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2.xml" ContentType="application/vnd.openxmlformats-officedocument.drawing+xml"/>
  <Override PartName="/xl/tables/table7.xml" ContentType="application/vnd.openxmlformats-officedocument.spreadsheetml.table+xml"/>
  <Override PartName="/xl/drawings/drawing3.xml" ContentType="application/vnd.openxmlformats-officedocument.drawing+xml"/>
  <Override PartName="/xl/tables/table8.xml" ContentType="application/vnd.openxmlformats-officedocument.spreadsheetml.table+xml"/>
  <Override PartName="/xl/drawings/drawing4.xml" ContentType="application/vnd.openxmlformats-officedocument.drawing+xml"/>
  <Override PartName="/xl/tables/table9.xml" ContentType="application/vnd.openxmlformats-officedocument.spreadsheetml.table+xml"/>
  <Override PartName="/xl/drawings/drawing5.xml" ContentType="application/vnd.openxmlformats-officedocument.drawing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activeX/activeX1.xml" ContentType="application/vnd.ms-office.activeX+xml"/>
  <Override PartName="/xl/activeX/activeX1.bin" ContentType="application/vnd.ms-office.activeX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الشركة\الخزينة\الخزينة 2025-2026\"/>
    </mc:Choice>
  </mc:AlternateContent>
  <xr:revisionPtr revIDLastSave="0" documentId="13_ncr:1000001_{9D1EAEAC-C925-974C-95A9-445F1A3F6495}" xr6:coauthVersionLast="47" xr6:coauthVersionMax="47" xr10:uidLastSave="{00000000-0000-0000-0000-000000000000}"/>
  <bookViews>
    <workbookView xWindow="-120" yWindow="-120" windowWidth="20730" windowHeight="11160" tabRatio="692" activeTab="7" xr2:uid="{504A49B5-DA01-4367-AD92-D341B86BBB85}"/>
  </bookViews>
  <sheets>
    <sheet name="الوارد" sheetId="5" r:id="rId1"/>
    <sheet name="المنصرف" sheetId="1" r:id="rId2"/>
    <sheet name="بيان العهد والتسويات" sheetId="7" r:id="rId3"/>
    <sheet name="استعلام" sheetId="9" r:id="rId4"/>
    <sheet name="برودرةه الخزينة" sheetId="20" r:id="rId5"/>
    <sheet name="خطابات" sheetId="10" r:id="rId6"/>
    <sheet name="الوارد والمنصرف اليومي" sheetId="14" r:id="rId7"/>
    <sheet name="مشتريات" sheetId="15" r:id="rId8"/>
    <sheet name="رفع كفاءة" sheetId="17" r:id="rId9"/>
    <sheet name="تراخيص" sheetId="16" r:id="rId10"/>
  </sheets>
  <definedNames>
    <definedName name="_xlnm.Print_Area" localSheetId="3">استعلام!$D$3:$N$175</definedName>
    <definedName name="_xlnm.Print_Area" localSheetId="0">الوارد!$J$2:$M$40</definedName>
    <definedName name="_xlnm.Print_Area" localSheetId="4">'برودرةه الخزينة'!$B$86:$I$112</definedName>
    <definedName name="_xlnm.Print_Area" localSheetId="2">العهدة.لدى.الأمناء[#All]</definedName>
    <definedName name="_xlnm.Print_Area" localSheetId="9">وارد.المركزية8[[#All],[مبلغ التسوية]:[رقم إذن صرف]]</definedName>
    <definedName name="_xlnm.Print_Area" localSheetId="5">خطابات!$C$3:$H$23</definedName>
    <definedName name="_xlnm.Print_Area" localSheetId="8">وارد.المركزية79[[#All],[مبلغ التسوية]:[رقم إذن صرف]]</definedName>
    <definedName name="_xlnm.Print_Area" localSheetId="7">وارد.المركزية7[[#All],[مبلغ التسوية]:[رقم إذن صرف]]</definedName>
    <definedName name="_xlnm.Print_Titles" localSheetId="3">استعلام!$5:$5</definedName>
    <definedName name="_xlnm.Print_Titles" localSheetId="1">المنصرف!$2:$2</definedName>
    <definedName name="جرد.كرزية" localSheetId="9">تراخيص!#REF!</definedName>
    <definedName name="جرد.كرزية" localSheetId="8">'رفع كفاءة'!#REF!</definedName>
    <definedName name="جرد.كرزية" localSheetId="7">مشتريات!#REF!</definedName>
    <definedName name="جرد.كرزية">الوارد!#REF!</definedName>
    <definedName name="جرد.مركزية" localSheetId="9">تراخيص!$O$18:$R$24</definedName>
    <definedName name="جرد.مركزية" localSheetId="8">'رفع كفاءة'!$O$20:$R$26</definedName>
    <definedName name="جرد.مركزية" localSheetId="7">مشتريات!$O$33:$R$39</definedName>
    <definedName name="جرد.مركزية">الوارد!$O$42:$R$48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6" l="1"/>
  <c r="C5" i="16"/>
  <c r="D5" i="16"/>
  <c r="E5" i="16"/>
  <c r="F5" i="16"/>
  <c r="G5" i="16"/>
  <c r="H5" i="16"/>
  <c r="I5" i="16"/>
  <c r="B6" i="16"/>
  <c r="C6" i="16"/>
  <c r="D6" i="16"/>
  <c r="E6" i="16"/>
  <c r="F6" i="16"/>
  <c r="G6" i="16"/>
  <c r="H6" i="16"/>
  <c r="I6" i="16"/>
  <c r="B7" i="16"/>
  <c r="C7" i="16"/>
  <c r="D7" i="16"/>
  <c r="E7" i="16"/>
  <c r="F7" i="16"/>
  <c r="G7" i="16"/>
  <c r="H7" i="16"/>
  <c r="I7" i="16"/>
  <c r="B8" i="16"/>
  <c r="C8" i="16"/>
  <c r="D8" i="16"/>
  <c r="E8" i="16"/>
  <c r="F8" i="16"/>
  <c r="G8" i="16"/>
  <c r="H8" i="16"/>
  <c r="I8" i="16"/>
  <c r="B9" i="16"/>
  <c r="C9" i="16"/>
  <c r="D9" i="16"/>
  <c r="E9" i="16"/>
  <c r="F9" i="16"/>
  <c r="G9" i="16"/>
  <c r="H9" i="16"/>
  <c r="I9" i="16"/>
  <c r="B10" i="16"/>
  <c r="C10" i="16"/>
  <c r="D10" i="16"/>
  <c r="E10" i="16"/>
  <c r="F10" i="16"/>
  <c r="G10" i="16"/>
  <c r="H10" i="16"/>
  <c r="I10" i="16"/>
  <c r="B11" i="16"/>
  <c r="C11" i="16"/>
  <c r="D11" i="16"/>
  <c r="E11" i="16"/>
  <c r="F11" i="16"/>
  <c r="G11" i="16"/>
  <c r="H11" i="16"/>
  <c r="I11" i="16"/>
  <c r="B12" i="16"/>
  <c r="C12" i="16"/>
  <c r="D12" i="16"/>
  <c r="E12" i="16"/>
  <c r="F12" i="16"/>
  <c r="G12" i="16"/>
  <c r="H12" i="16"/>
  <c r="I12" i="16"/>
  <c r="B13" i="16"/>
  <c r="C13" i="16"/>
  <c r="D13" i="16"/>
  <c r="E13" i="16"/>
  <c r="F13" i="16"/>
  <c r="G13" i="16"/>
  <c r="H13" i="16"/>
  <c r="I13" i="16"/>
  <c r="B14" i="16"/>
  <c r="C14" i="16"/>
  <c r="D14" i="16"/>
  <c r="E14" i="16"/>
  <c r="F14" i="16"/>
  <c r="G14" i="16"/>
  <c r="H14" i="16"/>
  <c r="I14" i="16"/>
  <c r="B15" i="16"/>
  <c r="C15" i="16"/>
  <c r="D15" i="16"/>
  <c r="E15" i="16"/>
  <c r="F15" i="16"/>
  <c r="G15" i="16"/>
  <c r="H15" i="16"/>
  <c r="I15" i="16"/>
  <c r="C4" i="16"/>
  <c r="D4" i="16"/>
  <c r="E4" i="16"/>
  <c r="F4" i="16"/>
  <c r="G4" i="16"/>
  <c r="H4" i="16"/>
  <c r="I4" i="16"/>
  <c r="B4" i="16"/>
  <c r="A10" i="1"/>
  <c r="J4" i="15"/>
  <c r="K4" i="15"/>
  <c r="L4" i="15"/>
  <c r="M4" i="15"/>
  <c r="N4" i="15"/>
  <c r="J5" i="15"/>
  <c r="K5" i="15"/>
  <c r="L5" i="15"/>
  <c r="M5" i="15"/>
  <c r="N5" i="15"/>
  <c r="J6" i="15"/>
  <c r="K6" i="15"/>
  <c r="L6" i="15"/>
  <c r="M6" i="15"/>
  <c r="N6" i="15"/>
  <c r="J7" i="15"/>
  <c r="K7" i="15"/>
  <c r="L7" i="15"/>
  <c r="M7" i="15"/>
  <c r="N7" i="15"/>
  <c r="J8" i="15"/>
  <c r="K8" i="15"/>
  <c r="L8" i="15"/>
  <c r="M8" i="15"/>
  <c r="N8" i="15"/>
  <c r="J9" i="15"/>
  <c r="K9" i="15"/>
  <c r="L9" i="15"/>
  <c r="M9" i="15"/>
  <c r="N9" i="15"/>
  <c r="J10" i="15"/>
  <c r="K10" i="15"/>
  <c r="L10" i="15"/>
  <c r="M10" i="15"/>
  <c r="N10" i="15"/>
  <c r="J11" i="15"/>
  <c r="K11" i="15"/>
  <c r="L11" i="15"/>
  <c r="M11" i="15"/>
  <c r="N11" i="15"/>
  <c r="J12" i="15"/>
  <c r="K12" i="15"/>
  <c r="L12" i="15"/>
  <c r="M12" i="15"/>
  <c r="N12" i="15"/>
  <c r="J13" i="15"/>
  <c r="K13" i="15"/>
  <c r="L13" i="15"/>
  <c r="M13" i="15"/>
  <c r="N13" i="15"/>
  <c r="J14" i="15"/>
  <c r="K14" i="15"/>
  <c r="L14" i="15"/>
  <c r="M14" i="15"/>
  <c r="N14" i="15"/>
  <c r="J15" i="15"/>
  <c r="K15" i="15"/>
  <c r="L15" i="15"/>
  <c r="M15" i="15"/>
  <c r="N15" i="15"/>
  <c r="J16" i="15"/>
  <c r="K16" i="15"/>
  <c r="L16" i="15"/>
  <c r="M16" i="15"/>
  <c r="N16" i="15"/>
  <c r="J17" i="15"/>
  <c r="K17" i="15"/>
  <c r="L17" i="15"/>
  <c r="M17" i="15"/>
  <c r="N17" i="15"/>
  <c r="J18" i="15"/>
  <c r="K18" i="15"/>
  <c r="L18" i="15"/>
  <c r="M18" i="15"/>
  <c r="N18" i="15"/>
  <c r="J19" i="15"/>
  <c r="K19" i="15"/>
  <c r="L19" i="15"/>
  <c r="M19" i="15"/>
  <c r="N19" i="15"/>
  <c r="J20" i="15"/>
  <c r="K20" i="15"/>
  <c r="L20" i="15"/>
  <c r="M20" i="15"/>
  <c r="N20" i="15"/>
  <c r="J21" i="15"/>
  <c r="K21" i="15"/>
  <c r="L21" i="15"/>
  <c r="M21" i="15"/>
  <c r="N21" i="15"/>
  <c r="J22" i="15"/>
  <c r="K22" i="15"/>
  <c r="L22" i="15"/>
  <c r="M22" i="15"/>
  <c r="N22" i="15"/>
  <c r="J23" i="15"/>
  <c r="K23" i="15"/>
  <c r="L23" i="15"/>
  <c r="M23" i="15"/>
  <c r="N23" i="15"/>
  <c r="J24" i="15"/>
  <c r="K24" i="15"/>
  <c r="L24" i="15"/>
  <c r="M24" i="15"/>
  <c r="N24" i="15"/>
  <c r="J25" i="15"/>
  <c r="K25" i="15"/>
  <c r="L25" i="15"/>
  <c r="M25" i="15"/>
  <c r="N25" i="15"/>
  <c r="J26" i="15"/>
  <c r="K26" i="15"/>
  <c r="L26" i="15"/>
  <c r="M26" i="15"/>
  <c r="N26" i="15"/>
  <c r="J27" i="15"/>
  <c r="K27" i="15"/>
  <c r="L27" i="15"/>
  <c r="M27" i="15"/>
  <c r="N27" i="15"/>
  <c r="J28" i="15"/>
  <c r="K28" i="15"/>
  <c r="L28" i="15"/>
  <c r="M28" i="15"/>
  <c r="N28" i="15"/>
  <c r="J29" i="15"/>
  <c r="K29" i="15"/>
  <c r="L29" i="15"/>
  <c r="M29" i="15"/>
  <c r="N29" i="15"/>
  <c r="J30" i="15"/>
  <c r="K30" i="15"/>
  <c r="L30" i="15"/>
  <c r="M30" i="15"/>
  <c r="N30" i="15"/>
  <c r="K3" i="15"/>
  <c r="L3" i="15"/>
  <c r="M3" i="15"/>
  <c r="N3" i="15"/>
  <c r="J3" i="15"/>
  <c r="J4" i="16"/>
  <c r="K4" i="16"/>
  <c r="L4" i="16"/>
  <c r="M4" i="16"/>
  <c r="N4" i="16"/>
  <c r="J5" i="16"/>
  <c r="K5" i="16"/>
  <c r="L5" i="16"/>
  <c r="M5" i="16"/>
  <c r="N5" i="16"/>
  <c r="J6" i="16"/>
  <c r="K6" i="16"/>
  <c r="L6" i="16"/>
  <c r="M6" i="16"/>
  <c r="N6" i="16"/>
  <c r="J7" i="16"/>
  <c r="K7" i="16"/>
  <c r="L7" i="16"/>
  <c r="M7" i="16"/>
  <c r="N7" i="16"/>
  <c r="J8" i="16"/>
  <c r="K8" i="16"/>
  <c r="L8" i="16"/>
  <c r="M8" i="16"/>
  <c r="N8" i="16"/>
  <c r="J9" i="16"/>
  <c r="K9" i="16"/>
  <c r="L9" i="16"/>
  <c r="M9" i="16"/>
  <c r="N9" i="16"/>
  <c r="J10" i="16"/>
  <c r="K10" i="16"/>
  <c r="L10" i="16"/>
  <c r="M10" i="16"/>
  <c r="N10" i="16"/>
  <c r="J11" i="16"/>
  <c r="K11" i="16"/>
  <c r="L11" i="16"/>
  <c r="M11" i="16"/>
  <c r="N11" i="16"/>
  <c r="J12" i="16"/>
  <c r="K12" i="16"/>
  <c r="L12" i="16"/>
  <c r="M12" i="16"/>
  <c r="N12" i="16"/>
  <c r="J13" i="16"/>
  <c r="K13" i="16"/>
  <c r="L13" i="16"/>
  <c r="M13" i="16"/>
  <c r="N13" i="16"/>
  <c r="J14" i="16"/>
  <c r="K14" i="16"/>
  <c r="L14" i="16"/>
  <c r="M14" i="16"/>
  <c r="N14" i="16"/>
  <c r="J15" i="16"/>
  <c r="K15" i="16"/>
  <c r="L15" i="16"/>
  <c r="M15" i="16"/>
  <c r="N15" i="16"/>
  <c r="B4" i="15"/>
  <c r="C4" i="15"/>
  <c r="D4" i="15"/>
  <c r="E4" i="15"/>
  <c r="F4" i="15"/>
  <c r="G4" i="15"/>
  <c r="H4" i="15"/>
  <c r="I4" i="15"/>
  <c r="B5" i="15"/>
  <c r="C5" i="15"/>
  <c r="D5" i="15"/>
  <c r="E5" i="15"/>
  <c r="F5" i="15"/>
  <c r="G5" i="15"/>
  <c r="H5" i="15"/>
  <c r="I5" i="15"/>
  <c r="B6" i="15"/>
  <c r="C6" i="15"/>
  <c r="D6" i="15"/>
  <c r="E6" i="15"/>
  <c r="F6" i="15"/>
  <c r="G6" i="15"/>
  <c r="H6" i="15"/>
  <c r="I6" i="15"/>
  <c r="B7" i="15"/>
  <c r="C7" i="15"/>
  <c r="D7" i="15"/>
  <c r="E7" i="15"/>
  <c r="F7" i="15"/>
  <c r="G7" i="15"/>
  <c r="H7" i="15"/>
  <c r="I7" i="15"/>
  <c r="B8" i="15"/>
  <c r="C8" i="15"/>
  <c r="D8" i="15"/>
  <c r="E8" i="15"/>
  <c r="F8" i="15"/>
  <c r="G8" i="15"/>
  <c r="H8" i="15"/>
  <c r="I8" i="15"/>
  <c r="B9" i="15"/>
  <c r="C9" i="15"/>
  <c r="D9" i="15"/>
  <c r="E9" i="15"/>
  <c r="F9" i="15"/>
  <c r="G9" i="15"/>
  <c r="H9" i="15"/>
  <c r="I9" i="15"/>
  <c r="B10" i="15"/>
  <c r="C10" i="15"/>
  <c r="D10" i="15"/>
  <c r="E10" i="15"/>
  <c r="F10" i="15"/>
  <c r="G10" i="15"/>
  <c r="H10" i="15"/>
  <c r="I10" i="15"/>
  <c r="B11" i="15"/>
  <c r="C11" i="15"/>
  <c r="D11" i="15"/>
  <c r="E11" i="15"/>
  <c r="F11" i="15"/>
  <c r="G11" i="15"/>
  <c r="H11" i="15"/>
  <c r="I11" i="15"/>
  <c r="B12" i="15"/>
  <c r="C12" i="15"/>
  <c r="D12" i="15"/>
  <c r="E12" i="15"/>
  <c r="F12" i="15"/>
  <c r="G12" i="15"/>
  <c r="H12" i="15"/>
  <c r="I12" i="15"/>
  <c r="B13" i="15"/>
  <c r="C13" i="15"/>
  <c r="D13" i="15"/>
  <c r="E13" i="15"/>
  <c r="F13" i="15"/>
  <c r="G13" i="15"/>
  <c r="H13" i="15"/>
  <c r="I13" i="15"/>
  <c r="B14" i="15"/>
  <c r="C14" i="15"/>
  <c r="D14" i="15"/>
  <c r="E14" i="15"/>
  <c r="F14" i="15"/>
  <c r="G14" i="15"/>
  <c r="H14" i="15"/>
  <c r="I14" i="15"/>
  <c r="B15" i="15"/>
  <c r="C15" i="15"/>
  <c r="D15" i="15"/>
  <c r="E15" i="15"/>
  <c r="F15" i="15"/>
  <c r="G15" i="15"/>
  <c r="H15" i="15"/>
  <c r="I15" i="15"/>
  <c r="B16" i="15"/>
  <c r="C16" i="15"/>
  <c r="D16" i="15"/>
  <c r="E16" i="15"/>
  <c r="F16" i="15"/>
  <c r="G16" i="15"/>
  <c r="H16" i="15"/>
  <c r="I16" i="15"/>
  <c r="B17" i="15"/>
  <c r="C17" i="15"/>
  <c r="D17" i="15"/>
  <c r="E17" i="15"/>
  <c r="F17" i="15"/>
  <c r="G17" i="15"/>
  <c r="H17" i="15"/>
  <c r="I17" i="15"/>
  <c r="B18" i="15"/>
  <c r="C18" i="15"/>
  <c r="D18" i="15"/>
  <c r="E18" i="15"/>
  <c r="F18" i="15"/>
  <c r="G18" i="15"/>
  <c r="H18" i="15"/>
  <c r="I18" i="15"/>
  <c r="B19" i="15"/>
  <c r="C19" i="15"/>
  <c r="D19" i="15"/>
  <c r="E19" i="15"/>
  <c r="F19" i="15"/>
  <c r="G19" i="15"/>
  <c r="H19" i="15"/>
  <c r="I19" i="15"/>
  <c r="B20" i="15"/>
  <c r="C20" i="15"/>
  <c r="D20" i="15"/>
  <c r="E20" i="15"/>
  <c r="F20" i="15"/>
  <c r="G20" i="15"/>
  <c r="H20" i="15"/>
  <c r="I20" i="15"/>
  <c r="B21" i="15"/>
  <c r="C21" i="15"/>
  <c r="D21" i="15"/>
  <c r="E21" i="15"/>
  <c r="F21" i="15"/>
  <c r="G21" i="15"/>
  <c r="H21" i="15"/>
  <c r="I21" i="15"/>
  <c r="B22" i="15"/>
  <c r="C22" i="15"/>
  <c r="D22" i="15"/>
  <c r="E22" i="15"/>
  <c r="F22" i="15"/>
  <c r="G22" i="15"/>
  <c r="H22" i="15"/>
  <c r="I22" i="15"/>
  <c r="B23" i="15"/>
  <c r="C23" i="15"/>
  <c r="D23" i="15"/>
  <c r="E23" i="15"/>
  <c r="F23" i="15"/>
  <c r="G23" i="15"/>
  <c r="H23" i="15"/>
  <c r="I23" i="15"/>
  <c r="B24" i="15"/>
  <c r="C24" i="15"/>
  <c r="D24" i="15"/>
  <c r="E24" i="15"/>
  <c r="F24" i="15"/>
  <c r="G24" i="15"/>
  <c r="H24" i="15"/>
  <c r="I24" i="15"/>
  <c r="B25" i="15"/>
  <c r="C25" i="15"/>
  <c r="D25" i="15"/>
  <c r="E25" i="15"/>
  <c r="F25" i="15"/>
  <c r="G25" i="15"/>
  <c r="H25" i="15"/>
  <c r="I25" i="15"/>
  <c r="B26" i="15"/>
  <c r="C26" i="15"/>
  <c r="D26" i="15"/>
  <c r="E26" i="15"/>
  <c r="F26" i="15"/>
  <c r="G26" i="15"/>
  <c r="H26" i="15"/>
  <c r="I26" i="15"/>
  <c r="B27" i="15"/>
  <c r="C27" i="15"/>
  <c r="D27" i="15"/>
  <c r="E27" i="15"/>
  <c r="F27" i="15"/>
  <c r="G27" i="15"/>
  <c r="H27" i="15"/>
  <c r="I27" i="15"/>
  <c r="B28" i="15"/>
  <c r="C28" i="15"/>
  <c r="D28" i="15"/>
  <c r="E28" i="15"/>
  <c r="F28" i="15"/>
  <c r="G28" i="15"/>
  <c r="H28" i="15"/>
  <c r="I28" i="15"/>
  <c r="B29" i="15"/>
  <c r="C29" i="15"/>
  <c r="D29" i="15"/>
  <c r="E29" i="15"/>
  <c r="F29" i="15"/>
  <c r="G29" i="15"/>
  <c r="H29" i="15"/>
  <c r="I29" i="15"/>
  <c r="B30" i="15"/>
  <c r="C30" i="15"/>
  <c r="D30" i="15"/>
  <c r="E30" i="15"/>
  <c r="F30" i="15"/>
  <c r="G30" i="15"/>
  <c r="H30" i="15"/>
  <c r="I30" i="15"/>
  <c r="C3" i="15"/>
  <c r="D3" i="15"/>
  <c r="E3" i="15"/>
  <c r="F3" i="15"/>
  <c r="G3" i="15"/>
  <c r="H3" i="15"/>
  <c r="I3" i="15"/>
  <c r="B3" i="15"/>
  <c r="K3" i="16"/>
  <c r="L3" i="16"/>
  <c r="M3" i="16"/>
  <c r="N3" i="16"/>
  <c r="J3" i="16"/>
  <c r="A3" i="5"/>
  <c r="E20" i="10"/>
  <c r="B193" i="20"/>
  <c r="G189" i="20"/>
  <c r="B195" i="20"/>
  <c r="B189" i="20"/>
  <c r="B165" i="20"/>
  <c r="G161" i="20"/>
  <c r="B167" i="20"/>
  <c r="B161" i="20"/>
  <c r="B137" i="20"/>
  <c r="G133" i="20"/>
  <c r="B139" i="20"/>
  <c r="B133" i="20"/>
  <c r="G105" i="20"/>
  <c r="B111" i="20"/>
  <c r="B105" i="20"/>
  <c r="B109" i="20"/>
  <c r="G77" i="20"/>
  <c r="B83" i="20"/>
  <c r="B77" i="20"/>
  <c r="B81" i="20"/>
  <c r="G49" i="20"/>
  <c r="B55" i="20"/>
  <c r="B49" i="20"/>
  <c r="B53" i="20"/>
  <c r="G21" i="20"/>
  <c r="B27" i="20"/>
  <c r="B21" i="20"/>
  <c r="B25" i="20"/>
  <c r="O7" i="9"/>
  <c r="P7" i="9"/>
  <c r="Q7" i="9"/>
  <c r="R7" i="9"/>
  <c r="S7" i="9"/>
  <c r="T7" i="9"/>
  <c r="U7" i="9"/>
  <c r="V7" i="9"/>
  <c r="W7" i="9"/>
  <c r="O8" i="9"/>
  <c r="P8" i="9"/>
  <c r="Q8" i="9"/>
  <c r="R8" i="9"/>
  <c r="S8" i="9"/>
  <c r="T8" i="9"/>
  <c r="U8" i="9"/>
  <c r="V8" i="9"/>
  <c r="W8" i="9"/>
  <c r="O9" i="9"/>
  <c r="P9" i="9"/>
  <c r="Q9" i="9"/>
  <c r="R9" i="9"/>
  <c r="S9" i="9"/>
  <c r="T9" i="9"/>
  <c r="U9" i="9"/>
  <c r="V9" i="9"/>
  <c r="W9" i="9"/>
  <c r="O10" i="9"/>
  <c r="P10" i="9"/>
  <c r="Q10" i="9"/>
  <c r="R10" i="9"/>
  <c r="S10" i="9"/>
  <c r="T10" i="9"/>
  <c r="U10" i="9"/>
  <c r="V10" i="9"/>
  <c r="W10" i="9"/>
  <c r="O11" i="9"/>
  <c r="P11" i="9"/>
  <c r="Q11" i="9"/>
  <c r="R11" i="9"/>
  <c r="S11" i="9"/>
  <c r="T11" i="9"/>
  <c r="U11" i="9"/>
  <c r="V11" i="9"/>
  <c r="W11" i="9"/>
  <c r="O12" i="9"/>
  <c r="P12" i="9"/>
  <c r="Q12" i="9"/>
  <c r="R12" i="9"/>
  <c r="S12" i="9"/>
  <c r="T12" i="9"/>
  <c r="U12" i="9"/>
  <c r="V12" i="9"/>
  <c r="W12" i="9"/>
  <c r="O13" i="9"/>
  <c r="P13" i="9"/>
  <c r="Q13" i="9"/>
  <c r="R13" i="9"/>
  <c r="S13" i="9"/>
  <c r="T13" i="9"/>
  <c r="U13" i="9"/>
  <c r="V13" i="9"/>
  <c r="W13" i="9"/>
  <c r="O14" i="9"/>
  <c r="P14" i="9"/>
  <c r="Q14" i="9"/>
  <c r="R14" i="9"/>
  <c r="S14" i="9"/>
  <c r="T14" i="9"/>
  <c r="U14" i="9"/>
  <c r="V14" i="9"/>
  <c r="W14" i="9"/>
  <c r="O15" i="9"/>
  <c r="P15" i="9"/>
  <c r="Q15" i="9"/>
  <c r="R15" i="9"/>
  <c r="S15" i="9"/>
  <c r="T15" i="9"/>
  <c r="U15" i="9"/>
  <c r="V15" i="9"/>
  <c r="W15" i="9"/>
  <c r="O16" i="9"/>
  <c r="P16" i="9"/>
  <c r="Q16" i="9"/>
  <c r="R16" i="9"/>
  <c r="S16" i="9"/>
  <c r="T16" i="9"/>
  <c r="U16" i="9"/>
  <c r="V16" i="9"/>
  <c r="W16" i="9"/>
  <c r="O17" i="9"/>
  <c r="P17" i="9"/>
  <c r="Q17" i="9"/>
  <c r="R17" i="9"/>
  <c r="S17" i="9"/>
  <c r="T17" i="9"/>
  <c r="U17" i="9"/>
  <c r="V17" i="9"/>
  <c r="W17" i="9"/>
  <c r="O18" i="9"/>
  <c r="P18" i="9"/>
  <c r="Q18" i="9"/>
  <c r="R18" i="9"/>
  <c r="S18" i="9"/>
  <c r="T18" i="9"/>
  <c r="U18" i="9"/>
  <c r="V18" i="9"/>
  <c r="W18" i="9"/>
  <c r="O19" i="9"/>
  <c r="P19" i="9"/>
  <c r="Q19" i="9"/>
  <c r="R19" i="9"/>
  <c r="S19" i="9"/>
  <c r="T19" i="9"/>
  <c r="U19" i="9"/>
  <c r="V19" i="9"/>
  <c r="W19" i="9"/>
  <c r="O20" i="9"/>
  <c r="P20" i="9"/>
  <c r="Q20" i="9"/>
  <c r="R20" i="9"/>
  <c r="S20" i="9"/>
  <c r="T20" i="9"/>
  <c r="U20" i="9"/>
  <c r="V20" i="9"/>
  <c r="W20" i="9"/>
  <c r="O21" i="9"/>
  <c r="P21" i="9"/>
  <c r="Q21" i="9"/>
  <c r="R21" i="9"/>
  <c r="S21" i="9"/>
  <c r="T21" i="9"/>
  <c r="U21" i="9"/>
  <c r="V21" i="9"/>
  <c r="W21" i="9"/>
  <c r="O22" i="9"/>
  <c r="P22" i="9"/>
  <c r="Q22" i="9"/>
  <c r="R22" i="9"/>
  <c r="S22" i="9"/>
  <c r="T22" i="9"/>
  <c r="U22" i="9"/>
  <c r="V22" i="9"/>
  <c r="W22" i="9"/>
  <c r="O23" i="9"/>
  <c r="P23" i="9"/>
  <c r="Q23" i="9"/>
  <c r="R23" i="9"/>
  <c r="S23" i="9"/>
  <c r="T23" i="9"/>
  <c r="U23" i="9"/>
  <c r="V23" i="9"/>
  <c r="W23" i="9"/>
  <c r="O24" i="9"/>
  <c r="P24" i="9"/>
  <c r="Q24" i="9"/>
  <c r="R24" i="9"/>
  <c r="S24" i="9"/>
  <c r="T24" i="9"/>
  <c r="U24" i="9"/>
  <c r="V24" i="9"/>
  <c r="W24" i="9"/>
  <c r="O25" i="9"/>
  <c r="P25" i="9"/>
  <c r="Q25" i="9"/>
  <c r="R25" i="9"/>
  <c r="S25" i="9"/>
  <c r="T25" i="9"/>
  <c r="U25" i="9"/>
  <c r="V25" i="9"/>
  <c r="W25" i="9"/>
  <c r="O26" i="9"/>
  <c r="P26" i="9"/>
  <c r="Q26" i="9"/>
  <c r="R26" i="9"/>
  <c r="S26" i="9"/>
  <c r="T26" i="9"/>
  <c r="U26" i="9"/>
  <c r="V26" i="9"/>
  <c r="W26" i="9"/>
  <c r="O27" i="9"/>
  <c r="P27" i="9"/>
  <c r="Q27" i="9"/>
  <c r="R27" i="9"/>
  <c r="S27" i="9"/>
  <c r="T27" i="9"/>
  <c r="U27" i="9"/>
  <c r="V27" i="9"/>
  <c r="W27" i="9"/>
  <c r="O28" i="9"/>
  <c r="P28" i="9"/>
  <c r="Q28" i="9"/>
  <c r="R28" i="9"/>
  <c r="S28" i="9"/>
  <c r="T28" i="9"/>
  <c r="U28" i="9"/>
  <c r="V28" i="9"/>
  <c r="W28" i="9"/>
  <c r="O29" i="9"/>
  <c r="P29" i="9"/>
  <c r="Q29" i="9"/>
  <c r="R29" i="9"/>
  <c r="S29" i="9"/>
  <c r="T29" i="9"/>
  <c r="U29" i="9"/>
  <c r="V29" i="9"/>
  <c r="W29" i="9"/>
  <c r="O30" i="9"/>
  <c r="P30" i="9"/>
  <c r="Q30" i="9"/>
  <c r="R30" i="9"/>
  <c r="S30" i="9"/>
  <c r="T30" i="9"/>
  <c r="U30" i="9"/>
  <c r="V30" i="9"/>
  <c r="W30" i="9"/>
  <c r="O31" i="9"/>
  <c r="P31" i="9"/>
  <c r="Q31" i="9"/>
  <c r="R31" i="9"/>
  <c r="S31" i="9"/>
  <c r="T31" i="9"/>
  <c r="U31" i="9"/>
  <c r="V31" i="9"/>
  <c r="W31" i="9"/>
  <c r="O32" i="9"/>
  <c r="P32" i="9"/>
  <c r="Q32" i="9"/>
  <c r="R32" i="9"/>
  <c r="S32" i="9"/>
  <c r="T32" i="9"/>
  <c r="U32" i="9"/>
  <c r="V32" i="9"/>
  <c r="W32" i="9"/>
  <c r="O33" i="9"/>
  <c r="P33" i="9"/>
  <c r="Q33" i="9"/>
  <c r="R33" i="9"/>
  <c r="S33" i="9"/>
  <c r="T33" i="9"/>
  <c r="U33" i="9"/>
  <c r="V33" i="9"/>
  <c r="W33" i="9"/>
  <c r="O34" i="9"/>
  <c r="P34" i="9"/>
  <c r="Q34" i="9"/>
  <c r="R34" i="9"/>
  <c r="S34" i="9"/>
  <c r="T34" i="9"/>
  <c r="U34" i="9"/>
  <c r="V34" i="9"/>
  <c r="W34" i="9"/>
  <c r="O35" i="9"/>
  <c r="P35" i="9"/>
  <c r="Q35" i="9"/>
  <c r="R35" i="9"/>
  <c r="S35" i="9"/>
  <c r="T35" i="9"/>
  <c r="U35" i="9"/>
  <c r="V35" i="9"/>
  <c r="W35" i="9"/>
  <c r="O36" i="9"/>
  <c r="P36" i="9"/>
  <c r="Q36" i="9"/>
  <c r="R36" i="9"/>
  <c r="S36" i="9"/>
  <c r="T36" i="9"/>
  <c r="U36" i="9"/>
  <c r="V36" i="9"/>
  <c r="W36" i="9"/>
  <c r="O37" i="9"/>
  <c r="P37" i="9"/>
  <c r="Q37" i="9"/>
  <c r="R37" i="9"/>
  <c r="S37" i="9"/>
  <c r="T37" i="9"/>
  <c r="U37" i="9"/>
  <c r="V37" i="9"/>
  <c r="W37" i="9"/>
  <c r="O38" i="9"/>
  <c r="P38" i="9"/>
  <c r="Q38" i="9"/>
  <c r="R38" i="9"/>
  <c r="S38" i="9"/>
  <c r="T38" i="9"/>
  <c r="U38" i="9"/>
  <c r="V38" i="9"/>
  <c r="W38" i="9"/>
  <c r="O39" i="9"/>
  <c r="P39" i="9"/>
  <c r="Q39" i="9"/>
  <c r="R39" i="9"/>
  <c r="S39" i="9"/>
  <c r="T39" i="9"/>
  <c r="U39" i="9"/>
  <c r="V39" i="9"/>
  <c r="W39" i="9"/>
  <c r="O40" i="9"/>
  <c r="P40" i="9"/>
  <c r="Q40" i="9"/>
  <c r="R40" i="9"/>
  <c r="S40" i="9"/>
  <c r="T40" i="9"/>
  <c r="U40" i="9"/>
  <c r="V40" i="9"/>
  <c r="W40" i="9"/>
  <c r="O41" i="9"/>
  <c r="P41" i="9"/>
  <c r="Q41" i="9"/>
  <c r="R41" i="9"/>
  <c r="S41" i="9"/>
  <c r="T41" i="9"/>
  <c r="U41" i="9"/>
  <c r="V41" i="9"/>
  <c r="W41" i="9"/>
  <c r="O42" i="9"/>
  <c r="P42" i="9"/>
  <c r="Q42" i="9"/>
  <c r="R42" i="9"/>
  <c r="S42" i="9"/>
  <c r="T42" i="9"/>
  <c r="U42" i="9"/>
  <c r="V42" i="9"/>
  <c r="W42" i="9"/>
  <c r="O43" i="9"/>
  <c r="P43" i="9"/>
  <c r="Q43" i="9"/>
  <c r="R43" i="9"/>
  <c r="S43" i="9"/>
  <c r="T43" i="9"/>
  <c r="U43" i="9"/>
  <c r="V43" i="9"/>
  <c r="W43" i="9"/>
  <c r="O44" i="9"/>
  <c r="P44" i="9"/>
  <c r="Q44" i="9"/>
  <c r="R44" i="9"/>
  <c r="S44" i="9"/>
  <c r="T44" i="9"/>
  <c r="U44" i="9"/>
  <c r="V44" i="9"/>
  <c r="W44" i="9"/>
  <c r="O45" i="9"/>
  <c r="P45" i="9"/>
  <c r="Q45" i="9"/>
  <c r="R45" i="9"/>
  <c r="S45" i="9"/>
  <c r="T45" i="9"/>
  <c r="U45" i="9"/>
  <c r="V45" i="9"/>
  <c r="W45" i="9"/>
  <c r="O46" i="9"/>
  <c r="P46" i="9"/>
  <c r="Q46" i="9"/>
  <c r="R46" i="9"/>
  <c r="S46" i="9"/>
  <c r="T46" i="9"/>
  <c r="U46" i="9"/>
  <c r="V46" i="9"/>
  <c r="W46" i="9"/>
  <c r="O47" i="9"/>
  <c r="P47" i="9"/>
  <c r="Q47" i="9"/>
  <c r="R47" i="9"/>
  <c r="S47" i="9"/>
  <c r="T47" i="9"/>
  <c r="U47" i="9"/>
  <c r="V47" i="9"/>
  <c r="W47" i="9"/>
  <c r="O48" i="9"/>
  <c r="P48" i="9"/>
  <c r="Q48" i="9"/>
  <c r="R48" i="9"/>
  <c r="S48" i="9"/>
  <c r="T48" i="9"/>
  <c r="U48" i="9"/>
  <c r="V48" i="9"/>
  <c r="W48" i="9"/>
  <c r="O49" i="9"/>
  <c r="P49" i="9"/>
  <c r="Q49" i="9"/>
  <c r="R49" i="9"/>
  <c r="S49" i="9"/>
  <c r="T49" i="9"/>
  <c r="U49" i="9"/>
  <c r="V49" i="9"/>
  <c r="W49" i="9"/>
  <c r="O50" i="9"/>
  <c r="P50" i="9"/>
  <c r="Q50" i="9"/>
  <c r="R50" i="9"/>
  <c r="S50" i="9"/>
  <c r="T50" i="9"/>
  <c r="U50" i="9"/>
  <c r="V50" i="9"/>
  <c r="W50" i="9"/>
  <c r="O51" i="9"/>
  <c r="P51" i="9"/>
  <c r="Q51" i="9"/>
  <c r="R51" i="9"/>
  <c r="S51" i="9"/>
  <c r="T51" i="9"/>
  <c r="U51" i="9"/>
  <c r="V51" i="9"/>
  <c r="W51" i="9"/>
  <c r="O52" i="9"/>
  <c r="P52" i="9"/>
  <c r="Q52" i="9"/>
  <c r="R52" i="9"/>
  <c r="S52" i="9"/>
  <c r="T52" i="9"/>
  <c r="U52" i="9"/>
  <c r="V52" i="9"/>
  <c r="W52" i="9"/>
  <c r="O53" i="9"/>
  <c r="P53" i="9"/>
  <c r="Q53" i="9"/>
  <c r="R53" i="9"/>
  <c r="S53" i="9"/>
  <c r="T53" i="9"/>
  <c r="U53" i="9"/>
  <c r="V53" i="9"/>
  <c r="W53" i="9"/>
  <c r="O54" i="9"/>
  <c r="P54" i="9"/>
  <c r="Q54" i="9"/>
  <c r="R54" i="9"/>
  <c r="S54" i="9"/>
  <c r="T54" i="9"/>
  <c r="U54" i="9"/>
  <c r="V54" i="9"/>
  <c r="W54" i="9"/>
  <c r="O55" i="9"/>
  <c r="P55" i="9"/>
  <c r="Q55" i="9"/>
  <c r="R55" i="9"/>
  <c r="S55" i="9"/>
  <c r="T55" i="9"/>
  <c r="U55" i="9"/>
  <c r="V55" i="9"/>
  <c r="W55" i="9"/>
  <c r="O56" i="9"/>
  <c r="P56" i="9"/>
  <c r="Q56" i="9"/>
  <c r="R56" i="9"/>
  <c r="S56" i="9"/>
  <c r="T56" i="9"/>
  <c r="U56" i="9"/>
  <c r="V56" i="9"/>
  <c r="W56" i="9"/>
  <c r="O57" i="9"/>
  <c r="P57" i="9"/>
  <c r="Q57" i="9"/>
  <c r="R57" i="9"/>
  <c r="S57" i="9"/>
  <c r="T57" i="9"/>
  <c r="U57" i="9"/>
  <c r="V57" i="9"/>
  <c r="W57" i="9"/>
  <c r="O58" i="9"/>
  <c r="P58" i="9"/>
  <c r="Q58" i="9"/>
  <c r="R58" i="9"/>
  <c r="S58" i="9"/>
  <c r="T58" i="9"/>
  <c r="U58" i="9"/>
  <c r="V58" i="9"/>
  <c r="W58" i="9"/>
  <c r="O59" i="9"/>
  <c r="P59" i="9"/>
  <c r="Q59" i="9"/>
  <c r="R59" i="9"/>
  <c r="S59" i="9"/>
  <c r="T59" i="9"/>
  <c r="U59" i="9"/>
  <c r="V59" i="9"/>
  <c r="W59" i="9"/>
  <c r="O60" i="9"/>
  <c r="P60" i="9"/>
  <c r="Q60" i="9"/>
  <c r="R60" i="9"/>
  <c r="S60" i="9"/>
  <c r="T60" i="9"/>
  <c r="U60" i="9"/>
  <c r="V60" i="9"/>
  <c r="W60" i="9"/>
  <c r="O61" i="9"/>
  <c r="P61" i="9"/>
  <c r="Q61" i="9"/>
  <c r="R61" i="9"/>
  <c r="S61" i="9"/>
  <c r="T61" i="9"/>
  <c r="U61" i="9"/>
  <c r="V61" i="9"/>
  <c r="W61" i="9"/>
  <c r="O62" i="9"/>
  <c r="P62" i="9"/>
  <c r="Q62" i="9"/>
  <c r="R62" i="9"/>
  <c r="S62" i="9"/>
  <c r="T62" i="9"/>
  <c r="U62" i="9"/>
  <c r="V62" i="9"/>
  <c r="W62" i="9"/>
  <c r="O63" i="9"/>
  <c r="P63" i="9"/>
  <c r="Q63" i="9"/>
  <c r="R63" i="9"/>
  <c r="S63" i="9"/>
  <c r="T63" i="9"/>
  <c r="U63" i="9"/>
  <c r="V63" i="9"/>
  <c r="W63" i="9"/>
  <c r="O64" i="9"/>
  <c r="P64" i="9"/>
  <c r="Q64" i="9"/>
  <c r="R64" i="9"/>
  <c r="S64" i="9"/>
  <c r="T64" i="9"/>
  <c r="U64" i="9"/>
  <c r="V64" i="9"/>
  <c r="W64" i="9"/>
  <c r="O65" i="9"/>
  <c r="P65" i="9"/>
  <c r="Q65" i="9"/>
  <c r="R65" i="9"/>
  <c r="S65" i="9"/>
  <c r="T65" i="9"/>
  <c r="U65" i="9"/>
  <c r="V65" i="9"/>
  <c r="W65" i="9"/>
  <c r="O66" i="9"/>
  <c r="P66" i="9"/>
  <c r="Q66" i="9"/>
  <c r="R66" i="9"/>
  <c r="S66" i="9"/>
  <c r="T66" i="9"/>
  <c r="U66" i="9"/>
  <c r="V66" i="9"/>
  <c r="W66" i="9"/>
  <c r="O67" i="9"/>
  <c r="P67" i="9"/>
  <c r="Q67" i="9"/>
  <c r="R67" i="9"/>
  <c r="S67" i="9"/>
  <c r="T67" i="9"/>
  <c r="U67" i="9"/>
  <c r="V67" i="9"/>
  <c r="W67" i="9"/>
  <c r="O68" i="9"/>
  <c r="P68" i="9"/>
  <c r="Q68" i="9"/>
  <c r="R68" i="9"/>
  <c r="S68" i="9"/>
  <c r="T68" i="9"/>
  <c r="U68" i="9"/>
  <c r="V68" i="9"/>
  <c r="W68" i="9"/>
  <c r="O69" i="9"/>
  <c r="P69" i="9"/>
  <c r="Q69" i="9"/>
  <c r="R69" i="9"/>
  <c r="S69" i="9"/>
  <c r="T69" i="9"/>
  <c r="U69" i="9"/>
  <c r="V69" i="9"/>
  <c r="W69" i="9"/>
  <c r="O70" i="9"/>
  <c r="P70" i="9"/>
  <c r="Q70" i="9"/>
  <c r="R70" i="9"/>
  <c r="S70" i="9"/>
  <c r="T70" i="9"/>
  <c r="U70" i="9"/>
  <c r="V70" i="9"/>
  <c r="W70" i="9"/>
  <c r="O71" i="9"/>
  <c r="P71" i="9"/>
  <c r="Q71" i="9"/>
  <c r="R71" i="9"/>
  <c r="S71" i="9"/>
  <c r="T71" i="9"/>
  <c r="U71" i="9"/>
  <c r="V71" i="9"/>
  <c r="W71" i="9"/>
  <c r="O72" i="9"/>
  <c r="P72" i="9"/>
  <c r="Q72" i="9"/>
  <c r="R72" i="9"/>
  <c r="S72" i="9"/>
  <c r="T72" i="9"/>
  <c r="U72" i="9"/>
  <c r="V72" i="9"/>
  <c r="W72" i="9"/>
  <c r="O73" i="9"/>
  <c r="P73" i="9"/>
  <c r="Q73" i="9"/>
  <c r="R73" i="9"/>
  <c r="S73" i="9"/>
  <c r="T73" i="9"/>
  <c r="U73" i="9"/>
  <c r="V73" i="9"/>
  <c r="W73" i="9"/>
  <c r="O74" i="9"/>
  <c r="P74" i="9"/>
  <c r="Q74" i="9"/>
  <c r="R74" i="9"/>
  <c r="S74" i="9"/>
  <c r="T74" i="9"/>
  <c r="U74" i="9"/>
  <c r="V74" i="9"/>
  <c r="W74" i="9"/>
  <c r="O75" i="9"/>
  <c r="P75" i="9"/>
  <c r="Q75" i="9"/>
  <c r="R75" i="9"/>
  <c r="S75" i="9"/>
  <c r="T75" i="9"/>
  <c r="U75" i="9"/>
  <c r="V75" i="9"/>
  <c r="W75" i="9"/>
  <c r="O76" i="9"/>
  <c r="P76" i="9"/>
  <c r="Q76" i="9"/>
  <c r="R76" i="9"/>
  <c r="S76" i="9"/>
  <c r="T76" i="9"/>
  <c r="U76" i="9"/>
  <c r="V76" i="9"/>
  <c r="W76" i="9"/>
  <c r="O77" i="9"/>
  <c r="P77" i="9"/>
  <c r="Q77" i="9"/>
  <c r="R77" i="9"/>
  <c r="S77" i="9"/>
  <c r="T77" i="9"/>
  <c r="U77" i="9"/>
  <c r="V77" i="9"/>
  <c r="W77" i="9"/>
  <c r="O78" i="9"/>
  <c r="P78" i="9"/>
  <c r="Q78" i="9"/>
  <c r="R78" i="9"/>
  <c r="S78" i="9"/>
  <c r="T78" i="9"/>
  <c r="U78" i="9"/>
  <c r="V78" i="9"/>
  <c r="W78" i="9"/>
  <c r="O79" i="9"/>
  <c r="P79" i="9"/>
  <c r="Q79" i="9"/>
  <c r="R79" i="9"/>
  <c r="S79" i="9"/>
  <c r="T79" i="9"/>
  <c r="U79" i="9"/>
  <c r="V79" i="9"/>
  <c r="W79" i="9"/>
  <c r="O80" i="9"/>
  <c r="P80" i="9"/>
  <c r="Q80" i="9"/>
  <c r="R80" i="9"/>
  <c r="S80" i="9"/>
  <c r="T80" i="9"/>
  <c r="U80" i="9"/>
  <c r="V80" i="9"/>
  <c r="W80" i="9"/>
  <c r="O81" i="9"/>
  <c r="P81" i="9"/>
  <c r="Q81" i="9"/>
  <c r="R81" i="9"/>
  <c r="S81" i="9"/>
  <c r="T81" i="9"/>
  <c r="U81" i="9"/>
  <c r="V81" i="9"/>
  <c r="W81" i="9"/>
  <c r="O82" i="9"/>
  <c r="P82" i="9"/>
  <c r="Q82" i="9"/>
  <c r="R82" i="9"/>
  <c r="S82" i="9"/>
  <c r="T82" i="9"/>
  <c r="U82" i="9"/>
  <c r="V82" i="9"/>
  <c r="W82" i="9"/>
  <c r="O83" i="9"/>
  <c r="P83" i="9"/>
  <c r="Q83" i="9"/>
  <c r="R83" i="9"/>
  <c r="S83" i="9"/>
  <c r="T83" i="9"/>
  <c r="U83" i="9"/>
  <c r="V83" i="9"/>
  <c r="W83" i="9"/>
  <c r="O84" i="9"/>
  <c r="P84" i="9"/>
  <c r="Q84" i="9"/>
  <c r="R84" i="9"/>
  <c r="S84" i="9"/>
  <c r="T84" i="9"/>
  <c r="U84" i="9"/>
  <c r="V84" i="9"/>
  <c r="W84" i="9"/>
  <c r="O85" i="9"/>
  <c r="P85" i="9"/>
  <c r="Q85" i="9"/>
  <c r="R85" i="9"/>
  <c r="S85" i="9"/>
  <c r="T85" i="9"/>
  <c r="U85" i="9"/>
  <c r="V85" i="9"/>
  <c r="W85" i="9"/>
  <c r="O86" i="9"/>
  <c r="P86" i="9"/>
  <c r="Q86" i="9"/>
  <c r="R86" i="9"/>
  <c r="S86" i="9"/>
  <c r="T86" i="9"/>
  <c r="U86" i="9"/>
  <c r="V86" i="9"/>
  <c r="W86" i="9"/>
  <c r="O87" i="9"/>
  <c r="P87" i="9"/>
  <c r="Q87" i="9"/>
  <c r="R87" i="9"/>
  <c r="S87" i="9"/>
  <c r="T87" i="9"/>
  <c r="U87" i="9"/>
  <c r="V87" i="9"/>
  <c r="W87" i="9"/>
  <c r="O88" i="9"/>
  <c r="P88" i="9"/>
  <c r="Q88" i="9"/>
  <c r="R88" i="9"/>
  <c r="S88" i="9"/>
  <c r="T88" i="9"/>
  <c r="U88" i="9"/>
  <c r="V88" i="9"/>
  <c r="W88" i="9"/>
  <c r="O89" i="9"/>
  <c r="P89" i="9"/>
  <c r="Q89" i="9"/>
  <c r="R89" i="9"/>
  <c r="S89" i="9"/>
  <c r="T89" i="9"/>
  <c r="U89" i="9"/>
  <c r="V89" i="9"/>
  <c r="W89" i="9"/>
  <c r="O90" i="9"/>
  <c r="P90" i="9"/>
  <c r="Q90" i="9"/>
  <c r="R90" i="9"/>
  <c r="S90" i="9"/>
  <c r="T90" i="9"/>
  <c r="U90" i="9"/>
  <c r="V90" i="9"/>
  <c r="W90" i="9"/>
  <c r="O91" i="9"/>
  <c r="P91" i="9"/>
  <c r="Q91" i="9"/>
  <c r="R91" i="9"/>
  <c r="S91" i="9"/>
  <c r="T91" i="9"/>
  <c r="U91" i="9"/>
  <c r="V91" i="9"/>
  <c r="W91" i="9"/>
  <c r="O92" i="9"/>
  <c r="P92" i="9"/>
  <c r="Q92" i="9"/>
  <c r="R92" i="9"/>
  <c r="S92" i="9"/>
  <c r="T92" i="9"/>
  <c r="U92" i="9"/>
  <c r="V92" i="9"/>
  <c r="W92" i="9"/>
  <c r="O93" i="9"/>
  <c r="P93" i="9"/>
  <c r="Q93" i="9"/>
  <c r="R93" i="9"/>
  <c r="S93" i="9"/>
  <c r="T93" i="9"/>
  <c r="U93" i="9"/>
  <c r="V93" i="9"/>
  <c r="W93" i="9"/>
  <c r="O94" i="9"/>
  <c r="P94" i="9"/>
  <c r="Q94" i="9"/>
  <c r="R94" i="9"/>
  <c r="S94" i="9"/>
  <c r="T94" i="9"/>
  <c r="U94" i="9"/>
  <c r="V94" i="9"/>
  <c r="W94" i="9"/>
  <c r="O95" i="9"/>
  <c r="P95" i="9"/>
  <c r="Q95" i="9"/>
  <c r="R95" i="9"/>
  <c r="S95" i="9"/>
  <c r="T95" i="9"/>
  <c r="U95" i="9"/>
  <c r="V95" i="9"/>
  <c r="W95" i="9"/>
  <c r="O96" i="9"/>
  <c r="P96" i="9"/>
  <c r="Q96" i="9"/>
  <c r="R96" i="9"/>
  <c r="S96" i="9"/>
  <c r="T96" i="9"/>
  <c r="U96" i="9"/>
  <c r="V96" i="9"/>
  <c r="W96" i="9"/>
  <c r="O97" i="9"/>
  <c r="P97" i="9"/>
  <c r="Q97" i="9"/>
  <c r="R97" i="9"/>
  <c r="S97" i="9"/>
  <c r="T97" i="9"/>
  <c r="U97" i="9"/>
  <c r="V97" i="9"/>
  <c r="W97" i="9"/>
  <c r="O98" i="9"/>
  <c r="P98" i="9"/>
  <c r="Q98" i="9"/>
  <c r="R98" i="9"/>
  <c r="S98" i="9"/>
  <c r="T98" i="9"/>
  <c r="U98" i="9"/>
  <c r="V98" i="9"/>
  <c r="W98" i="9"/>
  <c r="O99" i="9"/>
  <c r="P99" i="9"/>
  <c r="Q99" i="9"/>
  <c r="R99" i="9"/>
  <c r="S99" i="9"/>
  <c r="T99" i="9"/>
  <c r="U99" i="9"/>
  <c r="V99" i="9"/>
  <c r="W99" i="9"/>
  <c r="O100" i="9"/>
  <c r="P100" i="9"/>
  <c r="Q100" i="9"/>
  <c r="R100" i="9"/>
  <c r="S100" i="9"/>
  <c r="T100" i="9"/>
  <c r="U100" i="9"/>
  <c r="V100" i="9"/>
  <c r="W100" i="9"/>
  <c r="O101" i="9"/>
  <c r="P101" i="9"/>
  <c r="Q101" i="9"/>
  <c r="R101" i="9"/>
  <c r="S101" i="9"/>
  <c r="T101" i="9"/>
  <c r="U101" i="9"/>
  <c r="V101" i="9"/>
  <c r="W101" i="9"/>
  <c r="O102" i="9"/>
  <c r="P102" i="9"/>
  <c r="Q102" i="9"/>
  <c r="R102" i="9"/>
  <c r="S102" i="9"/>
  <c r="T102" i="9"/>
  <c r="U102" i="9"/>
  <c r="V102" i="9"/>
  <c r="W102" i="9"/>
  <c r="O103" i="9"/>
  <c r="P103" i="9"/>
  <c r="Q103" i="9"/>
  <c r="R103" i="9"/>
  <c r="S103" i="9"/>
  <c r="T103" i="9"/>
  <c r="U103" i="9"/>
  <c r="V103" i="9"/>
  <c r="W103" i="9"/>
  <c r="O104" i="9"/>
  <c r="P104" i="9"/>
  <c r="Q104" i="9"/>
  <c r="R104" i="9"/>
  <c r="S104" i="9"/>
  <c r="T104" i="9"/>
  <c r="U104" i="9"/>
  <c r="V104" i="9"/>
  <c r="W104" i="9"/>
  <c r="O105" i="9"/>
  <c r="P105" i="9"/>
  <c r="Q105" i="9"/>
  <c r="R105" i="9"/>
  <c r="S105" i="9"/>
  <c r="T105" i="9"/>
  <c r="U105" i="9"/>
  <c r="V105" i="9"/>
  <c r="W105" i="9"/>
  <c r="O106" i="9"/>
  <c r="P106" i="9"/>
  <c r="Q106" i="9"/>
  <c r="R106" i="9"/>
  <c r="S106" i="9"/>
  <c r="T106" i="9"/>
  <c r="U106" i="9"/>
  <c r="V106" i="9"/>
  <c r="W106" i="9"/>
  <c r="O107" i="9"/>
  <c r="P107" i="9"/>
  <c r="Q107" i="9"/>
  <c r="R107" i="9"/>
  <c r="S107" i="9"/>
  <c r="T107" i="9"/>
  <c r="U107" i="9"/>
  <c r="V107" i="9"/>
  <c r="W107" i="9"/>
  <c r="O108" i="9"/>
  <c r="P108" i="9"/>
  <c r="Q108" i="9"/>
  <c r="R108" i="9"/>
  <c r="S108" i="9"/>
  <c r="T108" i="9"/>
  <c r="U108" i="9"/>
  <c r="V108" i="9"/>
  <c r="W108" i="9"/>
  <c r="O109" i="9"/>
  <c r="P109" i="9"/>
  <c r="Q109" i="9"/>
  <c r="R109" i="9"/>
  <c r="S109" i="9"/>
  <c r="T109" i="9"/>
  <c r="U109" i="9"/>
  <c r="V109" i="9"/>
  <c r="W109" i="9"/>
  <c r="O110" i="9"/>
  <c r="P110" i="9"/>
  <c r="Q110" i="9"/>
  <c r="R110" i="9"/>
  <c r="S110" i="9"/>
  <c r="T110" i="9"/>
  <c r="U110" i="9"/>
  <c r="V110" i="9"/>
  <c r="W110" i="9"/>
  <c r="O111" i="9"/>
  <c r="P111" i="9"/>
  <c r="Q111" i="9"/>
  <c r="R111" i="9"/>
  <c r="S111" i="9"/>
  <c r="T111" i="9"/>
  <c r="U111" i="9"/>
  <c r="V111" i="9"/>
  <c r="W111" i="9"/>
  <c r="O112" i="9"/>
  <c r="P112" i="9"/>
  <c r="Q112" i="9"/>
  <c r="R112" i="9"/>
  <c r="S112" i="9"/>
  <c r="T112" i="9"/>
  <c r="U112" i="9"/>
  <c r="V112" i="9"/>
  <c r="W112" i="9"/>
  <c r="O113" i="9"/>
  <c r="P113" i="9"/>
  <c r="Q113" i="9"/>
  <c r="R113" i="9"/>
  <c r="S113" i="9"/>
  <c r="T113" i="9"/>
  <c r="U113" i="9"/>
  <c r="V113" i="9"/>
  <c r="W113" i="9"/>
  <c r="O114" i="9"/>
  <c r="P114" i="9"/>
  <c r="Q114" i="9"/>
  <c r="R114" i="9"/>
  <c r="S114" i="9"/>
  <c r="T114" i="9"/>
  <c r="U114" i="9"/>
  <c r="V114" i="9"/>
  <c r="W114" i="9"/>
  <c r="O115" i="9"/>
  <c r="P115" i="9"/>
  <c r="Q115" i="9"/>
  <c r="R115" i="9"/>
  <c r="S115" i="9"/>
  <c r="T115" i="9"/>
  <c r="U115" i="9"/>
  <c r="V115" i="9"/>
  <c r="W115" i="9"/>
  <c r="O116" i="9"/>
  <c r="P116" i="9"/>
  <c r="Q116" i="9"/>
  <c r="R116" i="9"/>
  <c r="S116" i="9"/>
  <c r="T116" i="9"/>
  <c r="U116" i="9"/>
  <c r="V116" i="9"/>
  <c r="W116" i="9"/>
  <c r="O117" i="9"/>
  <c r="P117" i="9"/>
  <c r="Q117" i="9"/>
  <c r="R117" i="9"/>
  <c r="S117" i="9"/>
  <c r="T117" i="9"/>
  <c r="U117" i="9"/>
  <c r="V117" i="9"/>
  <c r="W117" i="9"/>
  <c r="O118" i="9"/>
  <c r="P118" i="9"/>
  <c r="Q118" i="9"/>
  <c r="R118" i="9"/>
  <c r="S118" i="9"/>
  <c r="T118" i="9"/>
  <c r="U118" i="9"/>
  <c r="V118" i="9"/>
  <c r="W118" i="9"/>
  <c r="O119" i="9"/>
  <c r="P119" i="9"/>
  <c r="Q119" i="9"/>
  <c r="R119" i="9"/>
  <c r="S119" i="9"/>
  <c r="T119" i="9"/>
  <c r="U119" i="9"/>
  <c r="V119" i="9"/>
  <c r="W119" i="9"/>
  <c r="O120" i="9"/>
  <c r="P120" i="9"/>
  <c r="Q120" i="9"/>
  <c r="R120" i="9"/>
  <c r="S120" i="9"/>
  <c r="T120" i="9"/>
  <c r="U120" i="9"/>
  <c r="V120" i="9"/>
  <c r="W120" i="9"/>
  <c r="O121" i="9"/>
  <c r="P121" i="9"/>
  <c r="Q121" i="9"/>
  <c r="R121" i="9"/>
  <c r="S121" i="9"/>
  <c r="T121" i="9"/>
  <c r="U121" i="9"/>
  <c r="V121" i="9"/>
  <c r="W121" i="9"/>
  <c r="O122" i="9"/>
  <c r="P122" i="9"/>
  <c r="Q122" i="9"/>
  <c r="R122" i="9"/>
  <c r="S122" i="9"/>
  <c r="T122" i="9"/>
  <c r="U122" i="9"/>
  <c r="V122" i="9"/>
  <c r="W122" i="9"/>
  <c r="O123" i="9"/>
  <c r="P123" i="9"/>
  <c r="Q123" i="9"/>
  <c r="R123" i="9"/>
  <c r="S123" i="9"/>
  <c r="T123" i="9"/>
  <c r="U123" i="9"/>
  <c r="V123" i="9"/>
  <c r="W123" i="9"/>
  <c r="O124" i="9"/>
  <c r="P124" i="9"/>
  <c r="Q124" i="9"/>
  <c r="R124" i="9"/>
  <c r="S124" i="9"/>
  <c r="T124" i="9"/>
  <c r="U124" i="9"/>
  <c r="V124" i="9"/>
  <c r="W124" i="9"/>
  <c r="O125" i="9"/>
  <c r="P125" i="9"/>
  <c r="Q125" i="9"/>
  <c r="R125" i="9"/>
  <c r="S125" i="9"/>
  <c r="T125" i="9"/>
  <c r="U125" i="9"/>
  <c r="V125" i="9"/>
  <c r="W125" i="9"/>
  <c r="O126" i="9"/>
  <c r="P126" i="9"/>
  <c r="Q126" i="9"/>
  <c r="R126" i="9"/>
  <c r="S126" i="9"/>
  <c r="T126" i="9"/>
  <c r="U126" i="9"/>
  <c r="V126" i="9"/>
  <c r="W126" i="9"/>
  <c r="O127" i="9"/>
  <c r="P127" i="9"/>
  <c r="Q127" i="9"/>
  <c r="R127" i="9"/>
  <c r="S127" i="9"/>
  <c r="T127" i="9"/>
  <c r="U127" i="9"/>
  <c r="V127" i="9"/>
  <c r="W127" i="9"/>
  <c r="O128" i="9"/>
  <c r="P128" i="9"/>
  <c r="Q128" i="9"/>
  <c r="R128" i="9"/>
  <c r="S128" i="9"/>
  <c r="T128" i="9"/>
  <c r="U128" i="9"/>
  <c r="V128" i="9"/>
  <c r="W128" i="9"/>
  <c r="O129" i="9"/>
  <c r="P129" i="9"/>
  <c r="Q129" i="9"/>
  <c r="R129" i="9"/>
  <c r="S129" i="9"/>
  <c r="T129" i="9"/>
  <c r="U129" i="9"/>
  <c r="V129" i="9"/>
  <c r="W129" i="9"/>
  <c r="O130" i="9"/>
  <c r="P130" i="9"/>
  <c r="Q130" i="9"/>
  <c r="R130" i="9"/>
  <c r="S130" i="9"/>
  <c r="T130" i="9"/>
  <c r="U130" i="9"/>
  <c r="V130" i="9"/>
  <c r="W130" i="9"/>
  <c r="O131" i="9"/>
  <c r="P131" i="9"/>
  <c r="Q131" i="9"/>
  <c r="R131" i="9"/>
  <c r="S131" i="9"/>
  <c r="T131" i="9"/>
  <c r="U131" i="9"/>
  <c r="V131" i="9"/>
  <c r="W131" i="9"/>
  <c r="O132" i="9"/>
  <c r="P132" i="9"/>
  <c r="Q132" i="9"/>
  <c r="R132" i="9"/>
  <c r="S132" i="9"/>
  <c r="T132" i="9"/>
  <c r="U132" i="9"/>
  <c r="V132" i="9"/>
  <c r="W132" i="9"/>
  <c r="O133" i="9"/>
  <c r="P133" i="9"/>
  <c r="Q133" i="9"/>
  <c r="R133" i="9"/>
  <c r="S133" i="9"/>
  <c r="T133" i="9"/>
  <c r="U133" i="9"/>
  <c r="V133" i="9"/>
  <c r="W133" i="9"/>
  <c r="O134" i="9"/>
  <c r="P134" i="9"/>
  <c r="Q134" i="9"/>
  <c r="R134" i="9"/>
  <c r="S134" i="9"/>
  <c r="T134" i="9"/>
  <c r="U134" i="9"/>
  <c r="V134" i="9"/>
  <c r="W134" i="9"/>
  <c r="O135" i="9"/>
  <c r="P135" i="9"/>
  <c r="Q135" i="9"/>
  <c r="R135" i="9"/>
  <c r="S135" i="9"/>
  <c r="T135" i="9"/>
  <c r="U135" i="9"/>
  <c r="V135" i="9"/>
  <c r="W135" i="9"/>
  <c r="O136" i="9"/>
  <c r="P136" i="9"/>
  <c r="Q136" i="9"/>
  <c r="R136" i="9"/>
  <c r="S136" i="9"/>
  <c r="T136" i="9"/>
  <c r="U136" i="9"/>
  <c r="V136" i="9"/>
  <c r="W136" i="9"/>
  <c r="O137" i="9"/>
  <c r="P137" i="9"/>
  <c r="Q137" i="9"/>
  <c r="R137" i="9"/>
  <c r="S137" i="9"/>
  <c r="T137" i="9"/>
  <c r="U137" i="9"/>
  <c r="V137" i="9"/>
  <c r="W137" i="9"/>
  <c r="O138" i="9"/>
  <c r="P138" i="9"/>
  <c r="Q138" i="9"/>
  <c r="R138" i="9"/>
  <c r="S138" i="9"/>
  <c r="T138" i="9"/>
  <c r="U138" i="9"/>
  <c r="V138" i="9"/>
  <c r="W138" i="9"/>
  <c r="O139" i="9"/>
  <c r="P139" i="9"/>
  <c r="Q139" i="9"/>
  <c r="R139" i="9"/>
  <c r="S139" i="9"/>
  <c r="T139" i="9"/>
  <c r="U139" i="9"/>
  <c r="V139" i="9"/>
  <c r="W139" i="9"/>
  <c r="O140" i="9"/>
  <c r="P140" i="9"/>
  <c r="Q140" i="9"/>
  <c r="R140" i="9"/>
  <c r="S140" i="9"/>
  <c r="T140" i="9"/>
  <c r="U140" i="9"/>
  <c r="V140" i="9"/>
  <c r="W140" i="9"/>
  <c r="O141" i="9"/>
  <c r="P141" i="9"/>
  <c r="Q141" i="9"/>
  <c r="R141" i="9"/>
  <c r="S141" i="9"/>
  <c r="T141" i="9"/>
  <c r="U141" i="9"/>
  <c r="V141" i="9"/>
  <c r="W141" i="9"/>
  <c r="O142" i="9"/>
  <c r="P142" i="9"/>
  <c r="Q142" i="9"/>
  <c r="R142" i="9"/>
  <c r="S142" i="9"/>
  <c r="T142" i="9"/>
  <c r="U142" i="9"/>
  <c r="V142" i="9"/>
  <c r="W142" i="9"/>
  <c r="O143" i="9"/>
  <c r="P143" i="9"/>
  <c r="Q143" i="9"/>
  <c r="R143" i="9"/>
  <c r="S143" i="9"/>
  <c r="T143" i="9"/>
  <c r="U143" i="9"/>
  <c r="V143" i="9"/>
  <c r="W143" i="9"/>
  <c r="O144" i="9"/>
  <c r="P144" i="9"/>
  <c r="Q144" i="9"/>
  <c r="R144" i="9"/>
  <c r="S144" i="9"/>
  <c r="T144" i="9"/>
  <c r="U144" i="9"/>
  <c r="V144" i="9"/>
  <c r="W144" i="9"/>
  <c r="O145" i="9"/>
  <c r="P145" i="9"/>
  <c r="Q145" i="9"/>
  <c r="R145" i="9"/>
  <c r="S145" i="9"/>
  <c r="T145" i="9"/>
  <c r="U145" i="9"/>
  <c r="V145" i="9"/>
  <c r="W145" i="9"/>
  <c r="O146" i="9"/>
  <c r="P146" i="9"/>
  <c r="Q146" i="9"/>
  <c r="R146" i="9"/>
  <c r="S146" i="9"/>
  <c r="T146" i="9"/>
  <c r="U146" i="9"/>
  <c r="V146" i="9"/>
  <c r="W146" i="9"/>
  <c r="O147" i="9"/>
  <c r="P147" i="9"/>
  <c r="Q147" i="9"/>
  <c r="R147" i="9"/>
  <c r="S147" i="9"/>
  <c r="T147" i="9"/>
  <c r="U147" i="9"/>
  <c r="V147" i="9"/>
  <c r="W147" i="9"/>
  <c r="O148" i="9"/>
  <c r="P148" i="9"/>
  <c r="Q148" i="9"/>
  <c r="R148" i="9"/>
  <c r="S148" i="9"/>
  <c r="T148" i="9"/>
  <c r="U148" i="9"/>
  <c r="V148" i="9"/>
  <c r="W148" i="9"/>
  <c r="O149" i="9"/>
  <c r="P149" i="9"/>
  <c r="Q149" i="9"/>
  <c r="R149" i="9"/>
  <c r="S149" i="9"/>
  <c r="T149" i="9"/>
  <c r="U149" i="9"/>
  <c r="V149" i="9"/>
  <c r="W149" i="9"/>
  <c r="O150" i="9"/>
  <c r="P150" i="9"/>
  <c r="Q150" i="9"/>
  <c r="R150" i="9"/>
  <c r="S150" i="9"/>
  <c r="T150" i="9"/>
  <c r="U150" i="9"/>
  <c r="V150" i="9"/>
  <c r="W150" i="9"/>
  <c r="O151" i="9"/>
  <c r="P151" i="9"/>
  <c r="Q151" i="9"/>
  <c r="R151" i="9"/>
  <c r="S151" i="9"/>
  <c r="T151" i="9"/>
  <c r="U151" i="9"/>
  <c r="V151" i="9"/>
  <c r="W151" i="9"/>
  <c r="O152" i="9"/>
  <c r="P152" i="9"/>
  <c r="Q152" i="9"/>
  <c r="R152" i="9"/>
  <c r="S152" i="9"/>
  <c r="T152" i="9"/>
  <c r="U152" i="9"/>
  <c r="V152" i="9"/>
  <c r="W152" i="9"/>
  <c r="O153" i="9"/>
  <c r="P153" i="9"/>
  <c r="Q153" i="9"/>
  <c r="R153" i="9"/>
  <c r="S153" i="9"/>
  <c r="T153" i="9"/>
  <c r="U153" i="9"/>
  <c r="V153" i="9"/>
  <c r="W153" i="9"/>
  <c r="O154" i="9"/>
  <c r="P154" i="9"/>
  <c r="Q154" i="9"/>
  <c r="R154" i="9"/>
  <c r="S154" i="9"/>
  <c r="T154" i="9"/>
  <c r="U154" i="9"/>
  <c r="V154" i="9"/>
  <c r="W154" i="9"/>
  <c r="O155" i="9"/>
  <c r="P155" i="9"/>
  <c r="Q155" i="9"/>
  <c r="R155" i="9"/>
  <c r="S155" i="9"/>
  <c r="T155" i="9"/>
  <c r="U155" i="9"/>
  <c r="V155" i="9"/>
  <c r="W155" i="9"/>
  <c r="O156" i="9"/>
  <c r="P156" i="9"/>
  <c r="Q156" i="9"/>
  <c r="R156" i="9"/>
  <c r="S156" i="9"/>
  <c r="T156" i="9"/>
  <c r="U156" i="9"/>
  <c r="V156" i="9"/>
  <c r="W156" i="9"/>
  <c r="O157" i="9"/>
  <c r="P157" i="9"/>
  <c r="Q157" i="9"/>
  <c r="R157" i="9"/>
  <c r="S157" i="9"/>
  <c r="T157" i="9"/>
  <c r="U157" i="9"/>
  <c r="V157" i="9"/>
  <c r="W157" i="9"/>
  <c r="O158" i="9"/>
  <c r="P158" i="9"/>
  <c r="Q158" i="9"/>
  <c r="R158" i="9"/>
  <c r="S158" i="9"/>
  <c r="T158" i="9"/>
  <c r="U158" i="9"/>
  <c r="V158" i="9"/>
  <c r="W158" i="9"/>
  <c r="O159" i="9"/>
  <c r="P159" i="9"/>
  <c r="Q159" i="9"/>
  <c r="R159" i="9"/>
  <c r="S159" i="9"/>
  <c r="T159" i="9"/>
  <c r="U159" i="9"/>
  <c r="V159" i="9"/>
  <c r="W159" i="9"/>
  <c r="O160" i="9"/>
  <c r="P160" i="9"/>
  <c r="Q160" i="9"/>
  <c r="R160" i="9"/>
  <c r="S160" i="9"/>
  <c r="T160" i="9"/>
  <c r="U160" i="9"/>
  <c r="V160" i="9"/>
  <c r="W160" i="9"/>
  <c r="O161" i="9"/>
  <c r="P161" i="9"/>
  <c r="Q161" i="9"/>
  <c r="R161" i="9"/>
  <c r="S161" i="9"/>
  <c r="T161" i="9"/>
  <c r="U161" i="9"/>
  <c r="V161" i="9"/>
  <c r="W161" i="9"/>
  <c r="O162" i="9"/>
  <c r="P162" i="9"/>
  <c r="Q162" i="9"/>
  <c r="R162" i="9"/>
  <c r="S162" i="9"/>
  <c r="T162" i="9"/>
  <c r="U162" i="9"/>
  <c r="V162" i="9"/>
  <c r="W162" i="9"/>
  <c r="O163" i="9"/>
  <c r="P163" i="9"/>
  <c r="Q163" i="9"/>
  <c r="R163" i="9"/>
  <c r="S163" i="9"/>
  <c r="T163" i="9"/>
  <c r="U163" i="9"/>
  <c r="V163" i="9"/>
  <c r="W163" i="9"/>
  <c r="O164" i="9"/>
  <c r="P164" i="9"/>
  <c r="Q164" i="9"/>
  <c r="R164" i="9"/>
  <c r="S164" i="9"/>
  <c r="T164" i="9"/>
  <c r="U164" i="9"/>
  <c r="V164" i="9"/>
  <c r="W164" i="9"/>
  <c r="O165" i="9"/>
  <c r="P165" i="9"/>
  <c r="Q165" i="9"/>
  <c r="R165" i="9"/>
  <c r="S165" i="9"/>
  <c r="T165" i="9"/>
  <c r="U165" i="9"/>
  <c r="V165" i="9"/>
  <c r="W165" i="9"/>
  <c r="O166" i="9"/>
  <c r="P166" i="9"/>
  <c r="Q166" i="9"/>
  <c r="R166" i="9"/>
  <c r="S166" i="9"/>
  <c r="T166" i="9"/>
  <c r="U166" i="9"/>
  <c r="V166" i="9"/>
  <c r="W166" i="9"/>
  <c r="O167" i="9"/>
  <c r="P167" i="9"/>
  <c r="Q167" i="9"/>
  <c r="R167" i="9"/>
  <c r="S167" i="9"/>
  <c r="T167" i="9"/>
  <c r="U167" i="9"/>
  <c r="V167" i="9"/>
  <c r="W167" i="9"/>
  <c r="O168" i="9"/>
  <c r="P168" i="9"/>
  <c r="Q168" i="9"/>
  <c r="R168" i="9"/>
  <c r="S168" i="9"/>
  <c r="T168" i="9"/>
  <c r="U168" i="9"/>
  <c r="V168" i="9"/>
  <c r="W168" i="9"/>
  <c r="O169" i="9"/>
  <c r="P169" i="9"/>
  <c r="Q169" i="9"/>
  <c r="R169" i="9"/>
  <c r="S169" i="9"/>
  <c r="T169" i="9"/>
  <c r="U169" i="9"/>
  <c r="V169" i="9"/>
  <c r="W169" i="9"/>
  <c r="O170" i="9"/>
  <c r="P170" i="9"/>
  <c r="Q170" i="9"/>
  <c r="R170" i="9"/>
  <c r="S170" i="9"/>
  <c r="T170" i="9"/>
  <c r="U170" i="9"/>
  <c r="V170" i="9"/>
  <c r="W170" i="9"/>
  <c r="O171" i="9"/>
  <c r="P171" i="9"/>
  <c r="Q171" i="9"/>
  <c r="R171" i="9"/>
  <c r="S171" i="9"/>
  <c r="T171" i="9"/>
  <c r="U171" i="9"/>
  <c r="V171" i="9"/>
  <c r="W171" i="9"/>
  <c r="O172" i="9"/>
  <c r="P172" i="9"/>
  <c r="Q172" i="9"/>
  <c r="R172" i="9"/>
  <c r="S172" i="9"/>
  <c r="T172" i="9"/>
  <c r="U172" i="9"/>
  <c r="V172" i="9"/>
  <c r="W172" i="9"/>
  <c r="O173" i="9"/>
  <c r="P173" i="9"/>
  <c r="Q173" i="9"/>
  <c r="R173" i="9"/>
  <c r="S173" i="9"/>
  <c r="T173" i="9"/>
  <c r="U173" i="9"/>
  <c r="V173" i="9"/>
  <c r="W173" i="9"/>
  <c r="O174" i="9"/>
  <c r="P174" i="9"/>
  <c r="Q174" i="9"/>
  <c r="R174" i="9"/>
  <c r="S174" i="9"/>
  <c r="T174" i="9"/>
  <c r="U174" i="9"/>
  <c r="V174" i="9"/>
  <c r="W174" i="9"/>
  <c r="O175" i="9"/>
  <c r="P175" i="9"/>
  <c r="Q175" i="9"/>
  <c r="R175" i="9"/>
  <c r="S175" i="9"/>
  <c r="T175" i="9"/>
  <c r="U175" i="9"/>
  <c r="V175" i="9"/>
  <c r="W175" i="9"/>
  <c r="O176" i="9"/>
  <c r="P176" i="9"/>
  <c r="Q176" i="9"/>
  <c r="R176" i="9"/>
  <c r="S176" i="9"/>
  <c r="T176" i="9"/>
  <c r="U176" i="9"/>
  <c r="V176" i="9"/>
  <c r="W176" i="9"/>
  <c r="O177" i="9"/>
  <c r="P177" i="9"/>
  <c r="Q177" i="9"/>
  <c r="R177" i="9"/>
  <c r="S177" i="9"/>
  <c r="T177" i="9"/>
  <c r="U177" i="9"/>
  <c r="V177" i="9"/>
  <c r="W177" i="9"/>
  <c r="O178" i="9"/>
  <c r="P178" i="9"/>
  <c r="Q178" i="9"/>
  <c r="R178" i="9"/>
  <c r="S178" i="9"/>
  <c r="T178" i="9"/>
  <c r="U178" i="9"/>
  <c r="V178" i="9"/>
  <c r="W178" i="9"/>
  <c r="O179" i="9"/>
  <c r="P179" i="9"/>
  <c r="Q179" i="9"/>
  <c r="R179" i="9"/>
  <c r="S179" i="9"/>
  <c r="T179" i="9"/>
  <c r="U179" i="9"/>
  <c r="V179" i="9"/>
  <c r="W179" i="9"/>
  <c r="O180" i="9"/>
  <c r="P180" i="9"/>
  <c r="Q180" i="9"/>
  <c r="R180" i="9"/>
  <c r="S180" i="9"/>
  <c r="T180" i="9"/>
  <c r="U180" i="9"/>
  <c r="V180" i="9"/>
  <c r="W180" i="9"/>
  <c r="O181" i="9"/>
  <c r="P181" i="9"/>
  <c r="Q181" i="9"/>
  <c r="R181" i="9"/>
  <c r="S181" i="9"/>
  <c r="T181" i="9"/>
  <c r="U181" i="9"/>
  <c r="V181" i="9"/>
  <c r="W181" i="9"/>
  <c r="O182" i="9"/>
  <c r="P182" i="9"/>
  <c r="Q182" i="9"/>
  <c r="R182" i="9"/>
  <c r="S182" i="9"/>
  <c r="T182" i="9"/>
  <c r="U182" i="9"/>
  <c r="V182" i="9"/>
  <c r="W182" i="9"/>
  <c r="O183" i="9"/>
  <c r="P183" i="9"/>
  <c r="Q183" i="9"/>
  <c r="R183" i="9"/>
  <c r="S183" i="9"/>
  <c r="T183" i="9"/>
  <c r="U183" i="9"/>
  <c r="V183" i="9"/>
  <c r="W183" i="9"/>
  <c r="O184" i="9"/>
  <c r="P184" i="9"/>
  <c r="Q184" i="9"/>
  <c r="R184" i="9"/>
  <c r="S184" i="9"/>
  <c r="T184" i="9"/>
  <c r="U184" i="9"/>
  <c r="V184" i="9"/>
  <c r="W184" i="9"/>
  <c r="O185" i="9"/>
  <c r="P185" i="9"/>
  <c r="Q185" i="9"/>
  <c r="R185" i="9"/>
  <c r="S185" i="9"/>
  <c r="T185" i="9"/>
  <c r="U185" i="9"/>
  <c r="V185" i="9"/>
  <c r="W185" i="9"/>
  <c r="O186" i="9"/>
  <c r="P186" i="9"/>
  <c r="Q186" i="9"/>
  <c r="R186" i="9"/>
  <c r="S186" i="9"/>
  <c r="T186" i="9"/>
  <c r="U186" i="9"/>
  <c r="V186" i="9"/>
  <c r="W186" i="9"/>
  <c r="O187" i="9"/>
  <c r="P187" i="9"/>
  <c r="Q187" i="9"/>
  <c r="R187" i="9"/>
  <c r="S187" i="9"/>
  <c r="T187" i="9"/>
  <c r="U187" i="9"/>
  <c r="V187" i="9"/>
  <c r="W187" i="9"/>
  <c r="O188" i="9"/>
  <c r="P188" i="9"/>
  <c r="Q188" i="9"/>
  <c r="R188" i="9"/>
  <c r="S188" i="9"/>
  <c r="T188" i="9"/>
  <c r="U188" i="9"/>
  <c r="V188" i="9"/>
  <c r="W188" i="9"/>
  <c r="O189" i="9"/>
  <c r="P189" i="9"/>
  <c r="Q189" i="9"/>
  <c r="R189" i="9"/>
  <c r="S189" i="9"/>
  <c r="T189" i="9"/>
  <c r="U189" i="9"/>
  <c r="V189" i="9"/>
  <c r="W189" i="9"/>
  <c r="O190" i="9"/>
  <c r="P190" i="9"/>
  <c r="Q190" i="9"/>
  <c r="R190" i="9"/>
  <c r="S190" i="9"/>
  <c r="T190" i="9"/>
  <c r="U190" i="9"/>
  <c r="V190" i="9"/>
  <c r="W190" i="9"/>
  <c r="O191" i="9"/>
  <c r="P191" i="9"/>
  <c r="Q191" i="9"/>
  <c r="R191" i="9"/>
  <c r="S191" i="9"/>
  <c r="T191" i="9"/>
  <c r="U191" i="9"/>
  <c r="V191" i="9"/>
  <c r="W191" i="9"/>
  <c r="O192" i="9"/>
  <c r="P192" i="9"/>
  <c r="Q192" i="9"/>
  <c r="R192" i="9"/>
  <c r="S192" i="9"/>
  <c r="T192" i="9"/>
  <c r="U192" i="9"/>
  <c r="V192" i="9"/>
  <c r="W192" i="9"/>
  <c r="O193" i="9"/>
  <c r="P193" i="9"/>
  <c r="Q193" i="9"/>
  <c r="R193" i="9"/>
  <c r="S193" i="9"/>
  <c r="T193" i="9"/>
  <c r="U193" i="9"/>
  <c r="V193" i="9"/>
  <c r="W193" i="9"/>
  <c r="O194" i="9"/>
  <c r="P194" i="9"/>
  <c r="Q194" i="9"/>
  <c r="R194" i="9"/>
  <c r="S194" i="9"/>
  <c r="T194" i="9"/>
  <c r="U194" i="9"/>
  <c r="V194" i="9"/>
  <c r="W194" i="9"/>
  <c r="O195" i="9"/>
  <c r="P195" i="9"/>
  <c r="Q195" i="9"/>
  <c r="R195" i="9"/>
  <c r="S195" i="9"/>
  <c r="T195" i="9"/>
  <c r="U195" i="9"/>
  <c r="V195" i="9"/>
  <c r="W195" i="9"/>
  <c r="O196" i="9"/>
  <c r="P196" i="9"/>
  <c r="Q196" i="9"/>
  <c r="R196" i="9"/>
  <c r="S196" i="9"/>
  <c r="T196" i="9"/>
  <c r="U196" i="9"/>
  <c r="V196" i="9"/>
  <c r="W196" i="9"/>
  <c r="O197" i="9"/>
  <c r="P197" i="9"/>
  <c r="Q197" i="9"/>
  <c r="R197" i="9"/>
  <c r="S197" i="9"/>
  <c r="T197" i="9"/>
  <c r="U197" i="9"/>
  <c r="V197" i="9"/>
  <c r="W197" i="9"/>
  <c r="O198" i="9"/>
  <c r="P198" i="9"/>
  <c r="Q198" i="9"/>
  <c r="R198" i="9"/>
  <c r="S198" i="9"/>
  <c r="T198" i="9"/>
  <c r="U198" i="9"/>
  <c r="V198" i="9"/>
  <c r="W198" i="9"/>
  <c r="O199" i="9"/>
  <c r="P199" i="9"/>
  <c r="Q199" i="9"/>
  <c r="R199" i="9"/>
  <c r="S199" i="9"/>
  <c r="T199" i="9"/>
  <c r="U199" i="9"/>
  <c r="V199" i="9"/>
  <c r="W199" i="9"/>
  <c r="O200" i="9"/>
  <c r="P200" i="9"/>
  <c r="Q200" i="9"/>
  <c r="R200" i="9"/>
  <c r="S200" i="9"/>
  <c r="T200" i="9"/>
  <c r="U200" i="9"/>
  <c r="V200" i="9"/>
  <c r="W200" i="9"/>
  <c r="A90" i="1"/>
  <c r="D20" i="17"/>
  <c r="D18" i="17"/>
  <c r="A84" i="1"/>
  <c r="V40" i="17"/>
  <c r="U40" i="17"/>
  <c r="V39" i="17"/>
  <c r="U39" i="17"/>
  <c r="V38" i="17"/>
  <c r="U38" i="17"/>
  <c r="V37" i="17"/>
  <c r="U37" i="17"/>
  <c r="V36" i="17"/>
  <c r="U36" i="17"/>
  <c r="V35" i="17"/>
  <c r="U35" i="17"/>
  <c r="V34" i="17"/>
  <c r="U34" i="17"/>
  <c r="V33" i="17"/>
  <c r="U33" i="17"/>
  <c r="V32" i="17"/>
  <c r="U32" i="17"/>
  <c r="V31" i="17"/>
  <c r="U31" i="17"/>
  <c r="V30" i="17"/>
  <c r="U30" i="17"/>
  <c r="V29" i="17"/>
  <c r="U29" i="17"/>
  <c r="V28" i="17"/>
  <c r="U28" i="17"/>
  <c r="V27" i="17"/>
  <c r="U27" i="17"/>
  <c r="V26" i="17"/>
  <c r="U26" i="17"/>
  <c r="V25" i="17"/>
  <c r="U25" i="17"/>
  <c r="V24" i="17"/>
  <c r="U24" i="17"/>
  <c r="V23" i="17"/>
  <c r="U23" i="17"/>
  <c r="V22" i="17"/>
  <c r="U22" i="17"/>
  <c r="V21" i="17"/>
  <c r="U21" i="17"/>
  <c r="J18" i="17"/>
  <c r="A18" i="17"/>
  <c r="A17" i="17"/>
  <c r="A16" i="17"/>
  <c r="A15" i="17"/>
  <c r="A14" i="17"/>
  <c r="A13" i="17"/>
  <c r="A12" i="17"/>
  <c r="A11" i="17"/>
  <c r="A10" i="17"/>
  <c r="A9" i="17"/>
  <c r="A8" i="17"/>
  <c r="A7" i="17"/>
  <c r="A6" i="17"/>
  <c r="A5" i="17"/>
  <c r="A4" i="17"/>
  <c r="A3" i="17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D31" i="15"/>
  <c r="P34" i="15"/>
  <c r="P38" i="15"/>
  <c r="U36" i="15"/>
  <c r="V36" i="15"/>
  <c r="U37" i="15"/>
  <c r="V37" i="15"/>
  <c r="U34" i="15"/>
  <c r="V34" i="15"/>
  <c r="U35" i="15"/>
  <c r="V35" i="15"/>
  <c r="U38" i="15"/>
  <c r="V38" i="15"/>
  <c r="U39" i="15"/>
  <c r="V39" i="15"/>
  <c r="U40" i="15"/>
  <c r="V40" i="15"/>
  <c r="U41" i="15"/>
  <c r="V41" i="15"/>
  <c r="U42" i="15"/>
  <c r="V42" i="15"/>
  <c r="U43" i="15"/>
  <c r="V43" i="15"/>
  <c r="U44" i="15"/>
  <c r="V44" i="15"/>
  <c r="U45" i="15"/>
  <c r="V45" i="15"/>
  <c r="U46" i="15"/>
  <c r="V46" i="15"/>
  <c r="U47" i="15"/>
  <c r="V47" i="15"/>
  <c r="U48" i="15"/>
  <c r="V48" i="15"/>
  <c r="U49" i="15"/>
  <c r="V49" i="15"/>
  <c r="U50" i="15"/>
  <c r="V50" i="15"/>
  <c r="U51" i="15"/>
  <c r="V51" i="15"/>
  <c r="U52" i="15"/>
  <c r="V52" i="15"/>
  <c r="U53" i="15"/>
  <c r="V53" i="15"/>
  <c r="V38" i="16"/>
  <c r="U38" i="16"/>
  <c r="V37" i="16"/>
  <c r="U37" i="16"/>
  <c r="V36" i="16"/>
  <c r="U36" i="16"/>
  <c r="V35" i="16"/>
  <c r="U35" i="16"/>
  <c r="V34" i="16"/>
  <c r="U34" i="16"/>
  <c r="V33" i="16"/>
  <c r="U33" i="16"/>
  <c r="V32" i="16"/>
  <c r="U32" i="16"/>
  <c r="V31" i="16"/>
  <c r="U31" i="16"/>
  <c r="V30" i="16"/>
  <c r="U30" i="16"/>
  <c r="V29" i="16"/>
  <c r="U29" i="16"/>
  <c r="V28" i="16"/>
  <c r="U28" i="16"/>
  <c r="V27" i="16"/>
  <c r="U27" i="16"/>
  <c r="V26" i="16"/>
  <c r="U26" i="16"/>
  <c r="V25" i="16"/>
  <c r="U25" i="16"/>
  <c r="V24" i="16"/>
  <c r="U24" i="16"/>
  <c r="V23" i="16"/>
  <c r="U23" i="16"/>
  <c r="V22" i="16"/>
  <c r="U22" i="16"/>
  <c r="V21" i="16"/>
  <c r="U21" i="16"/>
  <c r="V20" i="16"/>
  <c r="U20" i="16"/>
  <c r="V19" i="16"/>
  <c r="U19" i="16"/>
  <c r="J16" i="16"/>
  <c r="D16" i="16"/>
  <c r="A16" i="16"/>
  <c r="A15" i="16"/>
  <c r="A9" i="16"/>
  <c r="A8" i="16"/>
  <c r="A7" i="16"/>
  <c r="A6" i="16"/>
  <c r="A5" i="16"/>
  <c r="A4" i="16"/>
  <c r="A3" i="16"/>
  <c r="J31" i="15"/>
  <c r="R34" i="15"/>
  <c r="A31" i="15"/>
  <c r="A16" i="15"/>
  <c r="A15" i="15"/>
  <c r="A14" i="15"/>
  <c r="A13" i="15"/>
  <c r="A12" i="15"/>
  <c r="A11" i="15"/>
  <c r="A10" i="15"/>
  <c r="A9" i="15"/>
  <c r="A8" i="15"/>
  <c r="A7" i="15"/>
  <c r="A6" i="15"/>
  <c r="A5" i="15"/>
  <c r="A4" i="15"/>
  <c r="A3" i="15"/>
  <c r="A25" i="5"/>
  <c r="A26" i="5"/>
  <c r="A27" i="5"/>
  <c r="A28" i="5"/>
  <c r="A29" i="5"/>
  <c r="A30" i="5"/>
  <c r="A39" i="5"/>
  <c r="A20" i="5"/>
  <c r="A21" i="5"/>
  <c r="A22" i="5"/>
  <c r="A23" i="5"/>
  <c r="A24" i="5"/>
  <c r="A9" i="5"/>
  <c r="A10" i="5"/>
  <c r="A11" i="5"/>
  <c r="A12" i="5"/>
  <c r="A13" i="5"/>
  <c r="A14" i="5"/>
  <c r="A15" i="5"/>
  <c r="A16" i="5"/>
  <c r="A17" i="5"/>
  <c r="R21" i="17"/>
  <c r="P21" i="17"/>
  <c r="P25" i="17"/>
  <c r="I20" i="17"/>
  <c r="P19" i="16"/>
  <c r="P23" i="16"/>
  <c r="I18" i="16"/>
  <c r="R19" i="16"/>
  <c r="I33" i="15"/>
  <c r="D36" i="15"/>
  <c r="D302" i="7"/>
  <c r="E302" i="7"/>
  <c r="F302" i="7"/>
  <c r="G302" i="7"/>
  <c r="H302" i="7"/>
  <c r="I302" i="7"/>
  <c r="J302" i="7"/>
  <c r="K302" i="7"/>
  <c r="L302" i="7"/>
  <c r="M302" i="7"/>
  <c r="N302" i="7"/>
  <c r="O302" i="7"/>
  <c r="P302" i="7"/>
  <c r="Q302" i="7"/>
  <c r="R302" i="7"/>
  <c r="S302" i="7"/>
  <c r="T302" i="7"/>
  <c r="U302" i="7"/>
  <c r="V302" i="7"/>
  <c r="W302" i="7"/>
  <c r="X302" i="7"/>
  <c r="Y302" i="7"/>
  <c r="Z302" i="7"/>
  <c r="AA302" i="7"/>
  <c r="AB302" i="7"/>
  <c r="AC302" i="7"/>
  <c r="AD302" i="7"/>
  <c r="AE302" i="7"/>
  <c r="AF302" i="7"/>
  <c r="AG302" i="7"/>
  <c r="AH302" i="7"/>
  <c r="AI302" i="7"/>
  <c r="AJ302" i="7"/>
  <c r="AK302" i="7"/>
  <c r="AL302" i="7"/>
  <c r="AM302" i="7"/>
  <c r="AN302" i="7"/>
  <c r="AO302" i="7"/>
  <c r="AP302" i="7"/>
  <c r="AQ302" i="7"/>
  <c r="AR302" i="7"/>
  <c r="AS302" i="7"/>
  <c r="AT302" i="7"/>
  <c r="AU302" i="7"/>
  <c r="AV302" i="7"/>
  <c r="AW302" i="7"/>
  <c r="AX302" i="7"/>
  <c r="AY302" i="7"/>
  <c r="AZ302" i="7"/>
  <c r="BA302" i="7"/>
  <c r="BB302" i="7"/>
  <c r="BC302" i="7"/>
  <c r="BD302" i="7"/>
  <c r="BE302" i="7"/>
  <c r="BF302" i="7"/>
  <c r="BG302" i="7"/>
  <c r="BH302" i="7"/>
  <c r="BI302" i="7"/>
  <c r="BJ302" i="7"/>
  <c r="BK302" i="7"/>
  <c r="BL302" i="7"/>
  <c r="BM302" i="7"/>
  <c r="BN302" i="7"/>
  <c r="BO302" i="7"/>
  <c r="BP302" i="7"/>
  <c r="BQ302" i="7"/>
  <c r="BR302" i="7"/>
  <c r="BS302" i="7"/>
  <c r="BT302" i="7"/>
  <c r="BU302" i="7"/>
  <c r="BV302" i="7"/>
  <c r="BW302" i="7"/>
  <c r="BX302" i="7"/>
  <c r="BY302" i="7"/>
  <c r="BZ302" i="7"/>
  <c r="CA302" i="7"/>
  <c r="CB302" i="7"/>
  <c r="CC302" i="7"/>
  <c r="CD302" i="7"/>
  <c r="CE302" i="7"/>
  <c r="CF302" i="7"/>
  <c r="CG302" i="7"/>
  <c r="CH302" i="7"/>
  <c r="CI302" i="7"/>
  <c r="CJ302" i="7"/>
  <c r="CK302" i="7"/>
  <c r="CL302" i="7"/>
  <c r="CM302" i="7"/>
  <c r="CN302" i="7"/>
  <c r="CO302" i="7"/>
  <c r="CP302" i="7"/>
  <c r="CQ302" i="7"/>
  <c r="CR302" i="7"/>
  <c r="CS302" i="7"/>
  <c r="CT302" i="7"/>
  <c r="CU302" i="7"/>
  <c r="CV302" i="7"/>
  <c r="CW302" i="7"/>
  <c r="CX302" i="7"/>
  <c r="CY302" i="7"/>
  <c r="CZ302" i="7"/>
  <c r="DA302" i="7"/>
  <c r="D303" i="7"/>
  <c r="E303" i="7"/>
  <c r="F303" i="7"/>
  <c r="G303" i="7"/>
  <c r="H303" i="7"/>
  <c r="I303" i="7"/>
  <c r="J303" i="7"/>
  <c r="K303" i="7"/>
  <c r="L303" i="7"/>
  <c r="M303" i="7"/>
  <c r="N303" i="7"/>
  <c r="O303" i="7"/>
  <c r="P303" i="7"/>
  <c r="Q303" i="7"/>
  <c r="R303" i="7"/>
  <c r="S303" i="7"/>
  <c r="T303" i="7"/>
  <c r="U303" i="7"/>
  <c r="V303" i="7"/>
  <c r="W303" i="7"/>
  <c r="X303" i="7"/>
  <c r="Y303" i="7"/>
  <c r="Z303" i="7"/>
  <c r="AA303" i="7"/>
  <c r="AB303" i="7"/>
  <c r="AC303" i="7"/>
  <c r="AD303" i="7"/>
  <c r="AE303" i="7"/>
  <c r="AF303" i="7"/>
  <c r="AG303" i="7"/>
  <c r="AH303" i="7"/>
  <c r="AI303" i="7"/>
  <c r="AJ303" i="7"/>
  <c r="AK303" i="7"/>
  <c r="AL303" i="7"/>
  <c r="AM303" i="7"/>
  <c r="AN303" i="7"/>
  <c r="AO303" i="7"/>
  <c r="AP303" i="7"/>
  <c r="AQ303" i="7"/>
  <c r="AR303" i="7"/>
  <c r="AS303" i="7"/>
  <c r="AT303" i="7"/>
  <c r="AU303" i="7"/>
  <c r="AV303" i="7"/>
  <c r="AW303" i="7"/>
  <c r="AX303" i="7"/>
  <c r="AY303" i="7"/>
  <c r="AZ303" i="7"/>
  <c r="BA303" i="7"/>
  <c r="BB303" i="7"/>
  <c r="BC303" i="7"/>
  <c r="BD303" i="7"/>
  <c r="BE303" i="7"/>
  <c r="BF303" i="7"/>
  <c r="BG303" i="7"/>
  <c r="BH303" i="7"/>
  <c r="BI303" i="7"/>
  <c r="BJ303" i="7"/>
  <c r="BK303" i="7"/>
  <c r="BL303" i="7"/>
  <c r="BM303" i="7"/>
  <c r="BN303" i="7"/>
  <c r="BO303" i="7"/>
  <c r="BP303" i="7"/>
  <c r="BQ303" i="7"/>
  <c r="BR303" i="7"/>
  <c r="BS303" i="7"/>
  <c r="BT303" i="7"/>
  <c r="BU303" i="7"/>
  <c r="BV303" i="7"/>
  <c r="BW303" i="7"/>
  <c r="BX303" i="7"/>
  <c r="BY303" i="7"/>
  <c r="BZ303" i="7"/>
  <c r="CA303" i="7"/>
  <c r="CB303" i="7"/>
  <c r="CC303" i="7"/>
  <c r="CD303" i="7"/>
  <c r="CE303" i="7"/>
  <c r="CF303" i="7"/>
  <c r="CG303" i="7"/>
  <c r="CH303" i="7"/>
  <c r="CI303" i="7"/>
  <c r="CJ303" i="7"/>
  <c r="CK303" i="7"/>
  <c r="CL303" i="7"/>
  <c r="CM303" i="7"/>
  <c r="CN303" i="7"/>
  <c r="CO303" i="7"/>
  <c r="CP303" i="7"/>
  <c r="CQ303" i="7"/>
  <c r="CR303" i="7"/>
  <c r="CS303" i="7"/>
  <c r="CT303" i="7"/>
  <c r="CU303" i="7"/>
  <c r="CV303" i="7"/>
  <c r="CW303" i="7"/>
  <c r="CX303" i="7"/>
  <c r="CY303" i="7"/>
  <c r="CZ303" i="7"/>
  <c r="DA303" i="7"/>
  <c r="D304" i="7"/>
  <c r="E304" i="7"/>
  <c r="F304" i="7"/>
  <c r="G304" i="7"/>
  <c r="H304" i="7"/>
  <c r="I304" i="7"/>
  <c r="J304" i="7"/>
  <c r="K304" i="7"/>
  <c r="L304" i="7"/>
  <c r="M304" i="7"/>
  <c r="N304" i="7"/>
  <c r="O304" i="7"/>
  <c r="P304" i="7"/>
  <c r="Q304" i="7"/>
  <c r="R304" i="7"/>
  <c r="S304" i="7"/>
  <c r="T304" i="7"/>
  <c r="U304" i="7"/>
  <c r="V304" i="7"/>
  <c r="W304" i="7"/>
  <c r="X304" i="7"/>
  <c r="Y304" i="7"/>
  <c r="Z304" i="7"/>
  <c r="AA304" i="7"/>
  <c r="AB304" i="7"/>
  <c r="AC304" i="7"/>
  <c r="AD304" i="7"/>
  <c r="AE304" i="7"/>
  <c r="AF304" i="7"/>
  <c r="AG304" i="7"/>
  <c r="AH304" i="7"/>
  <c r="AI304" i="7"/>
  <c r="AJ304" i="7"/>
  <c r="AK304" i="7"/>
  <c r="AL304" i="7"/>
  <c r="AM304" i="7"/>
  <c r="AN304" i="7"/>
  <c r="AO304" i="7"/>
  <c r="AP304" i="7"/>
  <c r="AQ304" i="7"/>
  <c r="AR304" i="7"/>
  <c r="AS304" i="7"/>
  <c r="AT304" i="7"/>
  <c r="AU304" i="7"/>
  <c r="AV304" i="7"/>
  <c r="AW304" i="7"/>
  <c r="AX304" i="7"/>
  <c r="AY304" i="7"/>
  <c r="AZ304" i="7"/>
  <c r="BA304" i="7"/>
  <c r="BB304" i="7"/>
  <c r="BC304" i="7"/>
  <c r="BD304" i="7"/>
  <c r="BE304" i="7"/>
  <c r="BF304" i="7"/>
  <c r="BG304" i="7"/>
  <c r="BH304" i="7"/>
  <c r="BI304" i="7"/>
  <c r="BJ304" i="7"/>
  <c r="BK304" i="7"/>
  <c r="BL304" i="7"/>
  <c r="BM304" i="7"/>
  <c r="BN304" i="7"/>
  <c r="BO304" i="7"/>
  <c r="BP304" i="7"/>
  <c r="BQ304" i="7"/>
  <c r="BR304" i="7"/>
  <c r="BS304" i="7"/>
  <c r="BT304" i="7"/>
  <c r="BU304" i="7"/>
  <c r="BV304" i="7"/>
  <c r="BW304" i="7"/>
  <c r="BX304" i="7"/>
  <c r="BY304" i="7"/>
  <c r="BZ304" i="7"/>
  <c r="CA304" i="7"/>
  <c r="CB304" i="7"/>
  <c r="CC304" i="7"/>
  <c r="CD304" i="7"/>
  <c r="CE304" i="7"/>
  <c r="CF304" i="7"/>
  <c r="CG304" i="7"/>
  <c r="CH304" i="7"/>
  <c r="CI304" i="7"/>
  <c r="CJ304" i="7"/>
  <c r="CK304" i="7"/>
  <c r="CL304" i="7"/>
  <c r="CM304" i="7"/>
  <c r="CN304" i="7"/>
  <c r="CO304" i="7"/>
  <c r="CP304" i="7"/>
  <c r="CQ304" i="7"/>
  <c r="CR304" i="7"/>
  <c r="CS304" i="7"/>
  <c r="CT304" i="7"/>
  <c r="CU304" i="7"/>
  <c r="CV304" i="7"/>
  <c r="CW304" i="7"/>
  <c r="CX304" i="7"/>
  <c r="CY304" i="7"/>
  <c r="CZ304" i="7"/>
  <c r="DA304" i="7"/>
  <c r="D305" i="7"/>
  <c r="E305" i="7"/>
  <c r="F305" i="7"/>
  <c r="G305" i="7"/>
  <c r="H305" i="7"/>
  <c r="I305" i="7"/>
  <c r="J305" i="7"/>
  <c r="K305" i="7"/>
  <c r="L305" i="7"/>
  <c r="M305" i="7"/>
  <c r="N305" i="7"/>
  <c r="O305" i="7"/>
  <c r="P305" i="7"/>
  <c r="Q305" i="7"/>
  <c r="R305" i="7"/>
  <c r="S305" i="7"/>
  <c r="T305" i="7"/>
  <c r="U305" i="7"/>
  <c r="V305" i="7"/>
  <c r="W305" i="7"/>
  <c r="X305" i="7"/>
  <c r="Y305" i="7"/>
  <c r="Z305" i="7"/>
  <c r="AA305" i="7"/>
  <c r="AB305" i="7"/>
  <c r="AC305" i="7"/>
  <c r="AD305" i="7"/>
  <c r="AE305" i="7"/>
  <c r="AF305" i="7"/>
  <c r="AG305" i="7"/>
  <c r="AH305" i="7"/>
  <c r="AI305" i="7"/>
  <c r="AJ305" i="7"/>
  <c r="AK305" i="7"/>
  <c r="AL305" i="7"/>
  <c r="AM305" i="7"/>
  <c r="AN305" i="7"/>
  <c r="AO305" i="7"/>
  <c r="AP305" i="7"/>
  <c r="AQ305" i="7"/>
  <c r="AR305" i="7"/>
  <c r="AS305" i="7"/>
  <c r="AT305" i="7"/>
  <c r="AU305" i="7"/>
  <c r="AV305" i="7"/>
  <c r="AW305" i="7"/>
  <c r="AX305" i="7"/>
  <c r="AY305" i="7"/>
  <c r="AZ305" i="7"/>
  <c r="BA305" i="7"/>
  <c r="BB305" i="7"/>
  <c r="BC305" i="7"/>
  <c r="BD305" i="7"/>
  <c r="BE305" i="7"/>
  <c r="BF305" i="7"/>
  <c r="BG305" i="7"/>
  <c r="BH305" i="7"/>
  <c r="BI305" i="7"/>
  <c r="BJ305" i="7"/>
  <c r="BK305" i="7"/>
  <c r="BL305" i="7"/>
  <c r="BM305" i="7"/>
  <c r="BN305" i="7"/>
  <c r="BO305" i="7"/>
  <c r="BP305" i="7"/>
  <c r="BQ305" i="7"/>
  <c r="BR305" i="7"/>
  <c r="BS305" i="7"/>
  <c r="BT305" i="7"/>
  <c r="BU305" i="7"/>
  <c r="BV305" i="7"/>
  <c r="BW305" i="7"/>
  <c r="BX305" i="7"/>
  <c r="BY305" i="7"/>
  <c r="BZ305" i="7"/>
  <c r="CA305" i="7"/>
  <c r="CB305" i="7"/>
  <c r="CC305" i="7"/>
  <c r="CD305" i="7"/>
  <c r="CE305" i="7"/>
  <c r="CF305" i="7"/>
  <c r="CG305" i="7"/>
  <c r="CH305" i="7"/>
  <c r="CI305" i="7"/>
  <c r="CJ305" i="7"/>
  <c r="CK305" i="7"/>
  <c r="CL305" i="7"/>
  <c r="CM305" i="7"/>
  <c r="CN305" i="7"/>
  <c r="CO305" i="7"/>
  <c r="CP305" i="7"/>
  <c r="CQ305" i="7"/>
  <c r="CR305" i="7"/>
  <c r="CS305" i="7"/>
  <c r="CT305" i="7"/>
  <c r="CU305" i="7"/>
  <c r="CV305" i="7"/>
  <c r="CW305" i="7"/>
  <c r="CX305" i="7"/>
  <c r="CY305" i="7"/>
  <c r="CZ305" i="7"/>
  <c r="DA305" i="7"/>
  <c r="D306" i="7"/>
  <c r="E306" i="7"/>
  <c r="F306" i="7"/>
  <c r="G306" i="7"/>
  <c r="H306" i="7"/>
  <c r="I306" i="7"/>
  <c r="J306" i="7"/>
  <c r="K306" i="7"/>
  <c r="L306" i="7"/>
  <c r="M306" i="7"/>
  <c r="N306" i="7"/>
  <c r="O306" i="7"/>
  <c r="P306" i="7"/>
  <c r="Q306" i="7"/>
  <c r="R306" i="7"/>
  <c r="S306" i="7"/>
  <c r="T306" i="7"/>
  <c r="U306" i="7"/>
  <c r="V306" i="7"/>
  <c r="W306" i="7"/>
  <c r="X306" i="7"/>
  <c r="Y306" i="7"/>
  <c r="Z306" i="7"/>
  <c r="AA306" i="7"/>
  <c r="AB306" i="7"/>
  <c r="AC306" i="7"/>
  <c r="AD306" i="7"/>
  <c r="AE306" i="7"/>
  <c r="AF306" i="7"/>
  <c r="AG306" i="7"/>
  <c r="AH306" i="7"/>
  <c r="AI306" i="7"/>
  <c r="AJ306" i="7"/>
  <c r="AK306" i="7"/>
  <c r="AL306" i="7"/>
  <c r="AM306" i="7"/>
  <c r="AN306" i="7"/>
  <c r="AO306" i="7"/>
  <c r="AP306" i="7"/>
  <c r="AQ306" i="7"/>
  <c r="AR306" i="7"/>
  <c r="AS306" i="7"/>
  <c r="AT306" i="7"/>
  <c r="AU306" i="7"/>
  <c r="AV306" i="7"/>
  <c r="AW306" i="7"/>
  <c r="AX306" i="7"/>
  <c r="AY306" i="7"/>
  <c r="AZ306" i="7"/>
  <c r="BA306" i="7"/>
  <c r="BB306" i="7"/>
  <c r="BC306" i="7"/>
  <c r="BD306" i="7"/>
  <c r="BE306" i="7"/>
  <c r="BF306" i="7"/>
  <c r="BG306" i="7"/>
  <c r="BH306" i="7"/>
  <c r="BI306" i="7"/>
  <c r="BJ306" i="7"/>
  <c r="BK306" i="7"/>
  <c r="BL306" i="7"/>
  <c r="BM306" i="7"/>
  <c r="BN306" i="7"/>
  <c r="BO306" i="7"/>
  <c r="BP306" i="7"/>
  <c r="BQ306" i="7"/>
  <c r="BR306" i="7"/>
  <c r="BS306" i="7"/>
  <c r="BT306" i="7"/>
  <c r="BU306" i="7"/>
  <c r="BV306" i="7"/>
  <c r="BW306" i="7"/>
  <c r="BX306" i="7"/>
  <c r="BY306" i="7"/>
  <c r="BZ306" i="7"/>
  <c r="CA306" i="7"/>
  <c r="CB306" i="7"/>
  <c r="CC306" i="7"/>
  <c r="CD306" i="7"/>
  <c r="CE306" i="7"/>
  <c r="CF306" i="7"/>
  <c r="CG306" i="7"/>
  <c r="CH306" i="7"/>
  <c r="CI306" i="7"/>
  <c r="CJ306" i="7"/>
  <c r="CK306" i="7"/>
  <c r="CL306" i="7"/>
  <c r="CM306" i="7"/>
  <c r="CN306" i="7"/>
  <c r="CO306" i="7"/>
  <c r="CP306" i="7"/>
  <c r="CQ306" i="7"/>
  <c r="CR306" i="7"/>
  <c r="CS306" i="7"/>
  <c r="CT306" i="7"/>
  <c r="CU306" i="7"/>
  <c r="CV306" i="7"/>
  <c r="CW306" i="7"/>
  <c r="CX306" i="7"/>
  <c r="CY306" i="7"/>
  <c r="CZ306" i="7"/>
  <c r="DA306" i="7"/>
  <c r="D307" i="7"/>
  <c r="E307" i="7"/>
  <c r="F307" i="7"/>
  <c r="G307" i="7"/>
  <c r="H307" i="7"/>
  <c r="I307" i="7"/>
  <c r="J307" i="7"/>
  <c r="K307" i="7"/>
  <c r="L307" i="7"/>
  <c r="M307" i="7"/>
  <c r="N307" i="7"/>
  <c r="O307" i="7"/>
  <c r="P307" i="7"/>
  <c r="Q307" i="7"/>
  <c r="R307" i="7"/>
  <c r="S307" i="7"/>
  <c r="T307" i="7"/>
  <c r="U307" i="7"/>
  <c r="V307" i="7"/>
  <c r="W307" i="7"/>
  <c r="X307" i="7"/>
  <c r="Y307" i="7"/>
  <c r="Z307" i="7"/>
  <c r="AA307" i="7"/>
  <c r="AB307" i="7"/>
  <c r="AC307" i="7"/>
  <c r="AD307" i="7"/>
  <c r="AE307" i="7"/>
  <c r="AF307" i="7"/>
  <c r="AG307" i="7"/>
  <c r="AH307" i="7"/>
  <c r="AI307" i="7"/>
  <c r="AJ307" i="7"/>
  <c r="AK307" i="7"/>
  <c r="AL307" i="7"/>
  <c r="AM307" i="7"/>
  <c r="AN307" i="7"/>
  <c r="AO307" i="7"/>
  <c r="AP307" i="7"/>
  <c r="AQ307" i="7"/>
  <c r="AR307" i="7"/>
  <c r="AS307" i="7"/>
  <c r="AT307" i="7"/>
  <c r="AU307" i="7"/>
  <c r="AV307" i="7"/>
  <c r="AW307" i="7"/>
  <c r="AX307" i="7"/>
  <c r="AY307" i="7"/>
  <c r="AZ307" i="7"/>
  <c r="BA307" i="7"/>
  <c r="BB307" i="7"/>
  <c r="BC307" i="7"/>
  <c r="BD307" i="7"/>
  <c r="BE307" i="7"/>
  <c r="BF307" i="7"/>
  <c r="BG307" i="7"/>
  <c r="BH307" i="7"/>
  <c r="BI307" i="7"/>
  <c r="BJ307" i="7"/>
  <c r="BK307" i="7"/>
  <c r="BL307" i="7"/>
  <c r="BM307" i="7"/>
  <c r="BN307" i="7"/>
  <c r="BO307" i="7"/>
  <c r="BP307" i="7"/>
  <c r="BQ307" i="7"/>
  <c r="BR307" i="7"/>
  <c r="BS307" i="7"/>
  <c r="BT307" i="7"/>
  <c r="BU307" i="7"/>
  <c r="BV307" i="7"/>
  <c r="BW307" i="7"/>
  <c r="BX307" i="7"/>
  <c r="BY307" i="7"/>
  <c r="BZ307" i="7"/>
  <c r="CA307" i="7"/>
  <c r="CB307" i="7"/>
  <c r="CC307" i="7"/>
  <c r="CD307" i="7"/>
  <c r="CE307" i="7"/>
  <c r="CF307" i="7"/>
  <c r="CG307" i="7"/>
  <c r="CH307" i="7"/>
  <c r="CI307" i="7"/>
  <c r="CJ307" i="7"/>
  <c r="CK307" i="7"/>
  <c r="CL307" i="7"/>
  <c r="CM307" i="7"/>
  <c r="CN307" i="7"/>
  <c r="CO307" i="7"/>
  <c r="CP307" i="7"/>
  <c r="CQ307" i="7"/>
  <c r="CR307" i="7"/>
  <c r="CS307" i="7"/>
  <c r="CT307" i="7"/>
  <c r="CU307" i="7"/>
  <c r="CV307" i="7"/>
  <c r="CW307" i="7"/>
  <c r="CX307" i="7"/>
  <c r="CY307" i="7"/>
  <c r="CZ307" i="7"/>
  <c r="DA307" i="7"/>
  <c r="D308" i="7"/>
  <c r="E308" i="7"/>
  <c r="F308" i="7"/>
  <c r="G308" i="7"/>
  <c r="H308" i="7"/>
  <c r="I308" i="7"/>
  <c r="J308" i="7"/>
  <c r="K308" i="7"/>
  <c r="L308" i="7"/>
  <c r="M308" i="7"/>
  <c r="N308" i="7"/>
  <c r="O308" i="7"/>
  <c r="P308" i="7"/>
  <c r="Q308" i="7"/>
  <c r="R308" i="7"/>
  <c r="S308" i="7"/>
  <c r="T308" i="7"/>
  <c r="U308" i="7"/>
  <c r="V308" i="7"/>
  <c r="W308" i="7"/>
  <c r="X308" i="7"/>
  <c r="Y308" i="7"/>
  <c r="Z308" i="7"/>
  <c r="AA308" i="7"/>
  <c r="AB308" i="7"/>
  <c r="AC308" i="7"/>
  <c r="AD308" i="7"/>
  <c r="AE308" i="7"/>
  <c r="AF308" i="7"/>
  <c r="AG308" i="7"/>
  <c r="AH308" i="7"/>
  <c r="AI308" i="7"/>
  <c r="AJ308" i="7"/>
  <c r="AK308" i="7"/>
  <c r="AL308" i="7"/>
  <c r="AM308" i="7"/>
  <c r="AN308" i="7"/>
  <c r="AO308" i="7"/>
  <c r="AP308" i="7"/>
  <c r="AQ308" i="7"/>
  <c r="AR308" i="7"/>
  <c r="AS308" i="7"/>
  <c r="AT308" i="7"/>
  <c r="AU308" i="7"/>
  <c r="AV308" i="7"/>
  <c r="AW308" i="7"/>
  <c r="AX308" i="7"/>
  <c r="AY308" i="7"/>
  <c r="AZ308" i="7"/>
  <c r="BA308" i="7"/>
  <c r="BB308" i="7"/>
  <c r="BC308" i="7"/>
  <c r="BD308" i="7"/>
  <c r="BE308" i="7"/>
  <c r="BF308" i="7"/>
  <c r="BG308" i="7"/>
  <c r="BH308" i="7"/>
  <c r="BI308" i="7"/>
  <c r="BJ308" i="7"/>
  <c r="BK308" i="7"/>
  <c r="BL308" i="7"/>
  <c r="BM308" i="7"/>
  <c r="BN308" i="7"/>
  <c r="BO308" i="7"/>
  <c r="BP308" i="7"/>
  <c r="BQ308" i="7"/>
  <c r="BR308" i="7"/>
  <c r="BS308" i="7"/>
  <c r="BT308" i="7"/>
  <c r="BU308" i="7"/>
  <c r="BV308" i="7"/>
  <c r="BW308" i="7"/>
  <c r="BX308" i="7"/>
  <c r="BY308" i="7"/>
  <c r="BZ308" i="7"/>
  <c r="CA308" i="7"/>
  <c r="CB308" i="7"/>
  <c r="CC308" i="7"/>
  <c r="CD308" i="7"/>
  <c r="CE308" i="7"/>
  <c r="CF308" i="7"/>
  <c r="CG308" i="7"/>
  <c r="CH308" i="7"/>
  <c r="CI308" i="7"/>
  <c r="CJ308" i="7"/>
  <c r="CK308" i="7"/>
  <c r="CL308" i="7"/>
  <c r="CM308" i="7"/>
  <c r="CN308" i="7"/>
  <c r="CO308" i="7"/>
  <c r="CP308" i="7"/>
  <c r="CQ308" i="7"/>
  <c r="CR308" i="7"/>
  <c r="CS308" i="7"/>
  <c r="CT308" i="7"/>
  <c r="CU308" i="7"/>
  <c r="CV308" i="7"/>
  <c r="CW308" i="7"/>
  <c r="CX308" i="7"/>
  <c r="CY308" i="7"/>
  <c r="CZ308" i="7"/>
  <c r="DA308" i="7"/>
  <c r="D309" i="7"/>
  <c r="E309" i="7"/>
  <c r="F309" i="7"/>
  <c r="G309" i="7"/>
  <c r="H309" i="7"/>
  <c r="I309" i="7"/>
  <c r="J309" i="7"/>
  <c r="K309" i="7"/>
  <c r="L309" i="7"/>
  <c r="M309" i="7"/>
  <c r="N309" i="7"/>
  <c r="O309" i="7"/>
  <c r="P309" i="7"/>
  <c r="Q309" i="7"/>
  <c r="R309" i="7"/>
  <c r="S309" i="7"/>
  <c r="T309" i="7"/>
  <c r="U309" i="7"/>
  <c r="V309" i="7"/>
  <c r="W309" i="7"/>
  <c r="X309" i="7"/>
  <c r="Y309" i="7"/>
  <c r="Z309" i="7"/>
  <c r="AA309" i="7"/>
  <c r="AB309" i="7"/>
  <c r="AC309" i="7"/>
  <c r="AD309" i="7"/>
  <c r="AE309" i="7"/>
  <c r="AF309" i="7"/>
  <c r="AG309" i="7"/>
  <c r="AH309" i="7"/>
  <c r="AI309" i="7"/>
  <c r="AJ309" i="7"/>
  <c r="AK309" i="7"/>
  <c r="AL309" i="7"/>
  <c r="AM309" i="7"/>
  <c r="AN309" i="7"/>
  <c r="AO309" i="7"/>
  <c r="AP309" i="7"/>
  <c r="AQ309" i="7"/>
  <c r="AR309" i="7"/>
  <c r="AS309" i="7"/>
  <c r="AT309" i="7"/>
  <c r="AU309" i="7"/>
  <c r="AV309" i="7"/>
  <c r="AW309" i="7"/>
  <c r="AX309" i="7"/>
  <c r="AY309" i="7"/>
  <c r="AZ309" i="7"/>
  <c r="BA309" i="7"/>
  <c r="BB309" i="7"/>
  <c r="BC309" i="7"/>
  <c r="BD309" i="7"/>
  <c r="BE309" i="7"/>
  <c r="BF309" i="7"/>
  <c r="BG309" i="7"/>
  <c r="BH309" i="7"/>
  <c r="BI309" i="7"/>
  <c r="BJ309" i="7"/>
  <c r="BK309" i="7"/>
  <c r="BL309" i="7"/>
  <c r="BM309" i="7"/>
  <c r="BN309" i="7"/>
  <c r="BO309" i="7"/>
  <c r="BP309" i="7"/>
  <c r="BQ309" i="7"/>
  <c r="BR309" i="7"/>
  <c r="BS309" i="7"/>
  <c r="BT309" i="7"/>
  <c r="BU309" i="7"/>
  <c r="BV309" i="7"/>
  <c r="BW309" i="7"/>
  <c r="BX309" i="7"/>
  <c r="BY309" i="7"/>
  <c r="BZ309" i="7"/>
  <c r="CA309" i="7"/>
  <c r="CB309" i="7"/>
  <c r="CC309" i="7"/>
  <c r="CD309" i="7"/>
  <c r="CE309" i="7"/>
  <c r="CF309" i="7"/>
  <c r="CG309" i="7"/>
  <c r="CH309" i="7"/>
  <c r="CI309" i="7"/>
  <c r="CJ309" i="7"/>
  <c r="CK309" i="7"/>
  <c r="CL309" i="7"/>
  <c r="CM309" i="7"/>
  <c r="CN309" i="7"/>
  <c r="CO309" i="7"/>
  <c r="CP309" i="7"/>
  <c r="CQ309" i="7"/>
  <c r="CR309" i="7"/>
  <c r="CS309" i="7"/>
  <c r="CT309" i="7"/>
  <c r="CU309" i="7"/>
  <c r="CV309" i="7"/>
  <c r="CW309" i="7"/>
  <c r="CX309" i="7"/>
  <c r="CY309" i="7"/>
  <c r="CZ309" i="7"/>
  <c r="DA309" i="7"/>
  <c r="D310" i="7"/>
  <c r="E310" i="7"/>
  <c r="F310" i="7"/>
  <c r="G310" i="7"/>
  <c r="H310" i="7"/>
  <c r="I310" i="7"/>
  <c r="J310" i="7"/>
  <c r="K310" i="7"/>
  <c r="L310" i="7"/>
  <c r="M310" i="7"/>
  <c r="N310" i="7"/>
  <c r="O310" i="7"/>
  <c r="P310" i="7"/>
  <c r="Q310" i="7"/>
  <c r="R310" i="7"/>
  <c r="S310" i="7"/>
  <c r="T310" i="7"/>
  <c r="U310" i="7"/>
  <c r="V310" i="7"/>
  <c r="W310" i="7"/>
  <c r="X310" i="7"/>
  <c r="Y310" i="7"/>
  <c r="Z310" i="7"/>
  <c r="AA310" i="7"/>
  <c r="AB310" i="7"/>
  <c r="AC310" i="7"/>
  <c r="AD310" i="7"/>
  <c r="AE310" i="7"/>
  <c r="AF310" i="7"/>
  <c r="AG310" i="7"/>
  <c r="AH310" i="7"/>
  <c r="AI310" i="7"/>
  <c r="AJ310" i="7"/>
  <c r="AK310" i="7"/>
  <c r="AL310" i="7"/>
  <c r="AM310" i="7"/>
  <c r="AN310" i="7"/>
  <c r="AO310" i="7"/>
  <c r="AP310" i="7"/>
  <c r="AQ310" i="7"/>
  <c r="AR310" i="7"/>
  <c r="AS310" i="7"/>
  <c r="AT310" i="7"/>
  <c r="AU310" i="7"/>
  <c r="AV310" i="7"/>
  <c r="AW310" i="7"/>
  <c r="AX310" i="7"/>
  <c r="AY310" i="7"/>
  <c r="AZ310" i="7"/>
  <c r="BA310" i="7"/>
  <c r="BB310" i="7"/>
  <c r="BC310" i="7"/>
  <c r="BD310" i="7"/>
  <c r="BE310" i="7"/>
  <c r="BF310" i="7"/>
  <c r="BG310" i="7"/>
  <c r="BH310" i="7"/>
  <c r="BI310" i="7"/>
  <c r="BJ310" i="7"/>
  <c r="BK310" i="7"/>
  <c r="BL310" i="7"/>
  <c r="BM310" i="7"/>
  <c r="BN310" i="7"/>
  <c r="BO310" i="7"/>
  <c r="BP310" i="7"/>
  <c r="BQ310" i="7"/>
  <c r="BR310" i="7"/>
  <c r="BS310" i="7"/>
  <c r="BT310" i="7"/>
  <c r="BU310" i="7"/>
  <c r="BV310" i="7"/>
  <c r="BW310" i="7"/>
  <c r="BX310" i="7"/>
  <c r="BY310" i="7"/>
  <c r="BZ310" i="7"/>
  <c r="CA310" i="7"/>
  <c r="CB310" i="7"/>
  <c r="CC310" i="7"/>
  <c r="CD310" i="7"/>
  <c r="CE310" i="7"/>
  <c r="CF310" i="7"/>
  <c r="CG310" i="7"/>
  <c r="CH310" i="7"/>
  <c r="CI310" i="7"/>
  <c r="CJ310" i="7"/>
  <c r="CK310" i="7"/>
  <c r="CL310" i="7"/>
  <c r="CM310" i="7"/>
  <c r="CN310" i="7"/>
  <c r="CO310" i="7"/>
  <c r="CP310" i="7"/>
  <c r="CQ310" i="7"/>
  <c r="CR310" i="7"/>
  <c r="CS310" i="7"/>
  <c r="CT310" i="7"/>
  <c r="CU310" i="7"/>
  <c r="CV310" i="7"/>
  <c r="CW310" i="7"/>
  <c r="CX310" i="7"/>
  <c r="CY310" i="7"/>
  <c r="CZ310" i="7"/>
  <c r="DA310" i="7"/>
  <c r="D311" i="7"/>
  <c r="E311" i="7"/>
  <c r="F311" i="7"/>
  <c r="G311" i="7"/>
  <c r="H311" i="7"/>
  <c r="I311" i="7"/>
  <c r="J311" i="7"/>
  <c r="K311" i="7"/>
  <c r="L311" i="7"/>
  <c r="M311" i="7"/>
  <c r="N311" i="7"/>
  <c r="O311" i="7"/>
  <c r="P311" i="7"/>
  <c r="Q311" i="7"/>
  <c r="R311" i="7"/>
  <c r="S311" i="7"/>
  <c r="T311" i="7"/>
  <c r="U311" i="7"/>
  <c r="V311" i="7"/>
  <c r="W311" i="7"/>
  <c r="X311" i="7"/>
  <c r="Y311" i="7"/>
  <c r="Z311" i="7"/>
  <c r="AA311" i="7"/>
  <c r="AB311" i="7"/>
  <c r="AC311" i="7"/>
  <c r="AD311" i="7"/>
  <c r="AE311" i="7"/>
  <c r="AF311" i="7"/>
  <c r="AG311" i="7"/>
  <c r="AH311" i="7"/>
  <c r="AI311" i="7"/>
  <c r="AJ311" i="7"/>
  <c r="AK311" i="7"/>
  <c r="AL311" i="7"/>
  <c r="AM311" i="7"/>
  <c r="AN311" i="7"/>
  <c r="AO311" i="7"/>
  <c r="AP311" i="7"/>
  <c r="AQ311" i="7"/>
  <c r="AR311" i="7"/>
  <c r="AS311" i="7"/>
  <c r="AT311" i="7"/>
  <c r="AU311" i="7"/>
  <c r="AV311" i="7"/>
  <c r="AW311" i="7"/>
  <c r="AX311" i="7"/>
  <c r="AY311" i="7"/>
  <c r="AZ311" i="7"/>
  <c r="BA311" i="7"/>
  <c r="BB311" i="7"/>
  <c r="BC311" i="7"/>
  <c r="BD311" i="7"/>
  <c r="BE311" i="7"/>
  <c r="BF311" i="7"/>
  <c r="BG311" i="7"/>
  <c r="BH311" i="7"/>
  <c r="BI311" i="7"/>
  <c r="BJ311" i="7"/>
  <c r="BK311" i="7"/>
  <c r="BL311" i="7"/>
  <c r="BM311" i="7"/>
  <c r="BN311" i="7"/>
  <c r="BO311" i="7"/>
  <c r="BP311" i="7"/>
  <c r="BQ311" i="7"/>
  <c r="BR311" i="7"/>
  <c r="BS311" i="7"/>
  <c r="BT311" i="7"/>
  <c r="BU311" i="7"/>
  <c r="BV311" i="7"/>
  <c r="BW311" i="7"/>
  <c r="BX311" i="7"/>
  <c r="BY311" i="7"/>
  <c r="BZ311" i="7"/>
  <c r="CA311" i="7"/>
  <c r="CB311" i="7"/>
  <c r="CC311" i="7"/>
  <c r="CD311" i="7"/>
  <c r="CE311" i="7"/>
  <c r="CF311" i="7"/>
  <c r="CG311" i="7"/>
  <c r="CH311" i="7"/>
  <c r="CI311" i="7"/>
  <c r="CJ311" i="7"/>
  <c r="CK311" i="7"/>
  <c r="CL311" i="7"/>
  <c r="CM311" i="7"/>
  <c r="CN311" i="7"/>
  <c r="CO311" i="7"/>
  <c r="CP311" i="7"/>
  <c r="CQ311" i="7"/>
  <c r="CR311" i="7"/>
  <c r="CS311" i="7"/>
  <c r="CT311" i="7"/>
  <c r="CU311" i="7"/>
  <c r="CV311" i="7"/>
  <c r="CW311" i="7"/>
  <c r="CX311" i="7"/>
  <c r="CY311" i="7"/>
  <c r="CZ311" i="7"/>
  <c r="DA311" i="7"/>
  <c r="D312" i="7"/>
  <c r="E312" i="7"/>
  <c r="F312" i="7"/>
  <c r="G312" i="7"/>
  <c r="H312" i="7"/>
  <c r="I312" i="7"/>
  <c r="J312" i="7"/>
  <c r="K312" i="7"/>
  <c r="L312" i="7"/>
  <c r="M312" i="7"/>
  <c r="N312" i="7"/>
  <c r="O312" i="7"/>
  <c r="P312" i="7"/>
  <c r="Q312" i="7"/>
  <c r="R312" i="7"/>
  <c r="S312" i="7"/>
  <c r="T312" i="7"/>
  <c r="U312" i="7"/>
  <c r="V312" i="7"/>
  <c r="W312" i="7"/>
  <c r="X312" i="7"/>
  <c r="Y312" i="7"/>
  <c r="Z312" i="7"/>
  <c r="AA312" i="7"/>
  <c r="AB312" i="7"/>
  <c r="AC312" i="7"/>
  <c r="AD312" i="7"/>
  <c r="AE312" i="7"/>
  <c r="AF312" i="7"/>
  <c r="AG312" i="7"/>
  <c r="AH312" i="7"/>
  <c r="AI312" i="7"/>
  <c r="AJ312" i="7"/>
  <c r="AK312" i="7"/>
  <c r="AL312" i="7"/>
  <c r="AM312" i="7"/>
  <c r="AN312" i="7"/>
  <c r="AO312" i="7"/>
  <c r="AP312" i="7"/>
  <c r="AQ312" i="7"/>
  <c r="AR312" i="7"/>
  <c r="AS312" i="7"/>
  <c r="AT312" i="7"/>
  <c r="AU312" i="7"/>
  <c r="AV312" i="7"/>
  <c r="AW312" i="7"/>
  <c r="AX312" i="7"/>
  <c r="AY312" i="7"/>
  <c r="AZ312" i="7"/>
  <c r="BA312" i="7"/>
  <c r="BB312" i="7"/>
  <c r="BC312" i="7"/>
  <c r="BD312" i="7"/>
  <c r="BE312" i="7"/>
  <c r="BF312" i="7"/>
  <c r="BG312" i="7"/>
  <c r="BH312" i="7"/>
  <c r="BI312" i="7"/>
  <c r="BJ312" i="7"/>
  <c r="BK312" i="7"/>
  <c r="BL312" i="7"/>
  <c r="BM312" i="7"/>
  <c r="BN312" i="7"/>
  <c r="BO312" i="7"/>
  <c r="BP312" i="7"/>
  <c r="BQ312" i="7"/>
  <c r="BR312" i="7"/>
  <c r="BS312" i="7"/>
  <c r="BT312" i="7"/>
  <c r="BU312" i="7"/>
  <c r="BV312" i="7"/>
  <c r="BW312" i="7"/>
  <c r="BX312" i="7"/>
  <c r="BY312" i="7"/>
  <c r="BZ312" i="7"/>
  <c r="CA312" i="7"/>
  <c r="CB312" i="7"/>
  <c r="CC312" i="7"/>
  <c r="CD312" i="7"/>
  <c r="CE312" i="7"/>
  <c r="CF312" i="7"/>
  <c r="CG312" i="7"/>
  <c r="CH312" i="7"/>
  <c r="CI312" i="7"/>
  <c r="CJ312" i="7"/>
  <c r="CK312" i="7"/>
  <c r="CL312" i="7"/>
  <c r="CM312" i="7"/>
  <c r="CN312" i="7"/>
  <c r="CO312" i="7"/>
  <c r="CP312" i="7"/>
  <c r="CQ312" i="7"/>
  <c r="CR312" i="7"/>
  <c r="CS312" i="7"/>
  <c r="CT312" i="7"/>
  <c r="CU312" i="7"/>
  <c r="CV312" i="7"/>
  <c r="CW312" i="7"/>
  <c r="CX312" i="7"/>
  <c r="CY312" i="7"/>
  <c r="CZ312" i="7"/>
  <c r="DA312" i="7"/>
  <c r="D313" i="7"/>
  <c r="E313" i="7"/>
  <c r="F313" i="7"/>
  <c r="G313" i="7"/>
  <c r="H313" i="7"/>
  <c r="I313" i="7"/>
  <c r="J313" i="7"/>
  <c r="K313" i="7"/>
  <c r="L313" i="7"/>
  <c r="M313" i="7"/>
  <c r="N313" i="7"/>
  <c r="O313" i="7"/>
  <c r="P313" i="7"/>
  <c r="Q313" i="7"/>
  <c r="R313" i="7"/>
  <c r="S313" i="7"/>
  <c r="T313" i="7"/>
  <c r="U313" i="7"/>
  <c r="V313" i="7"/>
  <c r="W313" i="7"/>
  <c r="X313" i="7"/>
  <c r="Y313" i="7"/>
  <c r="Z313" i="7"/>
  <c r="AA313" i="7"/>
  <c r="AB313" i="7"/>
  <c r="AC313" i="7"/>
  <c r="AD313" i="7"/>
  <c r="AE313" i="7"/>
  <c r="AF313" i="7"/>
  <c r="AG313" i="7"/>
  <c r="AH313" i="7"/>
  <c r="AI313" i="7"/>
  <c r="AJ313" i="7"/>
  <c r="AK313" i="7"/>
  <c r="AL313" i="7"/>
  <c r="AM313" i="7"/>
  <c r="AN313" i="7"/>
  <c r="AO313" i="7"/>
  <c r="AP313" i="7"/>
  <c r="AQ313" i="7"/>
  <c r="AR313" i="7"/>
  <c r="AS313" i="7"/>
  <c r="AT313" i="7"/>
  <c r="AU313" i="7"/>
  <c r="AV313" i="7"/>
  <c r="AW313" i="7"/>
  <c r="AX313" i="7"/>
  <c r="AY313" i="7"/>
  <c r="AZ313" i="7"/>
  <c r="BA313" i="7"/>
  <c r="BB313" i="7"/>
  <c r="BC313" i="7"/>
  <c r="BD313" i="7"/>
  <c r="BE313" i="7"/>
  <c r="BF313" i="7"/>
  <c r="BG313" i="7"/>
  <c r="BH313" i="7"/>
  <c r="BI313" i="7"/>
  <c r="BJ313" i="7"/>
  <c r="BK313" i="7"/>
  <c r="BL313" i="7"/>
  <c r="BM313" i="7"/>
  <c r="BN313" i="7"/>
  <c r="BO313" i="7"/>
  <c r="BP313" i="7"/>
  <c r="BQ313" i="7"/>
  <c r="BR313" i="7"/>
  <c r="BS313" i="7"/>
  <c r="BT313" i="7"/>
  <c r="BU313" i="7"/>
  <c r="BV313" i="7"/>
  <c r="BW313" i="7"/>
  <c r="BX313" i="7"/>
  <c r="BY313" i="7"/>
  <c r="BZ313" i="7"/>
  <c r="CA313" i="7"/>
  <c r="CB313" i="7"/>
  <c r="CC313" i="7"/>
  <c r="CD313" i="7"/>
  <c r="CE313" i="7"/>
  <c r="CF313" i="7"/>
  <c r="CG313" i="7"/>
  <c r="CH313" i="7"/>
  <c r="CI313" i="7"/>
  <c r="CJ313" i="7"/>
  <c r="CK313" i="7"/>
  <c r="CL313" i="7"/>
  <c r="CM313" i="7"/>
  <c r="CN313" i="7"/>
  <c r="CO313" i="7"/>
  <c r="CP313" i="7"/>
  <c r="CQ313" i="7"/>
  <c r="CR313" i="7"/>
  <c r="CS313" i="7"/>
  <c r="CT313" i="7"/>
  <c r="CU313" i="7"/>
  <c r="CV313" i="7"/>
  <c r="CW313" i="7"/>
  <c r="CX313" i="7"/>
  <c r="CY313" i="7"/>
  <c r="CZ313" i="7"/>
  <c r="DA313" i="7"/>
  <c r="D314" i="7"/>
  <c r="E314" i="7"/>
  <c r="F314" i="7"/>
  <c r="G314" i="7"/>
  <c r="H314" i="7"/>
  <c r="I314" i="7"/>
  <c r="J314" i="7"/>
  <c r="K314" i="7"/>
  <c r="L314" i="7"/>
  <c r="M314" i="7"/>
  <c r="N314" i="7"/>
  <c r="O314" i="7"/>
  <c r="P314" i="7"/>
  <c r="Q314" i="7"/>
  <c r="R314" i="7"/>
  <c r="S314" i="7"/>
  <c r="T314" i="7"/>
  <c r="U314" i="7"/>
  <c r="V314" i="7"/>
  <c r="W314" i="7"/>
  <c r="X314" i="7"/>
  <c r="Y314" i="7"/>
  <c r="Z314" i="7"/>
  <c r="AA314" i="7"/>
  <c r="AB314" i="7"/>
  <c r="AC314" i="7"/>
  <c r="AD314" i="7"/>
  <c r="AE314" i="7"/>
  <c r="AF314" i="7"/>
  <c r="AG314" i="7"/>
  <c r="AH314" i="7"/>
  <c r="AI314" i="7"/>
  <c r="AJ314" i="7"/>
  <c r="AK314" i="7"/>
  <c r="AL314" i="7"/>
  <c r="AM314" i="7"/>
  <c r="AN314" i="7"/>
  <c r="AO314" i="7"/>
  <c r="AP314" i="7"/>
  <c r="AQ314" i="7"/>
  <c r="AR314" i="7"/>
  <c r="AS314" i="7"/>
  <c r="AT314" i="7"/>
  <c r="AU314" i="7"/>
  <c r="AV314" i="7"/>
  <c r="AW314" i="7"/>
  <c r="AX314" i="7"/>
  <c r="AY314" i="7"/>
  <c r="AZ314" i="7"/>
  <c r="BA314" i="7"/>
  <c r="BB314" i="7"/>
  <c r="BC314" i="7"/>
  <c r="BD314" i="7"/>
  <c r="BE314" i="7"/>
  <c r="BF314" i="7"/>
  <c r="BG314" i="7"/>
  <c r="BH314" i="7"/>
  <c r="BI314" i="7"/>
  <c r="BJ314" i="7"/>
  <c r="BK314" i="7"/>
  <c r="BL314" i="7"/>
  <c r="BM314" i="7"/>
  <c r="BN314" i="7"/>
  <c r="BO314" i="7"/>
  <c r="BP314" i="7"/>
  <c r="BQ314" i="7"/>
  <c r="BR314" i="7"/>
  <c r="BS314" i="7"/>
  <c r="BT314" i="7"/>
  <c r="BU314" i="7"/>
  <c r="BV314" i="7"/>
  <c r="BW314" i="7"/>
  <c r="BX314" i="7"/>
  <c r="BY314" i="7"/>
  <c r="BZ314" i="7"/>
  <c r="CA314" i="7"/>
  <c r="CB314" i="7"/>
  <c r="CC314" i="7"/>
  <c r="CD314" i="7"/>
  <c r="CE314" i="7"/>
  <c r="CF314" i="7"/>
  <c r="CG314" i="7"/>
  <c r="CH314" i="7"/>
  <c r="CI314" i="7"/>
  <c r="CJ314" i="7"/>
  <c r="CK314" i="7"/>
  <c r="CL314" i="7"/>
  <c r="CM314" i="7"/>
  <c r="CN314" i="7"/>
  <c r="CO314" i="7"/>
  <c r="CP314" i="7"/>
  <c r="CQ314" i="7"/>
  <c r="CR314" i="7"/>
  <c r="CS314" i="7"/>
  <c r="CT314" i="7"/>
  <c r="CU314" i="7"/>
  <c r="CV314" i="7"/>
  <c r="CW314" i="7"/>
  <c r="CX314" i="7"/>
  <c r="CY314" i="7"/>
  <c r="CZ314" i="7"/>
  <c r="DA314" i="7"/>
  <c r="D315" i="7"/>
  <c r="E315" i="7"/>
  <c r="F315" i="7"/>
  <c r="G315" i="7"/>
  <c r="H315" i="7"/>
  <c r="I315" i="7"/>
  <c r="J315" i="7"/>
  <c r="K315" i="7"/>
  <c r="L315" i="7"/>
  <c r="M315" i="7"/>
  <c r="N315" i="7"/>
  <c r="O315" i="7"/>
  <c r="P315" i="7"/>
  <c r="Q315" i="7"/>
  <c r="R315" i="7"/>
  <c r="S315" i="7"/>
  <c r="T315" i="7"/>
  <c r="U315" i="7"/>
  <c r="V315" i="7"/>
  <c r="W315" i="7"/>
  <c r="X315" i="7"/>
  <c r="Y315" i="7"/>
  <c r="Z315" i="7"/>
  <c r="AA315" i="7"/>
  <c r="AB315" i="7"/>
  <c r="AC315" i="7"/>
  <c r="AD315" i="7"/>
  <c r="AE315" i="7"/>
  <c r="AF315" i="7"/>
  <c r="AG315" i="7"/>
  <c r="AH315" i="7"/>
  <c r="AI315" i="7"/>
  <c r="AJ315" i="7"/>
  <c r="AK315" i="7"/>
  <c r="AL315" i="7"/>
  <c r="AM315" i="7"/>
  <c r="AN315" i="7"/>
  <c r="AO315" i="7"/>
  <c r="AP315" i="7"/>
  <c r="AQ315" i="7"/>
  <c r="AR315" i="7"/>
  <c r="AS315" i="7"/>
  <c r="AT315" i="7"/>
  <c r="AU315" i="7"/>
  <c r="AV315" i="7"/>
  <c r="AW315" i="7"/>
  <c r="AX315" i="7"/>
  <c r="AY315" i="7"/>
  <c r="AZ315" i="7"/>
  <c r="BA315" i="7"/>
  <c r="BB315" i="7"/>
  <c r="BC315" i="7"/>
  <c r="BD315" i="7"/>
  <c r="BE315" i="7"/>
  <c r="BF315" i="7"/>
  <c r="BG315" i="7"/>
  <c r="BH315" i="7"/>
  <c r="BI315" i="7"/>
  <c r="BJ315" i="7"/>
  <c r="BK315" i="7"/>
  <c r="BL315" i="7"/>
  <c r="BM315" i="7"/>
  <c r="BN315" i="7"/>
  <c r="BO315" i="7"/>
  <c r="BP315" i="7"/>
  <c r="BQ315" i="7"/>
  <c r="BR315" i="7"/>
  <c r="BS315" i="7"/>
  <c r="BT315" i="7"/>
  <c r="BU315" i="7"/>
  <c r="BV315" i="7"/>
  <c r="BW315" i="7"/>
  <c r="BX315" i="7"/>
  <c r="BY315" i="7"/>
  <c r="BZ315" i="7"/>
  <c r="CA315" i="7"/>
  <c r="CB315" i="7"/>
  <c r="CC315" i="7"/>
  <c r="CD315" i="7"/>
  <c r="CE315" i="7"/>
  <c r="CF315" i="7"/>
  <c r="CG315" i="7"/>
  <c r="CH315" i="7"/>
  <c r="CI315" i="7"/>
  <c r="CJ315" i="7"/>
  <c r="CK315" i="7"/>
  <c r="CL315" i="7"/>
  <c r="CM315" i="7"/>
  <c r="CN315" i="7"/>
  <c r="CO315" i="7"/>
  <c r="CP315" i="7"/>
  <c r="CQ315" i="7"/>
  <c r="CR315" i="7"/>
  <c r="CS315" i="7"/>
  <c r="CT315" i="7"/>
  <c r="CU315" i="7"/>
  <c r="CV315" i="7"/>
  <c r="CW315" i="7"/>
  <c r="CX315" i="7"/>
  <c r="CY315" i="7"/>
  <c r="CZ315" i="7"/>
  <c r="DA315" i="7"/>
  <c r="D316" i="7"/>
  <c r="E316" i="7"/>
  <c r="F316" i="7"/>
  <c r="G316" i="7"/>
  <c r="H316" i="7"/>
  <c r="I316" i="7"/>
  <c r="J316" i="7"/>
  <c r="K316" i="7"/>
  <c r="L316" i="7"/>
  <c r="M316" i="7"/>
  <c r="N316" i="7"/>
  <c r="O316" i="7"/>
  <c r="P316" i="7"/>
  <c r="Q316" i="7"/>
  <c r="R316" i="7"/>
  <c r="S316" i="7"/>
  <c r="T316" i="7"/>
  <c r="U316" i="7"/>
  <c r="V316" i="7"/>
  <c r="W316" i="7"/>
  <c r="X316" i="7"/>
  <c r="Y316" i="7"/>
  <c r="Z316" i="7"/>
  <c r="AA316" i="7"/>
  <c r="AB316" i="7"/>
  <c r="AC316" i="7"/>
  <c r="AD316" i="7"/>
  <c r="AE316" i="7"/>
  <c r="AF316" i="7"/>
  <c r="AG316" i="7"/>
  <c r="AH316" i="7"/>
  <c r="AI316" i="7"/>
  <c r="AJ316" i="7"/>
  <c r="AK316" i="7"/>
  <c r="AL316" i="7"/>
  <c r="AM316" i="7"/>
  <c r="AN316" i="7"/>
  <c r="AO316" i="7"/>
  <c r="AP316" i="7"/>
  <c r="AQ316" i="7"/>
  <c r="AR316" i="7"/>
  <c r="AS316" i="7"/>
  <c r="AT316" i="7"/>
  <c r="AU316" i="7"/>
  <c r="AV316" i="7"/>
  <c r="AW316" i="7"/>
  <c r="AX316" i="7"/>
  <c r="AY316" i="7"/>
  <c r="AZ316" i="7"/>
  <c r="BA316" i="7"/>
  <c r="BB316" i="7"/>
  <c r="BC316" i="7"/>
  <c r="BD316" i="7"/>
  <c r="BE316" i="7"/>
  <c r="BF316" i="7"/>
  <c r="BG316" i="7"/>
  <c r="BH316" i="7"/>
  <c r="BI316" i="7"/>
  <c r="BJ316" i="7"/>
  <c r="BK316" i="7"/>
  <c r="BL316" i="7"/>
  <c r="BM316" i="7"/>
  <c r="BN316" i="7"/>
  <c r="BO316" i="7"/>
  <c r="BP316" i="7"/>
  <c r="BQ316" i="7"/>
  <c r="BR316" i="7"/>
  <c r="BS316" i="7"/>
  <c r="BT316" i="7"/>
  <c r="BU316" i="7"/>
  <c r="BV316" i="7"/>
  <c r="BW316" i="7"/>
  <c r="BX316" i="7"/>
  <c r="BY316" i="7"/>
  <c r="BZ316" i="7"/>
  <c r="CA316" i="7"/>
  <c r="CB316" i="7"/>
  <c r="CC316" i="7"/>
  <c r="CD316" i="7"/>
  <c r="CE316" i="7"/>
  <c r="CF316" i="7"/>
  <c r="CG316" i="7"/>
  <c r="CH316" i="7"/>
  <c r="CI316" i="7"/>
  <c r="CJ316" i="7"/>
  <c r="CK316" i="7"/>
  <c r="CL316" i="7"/>
  <c r="CM316" i="7"/>
  <c r="CN316" i="7"/>
  <c r="CO316" i="7"/>
  <c r="CP316" i="7"/>
  <c r="CQ316" i="7"/>
  <c r="CR316" i="7"/>
  <c r="CS316" i="7"/>
  <c r="CT316" i="7"/>
  <c r="CU316" i="7"/>
  <c r="CV316" i="7"/>
  <c r="CW316" i="7"/>
  <c r="CX316" i="7"/>
  <c r="CY316" i="7"/>
  <c r="CZ316" i="7"/>
  <c r="DA316" i="7"/>
  <c r="D317" i="7"/>
  <c r="E317" i="7"/>
  <c r="F317" i="7"/>
  <c r="G317" i="7"/>
  <c r="H317" i="7"/>
  <c r="I317" i="7"/>
  <c r="J317" i="7"/>
  <c r="K317" i="7"/>
  <c r="L317" i="7"/>
  <c r="M317" i="7"/>
  <c r="N317" i="7"/>
  <c r="O317" i="7"/>
  <c r="P317" i="7"/>
  <c r="Q317" i="7"/>
  <c r="R317" i="7"/>
  <c r="S317" i="7"/>
  <c r="T317" i="7"/>
  <c r="U317" i="7"/>
  <c r="V317" i="7"/>
  <c r="W317" i="7"/>
  <c r="X317" i="7"/>
  <c r="Y317" i="7"/>
  <c r="Z317" i="7"/>
  <c r="AA317" i="7"/>
  <c r="AB317" i="7"/>
  <c r="AC317" i="7"/>
  <c r="AD317" i="7"/>
  <c r="AE317" i="7"/>
  <c r="AF317" i="7"/>
  <c r="AG317" i="7"/>
  <c r="AH317" i="7"/>
  <c r="AI317" i="7"/>
  <c r="AJ317" i="7"/>
  <c r="AK317" i="7"/>
  <c r="AL317" i="7"/>
  <c r="AM317" i="7"/>
  <c r="AN317" i="7"/>
  <c r="AO317" i="7"/>
  <c r="AP317" i="7"/>
  <c r="AQ317" i="7"/>
  <c r="AR317" i="7"/>
  <c r="AS317" i="7"/>
  <c r="AT317" i="7"/>
  <c r="AU317" i="7"/>
  <c r="AV317" i="7"/>
  <c r="AW317" i="7"/>
  <c r="AX317" i="7"/>
  <c r="AY317" i="7"/>
  <c r="AZ317" i="7"/>
  <c r="BA317" i="7"/>
  <c r="BB317" i="7"/>
  <c r="BC317" i="7"/>
  <c r="BD317" i="7"/>
  <c r="BE317" i="7"/>
  <c r="BF317" i="7"/>
  <c r="BG317" i="7"/>
  <c r="BH317" i="7"/>
  <c r="BI317" i="7"/>
  <c r="BJ317" i="7"/>
  <c r="BK317" i="7"/>
  <c r="BL317" i="7"/>
  <c r="BM317" i="7"/>
  <c r="BN317" i="7"/>
  <c r="BO317" i="7"/>
  <c r="BP317" i="7"/>
  <c r="BQ317" i="7"/>
  <c r="BR317" i="7"/>
  <c r="BS317" i="7"/>
  <c r="BT317" i="7"/>
  <c r="BU317" i="7"/>
  <c r="BV317" i="7"/>
  <c r="BW317" i="7"/>
  <c r="BX317" i="7"/>
  <c r="BY317" i="7"/>
  <c r="BZ317" i="7"/>
  <c r="CA317" i="7"/>
  <c r="CB317" i="7"/>
  <c r="CC317" i="7"/>
  <c r="CD317" i="7"/>
  <c r="CE317" i="7"/>
  <c r="CF317" i="7"/>
  <c r="CG317" i="7"/>
  <c r="CH317" i="7"/>
  <c r="CI317" i="7"/>
  <c r="CJ317" i="7"/>
  <c r="CK317" i="7"/>
  <c r="CL317" i="7"/>
  <c r="CM317" i="7"/>
  <c r="CN317" i="7"/>
  <c r="CO317" i="7"/>
  <c r="CP317" i="7"/>
  <c r="CQ317" i="7"/>
  <c r="CR317" i="7"/>
  <c r="CS317" i="7"/>
  <c r="CT317" i="7"/>
  <c r="CU317" i="7"/>
  <c r="CV317" i="7"/>
  <c r="CW317" i="7"/>
  <c r="CX317" i="7"/>
  <c r="CY317" i="7"/>
  <c r="CZ317" i="7"/>
  <c r="DA317" i="7"/>
  <c r="D318" i="7"/>
  <c r="E318" i="7"/>
  <c r="F318" i="7"/>
  <c r="G318" i="7"/>
  <c r="H318" i="7"/>
  <c r="I318" i="7"/>
  <c r="J318" i="7"/>
  <c r="K318" i="7"/>
  <c r="L318" i="7"/>
  <c r="M318" i="7"/>
  <c r="N318" i="7"/>
  <c r="O318" i="7"/>
  <c r="P318" i="7"/>
  <c r="Q318" i="7"/>
  <c r="R318" i="7"/>
  <c r="S318" i="7"/>
  <c r="T318" i="7"/>
  <c r="U318" i="7"/>
  <c r="V318" i="7"/>
  <c r="W318" i="7"/>
  <c r="X318" i="7"/>
  <c r="Y318" i="7"/>
  <c r="Z318" i="7"/>
  <c r="AA318" i="7"/>
  <c r="AB318" i="7"/>
  <c r="AC318" i="7"/>
  <c r="AD318" i="7"/>
  <c r="AE318" i="7"/>
  <c r="AF318" i="7"/>
  <c r="AG318" i="7"/>
  <c r="AH318" i="7"/>
  <c r="AI318" i="7"/>
  <c r="AJ318" i="7"/>
  <c r="AK318" i="7"/>
  <c r="AL318" i="7"/>
  <c r="AM318" i="7"/>
  <c r="AN318" i="7"/>
  <c r="AO318" i="7"/>
  <c r="AP318" i="7"/>
  <c r="AQ318" i="7"/>
  <c r="AR318" i="7"/>
  <c r="AS318" i="7"/>
  <c r="AT318" i="7"/>
  <c r="AU318" i="7"/>
  <c r="AV318" i="7"/>
  <c r="AW318" i="7"/>
  <c r="AX318" i="7"/>
  <c r="AY318" i="7"/>
  <c r="AZ318" i="7"/>
  <c r="BA318" i="7"/>
  <c r="BB318" i="7"/>
  <c r="BC318" i="7"/>
  <c r="BD318" i="7"/>
  <c r="BE318" i="7"/>
  <c r="BF318" i="7"/>
  <c r="BG318" i="7"/>
  <c r="BH318" i="7"/>
  <c r="BI318" i="7"/>
  <c r="BJ318" i="7"/>
  <c r="BK318" i="7"/>
  <c r="BL318" i="7"/>
  <c r="BM318" i="7"/>
  <c r="BN318" i="7"/>
  <c r="BO318" i="7"/>
  <c r="BP318" i="7"/>
  <c r="BQ318" i="7"/>
  <c r="BR318" i="7"/>
  <c r="BS318" i="7"/>
  <c r="BT318" i="7"/>
  <c r="BU318" i="7"/>
  <c r="BV318" i="7"/>
  <c r="BW318" i="7"/>
  <c r="BX318" i="7"/>
  <c r="BY318" i="7"/>
  <c r="BZ318" i="7"/>
  <c r="CA318" i="7"/>
  <c r="CB318" i="7"/>
  <c r="CC318" i="7"/>
  <c r="CD318" i="7"/>
  <c r="CE318" i="7"/>
  <c r="CF318" i="7"/>
  <c r="CG318" i="7"/>
  <c r="CH318" i="7"/>
  <c r="CI318" i="7"/>
  <c r="CJ318" i="7"/>
  <c r="CK318" i="7"/>
  <c r="CL318" i="7"/>
  <c r="CM318" i="7"/>
  <c r="CN318" i="7"/>
  <c r="CO318" i="7"/>
  <c r="CP318" i="7"/>
  <c r="CQ318" i="7"/>
  <c r="CR318" i="7"/>
  <c r="CS318" i="7"/>
  <c r="CT318" i="7"/>
  <c r="CU318" i="7"/>
  <c r="CV318" i="7"/>
  <c r="CW318" i="7"/>
  <c r="CX318" i="7"/>
  <c r="CY318" i="7"/>
  <c r="CZ318" i="7"/>
  <c r="DA318" i="7"/>
  <c r="D319" i="7"/>
  <c r="E319" i="7"/>
  <c r="F319" i="7"/>
  <c r="G319" i="7"/>
  <c r="H319" i="7"/>
  <c r="I319" i="7"/>
  <c r="J319" i="7"/>
  <c r="K319" i="7"/>
  <c r="L319" i="7"/>
  <c r="M319" i="7"/>
  <c r="N319" i="7"/>
  <c r="O319" i="7"/>
  <c r="P319" i="7"/>
  <c r="Q319" i="7"/>
  <c r="R319" i="7"/>
  <c r="S319" i="7"/>
  <c r="T319" i="7"/>
  <c r="U319" i="7"/>
  <c r="V319" i="7"/>
  <c r="W319" i="7"/>
  <c r="X319" i="7"/>
  <c r="Y319" i="7"/>
  <c r="Z319" i="7"/>
  <c r="AA319" i="7"/>
  <c r="AB319" i="7"/>
  <c r="AC319" i="7"/>
  <c r="AD319" i="7"/>
  <c r="AE319" i="7"/>
  <c r="AF319" i="7"/>
  <c r="AG319" i="7"/>
  <c r="AH319" i="7"/>
  <c r="AI319" i="7"/>
  <c r="AJ319" i="7"/>
  <c r="AK319" i="7"/>
  <c r="AL319" i="7"/>
  <c r="AM319" i="7"/>
  <c r="AN319" i="7"/>
  <c r="AO319" i="7"/>
  <c r="AP319" i="7"/>
  <c r="AQ319" i="7"/>
  <c r="AR319" i="7"/>
  <c r="AS319" i="7"/>
  <c r="AT319" i="7"/>
  <c r="AU319" i="7"/>
  <c r="AV319" i="7"/>
  <c r="AW319" i="7"/>
  <c r="AX319" i="7"/>
  <c r="AY319" i="7"/>
  <c r="AZ319" i="7"/>
  <c r="BA319" i="7"/>
  <c r="BB319" i="7"/>
  <c r="BC319" i="7"/>
  <c r="BD319" i="7"/>
  <c r="BE319" i="7"/>
  <c r="BF319" i="7"/>
  <c r="BG319" i="7"/>
  <c r="BH319" i="7"/>
  <c r="BI319" i="7"/>
  <c r="BJ319" i="7"/>
  <c r="BK319" i="7"/>
  <c r="BL319" i="7"/>
  <c r="BM319" i="7"/>
  <c r="BN319" i="7"/>
  <c r="BO319" i="7"/>
  <c r="BP319" i="7"/>
  <c r="BQ319" i="7"/>
  <c r="BR319" i="7"/>
  <c r="BS319" i="7"/>
  <c r="BT319" i="7"/>
  <c r="BU319" i="7"/>
  <c r="BV319" i="7"/>
  <c r="BW319" i="7"/>
  <c r="BX319" i="7"/>
  <c r="BY319" i="7"/>
  <c r="BZ319" i="7"/>
  <c r="CA319" i="7"/>
  <c r="CB319" i="7"/>
  <c r="CC319" i="7"/>
  <c r="CD319" i="7"/>
  <c r="CE319" i="7"/>
  <c r="CF319" i="7"/>
  <c r="CG319" i="7"/>
  <c r="CH319" i="7"/>
  <c r="CI319" i="7"/>
  <c r="CJ319" i="7"/>
  <c r="CK319" i="7"/>
  <c r="CL319" i="7"/>
  <c r="CM319" i="7"/>
  <c r="CN319" i="7"/>
  <c r="CO319" i="7"/>
  <c r="CP319" i="7"/>
  <c r="CQ319" i="7"/>
  <c r="CR319" i="7"/>
  <c r="CS319" i="7"/>
  <c r="CT319" i="7"/>
  <c r="CU319" i="7"/>
  <c r="CV319" i="7"/>
  <c r="CW319" i="7"/>
  <c r="CX319" i="7"/>
  <c r="CY319" i="7"/>
  <c r="CZ319" i="7"/>
  <c r="DA319" i="7"/>
  <c r="D320" i="7"/>
  <c r="E320" i="7"/>
  <c r="F320" i="7"/>
  <c r="G320" i="7"/>
  <c r="H320" i="7"/>
  <c r="I320" i="7"/>
  <c r="J320" i="7"/>
  <c r="K320" i="7"/>
  <c r="L320" i="7"/>
  <c r="M320" i="7"/>
  <c r="N320" i="7"/>
  <c r="O320" i="7"/>
  <c r="P320" i="7"/>
  <c r="Q320" i="7"/>
  <c r="R320" i="7"/>
  <c r="S320" i="7"/>
  <c r="T320" i="7"/>
  <c r="U320" i="7"/>
  <c r="V320" i="7"/>
  <c r="W320" i="7"/>
  <c r="X320" i="7"/>
  <c r="Y320" i="7"/>
  <c r="Z320" i="7"/>
  <c r="AA320" i="7"/>
  <c r="AB320" i="7"/>
  <c r="AC320" i="7"/>
  <c r="AD320" i="7"/>
  <c r="AE320" i="7"/>
  <c r="AF320" i="7"/>
  <c r="AG320" i="7"/>
  <c r="AH320" i="7"/>
  <c r="AI320" i="7"/>
  <c r="AJ320" i="7"/>
  <c r="AK320" i="7"/>
  <c r="AL320" i="7"/>
  <c r="AM320" i="7"/>
  <c r="AN320" i="7"/>
  <c r="AO320" i="7"/>
  <c r="AP320" i="7"/>
  <c r="AQ320" i="7"/>
  <c r="AR320" i="7"/>
  <c r="AS320" i="7"/>
  <c r="AT320" i="7"/>
  <c r="AU320" i="7"/>
  <c r="AV320" i="7"/>
  <c r="AW320" i="7"/>
  <c r="AX320" i="7"/>
  <c r="AY320" i="7"/>
  <c r="AZ320" i="7"/>
  <c r="BA320" i="7"/>
  <c r="BB320" i="7"/>
  <c r="BC320" i="7"/>
  <c r="BD320" i="7"/>
  <c r="BE320" i="7"/>
  <c r="BF320" i="7"/>
  <c r="BG320" i="7"/>
  <c r="BH320" i="7"/>
  <c r="BI320" i="7"/>
  <c r="BJ320" i="7"/>
  <c r="BK320" i="7"/>
  <c r="BL320" i="7"/>
  <c r="BM320" i="7"/>
  <c r="BN320" i="7"/>
  <c r="BO320" i="7"/>
  <c r="BP320" i="7"/>
  <c r="BQ320" i="7"/>
  <c r="BR320" i="7"/>
  <c r="BS320" i="7"/>
  <c r="BT320" i="7"/>
  <c r="BU320" i="7"/>
  <c r="BV320" i="7"/>
  <c r="BW320" i="7"/>
  <c r="BX320" i="7"/>
  <c r="BY320" i="7"/>
  <c r="BZ320" i="7"/>
  <c r="CA320" i="7"/>
  <c r="CB320" i="7"/>
  <c r="CC320" i="7"/>
  <c r="CD320" i="7"/>
  <c r="CE320" i="7"/>
  <c r="CF320" i="7"/>
  <c r="CG320" i="7"/>
  <c r="CH320" i="7"/>
  <c r="CI320" i="7"/>
  <c r="CJ320" i="7"/>
  <c r="CK320" i="7"/>
  <c r="CL320" i="7"/>
  <c r="CM320" i="7"/>
  <c r="CN320" i="7"/>
  <c r="CO320" i="7"/>
  <c r="CP320" i="7"/>
  <c r="CQ320" i="7"/>
  <c r="CR320" i="7"/>
  <c r="CS320" i="7"/>
  <c r="CT320" i="7"/>
  <c r="CU320" i="7"/>
  <c r="CV320" i="7"/>
  <c r="CW320" i="7"/>
  <c r="CX320" i="7"/>
  <c r="CY320" i="7"/>
  <c r="CZ320" i="7"/>
  <c r="DA320" i="7"/>
  <c r="D321" i="7"/>
  <c r="E321" i="7"/>
  <c r="F321" i="7"/>
  <c r="G321" i="7"/>
  <c r="H321" i="7"/>
  <c r="I321" i="7"/>
  <c r="J321" i="7"/>
  <c r="K321" i="7"/>
  <c r="L321" i="7"/>
  <c r="M321" i="7"/>
  <c r="N321" i="7"/>
  <c r="O321" i="7"/>
  <c r="P321" i="7"/>
  <c r="Q321" i="7"/>
  <c r="R321" i="7"/>
  <c r="S321" i="7"/>
  <c r="T321" i="7"/>
  <c r="U321" i="7"/>
  <c r="V321" i="7"/>
  <c r="W321" i="7"/>
  <c r="X321" i="7"/>
  <c r="Y321" i="7"/>
  <c r="Z321" i="7"/>
  <c r="AA321" i="7"/>
  <c r="AB321" i="7"/>
  <c r="AC321" i="7"/>
  <c r="AD321" i="7"/>
  <c r="AE321" i="7"/>
  <c r="AF321" i="7"/>
  <c r="AG321" i="7"/>
  <c r="AH321" i="7"/>
  <c r="AI321" i="7"/>
  <c r="AJ321" i="7"/>
  <c r="AK321" i="7"/>
  <c r="AL321" i="7"/>
  <c r="AM321" i="7"/>
  <c r="AN321" i="7"/>
  <c r="AO321" i="7"/>
  <c r="AP321" i="7"/>
  <c r="AQ321" i="7"/>
  <c r="AR321" i="7"/>
  <c r="AS321" i="7"/>
  <c r="AT321" i="7"/>
  <c r="AU321" i="7"/>
  <c r="AV321" i="7"/>
  <c r="AW321" i="7"/>
  <c r="AX321" i="7"/>
  <c r="AY321" i="7"/>
  <c r="AZ321" i="7"/>
  <c r="BA321" i="7"/>
  <c r="BB321" i="7"/>
  <c r="BC321" i="7"/>
  <c r="BD321" i="7"/>
  <c r="BE321" i="7"/>
  <c r="BF321" i="7"/>
  <c r="BG321" i="7"/>
  <c r="BH321" i="7"/>
  <c r="BI321" i="7"/>
  <c r="BJ321" i="7"/>
  <c r="BK321" i="7"/>
  <c r="BL321" i="7"/>
  <c r="BM321" i="7"/>
  <c r="BN321" i="7"/>
  <c r="BO321" i="7"/>
  <c r="BP321" i="7"/>
  <c r="BQ321" i="7"/>
  <c r="BR321" i="7"/>
  <c r="BS321" i="7"/>
  <c r="BT321" i="7"/>
  <c r="BU321" i="7"/>
  <c r="BV321" i="7"/>
  <c r="BW321" i="7"/>
  <c r="BX321" i="7"/>
  <c r="BY321" i="7"/>
  <c r="BZ321" i="7"/>
  <c r="CA321" i="7"/>
  <c r="CB321" i="7"/>
  <c r="CC321" i="7"/>
  <c r="CD321" i="7"/>
  <c r="CE321" i="7"/>
  <c r="CF321" i="7"/>
  <c r="CG321" i="7"/>
  <c r="CH321" i="7"/>
  <c r="CI321" i="7"/>
  <c r="CJ321" i="7"/>
  <c r="CK321" i="7"/>
  <c r="CL321" i="7"/>
  <c r="CM321" i="7"/>
  <c r="CN321" i="7"/>
  <c r="CO321" i="7"/>
  <c r="CP321" i="7"/>
  <c r="CQ321" i="7"/>
  <c r="CR321" i="7"/>
  <c r="CS321" i="7"/>
  <c r="CT321" i="7"/>
  <c r="CU321" i="7"/>
  <c r="CV321" i="7"/>
  <c r="CW321" i="7"/>
  <c r="CX321" i="7"/>
  <c r="CY321" i="7"/>
  <c r="CZ321" i="7"/>
  <c r="DA321" i="7"/>
  <c r="D322" i="7"/>
  <c r="E322" i="7"/>
  <c r="F322" i="7"/>
  <c r="G322" i="7"/>
  <c r="H322" i="7"/>
  <c r="I322" i="7"/>
  <c r="J322" i="7"/>
  <c r="K322" i="7"/>
  <c r="L322" i="7"/>
  <c r="M322" i="7"/>
  <c r="N322" i="7"/>
  <c r="O322" i="7"/>
  <c r="P322" i="7"/>
  <c r="Q322" i="7"/>
  <c r="R322" i="7"/>
  <c r="S322" i="7"/>
  <c r="T322" i="7"/>
  <c r="U322" i="7"/>
  <c r="V322" i="7"/>
  <c r="W322" i="7"/>
  <c r="X322" i="7"/>
  <c r="Y322" i="7"/>
  <c r="Z322" i="7"/>
  <c r="AA322" i="7"/>
  <c r="AB322" i="7"/>
  <c r="AC322" i="7"/>
  <c r="AD322" i="7"/>
  <c r="AE322" i="7"/>
  <c r="AF322" i="7"/>
  <c r="AG322" i="7"/>
  <c r="AH322" i="7"/>
  <c r="AI322" i="7"/>
  <c r="AJ322" i="7"/>
  <c r="AK322" i="7"/>
  <c r="AL322" i="7"/>
  <c r="AM322" i="7"/>
  <c r="AN322" i="7"/>
  <c r="AO322" i="7"/>
  <c r="AP322" i="7"/>
  <c r="AQ322" i="7"/>
  <c r="AR322" i="7"/>
  <c r="AS322" i="7"/>
  <c r="AT322" i="7"/>
  <c r="AU322" i="7"/>
  <c r="AV322" i="7"/>
  <c r="AW322" i="7"/>
  <c r="AX322" i="7"/>
  <c r="AY322" i="7"/>
  <c r="AZ322" i="7"/>
  <c r="BA322" i="7"/>
  <c r="BB322" i="7"/>
  <c r="BC322" i="7"/>
  <c r="BD322" i="7"/>
  <c r="BE322" i="7"/>
  <c r="BF322" i="7"/>
  <c r="BG322" i="7"/>
  <c r="BH322" i="7"/>
  <c r="BI322" i="7"/>
  <c r="BJ322" i="7"/>
  <c r="BK322" i="7"/>
  <c r="BL322" i="7"/>
  <c r="BM322" i="7"/>
  <c r="BN322" i="7"/>
  <c r="BO322" i="7"/>
  <c r="BP322" i="7"/>
  <c r="BQ322" i="7"/>
  <c r="BR322" i="7"/>
  <c r="BS322" i="7"/>
  <c r="BT322" i="7"/>
  <c r="BU322" i="7"/>
  <c r="BV322" i="7"/>
  <c r="BW322" i="7"/>
  <c r="BX322" i="7"/>
  <c r="BY322" i="7"/>
  <c r="BZ322" i="7"/>
  <c r="CA322" i="7"/>
  <c r="CB322" i="7"/>
  <c r="CC322" i="7"/>
  <c r="CD322" i="7"/>
  <c r="CE322" i="7"/>
  <c r="CF322" i="7"/>
  <c r="CG322" i="7"/>
  <c r="CH322" i="7"/>
  <c r="CI322" i="7"/>
  <c r="CJ322" i="7"/>
  <c r="CK322" i="7"/>
  <c r="CL322" i="7"/>
  <c r="CM322" i="7"/>
  <c r="CN322" i="7"/>
  <c r="CO322" i="7"/>
  <c r="CP322" i="7"/>
  <c r="CQ322" i="7"/>
  <c r="CR322" i="7"/>
  <c r="CS322" i="7"/>
  <c r="CT322" i="7"/>
  <c r="CU322" i="7"/>
  <c r="CV322" i="7"/>
  <c r="CW322" i="7"/>
  <c r="CX322" i="7"/>
  <c r="CY322" i="7"/>
  <c r="CZ322" i="7"/>
  <c r="DA322" i="7"/>
  <c r="D323" i="7"/>
  <c r="E323" i="7"/>
  <c r="F323" i="7"/>
  <c r="G323" i="7"/>
  <c r="H323" i="7"/>
  <c r="I323" i="7"/>
  <c r="J323" i="7"/>
  <c r="K323" i="7"/>
  <c r="L323" i="7"/>
  <c r="M323" i="7"/>
  <c r="N323" i="7"/>
  <c r="O323" i="7"/>
  <c r="P323" i="7"/>
  <c r="Q323" i="7"/>
  <c r="R323" i="7"/>
  <c r="S323" i="7"/>
  <c r="T323" i="7"/>
  <c r="U323" i="7"/>
  <c r="V323" i="7"/>
  <c r="W323" i="7"/>
  <c r="X323" i="7"/>
  <c r="Y323" i="7"/>
  <c r="Z323" i="7"/>
  <c r="AA323" i="7"/>
  <c r="AB323" i="7"/>
  <c r="AC323" i="7"/>
  <c r="AD323" i="7"/>
  <c r="AE323" i="7"/>
  <c r="AF323" i="7"/>
  <c r="AG323" i="7"/>
  <c r="AH323" i="7"/>
  <c r="AI323" i="7"/>
  <c r="AJ323" i="7"/>
  <c r="AK323" i="7"/>
  <c r="AL323" i="7"/>
  <c r="AM323" i="7"/>
  <c r="AN323" i="7"/>
  <c r="AO323" i="7"/>
  <c r="AP323" i="7"/>
  <c r="AQ323" i="7"/>
  <c r="AR323" i="7"/>
  <c r="AS323" i="7"/>
  <c r="AT323" i="7"/>
  <c r="AU323" i="7"/>
  <c r="AV323" i="7"/>
  <c r="AW323" i="7"/>
  <c r="AX323" i="7"/>
  <c r="AY323" i="7"/>
  <c r="AZ323" i="7"/>
  <c r="BA323" i="7"/>
  <c r="BB323" i="7"/>
  <c r="BC323" i="7"/>
  <c r="BD323" i="7"/>
  <c r="BE323" i="7"/>
  <c r="BF323" i="7"/>
  <c r="BG323" i="7"/>
  <c r="BH323" i="7"/>
  <c r="BI323" i="7"/>
  <c r="BJ323" i="7"/>
  <c r="BK323" i="7"/>
  <c r="BL323" i="7"/>
  <c r="BM323" i="7"/>
  <c r="BN323" i="7"/>
  <c r="BO323" i="7"/>
  <c r="BP323" i="7"/>
  <c r="BQ323" i="7"/>
  <c r="BR323" i="7"/>
  <c r="BS323" i="7"/>
  <c r="BT323" i="7"/>
  <c r="BU323" i="7"/>
  <c r="BV323" i="7"/>
  <c r="BW323" i="7"/>
  <c r="BX323" i="7"/>
  <c r="BY323" i="7"/>
  <c r="BZ323" i="7"/>
  <c r="CA323" i="7"/>
  <c r="CB323" i="7"/>
  <c r="CC323" i="7"/>
  <c r="CD323" i="7"/>
  <c r="CE323" i="7"/>
  <c r="CF323" i="7"/>
  <c r="CG323" i="7"/>
  <c r="CH323" i="7"/>
  <c r="CI323" i="7"/>
  <c r="CJ323" i="7"/>
  <c r="CK323" i="7"/>
  <c r="CL323" i="7"/>
  <c r="CM323" i="7"/>
  <c r="CN323" i="7"/>
  <c r="CO323" i="7"/>
  <c r="CP323" i="7"/>
  <c r="CQ323" i="7"/>
  <c r="CR323" i="7"/>
  <c r="CS323" i="7"/>
  <c r="CT323" i="7"/>
  <c r="CU323" i="7"/>
  <c r="CV323" i="7"/>
  <c r="CW323" i="7"/>
  <c r="CX323" i="7"/>
  <c r="CY323" i="7"/>
  <c r="CZ323" i="7"/>
  <c r="DA323" i="7"/>
  <c r="D324" i="7"/>
  <c r="E324" i="7"/>
  <c r="F324" i="7"/>
  <c r="G324" i="7"/>
  <c r="H324" i="7"/>
  <c r="I324" i="7"/>
  <c r="J324" i="7"/>
  <c r="K324" i="7"/>
  <c r="L324" i="7"/>
  <c r="M324" i="7"/>
  <c r="N324" i="7"/>
  <c r="O324" i="7"/>
  <c r="P324" i="7"/>
  <c r="Q324" i="7"/>
  <c r="R324" i="7"/>
  <c r="S324" i="7"/>
  <c r="T324" i="7"/>
  <c r="U324" i="7"/>
  <c r="V324" i="7"/>
  <c r="W324" i="7"/>
  <c r="X324" i="7"/>
  <c r="Y324" i="7"/>
  <c r="Z324" i="7"/>
  <c r="AA324" i="7"/>
  <c r="AB324" i="7"/>
  <c r="AC324" i="7"/>
  <c r="AD324" i="7"/>
  <c r="AE324" i="7"/>
  <c r="AF324" i="7"/>
  <c r="AG324" i="7"/>
  <c r="AH324" i="7"/>
  <c r="AI324" i="7"/>
  <c r="AJ324" i="7"/>
  <c r="AK324" i="7"/>
  <c r="AL324" i="7"/>
  <c r="AM324" i="7"/>
  <c r="AN324" i="7"/>
  <c r="AO324" i="7"/>
  <c r="AP324" i="7"/>
  <c r="AQ324" i="7"/>
  <c r="AR324" i="7"/>
  <c r="AS324" i="7"/>
  <c r="AT324" i="7"/>
  <c r="AU324" i="7"/>
  <c r="AV324" i="7"/>
  <c r="AW324" i="7"/>
  <c r="AX324" i="7"/>
  <c r="AY324" i="7"/>
  <c r="AZ324" i="7"/>
  <c r="BA324" i="7"/>
  <c r="BB324" i="7"/>
  <c r="BC324" i="7"/>
  <c r="BD324" i="7"/>
  <c r="BE324" i="7"/>
  <c r="BF324" i="7"/>
  <c r="BG324" i="7"/>
  <c r="BH324" i="7"/>
  <c r="BI324" i="7"/>
  <c r="BJ324" i="7"/>
  <c r="BK324" i="7"/>
  <c r="BL324" i="7"/>
  <c r="BM324" i="7"/>
  <c r="BN324" i="7"/>
  <c r="BO324" i="7"/>
  <c r="BP324" i="7"/>
  <c r="BQ324" i="7"/>
  <c r="BR324" i="7"/>
  <c r="BS324" i="7"/>
  <c r="BT324" i="7"/>
  <c r="BU324" i="7"/>
  <c r="BV324" i="7"/>
  <c r="BW324" i="7"/>
  <c r="BX324" i="7"/>
  <c r="BY324" i="7"/>
  <c r="BZ324" i="7"/>
  <c r="CA324" i="7"/>
  <c r="CB324" i="7"/>
  <c r="CC324" i="7"/>
  <c r="CD324" i="7"/>
  <c r="CE324" i="7"/>
  <c r="CF324" i="7"/>
  <c r="CG324" i="7"/>
  <c r="CH324" i="7"/>
  <c r="CI324" i="7"/>
  <c r="CJ324" i="7"/>
  <c r="CK324" i="7"/>
  <c r="CL324" i="7"/>
  <c r="CM324" i="7"/>
  <c r="CN324" i="7"/>
  <c r="CO324" i="7"/>
  <c r="CP324" i="7"/>
  <c r="CQ324" i="7"/>
  <c r="CR324" i="7"/>
  <c r="CS324" i="7"/>
  <c r="CT324" i="7"/>
  <c r="CU324" i="7"/>
  <c r="CV324" i="7"/>
  <c r="CW324" i="7"/>
  <c r="CX324" i="7"/>
  <c r="CY324" i="7"/>
  <c r="CZ324" i="7"/>
  <c r="DA324" i="7"/>
  <c r="D325" i="7"/>
  <c r="E325" i="7"/>
  <c r="F325" i="7"/>
  <c r="G325" i="7"/>
  <c r="H325" i="7"/>
  <c r="I325" i="7"/>
  <c r="J325" i="7"/>
  <c r="K325" i="7"/>
  <c r="L325" i="7"/>
  <c r="M325" i="7"/>
  <c r="N325" i="7"/>
  <c r="O325" i="7"/>
  <c r="P325" i="7"/>
  <c r="Q325" i="7"/>
  <c r="R325" i="7"/>
  <c r="S325" i="7"/>
  <c r="T325" i="7"/>
  <c r="U325" i="7"/>
  <c r="V325" i="7"/>
  <c r="W325" i="7"/>
  <c r="X325" i="7"/>
  <c r="Y325" i="7"/>
  <c r="Z325" i="7"/>
  <c r="AA325" i="7"/>
  <c r="AB325" i="7"/>
  <c r="AC325" i="7"/>
  <c r="AD325" i="7"/>
  <c r="AE325" i="7"/>
  <c r="AF325" i="7"/>
  <c r="AG325" i="7"/>
  <c r="AH325" i="7"/>
  <c r="AI325" i="7"/>
  <c r="AJ325" i="7"/>
  <c r="AK325" i="7"/>
  <c r="AL325" i="7"/>
  <c r="AM325" i="7"/>
  <c r="AN325" i="7"/>
  <c r="AO325" i="7"/>
  <c r="AP325" i="7"/>
  <c r="AQ325" i="7"/>
  <c r="AR325" i="7"/>
  <c r="AS325" i="7"/>
  <c r="AT325" i="7"/>
  <c r="AU325" i="7"/>
  <c r="AV325" i="7"/>
  <c r="AW325" i="7"/>
  <c r="AX325" i="7"/>
  <c r="AY325" i="7"/>
  <c r="AZ325" i="7"/>
  <c r="BA325" i="7"/>
  <c r="BB325" i="7"/>
  <c r="BC325" i="7"/>
  <c r="BD325" i="7"/>
  <c r="BE325" i="7"/>
  <c r="BF325" i="7"/>
  <c r="BG325" i="7"/>
  <c r="BH325" i="7"/>
  <c r="BI325" i="7"/>
  <c r="BJ325" i="7"/>
  <c r="BK325" i="7"/>
  <c r="BL325" i="7"/>
  <c r="BM325" i="7"/>
  <c r="BN325" i="7"/>
  <c r="BO325" i="7"/>
  <c r="BP325" i="7"/>
  <c r="BQ325" i="7"/>
  <c r="BR325" i="7"/>
  <c r="BS325" i="7"/>
  <c r="BT325" i="7"/>
  <c r="BU325" i="7"/>
  <c r="BV325" i="7"/>
  <c r="BW325" i="7"/>
  <c r="BX325" i="7"/>
  <c r="BY325" i="7"/>
  <c r="BZ325" i="7"/>
  <c r="CA325" i="7"/>
  <c r="CB325" i="7"/>
  <c r="CC325" i="7"/>
  <c r="CD325" i="7"/>
  <c r="CE325" i="7"/>
  <c r="CF325" i="7"/>
  <c r="CG325" i="7"/>
  <c r="CH325" i="7"/>
  <c r="CI325" i="7"/>
  <c r="CJ325" i="7"/>
  <c r="CK325" i="7"/>
  <c r="CL325" i="7"/>
  <c r="CM325" i="7"/>
  <c r="CN325" i="7"/>
  <c r="CO325" i="7"/>
  <c r="CP325" i="7"/>
  <c r="CQ325" i="7"/>
  <c r="CR325" i="7"/>
  <c r="CS325" i="7"/>
  <c r="CT325" i="7"/>
  <c r="CU325" i="7"/>
  <c r="CV325" i="7"/>
  <c r="CW325" i="7"/>
  <c r="CX325" i="7"/>
  <c r="CY325" i="7"/>
  <c r="CZ325" i="7"/>
  <c r="DA325" i="7"/>
  <c r="D326" i="7"/>
  <c r="E326" i="7"/>
  <c r="F326" i="7"/>
  <c r="G326" i="7"/>
  <c r="H326" i="7"/>
  <c r="I326" i="7"/>
  <c r="J326" i="7"/>
  <c r="K326" i="7"/>
  <c r="L326" i="7"/>
  <c r="M326" i="7"/>
  <c r="N326" i="7"/>
  <c r="O326" i="7"/>
  <c r="P326" i="7"/>
  <c r="Q326" i="7"/>
  <c r="R326" i="7"/>
  <c r="S326" i="7"/>
  <c r="T326" i="7"/>
  <c r="U326" i="7"/>
  <c r="V326" i="7"/>
  <c r="W326" i="7"/>
  <c r="X326" i="7"/>
  <c r="Y326" i="7"/>
  <c r="Z326" i="7"/>
  <c r="AA326" i="7"/>
  <c r="AB326" i="7"/>
  <c r="AC326" i="7"/>
  <c r="AD326" i="7"/>
  <c r="AE326" i="7"/>
  <c r="AF326" i="7"/>
  <c r="AG326" i="7"/>
  <c r="AH326" i="7"/>
  <c r="AI326" i="7"/>
  <c r="AJ326" i="7"/>
  <c r="AK326" i="7"/>
  <c r="AL326" i="7"/>
  <c r="AM326" i="7"/>
  <c r="AN326" i="7"/>
  <c r="AO326" i="7"/>
  <c r="AP326" i="7"/>
  <c r="AQ326" i="7"/>
  <c r="AR326" i="7"/>
  <c r="AS326" i="7"/>
  <c r="AT326" i="7"/>
  <c r="AU326" i="7"/>
  <c r="AV326" i="7"/>
  <c r="AW326" i="7"/>
  <c r="AX326" i="7"/>
  <c r="AY326" i="7"/>
  <c r="AZ326" i="7"/>
  <c r="BA326" i="7"/>
  <c r="BB326" i="7"/>
  <c r="BC326" i="7"/>
  <c r="BD326" i="7"/>
  <c r="BE326" i="7"/>
  <c r="BF326" i="7"/>
  <c r="BG326" i="7"/>
  <c r="BH326" i="7"/>
  <c r="BI326" i="7"/>
  <c r="BJ326" i="7"/>
  <c r="BK326" i="7"/>
  <c r="BL326" i="7"/>
  <c r="BM326" i="7"/>
  <c r="BN326" i="7"/>
  <c r="BO326" i="7"/>
  <c r="BP326" i="7"/>
  <c r="BQ326" i="7"/>
  <c r="BR326" i="7"/>
  <c r="BS326" i="7"/>
  <c r="BT326" i="7"/>
  <c r="BU326" i="7"/>
  <c r="BV326" i="7"/>
  <c r="BW326" i="7"/>
  <c r="BX326" i="7"/>
  <c r="BY326" i="7"/>
  <c r="BZ326" i="7"/>
  <c r="CA326" i="7"/>
  <c r="CB326" i="7"/>
  <c r="CC326" i="7"/>
  <c r="CD326" i="7"/>
  <c r="CE326" i="7"/>
  <c r="CF326" i="7"/>
  <c r="CG326" i="7"/>
  <c r="CH326" i="7"/>
  <c r="CI326" i="7"/>
  <c r="CJ326" i="7"/>
  <c r="CK326" i="7"/>
  <c r="CL326" i="7"/>
  <c r="CM326" i="7"/>
  <c r="CN326" i="7"/>
  <c r="CO326" i="7"/>
  <c r="CP326" i="7"/>
  <c r="CQ326" i="7"/>
  <c r="CR326" i="7"/>
  <c r="CS326" i="7"/>
  <c r="CT326" i="7"/>
  <c r="CU326" i="7"/>
  <c r="CV326" i="7"/>
  <c r="CW326" i="7"/>
  <c r="CX326" i="7"/>
  <c r="CY326" i="7"/>
  <c r="CZ326" i="7"/>
  <c r="DA326" i="7"/>
  <c r="D327" i="7"/>
  <c r="E327" i="7"/>
  <c r="F327" i="7"/>
  <c r="G327" i="7"/>
  <c r="H327" i="7"/>
  <c r="I327" i="7"/>
  <c r="J327" i="7"/>
  <c r="K327" i="7"/>
  <c r="L327" i="7"/>
  <c r="M327" i="7"/>
  <c r="N327" i="7"/>
  <c r="O327" i="7"/>
  <c r="P327" i="7"/>
  <c r="Q327" i="7"/>
  <c r="R327" i="7"/>
  <c r="S327" i="7"/>
  <c r="T327" i="7"/>
  <c r="U327" i="7"/>
  <c r="V327" i="7"/>
  <c r="W327" i="7"/>
  <c r="X327" i="7"/>
  <c r="Y327" i="7"/>
  <c r="Z327" i="7"/>
  <c r="AA327" i="7"/>
  <c r="AB327" i="7"/>
  <c r="AC327" i="7"/>
  <c r="AD327" i="7"/>
  <c r="AE327" i="7"/>
  <c r="AF327" i="7"/>
  <c r="AG327" i="7"/>
  <c r="AH327" i="7"/>
  <c r="AI327" i="7"/>
  <c r="AJ327" i="7"/>
  <c r="AK327" i="7"/>
  <c r="AL327" i="7"/>
  <c r="AM327" i="7"/>
  <c r="AN327" i="7"/>
  <c r="AO327" i="7"/>
  <c r="AP327" i="7"/>
  <c r="AQ327" i="7"/>
  <c r="AR327" i="7"/>
  <c r="AS327" i="7"/>
  <c r="AT327" i="7"/>
  <c r="AU327" i="7"/>
  <c r="AV327" i="7"/>
  <c r="AW327" i="7"/>
  <c r="AX327" i="7"/>
  <c r="AY327" i="7"/>
  <c r="AZ327" i="7"/>
  <c r="BA327" i="7"/>
  <c r="BB327" i="7"/>
  <c r="BC327" i="7"/>
  <c r="BD327" i="7"/>
  <c r="BE327" i="7"/>
  <c r="BF327" i="7"/>
  <c r="BG327" i="7"/>
  <c r="BH327" i="7"/>
  <c r="BI327" i="7"/>
  <c r="BJ327" i="7"/>
  <c r="BK327" i="7"/>
  <c r="BL327" i="7"/>
  <c r="BM327" i="7"/>
  <c r="BN327" i="7"/>
  <c r="BO327" i="7"/>
  <c r="BP327" i="7"/>
  <c r="BQ327" i="7"/>
  <c r="BR327" i="7"/>
  <c r="BS327" i="7"/>
  <c r="BT327" i="7"/>
  <c r="BU327" i="7"/>
  <c r="BV327" i="7"/>
  <c r="BW327" i="7"/>
  <c r="BX327" i="7"/>
  <c r="BY327" i="7"/>
  <c r="BZ327" i="7"/>
  <c r="CA327" i="7"/>
  <c r="CB327" i="7"/>
  <c r="CC327" i="7"/>
  <c r="CD327" i="7"/>
  <c r="CE327" i="7"/>
  <c r="CF327" i="7"/>
  <c r="CG327" i="7"/>
  <c r="CH327" i="7"/>
  <c r="CI327" i="7"/>
  <c r="CJ327" i="7"/>
  <c r="CK327" i="7"/>
  <c r="CL327" i="7"/>
  <c r="CM327" i="7"/>
  <c r="CN327" i="7"/>
  <c r="CO327" i="7"/>
  <c r="CP327" i="7"/>
  <c r="CQ327" i="7"/>
  <c r="CR327" i="7"/>
  <c r="CS327" i="7"/>
  <c r="CT327" i="7"/>
  <c r="CU327" i="7"/>
  <c r="CV327" i="7"/>
  <c r="CW327" i="7"/>
  <c r="CX327" i="7"/>
  <c r="CY327" i="7"/>
  <c r="CZ327" i="7"/>
  <c r="DA327" i="7"/>
  <c r="D328" i="7"/>
  <c r="E328" i="7"/>
  <c r="F328" i="7"/>
  <c r="G328" i="7"/>
  <c r="H328" i="7"/>
  <c r="I328" i="7"/>
  <c r="J328" i="7"/>
  <c r="K328" i="7"/>
  <c r="L328" i="7"/>
  <c r="M328" i="7"/>
  <c r="N328" i="7"/>
  <c r="O328" i="7"/>
  <c r="P328" i="7"/>
  <c r="Q328" i="7"/>
  <c r="R328" i="7"/>
  <c r="S328" i="7"/>
  <c r="T328" i="7"/>
  <c r="U328" i="7"/>
  <c r="V328" i="7"/>
  <c r="W328" i="7"/>
  <c r="X328" i="7"/>
  <c r="Y328" i="7"/>
  <c r="Z328" i="7"/>
  <c r="AA328" i="7"/>
  <c r="AB328" i="7"/>
  <c r="AC328" i="7"/>
  <c r="AD328" i="7"/>
  <c r="AE328" i="7"/>
  <c r="AF328" i="7"/>
  <c r="AG328" i="7"/>
  <c r="AH328" i="7"/>
  <c r="AI328" i="7"/>
  <c r="AJ328" i="7"/>
  <c r="AK328" i="7"/>
  <c r="AL328" i="7"/>
  <c r="AM328" i="7"/>
  <c r="AN328" i="7"/>
  <c r="AO328" i="7"/>
  <c r="AP328" i="7"/>
  <c r="AQ328" i="7"/>
  <c r="AR328" i="7"/>
  <c r="AS328" i="7"/>
  <c r="AT328" i="7"/>
  <c r="AU328" i="7"/>
  <c r="AV328" i="7"/>
  <c r="AW328" i="7"/>
  <c r="AX328" i="7"/>
  <c r="AY328" i="7"/>
  <c r="AZ328" i="7"/>
  <c r="BA328" i="7"/>
  <c r="BB328" i="7"/>
  <c r="BC328" i="7"/>
  <c r="BD328" i="7"/>
  <c r="BE328" i="7"/>
  <c r="BF328" i="7"/>
  <c r="BG328" i="7"/>
  <c r="BH328" i="7"/>
  <c r="BI328" i="7"/>
  <c r="BJ328" i="7"/>
  <c r="BK328" i="7"/>
  <c r="BL328" i="7"/>
  <c r="BM328" i="7"/>
  <c r="BN328" i="7"/>
  <c r="BO328" i="7"/>
  <c r="BP328" i="7"/>
  <c r="BQ328" i="7"/>
  <c r="BR328" i="7"/>
  <c r="BS328" i="7"/>
  <c r="BT328" i="7"/>
  <c r="BU328" i="7"/>
  <c r="BV328" i="7"/>
  <c r="BW328" i="7"/>
  <c r="BX328" i="7"/>
  <c r="BY328" i="7"/>
  <c r="BZ328" i="7"/>
  <c r="CA328" i="7"/>
  <c r="CB328" i="7"/>
  <c r="CC328" i="7"/>
  <c r="CD328" i="7"/>
  <c r="CE328" i="7"/>
  <c r="CF328" i="7"/>
  <c r="CG328" i="7"/>
  <c r="CH328" i="7"/>
  <c r="CI328" i="7"/>
  <c r="CJ328" i="7"/>
  <c r="CK328" i="7"/>
  <c r="CL328" i="7"/>
  <c r="CM328" i="7"/>
  <c r="CN328" i="7"/>
  <c r="CO328" i="7"/>
  <c r="CP328" i="7"/>
  <c r="CQ328" i="7"/>
  <c r="CR328" i="7"/>
  <c r="CS328" i="7"/>
  <c r="CT328" i="7"/>
  <c r="CU328" i="7"/>
  <c r="CV328" i="7"/>
  <c r="CW328" i="7"/>
  <c r="CX328" i="7"/>
  <c r="CY328" i="7"/>
  <c r="CZ328" i="7"/>
  <c r="DA328" i="7"/>
  <c r="D329" i="7"/>
  <c r="E329" i="7"/>
  <c r="F329" i="7"/>
  <c r="G329" i="7"/>
  <c r="H329" i="7"/>
  <c r="I329" i="7"/>
  <c r="J329" i="7"/>
  <c r="K329" i="7"/>
  <c r="L329" i="7"/>
  <c r="M329" i="7"/>
  <c r="N329" i="7"/>
  <c r="O329" i="7"/>
  <c r="P329" i="7"/>
  <c r="Q329" i="7"/>
  <c r="R329" i="7"/>
  <c r="S329" i="7"/>
  <c r="T329" i="7"/>
  <c r="U329" i="7"/>
  <c r="V329" i="7"/>
  <c r="W329" i="7"/>
  <c r="X329" i="7"/>
  <c r="Y329" i="7"/>
  <c r="Z329" i="7"/>
  <c r="AA329" i="7"/>
  <c r="AB329" i="7"/>
  <c r="AC329" i="7"/>
  <c r="AD329" i="7"/>
  <c r="AE329" i="7"/>
  <c r="AF329" i="7"/>
  <c r="AG329" i="7"/>
  <c r="AH329" i="7"/>
  <c r="AI329" i="7"/>
  <c r="AJ329" i="7"/>
  <c r="AK329" i="7"/>
  <c r="AL329" i="7"/>
  <c r="AM329" i="7"/>
  <c r="AN329" i="7"/>
  <c r="AO329" i="7"/>
  <c r="AP329" i="7"/>
  <c r="AQ329" i="7"/>
  <c r="AR329" i="7"/>
  <c r="AS329" i="7"/>
  <c r="AT329" i="7"/>
  <c r="AU329" i="7"/>
  <c r="AV329" i="7"/>
  <c r="AW329" i="7"/>
  <c r="AX329" i="7"/>
  <c r="AY329" i="7"/>
  <c r="AZ329" i="7"/>
  <c r="BA329" i="7"/>
  <c r="BB329" i="7"/>
  <c r="BC329" i="7"/>
  <c r="BD329" i="7"/>
  <c r="BE329" i="7"/>
  <c r="BF329" i="7"/>
  <c r="BG329" i="7"/>
  <c r="BH329" i="7"/>
  <c r="BI329" i="7"/>
  <c r="BJ329" i="7"/>
  <c r="BK329" i="7"/>
  <c r="BL329" i="7"/>
  <c r="BM329" i="7"/>
  <c r="BN329" i="7"/>
  <c r="BO329" i="7"/>
  <c r="BP329" i="7"/>
  <c r="BQ329" i="7"/>
  <c r="BR329" i="7"/>
  <c r="BS329" i="7"/>
  <c r="BT329" i="7"/>
  <c r="BU329" i="7"/>
  <c r="BV329" i="7"/>
  <c r="BW329" i="7"/>
  <c r="BX329" i="7"/>
  <c r="BY329" i="7"/>
  <c r="BZ329" i="7"/>
  <c r="CA329" i="7"/>
  <c r="CB329" i="7"/>
  <c r="CC329" i="7"/>
  <c r="CD329" i="7"/>
  <c r="CE329" i="7"/>
  <c r="CF329" i="7"/>
  <c r="CG329" i="7"/>
  <c r="CH329" i="7"/>
  <c r="CI329" i="7"/>
  <c r="CJ329" i="7"/>
  <c r="CK329" i="7"/>
  <c r="CL329" i="7"/>
  <c r="CM329" i="7"/>
  <c r="CN329" i="7"/>
  <c r="CO329" i="7"/>
  <c r="CP329" i="7"/>
  <c r="CQ329" i="7"/>
  <c r="CR329" i="7"/>
  <c r="CS329" i="7"/>
  <c r="CT329" i="7"/>
  <c r="CU329" i="7"/>
  <c r="CV329" i="7"/>
  <c r="CW329" i="7"/>
  <c r="CX329" i="7"/>
  <c r="CY329" i="7"/>
  <c r="CZ329" i="7"/>
  <c r="DA329" i="7"/>
  <c r="D330" i="7"/>
  <c r="E330" i="7"/>
  <c r="F330" i="7"/>
  <c r="G330" i="7"/>
  <c r="H330" i="7"/>
  <c r="I330" i="7"/>
  <c r="J330" i="7"/>
  <c r="K330" i="7"/>
  <c r="L330" i="7"/>
  <c r="M330" i="7"/>
  <c r="N330" i="7"/>
  <c r="O330" i="7"/>
  <c r="P330" i="7"/>
  <c r="Q330" i="7"/>
  <c r="R330" i="7"/>
  <c r="S330" i="7"/>
  <c r="T330" i="7"/>
  <c r="U330" i="7"/>
  <c r="V330" i="7"/>
  <c r="W330" i="7"/>
  <c r="X330" i="7"/>
  <c r="Y330" i="7"/>
  <c r="Z330" i="7"/>
  <c r="AA330" i="7"/>
  <c r="AB330" i="7"/>
  <c r="AC330" i="7"/>
  <c r="AD330" i="7"/>
  <c r="AE330" i="7"/>
  <c r="AF330" i="7"/>
  <c r="AG330" i="7"/>
  <c r="AH330" i="7"/>
  <c r="AI330" i="7"/>
  <c r="AJ330" i="7"/>
  <c r="AK330" i="7"/>
  <c r="AL330" i="7"/>
  <c r="AM330" i="7"/>
  <c r="AN330" i="7"/>
  <c r="AO330" i="7"/>
  <c r="AP330" i="7"/>
  <c r="AQ330" i="7"/>
  <c r="AR330" i="7"/>
  <c r="AS330" i="7"/>
  <c r="AT330" i="7"/>
  <c r="AU330" i="7"/>
  <c r="AV330" i="7"/>
  <c r="AW330" i="7"/>
  <c r="AX330" i="7"/>
  <c r="AY330" i="7"/>
  <c r="AZ330" i="7"/>
  <c r="BA330" i="7"/>
  <c r="BB330" i="7"/>
  <c r="BC330" i="7"/>
  <c r="BD330" i="7"/>
  <c r="BE330" i="7"/>
  <c r="BF330" i="7"/>
  <c r="BG330" i="7"/>
  <c r="BH330" i="7"/>
  <c r="BI330" i="7"/>
  <c r="BJ330" i="7"/>
  <c r="BK330" i="7"/>
  <c r="BL330" i="7"/>
  <c r="BM330" i="7"/>
  <c r="BN330" i="7"/>
  <c r="BO330" i="7"/>
  <c r="BP330" i="7"/>
  <c r="BQ330" i="7"/>
  <c r="BR330" i="7"/>
  <c r="BS330" i="7"/>
  <c r="BT330" i="7"/>
  <c r="BU330" i="7"/>
  <c r="BV330" i="7"/>
  <c r="BW330" i="7"/>
  <c r="BX330" i="7"/>
  <c r="BY330" i="7"/>
  <c r="BZ330" i="7"/>
  <c r="CA330" i="7"/>
  <c r="CB330" i="7"/>
  <c r="CC330" i="7"/>
  <c r="CD330" i="7"/>
  <c r="CE330" i="7"/>
  <c r="CF330" i="7"/>
  <c r="CG330" i="7"/>
  <c r="CH330" i="7"/>
  <c r="CI330" i="7"/>
  <c r="CJ330" i="7"/>
  <c r="CK330" i="7"/>
  <c r="CL330" i="7"/>
  <c r="CM330" i="7"/>
  <c r="CN330" i="7"/>
  <c r="CO330" i="7"/>
  <c r="CP330" i="7"/>
  <c r="CQ330" i="7"/>
  <c r="CR330" i="7"/>
  <c r="CS330" i="7"/>
  <c r="CT330" i="7"/>
  <c r="CU330" i="7"/>
  <c r="CV330" i="7"/>
  <c r="CW330" i="7"/>
  <c r="CX330" i="7"/>
  <c r="CY330" i="7"/>
  <c r="CZ330" i="7"/>
  <c r="DA330" i="7"/>
  <c r="D331" i="7"/>
  <c r="E331" i="7"/>
  <c r="F331" i="7"/>
  <c r="G331" i="7"/>
  <c r="H331" i="7"/>
  <c r="I331" i="7"/>
  <c r="J331" i="7"/>
  <c r="K331" i="7"/>
  <c r="L331" i="7"/>
  <c r="M331" i="7"/>
  <c r="N331" i="7"/>
  <c r="O331" i="7"/>
  <c r="P331" i="7"/>
  <c r="Q331" i="7"/>
  <c r="R331" i="7"/>
  <c r="S331" i="7"/>
  <c r="T331" i="7"/>
  <c r="U331" i="7"/>
  <c r="V331" i="7"/>
  <c r="W331" i="7"/>
  <c r="X331" i="7"/>
  <c r="Y331" i="7"/>
  <c r="Z331" i="7"/>
  <c r="AA331" i="7"/>
  <c r="AB331" i="7"/>
  <c r="AC331" i="7"/>
  <c r="AD331" i="7"/>
  <c r="AE331" i="7"/>
  <c r="AF331" i="7"/>
  <c r="AG331" i="7"/>
  <c r="AH331" i="7"/>
  <c r="AI331" i="7"/>
  <c r="AJ331" i="7"/>
  <c r="AK331" i="7"/>
  <c r="AL331" i="7"/>
  <c r="AM331" i="7"/>
  <c r="AN331" i="7"/>
  <c r="AO331" i="7"/>
  <c r="AP331" i="7"/>
  <c r="AQ331" i="7"/>
  <c r="AR331" i="7"/>
  <c r="AS331" i="7"/>
  <c r="AT331" i="7"/>
  <c r="AU331" i="7"/>
  <c r="AV331" i="7"/>
  <c r="AW331" i="7"/>
  <c r="AX331" i="7"/>
  <c r="AY331" i="7"/>
  <c r="AZ331" i="7"/>
  <c r="BA331" i="7"/>
  <c r="BB331" i="7"/>
  <c r="BC331" i="7"/>
  <c r="BD331" i="7"/>
  <c r="BE331" i="7"/>
  <c r="BF331" i="7"/>
  <c r="BG331" i="7"/>
  <c r="BH331" i="7"/>
  <c r="BI331" i="7"/>
  <c r="BJ331" i="7"/>
  <c r="BK331" i="7"/>
  <c r="BL331" i="7"/>
  <c r="BM331" i="7"/>
  <c r="BN331" i="7"/>
  <c r="BO331" i="7"/>
  <c r="BP331" i="7"/>
  <c r="BQ331" i="7"/>
  <c r="BR331" i="7"/>
  <c r="BS331" i="7"/>
  <c r="BT331" i="7"/>
  <c r="BU331" i="7"/>
  <c r="BV331" i="7"/>
  <c r="BW331" i="7"/>
  <c r="BX331" i="7"/>
  <c r="BY331" i="7"/>
  <c r="BZ331" i="7"/>
  <c r="CA331" i="7"/>
  <c r="CB331" i="7"/>
  <c r="CC331" i="7"/>
  <c r="CD331" i="7"/>
  <c r="CE331" i="7"/>
  <c r="CF331" i="7"/>
  <c r="CG331" i="7"/>
  <c r="CH331" i="7"/>
  <c r="CI331" i="7"/>
  <c r="CJ331" i="7"/>
  <c r="CK331" i="7"/>
  <c r="CL331" i="7"/>
  <c r="CM331" i="7"/>
  <c r="CN331" i="7"/>
  <c r="CO331" i="7"/>
  <c r="CP331" i="7"/>
  <c r="CQ331" i="7"/>
  <c r="CR331" i="7"/>
  <c r="CS331" i="7"/>
  <c r="CT331" i="7"/>
  <c r="CU331" i="7"/>
  <c r="CV331" i="7"/>
  <c r="CW331" i="7"/>
  <c r="CX331" i="7"/>
  <c r="CY331" i="7"/>
  <c r="CZ331" i="7"/>
  <c r="DA331" i="7"/>
  <c r="D332" i="7"/>
  <c r="E332" i="7"/>
  <c r="F332" i="7"/>
  <c r="G332" i="7"/>
  <c r="H332" i="7"/>
  <c r="I332" i="7"/>
  <c r="J332" i="7"/>
  <c r="K332" i="7"/>
  <c r="L332" i="7"/>
  <c r="M332" i="7"/>
  <c r="N332" i="7"/>
  <c r="O332" i="7"/>
  <c r="P332" i="7"/>
  <c r="Q332" i="7"/>
  <c r="R332" i="7"/>
  <c r="S332" i="7"/>
  <c r="T332" i="7"/>
  <c r="U332" i="7"/>
  <c r="V332" i="7"/>
  <c r="W332" i="7"/>
  <c r="X332" i="7"/>
  <c r="Y332" i="7"/>
  <c r="Z332" i="7"/>
  <c r="AA332" i="7"/>
  <c r="AB332" i="7"/>
  <c r="AC332" i="7"/>
  <c r="AD332" i="7"/>
  <c r="AE332" i="7"/>
  <c r="AF332" i="7"/>
  <c r="AG332" i="7"/>
  <c r="AH332" i="7"/>
  <c r="AI332" i="7"/>
  <c r="AJ332" i="7"/>
  <c r="AK332" i="7"/>
  <c r="AL332" i="7"/>
  <c r="AM332" i="7"/>
  <c r="AN332" i="7"/>
  <c r="AO332" i="7"/>
  <c r="AP332" i="7"/>
  <c r="AQ332" i="7"/>
  <c r="AR332" i="7"/>
  <c r="AS332" i="7"/>
  <c r="AT332" i="7"/>
  <c r="AU332" i="7"/>
  <c r="AV332" i="7"/>
  <c r="AW332" i="7"/>
  <c r="AX332" i="7"/>
  <c r="AY332" i="7"/>
  <c r="AZ332" i="7"/>
  <c r="BA332" i="7"/>
  <c r="BB332" i="7"/>
  <c r="BC332" i="7"/>
  <c r="BD332" i="7"/>
  <c r="BE332" i="7"/>
  <c r="BF332" i="7"/>
  <c r="BG332" i="7"/>
  <c r="BH332" i="7"/>
  <c r="BI332" i="7"/>
  <c r="BJ332" i="7"/>
  <c r="BK332" i="7"/>
  <c r="BL332" i="7"/>
  <c r="BM332" i="7"/>
  <c r="BN332" i="7"/>
  <c r="BO332" i="7"/>
  <c r="BP332" i="7"/>
  <c r="BQ332" i="7"/>
  <c r="BR332" i="7"/>
  <c r="BS332" i="7"/>
  <c r="BT332" i="7"/>
  <c r="BU332" i="7"/>
  <c r="BV332" i="7"/>
  <c r="BW332" i="7"/>
  <c r="BX332" i="7"/>
  <c r="BY332" i="7"/>
  <c r="BZ332" i="7"/>
  <c r="CA332" i="7"/>
  <c r="CB332" i="7"/>
  <c r="CC332" i="7"/>
  <c r="CD332" i="7"/>
  <c r="CE332" i="7"/>
  <c r="CF332" i="7"/>
  <c r="CG332" i="7"/>
  <c r="CH332" i="7"/>
  <c r="CI332" i="7"/>
  <c r="CJ332" i="7"/>
  <c r="CK332" i="7"/>
  <c r="CL332" i="7"/>
  <c r="CM332" i="7"/>
  <c r="CN332" i="7"/>
  <c r="CO332" i="7"/>
  <c r="CP332" i="7"/>
  <c r="CQ332" i="7"/>
  <c r="CR332" i="7"/>
  <c r="CS332" i="7"/>
  <c r="CT332" i="7"/>
  <c r="CU332" i="7"/>
  <c r="CV332" i="7"/>
  <c r="CW332" i="7"/>
  <c r="CX332" i="7"/>
  <c r="CY332" i="7"/>
  <c r="CZ332" i="7"/>
  <c r="DA332" i="7"/>
  <c r="D333" i="7"/>
  <c r="E333" i="7"/>
  <c r="F333" i="7"/>
  <c r="G333" i="7"/>
  <c r="H333" i="7"/>
  <c r="I333" i="7"/>
  <c r="J333" i="7"/>
  <c r="K333" i="7"/>
  <c r="L333" i="7"/>
  <c r="M333" i="7"/>
  <c r="N333" i="7"/>
  <c r="O333" i="7"/>
  <c r="P333" i="7"/>
  <c r="Q333" i="7"/>
  <c r="R333" i="7"/>
  <c r="S333" i="7"/>
  <c r="T333" i="7"/>
  <c r="U333" i="7"/>
  <c r="V333" i="7"/>
  <c r="W333" i="7"/>
  <c r="X333" i="7"/>
  <c r="Y333" i="7"/>
  <c r="Z333" i="7"/>
  <c r="AA333" i="7"/>
  <c r="AB333" i="7"/>
  <c r="AC333" i="7"/>
  <c r="AD333" i="7"/>
  <c r="AE333" i="7"/>
  <c r="AF333" i="7"/>
  <c r="AG333" i="7"/>
  <c r="AH333" i="7"/>
  <c r="AI333" i="7"/>
  <c r="AJ333" i="7"/>
  <c r="AK333" i="7"/>
  <c r="AL333" i="7"/>
  <c r="AM333" i="7"/>
  <c r="AN333" i="7"/>
  <c r="AO333" i="7"/>
  <c r="AP333" i="7"/>
  <c r="AQ333" i="7"/>
  <c r="AR333" i="7"/>
  <c r="AS333" i="7"/>
  <c r="AT333" i="7"/>
  <c r="AU333" i="7"/>
  <c r="AV333" i="7"/>
  <c r="AW333" i="7"/>
  <c r="AX333" i="7"/>
  <c r="AY333" i="7"/>
  <c r="AZ333" i="7"/>
  <c r="BA333" i="7"/>
  <c r="BB333" i="7"/>
  <c r="BC333" i="7"/>
  <c r="BD333" i="7"/>
  <c r="BE333" i="7"/>
  <c r="BF333" i="7"/>
  <c r="BG333" i="7"/>
  <c r="BH333" i="7"/>
  <c r="BI333" i="7"/>
  <c r="BJ333" i="7"/>
  <c r="BK333" i="7"/>
  <c r="BL333" i="7"/>
  <c r="BM333" i="7"/>
  <c r="BN333" i="7"/>
  <c r="BO333" i="7"/>
  <c r="BP333" i="7"/>
  <c r="BQ333" i="7"/>
  <c r="BR333" i="7"/>
  <c r="BS333" i="7"/>
  <c r="BT333" i="7"/>
  <c r="BU333" i="7"/>
  <c r="BV333" i="7"/>
  <c r="BW333" i="7"/>
  <c r="BX333" i="7"/>
  <c r="BY333" i="7"/>
  <c r="BZ333" i="7"/>
  <c r="CA333" i="7"/>
  <c r="CB333" i="7"/>
  <c r="CC333" i="7"/>
  <c r="CD333" i="7"/>
  <c r="CE333" i="7"/>
  <c r="CF333" i="7"/>
  <c r="CG333" i="7"/>
  <c r="CH333" i="7"/>
  <c r="CI333" i="7"/>
  <c r="CJ333" i="7"/>
  <c r="CK333" i="7"/>
  <c r="CL333" i="7"/>
  <c r="CM333" i="7"/>
  <c r="CN333" i="7"/>
  <c r="CO333" i="7"/>
  <c r="CP333" i="7"/>
  <c r="CQ333" i="7"/>
  <c r="CR333" i="7"/>
  <c r="CS333" i="7"/>
  <c r="CT333" i="7"/>
  <c r="CU333" i="7"/>
  <c r="CV333" i="7"/>
  <c r="CW333" i="7"/>
  <c r="CX333" i="7"/>
  <c r="CY333" i="7"/>
  <c r="CZ333" i="7"/>
  <c r="DA333" i="7"/>
  <c r="D334" i="7"/>
  <c r="E334" i="7"/>
  <c r="F334" i="7"/>
  <c r="G334" i="7"/>
  <c r="H334" i="7"/>
  <c r="I334" i="7"/>
  <c r="J334" i="7"/>
  <c r="K334" i="7"/>
  <c r="L334" i="7"/>
  <c r="M334" i="7"/>
  <c r="N334" i="7"/>
  <c r="O334" i="7"/>
  <c r="P334" i="7"/>
  <c r="Q334" i="7"/>
  <c r="R334" i="7"/>
  <c r="S334" i="7"/>
  <c r="T334" i="7"/>
  <c r="U334" i="7"/>
  <c r="V334" i="7"/>
  <c r="W334" i="7"/>
  <c r="X334" i="7"/>
  <c r="Y334" i="7"/>
  <c r="Z334" i="7"/>
  <c r="AA334" i="7"/>
  <c r="AB334" i="7"/>
  <c r="AC334" i="7"/>
  <c r="AD334" i="7"/>
  <c r="AE334" i="7"/>
  <c r="AF334" i="7"/>
  <c r="AG334" i="7"/>
  <c r="AH334" i="7"/>
  <c r="AI334" i="7"/>
  <c r="AJ334" i="7"/>
  <c r="AK334" i="7"/>
  <c r="AL334" i="7"/>
  <c r="AM334" i="7"/>
  <c r="AN334" i="7"/>
  <c r="AO334" i="7"/>
  <c r="AP334" i="7"/>
  <c r="AQ334" i="7"/>
  <c r="AR334" i="7"/>
  <c r="AS334" i="7"/>
  <c r="AT334" i="7"/>
  <c r="AU334" i="7"/>
  <c r="AV334" i="7"/>
  <c r="AW334" i="7"/>
  <c r="AX334" i="7"/>
  <c r="AY334" i="7"/>
  <c r="AZ334" i="7"/>
  <c r="BA334" i="7"/>
  <c r="BB334" i="7"/>
  <c r="BC334" i="7"/>
  <c r="BD334" i="7"/>
  <c r="BE334" i="7"/>
  <c r="BF334" i="7"/>
  <c r="BG334" i="7"/>
  <c r="BH334" i="7"/>
  <c r="BI334" i="7"/>
  <c r="BJ334" i="7"/>
  <c r="BK334" i="7"/>
  <c r="BL334" i="7"/>
  <c r="BM334" i="7"/>
  <c r="BN334" i="7"/>
  <c r="BO334" i="7"/>
  <c r="BP334" i="7"/>
  <c r="BQ334" i="7"/>
  <c r="BR334" i="7"/>
  <c r="BS334" i="7"/>
  <c r="BT334" i="7"/>
  <c r="BU334" i="7"/>
  <c r="BV334" i="7"/>
  <c r="BW334" i="7"/>
  <c r="BX334" i="7"/>
  <c r="BY334" i="7"/>
  <c r="BZ334" i="7"/>
  <c r="CA334" i="7"/>
  <c r="CB334" i="7"/>
  <c r="CC334" i="7"/>
  <c r="CD334" i="7"/>
  <c r="CE334" i="7"/>
  <c r="CF334" i="7"/>
  <c r="CG334" i="7"/>
  <c r="CH334" i="7"/>
  <c r="CI334" i="7"/>
  <c r="CJ334" i="7"/>
  <c r="CK334" i="7"/>
  <c r="CL334" i="7"/>
  <c r="CM334" i="7"/>
  <c r="CN334" i="7"/>
  <c r="CO334" i="7"/>
  <c r="CP334" i="7"/>
  <c r="CQ334" i="7"/>
  <c r="CR334" i="7"/>
  <c r="CS334" i="7"/>
  <c r="CT334" i="7"/>
  <c r="CU334" i="7"/>
  <c r="CV334" i="7"/>
  <c r="CW334" i="7"/>
  <c r="CX334" i="7"/>
  <c r="CY334" i="7"/>
  <c r="CZ334" i="7"/>
  <c r="DA334" i="7"/>
  <c r="D335" i="7"/>
  <c r="E335" i="7"/>
  <c r="F335" i="7"/>
  <c r="G335" i="7"/>
  <c r="H335" i="7"/>
  <c r="I335" i="7"/>
  <c r="J335" i="7"/>
  <c r="K335" i="7"/>
  <c r="L335" i="7"/>
  <c r="M335" i="7"/>
  <c r="N335" i="7"/>
  <c r="O335" i="7"/>
  <c r="P335" i="7"/>
  <c r="Q335" i="7"/>
  <c r="R335" i="7"/>
  <c r="S335" i="7"/>
  <c r="T335" i="7"/>
  <c r="U335" i="7"/>
  <c r="V335" i="7"/>
  <c r="W335" i="7"/>
  <c r="X335" i="7"/>
  <c r="Y335" i="7"/>
  <c r="Z335" i="7"/>
  <c r="AA335" i="7"/>
  <c r="AB335" i="7"/>
  <c r="AC335" i="7"/>
  <c r="AD335" i="7"/>
  <c r="AE335" i="7"/>
  <c r="AF335" i="7"/>
  <c r="AG335" i="7"/>
  <c r="AH335" i="7"/>
  <c r="AI335" i="7"/>
  <c r="AJ335" i="7"/>
  <c r="AK335" i="7"/>
  <c r="AL335" i="7"/>
  <c r="AM335" i="7"/>
  <c r="AN335" i="7"/>
  <c r="AO335" i="7"/>
  <c r="AP335" i="7"/>
  <c r="AQ335" i="7"/>
  <c r="AR335" i="7"/>
  <c r="AS335" i="7"/>
  <c r="AT335" i="7"/>
  <c r="AU335" i="7"/>
  <c r="AV335" i="7"/>
  <c r="AW335" i="7"/>
  <c r="AX335" i="7"/>
  <c r="AY335" i="7"/>
  <c r="AZ335" i="7"/>
  <c r="BA335" i="7"/>
  <c r="BB335" i="7"/>
  <c r="BC335" i="7"/>
  <c r="BD335" i="7"/>
  <c r="BE335" i="7"/>
  <c r="BF335" i="7"/>
  <c r="BG335" i="7"/>
  <c r="BH335" i="7"/>
  <c r="BI335" i="7"/>
  <c r="BJ335" i="7"/>
  <c r="BK335" i="7"/>
  <c r="BL335" i="7"/>
  <c r="BM335" i="7"/>
  <c r="BN335" i="7"/>
  <c r="BO335" i="7"/>
  <c r="BP335" i="7"/>
  <c r="BQ335" i="7"/>
  <c r="BR335" i="7"/>
  <c r="BS335" i="7"/>
  <c r="BT335" i="7"/>
  <c r="BU335" i="7"/>
  <c r="BV335" i="7"/>
  <c r="BW335" i="7"/>
  <c r="BX335" i="7"/>
  <c r="BY335" i="7"/>
  <c r="BZ335" i="7"/>
  <c r="CA335" i="7"/>
  <c r="CB335" i="7"/>
  <c r="CC335" i="7"/>
  <c r="CD335" i="7"/>
  <c r="CE335" i="7"/>
  <c r="CF335" i="7"/>
  <c r="CG335" i="7"/>
  <c r="CH335" i="7"/>
  <c r="CI335" i="7"/>
  <c r="CJ335" i="7"/>
  <c r="CK335" i="7"/>
  <c r="CL335" i="7"/>
  <c r="CM335" i="7"/>
  <c r="CN335" i="7"/>
  <c r="CO335" i="7"/>
  <c r="CP335" i="7"/>
  <c r="CQ335" i="7"/>
  <c r="CR335" i="7"/>
  <c r="CS335" i="7"/>
  <c r="CT335" i="7"/>
  <c r="CU335" i="7"/>
  <c r="CV335" i="7"/>
  <c r="CW335" i="7"/>
  <c r="CX335" i="7"/>
  <c r="CY335" i="7"/>
  <c r="CZ335" i="7"/>
  <c r="DA335" i="7"/>
  <c r="D336" i="7"/>
  <c r="E336" i="7"/>
  <c r="F336" i="7"/>
  <c r="G336" i="7"/>
  <c r="H336" i="7"/>
  <c r="I336" i="7"/>
  <c r="J336" i="7"/>
  <c r="K336" i="7"/>
  <c r="L336" i="7"/>
  <c r="M336" i="7"/>
  <c r="N336" i="7"/>
  <c r="O336" i="7"/>
  <c r="P336" i="7"/>
  <c r="Q336" i="7"/>
  <c r="R336" i="7"/>
  <c r="S336" i="7"/>
  <c r="T336" i="7"/>
  <c r="U336" i="7"/>
  <c r="V336" i="7"/>
  <c r="W336" i="7"/>
  <c r="X336" i="7"/>
  <c r="Y336" i="7"/>
  <c r="Z336" i="7"/>
  <c r="AA336" i="7"/>
  <c r="AB336" i="7"/>
  <c r="AC336" i="7"/>
  <c r="AD336" i="7"/>
  <c r="AE336" i="7"/>
  <c r="AF336" i="7"/>
  <c r="AG336" i="7"/>
  <c r="AH336" i="7"/>
  <c r="AI336" i="7"/>
  <c r="AJ336" i="7"/>
  <c r="AK336" i="7"/>
  <c r="AL336" i="7"/>
  <c r="AM336" i="7"/>
  <c r="AN336" i="7"/>
  <c r="AO336" i="7"/>
  <c r="AP336" i="7"/>
  <c r="AQ336" i="7"/>
  <c r="AR336" i="7"/>
  <c r="AS336" i="7"/>
  <c r="AT336" i="7"/>
  <c r="AU336" i="7"/>
  <c r="AV336" i="7"/>
  <c r="AW336" i="7"/>
  <c r="AX336" i="7"/>
  <c r="AY336" i="7"/>
  <c r="AZ336" i="7"/>
  <c r="BA336" i="7"/>
  <c r="BB336" i="7"/>
  <c r="BC336" i="7"/>
  <c r="BD336" i="7"/>
  <c r="BE336" i="7"/>
  <c r="BF336" i="7"/>
  <c r="BG336" i="7"/>
  <c r="BH336" i="7"/>
  <c r="BI336" i="7"/>
  <c r="BJ336" i="7"/>
  <c r="BK336" i="7"/>
  <c r="BL336" i="7"/>
  <c r="BM336" i="7"/>
  <c r="BN336" i="7"/>
  <c r="BO336" i="7"/>
  <c r="BP336" i="7"/>
  <c r="BQ336" i="7"/>
  <c r="BR336" i="7"/>
  <c r="BS336" i="7"/>
  <c r="BT336" i="7"/>
  <c r="BU336" i="7"/>
  <c r="BV336" i="7"/>
  <c r="BW336" i="7"/>
  <c r="BX336" i="7"/>
  <c r="BY336" i="7"/>
  <c r="BZ336" i="7"/>
  <c r="CA336" i="7"/>
  <c r="CB336" i="7"/>
  <c r="CC336" i="7"/>
  <c r="CD336" i="7"/>
  <c r="CE336" i="7"/>
  <c r="CF336" i="7"/>
  <c r="CG336" i="7"/>
  <c r="CH336" i="7"/>
  <c r="CI336" i="7"/>
  <c r="CJ336" i="7"/>
  <c r="CK336" i="7"/>
  <c r="CL336" i="7"/>
  <c r="CM336" i="7"/>
  <c r="CN336" i="7"/>
  <c r="CO336" i="7"/>
  <c r="CP336" i="7"/>
  <c r="CQ336" i="7"/>
  <c r="CR336" i="7"/>
  <c r="CS336" i="7"/>
  <c r="CT336" i="7"/>
  <c r="CU336" i="7"/>
  <c r="CV336" i="7"/>
  <c r="CW336" i="7"/>
  <c r="CX336" i="7"/>
  <c r="CY336" i="7"/>
  <c r="CZ336" i="7"/>
  <c r="DA336" i="7"/>
  <c r="D337" i="7"/>
  <c r="E337" i="7"/>
  <c r="F337" i="7"/>
  <c r="G337" i="7"/>
  <c r="H337" i="7"/>
  <c r="I337" i="7"/>
  <c r="J337" i="7"/>
  <c r="K337" i="7"/>
  <c r="L337" i="7"/>
  <c r="M337" i="7"/>
  <c r="N337" i="7"/>
  <c r="O337" i="7"/>
  <c r="P337" i="7"/>
  <c r="Q337" i="7"/>
  <c r="R337" i="7"/>
  <c r="S337" i="7"/>
  <c r="T337" i="7"/>
  <c r="U337" i="7"/>
  <c r="V337" i="7"/>
  <c r="W337" i="7"/>
  <c r="X337" i="7"/>
  <c r="Y337" i="7"/>
  <c r="Z337" i="7"/>
  <c r="AA337" i="7"/>
  <c r="AB337" i="7"/>
  <c r="AC337" i="7"/>
  <c r="AD337" i="7"/>
  <c r="AE337" i="7"/>
  <c r="AF337" i="7"/>
  <c r="AG337" i="7"/>
  <c r="AH337" i="7"/>
  <c r="AI337" i="7"/>
  <c r="AJ337" i="7"/>
  <c r="AK337" i="7"/>
  <c r="AL337" i="7"/>
  <c r="AM337" i="7"/>
  <c r="AN337" i="7"/>
  <c r="AO337" i="7"/>
  <c r="AP337" i="7"/>
  <c r="AQ337" i="7"/>
  <c r="AR337" i="7"/>
  <c r="AS337" i="7"/>
  <c r="AT337" i="7"/>
  <c r="AU337" i="7"/>
  <c r="AV337" i="7"/>
  <c r="AW337" i="7"/>
  <c r="AX337" i="7"/>
  <c r="AY337" i="7"/>
  <c r="AZ337" i="7"/>
  <c r="BA337" i="7"/>
  <c r="BB337" i="7"/>
  <c r="BC337" i="7"/>
  <c r="BD337" i="7"/>
  <c r="BE337" i="7"/>
  <c r="BF337" i="7"/>
  <c r="BG337" i="7"/>
  <c r="BH337" i="7"/>
  <c r="BI337" i="7"/>
  <c r="BJ337" i="7"/>
  <c r="BK337" i="7"/>
  <c r="BL337" i="7"/>
  <c r="BM337" i="7"/>
  <c r="BN337" i="7"/>
  <c r="BO337" i="7"/>
  <c r="BP337" i="7"/>
  <c r="BQ337" i="7"/>
  <c r="BR337" i="7"/>
  <c r="BS337" i="7"/>
  <c r="BT337" i="7"/>
  <c r="BU337" i="7"/>
  <c r="BV337" i="7"/>
  <c r="BW337" i="7"/>
  <c r="BX337" i="7"/>
  <c r="BY337" i="7"/>
  <c r="BZ337" i="7"/>
  <c r="CA337" i="7"/>
  <c r="CB337" i="7"/>
  <c r="CC337" i="7"/>
  <c r="CD337" i="7"/>
  <c r="CE337" i="7"/>
  <c r="CF337" i="7"/>
  <c r="CG337" i="7"/>
  <c r="CH337" i="7"/>
  <c r="CI337" i="7"/>
  <c r="CJ337" i="7"/>
  <c r="CK337" i="7"/>
  <c r="CL337" i="7"/>
  <c r="CM337" i="7"/>
  <c r="CN337" i="7"/>
  <c r="CO337" i="7"/>
  <c r="CP337" i="7"/>
  <c r="CQ337" i="7"/>
  <c r="CR337" i="7"/>
  <c r="CS337" i="7"/>
  <c r="CT337" i="7"/>
  <c r="CU337" i="7"/>
  <c r="CV337" i="7"/>
  <c r="CW337" i="7"/>
  <c r="CX337" i="7"/>
  <c r="CY337" i="7"/>
  <c r="CZ337" i="7"/>
  <c r="DA337" i="7"/>
  <c r="D338" i="7"/>
  <c r="E338" i="7"/>
  <c r="F338" i="7"/>
  <c r="G338" i="7"/>
  <c r="H338" i="7"/>
  <c r="I338" i="7"/>
  <c r="J338" i="7"/>
  <c r="K338" i="7"/>
  <c r="L338" i="7"/>
  <c r="M338" i="7"/>
  <c r="N338" i="7"/>
  <c r="O338" i="7"/>
  <c r="P338" i="7"/>
  <c r="Q338" i="7"/>
  <c r="R338" i="7"/>
  <c r="S338" i="7"/>
  <c r="T338" i="7"/>
  <c r="U338" i="7"/>
  <c r="V338" i="7"/>
  <c r="W338" i="7"/>
  <c r="X338" i="7"/>
  <c r="Y338" i="7"/>
  <c r="Z338" i="7"/>
  <c r="AA338" i="7"/>
  <c r="AB338" i="7"/>
  <c r="AC338" i="7"/>
  <c r="AD338" i="7"/>
  <c r="AE338" i="7"/>
  <c r="AF338" i="7"/>
  <c r="AG338" i="7"/>
  <c r="AH338" i="7"/>
  <c r="AI338" i="7"/>
  <c r="AJ338" i="7"/>
  <c r="AK338" i="7"/>
  <c r="AL338" i="7"/>
  <c r="AM338" i="7"/>
  <c r="AN338" i="7"/>
  <c r="AO338" i="7"/>
  <c r="AP338" i="7"/>
  <c r="AQ338" i="7"/>
  <c r="AR338" i="7"/>
  <c r="AS338" i="7"/>
  <c r="AT338" i="7"/>
  <c r="AU338" i="7"/>
  <c r="AV338" i="7"/>
  <c r="AW338" i="7"/>
  <c r="AX338" i="7"/>
  <c r="AY338" i="7"/>
  <c r="AZ338" i="7"/>
  <c r="BA338" i="7"/>
  <c r="BB338" i="7"/>
  <c r="BC338" i="7"/>
  <c r="BD338" i="7"/>
  <c r="BE338" i="7"/>
  <c r="BF338" i="7"/>
  <c r="BG338" i="7"/>
  <c r="BH338" i="7"/>
  <c r="BI338" i="7"/>
  <c r="BJ338" i="7"/>
  <c r="BK338" i="7"/>
  <c r="BL338" i="7"/>
  <c r="BM338" i="7"/>
  <c r="BN338" i="7"/>
  <c r="BO338" i="7"/>
  <c r="BP338" i="7"/>
  <c r="BQ338" i="7"/>
  <c r="BR338" i="7"/>
  <c r="BS338" i="7"/>
  <c r="BT338" i="7"/>
  <c r="BU338" i="7"/>
  <c r="BV338" i="7"/>
  <c r="BW338" i="7"/>
  <c r="BX338" i="7"/>
  <c r="BY338" i="7"/>
  <c r="BZ338" i="7"/>
  <c r="CA338" i="7"/>
  <c r="CB338" i="7"/>
  <c r="CC338" i="7"/>
  <c r="CD338" i="7"/>
  <c r="CE338" i="7"/>
  <c r="CF338" i="7"/>
  <c r="CG338" i="7"/>
  <c r="CH338" i="7"/>
  <c r="CI338" i="7"/>
  <c r="CJ338" i="7"/>
  <c r="CK338" i="7"/>
  <c r="CL338" i="7"/>
  <c r="CM338" i="7"/>
  <c r="CN338" i="7"/>
  <c r="CO338" i="7"/>
  <c r="CP338" i="7"/>
  <c r="CQ338" i="7"/>
  <c r="CR338" i="7"/>
  <c r="CS338" i="7"/>
  <c r="CT338" i="7"/>
  <c r="CU338" i="7"/>
  <c r="CV338" i="7"/>
  <c r="CW338" i="7"/>
  <c r="CX338" i="7"/>
  <c r="CY338" i="7"/>
  <c r="CZ338" i="7"/>
  <c r="DA338" i="7"/>
  <c r="D339" i="7"/>
  <c r="E339" i="7"/>
  <c r="F339" i="7"/>
  <c r="G339" i="7"/>
  <c r="H339" i="7"/>
  <c r="I339" i="7"/>
  <c r="J339" i="7"/>
  <c r="K339" i="7"/>
  <c r="L339" i="7"/>
  <c r="M339" i="7"/>
  <c r="N339" i="7"/>
  <c r="O339" i="7"/>
  <c r="P339" i="7"/>
  <c r="Q339" i="7"/>
  <c r="R339" i="7"/>
  <c r="S339" i="7"/>
  <c r="T339" i="7"/>
  <c r="U339" i="7"/>
  <c r="V339" i="7"/>
  <c r="W339" i="7"/>
  <c r="X339" i="7"/>
  <c r="Y339" i="7"/>
  <c r="Z339" i="7"/>
  <c r="AA339" i="7"/>
  <c r="AB339" i="7"/>
  <c r="AC339" i="7"/>
  <c r="AD339" i="7"/>
  <c r="AE339" i="7"/>
  <c r="AF339" i="7"/>
  <c r="AG339" i="7"/>
  <c r="AH339" i="7"/>
  <c r="AI339" i="7"/>
  <c r="AJ339" i="7"/>
  <c r="AK339" i="7"/>
  <c r="AL339" i="7"/>
  <c r="AM339" i="7"/>
  <c r="AN339" i="7"/>
  <c r="AO339" i="7"/>
  <c r="AP339" i="7"/>
  <c r="AQ339" i="7"/>
  <c r="AR339" i="7"/>
  <c r="AS339" i="7"/>
  <c r="AT339" i="7"/>
  <c r="AU339" i="7"/>
  <c r="AV339" i="7"/>
  <c r="AW339" i="7"/>
  <c r="AX339" i="7"/>
  <c r="AY339" i="7"/>
  <c r="AZ339" i="7"/>
  <c r="BA339" i="7"/>
  <c r="BB339" i="7"/>
  <c r="BC339" i="7"/>
  <c r="BD339" i="7"/>
  <c r="BE339" i="7"/>
  <c r="BF339" i="7"/>
  <c r="BG339" i="7"/>
  <c r="BH339" i="7"/>
  <c r="BI339" i="7"/>
  <c r="BJ339" i="7"/>
  <c r="BK339" i="7"/>
  <c r="BL339" i="7"/>
  <c r="BM339" i="7"/>
  <c r="BN339" i="7"/>
  <c r="BO339" i="7"/>
  <c r="BP339" i="7"/>
  <c r="BQ339" i="7"/>
  <c r="BR339" i="7"/>
  <c r="BS339" i="7"/>
  <c r="BT339" i="7"/>
  <c r="BU339" i="7"/>
  <c r="BV339" i="7"/>
  <c r="BW339" i="7"/>
  <c r="BX339" i="7"/>
  <c r="BY339" i="7"/>
  <c r="BZ339" i="7"/>
  <c r="CA339" i="7"/>
  <c r="CB339" i="7"/>
  <c r="CC339" i="7"/>
  <c r="CD339" i="7"/>
  <c r="CE339" i="7"/>
  <c r="CF339" i="7"/>
  <c r="CG339" i="7"/>
  <c r="CH339" i="7"/>
  <c r="CI339" i="7"/>
  <c r="CJ339" i="7"/>
  <c r="CK339" i="7"/>
  <c r="CL339" i="7"/>
  <c r="CM339" i="7"/>
  <c r="CN339" i="7"/>
  <c r="CO339" i="7"/>
  <c r="CP339" i="7"/>
  <c r="CQ339" i="7"/>
  <c r="CR339" i="7"/>
  <c r="CS339" i="7"/>
  <c r="CT339" i="7"/>
  <c r="CU339" i="7"/>
  <c r="CV339" i="7"/>
  <c r="CW339" i="7"/>
  <c r="CX339" i="7"/>
  <c r="CY339" i="7"/>
  <c r="CZ339" i="7"/>
  <c r="DA339" i="7"/>
  <c r="D340" i="7"/>
  <c r="E340" i="7"/>
  <c r="F340" i="7"/>
  <c r="G340" i="7"/>
  <c r="H340" i="7"/>
  <c r="I340" i="7"/>
  <c r="J340" i="7"/>
  <c r="K340" i="7"/>
  <c r="L340" i="7"/>
  <c r="M340" i="7"/>
  <c r="N340" i="7"/>
  <c r="O340" i="7"/>
  <c r="P340" i="7"/>
  <c r="Q340" i="7"/>
  <c r="R340" i="7"/>
  <c r="S340" i="7"/>
  <c r="T340" i="7"/>
  <c r="U340" i="7"/>
  <c r="V340" i="7"/>
  <c r="W340" i="7"/>
  <c r="X340" i="7"/>
  <c r="Y340" i="7"/>
  <c r="Z340" i="7"/>
  <c r="AA340" i="7"/>
  <c r="AB340" i="7"/>
  <c r="AC340" i="7"/>
  <c r="AD340" i="7"/>
  <c r="AE340" i="7"/>
  <c r="AF340" i="7"/>
  <c r="AG340" i="7"/>
  <c r="AH340" i="7"/>
  <c r="AI340" i="7"/>
  <c r="AJ340" i="7"/>
  <c r="AK340" i="7"/>
  <c r="AL340" i="7"/>
  <c r="AM340" i="7"/>
  <c r="AN340" i="7"/>
  <c r="AO340" i="7"/>
  <c r="AP340" i="7"/>
  <c r="AQ340" i="7"/>
  <c r="AR340" i="7"/>
  <c r="AS340" i="7"/>
  <c r="AT340" i="7"/>
  <c r="AU340" i="7"/>
  <c r="AV340" i="7"/>
  <c r="AW340" i="7"/>
  <c r="AX340" i="7"/>
  <c r="AY340" i="7"/>
  <c r="AZ340" i="7"/>
  <c r="BA340" i="7"/>
  <c r="BB340" i="7"/>
  <c r="BC340" i="7"/>
  <c r="BD340" i="7"/>
  <c r="BE340" i="7"/>
  <c r="BF340" i="7"/>
  <c r="BG340" i="7"/>
  <c r="BH340" i="7"/>
  <c r="BI340" i="7"/>
  <c r="BJ340" i="7"/>
  <c r="BK340" i="7"/>
  <c r="BL340" i="7"/>
  <c r="BM340" i="7"/>
  <c r="BN340" i="7"/>
  <c r="BO340" i="7"/>
  <c r="BP340" i="7"/>
  <c r="BQ340" i="7"/>
  <c r="BR340" i="7"/>
  <c r="BS340" i="7"/>
  <c r="BT340" i="7"/>
  <c r="BU340" i="7"/>
  <c r="BV340" i="7"/>
  <c r="BW340" i="7"/>
  <c r="BX340" i="7"/>
  <c r="BY340" i="7"/>
  <c r="BZ340" i="7"/>
  <c r="CA340" i="7"/>
  <c r="CB340" i="7"/>
  <c r="CC340" i="7"/>
  <c r="CD340" i="7"/>
  <c r="CE340" i="7"/>
  <c r="CF340" i="7"/>
  <c r="CG340" i="7"/>
  <c r="CH340" i="7"/>
  <c r="CI340" i="7"/>
  <c r="CJ340" i="7"/>
  <c r="CK340" i="7"/>
  <c r="CL340" i="7"/>
  <c r="CM340" i="7"/>
  <c r="CN340" i="7"/>
  <c r="CO340" i="7"/>
  <c r="CP340" i="7"/>
  <c r="CQ340" i="7"/>
  <c r="CR340" i="7"/>
  <c r="CS340" i="7"/>
  <c r="CT340" i="7"/>
  <c r="CU340" i="7"/>
  <c r="CV340" i="7"/>
  <c r="CW340" i="7"/>
  <c r="CX340" i="7"/>
  <c r="CY340" i="7"/>
  <c r="CZ340" i="7"/>
  <c r="DA340" i="7"/>
  <c r="D341" i="7"/>
  <c r="E341" i="7"/>
  <c r="F341" i="7"/>
  <c r="G341" i="7"/>
  <c r="H341" i="7"/>
  <c r="I341" i="7"/>
  <c r="J341" i="7"/>
  <c r="K341" i="7"/>
  <c r="L341" i="7"/>
  <c r="M341" i="7"/>
  <c r="N341" i="7"/>
  <c r="O341" i="7"/>
  <c r="P341" i="7"/>
  <c r="Q341" i="7"/>
  <c r="R341" i="7"/>
  <c r="S341" i="7"/>
  <c r="T341" i="7"/>
  <c r="U341" i="7"/>
  <c r="V341" i="7"/>
  <c r="W341" i="7"/>
  <c r="X341" i="7"/>
  <c r="Y341" i="7"/>
  <c r="Z341" i="7"/>
  <c r="AA341" i="7"/>
  <c r="AB341" i="7"/>
  <c r="AC341" i="7"/>
  <c r="AD341" i="7"/>
  <c r="AE341" i="7"/>
  <c r="AF341" i="7"/>
  <c r="AG341" i="7"/>
  <c r="AH341" i="7"/>
  <c r="AI341" i="7"/>
  <c r="AJ341" i="7"/>
  <c r="AK341" i="7"/>
  <c r="AL341" i="7"/>
  <c r="AM341" i="7"/>
  <c r="AN341" i="7"/>
  <c r="AO341" i="7"/>
  <c r="AP341" i="7"/>
  <c r="AQ341" i="7"/>
  <c r="AR341" i="7"/>
  <c r="AS341" i="7"/>
  <c r="AT341" i="7"/>
  <c r="AU341" i="7"/>
  <c r="AV341" i="7"/>
  <c r="AW341" i="7"/>
  <c r="AX341" i="7"/>
  <c r="AY341" i="7"/>
  <c r="AZ341" i="7"/>
  <c r="BA341" i="7"/>
  <c r="BB341" i="7"/>
  <c r="BC341" i="7"/>
  <c r="BD341" i="7"/>
  <c r="BE341" i="7"/>
  <c r="BF341" i="7"/>
  <c r="BG341" i="7"/>
  <c r="BH341" i="7"/>
  <c r="BI341" i="7"/>
  <c r="BJ341" i="7"/>
  <c r="BK341" i="7"/>
  <c r="BL341" i="7"/>
  <c r="BM341" i="7"/>
  <c r="BN341" i="7"/>
  <c r="BO341" i="7"/>
  <c r="BP341" i="7"/>
  <c r="BQ341" i="7"/>
  <c r="BR341" i="7"/>
  <c r="BS341" i="7"/>
  <c r="BT341" i="7"/>
  <c r="BU341" i="7"/>
  <c r="BV341" i="7"/>
  <c r="BW341" i="7"/>
  <c r="BX341" i="7"/>
  <c r="BY341" i="7"/>
  <c r="BZ341" i="7"/>
  <c r="CA341" i="7"/>
  <c r="CB341" i="7"/>
  <c r="CC341" i="7"/>
  <c r="CD341" i="7"/>
  <c r="CE341" i="7"/>
  <c r="CF341" i="7"/>
  <c r="CG341" i="7"/>
  <c r="CH341" i="7"/>
  <c r="CI341" i="7"/>
  <c r="CJ341" i="7"/>
  <c r="CK341" i="7"/>
  <c r="CL341" i="7"/>
  <c r="CM341" i="7"/>
  <c r="CN341" i="7"/>
  <c r="CO341" i="7"/>
  <c r="CP341" i="7"/>
  <c r="CQ341" i="7"/>
  <c r="CR341" i="7"/>
  <c r="CS341" i="7"/>
  <c r="CT341" i="7"/>
  <c r="CU341" i="7"/>
  <c r="CV341" i="7"/>
  <c r="CW341" i="7"/>
  <c r="CX341" i="7"/>
  <c r="CY341" i="7"/>
  <c r="CZ341" i="7"/>
  <c r="DA341" i="7"/>
  <c r="D342" i="7"/>
  <c r="E342" i="7"/>
  <c r="F342" i="7"/>
  <c r="G342" i="7"/>
  <c r="H342" i="7"/>
  <c r="I342" i="7"/>
  <c r="J342" i="7"/>
  <c r="K342" i="7"/>
  <c r="L342" i="7"/>
  <c r="M342" i="7"/>
  <c r="N342" i="7"/>
  <c r="O342" i="7"/>
  <c r="P342" i="7"/>
  <c r="Q342" i="7"/>
  <c r="R342" i="7"/>
  <c r="S342" i="7"/>
  <c r="T342" i="7"/>
  <c r="U342" i="7"/>
  <c r="V342" i="7"/>
  <c r="W342" i="7"/>
  <c r="X342" i="7"/>
  <c r="Y342" i="7"/>
  <c r="Z342" i="7"/>
  <c r="AA342" i="7"/>
  <c r="AB342" i="7"/>
  <c r="AC342" i="7"/>
  <c r="AD342" i="7"/>
  <c r="AE342" i="7"/>
  <c r="AF342" i="7"/>
  <c r="AG342" i="7"/>
  <c r="AH342" i="7"/>
  <c r="AI342" i="7"/>
  <c r="AJ342" i="7"/>
  <c r="AK342" i="7"/>
  <c r="AL342" i="7"/>
  <c r="AM342" i="7"/>
  <c r="AN342" i="7"/>
  <c r="AO342" i="7"/>
  <c r="AP342" i="7"/>
  <c r="AQ342" i="7"/>
  <c r="AR342" i="7"/>
  <c r="AS342" i="7"/>
  <c r="AT342" i="7"/>
  <c r="AU342" i="7"/>
  <c r="AV342" i="7"/>
  <c r="AW342" i="7"/>
  <c r="AX342" i="7"/>
  <c r="AY342" i="7"/>
  <c r="AZ342" i="7"/>
  <c r="BA342" i="7"/>
  <c r="BB342" i="7"/>
  <c r="BC342" i="7"/>
  <c r="BD342" i="7"/>
  <c r="BE342" i="7"/>
  <c r="BF342" i="7"/>
  <c r="BG342" i="7"/>
  <c r="BH342" i="7"/>
  <c r="BI342" i="7"/>
  <c r="BJ342" i="7"/>
  <c r="BK342" i="7"/>
  <c r="BL342" i="7"/>
  <c r="BM342" i="7"/>
  <c r="BN342" i="7"/>
  <c r="BO342" i="7"/>
  <c r="BP342" i="7"/>
  <c r="BQ342" i="7"/>
  <c r="BR342" i="7"/>
  <c r="BS342" i="7"/>
  <c r="BT342" i="7"/>
  <c r="BU342" i="7"/>
  <c r="BV342" i="7"/>
  <c r="BW342" i="7"/>
  <c r="BX342" i="7"/>
  <c r="BY342" i="7"/>
  <c r="BZ342" i="7"/>
  <c r="CA342" i="7"/>
  <c r="CB342" i="7"/>
  <c r="CC342" i="7"/>
  <c r="CD342" i="7"/>
  <c r="CE342" i="7"/>
  <c r="CF342" i="7"/>
  <c r="CG342" i="7"/>
  <c r="CH342" i="7"/>
  <c r="CI342" i="7"/>
  <c r="CJ342" i="7"/>
  <c r="CK342" i="7"/>
  <c r="CL342" i="7"/>
  <c r="CM342" i="7"/>
  <c r="CN342" i="7"/>
  <c r="CO342" i="7"/>
  <c r="CP342" i="7"/>
  <c r="CQ342" i="7"/>
  <c r="CR342" i="7"/>
  <c r="CS342" i="7"/>
  <c r="CT342" i="7"/>
  <c r="CU342" i="7"/>
  <c r="CV342" i="7"/>
  <c r="CW342" i="7"/>
  <c r="CX342" i="7"/>
  <c r="CY342" i="7"/>
  <c r="CZ342" i="7"/>
  <c r="DA342" i="7"/>
  <c r="D343" i="7"/>
  <c r="E343" i="7"/>
  <c r="F343" i="7"/>
  <c r="G343" i="7"/>
  <c r="H343" i="7"/>
  <c r="I343" i="7"/>
  <c r="J343" i="7"/>
  <c r="K343" i="7"/>
  <c r="L343" i="7"/>
  <c r="M343" i="7"/>
  <c r="N343" i="7"/>
  <c r="O343" i="7"/>
  <c r="P343" i="7"/>
  <c r="Q343" i="7"/>
  <c r="R343" i="7"/>
  <c r="S343" i="7"/>
  <c r="T343" i="7"/>
  <c r="U343" i="7"/>
  <c r="V343" i="7"/>
  <c r="W343" i="7"/>
  <c r="X343" i="7"/>
  <c r="Y343" i="7"/>
  <c r="Z343" i="7"/>
  <c r="AA343" i="7"/>
  <c r="AB343" i="7"/>
  <c r="AC343" i="7"/>
  <c r="AD343" i="7"/>
  <c r="AE343" i="7"/>
  <c r="AF343" i="7"/>
  <c r="AG343" i="7"/>
  <c r="AH343" i="7"/>
  <c r="AI343" i="7"/>
  <c r="AJ343" i="7"/>
  <c r="AK343" i="7"/>
  <c r="AL343" i="7"/>
  <c r="AM343" i="7"/>
  <c r="AN343" i="7"/>
  <c r="AO343" i="7"/>
  <c r="AP343" i="7"/>
  <c r="AQ343" i="7"/>
  <c r="AR343" i="7"/>
  <c r="AS343" i="7"/>
  <c r="AT343" i="7"/>
  <c r="AU343" i="7"/>
  <c r="AV343" i="7"/>
  <c r="AW343" i="7"/>
  <c r="AX343" i="7"/>
  <c r="AY343" i="7"/>
  <c r="AZ343" i="7"/>
  <c r="BA343" i="7"/>
  <c r="BB343" i="7"/>
  <c r="BC343" i="7"/>
  <c r="BD343" i="7"/>
  <c r="BE343" i="7"/>
  <c r="BF343" i="7"/>
  <c r="BG343" i="7"/>
  <c r="BH343" i="7"/>
  <c r="BI343" i="7"/>
  <c r="BJ343" i="7"/>
  <c r="BK343" i="7"/>
  <c r="BL343" i="7"/>
  <c r="BM343" i="7"/>
  <c r="BN343" i="7"/>
  <c r="BO343" i="7"/>
  <c r="BP343" i="7"/>
  <c r="BQ343" i="7"/>
  <c r="BR343" i="7"/>
  <c r="BS343" i="7"/>
  <c r="BT343" i="7"/>
  <c r="BU343" i="7"/>
  <c r="BV343" i="7"/>
  <c r="BW343" i="7"/>
  <c r="BX343" i="7"/>
  <c r="BY343" i="7"/>
  <c r="BZ343" i="7"/>
  <c r="CA343" i="7"/>
  <c r="CB343" i="7"/>
  <c r="CC343" i="7"/>
  <c r="CD343" i="7"/>
  <c r="CE343" i="7"/>
  <c r="CF343" i="7"/>
  <c r="CG343" i="7"/>
  <c r="CH343" i="7"/>
  <c r="CI343" i="7"/>
  <c r="CJ343" i="7"/>
  <c r="CK343" i="7"/>
  <c r="CL343" i="7"/>
  <c r="CM343" i="7"/>
  <c r="CN343" i="7"/>
  <c r="CO343" i="7"/>
  <c r="CP343" i="7"/>
  <c r="CQ343" i="7"/>
  <c r="CR343" i="7"/>
  <c r="CS343" i="7"/>
  <c r="CT343" i="7"/>
  <c r="CU343" i="7"/>
  <c r="CV343" i="7"/>
  <c r="CW343" i="7"/>
  <c r="CX343" i="7"/>
  <c r="CY343" i="7"/>
  <c r="CZ343" i="7"/>
  <c r="DA343" i="7"/>
  <c r="D344" i="7"/>
  <c r="E344" i="7"/>
  <c r="F344" i="7"/>
  <c r="G344" i="7"/>
  <c r="H344" i="7"/>
  <c r="I344" i="7"/>
  <c r="J344" i="7"/>
  <c r="K344" i="7"/>
  <c r="L344" i="7"/>
  <c r="M344" i="7"/>
  <c r="N344" i="7"/>
  <c r="O344" i="7"/>
  <c r="P344" i="7"/>
  <c r="Q344" i="7"/>
  <c r="R344" i="7"/>
  <c r="S344" i="7"/>
  <c r="T344" i="7"/>
  <c r="U344" i="7"/>
  <c r="V344" i="7"/>
  <c r="W344" i="7"/>
  <c r="X344" i="7"/>
  <c r="Y344" i="7"/>
  <c r="Z344" i="7"/>
  <c r="AA344" i="7"/>
  <c r="AB344" i="7"/>
  <c r="AC344" i="7"/>
  <c r="AD344" i="7"/>
  <c r="AE344" i="7"/>
  <c r="AF344" i="7"/>
  <c r="AG344" i="7"/>
  <c r="AH344" i="7"/>
  <c r="AI344" i="7"/>
  <c r="AJ344" i="7"/>
  <c r="AK344" i="7"/>
  <c r="AL344" i="7"/>
  <c r="AM344" i="7"/>
  <c r="AN344" i="7"/>
  <c r="AO344" i="7"/>
  <c r="AP344" i="7"/>
  <c r="AQ344" i="7"/>
  <c r="AR344" i="7"/>
  <c r="AS344" i="7"/>
  <c r="AT344" i="7"/>
  <c r="AU344" i="7"/>
  <c r="AV344" i="7"/>
  <c r="AW344" i="7"/>
  <c r="AX344" i="7"/>
  <c r="AY344" i="7"/>
  <c r="AZ344" i="7"/>
  <c r="BA344" i="7"/>
  <c r="BB344" i="7"/>
  <c r="BC344" i="7"/>
  <c r="BD344" i="7"/>
  <c r="BE344" i="7"/>
  <c r="BF344" i="7"/>
  <c r="BG344" i="7"/>
  <c r="BH344" i="7"/>
  <c r="BI344" i="7"/>
  <c r="BJ344" i="7"/>
  <c r="BK344" i="7"/>
  <c r="BL344" i="7"/>
  <c r="BM344" i="7"/>
  <c r="BN344" i="7"/>
  <c r="BO344" i="7"/>
  <c r="BP344" i="7"/>
  <c r="BQ344" i="7"/>
  <c r="BR344" i="7"/>
  <c r="BS344" i="7"/>
  <c r="BT344" i="7"/>
  <c r="BU344" i="7"/>
  <c r="BV344" i="7"/>
  <c r="BW344" i="7"/>
  <c r="BX344" i="7"/>
  <c r="BY344" i="7"/>
  <c r="BZ344" i="7"/>
  <c r="CA344" i="7"/>
  <c r="CB344" i="7"/>
  <c r="CC344" i="7"/>
  <c r="CD344" i="7"/>
  <c r="CE344" i="7"/>
  <c r="CF344" i="7"/>
  <c r="CG344" i="7"/>
  <c r="CH344" i="7"/>
  <c r="CI344" i="7"/>
  <c r="CJ344" i="7"/>
  <c r="CK344" i="7"/>
  <c r="CL344" i="7"/>
  <c r="CM344" i="7"/>
  <c r="CN344" i="7"/>
  <c r="CO344" i="7"/>
  <c r="CP344" i="7"/>
  <c r="CQ344" i="7"/>
  <c r="CR344" i="7"/>
  <c r="CS344" i="7"/>
  <c r="CT344" i="7"/>
  <c r="CU344" i="7"/>
  <c r="CV344" i="7"/>
  <c r="CW344" i="7"/>
  <c r="CX344" i="7"/>
  <c r="CY344" i="7"/>
  <c r="CZ344" i="7"/>
  <c r="DA344" i="7"/>
  <c r="D345" i="7"/>
  <c r="E345" i="7"/>
  <c r="F345" i="7"/>
  <c r="G345" i="7"/>
  <c r="H345" i="7"/>
  <c r="I345" i="7"/>
  <c r="J345" i="7"/>
  <c r="K345" i="7"/>
  <c r="L345" i="7"/>
  <c r="M345" i="7"/>
  <c r="N345" i="7"/>
  <c r="O345" i="7"/>
  <c r="P345" i="7"/>
  <c r="Q345" i="7"/>
  <c r="R345" i="7"/>
  <c r="S345" i="7"/>
  <c r="T345" i="7"/>
  <c r="U345" i="7"/>
  <c r="V345" i="7"/>
  <c r="W345" i="7"/>
  <c r="X345" i="7"/>
  <c r="Y345" i="7"/>
  <c r="Z345" i="7"/>
  <c r="AA345" i="7"/>
  <c r="AB345" i="7"/>
  <c r="AC345" i="7"/>
  <c r="AD345" i="7"/>
  <c r="AE345" i="7"/>
  <c r="AF345" i="7"/>
  <c r="AG345" i="7"/>
  <c r="AH345" i="7"/>
  <c r="AI345" i="7"/>
  <c r="AJ345" i="7"/>
  <c r="AK345" i="7"/>
  <c r="AL345" i="7"/>
  <c r="AM345" i="7"/>
  <c r="AN345" i="7"/>
  <c r="AO345" i="7"/>
  <c r="AP345" i="7"/>
  <c r="AQ345" i="7"/>
  <c r="AR345" i="7"/>
  <c r="AS345" i="7"/>
  <c r="AT345" i="7"/>
  <c r="AU345" i="7"/>
  <c r="AV345" i="7"/>
  <c r="AW345" i="7"/>
  <c r="AX345" i="7"/>
  <c r="AY345" i="7"/>
  <c r="AZ345" i="7"/>
  <c r="BA345" i="7"/>
  <c r="BB345" i="7"/>
  <c r="BC345" i="7"/>
  <c r="BD345" i="7"/>
  <c r="BE345" i="7"/>
  <c r="BF345" i="7"/>
  <c r="BG345" i="7"/>
  <c r="BH345" i="7"/>
  <c r="BI345" i="7"/>
  <c r="BJ345" i="7"/>
  <c r="BK345" i="7"/>
  <c r="BL345" i="7"/>
  <c r="BM345" i="7"/>
  <c r="BN345" i="7"/>
  <c r="BO345" i="7"/>
  <c r="BP345" i="7"/>
  <c r="BQ345" i="7"/>
  <c r="BR345" i="7"/>
  <c r="BS345" i="7"/>
  <c r="BT345" i="7"/>
  <c r="BU345" i="7"/>
  <c r="BV345" i="7"/>
  <c r="BW345" i="7"/>
  <c r="BX345" i="7"/>
  <c r="BY345" i="7"/>
  <c r="BZ345" i="7"/>
  <c r="CA345" i="7"/>
  <c r="CB345" i="7"/>
  <c r="CC345" i="7"/>
  <c r="CD345" i="7"/>
  <c r="CE345" i="7"/>
  <c r="CF345" i="7"/>
  <c r="CG345" i="7"/>
  <c r="CH345" i="7"/>
  <c r="CI345" i="7"/>
  <c r="CJ345" i="7"/>
  <c r="CK345" i="7"/>
  <c r="CL345" i="7"/>
  <c r="CM345" i="7"/>
  <c r="CN345" i="7"/>
  <c r="CO345" i="7"/>
  <c r="CP345" i="7"/>
  <c r="CQ345" i="7"/>
  <c r="CR345" i="7"/>
  <c r="CS345" i="7"/>
  <c r="CT345" i="7"/>
  <c r="CU345" i="7"/>
  <c r="CV345" i="7"/>
  <c r="CW345" i="7"/>
  <c r="CX345" i="7"/>
  <c r="CY345" i="7"/>
  <c r="CZ345" i="7"/>
  <c r="DA345" i="7"/>
  <c r="D346" i="7"/>
  <c r="E346" i="7"/>
  <c r="F346" i="7"/>
  <c r="G346" i="7"/>
  <c r="H346" i="7"/>
  <c r="I346" i="7"/>
  <c r="J346" i="7"/>
  <c r="K346" i="7"/>
  <c r="L346" i="7"/>
  <c r="M346" i="7"/>
  <c r="N346" i="7"/>
  <c r="O346" i="7"/>
  <c r="P346" i="7"/>
  <c r="Q346" i="7"/>
  <c r="R346" i="7"/>
  <c r="S346" i="7"/>
  <c r="T346" i="7"/>
  <c r="U346" i="7"/>
  <c r="V346" i="7"/>
  <c r="W346" i="7"/>
  <c r="X346" i="7"/>
  <c r="Y346" i="7"/>
  <c r="Z346" i="7"/>
  <c r="AA346" i="7"/>
  <c r="AB346" i="7"/>
  <c r="AC346" i="7"/>
  <c r="AD346" i="7"/>
  <c r="AE346" i="7"/>
  <c r="AF346" i="7"/>
  <c r="AG346" i="7"/>
  <c r="AH346" i="7"/>
  <c r="AI346" i="7"/>
  <c r="AJ346" i="7"/>
  <c r="AK346" i="7"/>
  <c r="AL346" i="7"/>
  <c r="AM346" i="7"/>
  <c r="AN346" i="7"/>
  <c r="AO346" i="7"/>
  <c r="AP346" i="7"/>
  <c r="AQ346" i="7"/>
  <c r="AR346" i="7"/>
  <c r="AS346" i="7"/>
  <c r="AT346" i="7"/>
  <c r="AU346" i="7"/>
  <c r="AV346" i="7"/>
  <c r="AW346" i="7"/>
  <c r="AX346" i="7"/>
  <c r="AY346" i="7"/>
  <c r="AZ346" i="7"/>
  <c r="BA346" i="7"/>
  <c r="BB346" i="7"/>
  <c r="BC346" i="7"/>
  <c r="BD346" i="7"/>
  <c r="BE346" i="7"/>
  <c r="BF346" i="7"/>
  <c r="BG346" i="7"/>
  <c r="BH346" i="7"/>
  <c r="BI346" i="7"/>
  <c r="BJ346" i="7"/>
  <c r="BK346" i="7"/>
  <c r="BL346" i="7"/>
  <c r="BM346" i="7"/>
  <c r="BN346" i="7"/>
  <c r="BO346" i="7"/>
  <c r="BP346" i="7"/>
  <c r="BQ346" i="7"/>
  <c r="BR346" i="7"/>
  <c r="BS346" i="7"/>
  <c r="BT346" i="7"/>
  <c r="BU346" i="7"/>
  <c r="BV346" i="7"/>
  <c r="BW346" i="7"/>
  <c r="BX346" i="7"/>
  <c r="BY346" i="7"/>
  <c r="BZ346" i="7"/>
  <c r="CA346" i="7"/>
  <c r="CB346" i="7"/>
  <c r="CC346" i="7"/>
  <c r="CD346" i="7"/>
  <c r="CE346" i="7"/>
  <c r="CF346" i="7"/>
  <c r="CG346" i="7"/>
  <c r="CH346" i="7"/>
  <c r="CI346" i="7"/>
  <c r="CJ346" i="7"/>
  <c r="CK346" i="7"/>
  <c r="CL346" i="7"/>
  <c r="CM346" i="7"/>
  <c r="CN346" i="7"/>
  <c r="CO346" i="7"/>
  <c r="CP346" i="7"/>
  <c r="CQ346" i="7"/>
  <c r="CR346" i="7"/>
  <c r="CS346" i="7"/>
  <c r="CT346" i="7"/>
  <c r="CU346" i="7"/>
  <c r="CV346" i="7"/>
  <c r="CW346" i="7"/>
  <c r="CX346" i="7"/>
  <c r="CY346" i="7"/>
  <c r="CZ346" i="7"/>
  <c r="DA346" i="7"/>
  <c r="D347" i="7"/>
  <c r="E347" i="7"/>
  <c r="F347" i="7"/>
  <c r="G347" i="7"/>
  <c r="H347" i="7"/>
  <c r="I347" i="7"/>
  <c r="J347" i="7"/>
  <c r="K347" i="7"/>
  <c r="L347" i="7"/>
  <c r="M347" i="7"/>
  <c r="N347" i="7"/>
  <c r="O347" i="7"/>
  <c r="P347" i="7"/>
  <c r="Q347" i="7"/>
  <c r="R347" i="7"/>
  <c r="S347" i="7"/>
  <c r="T347" i="7"/>
  <c r="U347" i="7"/>
  <c r="V347" i="7"/>
  <c r="W347" i="7"/>
  <c r="X347" i="7"/>
  <c r="Y347" i="7"/>
  <c r="Z347" i="7"/>
  <c r="AA347" i="7"/>
  <c r="AB347" i="7"/>
  <c r="AC347" i="7"/>
  <c r="AD347" i="7"/>
  <c r="AE347" i="7"/>
  <c r="AF347" i="7"/>
  <c r="AG347" i="7"/>
  <c r="AH347" i="7"/>
  <c r="AI347" i="7"/>
  <c r="AJ347" i="7"/>
  <c r="AK347" i="7"/>
  <c r="AL347" i="7"/>
  <c r="AM347" i="7"/>
  <c r="AN347" i="7"/>
  <c r="AO347" i="7"/>
  <c r="AP347" i="7"/>
  <c r="AQ347" i="7"/>
  <c r="AR347" i="7"/>
  <c r="AS347" i="7"/>
  <c r="AT347" i="7"/>
  <c r="AU347" i="7"/>
  <c r="AV347" i="7"/>
  <c r="AW347" i="7"/>
  <c r="AX347" i="7"/>
  <c r="AY347" i="7"/>
  <c r="AZ347" i="7"/>
  <c r="BA347" i="7"/>
  <c r="BB347" i="7"/>
  <c r="BC347" i="7"/>
  <c r="BD347" i="7"/>
  <c r="BE347" i="7"/>
  <c r="BF347" i="7"/>
  <c r="BG347" i="7"/>
  <c r="BH347" i="7"/>
  <c r="BI347" i="7"/>
  <c r="BJ347" i="7"/>
  <c r="BK347" i="7"/>
  <c r="BL347" i="7"/>
  <c r="BM347" i="7"/>
  <c r="BN347" i="7"/>
  <c r="BO347" i="7"/>
  <c r="BP347" i="7"/>
  <c r="BQ347" i="7"/>
  <c r="BR347" i="7"/>
  <c r="BS347" i="7"/>
  <c r="BT347" i="7"/>
  <c r="BU347" i="7"/>
  <c r="BV347" i="7"/>
  <c r="BW347" i="7"/>
  <c r="BX347" i="7"/>
  <c r="BY347" i="7"/>
  <c r="BZ347" i="7"/>
  <c r="CA347" i="7"/>
  <c r="CB347" i="7"/>
  <c r="CC347" i="7"/>
  <c r="CD347" i="7"/>
  <c r="CE347" i="7"/>
  <c r="CF347" i="7"/>
  <c r="CG347" i="7"/>
  <c r="CH347" i="7"/>
  <c r="CI347" i="7"/>
  <c r="CJ347" i="7"/>
  <c r="CK347" i="7"/>
  <c r="CL347" i="7"/>
  <c r="CM347" i="7"/>
  <c r="CN347" i="7"/>
  <c r="CO347" i="7"/>
  <c r="CP347" i="7"/>
  <c r="CQ347" i="7"/>
  <c r="CR347" i="7"/>
  <c r="CS347" i="7"/>
  <c r="CT347" i="7"/>
  <c r="CU347" i="7"/>
  <c r="CV347" i="7"/>
  <c r="CW347" i="7"/>
  <c r="CX347" i="7"/>
  <c r="CY347" i="7"/>
  <c r="CZ347" i="7"/>
  <c r="DA347" i="7"/>
  <c r="D348" i="7"/>
  <c r="E348" i="7"/>
  <c r="F348" i="7"/>
  <c r="G348" i="7"/>
  <c r="H348" i="7"/>
  <c r="I348" i="7"/>
  <c r="J348" i="7"/>
  <c r="K348" i="7"/>
  <c r="L348" i="7"/>
  <c r="M348" i="7"/>
  <c r="N348" i="7"/>
  <c r="O348" i="7"/>
  <c r="P348" i="7"/>
  <c r="Q348" i="7"/>
  <c r="R348" i="7"/>
  <c r="S348" i="7"/>
  <c r="T348" i="7"/>
  <c r="U348" i="7"/>
  <c r="V348" i="7"/>
  <c r="W348" i="7"/>
  <c r="X348" i="7"/>
  <c r="Y348" i="7"/>
  <c r="Z348" i="7"/>
  <c r="AA348" i="7"/>
  <c r="AB348" i="7"/>
  <c r="AC348" i="7"/>
  <c r="AD348" i="7"/>
  <c r="AE348" i="7"/>
  <c r="AF348" i="7"/>
  <c r="AG348" i="7"/>
  <c r="AH348" i="7"/>
  <c r="AI348" i="7"/>
  <c r="AJ348" i="7"/>
  <c r="AK348" i="7"/>
  <c r="AL348" i="7"/>
  <c r="AM348" i="7"/>
  <c r="AN348" i="7"/>
  <c r="AO348" i="7"/>
  <c r="AP348" i="7"/>
  <c r="AQ348" i="7"/>
  <c r="AR348" i="7"/>
  <c r="AS348" i="7"/>
  <c r="AT348" i="7"/>
  <c r="AU348" i="7"/>
  <c r="AV348" i="7"/>
  <c r="AW348" i="7"/>
  <c r="AX348" i="7"/>
  <c r="AY348" i="7"/>
  <c r="AZ348" i="7"/>
  <c r="BA348" i="7"/>
  <c r="BB348" i="7"/>
  <c r="BC348" i="7"/>
  <c r="BD348" i="7"/>
  <c r="BE348" i="7"/>
  <c r="BF348" i="7"/>
  <c r="BG348" i="7"/>
  <c r="BH348" i="7"/>
  <c r="BI348" i="7"/>
  <c r="BJ348" i="7"/>
  <c r="BK348" i="7"/>
  <c r="BL348" i="7"/>
  <c r="BM348" i="7"/>
  <c r="BN348" i="7"/>
  <c r="BO348" i="7"/>
  <c r="BP348" i="7"/>
  <c r="BQ348" i="7"/>
  <c r="BR348" i="7"/>
  <c r="BS348" i="7"/>
  <c r="BT348" i="7"/>
  <c r="BU348" i="7"/>
  <c r="BV348" i="7"/>
  <c r="BW348" i="7"/>
  <c r="BX348" i="7"/>
  <c r="BY348" i="7"/>
  <c r="BZ348" i="7"/>
  <c r="CA348" i="7"/>
  <c r="CB348" i="7"/>
  <c r="CC348" i="7"/>
  <c r="CD348" i="7"/>
  <c r="CE348" i="7"/>
  <c r="CF348" i="7"/>
  <c r="CG348" i="7"/>
  <c r="CH348" i="7"/>
  <c r="CI348" i="7"/>
  <c r="CJ348" i="7"/>
  <c r="CK348" i="7"/>
  <c r="CL348" i="7"/>
  <c r="CM348" i="7"/>
  <c r="CN348" i="7"/>
  <c r="CO348" i="7"/>
  <c r="CP348" i="7"/>
  <c r="CQ348" i="7"/>
  <c r="CR348" i="7"/>
  <c r="CS348" i="7"/>
  <c r="CT348" i="7"/>
  <c r="CU348" i="7"/>
  <c r="CV348" i="7"/>
  <c r="CW348" i="7"/>
  <c r="CX348" i="7"/>
  <c r="CY348" i="7"/>
  <c r="CZ348" i="7"/>
  <c r="DA348" i="7"/>
  <c r="D349" i="7"/>
  <c r="E349" i="7"/>
  <c r="F349" i="7"/>
  <c r="G349" i="7"/>
  <c r="H349" i="7"/>
  <c r="I349" i="7"/>
  <c r="J349" i="7"/>
  <c r="K349" i="7"/>
  <c r="L349" i="7"/>
  <c r="M349" i="7"/>
  <c r="N349" i="7"/>
  <c r="O349" i="7"/>
  <c r="P349" i="7"/>
  <c r="Q349" i="7"/>
  <c r="R349" i="7"/>
  <c r="S349" i="7"/>
  <c r="T349" i="7"/>
  <c r="U349" i="7"/>
  <c r="V349" i="7"/>
  <c r="W349" i="7"/>
  <c r="X349" i="7"/>
  <c r="Y349" i="7"/>
  <c r="Z349" i="7"/>
  <c r="AA349" i="7"/>
  <c r="AB349" i="7"/>
  <c r="AC349" i="7"/>
  <c r="AD349" i="7"/>
  <c r="AE349" i="7"/>
  <c r="AF349" i="7"/>
  <c r="AG349" i="7"/>
  <c r="AH349" i="7"/>
  <c r="AI349" i="7"/>
  <c r="AJ349" i="7"/>
  <c r="AK349" i="7"/>
  <c r="AL349" i="7"/>
  <c r="AM349" i="7"/>
  <c r="AN349" i="7"/>
  <c r="AO349" i="7"/>
  <c r="AP349" i="7"/>
  <c r="AQ349" i="7"/>
  <c r="AR349" i="7"/>
  <c r="AS349" i="7"/>
  <c r="AT349" i="7"/>
  <c r="AU349" i="7"/>
  <c r="AV349" i="7"/>
  <c r="AW349" i="7"/>
  <c r="AX349" i="7"/>
  <c r="AY349" i="7"/>
  <c r="AZ349" i="7"/>
  <c r="BA349" i="7"/>
  <c r="BB349" i="7"/>
  <c r="BC349" i="7"/>
  <c r="BD349" i="7"/>
  <c r="BE349" i="7"/>
  <c r="BF349" i="7"/>
  <c r="BG349" i="7"/>
  <c r="BH349" i="7"/>
  <c r="BI349" i="7"/>
  <c r="BJ349" i="7"/>
  <c r="BK349" i="7"/>
  <c r="BL349" i="7"/>
  <c r="BM349" i="7"/>
  <c r="BN349" i="7"/>
  <c r="BO349" i="7"/>
  <c r="BP349" i="7"/>
  <c r="BQ349" i="7"/>
  <c r="BR349" i="7"/>
  <c r="BS349" i="7"/>
  <c r="BT349" i="7"/>
  <c r="BU349" i="7"/>
  <c r="BV349" i="7"/>
  <c r="BW349" i="7"/>
  <c r="BX349" i="7"/>
  <c r="BY349" i="7"/>
  <c r="BZ349" i="7"/>
  <c r="CA349" i="7"/>
  <c r="CB349" i="7"/>
  <c r="CC349" i="7"/>
  <c r="CD349" i="7"/>
  <c r="CE349" i="7"/>
  <c r="CF349" i="7"/>
  <c r="CG349" i="7"/>
  <c r="CH349" i="7"/>
  <c r="CI349" i="7"/>
  <c r="CJ349" i="7"/>
  <c r="CK349" i="7"/>
  <c r="CL349" i="7"/>
  <c r="CM349" i="7"/>
  <c r="CN349" i="7"/>
  <c r="CO349" i="7"/>
  <c r="CP349" i="7"/>
  <c r="CQ349" i="7"/>
  <c r="CR349" i="7"/>
  <c r="CS349" i="7"/>
  <c r="CT349" i="7"/>
  <c r="CU349" i="7"/>
  <c r="CV349" i="7"/>
  <c r="CW349" i="7"/>
  <c r="CX349" i="7"/>
  <c r="CY349" i="7"/>
  <c r="CZ349" i="7"/>
  <c r="DA349" i="7"/>
  <c r="D350" i="7"/>
  <c r="E350" i="7"/>
  <c r="F350" i="7"/>
  <c r="G350" i="7"/>
  <c r="H350" i="7"/>
  <c r="I350" i="7"/>
  <c r="J350" i="7"/>
  <c r="K350" i="7"/>
  <c r="L350" i="7"/>
  <c r="M350" i="7"/>
  <c r="N350" i="7"/>
  <c r="O350" i="7"/>
  <c r="P350" i="7"/>
  <c r="Q350" i="7"/>
  <c r="R350" i="7"/>
  <c r="S350" i="7"/>
  <c r="T350" i="7"/>
  <c r="U350" i="7"/>
  <c r="V350" i="7"/>
  <c r="W350" i="7"/>
  <c r="X350" i="7"/>
  <c r="Y350" i="7"/>
  <c r="Z350" i="7"/>
  <c r="AA350" i="7"/>
  <c r="AB350" i="7"/>
  <c r="AC350" i="7"/>
  <c r="AD350" i="7"/>
  <c r="AE350" i="7"/>
  <c r="AF350" i="7"/>
  <c r="AG350" i="7"/>
  <c r="AH350" i="7"/>
  <c r="AI350" i="7"/>
  <c r="AJ350" i="7"/>
  <c r="AK350" i="7"/>
  <c r="AL350" i="7"/>
  <c r="AM350" i="7"/>
  <c r="AN350" i="7"/>
  <c r="AO350" i="7"/>
  <c r="AP350" i="7"/>
  <c r="AQ350" i="7"/>
  <c r="AR350" i="7"/>
  <c r="AS350" i="7"/>
  <c r="AT350" i="7"/>
  <c r="AU350" i="7"/>
  <c r="AV350" i="7"/>
  <c r="AW350" i="7"/>
  <c r="AX350" i="7"/>
  <c r="AY350" i="7"/>
  <c r="AZ350" i="7"/>
  <c r="BA350" i="7"/>
  <c r="BB350" i="7"/>
  <c r="BC350" i="7"/>
  <c r="BD350" i="7"/>
  <c r="BE350" i="7"/>
  <c r="BF350" i="7"/>
  <c r="BG350" i="7"/>
  <c r="BH350" i="7"/>
  <c r="BI350" i="7"/>
  <c r="BJ350" i="7"/>
  <c r="BK350" i="7"/>
  <c r="BL350" i="7"/>
  <c r="BM350" i="7"/>
  <c r="BN350" i="7"/>
  <c r="BO350" i="7"/>
  <c r="BP350" i="7"/>
  <c r="BQ350" i="7"/>
  <c r="BR350" i="7"/>
  <c r="BS350" i="7"/>
  <c r="BT350" i="7"/>
  <c r="BU350" i="7"/>
  <c r="BV350" i="7"/>
  <c r="BW350" i="7"/>
  <c r="BX350" i="7"/>
  <c r="BY350" i="7"/>
  <c r="BZ350" i="7"/>
  <c r="CA350" i="7"/>
  <c r="CB350" i="7"/>
  <c r="CC350" i="7"/>
  <c r="CD350" i="7"/>
  <c r="CE350" i="7"/>
  <c r="CF350" i="7"/>
  <c r="CG350" i="7"/>
  <c r="CH350" i="7"/>
  <c r="CI350" i="7"/>
  <c r="CJ350" i="7"/>
  <c r="CK350" i="7"/>
  <c r="CL350" i="7"/>
  <c r="CM350" i="7"/>
  <c r="CN350" i="7"/>
  <c r="CO350" i="7"/>
  <c r="CP350" i="7"/>
  <c r="CQ350" i="7"/>
  <c r="CR350" i="7"/>
  <c r="CS350" i="7"/>
  <c r="CT350" i="7"/>
  <c r="CU350" i="7"/>
  <c r="CV350" i="7"/>
  <c r="CW350" i="7"/>
  <c r="CX350" i="7"/>
  <c r="CY350" i="7"/>
  <c r="CZ350" i="7"/>
  <c r="DA350" i="7"/>
  <c r="D351" i="7"/>
  <c r="E351" i="7"/>
  <c r="F351" i="7"/>
  <c r="G351" i="7"/>
  <c r="H351" i="7"/>
  <c r="I351" i="7"/>
  <c r="J351" i="7"/>
  <c r="K351" i="7"/>
  <c r="L351" i="7"/>
  <c r="M351" i="7"/>
  <c r="N351" i="7"/>
  <c r="O351" i="7"/>
  <c r="P351" i="7"/>
  <c r="Q351" i="7"/>
  <c r="R351" i="7"/>
  <c r="S351" i="7"/>
  <c r="T351" i="7"/>
  <c r="U351" i="7"/>
  <c r="V351" i="7"/>
  <c r="W351" i="7"/>
  <c r="X351" i="7"/>
  <c r="Y351" i="7"/>
  <c r="Z351" i="7"/>
  <c r="AA351" i="7"/>
  <c r="AB351" i="7"/>
  <c r="AC351" i="7"/>
  <c r="AD351" i="7"/>
  <c r="AE351" i="7"/>
  <c r="AF351" i="7"/>
  <c r="AG351" i="7"/>
  <c r="AH351" i="7"/>
  <c r="AI351" i="7"/>
  <c r="AJ351" i="7"/>
  <c r="AK351" i="7"/>
  <c r="AL351" i="7"/>
  <c r="AM351" i="7"/>
  <c r="AN351" i="7"/>
  <c r="AO351" i="7"/>
  <c r="AP351" i="7"/>
  <c r="AQ351" i="7"/>
  <c r="AR351" i="7"/>
  <c r="AS351" i="7"/>
  <c r="AT351" i="7"/>
  <c r="AU351" i="7"/>
  <c r="AV351" i="7"/>
  <c r="AW351" i="7"/>
  <c r="AX351" i="7"/>
  <c r="AY351" i="7"/>
  <c r="AZ351" i="7"/>
  <c r="BA351" i="7"/>
  <c r="BB351" i="7"/>
  <c r="BC351" i="7"/>
  <c r="BD351" i="7"/>
  <c r="BE351" i="7"/>
  <c r="BF351" i="7"/>
  <c r="BG351" i="7"/>
  <c r="BH351" i="7"/>
  <c r="BI351" i="7"/>
  <c r="BJ351" i="7"/>
  <c r="BK351" i="7"/>
  <c r="BL351" i="7"/>
  <c r="BM351" i="7"/>
  <c r="BN351" i="7"/>
  <c r="BO351" i="7"/>
  <c r="BP351" i="7"/>
  <c r="BQ351" i="7"/>
  <c r="BR351" i="7"/>
  <c r="BS351" i="7"/>
  <c r="BT351" i="7"/>
  <c r="BU351" i="7"/>
  <c r="BV351" i="7"/>
  <c r="BW351" i="7"/>
  <c r="BX351" i="7"/>
  <c r="BY351" i="7"/>
  <c r="BZ351" i="7"/>
  <c r="CA351" i="7"/>
  <c r="CB351" i="7"/>
  <c r="CC351" i="7"/>
  <c r="CD351" i="7"/>
  <c r="CE351" i="7"/>
  <c r="CF351" i="7"/>
  <c r="CG351" i="7"/>
  <c r="CH351" i="7"/>
  <c r="CI351" i="7"/>
  <c r="CJ351" i="7"/>
  <c r="CK351" i="7"/>
  <c r="CL351" i="7"/>
  <c r="CM351" i="7"/>
  <c r="CN351" i="7"/>
  <c r="CO351" i="7"/>
  <c r="CP351" i="7"/>
  <c r="CQ351" i="7"/>
  <c r="CR351" i="7"/>
  <c r="CS351" i="7"/>
  <c r="CT351" i="7"/>
  <c r="CU351" i="7"/>
  <c r="CV351" i="7"/>
  <c r="CW351" i="7"/>
  <c r="CX351" i="7"/>
  <c r="CY351" i="7"/>
  <c r="CZ351" i="7"/>
  <c r="DA351" i="7"/>
  <c r="D352" i="7"/>
  <c r="E352" i="7"/>
  <c r="F352" i="7"/>
  <c r="G352" i="7"/>
  <c r="H352" i="7"/>
  <c r="I352" i="7"/>
  <c r="J352" i="7"/>
  <c r="K352" i="7"/>
  <c r="L352" i="7"/>
  <c r="M352" i="7"/>
  <c r="N352" i="7"/>
  <c r="O352" i="7"/>
  <c r="P352" i="7"/>
  <c r="Q352" i="7"/>
  <c r="R352" i="7"/>
  <c r="S352" i="7"/>
  <c r="T352" i="7"/>
  <c r="U352" i="7"/>
  <c r="V352" i="7"/>
  <c r="W352" i="7"/>
  <c r="X352" i="7"/>
  <c r="Y352" i="7"/>
  <c r="Z352" i="7"/>
  <c r="AA352" i="7"/>
  <c r="AB352" i="7"/>
  <c r="AC352" i="7"/>
  <c r="AD352" i="7"/>
  <c r="AE352" i="7"/>
  <c r="AF352" i="7"/>
  <c r="AG352" i="7"/>
  <c r="AH352" i="7"/>
  <c r="AI352" i="7"/>
  <c r="AJ352" i="7"/>
  <c r="AK352" i="7"/>
  <c r="AL352" i="7"/>
  <c r="AM352" i="7"/>
  <c r="AN352" i="7"/>
  <c r="AO352" i="7"/>
  <c r="AP352" i="7"/>
  <c r="AQ352" i="7"/>
  <c r="AR352" i="7"/>
  <c r="AS352" i="7"/>
  <c r="AT352" i="7"/>
  <c r="AU352" i="7"/>
  <c r="AV352" i="7"/>
  <c r="AW352" i="7"/>
  <c r="AX352" i="7"/>
  <c r="AY352" i="7"/>
  <c r="AZ352" i="7"/>
  <c r="BA352" i="7"/>
  <c r="BB352" i="7"/>
  <c r="BC352" i="7"/>
  <c r="BD352" i="7"/>
  <c r="BE352" i="7"/>
  <c r="BF352" i="7"/>
  <c r="BG352" i="7"/>
  <c r="BH352" i="7"/>
  <c r="BI352" i="7"/>
  <c r="BJ352" i="7"/>
  <c r="BK352" i="7"/>
  <c r="BL352" i="7"/>
  <c r="BM352" i="7"/>
  <c r="BN352" i="7"/>
  <c r="BO352" i="7"/>
  <c r="BP352" i="7"/>
  <c r="BQ352" i="7"/>
  <c r="BR352" i="7"/>
  <c r="BS352" i="7"/>
  <c r="BT352" i="7"/>
  <c r="BU352" i="7"/>
  <c r="BV352" i="7"/>
  <c r="BW352" i="7"/>
  <c r="BX352" i="7"/>
  <c r="BY352" i="7"/>
  <c r="BZ352" i="7"/>
  <c r="CA352" i="7"/>
  <c r="CB352" i="7"/>
  <c r="CC352" i="7"/>
  <c r="CD352" i="7"/>
  <c r="CE352" i="7"/>
  <c r="CF352" i="7"/>
  <c r="CG352" i="7"/>
  <c r="CH352" i="7"/>
  <c r="CI352" i="7"/>
  <c r="CJ352" i="7"/>
  <c r="CK352" i="7"/>
  <c r="CL352" i="7"/>
  <c r="CM352" i="7"/>
  <c r="CN352" i="7"/>
  <c r="CO352" i="7"/>
  <c r="CP352" i="7"/>
  <c r="CQ352" i="7"/>
  <c r="CR352" i="7"/>
  <c r="CS352" i="7"/>
  <c r="CT352" i="7"/>
  <c r="CU352" i="7"/>
  <c r="CV352" i="7"/>
  <c r="CW352" i="7"/>
  <c r="CX352" i="7"/>
  <c r="CY352" i="7"/>
  <c r="CZ352" i="7"/>
  <c r="DA352" i="7"/>
  <c r="D353" i="7"/>
  <c r="E353" i="7"/>
  <c r="F353" i="7"/>
  <c r="G353" i="7"/>
  <c r="H353" i="7"/>
  <c r="I353" i="7"/>
  <c r="J353" i="7"/>
  <c r="K353" i="7"/>
  <c r="L353" i="7"/>
  <c r="M353" i="7"/>
  <c r="N353" i="7"/>
  <c r="O353" i="7"/>
  <c r="P353" i="7"/>
  <c r="Q353" i="7"/>
  <c r="R353" i="7"/>
  <c r="S353" i="7"/>
  <c r="T353" i="7"/>
  <c r="U353" i="7"/>
  <c r="V353" i="7"/>
  <c r="W353" i="7"/>
  <c r="X353" i="7"/>
  <c r="Y353" i="7"/>
  <c r="Z353" i="7"/>
  <c r="AA353" i="7"/>
  <c r="AB353" i="7"/>
  <c r="AC353" i="7"/>
  <c r="AD353" i="7"/>
  <c r="AE353" i="7"/>
  <c r="AF353" i="7"/>
  <c r="AG353" i="7"/>
  <c r="AH353" i="7"/>
  <c r="AI353" i="7"/>
  <c r="AJ353" i="7"/>
  <c r="AK353" i="7"/>
  <c r="AL353" i="7"/>
  <c r="AM353" i="7"/>
  <c r="AN353" i="7"/>
  <c r="AO353" i="7"/>
  <c r="AP353" i="7"/>
  <c r="AQ353" i="7"/>
  <c r="AR353" i="7"/>
  <c r="AS353" i="7"/>
  <c r="AT353" i="7"/>
  <c r="AU353" i="7"/>
  <c r="AV353" i="7"/>
  <c r="AW353" i="7"/>
  <c r="AX353" i="7"/>
  <c r="AY353" i="7"/>
  <c r="AZ353" i="7"/>
  <c r="BA353" i="7"/>
  <c r="BB353" i="7"/>
  <c r="BC353" i="7"/>
  <c r="BD353" i="7"/>
  <c r="BE353" i="7"/>
  <c r="BF353" i="7"/>
  <c r="BG353" i="7"/>
  <c r="BH353" i="7"/>
  <c r="BI353" i="7"/>
  <c r="BJ353" i="7"/>
  <c r="BK353" i="7"/>
  <c r="BL353" i="7"/>
  <c r="BM353" i="7"/>
  <c r="BN353" i="7"/>
  <c r="BO353" i="7"/>
  <c r="BP353" i="7"/>
  <c r="BQ353" i="7"/>
  <c r="BR353" i="7"/>
  <c r="BS353" i="7"/>
  <c r="BT353" i="7"/>
  <c r="BU353" i="7"/>
  <c r="BV353" i="7"/>
  <c r="BW353" i="7"/>
  <c r="BX353" i="7"/>
  <c r="BY353" i="7"/>
  <c r="BZ353" i="7"/>
  <c r="CA353" i="7"/>
  <c r="CB353" i="7"/>
  <c r="CC353" i="7"/>
  <c r="CD353" i="7"/>
  <c r="CE353" i="7"/>
  <c r="CF353" i="7"/>
  <c r="CG353" i="7"/>
  <c r="CH353" i="7"/>
  <c r="CI353" i="7"/>
  <c r="CJ353" i="7"/>
  <c r="CK353" i="7"/>
  <c r="CL353" i="7"/>
  <c r="CM353" i="7"/>
  <c r="CN353" i="7"/>
  <c r="CO353" i="7"/>
  <c r="CP353" i="7"/>
  <c r="CQ353" i="7"/>
  <c r="CR353" i="7"/>
  <c r="CS353" i="7"/>
  <c r="CT353" i="7"/>
  <c r="CU353" i="7"/>
  <c r="CV353" i="7"/>
  <c r="CW353" i="7"/>
  <c r="CX353" i="7"/>
  <c r="CY353" i="7"/>
  <c r="CZ353" i="7"/>
  <c r="DA353" i="7"/>
  <c r="D354" i="7"/>
  <c r="E354" i="7"/>
  <c r="F354" i="7"/>
  <c r="G354" i="7"/>
  <c r="H354" i="7"/>
  <c r="I354" i="7"/>
  <c r="J354" i="7"/>
  <c r="K354" i="7"/>
  <c r="L354" i="7"/>
  <c r="M354" i="7"/>
  <c r="N354" i="7"/>
  <c r="O354" i="7"/>
  <c r="P354" i="7"/>
  <c r="Q354" i="7"/>
  <c r="R354" i="7"/>
  <c r="S354" i="7"/>
  <c r="T354" i="7"/>
  <c r="U354" i="7"/>
  <c r="V354" i="7"/>
  <c r="W354" i="7"/>
  <c r="X354" i="7"/>
  <c r="Y354" i="7"/>
  <c r="Z354" i="7"/>
  <c r="AA354" i="7"/>
  <c r="AB354" i="7"/>
  <c r="AC354" i="7"/>
  <c r="AD354" i="7"/>
  <c r="AE354" i="7"/>
  <c r="AF354" i="7"/>
  <c r="AG354" i="7"/>
  <c r="AH354" i="7"/>
  <c r="AI354" i="7"/>
  <c r="AJ354" i="7"/>
  <c r="AK354" i="7"/>
  <c r="AL354" i="7"/>
  <c r="AM354" i="7"/>
  <c r="AN354" i="7"/>
  <c r="AO354" i="7"/>
  <c r="AP354" i="7"/>
  <c r="AQ354" i="7"/>
  <c r="AR354" i="7"/>
  <c r="AS354" i="7"/>
  <c r="AT354" i="7"/>
  <c r="AU354" i="7"/>
  <c r="AV354" i="7"/>
  <c r="AW354" i="7"/>
  <c r="AX354" i="7"/>
  <c r="AY354" i="7"/>
  <c r="AZ354" i="7"/>
  <c r="BA354" i="7"/>
  <c r="BB354" i="7"/>
  <c r="BC354" i="7"/>
  <c r="BD354" i="7"/>
  <c r="BE354" i="7"/>
  <c r="BF354" i="7"/>
  <c r="BG354" i="7"/>
  <c r="BH354" i="7"/>
  <c r="BI354" i="7"/>
  <c r="BJ354" i="7"/>
  <c r="BK354" i="7"/>
  <c r="BL354" i="7"/>
  <c r="BM354" i="7"/>
  <c r="BN354" i="7"/>
  <c r="BO354" i="7"/>
  <c r="BP354" i="7"/>
  <c r="BQ354" i="7"/>
  <c r="BR354" i="7"/>
  <c r="BS354" i="7"/>
  <c r="BT354" i="7"/>
  <c r="BU354" i="7"/>
  <c r="BV354" i="7"/>
  <c r="BW354" i="7"/>
  <c r="BX354" i="7"/>
  <c r="BY354" i="7"/>
  <c r="BZ354" i="7"/>
  <c r="CA354" i="7"/>
  <c r="CB354" i="7"/>
  <c r="CC354" i="7"/>
  <c r="CD354" i="7"/>
  <c r="CE354" i="7"/>
  <c r="CF354" i="7"/>
  <c r="CG354" i="7"/>
  <c r="CH354" i="7"/>
  <c r="CI354" i="7"/>
  <c r="CJ354" i="7"/>
  <c r="CK354" i="7"/>
  <c r="CL354" i="7"/>
  <c r="CM354" i="7"/>
  <c r="CN354" i="7"/>
  <c r="CO354" i="7"/>
  <c r="CP354" i="7"/>
  <c r="CQ354" i="7"/>
  <c r="CR354" i="7"/>
  <c r="CS354" i="7"/>
  <c r="CT354" i="7"/>
  <c r="CU354" i="7"/>
  <c r="CV354" i="7"/>
  <c r="CW354" i="7"/>
  <c r="CX354" i="7"/>
  <c r="CY354" i="7"/>
  <c r="CZ354" i="7"/>
  <c r="DA354" i="7"/>
  <c r="D355" i="7"/>
  <c r="E355" i="7"/>
  <c r="F355" i="7"/>
  <c r="G355" i="7"/>
  <c r="H355" i="7"/>
  <c r="I355" i="7"/>
  <c r="J355" i="7"/>
  <c r="K355" i="7"/>
  <c r="L355" i="7"/>
  <c r="M355" i="7"/>
  <c r="N355" i="7"/>
  <c r="O355" i="7"/>
  <c r="P355" i="7"/>
  <c r="Q355" i="7"/>
  <c r="R355" i="7"/>
  <c r="S355" i="7"/>
  <c r="T355" i="7"/>
  <c r="U355" i="7"/>
  <c r="V355" i="7"/>
  <c r="W355" i="7"/>
  <c r="X355" i="7"/>
  <c r="Y355" i="7"/>
  <c r="Z355" i="7"/>
  <c r="AA355" i="7"/>
  <c r="AB355" i="7"/>
  <c r="AC355" i="7"/>
  <c r="AD355" i="7"/>
  <c r="AE355" i="7"/>
  <c r="AF355" i="7"/>
  <c r="AG355" i="7"/>
  <c r="AH355" i="7"/>
  <c r="AI355" i="7"/>
  <c r="AJ355" i="7"/>
  <c r="AK355" i="7"/>
  <c r="AL355" i="7"/>
  <c r="AM355" i="7"/>
  <c r="AN355" i="7"/>
  <c r="AO355" i="7"/>
  <c r="AP355" i="7"/>
  <c r="AQ355" i="7"/>
  <c r="AR355" i="7"/>
  <c r="AS355" i="7"/>
  <c r="AT355" i="7"/>
  <c r="AU355" i="7"/>
  <c r="AV355" i="7"/>
  <c r="AW355" i="7"/>
  <c r="AX355" i="7"/>
  <c r="AY355" i="7"/>
  <c r="AZ355" i="7"/>
  <c r="BA355" i="7"/>
  <c r="BB355" i="7"/>
  <c r="BC355" i="7"/>
  <c r="BD355" i="7"/>
  <c r="BE355" i="7"/>
  <c r="BF355" i="7"/>
  <c r="BG355" i="7"/>
  <c r="BH355" i="7"/>
  <c r="BI355" i="7"/>
  <c r="BJ355" i="7"/>
  <c r="BK355" i="7"/>
  <c r="BL355" i="7"/>
  <c r="BM355" i="7"/>
  <c r="BN355" i="7"/>
  <c r="BO355" i="7"/>
  <c r="BP355" i="7"/>
  <c r="BQ355" i="7"/>
  <c r="BR355" i="7"/>
  <c r="BS355" i="7"/>
  <c r="BT355" i="7"/>
  <c r="BU355" i="7"/>
  <c r="BV355" i="7"/>
  <c r="BW355" i="7"/>
  <c r="BX355" i="7"/>
  <c r="BY355" i="7"/>
  <c r="BZ355" i="7"/>
  <c r="CA355" i="7"/>
  <c r="CB355" i="7"/>
  <c r="CC355" i="7"/>
  <c r="CD355" i="7"/>
  <c r="CE355" i="7"/>
  <c r="CF355" i="7"/>
  <c r="CG355" i="7"/>
  <c r="CH355" i="7"/>
  <c r="CI355" i="7"/>
  <c r="CJ355" i="7"/>
  <c r="CK355" i="7"/>
  <c r="CL355" i="7"/>
  <c r="CM355" i="7"/>
  <c r="CN355" i="7"/>
  <c r="CO355" i="7"/>
  <c r="CP355" i="7"/>
  <c r="CQ355" i="7"/>
  <c r="CR355" i="7"/>
  <c r="CS355" i="7"/>
  <c r="CT355" i="7"/>
  <c r="CU355" i="7"/>
  <c r="CV355" i="7"/>
  <c r="CW355" i="7"/>
  <c r="CX355" i="7"/>
  <c r="CY355" i="7"/>
  <c r="CZ355" i="7"/>
  <c r="DA355" i="7"/>
  <c r="D356" i="7"/>
  <c r="E356" i="7"/>
  <c r="F356" i="7"/>
  <c r="G356" i="7"/>
  <c r="H356" i="7"/>
  <c r="I356" i="7"/>
  <c r="J356" i="7"/>
  <c r="K356" i="7"/>
  <c r="L356" i="7"/>
  <c r="M356" i="7"/>
  <c r="N356" i="7"/>
  <c r="O356" i="7"/>
  <c r="P356" i="7"/>
  <c r="Q356" i="7"/>
  <c r="R356" i="7"/>
  <c r="S356" i="7"/>
  <c r="T356" i="7"/>
  <c r="U356" i="7"/>
  <c r="V356" i="7"/>
  <c r="W356" i="7"/>
  <c r="X356" i="7"/>
  <c r="Y356" i="7"/>
  <c r="Z356" i="7"/>
  <c r="AA356" i="7"/>
  <c r="AB356" i="7"/>
  <c r="AC356" i="7"/>
  <c r="AD356" i="7"/>
  <c r="AE356" i="7"/>
  <c r="AF356" i="7"/>
  <c r="AG356" i="7"/>
  <c r="AH356" i="7"/>
  <c r="AI356" i="7"/>
  <c r="AJ356" i="7"/>
  <c r="AK356" i="7"/>
  <c r="AL356" i="7"/>
  <c r="AM356" i="7"/>
  <c r="AN356" i="7"/>
  <c r="AO356" i="7"/>
  <c r="AP356" i="7"/>
  <c r="AQ356" i="7"/>
  <c r="AR356" i="7"/>
  <c r="AS356" i="7"/>
  <c r="AT356" i="7"/>
  <c r="AU356" i="7"/>
  <c r="AV356" i="7"/>
  <c r="AW356" i="7"/>
  <c r="AX356" i="7"/>
  <c r="AY356" i="7"/>
  <c r="AZ356" i="7"/>
  <c r="BA356" i="7"/>
  <c r="BB356" i="7"/>
  <c r="BC356" i="7"/>
  <c r="BD356" i="7"/>
  <c r="BE356" i="7"/>
  <c r="BF356" i="7"/>
  <c r="BG356" i="7"/>
  <c r="BH356" i="7"/>
  <c r="BI356" i="7"/>
  <c r="BJ356" i="7"/>
  <c r="BK356" i="7"/>
  <c r="BL356" i="7"/>
  <c r="BM356" i="7"/>
  <c r="BN356" i="7"/>
  <c r="BO356" i="7"/>
  <c r="BP356" i="7"/>
  <c r="BQ356" i="7"/>
  <c r="BR356" i="7"/>
  <c r="BS356" i="7"/>
  <c r="BT356" i="7"/>
  <c r="BU356" i="7"/>
  <c r="BV356" i="7"/>
  <c r="BW356" i="7"/>
  <c r="BX356" i="7"/>
  <c r="BY356" i="7"/>
  <c r="BZ356" i="7"/>
  <c r="CA356" i="7"/>
  <c r="CB356" i="7"/>
  <c r="CC356" i="7"/>
  <c r="CD356" i="7"/>
  <c r="CE356" i="7"/>
  <c r="CF356" i="7"/>
  <c r="CG356" i="7"/>
  <c r="CH356" i="7"/>
  <c r="CI356" i="7"/>
  <c r="CJ356" i="7"/>
  <c r="CK356" i="7"/>
  <c r="CL356" i="7"/>
  <c r="CM356" i="7"/>
  <c r="CN356" i="7"/>
  <c r="CO356" i="7"/>
  <c r="CP356" i="7"/>
  <c r="CQ356" i="7"/>
  <c r="CR356" i="7"/>
  <c r="CS356" i="7"/>
  <c r="CT356" i="7"/>
  <c r="CU356" i="7"/>
  <c r="CV356" i="7"/>
  <c r="CW356" i="7"/>
  <c r="CX356" i="7"/>
  <c r="CY356" i="7"/>
  <c r="CZ356" i="7"/>
  <c r="DA356" i="7"/>
  <c r="D357" i="7"/>
  <c r="E357" i="7"/>
  <c r="F357" i="7"/>
  <c r="G357" i="7"/>
  <c r="H357" i="7"/>
  <c r="I357" i="7"/>
  <c r="J357" i="7"/>
  <c r="K357" i="7"/>
  <c r="L357" i="7"/>
  <c r="M357" i="7"/>
  <c r="N357" i="7"/>
  <c r="O357" i="7"/>
  <c r="P357" i="7"/>
  <c r="Q357" i="7"/>
  <c r="R357" i="7"/>
  <c r="S357" i="7"/>
  <c r="T357" i="7"/>
  <c r="U357" i="7"/>
  <c r="V357" i="7"/>
  <c r="W357" i="7"/>
  <c r="X357" i="7"/>
  <c r="Y357" i="7"/>
  <c r="Z357" i="7"/>
  <c r="AA357" i="7"/>
  <c r="AB357" i="7"/>
  <c r="AC357" i="7"/>
  <c r="AD357" i="7"/>
  <c r="AE357" i="7"/>
  <c r="AF357" i="7"/>
  <c r="AG357" i="7"/>
  <c r="AH357" i="7"/>
  <c r="AI357" i="7"/>
  <c r="AJ357" i="7"/>
  <c r="AK357" i="7"/>
  <c r="AL357" i="7"/>
  <c r="AM357" i="7"/>
  <c r="AN357" i="7"/>
  <c r="AO357" i="7"/>
  <c r="AP357" i="7"/>
  <c r="AQ357" i="7"/>
  <c r="AR357" i="7"/>
  <c r="AS357" i="7"/>
  <c r="AT357" i="7"/>
  <c r="AU357" i="7"/>
  <c r="AV357" i="7"/>
  <c r="AW357" i="7"/>
  <c r="AX357" i="7"/>
  <c r="AY357" i="7"/>
  <c r="AZ357" i="7"/>
  <c r="BA357" i="7"/>
  <c r="BB357" i="7"/>
  <c r="BC357" i="7"/>
  <c r="BD357" i="7"/>
  <c r="BE357" i="7"/>
  <c r="BF357" i="7"/>
  <c r="BG357" i="7"/>
  <c r="BH357" i="7"/>
  <c r="BI357" i="7"/>
  <c r="BJ357" i="7"/>
  <c r="BK357" i="7"/>
  <c r="BL357" i="7"/>
  <c r="BM357" i="7"/>
  <c r="BN357" i="7"/>
  <c r="BO357" i="7"/>
  <c r="BP357" i="7"/>
  <c r="BQ357" i="7"/>
  <c r="BR357" i="7"/>
  <c r="BS357" i="7"/>
  <c r="BT357" i="7"/>
  <c r="BU357" i="7"/>
  <c r="BV357" i="7"/>
  <c r="BW357" i="7"/>
  <c r="BX357" i="7"/>
  <c r="BY357" i="7"/>
  <c r="BZ357" i="7"/>
  <c r="CA357" i="7"/>
  <c r="CB357" i="7"/>
  <c r="CC357" i="7"/>
  <c r="CD357" i="7"/>
  <c r="CE357" i="7"/>
  <c r="CF357" i="7"/>
  <c r="CG357" i="7"/>
  <c r="CH357" i="7"/>
  <c r="CI357" i="7"/>
  <c r="CJ357" i="7"/>
  <c r="CK357" i="7"/>
  <c r="CL357" i="7"/>
  <c r="CM357" i="7"/>
  <c r="CN357" i="7"/>
  <c r="CO357" i="7"/>
  <c r="CP357" i="7"/>
  <c r="CQ357" i="7"/>
  <c r="CR357" i="7"/>
  <c r="CS357" i="7"/>
  <c r="CT357" i="7"/>
  <c r="CU357" i="7"/>
  <c r="CV357" i="7"/>
  <c r="CW357" i="7"/>
  <c r="CX357" i="7"/>
  <c r="CY357" i="7"/>
  <c r="CZ357" i="7"/>
  <c r="DA357" i="7"/>
  <c r="D358" i="7"/>
  <c r="E358" i="7"/>
  <c r="F358" i="7"/>
  <c r="G358" i="7"/>
  <c r="H358" i="7"/>
  <c r="I358" i="7"/>
  <c r="J358" i="7"/>
  <c r="K358" i="7"/>
  <c r="L358" i="7"/>
  <c r="M358" i="7"/>
  <c r="N358" i="7"/>
  <c r="O358" i="7"/>
  <c r="P358" i="7"/>
  <c r="Q358" i="7"/>
  <c r="R358" i="7"/>
  <c r="S358" i="7"/>
  <c r="T358" i="7"/>
  <c r="U358" i="7"/>
  <c r="V358" i="7"/>
  <c r="W358" i="7"/>
  <c r="X358" i="7"/>
  <c r="Y358" i="7"/>
  <c r="Z358" i="7"/>
  <c r="AA358" i="7"/>
  <c r="AB358" i="7"/>
  <c r="AC358" i="7"/>
  <c r="AD358" i="7"/>
  <c r="AE358" i="7"/>
  <c r="AF358" i="7"/>
  <c r="AG358" i="7"/>
  <c r="AH358" i="7"/>
  <c r="AI358" i="7"/>
  <c r="AJ358" i="7"/>
  <c r="AK358" i="7"/>
  <c r="AL358" i="7"/>
  <c r="AM358" i="7"/>
  <c r="AN358" i="7"/>
  <c r="AO358" i="7"/>
  <c r="AP358" i="7"/>
  <c r="AQ358" i="7"/>
  <c r="AR358" i="7"/>
  <c r="AS358" i="7"/>
  <c r="AT358" i="7"/>
  <c r="AU358" i="7"/>
  <c r="AV358" i="7"/>
  <c r="AW358" i="7"/>
  <c r="AX358" i="7"/>
  <c r="AY358" i="7"/>
  <c r="AZ358" i="7"/>
  <c r="BA358" i="7"/>
  <c r="BB358" i="7"/>
  <c r="BC358" i="7"/>
  <c r="BD358" i="7"/>
  <c r="BE358" i="7"/>
  <c r="BF358" i="7"/>
  <c r="BG358" i="7"/>
  <c r="BH358" i="7"/>
  <c r="BI358" i="7"/>
  <c r="BJ358" i="7"/>
  <c r="BK358" i="7"/>
  <c r="BL358" i="7"/>
  <c r="BM358" i="7"/>
  <c r="BN358" i="7"/>
  <c r="BO358" i="7"/>
  <c r="BP358" i="7"/>
  <c r="BQ358" i="7"/>
  <c r="BR358" i="7"/>
  <c r="BS358" i="7"/>
  <c r="BT358" i="7"/>
  <c r="BU358" i="7"/>
  <c r="BV358" i="7"/>
  <c r="BW358" i="7"/>
  <c r="BX358" i="7"/>
  <c r="BY358" i="7"/>
  <c r="BZ358" i="7"/>
  <c r="CA358" i="7"/>
  <c r="CB358" i="7"/>
  <c r="CC358" i="7"/>
  <c r="CD358" i="7"/>
  <c r="CE358" i="7"/>
  <c r="CF358" i="7"/>
  <c r="CG358" i="7"/>
  <c r="CH358" i="7"/>
  <c r="CI358" i="7"/>
  <c r="CJ358" i="7"/>
  <c r="CK358" i="7"/>
  <c r="CL358" i="7"/>
  <c r="CM358" i="7"/>
  <c r="CN358" i="7"/>
  <c r="CO358" i="7"/>
  <c r="CP358" i="7"/>
  <c r="CQ358" i="7"/>
  <c r="CR358" i="7"/>
  <c r="CS358" i="7"/>
  <c r="CT358" i="7"/>
  <c r="CU358" i="7"/>
  <c r="CV358" i="7"/>
  <c r="CW358" i="7"/>
  <c r="CX358" i="7"/>
  <c r="CY358" i="7"/>
  <c r="CZ358" i="7"/>
  <c r="DA358" i="7"/>
  <c r="D359" i="7"/>
  <c r="E359" i="7"/>
  <c r="F359" i="7"/>
  <c r="G359" i="7"/>
  <c r="H359" i="7"/>
  <c r="I359" i="7"/>
  <c r="J359" i="7"/>
  <c r="K359" i="7"/>
  <c r="L359" i="7"/>
  <c r="M359" i="7"/>
  <c r="N359" i="7"/>
  <c r="O359" i="7"/>
  <c r="P359" i="7"/>
  <c r="Q359" i="7"/>
  <c r="R359" i="7"/>
  <c r="S359" i="7"/>
  <c r="T359" i="7"/>
  <c r="U359" i="7"/>
  <c r="V359" i="7"/>
  <c r="W359" i="7"/>
  <c r="X359" i="7"/>
  <c r="Y359" i="7"/>
  <c r="Z359" i="7"/>
  <c r="AA359" i="7"/>
  <c r="AB359" i="7"/>
  <c r="AC359" i="7"/>
  <c r="AD359" i="7"/>
  <c r="AE359" i="7"/>
  <c r="AF359" i="7"/>
  <c r="AG359" i="7"/>
  <c r="AH359" i="7"/>
  <c r="AI359" i="7"/>
  <c r="AJ359" i="7"/>
  <c r="AK359" i="7"/>
  <c r="AL359" i="7"/>
  <c r="AM359" i="7"/>
  <c r="AN359" i="7"/>
  <c r="AO359" i="7"/>
  <c r="AP359" i="7"/>
  <c r="AQ359" i="7"/>
  <c r="AR359" i="7"/>
  <c r="AS359" i="7"/>
  <c r="AT359" i="7"/>
  <c r="AU359" i="7"/>
  <c r="AV359" i="7"/>
  <c r="AW359" i="7"/>
  <c r="AX359" i="7"/>
  <c r="AY359" i="7"/>
  <c r="AZ359" i="7"/>
  <c r="BA359" i="7"/>
  <c r="BB359" i="7"/>
  <c r="BC359" i="7"/>
  <c r="BD359" i="7"/>
  <c r="BE359" i="7"/>
  <c r="BF359" i="7"/>
  <c r="BG359" i="7"/>
  <c r="BH359" i="7"/>
  <c r="BI359" i="7"/>
  <c r="BJ359" i="7"/>
  <c r="BK359" i="7"/>
  <c r="BL359" i="7"/>
  <c r="BM359" i="7"/>
  <c r="BN359" i="7"/>
  <c r="BO359" i="7"/>
  <c r="BP359" i="7"/>
  <c r="BQ359" i="7"/>
  <c r="BR359" i="7"/>
  <c r="BS359" i="7"/>
  <c r="BT359" i="7"/>
  <c r="BU359" i="7"/>
  <c r="BV359" i="7"/>
  <c r="BW359" i="7"/>
  <c r="BX359" i="7"/>
  <c r="BY359" i="7"/>
  <c r="BZ359" i="7"/>
  <c r="CA359" i="7"/>
  <c r="CB359" i="7"/>
  <c r="CC359" i="7"/>
  <c r="CD359" i="7"/>
  <c r="CE359" i="7"/>
  <c r="CF359" i="7"/>
  <c r="CG359" i="7"/>
  <c r="CH359" i="7"/>
  <c r="CI359" i="7"/>
  <c r="CJ359" i="7"/>
  <c r="CK359" i="7"/>
  <c r="CL359" i="7"/>
  <c r="CM359" i="7"/>
  <c r="CN359" i="7"/>
  <c r="CO359" i="7"/>
  <c r="CP359" i="7"/>
  <c r="CQ359" i="7"/>
  <c r="CR359" i="7"/>
  <c r="CS359" i="7"/>
  <c r="CT359" i="7"/>
  <c r="CU359" i="7"/>
  <c r="CV359" i="7"/>
  <c r="CW359" i="7"/>
  <c r="CX359" i="7"/>
  <c r="CY359" i="7"/>
  <c r="CZ359" i="7"/>
  <c r="DA359" i="7"/>
  <c r="D360" i="7"/>
  <c r="E360" i="7"/>
  <c r="F360" i="7"/>
  <c r="G360" i="7"/>
  <c r="H360" i="7"/>
  <c r="I360" i="7"/>
  <c r="J360" i="7"/>
  <c r="K360" i="7"/>
  <c r="L360" i="7"/>
  <c r="M360" i="7"/>
  <c r="N360" i="7"/>
  <c r="O360" i="7"/>
  <c r="P360" i="7"/>
  <c r="Q360" i="7"/>
  <c r="R360" i="7"/>
  <c r="S360" i="7"/>
  <c r="T360" i="7"/>
  <c r="U360" i="7"/>
  <c r="V360" i="7"/>
  <c r="W360" i="7"/>
  <c r="X360" i="7"/>
  <c r="Y360" i="7"/>
  <c r="Z360" i="7"/>
  <c r="AA360" i="7"/>
  <c r="AB360" i="7"/>
  <c r="AC360" i="7"/>
  <c r="AD360" i="7"/>
  <c r="AE360" i="7"/>
  <c r="AF360" i="7"/>
  <c r="AG360" i="7"/>
  <c r="AH360" i="7"/>
  <c r="AI360" i="7"/>
  <c r="AJ360" i="7"/>
  <c r="AK360" i="7"/>
  <c r="AL360" i="7"/>
  <c r="AM360" i="7"/>
  <c r="AN360" i="7"/>
  <c r="AO360" i="7"/>
  <c r="AP360" i="7"/>
  <c r="AQ360" i="7"/>
  <c r="AR360" i="7"/>
  <c r="AS360" i="7"/>
  <c r="AT360" i="7"/>
  <c r="AU360" i="7"/>
  <c r="AV360" i="7"/>
  <c r="AW360" i="7"/>
  <c r="AX360" i="7"/>
  <c r="AY360" i="7"/>
  <c r="AZ360" i="7"/>
  <c r="BA360" i="7"/>
  <c r="BB360" i="7"/>
  <c r="BC360" i="7"/>
  <c r="BD360" i="7"/>
  <c r="BE360" i="7"/>
  <c r="BF360" i="7"/>
  <c r="BG360" i="7"/>
  <c r="BH360" i="7"/>
  <c r="BI360" i="7"/>
  <c r="BJ360" i="7"/>
  <c r="BK360" i="7"/>
  <c r="BL360" i="7"/>
  <c r="BM360" i="7"/>
  <c r="BN360" i="7"/>
  <c r="BO360" i="7"/>
  <c r="BP360" i="7"/>
  <c r="BQ360" i="7"/>
  <c r="BR360" i="7"/>
  <c r="BS360" i="7"/>
  <c r="BT360" i="7"/>
  <c r="BU360" i="7"/>
  <c r="BV360" i="7"/>
  <c r="BW360" i="7"/>
  <c r="BX360" i="7"/>
  <c r="BY360" i="7"/>
  <c r="BZ360" i="7"/>
  <c r="CA360" i="7"/>
  <c r="CB360" i="7"/>
  <c r="CC360" i="7"/>
  <c r="CD360" i="7"/>
  <c r="CE360" i="7"/>
  <c r="CF360" i="7"/>
  <c r="CG360" i="7"/>
  <c r="CH360" i="7"/>
  <c r="CI360" i="7"/>
  <c r="CJ360" i="7"/>
  <c r="CK360" i="7"/>
  <c r="CL360" i="7"/>
  <c r="CM360" i="7"/>
  <c r="CN360" i="7"/>
  <c r="CO360" i="7"/>
  <c r="CP360" i="7"/>
  <c r="CQ360" i="7"/>
  <c r="CR360" i="7"/>
  <c r="CS360" i="7"/>
  <c r="CT360" i="7"/>
  <c r="CU360" i="7"/>
  <c r="CV360" i="7"/>
  <c r="CW360" i="7"/>
  <c r="CX360" i="7"/>
  <c r="CY360" i="7"/>
  <c r="CZ360" i="7"/>
  <c r="DA360" i="7"/>
  <c r="D361" i="7"/>
  <c r="E361" i="7"/>
  <c r="F361" i="7"/>
  <c r="G361" i="7"/>
  <c r="H361" i="7"/>
  <c r="I361" i="7"/>
  <c r="J361" i="7"/>
  <c r="K361" i="7"/>
  <c r="L361" i="7"/>
  <c r="M361" i="7"/>
  <c r="N361" i="7"/>
  <c r="O361" i="7"/>
  <c r="P361" i="7"/>
  <c r="Q361" i="7"/>
  <c r="R361" i="7"/>
  <c r="S361" i="7"/>
  <c r="T361" i="7"/>
  <c r="U361" i="7"/>
  <c r="V361" i="7"/>
  <c r="W361" i="7"/>
  <c r="X361" i="7"/>
  <c r="Y361" i="7"/>
  <c r="Z361" i="7"/>
  <c r="AA361" i="7"/>
  <c r="AB361" i="7"/>
  <c r="AC361" i="7"/>
  <c r="AD361" i="7"/>
  <c r="AE361" i="7"/>
  <c r="AF361" i="7"/>
  <c r="AG361" i="7"/>
  <c r="AH361" i="7"/>
  <c r="AI361" i="7"/>
  <c r="AJ361" i="7"/>
  <c r="AK361" i="7"/>
  <c r="AL361" i="7"/>
  <c r="AM361" i="7"/>
  <c r="AN361" i="7"/>
  <c r="AO361" i="7"/>
  <c r="AP361" i="7"/>
  <c r="AQ361" i="7"/>
  <c r="AR361" i="7"/>
  <c r="AS361" i="7"/>
  <c r="AT361" i="7"/>
  <c r="AU361" i="7"/>
  <c r="AV361" i="7"/>
  <c r="AW361" i="7"/>
  <c r="AX361" i="7"/>
  <c r="AY361" i="7"/>
  <c r="AZ361" i="7"/>
  <c r="BA361" i="7"/>
  <c r="BB361" i="7"/>
  <c r="BC361" i="7"/>
  <c r="BD361" i="7"/>
  <c r="BE361" i="7"/>
  <c r="BF361" i="7"/>
  <c r="BG361" i="7"/>
  <c r="BH361" i="7"/>
  <c r="BI361" i="7"/>
  <c r="BJ361" i="7"/>
  <c r="BK361" i="7"/>
  <c r="BL361" i="7"/>
  <c r="BM361" i="7"/>
  <c r="BN361" i="7"/>
  <c r="BO361" i="7"/>
  <c r="BP361" i="7"/>
  <c r="BQ361" i="7"/>
  <c r="BR361" i="7"/>
  <c r="BS361" i="7"/>
  <c r="BT361" i="7"/>
  <c r="BU361" i="7"/>
  <c r="BV361" i="7"/>
  <c r="BW361" i="7"/>
  <c r="BX361" i="7"/>
  <c r="BY361" i="7"/>
  <c r="BZ361" i="7"/>
  <c r="CA361" i="7"/>
  <c r="CB361" i="7"/>
  <c r="CC361" i="7"/>
  <c r="CD361" i="7"/>
  <c r="CE361" i="7"/>
  <c r="CF361" i="7"/>
  <c r="CG361" i="7"/>
  <c r="CH361" i="7"/>
  <c r="CI361" i="7"/>
  <c r="CJ361" i="7"/>
  <c r="CK361" i="7"/>
  <c r="CL361" i="7"/>
  <c r="CM361" i="7"/>
  <c r="CN361" i="7"/>
  <c r="CO361" i="7"/>
  <c r="CP361" i="7"/>
  <c r="CQ361" i="7"/>
  <c r="CR361" i="7"/>
  <c r="CS361" i="7"/>
  <c r="CT361" i="7"/>
  <c r="CU361" i="7"/>
  <c r="CV361" i="7"/>
  <c r="CW361" i="7"/>
  <c r="CX361" i="7"/>
  <c r="CY361" i="7"/>
  <c r="CZ361" i="7"/>
  <c r="DA361" i="7"/>
  <c r="D362" i="7"/>
  <c r="E362" i="7"/>
  <c r="F362" i="7"/>
  <c r="G362" i="7"/>
  <c r="H362" i="7"/>
  <c r="I362" i="7"/>
  <c r="J362" i="7"/>
  <c r="K362" i="7"/>
  <c r="L362" i="7"/>
  <c r="M362" i="7"/>
  <c r="N362" i="7"/>
  <c r="O362" i="7"/>
  <c r="P362" i="7"/>
  <c r="Q362" i="7"/>
  <c r="R362" i="7"/>
  <c r="S362" i="7"/>
  <c r="T362" i="7"/>
  <c r="U362" i="7"/>
  <c r="V362" i="7"/>
  <c r="W362" i="7"/>
  <c r="X362" i="7"/>
  <c r="Y362" i="7"/>
  <c r="Z362" i="7"/>
  <c r="AA362" i="7"/>
  <c r="AB362" i="7"/>
  <c r="AC362" i="7"/>
  <c r="AD362" i="7"/>
  <c r="AE362" i="7"/>
  <c r="AF362" i="7"/>
  <c r="AG362" i="7"/>
  <c r="AH362" i="7"/>
  <c r="AI362" i="7"/>
  <c r="AJ362" i="7"/>
  <c r="AK362" i="7"/>
  <c r="AL362" i="7"/>
  <c r="AM362" i="7"/>
  <c r="AN362" i="7"/>
  <c r="AO362" i="7"/>
  <c r="AP362" i="7"/>
  <c r="AQ362" i="7"/>
  <c r="AR362" i="7"/>
  <c r="AS362" i="7"/>
  <c r="AT362" i="7"/>
  <c r="AU362" i="7"/>
  <c r="AV362" i="7"/>
  <c r="AW362" i="7"/>
  <c r="AX362" i="7"/>
  <c r="AY362" i="7"/>
  <c r="AZ362" i="7"/>
  <c r="BA362" i="7"/>
  <c r="BB362" i="7"/>
  <c r="BC362" i="7"/>
  <c r="BD362" i="7"/>
  <c r="BE362" i="7"/>
  <c r="BF362" i="7"/>
  <c r="BG362" i="7"/>
  <c r="BH362" i="7"/>
  <c r="BI362" i="7"/>
  <c r="BJ362" i="7"/>
  <c r="BK362" i="7"/>
  <c r="BL362" i="7"/>
  <c r="BM362" i="7"/>
  <c r="BN362" i="7"/>
  <c r="BO362" i="7"/>
  <c r="BP362" i="7"/>
  <c r="BQ362" i="7"/>
  <c r="BR362" i="7"/>
  <c r="BS362" i="7"/>
  <c r="BT362" i="7"/>
  <c r="BU362" i="7"/>
  <c r="BV362" i="7"/>
  <c r="BW362" i="7"/>
  <c r="BX362" i="7"/>
  <c r="BY362" i="7"/>
  <c r="BZ362" i="7"/>
  <c r="CA362" i="7"/>
  <c r="CB362" i="7"/>
  <c r="CC362" i="7"/>
  <c r="CD362" i="7"/>
  <c r="CE362" i="7"/>
  <c r="CF362" i="7"/>
  <c r="CG362" i="7"/>
  <c r="CH362" i="7"/>
  <c r="CI362" i="7"/>
  <c r="CJ362" i="7"/>
  <c r="CK362" i="7"/>
  <c r="CL362" i="7"/>
  <c r="CM362" i="7"/>
  <c r="CN362" i="7"/>
  <c r="CO362" i="7"/>
  <c r="CP362" i="7"/>
  <c r="CQ362" i="7"/>
  <c r="CR362" i="7"/>
  <c r="CS362" i="7"/>
  <c r="CT362" i="7"/>
  <c r="CU362" i="7"/>
  <c r="CV362" i="7"/>
  <c r="CW362" i="7"/>
  <c r="CX362" i="7"/>
  <c r="CY362" i="7"/>
  <c r="CZ362" i="7"/>
  <c r="DA362" i="7"/>
  <c r="D363" i="7"/>
  <c r="E363" i="7"/>
  <c r="F363" i="7"/>
  <c r="G363" i="7"/>
  <c r="H363" i="7"/>
  <c r="I363" i="7"/>
  <c r="J363" i="7"/>
  <c r="K363" i="7"/>
  <c r="L363" i="7"/>
  <c r="M363" i="7"/>
  <c r="N363" i="7"/>
  <c r="O363" i="7"/>
  <c r="P363" i="7"/>
  <c r="Q363" i="7"/>
  <c r="R363" i="7"/>
  <c r="S363" i="7"/>
  <c r="T363" i="7"/>
  <c r="U363" i="7"/>
  <c r="V363" i="7"/>
  <c r="W363" i="7"/>
  <c r="X363" i="7"/>
  <c r="Y363" i="7"/>
  <c r="Z363" i="7"/>
  <c r="AA363" i="7"/>
  <c r="AB363" i="7"/>
  <c r="AC363" i="7"/>
  <c r="AD363" i="7"/>
  <c r="AE363" i="7"/>
  <c r="AF363" i="7"/>
  <c r="AG363" i="7"/>
  <c r="AH363" i="7"/>
  <c r="AI363" i="7"/>
  <c r="AJ363" i="7"/>
  <c r="AK363" i="7"/>
  <c r="AL363" i="7"/>
  <c r="AM363" i="7"/>
  <c r="AN363" i="7"/>
  <c r="AO363" i="7"/>
  <c r="AP363" i="7"/>
  <c r="AQ363" i="7"/>
  <c r="AR363" i="7"/>
  <c r="AS363" i="7"/>
  <c r="AT363" i="7"/>
  <c r="AU363" i="7"/>
  <c r="AV363" i="7"/>
  <c r="AW363" i="7"/>
  <c r="AX363" i="7"/>
  <c r="AY363" i="7"/>
  <c r="AZ363" i="7"/>
  <c r="BA363" i="7"/>
  <c r="BB363" i="7"/>
  <c r="BC363" i="7"/>
  <c r="BD363" i="7"/>
  <c r="BE363" i="7"/>
  <c r="BF363" i="7"/>
  <c r="BG363" i="7"/>
  <c r="BH363" i="7"/>
  <c r="BI363" i="7"/>
  <c r="BJ363" i="7"/>
  <c r="BK363" i="7"/>
  <c r="BL363" i="7"/>
  <c r="BM363" i="7"/>
  <c r="BN363" i="7"/>
  <c r="BO363" i="7"/>
  <c r="BP363" i="7"/>
  <c r="BQ363" i="7"/>
  <c r="BR363" i="7"/>
  <c r="BS363" i="7"/>
  <c r="BT363" i="7"/>
  <c r="BU363" i="7"/>
  <c r="BV363" i="7"/>
  <c r="BW363" i="7"/>
  <c r="BX363" i="7"/>
  <c r="BY363" i="7"/>
  <c r="BZ363" i="7"/>
  <c r="CA363" i="7"/>
  <c r="CB363" i="7"/>
  <c r="CC363" i="7"/>
  <c r="CD363" i="7"/>
  <c r="CE363" i="7"/>
  <c r="CF363" i="7"/>
  <c r="CG363" i="7"/>
  <c r="CH363" i="7"/>
  <c r="CI363" i="7"/>
  <c r="CJ363" i="7"/>
  <c r="CK363" i="7"/>
  <c r="CL363" i="7"/>
  <c r="CM363" i="7"/>
  <c r="CN363" i="7"/>
  <c r="CO363" i="7"/>
  <c r="CP363" i="7"/>
  <c r="CQ363" i="7"/>
  <c r="CR363" i="7"/>
  <c r="CS363" i="7"/>
  <c r="CT363" i="7"/>
  <c r="CU363" i="7"/>
  <c r="CV363" i="7"/>
  <c r="CW363" i="7"/>
  <c r="CX363" i="7"/>
  <c r="CY363" i="7"/>
  <c r="CZ363" i="7"/>
  <c r="DA363" i="7"/>
  <c r="D364" i="7"/>
  <c r="E364" i="7"/>
  <c r="F364" i="7"/>
  <c r="G364" i="7"/>
  <c r="H364" i="7"/>
  <c r="I364" i="7"/>
  <c r="J364" i="7"/>
  <c r="K364" i="7"/>
  <c r="L364" i="7"/>
  <c r="M364" i="7"/>
  <c r="N364" i="7"/>
  <c r="O364" i="7"/>
  <c r="P364" i="7"/>
  <c r="Q364" i="7"/>
  <c r="R364" i="7"/>
  <c r="S364" i="7"/>
  <c r="T364" i="7"/>
  <c r="U364" i="7"/>
  <c r="V364" i="7"/>
  <c r="W364" i="7"/>
  <c r="X364" i="7"/>
  <c r="Y364" i="7"/>
  <c r="Z364" i="7"/>
  <c r="AA364" i="7"/>
  <c r="AB364" i="7"/>
  <c r="AC364" i="7"/>
  <c r="AD364" i="7"/>
  <c r="AE364" i="7"/>
  <c r="AF364" i="7"/>
  <c r="AG364" i="7"/>
  <c r="AH364" i="7"/>
  <c r="AI364" i="7"/>
  <c r="AJ364" i="7"/>
  <c r="AK364" i="7"/>
  <c r="AL364" i="7"/>
  <c r="AM364" i="7"/>
  <c r="AN364" i="7"/>
  <c r="AO364" i="7"/>
  <c r="AP364" i="7"/>
  <c r="AQ364" i="7"/>
  <c r="AR364" i="7"/>
  <c r="AS364" i="7"/>
  <c r="AT364" i="7"/>
  <c r="AU364" i="7"/>
  <c r="AV364" i="7"/>
  <c r="AW364" i="7"/>
  <c r="AX364" i="7"/>
  <c r="AY364" i="7"/>
  <c r="AZ364" i="7"/>
  <c r="BA364" i="7"/>
  <c r="BB364" i="7"/>
  <c r="BC364" i="7"/>
  <c r="BD364" i="7"/>
  <c r="BE364" i="7"/>
  <c r="BF364" i="7"/>
  <c r="BG364" i="7"/>
  <c r="BH364" i="7"/>
  <c r="BI364" i="7"/>
  <c r="BJ364" i="7"/>
  <c r="BK364" i="7"/>
  <c r="BL364" i="7"/>
  <c r="BM364" i="7"/>
  <c r="BN364" i="7"/>
  <c r="BO364" i="7"/>
  <c r="BP364" i="7"/>
  <c r="BQ364" i="7"/>
  <c r="BR364" i="7"/>
  <c r="BS364" i="7"/>
  <c r="BT364" i="7"/>
  <c r="BU364" i="7"/>
  <c r="BV364" i="7"/>
  <c r="BW364" i="7"/>
  <c r="BX364" i="7"/>
  <c r="BY364" i="7"/>
  <c r="BZ364" i="7"/>
  <c r="CA364" i="7"/>
  <c r="CB364" i="7"/>
  <c r="CC364" i="7"/>
  <c r="CD364" i="7"/>
  <c r="CE364" i="7"/>
  <c r="CF364" i="7"/>
  <c r="CG364" i="7"/>
  <c r="CH364" i="7"/>
  <c r="CI364" i="7"/>
  <c r="CJ364" i="7"/>
  <c r="CK364" i="7"/>
  <c r="CL364" i="7"/>
  <c r="CM364" i="7"/>
  <c r="CN364" i="7"/>
  <c r="CO364" i="7"/>
  <c r="CP364" i="7"/>
  <c r="CQ364" i="7"/>
  <c r="CR364" i="7"/>
  <c r="CS364" i="7"/>
  <c r="CT364" i="7"/>
  <c r="CU364" i="7"/>
  <c r="CV364" i="7"/>
  <c r="CW364" i="7"/>
  <c r="CX364" i="7"/>
  <c r="CY364" i="7"/>
  <c r="CZ364" i="7"/>
  <c r="DA364" i="7"/>
  <c r="D365" i="7"/>
  <c r="E365" i="7"/>
  <c r="F365" i="7"/>
  <c r="G365" i="7"/>
  <c r="H365" i="7"/>
  <c r="I365" i="7"/>
  <c r="J365" i="7"/>
  <c r="K365" i="7"/>
  <c r="L365" i="7"/>
  <c r="M365" i="7"/>
  <c r="N365" i="7"/>
  <c r="O365" i="7"/>
  <c r="P365" i="7"/>
  <c r="Q365" i="7"/>
  <c r="R365" i="7"/>
  <c r="S365" i="7"/>
  <c r="T365" i="7"/>
  <c r="U365" i="7"/>
  <c r="V365" i="7"/>
  <c r="W365" i="7"/>
  <c r="X365" i="7"/>
  <c r="Y365" i="7"/>
  <c r="Z365" i="7"/>
  <c r="AA365" i="7"/>
  <c r="AB365" i="7"/>
  <c r="AC365" i="7"/>
  <c r="AD365" i="7"/>
  <c r="AE365" i="7"/>
  <c r="AF365" i="7"/>
  <c r="AG365" i="7"/>
  <c r="AH365" i="7"/>
  <c r="AI365" i="7"/>
  <c r="AJ365" i="7"/>
  <c r="AK365" i="7"/>
  <c r="AL365" i="7"/>
  <c r="AM365" i="7"/>
  <c r="AN365" i="7"/>
  <c r="AO365" i="7"/>
  <c r="AP365" i="7"/>
  <c r="AQ365" i="7"/>
  <c r="AR365" i="7"/>
  <c r="AS365" i="7"/>
  <c r="AT365" i="7"/>
  <c r="AU365" i="7"/>
  <c r="AV365" i="7"/>
  <c r="AW365" i="7"/>
  <c r="AX365" i="7"/>
  <c r="AY365" i="7"/>
  <c r="AZ365" i="7"/>
  <c r="BA365" i="7"/>
  <c r="BB365" i="7"/>
  <c r="BC365" i="7"/>
  <c r="BD365" i="7"/>
  <c r="BE365" i="7"/>
  <c r="BF365" i="7"/>
  <c r="BG365" i="7"/>
  <c r="BH365" i="7"/>
  <c r="BI365" i="7"/>
  <c r="BJ365" i="7"/>
  <c r="BK365" i="7"/>
  <c r="BL365" i="7"/>
  <c r="BM365" i="7"/>
  <c r="BN365" i="7"/>
  <c r="BO365" i="7"/>
  <c r="BP365" i="7"/>
  <c r="BQ365" i="7"/>
  <c r="BR365" i="7"/>
  <c r="BS365" i="7"/>
  <c r="BT365" i="7"/>
  <c r="BU365" i="7"/>
  <c r="BV365" i="7"/>
  <c r="BW365" i="7"/>
  <c r="BX365" i="7"/>
  <c r="BY365" i="7"/>
  <c r="BZ365" i="7"/>
  <c r="CA365" i="7"/>
  <c r="CB365" i="7"/>
  <c r="CC365" i="7"/>
  <c r="CD365" i="7"/>
  <c r="CE365" i="7"/>
  <c r="CF365" i="7"/>
  <c r="CG365" i="7"/>
  <c r="CH365" i="7"/>
  <c r="CI365" i="7"/>
  <c r="CJ365" i="7"/>
  <c r="CK365" i="7"/>
  <c r="CL365" i="7"/>
  <c r="CM365" i="7"/>
  <c r="CN365" i="7"/>
  <c r="CO365" i="7"/>
  <c r="CP365" i="7"/>
  <c r="CQ365" i="7"/>
  <c r="CR365" i="7"/>
  <c r="CS365" i="7"/>
  <c r="CT365" i="7"/>
  <c r="CU365" i="7"/>
  <c r="CV365" i="7"/>
  <c r="CW365" i="7"/>
  <c r="CX365" i="7"/>
  <c r="CY365" i="7"/>
  <c r="CZ365" i="7"/>
  <c r="DA365" i="7"/>
  <c r="D366" i="7"/>
  <c r="E366" i="7"/>
  <c r="F366" i="7"/>
  <c r="G366" i="7"/>
  <c r="H366" i="7"/>
  <c r="I366" i="7"/>
  <c r="J366" i="7"/>
  <c r="K366" i="7"/>
  <c r="L366" i="7"/>
  <c r="M366" i="7"/>
  <c r="N366" i="7"/>
  <c r="O366" i="7"/>
  <c r="P366" i="7"/>
  <c r="Q366" i="7"/>
  <c r="R366" i="7"/>
  <c r="S366" i="7"/>
  <c r="T366" i="7"/>
  <c r="U366" i="7"/>
  <c r="V366" i="7"/>
  <c r="W366" i="7"/>
  <c r="X366" i="7"/>
  <c r="Y366" i="7"/>
  <c r="Z366" i="7"/>
  <c r="AA366" i="7"/>
  <c r="AB366" i="7"/>
  <c r="AC366" i="7"/>
  <c r="AD366" i="7"/>
  <c r="AE366" i="7"/>
  <c r="AF366" i="7"/>
  <c r="AG366" i="7"/>
  <c r="AH366" i="7"/>
  <c r="AI366" i="7"/>
  <c r="AJ366" i="7"/>
  <c r="AK366" i="7"/>
  <c r="AL366" i="7"/>
  <c r="AM366" i="7"/>
  <c r="AN366" i="7"/>
  <c r="AO366" i="7"/>
  <c r="AP366" i="7"/>
  <c r="AQ366" i="7"/>
  <c r="AR366" i="7"/>
  <c r="AS366" i="7"/>
  <c r="AT366" i="7"/>
  <c r="AU366" i="7"/>
  <c r="AV366" i="7"/>
  <c r="AW366" i="7"/>
  <c r="AX366" i="7"/>
  <c r="AY366" i="7"/>
  <c r="AZ366" i="7"/>
  <c r="BA366" i="7"/>
  <c r="BB366" i="7"/>
  <c r="BC366" i="7"/>
  <c r="BD366" i="7"/>
  <c r="BE366" i="7"/>
  <c r="BF366" i="7"/>
  <c r="BG366" i="7"/>
  <c r="BH366" i="7"/>
  <c r="BI366" i="7"/>
  <c r="BJ366" i="7"/>
  <c r="BK366" i="7"/>
  <c r="BL366" i="7"/>
  <c r="BM366" i="7"/>
  <c r="BN366" i="7"/>
  <c r="BO366" i="7"/>
  <c r="BP366" i="7"/>
  <c r="BQ366" i="7"/>
  <c r="BR366" i="7"/>
  <c r="BS366" i="7"/>
  <c r="BT366" i="7"/>
  <c r="BU366" i="7"/>
  <c r="BV366" i="7"/>
  <c r="BW366" i="7"/>
  <c r="BX366" i="7"/>
  <c r="BY366" i="7"/>
  <c r="BZ366" i="7"/>
  <c r="CA366" i="7"/>
  <c r="CB366" i="7"/>
  <c r="CC366" i="7"/>
  <c r="CD366" i="7"/>
  <c r="CE366" i="7"/>
  <c r="CF366" i="7"/>
  <c r="CG366" i="7"/>
  <c r="CH366" i="7"/>
  <c r="CI366" i="7"/>
  <c r="CJ366" i="7"/>
  <c r="CK366" i="7"/>
  <c r="CL366" i="7"/>
  <c r="CM366" i="7"/>
  <c r="CN366" i="7"/>
  <c r="CO366" i="7"/>
  <c r="CP366" i="7"/>
  <c r="CQ366" i="7"/>
  <c r="CR366" i="7"/>
  <c r="CS366" i="7"/>
  <c r="CT366" i="7"/>
  <c r="CU366" i="7"/>
  <c r="CV366" i="7"/>
  <c r="CW366" i="7"/>
  <c r="CX366" i="7"/>
  <c r="CY366" i="7"/>
  <c r="CZ366" i="7"/>
  <c r="DA366" i="7"/>
  <c r="D367" i="7"/>
  <c r="E367" i="7"/>
  <c r="F367" i="7"/>
  <c r="G367" i="7"/>
  <c r="H367" i="7"/>
  <c r="I367" i="7"/>
  <c r="J367" i="7"/>
  <c r="K367" i="7"/>
  <c r="L367" i="7"/>
  <c r="M367" i="7"/>
  <c r="N367" i="7"/>
  <c r="O367" i="7"/>
  <c r="P367" i="7"/>
  <c r="Q367" i="7"/>
  <c r="R367" i="7"/>
  <c r="S367" i="7"/>
  <c r="T367" i="7"/>
  <c r="U367" i="7"/>
  <c r="V367" i="7"/>
  <c r="W367" i="7"/>
  <c r="X367" i="7"/>
  <c r="Y367" i="7"/>
  <c r="Z367" i="7"/>
  <c r="AA367" i="7"/>
  <c r="AB367" i="7"/>
  <c r="AC367" i="7"/>
  <c r="AD367" i="7"/>
  <c r="AE367" i="7"/>
  <c r="AF367" i="7"/>
  <c r="AG367" i="7"/>
  <c r="AH367" i="7"/>
  <c r="AI367" i="7"/>
  <c r="AJ367" i="7"/>
  <c r="AK367" i="7"/>
  <c r="AL367" i="7"/>
  <c r="AM367" i="7"/>
  <c r="AN367" i="7"/>
  <c r="AO367" i="7"/>
  <c r="AP367" i="7"/>
  <c r="AQ367" i="7"/>
  <c r="AR367" i="7"/>
  <c r="AS367" i="7"/>
  <c r="AT367" i="7"/>
  <c r="AU367" i="7"/>
  <c r="AV367" i="7"/>
  <c r="AW367" i="7"/>
  <c r="AX367" i="7"/>
  <c r="AY367" i="7"/>
  <c r="AZ367" i="7"/>
  <c r="BA367" i="7"/>
  <c r="BB367" i="7"/>
  <c r="BC367" i="7"/>
  <c r="BD367" i="7"/>
  <c r="BE367" i="7"/>
  <c r="BF367" i="7"/>
  <c r="BG367" i="7"/>
  <c r="BH367" i="7"/>
  <c r="BI367" i="7"/>
  <c r="BJ367" i="7"/>
  <c r="BK367" i="7"/>
  <c r="BL367" i="7"/>
  <c r="BM367" i="7"/>
  <c r="BN367" i="7"/>
  <c r="BO367" i="7"/>
  <c r="BP367" i="7"/>
  <c r="BQ367" i="7"/>
  <c r="BR367" i="7"/>
  <c r="BS367" i="7"/>
  <c r="BT367" i="7"/>
  <c r="BU367" i="7"/>
  <c r="BV367" i="7"/>
  <c r="BW367" i="7"/>
  <c r="BX367" i="7"/>
  <c r="BY367" i="7"/>
  <c r="BZ367" i="7"/>
  <c r="CA367" i="7"/>
  <c r="CB367" i="7"/>
  <c r="CC367" i="7"/>
  <c r="CD367" i="7"/>
  <c r="CE367" i="7"/>
  <c r="CF367" i="7"/>
  <c r="CG367" i="7"/>
  <c r="CH367" i="7"/>
  <c r="CI367" i="7"/>
  <c r="CJ367" i="7"/>
  <c r="CK367" i="7"/>
  <c r="CL367" i="7"/>
  <c r="CM367" i="7"/>
  <c r="CN367" i="7"/>
  <c r="CO367" i="7"/>
  <c r="CP367" i="7"/>
  <c r="CQ367" i="7"/>
  <c r="CR367" i="7"/>
  <c r="CS367" i="7"/>
  <c r="CT367" i="7"/>
  <c r="CU367" i="7"/>
  <c r="CV367" i="7"/>
  <c r="CW367" i="7"/>
  <c r="CX367" i="7"/>
  <c r="CY367" i="7"/>
  <c r="CZ367" i="7"/>
  <c r="DA367" i="7"/>
  <c r="D368" i="7"/>
  <c r="E368" i="7"/>
  <c r="F368" i="7"/>
  <c r="G368" i="7"/>
  <c r="H368" i="7"/>
  <c r="I368" i="7"/>
  <c r="J368" i="7"/>
  <c r="K368" i="7"/>
  <c r="L368" i="7"/>
  <c r="M368" i="7"/>
  <c r="N368" i="7"/>
  <c r="O368" i="7"/>
  <c r="P368" i="7"/>
  <c r="Q368" i="7"/>
  <c r="R368" i="7"/>
  <c r="S368" i="7"/>
  <c r="T368" i="7"/>
  <c r="U368" i="7"/>
  <c r="V368" i="7"/>
  <c r="W368" i="7"/>
  <c r="X368" i="7"/>
  <c r="Y368" i="7"/>
  <c r="Z368" i="7"/>
  <c r="AA368" i="7"/>
  <c r="AB368" i="7"/>
  <c r="AC368" i="7"/>
  <c r="AD368" i="7"/>
  <c r="AE368" i="7"/>
  <c r="AF368" i="7"/>
  <c r="AG368" i="7"/>
  <c r="AH368" i="7"/>
  <c r="AI368" i="7"/>
  <c r="AJ368" i="7"/>
  <c r="AK368" i="7"/>
  <c r="AL368" i="7"/>
  <c r="AM368" i="7"/>
  <c r="AN368" i="7"/>
  <c r="AO368" i="7"/>
  <c r="AP368" i="7"/>
  <c r="AQ368" i="7"/>
  <c r="AR368" i="7"/>
  <c r="AS368" i="7"/>
  <c r="AT368" i="7"/>
  <c r="AU368" i="7"/>
  <c r="AV368" i="7"/>
  <c r="AW368" i="7"/>
  <c r="AX368" i="7"/>
  <c r="AY368" i="7"/>
  <c r="AZ368" i="7"/>
  <c r="BA368" i="7"/>
  <c r="BB368" i="7"/>
  <c r="BC368" i="7"/>
  <c r="BD368" i="7"/>
  <c r="BE368" i="7"/>
  <c r="BF368" i="7"/>
  <c r="BG368" i="7"/>
  <c r="BH368" i="7"/>
  <c r="BI368" i="7"/>
  <c r="BJ368" i="7"/>
  <c r="BK368" i="7"/>
  <c r="BL368" i="7"/>
  <c r="BM368" i="7"/>
  <c r="BN368" i="7"/>
  <c r="BO368" i="7"/>
  <c r="BP368" i="7"/>
  <c r="BQ368" i="7"/>
  <c r="BR368" i="7"/>
  <c r="BS368" i="7"/>
  <c r="BT368" i="7"/>
  <c r="BU368" i="7"/>
  <c r="BV368" i="7"/>
  <c r="BW368" i="7"/>
  <c r="BX368" i="7"/>
  <c r="BY368" i="7"/>
  <c r="BZ368" i="7"/>
  <c r="CA368" i="7"/>
  <c r="CB368" i="7"/>
  <c r="CC368" i="7"/>
  <c r="CD368" i="7"/>
  <c r="CE368" i="7"/>
  <c r="CF368" i="7"/>
  <c r="CG368" i="7"/>
  <c r="CH368" i="7"/>
  <c r="CI368" i="7"/>
  <c r="CJ368" i="7"/>
  <c r="CK368" i="7"/>
  <c r="CL368" i="7"/>
  <c r="CM368" i="7"/>
  <c r="CN368" i="7"/>
  <c r="CO368" i="7"/>
  <c r="CP368" i="7"/>
  <c r="CQ368" i="7"/>
  <c r="CR368" i="7"/>
  <c r="CS368" i="7"/>
  <c r="CT368" i="7"/>
  <c r="CU368" i="7"/>
  <c r="CV368" i="7"/>
  <c r="CW368" i="7"/>
  <c r="CX368" i="7"/>
  <c r="CY368" i="7"/>
  <c r="CZ368" i="7"/>
  <c r="DA368" i="7"/>
  <c r="D369" i="7"/>
  <c r="E369" i="7"/>
  <c r="F369" i="7"/>
  <c r="G369" i="7"/>
  <c r="H369" i="7"/>
  <c r="I369" i="7"/>
  <c r="J369" i="7"/>
  <c r="K369" i="7"/>
  <c r="L369" i="7"/>
  <c r="M369" i="7"/>
  <c r="N369" i="7"/>
  <c r="O369" i="7"/>
  <c r="P369" i="7"/>
  <c r="Q369" i="7"/>
  <c r="R369" i="7"/>
  <c r="S369" i="7"/>
  <c r="T369" i="7"/>
  <c r="U369" i="7"/>
  <c r="V369" i="7"/>
  <c r="W369" i="7"/>
  <c r="X369" i="7"/>
  <c r="Y369" i="7"/>
  <c r="Z369" i="7"/>
  <c r="AA369" i="7"/>
  <c r="AB369" i="7"/>
  <c r="AC369" i="7"/>
  <c r="AD369" i="7"/>
  <c r="AE369" i="7"/>
  <c r="AF369" i="7"/>
  <c r="AG369" i="7"/>
  <c r="AH369" i="7"/>
  <c r="AI369" i="7"/>
  <c r="AJ369" i="7"/>
  <c r="AK369" i="7"/>
  <c r="AL369" i="7"/>
  <c r="AM369" i="7"/>
  <c r="AN369" i="7"/>
  <c r="AO369" i="7"/>
  <c r="AP369" i="7"/>
  <c r="AQ369" i="7"/>
  <c r="AR369" i="7"/>
  <c r="AS369" i="7"/>
  <c r="AT369" i="7"/>
  <c r="AU369" i="7"/>
  <c r="AV369" i="7"/>
  <c r="AW369" i="7"/>
  <c r="AX369" i="7"/>
  <c r="AY369" i="7"/>
  <c r="AZ369" i="7"/>
  <c r="BA369" i="7"/>
  <c r="BB369" i="7"/>
  <c r="BC369" i="7"/>
  <c r="BD369" i="7"/>
  <c r="BE369" i="7"/>
  <c r="BF369" i="7"/>
  <c r="BG369" i="7"/>
  <c r="BH369" i="7"/>
  <c r="BI369" i="7"/>
  <c r="BJ369" i="7"/>
  <c r="BK369" i="7"/>
  <c r="BL369" i="7"/>
  <c r="BM369" i="7"/>
  <c r="BN369" i="7"/>
  <c r="BO369" i="7"/>
  <c r="BP369" i="7"/>
  <c r="BQ369" i="7"/>
  <c r="BR369" i="7"/>
  <c r="BS369" i="7"/>
  <c r="BT369" i="7"/>
  <c r="BU369" i="7"/>
  <c r="BV369" i="7"/>
  <c r="BW369" i="7"/>
  <c r="BX369" i="7"/>
  <c r="BY369" i="7"/>
  <c r="BZ369" i="7"/>
  <c r="CA369" i="7"/>
  <c r="CB369" i="7"/>
  <c r="CC369" i="7"/>
  <c r="CD369" i="7"/>
  <c r="CE369" i="7"/>
  <c r="CF369" i="7"/>
  <c r="CG369" i="7"/>
  <c r="CH369" i="7"/>
  <c r="CI369" i="7"/>
  <c r="CJ369" i="7"/>
  <c r="CK369" i="7"/>
  <c r="CL369" i="7"/>
  <c r="CM369" i="7"/>
  <c r="CN369" i="7"/>
  <c r="CO369" i="7"/>
  <c r="CP369" i="7"/>
  <c r="CQ369" i="7"/>
  <c r="CR369" i="7"/>
  <c r="CS369" i="7"/>
  <c r="CT369" i="7"/>
  <c r="CU369" i="7"/>
  <c r="CV369" i="7"/>
  <c r="CW369" i="7"/>
  <c r="CX369" i="7"/>
  <c r="CY369" i="7"/>
  <c r="CZ369" i="7"/>
  <c r="DA369" i="7"/>
  <c r="D370" i="7"/>
  <c r="E370" i="7"/>
  <c r="F370" i="7"/>
  <c r="G370" i="7"/>
  <c r="H370" i="7"/>
  <c r="I370" i="7"/>
  <c r="J370" i="7"/>
  <c r="K370" i="7"/>
  <c r="L370" i="7"/>
  <c r="M370" i="7"/>
  <c r="N370" i="7"/>
  <c r="O370" i="7"/>
  <c r="P370" i="7"/>
  <c r="Q370" i="7"/>
  <c r="R370" i="7"/>
  <c r="S370" i="7"/>
  <c r="T370" i="7"/>
  <c r="U370" i="7"/>
  <c r="V370" i="7"/>
  <c r="W370" i="7"/>
  <c r="X370" i="7"/>
  <c r="Y370" i="7"/>
  <c r="Z370" i="7"/>
  <c r="AA370" i="7"/>
  <c r="AB370" i="7"/>
  <c r="AC370" i="7"/>
  <c r="AD370" i="7"/>
  <c r="AE370" i="7"/>
  <c r="AF370" i="7"/>
  <c r="AG370" i="7"/>
  <c r="AH370" i="7"/>
  <c r="AI370" i="7"/>
  <c r="AJ370" i="7"/>
  <c r="AK370" i="7"/>
  <c r="AL370" i="7"/>
  <c r="AM370" i="7"/>
  <c r="AN370" i="7"/>
  <c r="AO370" i="7"/>
  <c r="AP370" i="7"/>
  <c r="AQ370" i="7"/>
  <c r="AR370" i="7"/>
  <c r="AS370" i="7"/>
  <c r="AT370" i="7"/>
  <c r="AU370" i="7"/>
  <c r="AV370" i="7"/>
  <c r="AW370" i="7"/>
  <c r="AX370" i="7"/>
  <c r="AY370" i="7"/>
  <c r="AZ370" i="7"/>
  <c r="BA370" i="7"/>
  <c r="BB370" i="7"/>
  <c r="BC370" i="7"/>
  <c r="BD370" i="7"/>
  <c r="BE370" i="7"/>
  <c r="BF370" i="7"/>
  <c r="BG370" i="7"/>
  <c r="BH370" i="7"/>
  <c r="BI370" i="7"/>
  <c r="BJ370" i="7"/>
  <c r="BK370" i="7"/>
  <c r="BL370" i="7"/>
  <c r="BM370" i="7"/>
  <c r="BN370" i="7"/>
  <c r="BO370" i="7"/>
  <c r="BP370" i="7"/>
  <c r="BQ370" i="7"/>
  <c r="BR370" i="7"/>
  <c r="BS370" i="7"/>
  <c r="BT370" i="7"/>
  <c r="BU370" i="7"/>
  <c r="BV370" i="7"/>
  <c r="BW370" i="7"/>
  <c r="BX370" i="7"/>
  <c r="BY370" i="7"/>
  <c r="BZ370" i="7"/>
  <c r="CA370" i="7"/>
  <c r="CB370" i="7"/>
  <c r="CC370" i="7"/>
  <c r="CD370" i="7"/>
  <c r="CE370" i="7"/>
  <c r="CF370" i="7"/>
  <c r="CG370" i="7"/>
  <c r="CH370" i="7"/>
  <c r="CI370" i="7"/>
  <c r="CJ370" i="7"/>
  <c r="CK370" i="7"/>
  <c r="CL370" i="7"/>
  <c r="CM370" i="7"/>
  <c r="CN370" i="7"/>
  <c r="CO370" i="7"/>
  <c r="CP370" i="7"/>
  <c r="CQ370" i="7"/>
  <c r="CR370" i="7"/>
  <c r="CS370" i="7"/>
  <c r="CT370" i="7"/>
  <c r="CU370" i="7"/>
  <c r="CV370" i="7"/>
  <c r="CW370" i="7"/>
  <c r="CX370" i="7"/>
  <c r="CY370" i="7"/>
  <c r="CZ370" i="7"/>
  <c r="DA370" i="7"/>
  <c r="D371" i="7"/>
  <c r="E371" i="7"/>
  <c r="F371" i="7"/>
  <c r="G371" i="7"/>
  <c r="H371" i="7"/>
  <c r="I371" i="7"/>
  <c r="J371" i="7"/>
  <c r="K371" i="7"/>
  <c r="L371" i="7"/>
  <c r="M371" i="7"/>
  <c r="N371" i="7"/>
  <c r="O371" i="7"/>
  <c r="P371" i="7"/>
  <c r="Q371" i="7"/>
  <c r="R371" i="7"/>
  <c r="S371" i="7"/>
  <c r="T371" i="7"/>
  <c r="U371" i="7"/>
  <c r="V371" i="7"/>
  <c r="W371" i="7"/>
  <c r="X371" i="7"/>
  <c r="Y371" i="7"/>
  <c r="Z371" i="7"/>
  <c r="AA371" i="7"/>
  <c r="AB371" i="7"/>
  <c r="AC371" i="7"/>
  <c r="AD371" i="7"/>
  <c r="AE371" i="7"/>
  <c r="AF371" i="7"/>
  <c r="AG371" i="7"/>
  <c r="AH371" i="7"/>
  <c r="AI371" i="7"/>
  <c r="AJ371" i="7"/>
  <c r="AK371" i="7"/>
  <c r="AL371" i="7"/>
  <c r="AM371" i="7"/>
  <c r="AN371" i="7"/>
  <c r="AO371" i="7"/>
  <c r="AP371" i="7"/>
  <c r="AQ371" i="7"/>
  <c r="AR371" i="7"/>
  <c r="AS371" i="7"/>
  <c r="AT371" i="7"/>
  <c r="AU371" i="7"/>
  <c r="AV371" i="7"/>
  <c r="AW371" i="7"/>
  <c r="AX371" i="7"/>
  <c r="AY371" i="7"/>
  <c r="AZ371" i="7"/>
  <c r="BA371" i="7"/>
  <c r="BB371" i="7"/>
  <c r="BC371" i="7"/>
  <c r="BD371" i="7"/>
  <c r="BE371" i="7"/>
  <c r="BF371" i="7"/>
  <c r="BG371" i="7"/>
  <c r="BH371" i="7"/>
  <c r="BI371" i="7"/>
  <c r="BJ371" i="7"/>
  <c r="BK371" i="7"/>
  <c r="BL371" i="7"/>
  <c r="BM371" i="7"/>
  <c r="BN371" i="7"/>
  <c r="BO371" i="7"/>
  <c r="BP371" i="7"/>
  <c r="BQ371" i="7"/>
  <c r="BR371" i="7"/>
  <c r="BS371" i="7"/>
  <c r="BT371" i="7"/>
  <c r="BU371" i="7"/>
  <c r="BV371" i="7"/>
  <c r="BW371" i="7"/>
  <c r="BX371" i="7"/>
  <c r="BY371" i="7"/>
  <c r="BZ371" i="7"/>
  <c r="CA371" i="7"/>
  <c r="CB371" i="7"/>
  <c r="CC371" i="7"/>
  <c r="CD371" i="7"/>
  <c r="CE371" i="7"/>
  <c r="CF371" i="7"/>
  <c r="CG371" i="7"/>
  <c r="CH371" i="7"/>
  <c r="CI371" i="7"/>
  <c r="CJ371" i="7"/>
  <c r="CK371" i="7"/>
  <c r="CL371" i="7"/>
  <c r="CM371" i="7"/>
  <c r="CN371" i="7"/>
  <c r="CO371" i="7"/>
  <c r="CP371" i="7"/>
  <c r="CQ371" i="7"/>
  <c r="CR371" i="7"/>
  <c r="CS371" i="7"/>
  <c r="CT371" i="7"/>
  <c r="CU371" i="7"/>
  <c r="CV371" i="7"/>
  <c r="CW371" i="7"/>
  <c r="CX371" i="7"/>
  <c r="CY371" i="7"/>
  <c r="CZ371" i="7"/>
  <c r="DA371" i="7"/>
  <c r="D372" i="7"/>
  <c r="E372" i="7"/>
  <c r="F372" i="7"/>
  <c r="G372" i="7"/>
  <c r="H372" i="7"/>
  <c r="I372" i="7"/>
  <c r="J372" i="7"/>
  <c r="K372" i="7"/>
  <c r="L372" i="7"/>
  <c r="M372" i="7"/>
  <c r="N372" i="7"/>
  <c r="O372" i="7"/>
  <c r="P372" i="7"/>
  <c r="Q372" i="7"/>
  <c r="R372" i="7"/>
  <c r="S372" i="7"/>
  <c r="T372" i="7"/>
  <c r="U372" i="7"/>
  <c r="V372" i="7"/>
  <c r="W372" i="7"/>
  <c r="X372" i="7"/>
  <c r="Y372" i="7"/>
  <c r="Z372" i="7"/>
  <c r="AA372" i="7"/>
  <c r="AB372" i="7"/>
  <c r="AC372" i="7"/>
  <c r="AD372" i="7"/>
  <c r="AE372" i="7"/>
  <c r="AF372" i="7"/>
  <c r="AG372" i="7"/>
  <c r="AH372" i="7"/>
  <c r="AI372" i="7"/>
  <c r="AJ372" i="7"/>
  <c r="AK372" i="7"/>
  <c r="AL372" i="7"/>
  <c r="AM372" i="7"/>
  <c r="AN372" i="7"/>
  <c r="AO372" i="7"/>
  <c r="AP372" i="7"/>
  <c r="AQ372" i="7"/>
  <c r="AR372" i="7"/>
  <c r="AS372" i="7"/>
  <c r="AT372" i="7"/>
  <c r="AU372" i="7"/>
  <c r="AV372" i="7"/>
  <c r="AW372" i="7"/>
  <c r="AX372" i="7"/>
  <c r="AY372" i="7"/>
  <c r="AZ372" i="7"/>
  <c r="BA372" i="7"/>
  <c r="BB372" i="7"/>
  <c r="BC372" i="7"/>
  <c r="BD372" i="7"/>
  <c r="BE372" i="7"/>
  <c r="BF372" i="7"/>
  <c r="BG372" i="7"/>
  <c r="BH372" i="7"/>
  <c r="BI372" i="7"/>
  <c r="BJ372" i="7"/>
  <c r="BK372" i="7"/>
  <c r="BL372" i="7"/>
  <c r="BM372" i="7"/>
  <c r="BN372" i="7"/>
  <c r="BO372" i="7"/>
  <c r="BP372" i="7"/>
  <c r="BQ372" i="7"/>
  <c r="BR372" i="7"/>
  <c r="BS372" i="7"/>
  <c r="BT372" i="7"/>
  <c r="BU372" i="7"/>
  <c r="BV372" i="7"/>
  <c r="BW372" i="7"/>
  <c r="BX372" i="7"/>
  <c r="BY372" i="7"/>
  <c r="BZ372" i="7"/>
  <c r="CA372" i="7"/>
  <c r="CB372" i="7"/>
  <c r="CC372" i="7"/>
  <c r="CD372" i="7"/>
  <c r="CE372" i="7"/>
  <c r="CF372" i="7"/>
  <c r="CG372" i="7"/>
  <c r="CH372" i="7"/>
  <c r="CI372" i="7"/>
  <c r="CJ372" i="7"/>
  <c r="CK372" i="7"/>
  <c r="CL372" i="7"/>
  <c r="CM372" i="7"/>
  <c r="CN372" i="7"/>
  <c r="CO372" i="7"/>
  <c r="CP372" i="7"/>
  <c r="CQ372" i="7"/>
  <c r="CR372" i="7"/>
  <c r="CS372" i="7"/>
  <c r="CT372" i="7"/>
  <c r="CU372" i="7"/>
  <c r="CV372" i="7"/>
  <c r="CW372" i="7"/>
  <c r="CX372" i="7"/>
  <c r="CY372" i="7"/>
  <c r="CZ372" i="7"/>
  <c r="DA372" i="7"/>
  <c r="D373" i="7"/>
  <c r="E373" i="7"/>
  <c r="F373" i="7"/>
  <c r="G373" i="7"/>
  <c r="H373" i="7"/>
  <c r="I373" i="7"/>
  <c r="J373" i="7"/>
  <c r="K373" i="7"/>
  <c r="L373" i="7"/>
  <c r="M373" i="7"/>
  <c r="N373" i="7"/>
  <c r="O373" i="7"/>
  <c r="P373" i="7"/>
  <c r="Q373" i="7"/>
  <c r="R373" i="7"/>
  <c r="S373" i="7"/>
  <c r="T373" i="7"/>
  <c r="U373" i="7"/>
  <c r="V373" i="7"/>
  <c r="W373" i="7"/>
  <c r="X373" i="7"/>
  <c r="Y373" i="7"/>
  <c r="Z373" i="7"/>
  <c r="AA373" i="7"/>
  <c r="AB373" i="7"/>
  <c r="AC373" i="7"/>
  <c r="AD373" i="7"/>
  <c r="AE373" i="7"/>
  <c r="AF373" i="7"/>
  <c r="AG373" i="7"/>
  <c r="AH373" i="7"/>
  <c r="AI373" i="7"/>
  <c r="AJ373" i="7"/>
  <c r="AK373" i="7"/>
  <c r="AL373" i="7"/>
  <c r="AM373" i="7"/>
  <c r="AN373" i="7"/>
  <c r="AO373" i="7"/>
  <c r="AP373" i="7"/>
  <c r="AQ373" i="7"/>
  <c r="AR373" i="7"/>
  <c r="AS373" i="7"/>
  <c r="AT373" i="7"/>
  <c r="AU373" i="7"/>
  <c r="AV373" i="7"/>
  <c r="AW373" i="7"/>
  <c r="AX373" i="7"/>
  <c r="AY373" i="7"/>
  <c r="AZ373" i="7"/>
  <c r="BA373" i="7"/>
  <c r="BB373" i="7"/>
  <c r="BC373" i="7"/>
  <c r="BD373" i="7"/>
  <c r="BE373" i="7"/>
  <c r="BF373" i="7"/>
  <c r="BG373" i="7"/>
  <c r="BH373" i="7"/>
  <c r="BI373" i="7"/>
  <c r="BJ373" i="7"/>
  <c r="BK373" i="7"/>
  <c r="BL373" i="7"/>
  <c r="BM373" i="7"/>
  <c r="BN373" i="7"/>
  <c r="BO373" i="7"/>
  <c r="BP373" i="7"/>
  <c r="BQ373" i="7"/>
  <c r="BR373" i="7"/>
  <c r="BS373" i="7"/>
  <c r="BT373" i="7"/>
  <c r="BU373" i="7"/>
  <c r="BV373" i="7"/>
  <c r="BW373" i="7"/>
  <c r="BX373" i="7"/>
  <c r="BY373" i="7"/>
  <c r="BZ373" i="7"/>
  <c r="CA373" i="7"/>
  <c r="CB373" i="7"/>
  <c r="CC373" i="7"/>
  <c r="CD373" i="7"/>
  <c r="CE373" i="7"/>
  <c r="CF373" i="7"/>
  <c r="CG373" i="7"/>
  <c r="CH373" i="7"/>
  <c r="CI373" i="7"/>
  <c r="CJ373" i="7"/>
  <c r="CK373" i="7"/>
  <c r="CL373" i="7"/>
  <c r="CM373" i="7"/>
  <c r="CN373" i="7"/>
  <c r="CO373" i="7"/>
  <c r="CP373" i="7"/>
  <c r="CQ373" i="7"/>
  <c r="CR373" i="7"/>
  <c r="CS373" i="7"/>
  <c r="CT373" i="7"/>
  <c r="CU373" i="7"/>
  <c r="CV373" i="7"/>
  <c r="CW373" i="7"/>
  <c r="CX373" i="7"/>
  <c r="CY373" i="7"/>
  <c r="CZ373" i="7"/>
  <c r="DA373" i="7"/>
  <c r="D23" i="17"/>
  <c r="A5" i="5"/>
  <c r="A6" i="5"/>
  <c r="A7" i="5"/>
  <c r="A8" i="5"/>
  <c r="A40" i="5"/>
  <c r="A4" i="5"/>
  <c r="D255" i="7"/>
  <c r="E255" i="7"/>
  <c r="F255" i="7"/>
  <c r="G255" i="7"/>
  <c r="H255" i="7"/>
  <c r="I255" i="7"/>
  <c r="J255" i="7"/>
  <c r="K255" i="7"/>
  <c r="L255" i="7"/>
  <c r="M255" i="7"/>
  <c r="N255" i="7"/>
  <c r="O255" i="7"/>
  <c r="P255" i="7"/>
  <c r="Q255" i="7"/>
  <c r="R255" i="7"/>
  <c r="S255" i="7"/>
  <c r="T255" i="7"/>
  <c r="U255" i="7"/>
  <c r="V255" i="7"/>
  <c r="W255" i="7"/>
  <c r="X255" i="7"/>
  <c r="Y255" i="7"/>
  <c r="Z255" i="7"/>
  <c r="AA255" i="7"/>
  <c r="AB255" i="7"/>
  <c r="AC255" i="7"/>
  <c r="AD255" i="7"/>
  <c r="AE255" i="7"/>
  <c r="AF255" i="7"/>
  <c r="AG255" i="7"/>
  <c r="AH255" i="7"/>
  <c r="AI255" i="7"/>
  <c r="AJ255" i="7"/>
  <c r="AK255" i="7"/>
  <c r="AL255" i="7"/>
  <c r="AM255" i="7"/>
  <c r="AN255" i="7"/>
  <c r="AO255" i="7"/>
  <c r="AP255" i="7"/>
  <c r="AQ255" i="7"/>
  <c r="AR255" i="7"/>
  <c r="AS255" i="7"/>
  <c r="AT255" i="7"/>
  <c r="AU255" i="7"/>
  <c r="AV255" i="7"/>
  <c r="AW255" i="7"/>
  <c r="AX255" i="7"/>
  <c r="AY255" i="7"/>
  <c r="AZ255" i="7"/>
  <c r="BA255" i="7"/>
  <c r="BB255" i="7"/>
  <c r="BC255" i="7"/>
  <c r="BD255" i="7"/>
  <c r="BE255" i="7"/>
  <c r="BF255" i="7"/>
  <c r="BG255" i="7"/>
  <c r="BH255" i="7"/>
  <c r="BI255" i="7"/>
  <c r="BJ255" i="7"/>
  <c r="BK255" i="7"/>
  <c r="BL255" i="7"/>
  <c r="BM255" i="7"/>
  <c r="BN255" i="7"/>
  <c r="BO255" i="7"/>
  <c r="BP255" i="7"/>
  <c r="BQ255" i="7"/>
  <c r="BR255" i="7"/>
  <c r="BS255" i="7"/>
  <c r="BT255" i="7"/>
  <c r="BU255" i="7"/>
  <c r="BV255" i="7"/>
  <c r="BW255" i="7"/>
  <c r="BX255" i="7"/>
  <c r="BY255" i="7"/>
  <c r="BZ255" i="7"/>
  <c r="CA255" i="7"/>
  <c r="CB255" i="7"/>
  <c r="CC255" i="7"/>
  <c r="CD255" i="7"/>
  <c r="CE255" i="7"/>
  <c r="CF255" i="7"/>
  <c r="CG255" i="7"/>
  <c r="CH255" i="7"/>
  <c r="CI255" i="7"/>
  <c r="CJ255" i="7"/>
  <c r="CK255" i="7"/>
  <c r="CL255" i="7"/>
  <c r="CM255" i="7"/>
  <c r="CN255" i="7"/>
  <c r="CO255" i="7"/>
  <c r="CP255" i="7"/>
  <c r="CQ255" i="7"/>
  <c r="CR255" i="7"/>
  <c r="CS255" i="7"/>
  <c r="CT255" i="7"/>
  <c r="CU255" i="7"/>
  <c r="CV255" i="7"/>
  <c r="CW255" i="7"/>
  <c r="CX255" i="7"/>
  <c r="CY255" i="7"/>
  <c r="CZ255" i="7"/>
  <c r="DA255" i="7"/>
  <c r="D256" i="7"/>
  <c r="E256" i="7"/>
  <c r="F256" i="7"/>
  <c r="G256" i="7"/>
  <c r="H256" i="7"/>
  <c r="I256" i="7"/>
  <c r="J256" i="7"/>
  <c r="K256" i="7"/>
  <c r="L256" i="7"/>
  <c r="M256" i="7"/>
  <c r="N256" i="7"/>
  <c r="O256" i="7"/>
  <c r="P256" i="7"/>
  <c r="Q256" i="7"/>
  <c r="R256" i="7"/>
  <c r="S256" i="7"/>
  <c r="T256" i="7"/>
  <c r="U256" i="7"/>
  <c r="V256" i="7"/>
  <c r="W256" i="7"/>
  <c r="X256" i="7"/>
  <c r="Y256" i="7"/>
  <c r="Z256" i="7"/>
  <c r="AA256" i="7"/>
  <c r="AB256" i="7"/>
  <c r="AC256" i="7"/>
  <c r="AD256" i="7"/>
  <c r="AE256" i="7"/>
  <c r="AF256" i="7"/>
  <c r="AG256" i="7"/>
  <c r="AH256" i="7"/>
  <c r="AI256" i="7"/>
  <c r="AJ256" i="7"/>
  <c r="AK256" i="7"/>
  <c r="AL256" i="7"/>
  <c r="AM256" i="7"/>
  <c r="AN256" i="7"/>
  <c r="AO256" i="7"/>
  <c r="AP256" i="7"/>
  <c r="AQ256" i="7"/>
  <c r="AR256" i="7"/>
  <c r="AS256" i="7"/>
  <c r="AT256" i="7"/>
  <c r="AU256" i="7"/>
  <c r="AV256" i="7"/>
  <c r="AW256" i="7"/>
  <c r="AX256" i="7"/>
  <c r="AY256" i="7"/>
  <c r="AZ256" i="7"/>
  <c r="BA256" i="7"/>
  <c r="BB256" i="7"/>
  <c r="BC256" i="7"/>
  <c r="BD256" i="7"/>
  <c r="BE256" i="7"/>
  <c r="BF256" i="7"/>
  <c r="BG256" i="7"/>
  <c r="BH256" i="7"/>
  <c r="BI256" i="7"/>
  <c r="BJ256" i="7"/>
  <c r="BK256" i="7"/>
  <c r="BL256" i="7"/>
  <c r="BM256" i="7"/>
  <c r="BN256" i="7"/>
  <c r="BO256" i="7"/>
  <c r="BP256" i="7"/>
  <c r="BQ256" i="7"/>
  <c r="BR256" i="7"/>
  <c r="BS256" i="7"/>
  <c r="BT256" i="7"/>
  <c r="BU256" i="7"/>
  <c r="BV256" i="7"/>
  <c r="BW256" i="7"/>
  <c r="BX256" i="7"/>
  <c r="BY256" i="7"/>
  <c r="BZ256" i="7"/>
  <c r="CA256" i="7"/>
  <c r="CB256" i="7"/>
  <c r="CC256" i="7"/>
  <c r="CD256" i="7"/>
  <c r="CE256" i="7"/>
  <c r="CF256" i="7"/>
  <c r="CG256" i="7"/>
  <c r="CH256" i="7"/>
  <c r="CI256" i="7"/>
  <c r="CJ256" i="7"/>
  <c r="CK256" i="7"/>
  <c r="CL256" i="7"/>
  <c r="CM256" i="7"/>
  <c r="CN256" i="7"/>
  <c r="CO256" i="7"/>
  <c r="CP256" i="7"/>
  <c r="CQ256" i="7"/>
  <c r="CR256" i="7"/>
  <c r="CS256" i="7"/>
  <c r="CT256" i="7"/>
  <c r="CU256" i="7"/>
  <c r="CV256" i="7"/>
  <c r="CW256" i="7"/>
  <c r="CX256" i="7"/>
  <c r="CY256" i="7"/>
  <c r="CZ256" i="7"/>
  <c r="DA256" i="7"/>
  <c r="D257" i="7"/>
  <c r="E257" i="7"/>
  <c r="F257" i="7"/>
  <c r="G257" i="7"/>
  <c r="H257" i="7"/>
  <c r="I257" i="7"/>
  <c r="J257" i="7"/>
  <c r="K257" i="7"/>
  <c r="L257" i="7"/>
  <c r="M257" i="7"/>
  <c r="N257" i="7"/>
  <c r="O257" i="7"/>
  <c r="P257" i="7"/>
  <c r="Q257" i="7"/>
  <c r="R257" i="7"/>
  <c r="S257" i="7"/>
  <c r="T257" i="7"/>
  <c r="U257" i="7"/>
  <c r="V257" i="7"/>
  <c r="W257" i="7"/>
  <c r="X257" i="7"/>
  <c r="Y257" i="7"/>
  <c r="Z257" i="7"/>
  <c r="AA257" i="7"/>
  <c r="AB257" i="7"/>
  <c r="AC257" i="7"/>
  <c r="AD257" i="7"/>
  <c r="AE257" i="7"/>
  <c r="AF257" i="7"/>
  <c r="AG257" i="7"/>
  <c r="AH257" i="7"/>
  <c r="AI257" i="7"/>
  <c r="AJ257" i="7"/>
  <c r="AK257" i="7"/>
  <c r="AL257" i="7"/>
  <c r="AM257" i="7"/>
  <c r="AN257" i="7"/>
  <c r="AO257" i="7"/>
  <c r="AP257" i="7"/>
  <c r="AQ257" i="7"/>
  <c r="AR257" i="7"/>
  <c r="AS257" i="7"/>
  <c r="AT257" i="7"/>
  <c r="AU257" i="7"/>
  <c r="AV257" i="7"/>
  <c r="AW257" i="7"/>
  <c r="AX257" i="7"/>
  <c r="AY257" i="7"/>
  <c r="AZ257" i="7"/>
  <c r="BA257" i="7"/>
  <c r="BB257" i="7"/>
  <c r="BC257" i="7"/>
  <c r="BD257" i="7"/>
  <c r="BE257" i="7"/>
  <c r="BF257" i="7"/>
  <c r="BG257" i="7"/>
  <c r="BH257" i="7"/>
  <c r="BI257" i="7"/>
  <c r="BJ257" i="7"/>
  <c r="BK257" i="7"/>
  <c r="BL257" i="7"/>
  <c r="BM257" i="7"/>
  <c r="BN257" i="7"/>
  <c r="BO257" i="7"/>
  <c r="BP257" i="7"/>
  <c r="BQ257" i="7"/>
  <c r="BR257" i="7"/>
  <c r="BS257" i="7"/>
  <c r="BT257" i="7"/>
  <c r="BU257" i="7"/>
  <c r="BV257" i="7"/>
  <c r="BW257" i="7"/>
  <c r="BX257" i="7"/>
  <c r="BY257" i="7"/>
  <c r="BZ257" i="7"/>
  <c r="CA257" i="7"/>
  <c r="CB257" i="7"/>
  <c r="CC257" i="7"/>
  <c r="CD257" i="7"/>
  <c r="CE257" i="7"/>
  <c r="CF257" i="7"/>
  <c r="CG257" i="7"/>
  <c r="CH257" i="7"/>
  <c r="CI257" i="7"/>
  <c r="CJ257" i="7"/>
  <c r="CK257" i="7"/>
  <c r="CL257" i="7"/>
  <c r="CM257" i="7"/>
  <c r="CN257" i="7"/>
  <c r="CO257" i="7"/>
  <c r="CP257" i="7"/>
  <c r="CQ257" i="7"/>
  <c r="CR257" i="7"/>
  <c r="CS257" i="7"/>
  <c r="CT257" i="7"/>
  <c r="CU257" i="7"/>
  <c r="CV257" i="7"/>
  <c r="CW257" i="7"/>
  <c r="CX257" i="7"/>
  <c r="CY257" i="7"/>
  <c r="CZ257" i="7"/>
  <c r="DA257" i="7"/>
  <c r="D258" i="7"/>
  <c r="E258" i="7"/>
  <c r="F258" i="7"/>
  <c r="G258" i="7"/>
  <c r="H258" i="7"/>
  <c r="I258" i="7"/>
  <c r="J258" i="7"/>
  <c r="K258" i="7"/>
  <c r="L258" i="7"/>
  <c r="M258" i="7"/>
  <c r="N258" i="7"/>
  <c r="O258" i="7"/>
  <c r="P258" i="7"/>
  <c r="Q258" i="7"/>
  <c r="R258" i="7"/>
  <c r="S258" i="7"/>
  <c r="T258" i="7"/>
  <c r="U258" i="7"/>
  <c r="V258" i="7"/>
  <c r="W258" i="7"/>
  <c r="X258" i="7"/>
  <c r="Y258" i="7"/>
  <c r="Z258" i="7"/>
  <c r="AA258" i="7"/>
  <c r="AB258" i="7"/>
  <c r="AC258" i="7"/>
  <c r="AD258" i="7"/>
  <c r="AE258" i="7"/>
  <c r="AF258" i="7"/>
  <c r="AG258" i="7"/>
  <c r="AH258" i="7"/>
  <c r="AI258" i="7"/>
  <c r="AJ258" i="7"/>
  <c r="AK258" i="7"/>
  <c r="AL258" i="7"/>
  <c r="AM258" i="7"/>
  <c r="AN258" i="7"/>
  <c r="AO258" i="7"/>
  <c r="AP258" i="7"/>
  <c r="AQ258" i="7"/>
  <c r="AR258" i="7"/>
  <c r="AS258" i="7"/>
  <c r="AT258" i="7"/>
  <c r="AU258" i="7"/>
  <c r="AV258" i="7"/>
  <c r="AW258" i="7"/>
  <c r="AX258" i="7"/>
  <c r="AY258" i="7"/>
  <c r="AZ258" i="7"/>
  <c r="BA258" i="7"/>
  <c r="BB258" i="7"/>
  <c r="BC258" i="7"/>
  <c r="BD258" i="7"/>
  <c r="BE258" i="7"/>
  <c r="BF258" i="7"/>
  <c r="BG258" i="7"/>
  <c r="BH258" i="7"/>
  <c r="BI258" i="7"/>
  <c r="BJ258" i="7"/>
  <c r="BK258" i="7"/>
  <c r="BL258" i="7"/>
  <c r="BM258" i="7"/>
  <c r="BN258" i="7"/>
  <c r="BO258" i="7"/>
  <c r="BP258" i="7"/>
  <c r="BQ258" i="7"/>
  <c r="BR258" i="7"/>
  <c r="BS258" i="7"/>
  <c r="BT258" i="7"/>
  <c r="BU258" i="7"/>
  <c r="BV258" i="7"/>
  <c r="BW258" i="7"/>
  <c r="BX258" i="7"/>
  <c r="BY258" i="7"/>
  <c r="BZ258" i="7"/>
  <c r="CA258" i="7"/>
  <c r="CB258" i="7"/>
  <c r="CC258" i="7"/>
  <c r="CD258" i="7"/>
  <c r="CE258" i="7"/>
  <c r="CF258" i="7"/>
  <c r="CG258" i="7"/>
  <c r="CH258" i="7"/>
  <c r="CI258" i="7"/>
  <c r="CJ258" i="7"/>
  <c r="CK258" i="7"/>
  <c r="CL258" i="7"/>
  <c r="CM258" i="7"/>
  <c r="CN258" i="7"/>
  <c r="CO258" i="7"/>
  <c r="CP258" i="7"/>
  <c r="CQ258" i="7"/>
  <c r="CR258" i="7"/>
  <c r="CS258" i="7"/>
  <c r="CT258" i="7"/>
  <c r="CU258" i="7"/>
  <c r="CV258" i="7"/>
  <c r="CW258" i="7"/>
  <c r="CX258" i="7"/>
  <c r="CY258" i="7"/>
  <c r="CZ258" i="7"/>
  <c r="DA258" i="7"/>
  <c r="D259" i="7"/>
  <c r="E259" i="7"/>
  <c r="F259" i="7"/>
  <c r="G259" i="7"/>
  <c r="H259" i="7"/>
  <c r="I259" i="7"/>
  <c r="J259" i="7"/>
  <c r="K259" i="7"/>
  <c r="L259" i="7"/>
  <c r="M259" i="7"/>
  <c r="N259" i="7"/>
  <c r="O259" i="7"/>
  <c r="P259" i="7"/>
  <c r="Q259" i="7"/>
  <c r="R259" i="7"/>
  <c r="S259" i="7"/>
  <c r="T259" i="7"/>
  <c r="U259" i="7"/>
  <c r="V259" i="7"/>
  <c r="W259" i="7"/>
  <c r="X259" i="7"/>
  <c r="Y259" i="7"/>
  <c r="Z259" i="7"/>
  <c r="AA259" i="7"/>
  <c r="AB259" i="7"/>
  <c r="AC259" i="7"/>
  <c r="AD259" i="7"/>
  <c r="AE259" i="7"/>
  <c r="AF259" i="7"/>
  <c r="AG259" i="7"/>
  <c r="AH259" i="7"/>
  <c r="AI259" i="7"/>
  <c r="AJ259" i="7"/>
  <c r="AK259" i="7"/>
  <c r="AL259" i="7"/>
  <c r="AM259" i="7"/>
  <c r="AN259" i="7"/>
  <c r="AO259" i="7"/>
  <c r="AP259" i="7"/>
  <c r="AQ259" i="7"/>
  <c r="AR259" i="7"/>
  <c r="AS259" i="7"/>
  <c r="AT259" i="7"/>
  <c r="AU259" i="7"/>
  <c r="AV259" i="7"/>
  <c r="AW259" i="7"/>
  <c r="AX259" i="7"/>
  <c r="AY259" i="7"/>
  <c r="AZ259" i="7"/>
  <c r="BA259" i="7"/>
  <c r="BB259" i="7"/>
  <c r="BC259" i="7"/>
  <c r="BD259" i="7"/>
  <c r="BE259" i="7"/>
  <c r="BF259" i="7"/>
  <c r="BG259" i="7"/>
  <c r="BH259" i="7"/>
  <c r="BI259" i="7"/>
  <c r="BJ259" i="7"/>
  <c r="BK259" i="7"/>
  <c r="BL259" i="7"/>
  <c r="BM259" i="7"/>
  <c r="BN259" i="7"/>
  <c r="BO259" i="7"/>
  <c r="BP259" i="7"/>
  <c r="BQ259" i="7"/>
  <c r="BR259" i="7"/>
  <c r="BS259" i="7"/>
  <c r="BT259" i="7"/>
  <c r="BU259" i="7"/>
  <c r="BV259" i="7"/>
  <c r="BW259" i="7"/>
  <c r="BX259" i="7"/>
  <c r="BY259" i="7"/>
  <c r="BZ259" i="7"/>
  <c r="CA259" i="7"/>
  <c r="CB259" i="7"/>
  <c r="CC259" i="7"/>
  <c r="CD259" i="7"/>
  <c r="CE259" i="7"/>
  <c r="CF259" i="7"/>
  <c r="CG259" i="7"/>
  <c r="CH259" i="7"/>
  <c r="CI259" i="7"/>
  <c r="CJ259" i="7"/>
  <c r="CK259" i="7"/>
  <c r="CL259" i="7"/>
  <c r="CM259" i="7"/>
  <c r="CN259" i="7"/>
  <c r="CO259" i="7"/>
  <c r="CP259" i="7"/>
  <c r="CQ259" i="7"/>
  <c r="CR259" i="7"/>
  <c r="CS259" i="7"/>
  <c r="CT259" i="7"/>
  <c r="CU259" i="7"/>
  <c r="CV259" i="7"/>
  <c r="CW259" i="7"/>
  <c r="CX259" i="7"/>
  <c r="CY259" i="7"/>
  <c r="CZ259" i="7"/>
  <c r="DA259" i="7"/>
  <c r="D260" i="7"/>
  <c r="E260" i="7"/>
  <c r="F260" i="7"/>
  <c r="G260" i="7"/>
  <c r="H260" i="7"/>
  <c r="I260" i="7"/>
  <c r="J260" i="7"/>
  <c r="K260" i="7"/>
  <c r="L260" i="7"/>
  <c r="M260" i="7"/>
  <c r="N260" i="7"/>
  <c r="O260" i="7"/>
  <c r="P260" i="7"/>
  <c r="Q260" i="7"/>
  <c r="R260" i="7"/>
  <c r="S260" i="7"/>
  <c r="T260" i="7"/>
  <c r="U260" i="7"/>
  <c r="V260" i="7"/>
  <c r="W260" i="7"/>
  <c r="X260" i="7"/>
  <c r="Y260" i="7"/>
  <c r="Z260" i="7"/>
  <c r="AA260" i="7"/>
  <c r="AB260" i="7"/>
  <c r="AC260" i="7"/>
  <c r="AD260" i="7"/>
  <c r="AE260" i="7"/>
  <c r="AF260" i="7"/>
  <c r="AG260" i="7"/>
  <c r="AH260" i="7"/>
  <c r="AI260" i="7"/>
  <c r="AJ260" i="7"/>
  <c r="AK260" i="7"/>
  <c r="AL260" i="7"/>
  <c r="AM260" i="7"/>
  <c r="AN260" i="7"/>
  <c r="AO260" i="7"/>
  <c r="AP260" i="7"/>
  <c r="AQ260" i="7"/>
  <c r="AR260" i="7"/>
  <c r="AS260" i="7"/>
  <c r="AT260" i="7"/>
  <c r="AU260" i="7"/>
  <c r="AV260" i="7"/>
  <c r="AW260" i="7"/>
  <c r="AX260" i="7"/>
  <c r="AY260" i="7"/>
  <c r="AZ260" i="7"/>
  <c r="BA260" i="7"/>
  <c r="BB260" i="7"/>
  <c r="BC260" i="7"/>
  <c r="BD260" i="7"/>
  <c r="BE260" i="7"/>
  <c r="BF260" i="7"/>
  <c r="BG260" i="7"/>
  <c r="BH260" i="7"/>
  <c r="BI260" i="7"/>
  <c r="BJ260" i="7"/>
  <c r="BK260" i="7"/>
  <c r="BL260" i="7"/>
  <c r="BM260" i="7"/>
  <c r="BN260" i="7"/>
  <c r="BO260" i="7"/>
  <c r="BP260" i="7"/>
  <c r="BQ260" i="7"/>
  <c r="BR260" i="7"/>
  <c r="BS260" i="7"/>
  <c r="BT260" i="7"/>
  <c r="BU260" i="7"/>
  <c r="BV260" i="7"/>
  <c r="BW260" i="7"/>
  <c r="BX260" i="7"/>
  <c r="BY260" i="7"/>
  <c r="BZ260" i="7"/>
  <c r="CA260" i="7"/>
  <c r="CB260" i="7"/>
  <c r="CC260" i="7"/>
  <c r="CD260" i="7"/>
  <c r="CE260" i="7"/>
  <c r="CF260" i="7"/>
  <c r="CG260" i="7"/>
  <c r="CH260" i="7"/>
  <c r="CI260" i="7"/>
  <c r="CJ260" i="7"/>
  <c r="CK260" i="7"/>
  <c r="CL260" i="7"/>
  <c r="CM260" i="7"/>
  <c r="CN260" i="7"/>
  <c r="CO260" i="7"/>
  <c r="CP260" i="7"/>
  <c r="CQ260" i="7"/>
  <c r="CR260" i="7"/>
  <c r="CS260" i="7"/>
  <c r="CT260" i="7"/>
  <c r="CU260" i="7"/>
  <c r="CV260" i="7"/>
  <c r="CW260" i="7"/>
  <c r="CX260" i="7"/>
  <c r="CY260" i="7"/>
  <c r="CZ260" i="7"/>
  <c r="DA260" i="7"/>
  <c r="D261" i="7"/>
  <c r="E261" i="7"/>
  <c r="F261" i="7"/>
  <c r="G261" i="7"/>
  <c r="H261" i="7"/>
  <c r="I261" i="7"/>
  <c r="J261" i="7"/>
  <c r="K261" i="7"/>
  <c r="L261" i="7"/>
  <c r="M261" i="7"/>
  <c r="N261" i="7"/>
  <c r="O261" i="7"/>
  <c r="P261" i="7"/>
  <c r="Q261" i="7"/>
  <c r="R261" i="7"/>
  <c r="S261" i="7"/>
  <c r="T261" i="7"/>
  <c r="U261" i="7"/>
  <c r="V261" i="7"/>
  <c r="W261" i="7"/>
  <c r="X261" i="7"/>
  <c r="Y261" i="7"/>
  <c r="Z261" i="7"/>
  <c r="AA261" i="7"/>
  <c r="AB261" i="7"/>
  <c r="AC261" i="7"/>
  <c r="AD261" i="7"/>
  <c r="AE261" i="7"/>
  <c r="AF261" i="7"/>
  <c r="AG261" i="7"/>
  <c r="AH261" i="7"/>
  <c r="AI261" i="7"/>
  <c r="AJ261" i="7"/>
  <c r="AK261" i="7"/>
  <c r="AL261" i="7"/>
  <c r="AM261" i="7"/>
  <c r="AN261" i="7"/>
  <c r="AO261" i="7"/>
  <c r="AP261" i="7"/>
  <c r="AQ261" i="7"/>
  <c r="AR261" i="7"/>
  <c r="AS261" i="7"/>
  <c r="AT261" i="7"/>
  <c r="AU261" i="7"/>
  <c r="AV261" i="7"/>
  <c r="AW261" i="7"/>
  <c r="AX261" i="7"/>
  <c r="AY261" i="7"/>
  <c r="AZ261" i="7"/>
  <c r="BA261" i="7"/>
  <c r="BB261" i="7"/>
  <c r="BC261" i="7"/>
  <c r="BD261" i="7"/>
  <c r="BE261" i="7"/>
  <c r="BF261" i="7"/>
  <c r="BG261" i="7"/>
  <c r="BH261" i="7"/>
  <c r="BI261" i="7"/>
  <c r="BJ261" i="7"/>
  <c r="BK261" i="7"/>
  <c r="BL261" i="7"/>
  <c r="BM261" i="7"/>
  <c r="BN261" i="7"/>
  <c r="BO261" i="7"/>
  <c r="BP261" i="7"/>
  <c r="BQ261" i="7"/>
  <c r="BR261" i="7"/>
  <c r="BS261" i="7"/>
  <c r="BT261" i="7"/>
  <c r="BU261" i="7"/>
  <c r="BV261" i="7"/>
  <c r="BW261" i="7"/>
  <c r="BX261" i="7"/>
  <c r="BY261" i="7"/>
  <c r="BZ261" i="7"/>
  <c r="CA261" i="7"/>
  <c r="CB261" i="7"/>
  <c r="CC261" i="7"/>
  <c r="CD261" i="7"/>
  <c r="CE261" i="7"/>
  <c r="CF261" i="7"/>
  <c r="CG261" i="7"/>
  <c r="CH261" i="7"/>
  <c r="CI261" i="7"/>
  <c r="CJ261" i="7"/>
  <c r="CK261" i="7"/>
  <c r="CL261" i="7"/>
  <c r="CM261" i="7"/>
  <c r="CN261" i="7"/>
  <c r="CO261" i="7"/>
  <c r="CP261" i="7"/>
  <c r="CQ261" i="7"/>
  <c r="CR261" i="7"/>
  <c r="CS261" i="7"/>
  <c r="CT261" i="7"/>
  <c r="CU261" i="7"/>
  <c r="CV261" i="7"/>
  <c r="CW261" i="7"/>
  <c r="CX261" i="7"/>
  <c r="CY261" i="7"/>
  <c r="CZ261" i="7"/>
  <c r="DA261" i="7"/>
  <c r="D262" i="7"/>
  <c r="E262" i="7"/>
  <c r="F262" i="7"/>
  <c r="G262" i="7"/>
  <c r="H262" i="7"/>
  <c r="I262" i="7"/>
  <c r="J262" i="7"/>
  <c r="K262" i="7"/>
  <c r="L262" i="7"/>
  <c r="M262" i="7"/>
  <c r="N262" i="7"/>
  <c r="O262" i="7"/>
  <c r="P262" i="7"/>
  <c r="Q262" i="7"/>
  <c r="R262" i="7"/>
  <c r="S262" i="7"/>
  <c r="T262" i="7"/>
  <c r="U262" i="7"/>
  <c r="V262" i="7"/>
  <c r="W262" i="7"/>
  <c r="X262" i="7"/>
  <c r="Y262" i="7"/>
  <c r="Z262" i="7"/>
  <c r="AA262" i="7"/>
  <c r="AB262" i="7"/>
  <c r="AC262" i="7"/>
  <c r="AD262" i="7"/>
  <c r="AE262" i="7"/>
  <c r="AF262" i="7"/>
  <c r="AG262" i="7"/>
  <c r="AH262" i="7"/>
  <c r="AI262" i="7"/>
  <c r="AJ262" i="7"/>
  <c r="AK262" i="7"/>
  <c r="AL262" i="7"/>
  <c r="AM262" i="7"/>
  <c r="AN262" i="7"/>
  <c r="AO262" i="7"/>
  <c r="AP262" i="7"/>
  <c r="AQ262" i="7"/>
  <c r="AR262" i="7"/>
  <c r="AS262" i="7"/>
  <c r="AT262" i="7"/>
  <c r="AU262" i="7"/>
  <c r="AV262" i="7"/>
  <c r="AW262" i="7"/>
  <c r="AX262" i="7"/>
  <c r="AY262" i="7"/>
  <c r="AZ262" i="7"/>
  <c r="BA262" i="7"/>
  <c r="BB262" i="7"/>
  <c r="BC262" i="7"/>
  <c r="BD262" i="7"/>
  <c r="BE262" i="7"/>
  <c r="BF262" i="7"/>
  <c r="BG262" i="7"/>
  <c r="BH262" i="7"/>
  <c r="BI262" i="7"/>
  <c r="BJ262" i="7"/>
  <c r="BK262" i="7"/>
  <c r="BL262" i="7"/>
  <c r="BM262" i="7"/>
  <c r="BN262" i="7"/>
  <c r="BO262" i="7"/>
  <c r="BP262" i="7"/>
  <c r="BQ262" i="7"/>
  <c r="BR262" i="7"/>
  <c r="BS262" i="7"/>
  <c r="BT262" i="7"/>
  <c r="BU262" i="7"/>
  <c r="BV262" i="7"/>
  <c r="BW262" i="7"/>
  <c r="BX262" i="7"/>
  <c r="BY262" i="7"/>
  <c r="BZ262" i="7"/>
  <c r="CA262" i="7"/>
  <c r="CB262" i="7"/>
  <c r="CC262" i="7"/>
  <c r="CD262" i="7"/>
  <c r="CE262" i="7"/>
  <c r="CF262" i="7"/>
  <c r="CG262" i="7"/>
  <c r="CH262" i="7"/>
  <c r="CI262" i="7"/>
  <c r="CJ262" i="7"/>
  <c r="CK262" i="7"/>
  <c r="CL262" i="7"/>
  <c r="CM262" i="7"/>
  <c r="CN262" i="7"/>
  <c r="CO262" i="7"/>
  <c r="CP262" i="7"/>
  <c r="CQ262" i="7"/>
  <c r="CR262" i="7"/>
  <c r="CS262" i="7"/>
  <c r="CT262" i="7"/>
  <c r="CU262" i="7"/>
  <c r="CV262" i="7"/>
  <c r="CW262" i="7"/>
  <c r="CX262" i="7"/>
  <c r="CY262" i="7"/>
  <c r="CZ262" i="7"/>
  <c r="DA262" i="7"/>
  <c r="D263" i="7"/>
  <c r="E263" i="7"/>
  <c r="F263" i="7"/>
  <c r="G263" i="7"/>
  <c r="H263" i="7"/>
  <c r="I263" i="7"/>
  <c r="J263" i="7"/>
  <c r="K263" i="7"/>
  <c r="L263" i="7"/>
  <c r="M263" i="7"/>
  <c r="N263" i="7"/>
  <c r="O263" i="7"/>
  <c r="P263" i="7"/>
  <c r="Q263" i="7"/>
  <c r="R263" i="7"/>
  <c r="S263" i="7"/>
  <c r="T263" i="7"/>
  <c r="U263" i="7"/>
  <c r="V263" i="7"/>
  <c r="W263" i="7"/>
  <c r="X263" i="7"/>
  <c r="Y263" i="7"/>
  <c r="Z263" i="7"/>
  <c r="AA263" i="7"/>
  <c r="AB263" i="7"/>
  <c r="AC263" i="7"/>
  <c r="AD263" i="7"/>
  <c r="AE263" i="7"/>
  <c r="AF263" i="7"/>
  <c r="AG263" i="7"/>
  <c r="AH263" i="7"/>
  <c r="AI263" i="7"/>
  <c r="AJ263" i="7"/>
  <c r="AK263" i="7"/>
  <c r="AL263" i="7"/>
  <c r="AM263" i="7"/>
  <c r="AN263" i="7"/>
  <c r="AO263" i="7"/>
  <c r="AP263" i="7"/>
  <c r="AQ263" i="7"/>
  <c r="AR263" i="7"/>
  <c r="AS263" i="7"/>
  <c r="AT263" i="7"/>
  <c r="AU263" i="7"/>
  <c r="AV263" i="7"/>
  <c r="AW263" i="7"/>
  <c r="AX263" i="7"/>
  <c r="AY263" i="7"/>
  <c r="AZ263" i="7"/>
  <c r="BA263" i="7"/>
  <c r="BB263" i="7"/>
  <c r="BC263" i="7"/>
  <c r="BD263" i="7"/>
  <c r="BE263" i="7"/>
  <c r="BF263" i="7"/>
  <c r="BG263" i="7"/>
  <c r="BH263" i="7"/>
  <c r="BI263" i="7"/>
  <c r="BJ263" i="7"/>
  <c r="BK263" i="7"/>
  <c r="BL263" i="7"/>
  <c r="BM263" i="7"/>
  <c r="BN263" i="7"/>
  <c r="BO263" i="7"/>
  <c r="BP263" i="7"/>
  <c r="BQ263" i="7"/>
  <c r="BR263" i="7"/>
  <c r="BS263" i="7"/>
  <c r="BT263" i="7"/>
  <c r="BU263" i="7"/>
  <c r="BV263" i="7"/>
  <c r="BW263" i="7"/>
  <c r="BX263" i="7"/>
  <c r="BY263" i="7"/>
  <c r="BZ263" i="7"/>
  <c r="CA263" i="7"/>
  <c r="CB263" i="7"/>
  <c r="CC263" i="7"/>
  <c r="CD263" i="7"/>
  <c r="CE263" i="7"/>
  <c r="CF263" i="7"/>
  <c r="CG263" i="7"/>
  <c r="CH263" i="7"/>
  <c r="CI263" i="7"/>
  <c r="CJ263" i="7"/>
  <c r="CK263" i="7"/>
  <c r="CL263" i="7"/>
  <c r="CM263" i="7"/>
  <c r="CN263" i="7"/>
  <c r="CO263" i="7"/>
  <c r="CP263" i="7"/>
  <c r="CQ263" i="7"/>
  <c r="CR263" i="7"/>
  <c r="CS263" i="7"/>
  <c r="CT263" i="7"/>
  <c r="CU263" i="7"/>
  <c r="CV263" i="7"/>
  <c r="CW263" i="7"/>
  <c r="CX263" i="7"/>
  <c r="CY263" i="7"/>
  <c r="CZ263" i="7"/>
  <c r="DA263" i="7"/>
  <c r="D264" i="7"/>
  <c r="E264" i="7"/>
  <c r="F264" i="7"/>
  <c r="G264" i="7"/>
  <c r="H264" i="7"/>
  <c r="I264" i="7"/>
  <c r="J264" i="7"/>
  <c r="K264" i="7"/>
  <c r="L264" i="7"/>
  <c r="M264" i="7"/>
  <c r="N264" i="7"/>
  <c r="O264" i="7"/>
  <c r="P264" i="7"/>
  <c r="Q264" i="7"/>
  <c r="R264" i="7"/>
  <c r="S264" i="7"/>
  <c r="T264" i="7"/>
  <c r="U264" i="7"/>
  <c r="V264" i="7"/>
  <c r="W264" i="7"/>
  <c r="X264" i="7"/>
  <c r="Y264" i="7"/>
  <c r="Z264" i="7"/>
  <c r="AA264" i="7"/>
  <c r="AB264" i="7"/>
  <c r="AC264" i="7"/>
  <c r="AD264" i="7"/>
  <c r="AE264" i="7"/>
  <c r="AF264" i="7"/>
  <c r="AG264" i="7"/>
  <c r="AH264" i="7"/>
  <c r="AI264" i="7"/>
  <c r="AJ264" i="7"/>
  <c r="AK264" i="7"/>
  <c r="AL264" i="7"/>
  <c r="AM264" i="7"/>
  <c r="AN264" i="7"/>
  <c r="AO264" i="7"/>
  <c r="AP264" i="7"/>
  <c r="AQ264" i="7"/>
  <c r="AR264" i="7"/>
  <c r="AS264" i="7"/>
  <c r="AT264" i="7"/>
  <c r="AU264" i="7"/>
  <c r="AV264" i="7"/>
  <c r="AW264" i="7"/>
  <c r="AX264" i="7"/>
  <c r="AY264" i="7"/>
  <c r="AZ264" i="7"/>
  <c r="BA264" i="7"/>
  <c r="BB264" i="7"/>
  <c r="BC264" i="7"/>
  <c r="BD264" i="7"/>
  <c r="BE264" i="7"/>
  <c r="BF264" i="7"/>
  <c r="BG264" i="7"/>
  <c r="BH264" i="7"/>
  <c r="BI264" i="7"/>
  <c r="BJ264" i="7"/>
  <c r="BK264" i="7"/>
  <c r="BL264" i="7"/>
  <c r="BM264" i="7"/>
  <c r="BN264" i="7"/>
  <c r="BO264" i="7"/>
  <c r="BP264" i="7"/>
  <c r="BQ264" i="7"/>
  <c r="BR264" i="7"/>
  <c r="BS264" i="7"/>
  <c r="BT264" i="7"/>
  <c r="BU264" i="7"/>
  <c r="BV264" i="7"/>
  <c r="BW264" i="7"/>
  <c r="BX264" i="7"/>
  <c r="BY264" i="7"/>
  <c r="BZ264" i="7"/>
  <c r="CA264" i="7"/>
  <c r="CB264" i="7"/>
  <c r="CC264" i="7"/>
  <c r="CD264" i="7"/>
  <c r="CE264" i="7"/>
  <c r="CF264" i="7"/>
  <c r="CG264" i="7"/>
  <c r="CH264" i="7"/>
  <c r="CI264" i="7"/>
  <c r="CJ264" i="7"/>
  <c r="CK264" i="7"/>
  <c r="CL264" i="7"/>
  <c r="CM264" i="7"/>
  <c r="CN264" i="7"/>
  <c r="CO264" i="7"/>
  <c r="CP264" i="7"/>
  <c r="CQ264" i="7"/>
  <c r="CR264" i="7"/>
  <c r="CS264" i="7"/>
  <c r="CT264" i="7"/>
  <c r="CU264" i="7"/>
  <c r="CV264" i="7"/>
  <c r="CW264" i="7"/>
  <c r="CX264" i="7"/>
  <c r="CY264" i="7"/>
  <c r="CZ264" i="7"/>
  <c r="DA264" i="7"/>
  <c r="D265" i="7"/>
  <c r="E265" i="7"/>
  <c r="F265" i="7"/>
  <c r="G265" i="7"/>
  <c r="H265" i="7"/>
  <c r="I265" i="7"/>
  <c r="J265" i="7"/>
  <c r="K265" i="7"/>
  <c r="L265" i="7"/>
  <c r="M265" i="7"/>
  <c r="N265" i="7"/>
  <c r="O265" i="7"/>
  <c r="P265" i="7"/>
  <c r="Q265" i="7"/>
  <c r="R265" i="7"/>
  <c r="S265" i="7"/>
  <c r="T265" i="7"/>
  <c r="U265" i="7"/>
  <c r="V265" i="7"/>
  <c r="W265" i="7"/>
  <c r="X265" i="7"/>
  <c r="Y265" i="7"/>
  <c r="Z265" i="7"/>
  <c r="AA265" i="7"/>
  <c r="AB265" i="7"/>
  <c r="AC265" i="7"/>
  <c r="AD265" i="7"/>
  <c r="AE265" i="7"/>
  <c r="AF265" i="7"/>
  <c r="AG265" i="7"/>
  <c r="AH265" i="7"/>
  <c r="AI265" i="7"/>
  <c r="AJ265" i="7"/>
  <c r="AK265" i="7"/>
  <c r="AL265" i="7"/>
  <c r="AM265" i="7"/>
  <c r="AN265" i="7"/>
  <c r="AO265" i="7"/>
  <c r="AP265" i="7"/>
  <c r="AQ265" i="7"/>
  <c r="AR265" i="7"/>
  <c r="AS265" i="7"/>
  <c r="AT265" i="7"/>
  <c r="AU265" i="7"/>
  <c r="AV265" i="7"/>
  <c r="AW265" i="7"/>
  <c r="AX265" i="7"/>
  <c r="AY265" i="7"/>
  <c r="AZ265" i="7"/>
  <c r="BA265" i="7"/>
  <c r="BB265" i="7"/>
  <c r="BC265" i="7"/>
  <c r="BD265" i="7"/>
  <c r="BE265" i="7"/>
  <c r="BF265" i="7"/>
  <c r="BG265" i="7"/>
  <c r="BH265" i="7"/>
  <c r="BI265" i="7"/>
  <c r="BJ265" i="7"/>
  <c r="BK265" i="7"/>
  <c r="BL265" i="7"/>
  <c r="BM265" i="7"/>
  <c r="BN265" i="7"/>
  <c r="BO265" i="7"/>
  <c r="BP265" i="7"/>
  <c r="BQ265" i="7"/>
  <c r="BR265" i="7"/>
  <c r="BS265" i="7"/>
  <c r="BT265" i="7"/>
  <c r="BU265" i="7"/>
  <c r="BV265" i="7"/>
  <c r="BW265" i="7"/>
  <c r="BX265" i="7"/>
  <c r="BY265" i="7"/>
  <c r="BZ265" i="7"/>
  <c r="CA265" i="7"/>
  <c r="CB265" i="7"/>
  <c r="CC265" i="7"/>
  <c r="CD265" i="7"/>
  <c r="CE265" i="7"/>
  <c r="CF265" i="7"/>
  <c r="CG265" i="7"/>
  <c r="CH265" i="7"/>
  <c r="CI265" i="7"/>
  <c r="CJ265" i="7"/>
  <c r="CK265" i="7"/>
  <c r="CL265" i="7"/>
  <c r="CM265" i="7"/>
  <c r="CN265" i="7"/>
  <c r="CO265" i="7"/>
  <c r="CP265" i="7"/>
  <c r="CQ265" i="7"/>
  <c r="CR265" i="7"/>
  <c r="CS265" i="7"/>
  <c r="CT265" i="7"/>
  <c r="CU265" i="7"/>
  <c r="CV265" i="7"/>
  <c r="CW265" i="7"/>
  <c r="CX265" i="7"/>
  <c r="CY265" i="7"/>
  <c r="CZ265" i="7"/>
  <c r="DA265" i="7"/>
  <c r="D266" i="7"/>
  <c r="E266" i="7"/>
  <c r="F266" i="7"/>
  <c r="G266" i="7"/>
  <c r="H266" i="7"/>
  <c r="I266" i="7"/>
  <c r="J266" i="7"/>
  <c r="K266" i="7"/>
  <c r="L266" i="7"/>
  <c r="M266" i="7"/>
  <c r="N266" i="7"/>
  <c r="O266" i="7"/>
  <c r="P266" i="7"/>
  <c r="Q266" i="7"/>
  <c r="R266" i="7"/>
  <c r="S266" i="7"/>
  <c r="T266" i="7"/>
  <c r="U266" i="7"/>
  <c r="V266" i="7"/>
  <c r="W266" i="7"/>
  <c r="X266" i="7"/>
  <c r="Y266" i="7"/>
  <c r="Z266" i="7"/>
  <c r="AA266" i="7"/>
  <c r="AB266" i="7"/>
  <c r="AC266" i="7"/>
  <c r="AD266" i="7"/>
  <c r="AE266" i="7"/>
  <c r="AF266" i="7"/>
  <c r="AG266" i="7"/>
  <c r="AH266" i="7"/>
  <c r="AI266" i="7"/>
  <c r="AJ266" i="7"/>
  <c r="AK266" i="7"/>
  <c r="AL266" i="7"/>
  <c r="AM266" i="7"/>
  <c r="AN266" i="7"/>
  <c r="AO266" i="7"/>
  <c r="AP266" i="7"/>
  <c r="AQ266" i="7"/>
  <c r="AR266" i="7"/>
  <c r="AS266" i="7"/>
  <c r="AT266" i="7"/>
  <c r="AU266" i="7"/>
  <c r="AV266" i="7"/>
  <c r="AW266" i="7"/>
  <c r="AX266" i="7"/>
  <c r="AY266" i="7"/>
  <c r="AZ266" i="7"/>
  <c r="BA266" i="7"/>
  <c r="BB266" i="7"/>
  <c r="BC266" i="7"/>
  <c r="BD266" i="7"/>
  <c r="BE266" i="7"/>
  <c r="BF266" i="7"/>
  <c r="BG266" i="7"/>
  <c r="BH266" i="7"/>
  <c r="BI266" i="7"/>
  <c r="BJ266" i="7"/>
  <c r="BK266" i="7"/>
  <c r="BL266" i="7"/>
  <c r="BM266" i="7"/>
  <c r="BN266" i="7"/>
  <c r="BO266" i="7"/>
  <c r="BP266" i="7"/>
  <c r="BQ266" i="7"/>
  <c r="BR266" i="7"/>
  <c r="BS266" i="7"/>
  <c r="BT266" i="7"/>
  <c r="BU266" i="7"/>
  <c r="BV266" i="7"/>
  <c r="BW266" i="7"/>
  <c r="BX266" i="7"/>
  <c r="BY266" i="7"/>
  <c r="BZ266" i="7"/>
  <c r="CA266" i="7"/>
  <c r="CB266" i="7"/>
  <c r="CC266" i="7"/>
  <c r="CD266" i="7"/>
  <c r="CE266" i="7"/>
  <c r="CF266" i="7"/>
  <c r="CG266" i="7"/>
  <c r="CH266" i="7"/>
  <c r="CI266" i="7"/>
  <c r="CJ266" i="7"/>
  <c r="CK266" i="7"/>
  <c r="CL266" i="7"/>
  <c r="CM266" i="7"/>
  <c r="CN266" i="7"/>
  <c r="CO266" i="7"/>
  <c r="CP266" i="7"/>
  <c r="CQ266" i="7"/>
  <c r="CR266" i="7"/>
  <c r="CS266" i="7"/>
  <c r="CT266" i="7"/>
  <c r="CU266" i="7"/>
  <c r="CV266" i="7"/>
  <c r="CW266" i="7"/>
  <c r="CX266" i="7"/>
  <c r="CY266" i="7"/>
  <c r="CZ266" i="7"/>
  <c r="DA266" i="7"/>
  <c r="D267" i="7"/>
  <c r="E267" i="7"/>
  <c r="F267" i="7"/>
  <c r="G267" i="7"/>
  <c r="H267" i="7"/>
  <c r="I267" i="7"/>
  <c r="J267" i="7"/>
  <c r="K267" i="7"/>
  <c r="L267" i="7"/>
  <c r="M267" i="7"/>
  <c r="N267" i="7"/>
  <c r="O267" i="7"/>
  <c r="P267" i="7"/>
  <c r="Q267" i="7"/>
  <c r="R267" i="7"/>
  <c r="S267" i="7"/>
  <c r="T267" i="7"/>
  <c r="U267" i="7"/>
  <c r="V267" i="7"/>
  <c r="W267" i="7"/>
  <c r="X267" i="7"/>
  <c r="Y267" i="7"/>
  <c r="Z267" i="7"/>
  <c r="AA267" i="7"/>
  <c r="AB267" i="7"/>
  <c r="AC267" i="7"/>
  <c r="AD267" i="7"/>
  <c r="AE267" i="7"/>
  <c r="AF267" i="7"/>
  <c r="AG267" i="7"/>
  <c r="AH267" i="7"/>
  <c r="AI267" i="7"/>
  <c r="AJ267" i="7"/>
  <c r="AK267" i="7"/>
  <c r="AL267" i="7"/>
  <c r="AM267" i="7"/>
  <c r="AN267" i="7"/>
  <c r="AO267" i="7"/>
  <c r="AP267" i="7"/>
  <c r="AQ267" i="7"/>
  <c r="AR267" i="7"/>
  <c r="AS267" i="7"/>
  <c r="AT267" i="7"/>
  <c r="AU267" i="7"/>
  <c r="AV267" i="7"/>
  <c r="AW267" i="7"/>
  <c r="AX267" i="7"/>
  <c r="AY267" i="7"/>
  <c r="AZ267" i="7"/>
  <c r="BA267" i="7"/>
  <c r="BB267" i="7"/>
  <c r="BC267" i="7"/>
  <c r="BD267" i="7"/>
  <c r="BE267" i="7"/>
  <c r="BF267" i="7"/>
  <c r="BG267" i="7"/>
  <c r="BH267" i="7"/>
  <c r="BI267" i="7"/>
  <c r="BJ267" i="7"/>
  <c r="BK267" i="7"/>
  <c r="BL267" i="7"/>
  <c r="BM267" i="7"/>
  <c r="BN267" i="7"/>
  <c r="BO267" i="7"/>
  <c r="BP267" i="7"/>
  <c r="BQ267" i="7"/>
  <c r="BR267" i="7"/>
  <c r="BS267" i="7"/>
  <c r="BT267" i="7"/>
  <c r="BU267" i="7"/>
  <c r="BV267" i="7"/>
  <c r="BW267" i="7"/>
  <c r="BX267" i="7"/>
  <c r="BY267" i="7"/>
  <c r="BZ267" i="7"/>
  <c r="CA267" i="7"/>
  <c r="CB267" i="7"/>
  <c r="CC267" i="7"/>
  <c r="CD267" i="7"/>
  <c r="CE267" i="7"/>
  <c r="CF267" i="7"/>
  <c r="CG267" i="7"/>
  <c r="CH267" i="7"/>
  <c r="CI267" i="7"/>
  <c r="CJ267" i="7"/>
  <c r="CK267" i="7"/>
  <c r="CL267" i="7"/>
  <c r="CM267" i="7"/>
  <c r="CN267" i="7"/>
  <c r="CO267" i="7"/>
  <c r="CP267" i="7"/>
  <c r="CQ267" i="7"/>
  <c r="CR267" i="7"/>
  <c r="CS267" i="7"/>
  <c r="CT267" i="7"/>
  <c r="CU267" i="7"/>
  <c r="CV267" i="7"/>
  <c r="CW267" i="7"/>
  <c r="CX267" i="7"/>
  <c r="CY267" i="7"/>
  <c r="CZ267" i="7"/>
  <c r="DA267" i="7"/>
  <c r="D268" i="7"/>
  <c r="E268" i="7"/>
  <c r="F268" i="7"/>
  <c r="G268" i="7"/>
  <c r="H268" i="7"/>
  <c r="I268" i="7"/>
  <c r="J268" i="7"/>
  <c r="K268" i="7"/>
  <c r="L268" i="7"/>
  <c r="M268" i="7"/>
  <c r="N268" i="7"/>
  <c r="O268" i="7"/>
  <c r="P268" i="7"/>
  <c r="Q268" i="7"/>
  <c r="R268" i="7"/>
  <c r="S268" i="7"/>
  <c r="T268" i="7"/>
  <c r="U268" i="7"/>
  <c r="V268" i="7"/>
  <c r="W268" i="7"/>
  <c r="X268" i="7"/>
  <c r="Y268" i="7"/>
  <c r="Z268" i="7"/>
  <c r="AA268" i="7"/>
  <c r="AB268" i="7"/>
  <c r="AC268" i="7"/>
  <c r="AD268" i="7"/>
  <c r="AE268" i="7"/>
  <c r="AF268" i="7"/>
  <c r="AG268" i="7"/>
  <c r="AH268" i="7"/>
  <c r="AI268" i="7"/>
  <c r="AJ268" i="7"/>
  <c r="AK268" i="7"/>
  <c r="AL268" i="7"/>
  <c r="AM268" i="7"/>
  <c r="AN268" i="7"/>
  <c r="AO268" i="7"/>
  <c r="AP268" i="7"/>
  <c r="AQ268" i="7"/>
  <c r="AR268" i="7"/>
  <c r="AS268" i="7"/>
  <c r="AT268" i="7"/>
  <c r="AU268" i="7"/>
  <c r="AV268" i="7"/>
  <c r="AW268" i="7"/>
  <c r="AX268" i="7"/>
  <c r="AY268" i="7"/>
  <c r="AZ268" i="7"/>
  <c r="BA268" i="7"/>
  <c r="BB268" i="7"/>
  <c r="BC268" i="7"/>
  <c r="BD268" i="7"/>
  <c r="BE268" i="7"/>
  <c r="BF268" i="7"/>
  <c r="BG268" i="7"/>
  <c r="BH268" i="7"/>
  <c r="BI268" i="7"/>
  <c r="BJ268" i="7"/>
  <c r="BK268" i="7"/>
  <c r="BL268" i="7"/>
  <c r="BM268" i="7"/>
  <c r="BN268" i="7"/>
  <c r="BO268" i="7"/>
  <c r="BP268" i="7"/>
  <c r="BQ268" i="7"/>
  <c r="BR268" i="7"/>
  <c r="BS268" i="7"/>
  <c r="BT268" i="7"/>
  <c r="BU268" i="7"/>
  <c r="BV268" i="7"/>
  <c r="BW268" i="7"/>
  <c r="BX268" i="7"/>
  <c r="BY268" i="7"/>
  <c r="BZ268" i="7"/>
  <c r="CA268" i="7"/>
  <c r="CB268" i="7"/>
  <c r="CC268" i="7"/>
  <c r="CD268" i="7"/>
  <c r="CE268" i="7"/>
  <c r="CF268" i="7"/>
  <c r="CG268" i="7"/>
  <c r="CH268" i="7"/>
  <c r="CI268" i="7"/>
  <c r="CJ268" i="7"/>
  <c r="CK268" i="7"/>
  <c r="CL268" i="7"/>
  <c r="CM268" i="7"/>
  <c r="CN268" i="7"/>
  <c r="CO268" i="7"/>
  <c r="CP268" i="7"/>
  <c r="CQ268" i="7"/>
  <c r="CR268" i="7"/>
  <c r="CS268" i="7"/>
  <c r="CT268" i="7"/>
  <c r="CU268" i="7"/>
  <c r="CV268" i="7"/>
  <c r="CW268" i="7"/>
  <c r="CX268" i="7"/>
  <c r="CY268" i="7"/>
  <c r="CZ268" i="7"/>
  <c r="DA268" i="7"/>
  <c r="D269" i="7"/>
  <c r="E269" i="7"/>
  <c r="F269" i="7"/>
  <c r="G269" i="7"/>
  <c r="H269" i="7"/>
  <c r="I269" i="7"/>
  <c r="J269" i="7"/>
  <c r="K269" i="7"/>
  <c r="L269" i="7"/>
  <c r="M269" i="7"/>
  <c r="N269" i="7"/>
  <c r="O269" i="7"/>
  <c r="P269" i="7"/>
  <c r="Q269" i="7"/>
  <c r="R269" i="7"/>
  <c r="S269" i="7"/>
  <c r="T269" i="7"/>
  <c r="U269" i="7"/>
  <c r="V269" i="7"/>
  <c r="W269" i="7"/>
  <c r="X269" i="7"/>
  <c r="Y269" i="7"/>
  <c r="Z269" i="7"/>
  <c r="AA269" i="7"/>
  <c r="AB269" i="7"/>
  <c r="AC269" i="7"/>
  <c r="AD269" i="7"/>
  <c r="AE269" i="7"/>
  <c r="AF269" i="7"/>
  <c r="AG269" i="7"/>
  <c r="AH269" i="7"/>
  <c r="AI269" i="7"/>
  <c r="AJ269" i="7"/>
  <c r="AK269" i="7"/>
  <c r="AL269" i="7"/>
  <c r="AM269" i="7"/>
  <c r="AN269" i="7"/>
  <c r="AO269" i="7"/>
  <c r="AP269" i="7"/>
  <c r="AQ269" i="7"/>
  <c r="AR269" i="7"/>
  <c r="AS269" i="7"/>
  <c r="AT269" i="7"/>
  <c r="AU269" i="7"/>
  <c r="AV269" i="7"/>
  <c r="AW269" i="7"/>
  <c r="AX269" i="7"/>
  <c r="AY269" i="7"/>
  <c r="AZ269" i="7"/>
  <c r="BA269" i="7"/>
  <c r="BB269" i="7"/>
  <c r="BC269" i="7"/>
  <c r="BD269" i="7"/>
  <c r="BE269" i="7"/>
  <c r="BF269" i="7"/>
  <c r="BG269" i="7"/>
  <c r="BH269" i="7"/>
  <c r="BI269" i="7"/>
  <c r="BJ269" i="7"/>
  <c r="BK269" i="7"/>
  <c r="BL269" i="7"/>
  <c r="BM269" i="7"/>
  <c r="BN269" i="7"/>
  <c r="BO269" i="7"/>
  <c r="BP269" i="7"/>
  <c r="BQ269" i="7"/>
  <c r="BR269" i="7"/>
  <c r="BS269" i="7"/>
  <c r="BT269" i="7"/>
  <c r="BU269" i="7"/>
  <c r="BV269" i="7"/>
  <c r="BW269" i="7"/>
  <c r="BX269" i="7"/>
  <c r="BY269" i="7"/>
  <c r="BZ269" i="7"/>
  <c r="CA269" i="7"/>
  <c r="CB269" i="7"/>
  <c r="CC269" i="7"/>
  <c r="CD269" i="7"/>
  <c r="CE269" i="7"/>
  <c r="CF269" i="7"/>
  <c r="CG269" i="7"/>
  <c r="CH269" i="7"/>
  <c r="CI269" i="7"/>
  <c r="CJ269" i="7"/>
  <c r="CK269" i="7"/>
  <c r="CL269" i="7"/>
  <c r="CM269" i="7"/>
  <c r="CN269" i="7"/>
  <c r="CO269" i="7"/>
  <c r="CP269" i="7"/>
  <c r="CQ269" i="7"/>
  <c r="CR269" i="7"/>
  <c r="CS269" i="7"/>
  <c r="CT269" i="7"/>
  <c r="CU269" i="7"/>
  <c r="CV269" i="7"/>
  <c r="CW269" i="7"/>
  <c r="CX269" i="7"/>
  <c r="CY269" i="7"/>
  <c r="CZ269" i="7"/>
  <c r="DA269" i="7"/>
  <c r="D270" i="7"/>
  <c r="E270" i="7"/>
  <c r="F270" i="7"/>
  <c r="G270" i="7"/>
  <c r="H270" i="7"/>
  <c r="I270" i="7"/>
  <c r="J270" i="7"/>
  <c r="K270" i="7"/>
  <c r="L270" i="7"/>
  <c r="M270" i="7"/>
  <c r="N270" i="7"/>
  <c r="O270" i="7"/>
  <c r="P270" i="7"/>
  <c r="Q270" i="7"/>
  <c r="R270" i="7"/>
  <c r="S270" i="7"/>
  <c r="T270" i="7"/>
  <c r="U270" i="7"/>
  <c r="V270" i="7"/>
  <c r="W270" i="7"/>
  <c r="X270" i="7"/>
  <c r="Y270" i="7"/>
  <c r="Z270" i="7"/>
  <c r="AA270" i="7"/>
  <c r="AB270" i="7"/>
  <c r="AC270" i="7"/>
  <c r="AD270" i="7"/>
  <c r="AE270" i="7"/>
  <c r="AF270" i="7"/>
  <c r="AG270" i="7"/>
  <c r="AH270" i="7"/>
  <c r="AI270" i="7"/>
  <c r="AJ270" i="7"/>
  <c r="AK270" i="7"/>
  <c r="AL270" i="7"/>
  <c r="AM270" i="7"/>
  <c r="AN270" i="7"/>
  <c r="AO270" i="7"/>
  <c r="AP270" i="7"/>
  <c r="AQ270" i="7"/>
  <c r="AR270" i="7"/>
  <c r="AS270" i="7"/>
  <c r="AT270" i="7"/>
  <c r="AU270" i="7"/>
  <c r="AV270" i="7"/>
  <c r="AW270" i="7"/>
  <c r="AX270" i="7"/>
  <c r="AY270" i="7"/>
  <c r="AZ270" i="7"/>
  <c r="BA270" i="7"/>
  <c r="BB270" i="7"/>
  <c r="BC270" i="7"/>
  <c r="BD270" i="7"/>
  <c r="BE270" i="7"/>
  <c r="BF270" i="7"/>
  <c r="BG270" i="7"/>
  <c r="BH270" i="7"/>
  <c r="BI270" i="7"/>
  <c r="BJ270" i="7"/>
  <c r="BK270" i="7"/>
  <c r="BL270" i="7"/>
  <c r="BM270" i="7"/>
  <c r="BN270" i="7"/>
  <c r="BO270" i="7"/>
  <c r="BP270" i="7"/>
  <c r="BQ270" i="7"/>
  <c r="BR270" i="7"/>
  <c r="BS270" i="7"/>
  <c r="BT270" i="7"/>
  <c r="BU270" i="7"/>
  <c r="BV270" i="7"/>
  <c r="BW270" i="7"/>
  <c r="BX270" i="7"/>
  <c r="BY270" i="7"/>
  <c r="BZ270" i="7"/>
  <c r="CA270" i="7"/>
  <c r="CB270" i="7"/>
  <c r="CC270" i="7"/>
  <c r="CD270" i="7"/>
  <c r="CE270" i="7"/>
  <c r="CF270" i="7"/>
  <c r="CG270" i="7"/>
  <c r="CH270" i="7"/>
  <c r="CI270" i="7"/>
  <c r="CJ270" i="7"/>
  <c r="CK270" i="7"/>
  <c r="CL270" i="7"/>
  <c r="CM270" i="7"/>
  <c r="CN270" i="7"/>
  <c r="CO270" i="7"/>
  <c r="CP270" i="7"/>
  <c r="CQ270" i="7"/>
  <c r="CR270" i="7"/>
  <c r="CS270" i="7"/>
  <c r="CT270" i="7"/>
  <c r="CU270" i="7"/>
  <c r="CV270" i="7"/>
  <c r="CW270" i="7"/>
  <c r="CX270" i="7"/>
  <c r="CY270" i="7"/>
  <c r="CZ270" i="7"/>
  <c r="DA270" i="7"/>
  <c r="D271" i="7"/>
  <c r="E271" i="7"/>
  <c r="F271" i="7"/>
  <c r="G271" i="7"/>
  <c r="H271" i="7"/>
  <c r="I271" i="7"/>
  <c r="J271" i="7"/>
  <c r="K271" i="7"/>
  <c r="L271" i="7"/>
  <c r="M271" i="7"/>
  <c r="N271" i="7"/>
  <c r="O271" i="7"/>
  <c r="P271" i="7"/>
  <c r="Q271" i="7"/>
  <c r="R271" i="7"/>
  <c r="S271" i="7"/>
  <c r="T271" i="7"/>
  <c r="U271" i="7"/>
  <c r="V271" i="7"/>
  <c r="W271" i="7"/>
  <c r="X271" i="7"/>
  <c r="Y271" i="7"/>
  <c r="Z271" i="7"/>
  <c r="AA271" i="7"/>
  <c r="AB271" i="7"/>
  <c r="AC271" i="7"/>
  <c r="AD271" i="7"/>
  <c r="AE271" i="7"/>
  <c r="AF271" i="7"/>
  <c r="AG271" i="7"/>
  <c r="AH271" i="7"/>
  <c r="AI271" i="7"/>
  <c r="AJ271" i="7"/>
  <c r="AK271" i="7"/>
  <c r="AL271" i="7"/>
  <c r="AM271" i="7"/>
  <c r="AN271" i="7"/>
  <c r="AO271" i="7"/>
  <c r="AP271" i="7"/>
  <c r="AQ271" i="7"/>
  <c r="AR271" i="7"/>
  <c r="AS271" i="7"/>
  <c r="AT271" i="7"/>
  <c r="AU271" i="7"/>
  <c r="AV271" i="7"/>
  <c r="AW271" i="7"/>
  <c r="AX271" i="7"/>
  <c r="AY271" i="7"/>
  <c r="AZ271" i="7"/>
  <c r="BA271" i="7"/>
  <c r="BB271" i="7"/>
  <c r="BC271" i="7"/>
  <c r="BD271" i="7"/>
  <c r="BE271" i="7"/>
  <c r="BF271" i="7"/>
  <c r="BG271" i="7"/>
  <c r="BH271" i="7"/>
  <c r="BI271" i="7"/>
  <c r="BJ271" i="7"/>
  <c r="BK271" i="7"/>
  <c r="BL271" i="7"/>
  <c r="BM271" i="7"/>
  <c r="BN271" i="7"/>
  <c r="BO271" i="7"/>
  <c r="BP271" i="7"/>
  <c r="BQ271" i="7"/>
  <c r="BR271" i="7"/>
  <c r="BS271" i="7"/>
  <c r="BT271" i="7"/>
  <c r="BU271" i="7"/>
  <c r="BV271" i="7"/>
  <c r="BW271" i="7"/>
  <c r="BX271" i="7"/>
  <c r="BY271" i="7"/>
  <c r="BZ271" i="7"/>
  <c r="CA271" i="7"/>
  <c r="CB271" i="7"/>
  <c r="CC271" i="7"/>
  <c r="CD271" i="7"/>
  <c r="CE271" i="7"/>
  <c r="CF271" i="7"/>
  <c r="CG271" i="7"/>
  <c r="CH271" i="7"/>
  <c r="CI271" i="7"/>
  <c r="CJ271" i="7"/>
  <c r="CK271" i="7"/>
  <c r="CL271" i="7"/>
  <c r="CM271" i="7"/>
  <c r="CN271" i="7"/>
  <c r="CO271" i="7"/>
  <c r="CP271" i="7"/>
  <c r="CQ271" i="7"/>
  <c r="CR271" i="7"/>
  <c r="CS271" i="7"/>
  <c r="CT271" i="7"/>
  <c r="CU271" i="7"/>
  <c r="CV271" i="7"/>
  <c r="CW271" i="7"/>
  <c r="CX271" i="7"/>
  <c r="CY271" i="7"/>
  <c r="CZ271" i="7"/>
  <c r="DA271" i="7"/>
  <c r="D272" i="7"/>
  <c r="E272" i="7"/>
  <c r="F272" i="7"/>
  <c r="G272" i="7"/>
  <c r="H272" i="7"/>
  <c r="I272" i="7"/>
  <c r="J272" i="7"/>
  <c r="K272" i="7"/>
  <c r="L272" i="7"/>
  <c r="M272" i="7"/>
  <c r="N272" i="7"/>
  <c r="O272" i="7"/>
  <c r="P272" i="7"/>
  <c r="Q272" i="7"/>
  <c r="R272" i="7"/>
  <c r="S272" i="7"/>
  <c r="T272" i="7"/>
  <c r="U272" i="7"/>
  <c r="V272" i="7"/>
  <c r="W272" i="7"/>
  <c r="X272" i="7"/>
  <c r="Y272" i="7"/>
  <c r="Z272" i="7"/>
  <c r="AA272" i="7"/>
  <c r="AB272" i="7"/>
  <c r="AC272" i="7"/>
  <c r="AD272" i="7"/>
  <c r="AE272" i="7"/>
  <c r="AF272" i="7"/>
  <c r="AG272" i="7"/>
  <c r="AH272" i="7"/>
  <c r="AI272" i="7"/>
  <c r="AJ272" i="7"/>
  <c r="AK272" i="7"/>
  <c r="AL272" i="7"/>
  <c r="AM272" i="7"/>
  <c r="AN272" i="7"/>
  <c r="AO272" i="7"/>
  <c r="AP272" i="7"/>
  <c r="AQ272" i="7"/>
  <c r="AR272" i="7"/>
  <c r="AS272" i="7"/>
  <c r="AT272" i="7"/>
  <c r="AU272" i="7"/>
  <c r="AV272" i="7"/>
  <c r="AW272" i="7"/>
  <c r="AX272" i="7"/>
  <c r="AY272" i="7"/>
  <c r="AZ272" i="7"/>
  <c r="BA272" i="7"/>
  <c r="BB272" i="7"/>
  <c r="BC272" i="7"/>
  <c r="BD272" i="7"/>
  <c r="BE272" i="7"/>
  <c r="BF272" i="7"/>
  <c r="BG272" i="7"/>
  <c r="BH272" i="7"/>
  <c r="BI272" i="7"/>
  <c r="BJ272" i="7"/>
  <c r="BK272" i="7"/>
  <c r="BL272" i="7"/>
  <c r="BM272" i="7"/>
  <c r="BN272" i="7"/>
  <c r="BO272" i="7"/>
  <c r="BP272" i="7"/>
  <c r="BQ272" i="7"/>
  <c r="BR272" i="7"/>
  <c r="BS272" i="7"/>
  <c r="BT272" i="7"/>
  <c r="BU272" i="7"/>
  <c r="BV272" i="7"/>
  <c r="BW272" i="7"/>
  <c r="BX272" i="7"/>
  <c r="BY272" i="7"/>
  <c r="BZ272" i="7"/>
  <c r="CA272" i="7"/>
  <c r="CB272" i="7"/>
  <c r="CC272" i="7"/>
  <c r="CD272" i="7"/>
  <c r="CE272" i="7"/>
  <c r="CF272" i="7"/>
  <c r="CG272" i="7"/>
  <c r="CH272" i="7"/>
  <c r="CI272" i="7"/>
  <c r="CJ272" i="7"/>
  <c r="CK272" i="7"/>
  <c r="CL272" i="7"/>
  <c r="CM272" i="7"/>
  <c r="CN272" i="7"/>
  <c r="CO272" i="7"/>
  <c r="CP272" i="7"/>
  <c r="CQ272" i="7"/>
  <c r="CR272" i="7"/>
  <c r="CS272" i="7"/>
  <c r="CT272" i="7"/>
  <c r="CU272" i="7"/>
  <c r="CV272" i="7"/>
  <c r="CW272" i="7"/>
  <c r="CX272" i="7"/>
  <c r="CY272" i="7"/>
  <c r="CZ272" i="7"/>
  <c r="DA272" i="7"/>
  <c r="D273" i="7"/>
  <c r="E273" i="7"/>
  <c r="F273" i="7"/>
  <c r="G273" i="7"/>
  <c r="H273" i="7"/>
  <c r="I273" i="7"/>
  <c r="J273" i="7"/>
  <c r="K273" i="7"/>
  <c r="L273" i="7"/>
  <c r="M273" i="7"/>
  <c r="N273" i="7"/>
  <c r="O273" i="7"/>
  <c r="P273" i="7"/>
  <c r="Q273" i="7"/>
  <c r="R273" i="7"/>
  <c r="S273" i="7"/>
  <c r="T273" i="7"/>
  <c r="U273" i="7"/>
  <c r="V273" i="7"/>
  <c r="W273" i="7"/>
  <c r="X273" i="7"/>
  <c r="Y273" i="7"/>
  <c r="Z273" i="7"/>
  <c r="AA273" i="7"/>
  <c r="AB273" i="7"/>
  <c r="AC273" i="7"/>
  <c r="AD273" i="7"/>
  <c r="AE273" i="7"/>
  <c r="AF273" i="7"/>
  <c r="AG273" i="7"/>
  <c r="AH273" i="7"/>
  <c r="AI273" i="7"/>
  <c r="AJ273" i="7"/>
  <c r="AK273" i="7"/>
  <c r="AL273" i="7"/>
  <c r="AM273" i="7"/>
  <c r="AN273" i="7"/>
  <c r="AO273" i="7"/>
  <c r="AP273" i="7"/>
  <c r="AQ273" i="7"/>
  <c r="AR273" i="7"/>
  <c r="AS273" i="7"/>
  <c r="AT273" i="7"/>
  <c r="AU273" i="7"/>
  <c r="AV273" i="7"/>
  <c r="AW273" i="7"/>
  <c r="AX273" i="7"/>
  <c r="AY273" i="7"/>
  <c r="AZ273" i="7"/>
  <c r="BA273" i="7"/>
  <c r="BB273" i="7"/>
  <c r="BC273" i="7"/>
  <c r="BD273" i="7"/>
  <c r="BE273" i="7"/>
  <c r="BF273" i="7"/>
  <c r="BG273" i="7"/>
  <c r="BH273" i="7"/>
  <c r="BI273" i="7"/>
  <c r="BJ273" i="7"/>
  <c r="BK273" i="7"/>
  <c r="BL273" i="7"/>
  <c r="BM273" i="7"/>
  <c r="BN273" i="7"/>
  <c r="BO273" i="7"/>
  <c r="BP273" i="7"/>
  <c r="BQ273" i="7"/>
  <c r="BR273" i="7"/>
  <c r="BS273" i="7"/>
  <c r="BT273" i="7"/>
  <c r="BU273" i="7"/>
  <c r="BV273" i="7"/>
  <c r="BW273" i="7"/>
  <c r="BX273" i="7"/>
  <c r="BY273" i="7"/>
  <c r="BZ273" i="7"/>
  <c r="CA273" i="7"/>
  <c r="CB273" i="7"/>
  <c r="CC273" i="7"/>
  <c r="CD273" i="7"/>
  <c r="CE273" i="7"/>
  <c r="CF273" i="7"/>
  <c r="CG273" i="7"/>
  <c r="CH273" i="7"/>
  <c r="CI273" i="7"/>
  <c r="CJ273" i="7"/>
  <c r="CK273" i="7"/>
  <c r="CL273" i="7"/>
  <c r="CM273" i="7"/>
  <c r="CN273" i="7"/>
  <c r="CO273" i="7"/>
  <c r="CP273" i="7"/>
  <c r="CQ273" i="7"/>
  <c r="CR273" i="7"/>
  <c r="CS273" i="7"/>
  <c r="CT273" i="7"/>
  <c r="CU273" i="7"/>
  <c r="CV273" i="7"/>
  <c r="CW273" i="7"/>
  <c r="CX273" i="7"/>
  <c r="CY273" i="7"/>
  <c r="CZ273" i="7"/>
  <c r="DA273" i="7"/>
  <c r="D274" i="7"/>
  <c r="E274" i="7"/>
  <c r="F274" i="7"/>
  <c r="G274" i="7"/>
  <c r="H274" i="7"/>
  <c r="I274" i="7"/>
  <c r="J274" i="7"/>
  <c r="K274" i="7"/>
  <c r="L274" i="7"/>
  <c r="M274" i="7"/>
  <c r="N274" i="7"/>
  <c r="O274" i="7"/>
  <c r="P274" i="7"/>
  <c r="Q274" i="7"/>
  <c r="R274" i="7"/>
  <c r="S274" i="7"/>
  <c r="T274" i="7"/>
  <c r="U274" i="7"/>
  <c r="V274" i="7"/>
  <c r="W274" i="7"/>
  <c r="X274" i="7"/>
  <c r="Y274" i="7"/>
  <c r="Z274" i="7"/>
  <c r="AA274" i="7"/>
  <c r="AB274" i="7"/>
  <c r="AC274" i="7"/>
  <c r="AD274" i="7"/>
  <c r="AE274" i="7"/>
  <c r="AF274" i="7"/>
  <c r="AG274" i="7"/>
  <c r="AH274" i="7"/>
  <c r="AI274" i="7"/>
  <c r="AJ274" i="7"/>
  <c r="AK274" i="7"/>
  <c r="AL274" i="7"/>
  <c r="AM274" i="7"/>
  <c r="AN274" i="7"/>
  <c r="AO274" i="7"/>
  <c r="AP274" i="7"/>
  <c r="AQ274" i="7"/>
  <c r="AR274" i="7"/>
  <c r="AS274" i="7"/>
  <c r="AT274" i="7"/>
  <c r="AU274" i="7"/>
  <c r="AV274" i="7"/>
  <c r="AW274" i="7"/>
  <c r="AX274" i="7"/>
  <c r="AY274" i="7"/>
  <c r="AZ274" i="7"/>
  <c r="BA274" i="7"/>
  <c r="BB274" i="7"/>
  <c r="BC274" i="7"/>
  <c r="BD274" i="7"/>
  <c r="BE274" i="7"/>
  <c r="BF274" i="7"/>
  <c r="BG274" i="7"/>
  <c r="BH274" i="7"/>
  <c r="BI274" i="7"/>
  <c r="BJ274" i="7"/>
  <c r="BK274" i="7"/>
  <c r="BL274" i="7"/>
  <c r="BM274" i="7"/>
  <c r="BN274" i="7"/>
  <c r="BO274" i="7"/>
  <c r="BP274" i="7"/>
  <c r="BQ274" i="7"/>
  <c r="BR274" i="7"/>
  <c r="BS274" i="7"/>
  <c r="BT274" i="7"/>
  <c r="BU274" i="7"/>
  <c r="BV274" i="7"/>
  <c r="BW274" i="7"/>
  <c r="BX274" i="7"/>
  <c r="BY274" i="7"/>
  <c r="BZ274" i="7"/>
  <c r="CA274" i="7"/>
  <c r="CB274" i="7"/>
  <c r="CC274" i="7"/>
  <c r="CD274" i="7"/>
  <c r="CE274" i="7"/>
  <c r="CF274" i="7"/>
  <c r="CG274" i="7"/>
  <c r="CH274" i="7"/>
  <c r="CI274" i="7"/>
  <c r="CJ274" i="7"/>
  <c r="CK274" i="7"/>
  <c r="CL274" i="7"/>
  <c r="CM274" i="7"/>
  <c r="CN274" i="7"/>
  <c r="CO274" i="7"/>
  <c r="CP274" i="7"/>
  <c r="CQ274" i="7"/>
  <c r="CR274" i="7"/>
  <c r="CS274" i="7"/>
  <c r="CT274" i="7"/>
  <c r="CU274" i="7"/>
  <c r="CV274" i="7"/>
  <c r="CW274" i="7"/>
  <c r="CX274" i="7"/>
  <c r="CY274" i="7"/>
  <c r="CZ274" i="7"/>
  <c r="DA274" i="7"/>
  <c r="D275" i="7"/>
  <c r="E275" i="7"/>
  <c r="F275" i="7"/>
  <c r="G275" i="7"/>
  <c r="H275" i="7"/>
  <c r="I275" i="7"/>
  <c r="J275" i="7"/>
  <c r="K275" i="7"/>
  <c r="L275" i="7"/>
  <c r="M275" i="7"/>
  <c r="N275" i="7"/>
  <c r="O275" i="7"/>
  <c r="P275" i="7"/>
  <c r="Q275" i="7"/>
  <c r="R275" i="7"/>
  <c r="S275" i="7"/>
  <c r="T275" i="7"/>
  <c r="U275" i="7"/>
  <c r="V275" i="7"/>
  <c r="W275" i="7"/>
  <c r="X275" i="7"/>
  <c r="Y275" i="7"/>
  <c r="Z275" i="7"/>
  <c r="AA275" i="7"/>
  <c r="AB275" i="7"/>
  <c r="AC275" i="7"/>
  <c r="AD275" i="7"/>
  <c r="AE275" i="7"/>
  <c r="AF275" i="7"/>
  <c r="AG275" i="7"/>
  <c r="AH275" i="7"/>
  <c r="AI275" i="7"/>
  <c r="AJ275" i="7"/>
  <c r="AK275" i="7"/>
  <c r="AL275" i="7"/>
  <c r="AM275" i="7"/>
  <c r="AN275" i="7"/>
  <c r="AO275" i="7"/>
  <c r="AP275" i="7"/>
  <c r="AQ275" i="7"/>
  <c r="AR275" i="7"/>
  <c r="AS275" i="7"/>
  <c r="AT275" i="7"/>
  <c r="AU275" i="7"/>
  <c r="AV275" i="7"/>
  <c r="AW275" i="7"/>
  <c r="AX275" i="7"/>
  <c r="AY275" i="7"/>
  <c r="AZ275" i="7"/>
  <c r="BA275" i="7"/>
  <c r="BB275" i="7"/>
  <c r="BC275" i="7"/>
  <c r="BD275" i="7"/>
  <c r="BE275" i="7"/>
  <c r="BF275" i="7"/>
  <c r="BG275" i="7"/>
  <c r="BH275" i="7"/>
  <c r="BI275" i="7"/>
  <c r="BJ275" i="7"/>
  <c r="BK275" i="7"/>
  <c r="BL275" i="7"/>
  <c r="BM275" i="7"/>
  <c r="BN275" i="7"/>
  <c r="BO275" i="7"/>
  <c r="BP275" i="7"/>
  <c r="BQ275" i="7"/>
  <c r="BR275" i="7"/>
  <c r="BS275" i="7"/>
  <c r="BT275" i="7"/>
  <c r="BU275" i="7"/>
  <c r="BV275" i="7"/>
  <c r="BW275" i="7"/>
  <c r="BX275" i="7"/>
  <c r="BY275" i="7"/>
  <c r="BZ275" i="7"/>
  <c r="CA275" i="7"/>
  <c r="CB275" i="7"/>
  <c r="CC275" i="7"/>
  <c r="CD275" i="7"/>
  <c r="CE275" i="7"/>
  <c r="CF275" i="7"/>
  <c r="CG275" i="7"/>
  <c r="CH275" i="7"/>
  <c r="CI275" i="7"/>
  <c r="CJ275" i="7"/>
  <c r="CK275" i="7"/>
  <c r="CL275" i="7"/>
  <c r="CM275" i="7"/>
  <c r="CN275" i="7"/>
  <c r="CO275" i="7"/>
  <c r="CP275" i="7"/>
  <c r="CQ275" i="7"/>
  <c r="CR275" i="7"/>
  <c r="CS275" i="7"/>
  <c r="CT275" i="7"/>
  <c r="CU275" i="7"/>
  <c r="CV275" i="7"/>
  <c r="CW275" i="7"/>
  <c r="CX275" i="7"/>
  <c r="CY275" i="7"/>
  <c r="CZ275" i="7"/>
  <c r="DA275" i="7"/>
  <c r="D276" i="7"/>
  <c r="E276" i="7"/>
  <c r="F276" i="7"/>
  <c r="G276" i="7"/>
  <c r="H276" i="7"/>
  <c r="I276" i="7"/>
  <c r="J276" i="7"/>
  <c r="K276" i="7"/>
  <c r="L276" i="7"/>
  <c r="M276" i="7"/>
  <c r="N276" i="7"/>
  <c r="O276" i="7"/>
  <c r="P276" i="7"/>
  <c r="Q276" i="7"/>
  <c r="R276" i="7"/>
  <c r="S276" i="7"/>
  <c r="T276" i="7"/>
  <c r="U276" i="7"/>
  <c r="V276" i="7"/>
  <c r="W276" i="7"/>
  <c r="X276" i="7"/>
  <c r="Y276" i="7"/>
  <c r="Z276" i="7"/>
  <c r="AA276" i="7"/>
  <c r="AB276" i="7"/>
  <c r="AC276" i="7"/>
  <c r="AD276" i="7"/>
  <c r="AE276" i="7"/>
  <c r="AF276" i="7"/>
  <c r="AG276" i="7"/>
  <c r="AH276" i="7"/>
  <c r="AI276" i="7"/>
  <c r="AJ276" i="7"/>
  <c r="AK276" i="7"/>
  <c r="AL276" i="7"/>
  <c r="AM276" i="7"/>
  <c r="AN276" i="7"/>
  <c r="AO276" i="7"/>
  <c r="AP276" i="7"/>
  <c r="AQ276" i="7"/>
  <c r="AR276" i="7"/>
  <c r="AS276" i="7"/>
  <c r="AT276" i="7"/>
  <c r="AU276" i="7"/>
  <c r="AV276" i="7"/>
  <c r="AW276" i="7"/>
  <c r="AX276" i="7"/>
  <c r="AY276" i="7"/>
  <c r="AZ276" i="7"/>
  <c r="BA276" i="7"/>
  <c r="BB276" i="7"/>
  <c r="BC276" i="7"/>
  <c r="BD276" i="7"/>
  <c r="BE276" i="7"/>
  <c r="BF276" i="7"/>
  <c r="BG276" i="7"/>
  <c r="BH276" i="7"/>
  <c r="BI276" i="7"/>
  <c r="BJ276" i="7"/>
  <c r="BK276" i="7"/>
  <c r="BL276" i="7"/>
  <c r="BM276" i="7"/>
  <c r="BN276" i="7"/>
  <c r="BO276" i="7"/>
  <c r="BP276" i="7"/>
  <c r="BQ276" i="7"/>
  <c r="BR276" i="7"/>
  <c r="BS276" i="7"/>
  <c r="BT276" i="7"/>
  <c r="BU276" i="7"/>
  <c r="BV276" i="7"/>
  <c r="BW276" i="7"/>
  <c r="BX276" i="7"/>
  <c r="BY276" i="7"/>
  <c r="BZ276" i="7"/>
  <c r="CA276" i="7"/>
  <c r="CB276" i="7"/>
  <c r="CC276" i="7"/>
  <c r="CD276" i="7"/>
  <c r="CE276" i="7"/>
  <c r="CF276" i="7"/>
  <c r="CG276" i="7"/>
  <c r="CH276" i="7"/>
  <c r="CI276" i="7"/>
  <c r="CJ276" i="7"/>
  <c r="CK276" i="7"/>
  <c r="CL276" i="7"/>
  <c r="CM276" i="7"/>
  <c r="CN276" i="7"/>
  <c r="CO276" i="7"/>
  <c r="CP276" i="7"/>
  <c r="CQ276" i="7"/>
  <c r="CR276" i="7"/>
  <c r="CS276" i="7"/>
  <c r="CT276" i="7"/>
  <c r="CU276" i="7"/>
  <c r="CV276" i="7"/>
  <c r="CW276" i="7"/>
  <c r="CX276" i="7"/>
  <c r="CY276" i="7"/>
  <c r="CZ276" i="7"/>
  <c r="DA276" i="7"/>
  <c r="D277" i="7"/>
  <c r="E277" i="7"/>
  <c r="F277" i="7"/>
  <c r="G277" i="7"/>
  <c r="H277" i="7"/>
  <c r="I277" i="7"/>
  <c r="J277" i="7"/>
  <c r="K277" i="7"/>
  <c r="L277" i="7"/>
  <c r="M277" i="7"/>
  <c r="N277" i="7"/>
  <c r="O277" i="7"/>
  <c r="P277" i="7"/>
  <c r="Q277" i="7"/>
  <c r="R277" i="7"/>
  <c r="S277" i="7"/>
  <c r="T277" i="7"/>
  <c r="U277" i="7"/>
  <c r="V277" i="7"/>
  <c r="W277" i="7"/>
  <c r="X277" i="7"/>
  <c r="Y277" i="7"/>
  <c r="Z277" i="7"/>
  <c r="AA277" i="7"/>
  <c r="AB277" i="7"/>
  <c r="AC277" i="7"/>
  <c r="AD277" i="7"/>
  <c r="AE277" i="7"/>
  <c r="AF277" i="7"/>
  <c r="AG277" i="7"/>
  <c r="AH277" i="7"/>
  <c r="AI277" i="7"/>
  <c r="AJ277" i="7"/>
  <c r="AK277" i="7"/>
  <c r="AL277" i="7"/>
  <c r="AM277" i="7"/>
  <c r="AN277" i="7"/>
  <c r="AO277" i="7"/>
  <c r="AP277" i="7"/>
  <c r="AQ277" i="7"/>
  <c r="AR277" i="7"/>
  <c r="AS277" i="7"/>
  <c r="AT277" i="7"/>
  <c r="AU277" i="7"/>
  <c r="AV277" i="7"/>
  <c r="AW277" i="7"/>
  <c r="AX277" i="7"/>
  <c r="AY277" i="7"/>
  <c r="AZ277" i="7"/>
  <c r="BA277" i="7"/>
  <c r="BB277" i="7"/>
  <c r="BC277" i="7"/>
  <c r="BD277" i="7"/>
  <c r="BE277" i="7"/>
  <c r="BF277" i="7"/>
  <c r="BG277" i="7"/>
  <c r="BH277" i="7"/>
  <c r="BI277" i="7"/>
  <c r="BJ277" i="7"/>
  <c r="BK277" i="7"/>
  <c r="BL277" i="7"/>
  <c r="BM277" i="7"/>
  <c r="BN277" i="7"/>
  <c r="BO277" i="7"/>
  <c r="BP277" i="7"/>
  <c r="BQ277" i="7"/>
  <c r="BR277" i="7"/>
  <c r="BS277" i="7"/>
  <c r="BT277" i="7"/>
  <c r="BU277" i="7"/>
  <c r="BV277" i="7"/>
  <c r="BW277" i="7"/>
  <c r="BX277" i="7"/>
  <c r="BY277" i="7"/>
  <c r="BZ277" i="7"/>
  <c r="CA277" i="7"/>
  <c r="CB277" i="7"/>
  <c r="CC277" i="7"/>
  <c r="CD277" i="7"/>
  <c r="CE277" i="7"/>
  <c r="CF277" i="7"/>
  <c r="CG277" i="7"/>
  <c r="CH277" i="7"/>
  <c r="CI277" i="7"/>
  <c r="CJ277" i="7"/>
  <c r="CK277" i="7"/>
  <c r="CL277" i="7"/>
  <c r="CM277" i="7"/>
  <c r="CN277" i="7"/>
  <c r="CO277" i="7"/>
  <c r="CP277" i="7"/>
  <c r="CQ277" i="7"/>
  <c r="CR277" i="7"/>
  <c r="CS277" i="7"/>
  <c r="CT277" i="7"/>
  <c r="CU277" i="7"/>
  <c r="CV277" i="7"/>
  <c r="CW277" i="7"/>
  <c r="CX277" i="7"/>
  <c r="CY277" i="7"/>
  <c r="CZ277" i="7"/>
  <c r="DA277" i="7"/>
  <c r="D278" i="7"/>
  <c r="E278" i="7"/>
  <c r="F278" i="7"/>
  <c r="G278" i="7"/>
  <c r="H278" i="7"/>
  <c r="I278" i="7"/>
  <c r="J278" i="7"/>
  <c r="K278" i="7"/>
  <c r="L278" i="7"/>
  <c r="M278" i="7"/>
  <c r="N278" i="7"/>
  <c r="O278" i="7"/>
  <c r="P278" i="7"/>
  <c r="Q278" i="7"/>
  <c r="R278" i="7"/>
  <c r="S278" i="7"/>
  <c r="T278" i="7"/>
  <c r="U278" i="7"/>
  <c r="V278" i="7"/>
  <c r="W278" i="7"/>
  <c r="X278" i="7"/>
  <c r="Y278" i="7"/>
  <c r="Z278" i="7"/>
  <c r="AA278" i="7"/>
  <c r="AB278" i="7"/>
  <c r="AC278" i="7"/>
  <c r="AD278" i="7"/>
  <c r="AE278" i="7"/>
  <c r="AF278" i="7"/>
  <c r="AG278" i="7"/>
  <c r="AH278" i="7"/>
  <c r="AI278" i="7"/>
  <c r="AJ278" i="7"/>
  <c r="AK278" i="7"/>
  <c r="AL278" i="7"/>
  <c r="AM278" i="7"/>
  <c r="AN278" i="7"/>
  <c r="AO278" i="7"/>
  <c r="AP278" i="7"/>
  <c r="AQ278" i="7"/>
  <c r="AR278" i="7"/>
  <c r="AS278" i="7"/>
  <c r="AT278" i="7"/>
  <c r="AU278" i="7"/>
  <c r="AV278" i="7"/>
  <c r="AW278" i="7"/>
  <c r="AX278" i="7"/>
  <c r="AY278" i="7"/>
  <c r="AZ278" i="7"/>
  <c r="BA278" i="7"/>
  <c r="BB278" i="7"/>
  <c r="BC278" i="7"/>
  <c r="BD278" i="7"/>
  <c r="BE278" i="7"/>
  <c r="BF278" i="7"/>
  <c r="BG278" i="7"/>
  <c r="BH278" i="7"/>
  <c r="BI278" i="7"/>
  <c r="BJ278" i="7"/>
  <c r="BK278" i="7"/>
  <c r="BL278" i="7"/>
  <c r="BM278" i="7"/>
  <c r="BN278" i="7"/>
  <c r="BO278" i="7"/>
  <c r="BP278" i="7"/>
  <c r="BQ278" i="7"/>
  <c r="BR278" i="7"/>
  <c r="BS278" i="7"/>
  <c r="BT278" i="7"/>
  <c r="BU278" i="7"/>
  <c r="BV278" i="7"/>
  <c r="BW278" i="7"/>
  <c r="BX278" i="7"/>
  <c r="BY278" i="7"/>
  <c r="BZ278" i="7"/>
  <c r="CA278" i="7"/>
  <c r="CB278" i="7"/>
  <c r="CC278" i="7"/>
  <c r="CD278" i="7"/>
  <c r="CE278" i="7"/>
  <c r="CF278" i="7"/>
  <c r="CG278" i="7"/>
  <c r="CH278" i="7"/>
  <c r="CI278" i="7"/>
  <c r="CJ278" i="7"/>
  <c r="CK278" i="7"/>
  <c r="CL278" i="7"/>
  <c r="CM278" i="7"/>
  <c r="CN278" i="7"/>
  <c r="CO278" i="7"/>
  <c r="CP278" i="7"/>
  <c r="CQ278" i="7"/>
  <c r="CR278" i="7"/>
  <c r="CS278" i="7"/>
  <c r="CT278" i="7"/>
  <c r="CU278" i="7"/>
  <c r="CV278" i="7"/>
  <c r="CW278" i="7"/>
  <c r="CX278" i="7"/>
  <c r="CY278" i="7"/>
  <c r="CZ278" i="7"/>
  <c r="DA278" i="7"/>
  <c r="D279" i="7"/>
  <c r="E279" i="7"/>
  <c r="F279" i="7"/>
  <c r="G279" i="7"/>
  <c r="H279" i="7"/>
  <c r="I279" i="7"/>
  <c r="J279" i="7"/>
  <c r="K279" i="7"/>
  <c r="L279" i="7"/>
  <c r="M279" i="7"/>
  <c r="N279" i="7"/>
  <c r="O279" i="7"/>
  <c r="P279" i="7"/>
  <c r="Q279" i="7"/>
  <c r="R279" i="7"/>
  <c r="S279" i="7"/>
  <c r="T279" i="7"/>
  <c r="U279" i="7"/>
  <c r="V279" i="7"/>
  <c r="W279" i="7"/>
  <c r="X279" i="7"/>
  <c r="Y279" i="7"/>
  <c r="Z279" i="7"/>
  <c r="AA279" i="7"/>
  <c r="AB279" i="7"/>
  <c r="AC279" i="7"/>
  <c r="AD279" i="7"/>
  <c r="AE279" i="7"/>
  <c r="AF279" i="7"/>
  <c r="AG279" i="7"/>
  <c r="AH279" i="7"/>
  <c r="AI279" i="7"/>
  <c r="AJ279" i="7"/>
  <c r="AK279" i="7"/>
  <c r="AL279" i="7"/>
  <c r="AM279" i="7"/>
  <c r="AN279" i="7"/>
  <c r="AO279" i="7"/>
  <c r="AP279" i="7"/>
  <c r="AQ279" i="7"/>
  <c r="AR279" i="7"/>
  <c r="AS279" i="7"/>
  <c r="AT279" i="7"/>
  <c r="AU279" i="7"/>
  <c r="AV279" i="7"/>
  <c r="AW279" i="7"/>
  <c r="AX279" i="7"/>
  <c r="AY279" i="7"/>
  <c r="AZ279" i="7"/>
  <c r="BA279" i="7"/>
  <c r="BB279" i="7"/>
  <c r="BC279" i="7"/>
  <c r="BD279" i="7"/>
  <c r="BE279" i="7"/>
  <c r="BF279" i="7"/>
  <c r="BG279" i="7"/>
  <c r="BH279" i="7"/>
  <c r="BI279" i="7"/>
  <c r="BJ279" i="7"/>
  <c r="BK279" i="7"/>
  <c r="BL279" i="7"/>
  <c r="BM279" i="7"/>
  <c r="BN279" i="7"/>
  <c r="BO279" i="7"/>
  <c r="BP279" i="7"/>
  <c r="BQ279" i="7"/>
  <c r="BR279" i="7"/>
  <c r="BS279" i="7"/>
  <c r="BT279" i="7"/>
  <c r="BU279" i="7"/>
  <c r="BV279" i="7"/>
  <c r="BW279" i="7"/>
  <c r="BX279" i="7"/>
  <c r="BY279" i="7"/>
  <c r="BZ279" i="7"/>
  <c r="CA279" i="7"/>
  <c r="CB279" i="7"/>
  <c r="CC279" i="7"/>
  <c r="CD279" i="7"/>
  <c r="CE279" i="7"/>
  <c r="CF279" i="7"/>
  <c r="CG279" i="7"/>
  <c r="CH279" i="7"/>
  <c r="CI279" i="7"/>
  <c r="CJ279" i="7"/>
  <c r="CK279" i="7"/>
  <c r="CL279" i="7"/>
  <c r="CM279" i="7"/>
  <c r="CN279" i="7"/>
  <c r="CO279" i="7"/>
  <c r="CP279" i="7"/>
  <c r="CQ279" i="7"/>
  <c r="CR279" i="7"/>
  <c r="CS279" i="7"/>
  <c r="CT279" i="7"/>
  <c r="CU279" i="7"/>
  <c r="CV279" i="7"/>
  <c r="CW279" i="7"/>
  <c r="CX279" i="7"/>
  <c r="CY279" i="7"/>
  <c r="CZ279" i="7"/>
  <c r="DA279" i="7"/>
  <c r="D280" i="7"/>
  <c r="E280" i="7"/>
  <c r="F280" i="7"/>
  <c r="G280" i="7"/>
  <c r="H280" i="7"/>
  <c r="I280" i="7"/>
  <c r="J280" i="7"/>
  <c r="K280" i="7"/>
  <c r="L280" i="7"/>
  <c r="M280" i="7"/>
  <c r="N280" i="7"/>
  <c r="O280" i="7"/>
  <c r="P280" i="7"/>
  <c r="Q280" i="7"/>
  <c r="R280" i="7"/>
  <c r="S280" i="7"/>
  <c r="T280" i="7"/>
  <c r="U280" i="7"/>
  <c r="V280" i="7"/>
  <c r="W280" i="7"/>
  <c r="X280" i="7"/>
  <c r="Y280" i="7"/>
  <c r="Z280" i="7"/>
  <c r="AA280" i="7"/>
  <c r="AB280" i="7"/>
  <c r="AC280" i="7"/>
  <c r="AD280" i="7"/>
  <c r="AE280" i="7"/>
  <c r="AF280" i="7"/>
  <c r="AG280" i="7"/>
  <c r="AH280" i="7"/>
  <c r="AI280" i="7"/>
  <c r="AJ280" i="7"/>
  <c r="AK280" i="7"/>
  <c r="AL280" i="7"/>
  <c r="AM280" i="7"/>
  <c r="AN280" i="7"/>
  <c r="AO280" i="7"/>
  <c r="AP280" i="7"/>
  <c r="AQ280" i="7"/>
  <c r="AR280" i="7"/>
  <c r="AS280" i="7"/>
  <c r="AT280" i="7"/>
  <c r="AU280" i="7"/>
  <c r="AV280" i="7"/>
  <c r="AW280" i="7"/>
  <c r="AX280" i="7"/>
  <c r="AY280" i="7"/>
  <c r="AZ280" i="7"/>
  <c r="BA280" i="7"/>
  <c r="BB280" i="7"/>
  <c r="BC280" i="7"/>
  <c r="BD280" i="7"/>
  <c r="BE280" i="7"/>
  <c r="BF280" i="7"/>
  <c r="BG280" i="7"/>
  <c r="BH280" i="7"/>
  <c r="BI280" i="7"/>
  <c r="BJ280" i="7"/>
  <c r="BK280" i="7"/>
  <c r="BL280" i="7"/>
  <c r="BM280" i="7"/>
  <c r="BN280" i="7"/>
  <c r="BO280" i="7"/>
  <c r="BP280" i="7"/>
  <c r="BQ280" i="7"/>
  <c r="BR280" i="7"/>
  <c r="BS280" i="7"/>
  <c r="BT280" i="7"/>
  <c r="BU280" i="7"/>
  <c r="BV280" i="7"/>
  <c r="BW280" i="7"/>
  <c r="BX280" i="7"/>
  <c r="BY280" i="7"/>
  <c r="BZ280" i="7"/>
  <c r="CA280" i="7"/>
  <c r="CB280" i="7"/>
  <c r="CC280" i="7"/>
  <c r="CD280" i="7"/>
  <c r="CE280" i="7"/>
  <c r="CF280" i="7"/>
  <c r="CG280" i="7"/>
  <c r="CH280" i="7"/>
  <c r="CI280" i="7"/>
  <c r="CJ280" i="7"/>
  <c r="CK280" i="7"/>
  <c r="CL280" i="7"/>
  <c r="CM280" i="7"/>
  <c r="CN280" i="7"/>
  <c r="CO280" i="7"/>
  <c r="CP280" i="7"/>
  <c r="CQ280" i="7"/>
  <c r="CR280" i="7"/>
  <c r="CS280" i="7"/>
  <c r="CT280" i="7"/>
  <c r="CU280" i="7"/>
  <c r="CV280" i="7"/>
  <c r="CW280" i="7"/>
  <c r="CX280" i="7"/>
  <c r="CY280" i="7"/>
  <c r="CZ280" i="7"/>
  <c r="DA280" i="7"/>
  <c r="D281" i="7"/>
  <c r="E281" i="7"/>
  <c r="F281" i="7"/>
  <c r="G281" i="7"/>
  <c r="H281" i="7"/>
  <c r="I281" i="7"/>
  <c r="J281" i="7"/>
  <c r="K281" i="7"/>
  <c r="L281" i="7"/>
  <c r="M281" i="7"/>
  <c r="N281" i="7"/>
  <c r="O281" i="7"/>
  <c r="P281" i="7"/>
  <c r="Q281" i="7"/>
  <c r="R281" i="7"/>
  <c r="S281" i="7"/>
  <c r="T281" i="7"/>
  <c r="U281" i="7"/>
  <c r="V281" i="7"/>
  <c r="W281" i="7"/>
  <c r="X281" i="7"/>
  <c r="Y281" i="7"/>
  <c r="Z281" i="7"/>
  <c r="AA281" i="7"/>
  <c r="AB281" i="7"/>
  <c r="AC281" i="7"/>
  <c r="AD281" i="7"/>
  <c r="AE281" i="7"/>
  <c r="AF281" i="7"/>
  <c r="AG281" i="7"/>
  <c r="AH281" i="7"/>
  <c r="AI281" i="7"/>
  <c r="AJ281" i="7"/>
  <c r="AK281" i="7"/>
  <c r="AL281" i="7"/>
  <c r="AM281" i="7"/>
  <c r="AN281" i="7"/>
  <c r="AO281" i="7"/>
  <c r="AP281" i="7"/>
  <c r="AQ281" i="7"/>
  <c r="AR281" i="7"/>
  <c r="AS281" i="7"/>
  <c r="AT281" i="7"/>
  <c r="AU281" i="7"/>
  <c r="AV281" i="7"/>
  <c r="AW281" i="7"/>
  <c r="AX281" i="7"/>
  <c r="AY281" i="7"/>
  <c r="AZ281" i="7"/>
  <c r="BA281" i="7"/>
  <c r="BB281" i="7"/>
  <c r="BC281" i="7"/>
  <c r="BD281" i="7"/>
  <c r="BE281" i="7"/>
  <c r="BF281" i="7"/>
  <c r="BG281" i="7"/>
  <c r="BH281" i="7"/>
  <c r="BI281" i="7"/>
  <c r="BJ281" i="7"/>
  <c r="BK281" i="7"/>
  <c r="BL281" i="7"/>
  <c r="BM281" i="7"/>
  <c r="BN281" i="7"/>
  <c r="BO281" i="7"/>
  <c r="BP281" i="7"/>
  <c r="BQ281" i="7"/>
  <c r="BR281" i="7"/>
  <c r="BS281" i="7"/>
  <c r="BT281" i="7"/>
  <c r="BU281" i="7"/>
  <c r="BV281" i="7"/>
  <c r="BW281" i="7"/>
  <c r="BX281" i="7"/>
  <c r="BY281" i="7"/>
  <c r="BZ281" i="7"/>
  <c r="CA281" i="7"/>
  <c r="CB281" i="7"/>
  <c r="CC281" i="7"/>
  <c r="CD281" i="7"/>
  <c r="CE281" i="7"/>
  <c r="CF281" i="7"/>
  <c r="CG281" i="7"/>
  <c r="CH281" i="7"/>
  <c r="CI281" i="7"/>
  <c r="CJ281" i="7"/>
  <c r="CK281" i="7"/>
  <c r="CL281" i="7"/>
  <c r="CM281" i="7"/>
  <c r="CN281" i="7"/>
  <c r="CO281" i="7"/>
  <c r="CP281" i="7"/>
  <c r="CQ281" i="7"/>
  <c r="CR281" i="7"/>
  <c r="CS281" i="7"/>
  <c r="CT281" i="7"/>
  <c r="CU281" i="7"/>
  <c r="CV281" i="7"/>
  <c r="CW281" i="7"/>
  <c r="CX281" i="7"/>
  <c r="CY281" i="7"/>
  <c r="CZ281" i="7"/>
  <c r="DA281" i="7"/>
  <c r="D282" i="7"/>
  <c r="E282" i="7"/>
  <c r="F282" i="7"/>
  <c r="G282" i="7"/>
  <c r="H282" i="7"/>
  <c r="I282" i="7"/>
  <c r="J282" i="7"/>
  <c r="K282" i="7"/>
  <c r="L282" i="7"/>
  <c r="M282" i="7"/>
  <c r="N282" i="7"/>
  <c r="O282" i="7"/>
  <c r="P282" i="7"/>
  <c r="Q282" i="7"/>
  <c r="R282" i="7"/>
  <c r="S282" i="7"/>
  <c r="T282" i="7"/>
  <c r="U282" i="7"/>
  <c r="V282" i="7"/>
  <c r="W282" i="7"/>
  <c r="X282" i="7"/>
  <c r="Y282" i="7"/>
  <c r="Z282" i="7"/>
  <c r="AA282" i="7"/>
  <c r="AB282" i="7"/>
  <c r="AC282" i="7"/>
  <c r="AD282" i="7"/>
  <c r="AE282" i="7"/>
  <c r="AF282" i="7"/>
  <c r="AG282" i="7"/>
  <c r="AH282" i="7"/>
  <c r="AI282" i="7"/>
  <c r="AJ282" i="7"/>
  <c r="AK282" i="7"/>
  <c r="AL282" i="7"/>
  <c r="AM282" i="7"/>
  <c r="AN282" i="7"/>
  <c r="AO282" i="7"/>
  <c r="AP282" i="7"/>
  <c r="AQ282" i="7"/>
  <c r="AR282" i="7"/>
  <c r="AS282" i="7"/>
  <c r="AT282" i="7"/>
  <c r="AU282" i="7"/>
  <c r="AV282" i="7"/>
  <c r="AW282" i="7"/>
  <c r="AX282" i="7"/>
  <c r="AY282" i="7"/>
  <c r="AZ282" i="7"/>
  <c r="BA282" i="7"/>
  <c r="BB282" i="7"/>
  <c r="BC282" i="7"/>
  <c r="BD282" i="7"/>
  <c r="BE282" i="7"/>
  <c r="BF282" i="7"/>
  <c r="BG282" i="7"/>
  <c r="BH282" i="7"/>
  <c r="BI282" i="7"/>
  <c r="BJ282" i="7"/>
  <c r="BK282" i="7"/>
  <c r="BL282" i="7"/>
  <c r="BM282" i="7"/>
  <c r="BN282" i="7"/>
  <c r="BO282" i="7"/>
  <c r="BP282" i="7"/>
  <c r="BQ282" i="7"/>
  <c r="BR282" i="7"/>
  <c r="BS282" i="7"/>
  <c r="BT282" i="7"/>
  <c r="BU282" i="7"/>
  <c r="BV282" i="7"/>
  <c r="BW282" i="7"/>
  <c r="BX282" i="7"/>
  <c r="BY282" i="7"/>
  <c r="BZ282" i="7"/>
  <c r="CA282" i="7"/>
  <c r="CB282" i="7"/>
  <c r="CC282" i="7"/>
  <c r="CD282" i="7"/>
  <c r="CE282" i="7"/>
  <c r="CF282" i="7"/>
  <c r="CG282" i="7"/>
  <c r="CH282" i="7"/>
  <c r="CI282" i="7"/>
  <c r="CJ282" i="7"/>
  <c r="CK282" i="7"/>
  <c r="CL282" i="7"/>
  <c r="CM282" i="7"/>
  <c r="CN282" i="7"/>
  <c r="CO282" i="7"/>
  <c r="CP282" i="7"/>
  <c r="CQ282" i="7"/>
  <c r="CR282" i="7"/>
  <c r="CS282" i="7"/>
  <c r="CT282" i="7"/>
  <c r="CU282" i="7"/>
  <c r="CV282" i="7"/>
  <c r="CW282" i="7"/>
  <c r="CX282" i="7"/>
  <c r="CY282" i="7"/>
  <c r="CZ282" i="7"/>
  <c r="DA282" i="7"/>
  <c r="D283" i="7"/>
  <c r="E283" i="7"/>
  <c r="F283" i="7"/>
  <c r="G283" i="7"/>
  <c r="H283" i="7"/>
  <c r="I283" i="7"/>
  <c r="J283" i="7"/>
  <c r="K283" i="7"/>
  <c r="L283" i="7"/>
  <c r="M283" i="7"/>
  <c r="N283" i="7"/>
  <c r="O283" i="7"/>
  <c r="P283" i="7"/>
  <c r="Q283" i="7"/>
  <c r="R283" i="7"/>
  <c r="S283" i="7"/>
  <c r="T283" i="7"/>
  <c r="U283" i="7"/>
  <c r="V283" i="7"/>
  <c r="W283" i="7"/>
  <c r="X283" i="7"/>
  <c r="Y283" i="7"/>
  <c r="Z283" i="7"/>
  <c r="AA283" i="7"/>
  <c r="AB283" i="7"/>
  <c r="AC283" i="7"/>
  <c r="AD283" i="7"/>
  <c r="AE283" i="7"/>
  <c r="AF283" i="7"/>
  <c r="AG283" i="7"/>
  <c r="AH283" i="7"/>
  <c r="AI283" i="7"/>
  <c r="AJ283" i="7"/>
  <c r="AK283" i="7"/>
  <c r="AL283" i="7"/>
  <c r="AM283" i="7"/>
  <c r="AN283" i="7"/>
  <c r="AO283" i="7"/>
  <c r="AP283" i="7"/>
  <c r="AQ283" i="7"/>
  <c r="AR283" i="7"/>
  <c r="AS283" i="7"/>
  <c r="AT283" i="7"/>
  <c r="AU283" i="7"/>
  <c r="AV283" i="7"/>
  <c r="AW283" i="7"/>
  <c r="AX283" i="7"/>
  <c r="AY283" i="7"/>
  <c r="AZ283" i="7"/>
  <c r="BA283" i="7"/>
  <c r="BB283" i="7"/>
  <c r="BC283" i="7"/>
  <c r="BD283" i="7"/>
  <c r="BE283" i="7"/>
  <c r="BF283" i="7"/>
  <c r="BG283" i="7"/>
  <c r="BH283" i="7"/>
  <c r="BI283" i="7"/>
  <c r="BJ283" i="7"/>
  <c r="BK283" i="7"/>
  <c r="BL283" i="7"/>
  <c r="BM283" i="7"/>
  <c r="BN283" i="7"/>
  <c r="BO283" i="7"/>
  <c r="BP283" i="7"/>
  <c r="BQ283" i="7"/>
  <c r="BR283" i="7"/>
  <c r="BS283" i="7"/>
  <c r="BT283" i="7"/>
  <c r="BU283" i="7"/>
  <c r="BV283" i="7"/>
  <c r="BW283" i="7"/>
  <c r="BX283" i="7"/>
  <c r="BY283" i="7"/>
  <c r="BZ283" i="7"/>
  <c r="CA283" i="7"/>
  <c r="CB283" i="7"/>
  <c r="CC283" i="7"/>
  <c r="CD283" i="7"/>
  <c r="CE283" i="7"/>
  <c r="CF283" i="7"/>
  <c r="CG283" i="7"/>
  <c r="CH283" i="7"/>
  <c r="CI283" i="7"/>
  <c r="CJ283" i="7"/>
  <c r="CK283" i="7"/>
  <c r="CL283" i="7"/>
  <c r="CM283" i="7"/>
  <c r="CN283" i="7"/>
  <c r="CO283" i="7"/>
  <c r="CP283" i="7"/>
  <c r="CQ283" i="7"/>
  <c r="CR283" i="7"/>
  <c r="CS283" i="7"/>
  <c r="CT283" i="7"/>
  <c r="CU283" i="7"/>
  <c r="CV283" i="7"/>
  <c r="CW283" i="7"/>
  <c r="CX283" i="7"/>
  <c r="CY283" i="7"/>
  <c r="CZ283" i="7"/>
  <c r="DA283" i="7"/>
  <c r="D284" i="7"/>
  <c r="E284" i="7"/>
  <c r="F284" i="7"/>
  <c r="G284" i="7"/>
  <c r="H284" i="7"/>
  <c r="I284" i="7"/>
  <c r="J284" i="7"/>
  <c r="K284" i="7"/>
  <c r="L284" i="7"/>
  <c r="M284" i="7"/>
  <c r="N284" i="7"/>
  <c r="O284" i="7"/>
  <c r="P284" i="7"/>
  <c r="Q284" i="7"/>
  <c r="R284" i="7"/>
  <c r="S284" i="7"/>
  <c r="T284" i="7"/>
  <c r="U284" i="7"/>
  <c r="V284" i="7"/>
  <c r="W284" i="7"/>
  <c r="X284" i="7"/>
  <c r="Y284" i="7"/>
  <c r="Z284" i="7"/>
  <c r="AA284" i="7"/>
  <c r="AB284" i="7"/>
  <c r="AC284" i="7"/>
  <c r="AD284" i="7"/>
  <c r="AE284" i="7"/>
  <c r="AF284" i="7"/>
  <c r="AG284" i="7"/>
  <c r="AH284" i="7"/>
  <c r="AI284" i="7"/>
  <c r="AJ284" i="7"/>
  <c r="AK284" i="7"/>
  <c r="AL284" i="7"/>
  <c r="AM284" i="7"/>
  <c r="AN284" i="7"/>
  <c r="AO284" i="7"/>
  <c r="AP284" i="7"/>
  <c r="AQ284" i="7"/>
  <c r="AR284" i="7"/>
  <c r="AS284" i="7"/>
  <c r="AT284" i="7"/>
  <c r="AU284" i="7"/>
  <c r="AV284" i="7"/>
  <c r="AW284" i="7"/>
  <c r="AX284" i="7"/>
  <c r="AY284" i="7"/>
  <c r="AZ284" i="7"/>
  <c r="BA284" i="7"/>
  <c r="BB284" i="7"/>
  <c r="BC284" i="7"/>
  <c r="BD284" i="7"/>
  <c r="BE284" i="7"/>
  <c r="BF284" i="7"/>
  <c r="BG284" i="7"/>
  <c r="BH284" i="7"/>
  <c r="BI284" i="7"/>
  <c r="BJ284" i="7"/>
  <c r="BK284" i="7"/>
  <c r="BL284" i="7"/>
  <c r="BM284" i="7"/>
  <c r="BN284" i="7"/>
  <c r="BO284" i="7"/>
  <c r="BP284" i="7"/>
  <c r="BQ284" i="7"/>
  <c r="BR284" i="7"/>
  <c r="BS284" i="7"/>
  <c r="BT284" i="7"/>
  <c r="BU284" i="7"/>
  <c r="BV284" i="7"/>
  <c r="BW284" i="7"/>
  <c r="BX284" i="7"/>
  <c r="BY284" i="7"/>
  <c r="BZ284" i="7"/>
  <c r="CA284" i="7"/>
  <c r="CB284" i="7"/>
  <c r="CC284" i="7"/>
  <c r="CD284" i="7"/>
  <c r="CE284" i="7"/>
  <c r="CF284" i="7"/>
  <c r="CG284" i="7"/>
  <c r="CH284" i="7"/>
  <c r="CI284" i="7"/>
  <c r="CJ284" i="7"/>
  <c r="CK284" i="7"/>
  <c r="CL284" i="7"/>
  <c r="CM284" i="7"/>
  <c r="CN284" i="7"/>
  <c r="CO284" i="7"/>
  <c r="CP284" i="7"/>
  <c r="CQ284" i="7"/>
  <c r="CR284" i="7"/>
  <c r="CS284" i="7"/>
  <c r="CT284" i="7"/>
  <c r="CU284" i="7"/>
  <c r="CV284" i="7"/>
  <c r="CW284" i="7"/>
  <c r="CX284" i="7"/>
  <c r="CY284" i="7"/>
  <c r="CZ284" i="7"/>
  <c r="DA284" i="7"/>
  <c r="D285" i="7"/>
  <c r="E285" i="7"/>
  <c r="F285" i="7"/>
  <c r="G285" i="7"/>
  <c r="H285" i="7"/>
  <c r="I285" i="7"/>
  <c r="J285" i="7"/>
  <c r="K285" i="7"/>
  <c r="L285" i="7"/>
  <c r="M285" i="7"/>
  <c r="N285" i="7"/>
  <c r="O285" i="7"/>
  <c r="P285" i="7"/>
  <c r="Q285" i="7"/>
  <c r="R285" i="7"/>
  <c r="S285" i="7"/>
  <c r="T285" i="7"/>
  <c r="U285" i="7"/>
  <c r="V285" i="7"/>
  <c r="W285" i="7"/>
  <c r="X285" i="7"/>
  <c r="Y285" i="7"/>
  <c r="Z285" i="7"/>
  <c r="AA285" i="7"/>
  <c r="AB285" i="7"/>
  <c r="AC285" i="7"/>
  <c r="AD285" i="7"/>
  <c r="AE285" i="7"/>
  <c r="AF285" i="7"/>
  <c r="AG285" i="7"/>
  <c r="AH285" i="7"/>
  <c r="AI285" i="7"/>
  <c r="AJ285" i="7"/>
  <c r="AK285" i="7"/>
  <c r="AL285" i="7"/>
  <c r="AM285" i="7"/>
  <c r="AN285" i="7"/>
  <c r="AO285" i="7"/>
  <c r="AP285" i="7"/>
  <c r="AQ285" i="7"/>
  <c r="AR285" i="7"/>
  <c r="AS285" i="7"/>
  <c r="AT285" i="7"/>
  <c r="AU285" i="7"/>
  <c r="AV285" i="7"/>
  <c r="AW285" i="7"/>
  <c r="AX285" i="7"/>
  <c r="AY285" i="7"/>
  <c r="AZ285" i="7"/>
  <c r="BA285" i="7"/>
  <c r="BB285" i="7"/>
  <c r="BC285" i="7"/>
  <c r="BD285" i="7"/>
  <c r="BE285" i="7"/>
  <c r="BF285" i="7"/>
  <c r="BG285" i="7"/>
  <c r="BH285" i="7"/>
  <c r="BI285" i="7"/>
  <c r="BJ285" i="7"/>
  <c r="BK285" i="7"/>
  <c r="BL285" i="7"/>
  <c r="BM285" i="7"/>
  <c r="BN285" i="7"/>
  <c r="BO285" i="7"/>
  <c r="BP285" i="7"/>
  <c r="BQ285" i="7"/>
  <c r="BR285" i="7"/>
  <c r="BS285" i="7"/>
  <c r="BT285" i="7"/>
  <c r="BU285" i="7"/>
  <c r="BV285" i="7"/>
  <c r="BW285" i="7"/>
  <c r="BX285" i="7"/>
  <c r="BY285" i="7"/>
  <c r="BZ285" i="7"/>
  <c r="CA285" i="7"/>
  <c r="CB285" i="7"/>
  <c r="CC285" i="7"/>
  <c r="CD285" i="7"/>
  <c r="CE285" i="7"/>
  <c r="CF285" i="7"/>
  <c r="CG285" i="7"/>
  <c r="CH285" i="7"/>
  <c r="CI285" i="7"/>
  <c r="CJ285" i="7"/>
  <c r="CK285" i="7"/>
  <c r="CL285" i="7"/>
  <c r="CM285" i="7"/>
  <c r="CN285" i="7"/>
  <c r="CO285" i="7"/>
  <c r="CP285" i="7"/>
  <c r="CQ285" i="7"/>
  <c r="CR285" i="7"/>
  <c r="CS285" i="7"/>
  <c r="CT285" i="7"/>
  <c r="CU285" i="7"/>
  <c r="CV285" i="7"/>
  <c r="CW285" i="7"/>
  <c r="CX285" i="7"/>
  <c r="CY285" i="7"/>
  <c r="CZ285" i="7"/>
  <c r="DA285" i="7"/>
  <c r="D286" i="7"/>
  <c r="E286" i="7"/>
  <c r="F286" i="7"/>
  <c r="G286" i="7"/>
  <c r="H286" i="7"/>
  <c r="I286" i="7"/>
  <c r="J286" i="7"/>
  <c r="K286" i="7"/>
  <c r="L286" i="7"/>
  <c r="M286" i="7"/>
  <c r="N286" i="7"/>
  <c r="O286" i="7"/>
  <c r="P286" i="7"/>
  <c r="Q286" i="7"/>
  <c r="R286" i="7"/>
  <c r="S286" i="7"/>
  <c r="T286" i="7"/>
  <c r="U286" i="7"/>
  <c r="V286" i="7"/>
  <c r="W286" i="7"/>
  <c r="X286" i="7"/>
  <c r="Y286" i="7"/>
  <c r="Z286" i="7"/>
  <c r="AA286" i="7"/>
  <c r="AB286" i="7"/>
  <c r="AC286" i="7"/>
  <c r="AD286" i="7"/>
  <c r="AE286" i="7"/>
  <c r="AF286" i="7"/>
  <c r="AG286" i="7"/>
  <c r="AH286" i="7"/>
  <c r="AI286" i="7"/>
  <c r="AJ286" i="7"/>
  <c r="AK286" i="7"/>
  <c r="AL286" i="7"/>
  <c r="AM286" i="7"/>
  <c r="AN286" i="7"/>
  <c r="AO286" i="7"/>
  <c r="AP286" i="7"/>
  <c r="AQ286" i="7"/>
  <c r="AR286" i="7"/>
  <c r="AS286" i="7"/>
  <c r="AT286" i="7"/>
  <c r="AU286" i="7"/>
  <c r="AV286" i="7"/>
  <c r="AW286" i="7"/>
  <c r="AX286" i="7"/>
  <c r="AY286" i="7"/>
  <c r="AZ286" i="7"/>
  <c r="BA286" i="7"/>
  <c r="BB286" i="7"/>
  <c r="BC286" i="7"/>
  <c r="BD286" i="7"/>
  <c r="BE286" i="7"/>
  <c r="BF286" i="7"/>
  <c r="BG286" i="7"/>
  <c r="BH286" i="7"/>
  <c r="BI286" i="7"/>
  <c r="BJ286" i="7"/>
  <c r="BK286" i="7"/>
  <c r="BL286" i="7"/>
  <c r="BM286" i="7"/>
  <c r="BN286" i="7"/>
  <c r="BO286" i="7"/>
  <c r="BP286" i="7"/>
  <c r="BQ286" i="7"/>
  <c r="BR286" i="7"/>
  <c r="BS286" i="7"/>
  <c r="BT286" i="7"/>
  <c r="BU286" i="7"/>
  <c r="BV286" i="7"/>
  <c r="BW286" i="7"/>
  <c r="BX286" i="7"/>
  <c r="BY286" i="7"/>
  <c r="BZ286" i="7"/>
  <c r="CA286" i="7"/>
  <c r="CB286" i="7"/>
  <c r="CC286" i="7"/>
  <c r="CD286" i="7"/>
  <c r="CE286" i="7"/>
  <c r="CF286" i="7"/>
  <c r="CG286" i="7"/>
  <c r="CH286" i="7"/>
  <c r="CI286" i="7"/>
  <c r="CJ286" i="7"/>
  <c r="CK286" i="7"/>
  <c r="CL286" i="7"/>
  <c r="CM286" i="7"/>
  <c r="CN286" i="7"/>
  <c r="CO286" i="7"/>
  <c r="CP286" i="7"/>
  <c r="CQ286" i="7"/>
  <c r="CR286" i="7"/>
  <c r="CS286" i="7"/>
  <c r="CT286" i="7"/>
  <c r="CU286" i="7"/>
  <c r="CV286" i="7"/>
  <c r="CW286" i="7"/>
  <c r="CX286" i="7"/>
  <c r="CY286" i="7"/>
  <c r="CZ286" i="7"/>
  <c r="DA286" i="7"/>
  <c r="D287" i="7"/>
  <c r="E287" i="7"/>
  <c r="F287" i="7"/>
  <c r="G287" i="7"/>
  <c r="H287" i="7"/>
  <c r="I287" i="7"/>
  <c r="J287" i="7"/>
  <c r="K287" i="7"/>
  <c r="L287" i="7"/>
  <c r="M287" i="7"/>
  <c r="N287" i="7"/>
  <c r="O287" i="7"/>
  <c r="P287" i="7"/>
  <c r="Q287" i="7"/>
  <c r="R287" i="7"/>
  <c r="S287" i="7"/>
  <c r="T287" i="7"/>
  <c r="U287" i="7"/>
  <c r="V287" i="7"/>
  <c r="W287" i="7"/>
  <c r="X287" i="7"/>
  <c r="Y287" i="7"/>
  <c r="Z287" i="7"/>
  <c r="AA287" i="7"/>
  <c r="AB287" i="7"/>
  <c r="AC287" i="7"/>
  <c r="AD287" i="7"/>
  <c r="AE287" i="7"/>
  <c r="AF287" i="7"/>
  <c r="AG287" i="7"/>
  <c r="AH287" i="7"/>
  <c r="AI287" i="7"/>
  <c r="AJ287" i="7"/>
  <c r="AK287" i="7"/>
  <c r="AL287" i="7"/>
  <c r="AM287" i="7"/>
  <c r="AN287" i="7"/>
  <c r="AO287" i="7"/>
  <c r="AP287" i="7"/>
  <c r="AQ287" i="7"/>
  <c r="AR287" i="7"/>
  <c r="AS287" i="7"/>
  <c r="AT287" i="7"/>
  <c r="AU287" i="7"/>
  <c r="AV287" i="7"/>
  <c r="AW287" i="7"/>
  <c r="AX287" i="7"/>
  <c r="AY287" i="7"/>
  <c r="AZ287" i="7"/>
  <c r="BA287" i="7"/>
  <c r="BB287" i="7"/>
  <c r="BC287" i="7"/>
  <c r="BD287" i="7"/>
  <c r="BE287" i="7"/>
  <c r="BF287" i="7"/>
  <c r="BG287" i="7"/>
  <c r="BH287" i="7"/>
  <c r="BI287" i="7"/>
  <c r="BJ287" i="7"/>
  <c r="BK287" i="7"/>
  <c r="BL287" i="7"/>
  <c r="BM287" i="7"/>
  <c r="BN287" i="7"/>
  <c r="BO287" i="7"/>
  <c r="BP287" i="7"/>
  <c r="BQ287" i="7"/>
  <c r="BR287" i="7"/>
  <c r="BS287" i="7"/>
  <c r="BT287" i="7"/>
  <c r="BU287" i="7"/>
  <c r="BV287" i="7"/>
  <c r="BW287" i="7"/>
  <c r="BX287" i="7"/>
  <c r="BY287" i="7"/>
  <c r="BZ287" i="7"/>
  <c r="CA287" i="7"/>
  <c r="CB287" i="7"/>
  <c r="CC287" i="7"/>
  <c r="CD287" i="7"/>
  <c r="CE287" i="7"/>
  <c r="CF287" i="7"/>
  <c r="CG287" i="7"/>
  <c r="CH287" i="7"/>
  <c r="CI287" i="7"/>
  <c r="CJ287" i="7"/>
  <c r="CK287" i="7"/>
  <c r="CL287" i="7"/>
  <c r="CM287" i="7"/>
  <c r="CN287" i="7"/>
  <c r="CO287" i="7"/>
  <c r="CP287" i="7"/>
  <c r="CQ287" i="7"/>
  <c r="CR287" i="7"/>
  <c r="CS287" i="7"/>
  <c r="CT287" i="7"/>
  <c r="CU287" i="7"/>
  <c r="CV287" i="7"/>
  <c r="CW287" i="7"/>
  <c r="CX287" i="7"/>
  <c r="CY287" i="7"/>
  <c r="CZ287" i="7"/>
  <c r="DA287" i="7"/>
  <c r="D288" i="7"/>
  <c r="E288" i="7"/>
  <c r="F288" i="7"/>
  <c r="G288" i="7"/>
  <c r="H288" i="7"/>
  <c r="I288" i="7"/>
  <c r="J288" i="7"/>
  <c r="K288" i="7"/>
  <c r="L288" i="7"/>
  <c r="M288" i="7"/>
  <c r="N288" i="7"/>
  <c r="O288" i="7"/>
  <c r="P288" i="7"/>
  <c r="Q288" i="7"/>
  <c r="R288" i="7"/>
  <c r="S288" i="7"/>
  <c r="T288" i="7"/>
  <c r="U288" i="7"/>
  <c r="V288" i="7"/>
  <c r="W288" i="7"/>
  <c r="X288" i="7"/>
  <c r="Y288" i="7"/>
  <c r="Z288" i="7"/>
  <c r="AA288" i="7"/>
  <c r="AB288" i="7"/>
  <c r="AC288" i="7"/>
  <c r="AD288" i="7"/>
  <c r="AE288" i="7"/>
  <c r="AF288" i="7"/>
  <c r="AG288" i="7"/>
  <c r="AH288" i="7"/>
  <c r="AI288" i="7"/>
  <c r="AJ288" i="7"/>
  <c r="AK288" i="7"/>
  <c r="AL288" i="7"/>
  <c r="AM288" i="7"/>
  <c r="AN288" i="7"/>
  <c r="AO288" i="7"/>
  <c r="AP288" i="7"/>
  <c r="AQ288" i="7"/>
  <c r="AR288" i="7"/>
  <c r="AS288" i="7"/>
  <c r="AT288" i="7"/>
  <c r="AU288" i="7"/>
  <c r="AV288" i="7"/>
  <c r="AW288" i="7"/>
  <c r="AX288" i="7"/>
  <c r="AY288" i="7"/>
  <c r="AZ288" i="7"/>
  <c r="BA288" i="7"/>
  <c r="BB288" i="7"/>
  <c r="BC288" i="7"/>
  <c r="BD288" i="7"/>
  <c r="BE288" i="7"/>
  <c r="BF288" i="7"/>
  <c r="BG288" i="7"/>
  <c r="BH288" i="7"/>
  <c r="BI288" i="7"/>
  <c r="BJ288" i="7"/>
  <c r="BK288" i="7"/>
  <c r="BL288" i="7"/>
  <c r="BM288" i="7"/>
  <c r="BN288" i="7"/>
  <c r="BO288" i="7"/>
  <c r="BP288" i="7"/>
  <c r="BQ288" i="7"/>
  <c r="BR288" i="7"/>
  <c r="BS288" i="7"/>
  <c r="BT288" i="7"/>
  <c r="BU288" i="7"/>
  <c r="BV288" i="7"/>
  <c r="BW288" i="7"/>
  <c r="BX288" i="7"/>
  <c r="BY288" i="7"/>
  <c r="BZ288" i="7"/>
  <c r="CA288" i="7"/>
  <c r="CB288" i="7"/>
  <c r="CC288" i="7"/>
  <c r="CD288" i="7"/>
  <c r="CE288" i="7"/>
  <c r="CF288" i="7"/>
  <c r="CG288" i="7"/>
  <c r="CH288" i="7"/>
  <c r="CI288" i="7"/>
  <c r="CJ288" i="7"/>
  <c r="CK288" i="7"/>
  <c r="CL288" i="7"/>
  <c r="CM288" i="7"/>
  <c r="CN288" i="7"/>
  <c r="CO288" i="7"/>
  <c r="CP288" i="7"/>
  <c r="CQ288" i="7"/>
  <c r="CR288" i="7"/>
  <c r="CS288" i="7"/>
  <c r="CT288" i="7"/>
  <c r="CU288" i="7"/>
  <c r="CV288" i="7"/>
  <c r="CW288" i="7"/>
  <c r="CX288" i="7"/>
  <c r="CY288" i="7"/>
  <c r="CZ288" i="7"/>
  <c r="DA288" i="7"/>
  <c r="D289" i="7"/>
  <c r="E289" i="7"/>
  <c r="F289" i="7"/>
  <c r="G289" i="7"/>
  <c r="H289" i="7"/>
  <c r="I289" i="7"/>
  <c r="J289" i="7"/>
  <c r="K289" i="7"/>
  <c r="L289" i="7"/>
  <c r="M289" i="7"/>
  <c r="N289" i="7"/>
  <c r="O289" i="7"/>
  <c r="P289" i="7"/>
  <c r="Q289" i="7"/>
  <c r="R289" i="7"/>
  <c r="S289" i="7"/>
  <c r="T289" i="7"/>
  <c r="U289" i="7"/>
  <c r="V289" i="7"/>
  <c r="W289" i="7"/>
  <c r="X289" i="7"/>
  <c r="Y289" i="7"/>
  <c r="Z289" i="7"/>
  <c r="AA289" i="7"/>
  <c r="AB289" i="7"/>
  <c r="AC289" i="7"/>
  <c r="AD289" i="7"/>
  <c r="AE289" i="7"/>
  <c r="AF289" i="7"/>
  <c r="AG289" i="7"/>
  <c r="AH289" i="7"/>
  <c r="AI289" i="7"/>
  <c r="AJ289" i="7"/>
  <c r="AK289" i="7"/>
  <c r="AL289" i="7"/>
  <c r="AM289" i="7"/>
  <c r="AN289" i="7"/>
  <c r="AO289" i="7"/>
  <c r="AP289" i="7"/>
  <c r="AQ289" i="7"/>
  <c r="AR289" i="7"/>
  <c r="AS289" i="7"/>
  <c r="AT289" i="7"/>
  <c r="AU289" i="7"/>
  <c r="AV289" i="7"/>
  <c r="AW289" i="7"/>
  <c r="AX289" i="7"/>
  <c r="AY289" i="7"/>
  <c r="AZ289" i="7"/>
  <c r="BA289" i="7"/>
  <c r="BB289" i="7"/>
  <c r="BC289" i="7"/>
  <c r="BD289" i="7"/>
  <c r="BE289" i="7"/>
  <c r="BF289" i="7"/>
  <c r="BG289" i="7"/>
  <c r="BH289" i="7"/>
  <c r="BI289" i="7"/>
  <c r="BJ289" i="7"/>
  <c r="BK289" i="7"/>
  <c r="BL289" i="7"/>
  <c r="BM289" i="7"/>
  <c r="BN289" i="7"/>
  <c r="BO289" i="7"/>
  <c r="BP289" i="7"/>
  <c r="BQ289" i="7"/>
  <c r="BR289" i="7"/>
  <c r="BS289" i="7"/>
  <c r="BT289" i="7"/>
  <c r="BU289" i="7"/>
  <c r="BV289" i="7"/>
  <c r="BW289" i="7"/>
  <c r="BX289" i="7"/>
  <c r="BY289" i="7"/>
  <c r="BZ289" i="7"/>
  <c r="CA289" i="7"/>
  <c r="CB289" i="7"/>
  <c r="CC289" i="7"/>
  <c r="CD289" i="7"/>
  <c r="CE289" i="7"/>
  <c r="CF289" i="7"/>
  <c r="CG289" i="7"/>
  <c r="CH289" i="7"/>
  <c r="CI289" i="7"/>
  <c r="CJ289" i="7"/>
  <c r="CK289" i="7"/>
  <c r="CL289" i="7"/>
  <c r="CM289" i="7"/>
  <c r="CN289" i="7"/>
  <c r="CO289" i="7"/>
  <c r="CP289" i="7"/>
  <c r="CQ289" i="7"/>
  <c r="CR289" i="7"/>
  <c r="CS289" i="7"/>
  <c r="CT289" i="7"/>
  <c r="CU289" i="7"/>
  <c r="CV289" i="7"/>
  <c r="CW289" i="7"/>
  <c r="CX289" i="7"/>
  <c r="CY289" i="7"/>
  <c r="CZ289" i="7"/>
  <c r="DA289" i="7"/>
  <c r="D290" i="7"/>
  <c r="E290" i="7"/>
  <c r="F290" i="7"/>
  <c r="G290" i="7"/>
  <c r="H290" i="7"/>
  <c r="I290" i="7"/>
  <c r="J290" i="7"/>
  <c r="K290" i="7"/>
  <c r="L290" i="7"/>
  <c r="M290" i="7"/>
  <c r="N290" i="7"/>
  <c r="O290" i="7"/>
  <c r="P290" i="7"/>
  <c r="Q290" i="7"/>
  <c r="R290" i="7"/>
  <c r="S290" i="7"/>
  <c r="T290" i="7"/>
  <c r="U290" i="7"/>
  <c r="V290" i="7"/>
  <c r="W290" i="7"/>
  <c r="X290" i="7"/>
  <c r="Y290" i="7"/>
  <c r="Z290" i="7"/>
  <c r="AA290" i="7"/>
  <c r="AB290" i="7"/>
  <c r="AC290" i="7"/>
  <c r="AD290" i="7"/>
  <c r="AE290" i="7"/>
  <c r="AF290" i="7"/>
  <c r="AG290" i="7"/>
  <c r="AH290" i="7"/>
  <c r="AI290" i="7"/>
  <c r="AJ290" i="7"/>
  <c r="AK290" i="7"/>
  <c r="AL290" i="7"/>
  <c r="AM290" i="7"/>
  <c r="AN290" i="7"/>
  <c r="AO290" i="7"/>
  <c r="AP290" i="7"/>
  <c r="AQ290" i="7"/>
  <c r="AR290" i="7"/>
  <c r="AS290" i="7"/>
  <c r="AT290" i="7"/>
  <c r="AU290" i="7"/>
  <c r="AV290" i="7"/>
  <c r="AW290" i="7"/>
  <c r="AX290" i="7"/>
  <c r="AY290" i="7"/>
  <c r="AZ290" i="7"/>
  <c r="BA290" i="7"/>
  <c r="BB290" i="7"/>
  <c r="BC290" i="7"/>
  <c r="BD290" i="7"/>
  <c r="BE290" i="7"/>
  <c r="BF290" i="7"/>
  <c r="BG290" i="7"/>
  <c r="BH290" i="7"/>
  <c r="BI290" i="7"/>
  <c r="BJ290" i="7"/>
  <c r="BK290" i="7"/>
  <c r="BL290" i="7"/>
  <c r="BM290" i="7"/>
  <c r="BN290" i="7"/>
  <c r="BO290" i="7"/>
  <c r="BP290" i="7"/>
  <c r="BQ290" i="7"/>
  <c r="BR290" i="7"/>
  <c r="BS290" i="7"/>
  <c r="BT290" i="7"/>
  <c r="BU290" i="7"/>
  <c r="BV290" i="7"/>
  <c r="BW290" i="7"/>
  <c r="BX290" i="7"/>
  <c r="BY290" i="7"/>
  <c r="BZ290" i="7"/>
  <c r="CA290" i="7"/>
  <c r="CB290" i="7"/>
  <c r="CC290" i="7"/>
  <c r="CD290" i="7"/>
  <c r="CE290" i="7"/>
  <c r="CF290" i="7"/>
  <c r="CG290" i="7"/>
  <c r="CH290" i="7"/>
  <c r="CI290" i="7"/>
  <c r="CJ290" i="7"/>
  <c r="CK290" i="7"/>
  <c r="CL290" i="7"/>
  <c r="CM290" i="7"/>
  <c r="CN290" i="7"/>
  <c r="CO290" i="7"/>
  <c r="CP290" i="7"/>
  <c r="CQ290" i="7"/>
  <c r="CR290" i="7"/>
  <c r="CS290" i="7"/>
  <c r="CT290" i="7"/>
  <c r="CU290" i="7"/>
  <c r="CV290" i="7"/>
  <c r="CW290" i="7"/>
  <c r="CX290" i="7"/>
  <c r="CY290" i="7"/>
  <c r="CZ290" i="7"/>
  <c r="DA290" i="7"/>
  <c r="D291" i="7"/>
  <c r="E291" i="7"/>
  <c r="F291" i="7"/>
  <c r="G291" i="7"/>
  <c r="H291" i="7"/>
  <c r="I291" i="7"/>
  <c r="J291" i="7"/>
  <c r="K291" i="7"/>
  <c r="L291" i="7"/>
  <c r="M291" i="7"/>
  <c r="N291" i="7"/>
  <c r="O291" i="7"/>
  <c r="P291" i="7"/>
  <c r="Q291" i="7"/>
  <c r="R291" i="7"/>
  <c r="S291" i="7"/>
  <c r="T291" i="7"/>
  <c r="U291" i="7"/>
  <c r="V291" i="7"/>
  <c r="W291" i="7"/>
  <c r="X291" i="7"/>
  <c r="Y291" i="7"/>
  <c r="Z291" i="7"/>
  <c r="AA291" i="7"/>
  <c r="AB291" i="7"/>
  <c r="AC291" i="7"/>
  <c r="AD291" i="7"/>
  <c r="AE291" i="7"/>
  <c r="AF291" i="7"/>
  <c r="AG291" i="7"/>
  <c r="AH291" i="7"/>
  <c r="AI291" i="7"/>
  <c r="AJ291" i="7"/>
  <c r="AK291" i="7"/>
  <c r="AL291" i="7"/>
  <c r="AM291" i="7"/>
  <c r="AN291" i="7"/>
  <c r="AO291" i="7"/>
  <c r="AP291" i="7"/>
  <c r="AQ291" i="7"/>
  <c r="AR291" i="7"/>
  <c r="AS291" i="7"/>
  <c r="AT291" i="7"/>
  <c r="AU291" i="7"/>
  <c r="AV291" i="7"/>
  <c r="AW291" i="7"/>
  <c r="AX291" i="7"/>
  <c r="AY291" i="7"/>
  <c r="AZ291" i="7"/>
  <c r="BA291" i="7"/>
  <c r="BB291" i="7"/>
  <c r="BC291" i="7"/>
  <c r="BD291" i="7"/>
  <c r="BE291" i="7"/>
  <c r="BF291" i="7"/>
  <c r="BG291" i="7"/>
  <c r="BH291" i="7"/>
  <c r="BI291" i="7"/>
  <c r="BJ291" i="7"/>
  <c r="BK291" i="7"/>
  <c r="BL291" i="7"/>
  <c r="BM291" i="7"/>
  <c r="BN291" i="7"/>
  <c r="BO291" i="7"/>
  <c r="BP291" i="7"/>
  <c r="BQ291" i="7"/>
  <c r="BR291" i="7"/>
  <c r="BS291" i="7"/>
  <c r="BT291" i="7"/>
  <c r="BU291" i="7"/>
  <c r="BV291" i="7"/>
  <c r="BW291" i="7"/>
  <c r="BX291" i="7"/>
  <c r="BY291" i="7"/>
  <c r="BZ291" i="7"/>
  <c r="CA291" i="7"/>
  <c r="CB291" i="7"/>
  <c r="CC291" i="7"/>
  <c r="CD291" i="7"/>
  <c r="CE291" i="7"/>
  <c r="CF291" i="7"/>
  <c r="CG291" i="7"/>
  <c r="CH291" i="7"/>
  <c r="CI291" i="7"/>
  <c r="CJ291" i="7"/>
  <c r="CK291" i="7"/>
  <c r="CL291" i="7"/>
  <c r="CM291" i="7"/>
  <c r="CN291" i="7"/>
  <c r="CO291" i="7"/>
  <c r="CP291" i="7"/>
  <c r="CQ291" i="7"/>
  <c r="CR291" i="7"/>
  <c r="CS291" i="7"/>
  <c r="CT291" i="7"/>
  <c r="CU291" i="7"/>
  <c r="CV291" i="7"/>
  <c r="CW291" i="7"/>
  <c r="CX291" i="7"/>
  <c r="CY291" i="7"/>
  <c r="CZ291" i="7"/>
  <c r="DA291" i="7"/>
  <c r="D292" i="7"/>
  <c r="E292" i="7"/>
  <c r="F292" i="7"/>
  <c r="G292" i="7"/>
  <c r="H292" i="7"/>
  <c r="I292" i="7"/>
  <c r="J292" i="7"/>
  <c r="K292" i="7"/>
  <c r="L292" i="7"/>
  <c r="M292" i="7"/>
  <c r="N292" i="7"/>
  <c r="O292" i="7"/>
  <c r="P292" i="7"/>
  <c r="Q292" i="7"/>
  <c r="R292" i="7"/>
  <c r="S292" i="7"/>
  <c r="T292" i="7"/>
  <c r="U292" i="7"/>
  <c r="V292" i="7"/>
  <c r="W292" i="7"/>
  <c r="X292" i="7"/>
  <c r="Y292" i="7"/>
  <c r="Z292" i="7"/>
  <c r="AA292" i="7"/>
  <c r="AB292" i="7"/>
  <c r="AC292" i="7"/>
  <c r="AD292" i="7"/>
  <c r="AE292" i="7"/>
  <c r="AF292" i="7"/>
  <c r="AG292" i="7"/>
  <c r="AH292" i="7"/>
  <c r="AI292" i="7"/>
  <c r="AJ292" i="7"/>
  <c r="AK292" i="7"/>
  <c r="AL292" i="7"/>
  <c r="AM292" i="7"/>
  <c r="AN292" i="7"/>
  <c r="AO292" i="7"/>
  <c r="AP292" i="7"/>
  <c r="AQ292" i="7"/>
  <c r="AR292" i="7"/>
  <c r="AS292" i="7"/>
  <c r="AT292" i="7"/>
  <c r="AU292" i="7"/>
  <c r="AV292" i="7"/>
  <c r="AW292" i="7"/>
  <c r="AX292" i="7"/>
  <c r="AY292" i="7"/>
  <c r="AZ292" i="7"/>
  <c r="BA292" i="7"/>
  <c r="BB292" i="7"/>
  <c r="BC292" i="7"/>
  <c r="BD292" i="7"/>
  <c r="BE292" i="7"/>
  <c r="BF292" i="7"/>
  <c r="BG292" i="7"/>
  <c r="BH292" i="7"/>
  <c r="BI292" i="7"/>
  <c r="BJ292" i="7"/>
  <c r="BK292" i="7"/>
  <c r="BL292" i="7"/>
  <c r="BM292" i="7"/>
  <c r="BN292" i="7"/>
  <c r="BO292" i="7"/>
  <c r="BP292" i="7"/>
  <c r="BQ292" i="7"/>
  <c r="BR292" i="7"/>
  <c r="BS292" i="7"/>
  <c r="BT292" i="7"/>
  <c r="BU292" i="7"/>
  <c r="BV292" i="7"/>
  <c r="BW292" i="7"/>
  <c r="BX292" i="7"/>
  <c r="BY292" i="7"/>
  <c r="BZ292" i="7"/>
  <c r="CA292" i="7"/>
  <c r="CB292" i="7"/>
  <c r="CC292" i="7"/>
  <c r="CD292" i="7"/>
  <c r="CE292" i="7"/>
  <c r="CF292" i="7"/>
  <c r="CG292" i="7"/>
  <c r="CH292" i="7"/>
  <c r="CI292" i="7"/>
  <c r="CJ292" i="7"/>
  <c r="CK292" i="7"/>
  <c r="CL292" i="7"/>
  <c r="CM292" i="7"/>
  <c r="CN292" i="7"/>
  <c r="CO292" i="7"/>
  <c r="CP292" i="7"/>
  <c r="CQ292" i="7"/>
  <c r="CR292" i="7"/>
  <c r="CS292" i="7"/>
  <c r="CT292" i="7"/>
  <c r="CU292" i="7"/>
  <c r="CV292" i="7"/>
  <c r="CW292" i="7"/>
  <c r="CX292" i="7"/>
  <c r="CY292" i="7"/>
  <c r="CZ292" i="7"/>
  <c r="DA292" i="7"/>
  <c r="D293" i="7"/>
  <c r="E293" i="7"/>
  <c r="F293" i="7"/>
  <c r="G293" i="7"/>
  <c r="H293" i="7"/>
  <c r="I293" i="7"/>
  <c r="J293" i="7"/>
  <c r="K293" i="7"/>
  <c r="L293" i="7"/>
  <c r="M293" i="7"/>
  <c r="N293" i="7"/>
  <c r="O293" i="7"/>
  <c r="P293" i="7"/>
  <c r="Q293" i="7"/>
  <c r="R293" i="7"/>
  <c r="S293" i="7"/>
  <c r="T293" i="7"/>
  <c r="U293" i="7"/>
  <c r="V293" i="7"/>
  <c r="W293" i="7"/>
  <c r="X293" i="7"/>
  <c r="Y293" i="7"/>
  <c r="Z293" i="7"/>
  <c r="AA293" i="7"/>
  <c r="AB293" i="7"/>
  <c r="AC293" i="7"/>
  <c r="AD293" i="7"/>
  <c r="AE293" i="7"/>
  <c r="AF293" i="7"/>
  <c r="AG293" i="7"/>
  <c r="AH293" i="7"/>
  <c r="AI293" i="7"/>
  <c r="AJ293" i="7"/>
  <c r="AK293" i="7"/>
  <c r="AL293" i="7"/>
  <c r="AM293" i="7"/>
  <c r="AN293" i="7"/>
  <c r="AO293" i="7"/>
  <c r="AP293" i="7"/>
  <c r="AQ293" i="7"/>
  <c r="AR293" i="7"/>
  <c r="AS293" i="7"/>
  <c r="AT293" i="7"/>
  <c r="AU293" i="7"/>
  <c r="AV293" i="7"/>
  <c r="AW293" i="7"/>
  <c r="AX293" i="7"/>
  <c r="AY293" i="7"/>
  <c r="AZ293" i="7"/>
  <c r="BA293" i="7"/>
  <c r="BB293" i="7"/>
  <c r="BC293" i="7"/>
  <c r="BD293" i="7"/>
  <c r="BE293" i="7"/>
  <c r="BF293" i="7"/>
  <c r="BG293" i="7"/>
  <c r="BH293" i="7"/>
  <c r="BI293" i="7"/>
  <c r="BJ293" i="7"/>
  <c r="BK293" i="7"/>
  <c r="BL293" i="7"/>
  <c r="BM293" i="7"/>
  <c r="BN293" i="7"/>
  <c r="BO293" i="7"/>
  <c r="BP293" i="7"/>
  <c r="BQ293" i="7"/>
  <c r="BR293" i="7"/>
  <c r="BS293" i="7"/>
  <c r="BT293" i="7"/>
  <c r="BU293" i="7"/>
  <c r="BV293" i="7"/>
  <c r="BW293" i="7"/>
  <c r="BX293" i="7"/>
  <c r="BY293" i="7"/>
  <c r="BZ293" i="7"/>
  <c r="CA293" i="7"/>
  <c r="CB293" i="7"/>
  <c r="CC293" i="7"/>
  <c r="CD293" i="7"/>
  <c r="CE293" i="7"/>
  <c r="CF293" i="7"/>
  <c r="CG293" i="7"/>
  <c r="CH293" i="7"/>
  <c r="CI293" i="7"/>
  <c r="CJ293" i="7"/>
  <c r="CK293" i="7"/>
  <c r="CL293" i="7"/>
  <c r="CM293" i="7"/>
  <c r="CN293" i="7"/>
  <c r="CO293" i="7"/>
  <c r="CP293" i="7"/>
  <c r="CQ293" i="7"/>
  <c r="CR293" i="7"/>
  <c r="CS293" i="7"/>
  <c r="CT293" i="7"/>
  <c r="CU293" i="7"/>
  <c r="CV293" i="7"/>
  <c r="CW293" i="7"/>
  <c r="CX293" i="7"/>
  <c r="CY293" i="7"/>
  <c r="CZ293" i="7"/>
  <c r="DA293" i="7"/>
  <c r="D294" i="7"/>
  <c r="E294" i="7"/>
  <c r="F294" i="7"/>
  <c r="G294" i="7"/>
  <c r="H294" i="7"/>
  <c r="I294" i="7"/>
  <c r="J294" i="7"/>
  <c r="K294" i="7"/>
  <c r="L294" i="7"/>
  <c r="M294" i="7"/>
  <c r="N294" i="7"/>
  <c r="O294" i="7"/>
  <c r="P294" i="7"/>
  <c r="Q294" i="7"/>
  <c r="R294" i="7"/>
  <c r="S294" i="7"/>
  <c r="T294" i="7"/>
  <c r="U294" i="7"/>
  <c r="V294" i="7"/>
  <c r="W294" i="7"/>
  <c r="X294" i="7"/>
  <c r="Y294" i="7"/>
  <c r="Z294" i="7"/>
  <c r="AA294" i="7"/>
  <c r="AB294" i="7"/>
  <c r="AC294" i="7"/>
  <c r="AD294" i="7"/>
  <c r="AE294" i="7"/>
  <c r="AF294" i="7"/>
  <c r="AG294" i="7"/>
  <c r="AH294" i="7"/>
  <c r="AI294" i="7"/>
  <c r="AJ294" i="7"/>
  <c r="AK294" i="7"/>
  <c r="AL294" i="7"/>
  <c r="AM294" i="7"/>
  <c r="AN294" i="7"/>
  <c r="AO294" i="7"/>
  <c r="AP294" i="7"/>
  <c r="AQ294" i="7"/>
  <c r="AR294" i="7"/>
  <c r="AS294" i="7"/>
  <c r="AT294" i="7"/>
  <c r="AU294" i="7"/>
  <c r="AV294" i="7"/>
  <c r="AW294" i="7"/>
  <c r="AX294" i="7"/>
  <c r="AY294" i="7"/>
  <c r="AZ294" i="7"/>
  <c r="BA294" i="7"/>
  <c r="BB294" i="7"/>
  <c r="BC294" i="7"/>
  <c r="BD294" i="7"/>
  <c r="BE294" i="7"/>
  <c r="BF294" i="7"/>
  <c r="BG294" i="7"/>
  <c r="BH294" i="7"/>
  <c r="BI294" i="7"/>
  <c r="BJ294" i="7"/>
  <c r="BK294" i="7"/>
  <c r="BL294" i="7"/>
  <c r="BM294" i="7"/>
  <c r="BN294" i="7"/>
  <c r="BO294" i="7"/>
  <c r="BP294" i="7"/>
  <c r="BQ294" i="7"/>
  <c r="BR294" i="7"/>
  <c r="BS294" i="7"/>
  <c r="BT294" i="7"/>
  <c r="BU294" i="7"/>
  <c r="BV294" i="7"/>
  <c r="BW294" i="7"/>
  <c r="BX294" i="7"/>
  <c r="BY294" i="7"/>
  <c r="BZ294" i="7"/>
  <c r="CA294" i="7"/>
  <c r="CB294" i="7"/>
  <c r="CC294" i="7"/>
  <c r="CD294" i="7"/>
  <c r="CE294" i="7"/>
  <c r="CF294" i="7"/>
  <c r="CG294" i="7"/>
  <c r="CH294" i="7"/>
  <c r="CI294" i="7"/>
  <c r="CJ294" i="7"/>
  <c r="CK294" i="7"/>
  <c r="CL294" i="7"/>
  <c r="CM294" i="7"/>
  <c r="CN294" i="7"/>
  <c r="CO294" i="7"/>
  <c r="CP294" i="7"/>
  <c r="CQ294" i="7"/>
  <c r="CR294" i="7"/>
  <c r="CS294" i="7"/>
  <c r="CT294" i="7"/>
  <c r="CU294" i="7"/>
  <c r="CV294" i="7"/>
  <c r="CW294" i="7"/>
  <c r="CX294" i="7"/>
  <c r="CY294" i="7"/>
  <c r="CZ294" i="7"/>
  <c r="DA294" i="7"/>
  <c r="D295" i="7"/>
  <c r="E295" i="7"/>
  <c r="F295" i="7"/>
  <c r="G295" i="7"/>
  <c r="H295" i="7"/>
  <c r="I295" i="7"/>
  <c r="J295" i="7"/>
  <c r="K295" i="7"/>
  <c r="L295" i="7"/>
  <c r="M295" i="7"/>
  <c r="N295" i="7"/>
  <c r="O295" i="7"/>
  <c r="P295" i="7"/>
  <c r="Q295" i="7"/>
  <c r="R295" i="7"/>
  <c r="S295" i="7"/>
  <c r="T295" i="7"/>
  <c r="U295" i="7"/>
  <c r="V295" i="7"/>
  <c r="W295" i="7"/>
  <c r="X295" i="7"/>
  <c r="Y295" i="7"/>
  <c r="Z295" i="7"/>
  <c r="AA295" i="7"/>
  <c r="AB295" i="7"/>
  <c r="AC295" i="7"/>
  <c r="AD295" i="7"/>
  <c r="AE295" i="7"/>
  <c r="AF295" i="7"/>
  <c r="AG295" i="7"/>
  <c r="AH295" i="7"/>
  <c r="AI295" i="7"/>
  <c r="AJ295" i="7"/>
  <c r="AK295" i="7"/>
  <c r="AL295" i="7"/>
  <c r="AM295" i="7"/>
  <c r="AN295" i="7"/>
  <c r="AO295" i="7"/>
  <c r="AP295" i="7"/>
  <c r="AQ295" i="7"/>
  <c r="AR295" i="7"/>
  <c r="AS295" i="7"/>
  <c r="AT295" i="7"/>
  <c r="AU295" i="7"/>
  <c r="AV295" i="7"/>
  <c r="AW295" i="7"/>
  <c r="AX295" i="7"/>
  <c r="AY295" i="7"/>
  <c r="AZ295" i="7"/>
  <c r="BA295" i="7"/>
  <c r="BB295" i="7"/>
  <c r="BC295" i="7"/>
  <c r="BD295" i="7"/>
  <c r="BE295" i="7"/>
  <c r="BF295" i="7"/>
  <c r="BG295" i="7"/>
  <c r="BH295" i="7"/>
  <c r="BI295" i="7"/>
  <c r="BJ295" i="7"/>
  <c r="BK295" i="7"/>
  <c r="BL295" i="7"/>
  <c r="BM295" i="7"/>
  <c r="BN295" i="7"/>
  <c r="BO295" i="7"/>
  <c r="BP295" i="7"/>
  <c r="BQ295" i="7"/>
  <c r="BR295" i="7"/>
  <c r="BS295" i="7"/>
  <c r="BT295" i="7"/>
  <c r="BU295" i="7"/>
  <c r="BV295" i="7"/>
  <c r="BW295" i="7"/>
  <c r="BX295" i="7"/>
  <c r="BY295" i="7"/>
  <c r="BZ295" i="7"/>
  <c r="CA295" i="7"/>
  <c r="CB295" i="7"/>
  <c r="CC295" i="7"/>
  <c r="CD295" i="7"/>
  <c r="CE295" i="7"/>
  <c r="CF295" i="7"/>
  <c r="CG295" i="7"/>
  <c r="CH295" i="7"/>
  <c r="CI295" i="7"/>
  <c r="CJ295" i="7"/>
  <c r="CK295" i="7"/>
  <c r="CL295" i="7"/>
  <c r="CM295" i="7"/>
  <c r="CN295" i="7"/>
  <c r="CO295" i="7"/>
  <c r="CP295" i="7"/>
  <c r="CQ295" i="7"/>
  <c r="CR295" i="7"/>
  <c r="CS295" i="7"/>
  <c r="CT295" i="7"/>
  <c r="CU295" i="7"/>
  <c r="CV295" i="7"/>
  <c r="CW295" i="7"/>
  <c r="CX295" i="7"/>
  <c r="CY295" i="7"/>
  <c r="CZ295" i="7"/>
  <c r="DA295" i="7"/>
  <c r="D296" i="7"/>
  <c r="E296" i="7"/>
  <c r="F296" i="7"/>
  <c r="G296" i="7"/>
  <c r="H296" i="7"/>
  <c r="I296" i="7"/>
  <c r="J296" i="7"/>
  <c r="K296" i="7"/>
  <c r="L296" i="7"/>
  <c r="M296" i="7"/>
  <c r="N296" i="7"/>
  <c r="O296" i="7"/>
  <c r="P296" i="7"/>
  <c r="Q296" i="7"/>
  <c r="R296" i="7"/>
  <c r="S296" i="7"/>
  <c r="T296" i="7"/>
  <c r="U296" i="7"/>
  <c r="V296" i="7"/>
  <c r="W296" i="7"/>
  <c r="X296" i="7"/>
  <c r="Y296" i="7"/>
  <c r="Z296" i="7"/>
  <c r="AA296" i="7"/>
  <c r="AB296" i="7"/>
  <c r="AC296" i="7"/>
  <c r="AD296" i="7"/>
  <c r="AE296" i="7"/>
  <c r="AF296" i="7"/>
  <c r="AG296" i="7"/>
  <c r="AH296" i="7"/>
  <c r="AI296" i="7"/>
  <c r="AJ296" i="7"/>
  <c r="AK296" i="7"/>
  <c r="AL296" i="7"/>
  <c r="AM296" i="7"/>
  <c r="AN296" i="7"/>
  <c r="AO296" i="7"/>
  <c r="AP296" i="7"/>
  <c r="AQ296" i="7"/>
  <c r="AR296" i="7"/>
  <c r="AS296" i="7"/>
  <c r="AT296" i="7"/>
  <c r="AU296" i="7"/>
  <c r="AV296" i="7"/>
  <c r="AW296" i="7"/>
  <c r="AX296" i="7"/>
  <c r="AY296" i="7"/>
  <c r="AZ296" i="7"/>
  <c r="BA296" i="7"/>
  <c r="BB296" i="7"/>
  <c r="BC296" i="7"/>
  <c r="BD296" i="7"/>
  <c r="BE296" i="7"/>
  <c r="BF296" i="7"/>
  <c r="BG296" i="7"/>
  <c r="BH296" i="7"/>
  <c r="BI296" i="7"/>
  <c r="BJ296" i="7"/>
  <c r="BK296" i="7"/>
  <c r="BL296" i="7"/>
  <c r="BM296" i="7"/>
  <c r="BN296" i="7"/>
  <c r="BO296" i="7"/>
  <c r="BP296" i="7"/>
  <c r="BQ296" i="7"/>
  <c r="BR296" i="7"/>
  <c r="BS296" i="7"/>
  <c r="BT296" i="7"/>
  <c r="BU296" i="7"/>
  <c r="BV296" i="7"/>
  <c r="BW296" i="7"/>
  <c r="BX296" i="7"/>
  <c r="BY296" i="7"/>
  <c r="BZ296" i="7"/>
  <c r="CA296" i="7"/>
  <c r="CB296" i="7"/>
  <c r="CC296" i="7"/>
  <c r="CD296" i="7"/>
  <c r="CE296" i="7"/>
  <c r="CF296" i="7"/>
  <c r="CG296" i="7"/>
  <c r="CH296" i="7"/>
  <c r="CI296" i="7"/>
  <c r="CJ296" i="7"/>
  <c r="CK296" i="7"/>
  <c r="CL296" i="7"/>
  <c r="CM296" i="7"/>
  <c r="CN296" i="7"/>
  <c r="CO296" i="7"/>
  <c r="CP296" i="7"/>
  <c r="CQ296" i="7"/>
  <c r="CR296" i="7"/>
  <c r="CS296" i="7"/>
  <c r="CT296" i="7"/>
  <c r="CU296" i="7"/>
  <c r="CV296" i="7"/>
  <c r="CW296" i="7"/>
  <c r="CX296" i="7"/>
  <c r="CY296" i="7"/>
  <c r="CZ296" i="7"/>
  <c r="DA296" i="7"/>
  <c r="D297" i="7"/>
  <c r="E297" i="7"/>
  <c r="F297" i="7"/>
  <c r="G297" i="7"/>
  <c r="H297" i="7"/>
  <c r="I297" i="7"/>
  <c r="J297" i="7"/>
  <c r="K297" i="7"/>
  <c r="L297" i="7"/>
  <c r="M297" i="7"/>
  <c r="N297" i="7"/>
  <c r="O297" i="7"/>
  <c r="P297" i="7"/>
  <c r="Q297" i="7"/>
  <c r="R297" i="7"/>
  <c r="S297" i="7"/>
  <c r="T297" i="7"/>
  <c r="U297" i="7"/>
  <c r="V297" i="7"/>
  <c r="W297" i="7"/>
  <c r="X297" i="7"/>
  <c r="Y297" i="7"/>
  <c r="Z297" i="7"/>
  <c r="AA297" i="7"/>
  <c r="AB297" i="7"/>
  <c r="AC297" i="7"/>
  <c r="AD297" i="7"/>
  <c r="AE297" i="7"/>
  <c r="AF297" i="7"/>
  <c r="AG297" i="7"/>
  <c r="AH297" i="7"/>
  <c r="AI297" i="7"/>
  <c r="AJ297" i="7"/>
  <c r="AK297" i="7"/>
  <c r="AL297" i="7"/>
  <c r="AM297" i="7"/>
  <c r="AN297" i="7"/>
  <c r="AO297" i="7"/>
  <c r="AP297" i="7"/>
  <c r="AQ297" i="7"/>
  <c r="AR297" i="7"/>
  <c r="AS297" i="7"/>
  <c r="AT297" i="7"/>
  <c r="AU297" i="7"/>
  <c r="AV297" i="7"/>
  <c r="AW297" i="7"/>
  <c r="AX297" i="7"/>
  <c r="AY297" i="7"/>
  <c r="AZ297" i="7"/>
  <c r="BA297" i="7"/>
  <c r="BB297" i="7"/>
  <c r="BC297" i="7"/>
  <c r="BD297" i="7"/>
  <c r="BE297" i="7"/>
  <c r="BF297" i="7"/>
  <c r="BG297" i="7"/>
  <c r="BH297" i="7"/>
  <c r="BI297" i="7"/>
  <c r="BJ297" i="7"/>
  <c r="BK297" i="7"/>
  <c r="BL297" i="7"/>
  <c r="BM297" i="7"/>
  <c r="BN297" i="7"/>
  <c r="BO297" i="7"/>
  <c r="BP297" i="7"/>
  <c r="BQ297" i="7"/>
  <c r="BR297" i="7"/>
  <c r="BS297" i="7"/>
  <c r="BT297" i="7"/>
  <c r="BU297" i="7"/>
  <c r="BV297" i="7"/>
  <c r="BW297" i="7"/>
  <c r="BX297" i="7"/>
  <c r="BY297" i="7"/>
  <c r="BZ297" i="7"/>
  <c r="CA297" i="7"/>
  <c r="CB297" i="7"/>
  <c r="CC297" i="7"/>
  <c r="CD297" i="7"/>
  <c r="CE297" i="7"/>
  <c r="CF297" i="7"/>
  <c r="CG297" i="7"/>
  <c r="CH297" i="7"/>
  <c r="CI297" i="7"/>
  <c r="CJ297" i="7"/>
  <c r="CK297" i="7"/>
  <c r="CL297" i="7"/>
  <c r="CM297" i="7"/>
  <c r="CN297" i="7"/>
  <c r="CO297" i="7"/>
  <c r="CP297" i="7"/>
  <c r="CQ297" i="7"/>
  <c r="CR297" i="7"/>
  <c r="CS297" i="7"/>
  <c r="CT297" i="7"/>
  <c r="CU297" i="7"/>
  <c r="CV297" i="7"/>
  <c r="CW297" i="7"/>
  <c r="CX297" i="7"/>
  <c r="CY297" i="7"/>
  <c r="CZ297" i="7"/>
  <c r="DA297" i="7"/>
  <c r="D298" i="7"/>
  <c r="E298" i="7"/>
  <c r="F298" i="7"/>
  <c r="G298" i="7"/>
  <c r="H298" i="7"/>
  <c r="I298" i="7"/>
  <c r="J298" i="7"/>
  <c r="K298" i="7"/>
  <c r="L298" i="7"/>
  <c r="M298" i="7"/>
  <c r="N298" i="7"/>
  <c r="O298" i="7"/>
  <c r="P298" i="7"/>
  <c r="Q298" i="7"/>
  <c r="R298" i="7"/>
  <c r="S298" i="7"/>
  <c r="T298" i="7"/>
  <c r="U298" i="7"/>
  <c r="V298" i="7"/>
  <c r="W298" i="7"/>
  <c r="X298" i="7"/>
  <c r="Y298" i="7"/>
  <c r="Z298" i="7"/>
  <c r="AA298" i="7"/>
  <c r="AB298" i="7"/>
  <c r="AC298" i="7"/>
  <c r="AD298" i="7"/>
  <c r="AE298" i="7"/>
  <c r="AF298" i="7"/>
  <c r="AG298" i="7"/>
  <c r="AH298" i="7"/>
  <c r="AI298" i="7"/>
  <c r="AJ298" i="7"/>
  <c r="AK298" i="7"/>
  <c r="AL298" i="7"/>
  <c r="AM298" i="7"/>
  <c r="AN298" i="7"/>
  <c r="AO298" i="7"/>
  <c r="AP298" i="7"/>
  <c r="AQ298" i="7"/>
  <c r="AR298" i="7"/>
  <c r="AS298" i="7"/>
  <c r="AT298" i="7"/>
  <c r="AU298" i="7"/>
  <c r="AV298" i="7"/>
  <c r="AW298" i="7"/>
  <c r="AX298" i="7"/>
  <c r="AY298" i="7"/>
  <c r="AZ298" i="7"/>
  <c r="BA298" i="7"/>
  <c r="BB298" i="7"/>
  <c r="BC298" i="7"/>
  <c r="BD298" i="7"/>
  <c r="BE298" i="7"/>
  <c r="BF298" i="7"/>
  <c r="BG298" i="7"/>
  <c r="BH298" i="7"/>
  <c r="BI298" i="7"/>
  <c r="BJ298" i="7"/>
  <c r="BK298" i="7"/>
  <c r="BL298" i="7"/>
  <c r="BM298" i="7"/>
  <c r="BN298" i="7"/>
  <c r="BO298" i="7"/>
  <c r="BP298" i="7"/>
  <c r="BQ298" i="7"/>
  <c r="BR298" i="7"/>
  <c r="BS298" i="7"/>
  <c r="BT298" i="7"/>
  <c r="BU298" i="7"/>
  <c r="BV298" i="7"/>
  <c r="BW298" i="7"/>
  <c r="BX298" i="7"/>
  <c r="BY298" i="7"/>
  <c r="BZ298" i="7"/>
  <c r="CA298" i="7"/>
  <c r="CB298" i="7"/>
  <c r="CC298" i="7"/>
  <c r="CD298" i="7"/>
  <c r="CE298" i="7"/>
  <c r="CF298" i="7"/>
  <c r="CG298" i="7"/>
  <c r="CH298" i="7"/>
  <c r="CI298" i="7"/>
  <c r="CJ298" i="7"/>
  <c r="CK298" i="7"/>
  <c r="CL298" i="7"/>
  <c r="CM298" i="7"/>
  <c r="CN298" i="7"/>
  <c r="CO298" i="7"/>
  <c r="CP298" i="7"/>
  <c r="CQ298" i="7"/>
  <c r="CR298" i="7"/>
  <c r="CS298" i="7"/>
  <c r="CT298" i="7"/>
  <c r="CU298" i="7"/>
  <c r="CV298" i="7"/>
  <c r="CW298" i="7"/>
  <c r="CX298" i="7"/>
  <c r="CY298" i="7"/>
  <c r="CZ298" i="7"/>
  <c r="DA298" i="7"/>
  <c r="D299" i="7"/>
  <c r="E299" i="7"/>
  <c r="F299" i="7"/>
  <c r="G299" i="7"/>
  <c r="H299" i="7"/>
  <c r="I299" i="7"/>
  <c r="J299" i="7"/>
  <c r="K299" i="7"/>
  <c r="L299" i="7"/>
  <c r="M299" i="7"/>
  <c r="N299" i="7"/>
  <c r="O299" i="7"/>
  <c r="P299" i="7"/>
  <c r="Q299" i="7"/>
  <c r="R299" i="7"/>
  <c r="S299" i="7"/>
  <c r="T299" i="7"/>
  <c r="U299" i="7"/>
  <c r="V299" i="7"/>
  <c r="W299" i="7"/>
  <c r="X299" i="7"/>
  <c r="Y299" i="7"/>
  <c r="Z299" i="7"/>
  <c r="AA299" i="7"/>
  <c r="AB299" i="7"/>
  <c r="AC299" i="7"/>
  <c r="AD299" i="7"/>
  <c r="AE299" i="7"/>
  <c r="AF299" i="7"/>
  <c r="AG299" i="7"/>
  <c r="AH299" i="7"/>
  <c r="AI299" i="7"/>
  <c r="AJ299" i="7"/>
  <c r="AK299" i="7"/>
  <c r="AL299" i="7"/>
  <c r="AM299" i="7"/>
  <c r="AN299" i="7"/>
  <c r="AO299" i="7"/>
  <c r="AP299" i="7"/>
  <c r="AQ299" i="7"/>
  <c r="AR299" i="7"/>
  <c r="AS299" i="7"/>
  <c r="AT299" i="7"/>
  <c r="AU299" i="7"/>
  <c r="AV299" i="7"/>
  <c r="AW299" i="7"/>
  <c r="AX299" i="7"/>
  <c r="AY299" i="7"/>
  <c r="AZ299" i="7"/>
  <c r="BA299" i="7"/>
  <c r="BB299" i="7"/>
  <c r="BC299" i="7"/>
  <c r="BD299" i="7"/>
  <c r="BE299" i="7"/>
  <c r="BF299" i="7"/>
  <c r="BG299" i="7"/>
  <c r="BH299" i="7"/>
  <c r="BI299" i="7"/>
  <c r="BJ299" i="7"/>
  <c r="BK299" i="7"/>
  <c r="BL299" i="7"/>
  <c r="BM299" i="7"/>
  <c r="BN299" i="7"/>
  <c r="BO299" i="7"/>
  <c r="BP299" i="7"/>
  <c r="BQ299" i="7"/>
  <c r="BR299" i="7"/>
  <c r="BS299" i="7"/>
  <c r="BT299" i="7"/>
  <c r="BU299" i="7"/>
  <c r="BV299" i="7"/>
  <c r="BW299" i="7"/>
  <c r="BX299" i="7"/>
  <c r="BY299" i="7"/>
  <c r="BZ299" i="7"/>
  <c r="CA299" i="7"/>
  <c r="CB299" i="7"/>
  <c r="CC299" i="7"/>
  <c r="CD299" i="7"/>
  <c r="CE299" i="7"/>
  <c r="CF299" i="7"/>
  <c r="CG299" i="7"/>
  <c r="CH299" i="7"/>
  <c r="CI299" i="7"/>
  <c r="CJ299" i="7"/>
  <c r="CK299" i="7"/>
  <c r="CL299" i="7"/>
  <c r="CM299" i="7"/>
  <c r="CN299" i="7"/>
  <c r="CO299" i="7"/>
  <c r="CP299" i="7"/>
  <c r="CQ299" i="7"/>
  <c r="CR299" i="7"/>
  <c r="CS299" i="7"/>
  <c r="CT299" i="7"/>
  <c r="CU299" i="7"/>
  <c r="CV299" i="7"/>
  <c r="CW299" i="7"/>
  <c r="CX299" i="7"/>
  <c r="CY299" i="7"/>
  <c r="CZ299" i="7"/>
  <c r="DA299" i="7"/>
  <c r="D300" i="7"/>
  <c r="E300" i="7"/>
  <c r="F300" i="7"/>
  <c r="G300" i="7"/>
  <c r="H300" i="7"/>
  <c r="I300" i="7"/>
  <c r="J300" i="7"/>
  <c r="K300" i="7"/>
  <c r="L300" i="7"/>
  <c r="M300" i="7"/>
  <c r="N300" i="7"/>
  <c r="O300" i="7"/>
  <c r="P300" i="7"/>
  <c r="Q300" i="7"/>
  <c r="R300" i="7"/>
  <c r="S300" i="7"/>
  <c r="T300" i="7"/>
  <c r="U300" i="7"/>
  <c r="V300" i="7"/>
  <c r="W300" i="7"/>
  <c r="X300" i="7"/>
  <c r="Y300" i="7"/>
  <c r="Z300" i="7"/>
  <c r="AA300" i="7"/>
  <c r="AB300" i="7"/>
  <c r="AC300" i="7"/>
  <c r="AD300" i="7"/>
  <c r="AE300" i="7"/>
  <c r="AF300" i="7"/>
  <c r="AG300" i="7"/>
  <c r="AH300" i="7"/>
  <c r="AI300" i="7"/>
  <c r="AJ300" i="7"/>
  <c r="AK300" i="7"/>
  <c r="AL300" i="7"/>
  <c r="AM300" i="7"/>
  <c r="AN300" i="7"/>
  <c r="AO300" i="7"/>
  <c r="AP300" i="7"/>
  <c r="AQ300" i="7"/>
  <c r="AR300" i="7"/>
  <c r="AS300" i="7"/>
  <c r="AT300" i="7"/>
  <c r="AU300" i="7"/>
  <c r="AV300" i="7"/>
  <c r="AW300" i="7"/>
  <c r="AX300" i="7"/>
  <c r="AY300" i="7"/>
  <c r="AZ300" i="7"/>
  <c r="BA300" i="7"/>
  <c r="BB300" i="7"/>
  <c r="BC300" i="7"/>
  <c r="BD300" i="7"/>
  <c r="BE300" i="7"/>
  <c r="BF300" i="7"/>
  <c r="BG300" i="7"/>
  <c r="BH300" i="7"/>
  <c r="BI300" i="7"/>
  <c r="BJ300" i="7"/>
  <c r="BK300" i="7"/>
  <c r="BL300" i="7"/>
  <c r="BM300" i="7"/>
  <c r="BN300" i="7"/>
  <c r="BO300" i="7"/>
  <c r="BP300" i="7"/>
  <c r="BQ300" i="7"/>
  <c r="BR300" i="7"/>
  <c r="BS300" i="7"/>
  <c r="BT300" i="7"/>
  <c r="BU300" i="7"/>
  <c r="BV300" i="7"/>
  <c r="BW300" i="7"/>
  <c r="BX300" i="7"/>
  <c r="BY300" i="7"/>
  <c r="BZ300" i="7"/>
  <c r="CA300" i="7"/>
  <c r="CB300" i="7"/>
  <c r="CC300" i="7"/>
  <c r="CD300" i="7"/>
  <c r="CE300" i="7"/>
  <c r="CF300" i="7"/>
  <c r="CG300" i="7"/>
  <c r="CH300" i="7"/>
  <c r="CI300" i="7"/>
  <c r="CJ300" i="7"/>
  <c r="CK300" i="7"/>
  <c r="CL300" i="7"/>
  <c r="CM300" i="7"/>
  <c r="CN300" i="7"/>
  <c r="CO300" i="7"/>
  <c r="CP300" i="7"/>
  <c r="CQ300" i="7"/>
  <c r="CR300" i="7"/>
  <c r="CS300" i="7"/>
  <c r="CT300" i="7"/>
  <c r="CU300" i="7"/>
  <c r="CV300" i="7"/>
  <c r="CW300" i="7"/>
  <c r="CX300" i="7"/>
  <c r="CY300" i="7"/>
  <c r="CZ300" i="7"/>
  <c r="DA300" i="7"/>
  <c r="D301" i="7"/>
  <c r="E301" i="7"/>
  <c r="F301" i="7"/>
  <c r="G301" i="7"/>
  <c r="H301" i="7"/>
  <c r="I301" i="7"/>
  <c r="J301" i="7"/>
  <c r="K301" i="7"/>
  <c r="L301" i="7"/>
  <c r="M301" i="7"/>
  <c r="N301" i="7"/>
  <c r="O301" i="7"/>
  <c r="P301" i="7"/>
  <c r="Q301" i="7"/>
  <c r="R301" i="7"/>
  <c r="S301" i="7"/>
  <c r="T301" i="7"/>
  <c r="U301" i="7"/>
  <c r="V301" i="7"/>
  <c r="W301" i="7"/>
  <c r="X301" i="7"/>
  <c r="Y301" i="7"/>
  <c r="Z301" i="7"/>
  <c r="AA301" i="7"/>
  <c r="AB301" i="7"/>
  <c r="AC301" i="7"/>
  <c r="AD301" i="7"/>
  <c r="AE301" i="7"/>
  <c r="AF301" i="7"/>
  <c r="AG301" i="7"/>
  <c r="AH301" i="7"/>
  <c r="AI301" i="7"/>
  <c r="AJ301" i="7"/>
  <c r="AK301" i="7"/>
  <c r="AL301" i="7"/>
  <c r="AM301" i="7"/>
  <c r="AN301" i="7"/>
  <c r="AO301" i="7"/>
  <c r="AP301" i="7"/>
  <c r="AQ301" i="7"/>
  <c r="AR301" i="7"/>
  <c r="AS301" i="7"/>
  <c r="AT301" i="7"/>
  <c r="AU301" i="7"/>
  <c r="AV301" i="7"/>
  <c r="AW301" i="7"/>
  <c r="AX301" i="7"/>
  <c r="AY301" i="7"/>
  <c r="AZ301" i="7"/>
  <c r="BA301" i="7"/>
  <c r="BB301" i="7"/>
  <c r="BC301" i="7"/>
  <c r="BD301" i="7"/>
  <c r="BE301" i="7"/>
  <c r="BF301" i="7"/>
  <c r="BG301" i="7"/>
  <c r="BH301" i="7"/>
  <c r="BI301" i="7"/>
  <c r="BJ301" i="7"/>
  <c r="BK301" i="7"/>
  <c r="BL301" i="7"/>
  <c r="BM301" i="7"/>
  <c r="BN301" i="7"/>
  <c r="BO301" i="7"/>
  <c r="BP301" i="7"/>
  <c r="BQ301" i="7"/>
  <c r="BR301" i="7"/>
  <c r="BS301" i="7"/>
  <c r="BT301" i="7"/>
  <c r="BU301" i="7"/>
  <c r="BV301" i="7"/>
  <c r="BW301" i="7"/>
  <c r="BX301" i="7"/>
  <c r="BY301" i="7"/>
  <c r="BZ301" i="7"/>
  <c r="CA301" i="7"/>
  <c r="CB301" i="7"/>
  <c r="CC301" i="7"/>
  <c r="CD301" i="7"/>
  <c r="CE301" i="7"/>
  <c r="CF301" i="7"/>
  <c r="CG301" i="7"/>
  <c r="CH301" i="7"/>
  <c r="CI301" i="7"/>
  <c r="CJ301" i="7"/>
  <c r="CK301" i="7"/>
  <c r="CL301" i="7"/>
  <c r="CM301" i="7"/>
  <c r="CN301" i="7"/>
  <c r="CO301" i="7"/>
  <c r="CP301" i="7"/>
  <c r="CQ301" i="7"/>
  <c r="CR301" i="7"/>
  <c r="CS301" i="7"/>
  <c r="CT301" i="7"/>
  <c r="CU301" i="7"/>
  <c r="CV301" i="7"/>
  <c r="CW301" i="7"/>
  <c r="CX301" i="7"/>
  <c r="CY301" i="7"/>
  <c r="CZ301" i="7"/>
  <c r="DA301" i="7"/>
  <c r="A707" i="1"/>
  <c r="A708" i="1"/>
  <c r="A709" i="1"/>
  <c r="A710" i="1"/>
  <c r="A711" i="1"/>
  <c r="A712" i="1"/>
  <c r="A713" i="1"/>
  <c r="A714" i="1"/>
  <c r="A715" i="1"/>
  <c r="A716" i="1"/>
  <c r="A698" i="1"/>
  <c r="A699" i="1"/>
  <c r="A700" i="1"/>
  <c r="A701" i="1"/>
  <c r="A702" i="1"/>
  <c r="A703" i="1"/>
  <c r="A704" i="1"/>
  <c r="A705" i="1"/>
  <c r="A694" i="1"/>
  <c r="A695" i="1"/>
  <c r="A696" i="1"/>
  <c r="A697" i="1"/>
  <c r="A687" i="1"/>
  <c r="A688" i="1"/>
  <c r="A689" i="1"/>
  <c r="A690" i="1"/>
  <c r="A691" i="1"/>
  <c r="A692" i="1"/>
  <c r="A693" i="1"/>
  <c r="A683" i="1"/>
  <c r="A684" i="1"/>
  <c r="A685" i="1"/>
  <c r="A686" i="1"/>
  <c r="A679" i="1"/>
  <c r="A680" i="1"/>
  <c r="A681" i="1"/>
  <c r="A677" i="1"/>
  <c r="A678" i="1"/>
  <c r="A682" i="1"/>
  <c r="A671" i="1"/>
  <c r="A672" i="1"/>
  <c r="A673" i="1"/>
  <c r="A674" i="1"/>
  <c r="A675" i="1"/>
  <c r="A676" i="1"/>
  <c r="A661" i="1"/>
  <c r="A662" i="1"/>
  <c r="A663" i="1"/>
  <c r="A664" i="1"/>
  <c r="A665" i="1"/>
  <c r="A666" i="1"/>
  <c r="A667" i="1"/>
  <c r="A668" i="1"/>
  <c r="A657" i="1"/>
  <c r="A658" i="1"/>
  <c r="A659" i="1"/>
  <c r="A660" i="1"/>
  <c r="A669" i="1"/>
  <c r="A651" i="1"/>
  <c r="A652" i="1"/>
  <c r="A653" i="1"/>
  <c r="A654" i="1"/>
  <c r="A655" i="1"/>
  <c r="A656" i="1"/>
  <c r="A670" i="1"/>
  <c r="A706" i="1"/>
  <c r="A642" i="1"/>
  <c r="A643" i="1"/>
  <c r="A644" i="1"/>
  <c r="A645" i="1"/>
  <c r="A646" i="1"/>
  <c r="A639" i="1"/>
  <c r="A640" i="1"/>
  <c r="A641" i="1"/>
  <c r="A647" i="1"/>
  <c r="A648" i="1"/>
  <c r="A649" i="1"/>
  <c r="A633" i="1"/>
  <c r="A634" i="1"/>
  <c r="A635" i="1"/>
  <c r="A636" i="1"/>
  <c r="A637" i="1"/>
  <c r="A624" i="1"/>
  <c r="A625" i="1"/>
  <c r="A626" i="1"/>
  <c r="A627" i="1"/>
  <c r="A628" i="1"/>
  <c r="A629" i="1"/>
  <c r="A630" i="1"/>
  <c r="A631" i="1"/>
  <c r="A632" i="1"/>
  <c r="A620" i="1"/>
  <c r="A618" i="1"/>
  <c r="A622" i="1"/>
  <c r="A623" i="1"/>
  <c r="A638" i="1"/>
  <c r="A617" i="1"/>
  <c r="A619" i="1"/>
  <c r="A621" i="1"/>
  <c r="A614" i="1"/>
  <c r="A615" i="1"/>
  <c r="A616" i="1"/>
  <c r="A604" i="1"/>
  <c r="A605" i="1"/>
  <c r="A606" i="1"/>
  <c r="A607" i="1"/>
  <c r="A608" i="1"/>
  <c r="A609" i="1"/>
  <c r="A610" i="1"/>
  <c r="A611" i="1"/>
  <c r="A612" i="1"/>
  <c r="A613" i="1"/>
  <c r="A599" i="1"/>
  <c r="A600" i="1"/>
  <c r="A601" i="1"/>
  <c r="A598" i="1"/>
  <c r="A602" i="1"/>
  <c r="A603" i="1"/>
  <c r="A594" i="1"/>
  <c r="A595" i="1"/>
  <c r="A596" i="1"/>
  <c r="A592" i="1"/>
  <c r="A591" i="1"/>
  <c r="A593" i="1"/>
  <c r="A597" i="1"/>
  <c r="A650" i="1"/>
  <c r="D40" i="5"/>
  <c r="B26" i="20"/>
  <c r="B28" i="20"/>
  <c r="B52" i="20"/>
  <c r="B54" i="20"/>
  <c r="B56" i="20"/>
  <c r="B80" i="20"/>
  <c r="B82" i="20"/>
  <c r="B84" i="20"/>
  <c r="B108" i="20"/>
  <c r="B110" i="20"/>
  <c r="B112" i="20"/>
  <c r="B136" i="20"/>
  <c r="B138" i="20"/>
  <c r="B140" i="20"/>
  <c r="B164" i="20"/>
  <c r="B166" i="20"/>
  <c r="B168" i="20"/>
  <c r="B192" i="20"/>
  <c r="B194" i="20"/>
  <c r="B196" i="20"/>
  <c r="D369" i="14"/>
  <c r="D370" i="14"/>
  <c r="D371" i="14"/>
  <c r="D372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3" i="14"/>
  <c r="D114" i="14"/>
  <c r="D115" i="14"/>
  <c r="D116" i="14"/>
  <c r="D117" i="14"/>
  <c r="D118" i="14"/>
  <c r="D119" i="14"/>
  <c r="D120" i="14"/>
  <c r="D121" i="14"/>
  <c r="D122" i="14"/>
  <c r="D123" i="14"/>
  <c r="D124" i="14"/>
  <c r="D125" i="14"/>
  <c r="D126" i="14"/>
  <c r="D127" i="14"/>
  <c r="D128" i="14"/>
  <c r="D129" i="14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D143" i="14"/>
  <c r="D144" i="14"/>
  <c r="D145" i="14"/>
  <c r="D146" i="14"/>
  <c r="D147" i="14"/>
  <c r="D148" i="14"/>
  <c r="D149" i="14"/>
  <c r="D150" i="14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4" i="14"/>
  <c r="D165" i="14"/>
  <c r="D166" i="14"/>
  <c r="D167" i="14"/>
  <c r="D168" i="14"/>
  <c r="D169" i="14"/>
  <c r="D170" i="14"/>
  <c r="D171" i="14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D185" i="14"/>
  <c r="D186" i="14"/>
  <c r="D187" i="14"/>
  <c r="D188" i="14"/>
  <c r="D189" i="14"/>
  <c r="D190" i="14"/>
  <c r="D191" i="14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D205" i="14"/>
  <c r="D206" i="14"/>
  <c r="D207" i="14"/>
  <c r="D208" i="14"/>
  <c r="D209" i="14"/>
  <c r="D210" i="14"/>
  <c r="D211" i="14"/>
  <c r="D212" i="14"/>
  <c r="D213" i="14"/>
  <c r="D214" i="14"/>
  <c r="D215" i="14"/>
  <c r="D216" i="14"/>
  <c r="D217" i="14"/>
  <c r="D218" i="14"/>
  <c r="D219" i="14"/>
  <c r="D220" i="14"/>
  <c r="D221" i="14"/>
  <c r="D222" i="14"/>
  <c r="D223" i="14"/>
  <c r="D224" i="14"/>
  <c r="D225" i="14"/>
  <c r="D226" i="14"/>
  <c r="D227" i="14"/>
  <c r="D228" i="14"/>
  <c r="D229" i="14"/>
  <c r="D230" i="14"/>
  <c r="D231" i="14"/>
  <c r="D232" i="14"/>
  <c r="D233" i="14"/>
  <c r="D234" i="14"/>
  <c r="D235" i="14"/>
  <c r="D236" i="14"/>
  <c r="D237" i="14"/>
  <c r="D238" i="14"/>
  <c r="D239" i="14"/>
  <c r="D240" i="14"/>
  <c r="D241" i="14"/>
  <c r="D242" i="14"/>
  <c r="D243" i="14"/>
  <c r="D244" i="14"/>
  <c r="D245" i="14"/>
  <c r="D246" i="14"/>
  <c r="D247" i="14"/>
  <c r="D248" i="14"/>
  <c r="D249" i="14"/>
  <c r="D250" i="14"/>
  <c r="D251" i="14"/>
  <c r="D252" i="14"/>
  <c r="D253" i="14"/>
  <c r="D254" i="14"/>
  <c r="D255" i="14"/>
  <c r="D256" i="14"/>
  <c r="D257" i="14"/>
  <c r="D258" i="14"/>
  <c r="D259" i="14"/>
  <c r="D260" i="14"/>
  <c r="D261" i="14"/>
  <c r="D262" i="14"/>
  <c r="D263" i="14"/>
  <c r="D264" i="14"/>
  <c r="D265" i="14"/>
  <c r="D266" i="14"/>
  <c r="D267" i="14"/>
  <c r="D268" i="14"/>
  <c r="D269" i="14"/>
  <c r="D270" i="14"/>
  <c r="D271" i="14"/>
  <c r="D272" i="14"/>
  <c r="D273" i="14"/>
  <c r="D274" i="14"/>
  <c r="D275" i="14"/>
  <c r="D276" i="14"/>
  <c r="D277" i="14"/>
  <c r="D278" i="14"/>
  <c r="D279" i="14"/>
  <c r="D280" i="14"/>
  <c r="D281" i="14"/>
  <c r="D282" i="14"/>
  <c r="D283" i="14"/>
  <c r="D284" i="14"/>
  <c r="D285" i="14"/>
  <c r="D286" i="14"/>
  <c r="D287" i="14"/>
  <c r="D288" i="14"/>
  <c r="D289" i="14"/>
  <c r="D290" i="14"/>
  <c r="D291" i="14"/>
  <c r="D292" i="14"/>
  <c r="D293" i="14"/>
  <c r="D294" i="14"/>
  <c r="D295" i="14"/>
  <c r="D296" i="14"/>
  <c r="D297" i="14"/>
  <c r="D298" i="14"/>
  <c r="D299" i="14"/>
  <c r="D300" i="14"/>
  <c r="D301" i="14"/>
  <c r="D302" i="14"/>
  <c r="D303" i="14"/>
  <c r="D304" i="14"/>
  <c r="D305" i="14"/>
  <c r="D306" i="14"/>
  <c r="D307" i="14"/>
  <c r="D308" i="14"/>
  <c r="D309" i="14"/>
  <c r="D310" i="14"/>
  <c r="D311" i="14"/>
  <c r="D312" i="14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47" i="14"/>
  <c r="D348" i="14"/>
  <c r="D349" i="14"/>
  <c r="D350" i="14"/>
  <c r="D351" i="14"/>
  <c r="D352" i="14"/>
  <c r="D353" i="14"/>
  <c r="D354" i="14"/>
  <c r="D355" i="14"/>
  <c r="D356" i="14"/>
  <c r="D357" i="14"/>
  <c r="D358" i="14"/>
  <c r="D359" i="14"/>
  <c r="D360" i="14"/>
  <c r="D361" i="14"/>
  <c r="D362" i="14"/>
  <c r="D363" i="14"/>
  <c r="D364" i="14"/>
  <c r="D365" i="14"/>
  <c r="D366" i="14"/>
  <c r="D367" i="14"/>
  <c r="D368" i="14"/>
  <c r="A587" i="1"/>
  <c r="A588" i="1"/>
  <c r="A589" i="1"/>
  <c r="A584" i="1"/>
  <c r="A585" i="1"/>
  <c r="A581" i="1"/>
  <c r="A582" i="1"/>
  <c r="A583" i="1"/>
  <c r="A586" i="1"/>
  <c r="D2" i="14"/>
  <c r="A577" i="1"/>
  <c r="A578" i="1"/>
  <c r="A579" i="1"/>
  <c r="A567" i="1"/>
  <c r="A568" i="1"/>
  <c r="A569" i="1"/>
  <c r="A571" i="1"/>
  <c r="A572" i="1"/>
  <c r="A573" i="1"/>
  <c r="A574" i="1"/>
  <c r="A575" i="1"/>
  <c r="A576" i="1"/>
  <c r="A580" i="1"/>
  <c r="A565" i="1"/>
  <c r="A566" i="1"/>
  <c r="A570" i="1"/>
  <c r="A590" i="1"/>
  <c r="A561" i="1"/>
  <c r="A562" i="1"/>
  <c r="A563" i="1"/>
  <c r="A560" i="1"/>
  <c r="A564" i="1"/>
  <c r="A554" i="1"/>
  <c r="A555" i="1"/>
  <c r="A556" i="1"/>
  <c r="A557" i="1"/>
  <c r="A558" i="1"/>
  <c r="A559" i="1"/>
  <c r="A542" i="1"/>
  <c r="A543" i="1"/>
  <c r="A544" i="1"/>
  <c r="A545" i="1"/>
  <c r="A546" i="1"/>
  <c r="A547" i="1"/>
  <c r="A548" i="1"/>
  <c r="A549" i="1"/>
  <c r="A550" i="1"/>
  <c r="A551" i="1"/>
  <c r="A552" i="1"/>
  <c r="A535" i="1"/>
  <c r="A536" i="1"/>
  <c r="A537" i="1"/>
  <c r="A533" i="1"/>
  <c r="A534" i="1"/>
  <c r="A538" i="1"/>
  <c r="A539" i="1"/>
  <c r="A540" i="1"/>
  <c r="A541" i="1"/>
  <c r="A528" i="1"/>
  <c r="A529" i="1"/>
  <c r="A530" i="1"/>
  <c r="A531" i="1"/>
  <c r="A523" i="1"/>
  <c r="A524" i="1"/>
  <c r="A525" i="1"/>
  <c r="A526" i="1"/>
  <c r="A527" i="1"/>
  <c r="A532" i="1"/>
  <c r="A509" i="1"/>
  <c r="U43" i="5"/>
  <c r="V43" i="5"/>
  <c r="U44" i="5"/>
  <c r="V44" i="5"/>
  <c r="U45" i="5"/>
  <c r="V45" i="5"/>
  <c r="U46" i="5"/>
  <c r="V46" i="5"/>
  <c r="U47" i="5"/>
  <c r="V47" i="5"/>
  <c r="U48" i="5"/>
  <c r="V48" i="5"/>
  <c r="U49" i="5"/>
  <c r="V49" i="5"/>
  <c r="U50" i="5"/>
  <c r="V50" i="5"/>
  <c r="U51" i="5"/>
  <c r="V51" i="5"/>
  <c r="U52" i="5"/>
  <c r="V52" i="5"/>
  <c r="U53" i="5"/>
  <c r="V53" i="5"/>
  <c r="U54" i="5"/>
  <c r="V54" i="5"/>
  <c r="U55" i="5"/>
  <c r="V55" i="5"/>
  <c r="U56" i="5"/>
  <c r="V56" i="5"/>
  <c r="U57" i="5"/>
  <c r="V57" i="5"/>
  <c r="U58" i="5"/>
  <c r="V58" i="5"/>
  <c r="U59" i="5"/>
  <c r="V59" i="5"/>
  <c r="U60" i="5"/>
  <c r="V60" i="5"/>
  <c r="U61" i="5"/>
  <c r="V61" i="5"/>
  <c r="U62" i="5"/>
  <c r="V62" i="5"/>
  <c r="A499" i="1"/>
  <c r="A500" i="1"/>
  <c r="A501" i="1"/>
  <c r="A502" i="1"/>
  <c r="A503" i="1"/>
  <c r="A504" i="1"/>
  <c r="A505" i="1"/>
  <c r="A506" i="1"/>
  <c r="A507" i="1"/>
  <c r="A508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53" i="1"/>
  <c r="A495" i="1"/>
  <c r="A496" i="1"/>
  <c r="A497" i="1"/>
  <c r="A492" i="1"/>
  <c r="A493" i="1"/>
  <c r="A494" i="1"/>
  <c r="A488" i="1"/>
  <c r="A489" i="1"/>
  <c r="A490" i="1"/>
  <c r="A491" i="1"/>
  <c r="A447" i="1"/>
  <c r="A438" i="1"/>
  <c r="A430" i="1"/>
  <c r="A429" i="1"/>
  <c r="A408" i="1"/>
  <c r="A393" i="1"/>
  <c r="A383" i="1"/>
  <c r="A158" i="1"/>
  <c r="A324" i="1"/>
  <c r="A325" i="1"/>
  <c r="A321" i="1"/>
  <c r="A313" i="1"/>
  <c r="A316" i="1"/>
  <c r="A306" i="1"/>
  <c r="A307" i="1"/>
  <c r="A296" i="1"/>
  <c r="A292" i="1"/>
  <c r="A287" i="1"/>
  <c r="A257" i="1"/>
  <c r="A143" i="1"/>
  <c r="A253" i="1"/>
  <c r="A227" i="1"/>
  <c r="A200" i="1"/>
  <c r="A194" i="1"/>
  <c r="A189" i="1"/>
  <c r="A190" i="1"/>
  <c r="A191" i="1"/>
  <c r="A180" i="1"/>
  <c r="A181" i="1"/>
  <c r="A182" i="1"/>
  <c r="A179" i="1"/>
  <c r="A183" i="1"/>
  <c r="A184" i="1"/>
  <c r="A176" i="1"/>
  <c r="A177" i="1"/>
  <c r="A174" i="1"/>
  <c r="A175" i="1"/>
  <c r="A178" i="1"/>
  <c r="A171" i="1"/>
  <c r="A172" i="1"/>
  <c r="A173" i="1"/>
  <c r="A167" i="1"/>
  <c r="A168" i="1"/>
  <c r="A169" i="1"/>
  <c r="A170" i="1"/>
  <c r="A156" i="1"/>
  <c r="A157" i="1"/>
  <c r="A159" i="1"/>
  <c r="A141" i="1"/>
  <c r="A137" i="1"/>
  <c r="A138" i="1"/>
  <c r="A139" i="1"/>
  <c r="A140" i="1"/>
  <c r="A142" i="1"/>
  <c r="A144" i="1"/>
  <c r="A145" i="1"/>
  <c r="A146" i="1"/>
  <c r="A147" i="1"/>
  <c r="A148" i="1"/>
  <c r="A149" i="1"/>
  <c r="A150" i="1"/>
  <c r="A151" i="1"/>
  <c r="A152" i="1"/>
  <c r="A153" i="1"/>
  <c r="A135" i="1"/>
  <c r="A136" i="1"/>
  <c r="A154" i="1"/>
  <c r="A133" i="1"/>
  <c r="A134" i="1"/>
  <c r="A155" i="1"/>
  <c r="A160" i="1"/>
  <c r="A130" i="1"/>
  <c r="A131" i="1"/>
  <c r="A132" i="1"/>
  <c r="A126" i="1"/>
  <c r="A127" i="1"/>
  <c r="A128" i="1"/>
  <c r="BG252" i="7"/>
  <c r="BI252" i="7"/>
  <c r="BK252" i="7"/>
  <c r="BM252" i="7"/>
  <c r="BO252" i="7"/>
  <c r="BQ252" i="7"/>
  <c r="BS252" i="7"/>
  <c r="BU252" i="7"/>
  <c r="BW252" i="7"/>
  <c r="BY252" i="7"/>
  <c r="CA252" i="7"/>
  <c r="CC252" i="7"/>
  <c r="CE252" i="7"/>
  <c r="CG252" i="7"/>
  <c r="CI252" i="7"/>
  <c r="CK252" i="7"/>
  <c r="CM252" i="7"/>
  <c r="CO252" i="7"/>
  <c r="CQ252" i="7"/>
  <c r="CS252" i="7"/>
  <c r="CU252" i="7"/>
  <c r="CW252" i="7"/>
  <c r="CY252" i="7"/>
  <c r="DA252" i="7"/>
  <c r="E253" i="7"/>
  <c r="G253" i="7"/>
  <c r="I253" i="7"/>
  <c r="K253" i="7"/>
  <c r="M253" i="7"/>
  <c r="O253" i="7"/>
  <c r="Q253" i="7"/>
  <c r="S253" i="7"/>
  <c r="U253" i="7"/>
  <c r="W253" i="7"/>
  <c r="Y253" i="7"/>
  <c r="AA253" i="7"/>
  <c r="AC253" i="7"/>
  <c r="AE253" i="7"/>
  <c r="AG253" i="7"/>
  <c r="AI253" i="7"/>
  <c r="AK253" i="7"/>
  <c r="AM253" i="7"/>
  <c r="AO253" i="7"/>
  <c r="AQ253" i="7"/>
  <c r="AS253" i="7"/>
  <c r="AU253" i="7"/>
  <c r="AW253" i="7"/>
  <c r="AY253" i="7"/>
  <c r="BA253" i="7"/>
  <c r="BC253" i="7"/>
  <c r="BE253" i="7"/>
  <c r="BG253" i="7"/>
  <c r="BI253" i="7"/>
  <c r="BK253" i="7"/>
  <c r="BM253" i="7"/>
  <c r="BO253" i="7"/>
  <c r="BQ253" i="7"/>
  <c r="BS253" i="7"/>
  <c r="BU253" i="7"/>
  <c r="BW253" i="7"/>
  <c r="BY253" i="7"/>
  <c r="CA253" i="7"/>
  <c r="CC253" i="7"/>
  <c r="CE253" i="7"/>
  <c r="CG253" i="7"/>
  <c r="CI253" i="7"/>
  <c r="CK253" i="7"/>
  <c r="CM253" i="7"/>
  <c r="CO253" i="7"/>
  <c r="CQ253" i="7"/>
  <c r="CS253" i="7"/>
  <c r="CU253" i="7"/>
  <c r="CW253" i="7"/>
  <c r="CY253" i="7"/>
  <c r="DA253" i="7"/>
  <c r="E254" i="7"/>
  <c r="G254" i="7"/>
  <c r="I254" i="7"/>
  <c r="K254" i="7"/>
  <c r="M254" i="7"/>
  <c r="O254" i="7"/>
  <c r="Q254" i="7"/>
  <c r="S254" i="7"/>
  <c r="U254" i="7"/>
  <c r="W254" i="7"/>
  <c r="Y254" i="7"/>
  <c r="AA254" i="7"/>
  <c r="AC254" i="7"/>
  <c r="AE254" i="7"/>
  <c r="AG254" i="7"/>
  <c r="AI254" i="7"/>
  <c r="AK254" i="7"/>
  <c r="AM254" i="7"/>
  <c r="AO254" i="7"/>
  <c r="AQ254" i="7"/>
  <c r="AS254" i="7"/>
  <c r="AU254" i="7"/>
  <c r="AW254" i="7"/>
  <c r="AY254" i="7"/>
  <c r="BA254" i="7"/>
  <c r="BC254" i="7"/>
  <c r="BE254" i="7"/>
  <c r="BG254" i="7"/>
  <c r="BI254" i="7"/>
  <c r="BK254" i="7"/>
  <c r="BM254" i="7"/>
  <c r="BO254" i="7"/>
  <c r="BQ254" i="7"/>
  <c r="BS254" i="7"/>
  <c r="BU254" i="7"/>
  <c r="BW254" i="7"/>
  <c r="BY254" i="7"/>
  <c r="CA254" i="7"/>
  <c r="CC254" i="7"/>
  <c r="CE254" i="7"/>
  <c r="CG254" i="7"/>
  <c r="CI254" i="7"/>
  <c r="CK254" i="7"/>
  <c r="CM254" i="7"/>
  <c r="CO254" i="7"/>
  <c r="CQ254" i="7"/>
  <c r="CS254" i="7"/>
  <c r="CU254" i="7"/>
  <c r="CW254" i="7"/>
  <c r="CY254" i="7"/>
  <c r="DA254" i="7"/>
  <c r="BH252" i="7"/>
  <c r="BJ252" i="7"/>
  <c r="BL252" i="7"/>
  <c r="BN252" i="7"/>
  <c r="BP252" i="7"/>
  <c r="BR252" i="7"/>
  <c r="BT252" i="7"/>
  <c r="BV252" i="7"/>
  <c r="BX252" i="7"/>
  <c r="BZ252" i="7"/>
  <c r="CB252" i="7"/>
  <c r="CD252" i="7"/>
  <c r="CF252" i="7"/>
  <c r="CH252" i="7"/>
  <c r="CJ252" i="7"/>
  <c r="CL252" i="7"/>
  <c r="CN252" i="7"/>
  <c r="CP252" i="7"/>
  <c r="CR252" i="7"/>
  <c r="CT252" i="7"/>
  <c r="CV252" i="7"/>
  <c r="CX252" i="7"/>
  <c r="CZ252" i="7"/>
  <c r="D253" i="7"/>
  <c r="F253" i="7"/>
  <c r="H253" i="7"/>
  <c r="J253" i="7"/>
  <c r="L253" i="7"/>
  <c r="N253" i="7"/>
  <c r="P253" i="7"/>
  <c r="R253" i="7"/>
  <c r="T253" i="7"/>
  <c r="V253" i="7"/>
  <c r="X253" i="7"/>
  <c r="Z253" i="7"/>
  <c r="AB253" i="7"/>
  <c r="AD253" i="7"/>
  <c r="AF253" i="7"/>
  <c r="AH253" i="7"/>
  <c r="AJ253" i="7"/>
  <c r="AL253" i="7"/>
  <c r="AN253" i="7"/>
  <c r="AP253" i="7"/>
  <c r="AR253" i="7"/>
  <c r="AT253" i="7"/>
  <c r="AV253" i="7"/>
  <c r="AX253" i="7"/>
  <c r="AZ253" i="7"/>
  <c r="BB253" i="7"/>
  <c r="BD253" i="7"/>
  <c r="BF253" i="7"/>
  <c r="BH253" i="7"/>
  <c r="BJ253" i="7"/>
  <c r="BL253" i="7"/>
  <c r="BN253" i="7"/>
  <c r="BP253" i="7"/>
  <c r="BR253" i="7"/>
  <c r="BT253" i="7"/>
  <c r="BV253" i="7"/>
  <c r="BX253" i="7"/>
  <c r="BZ253" i="7"/>
  <c r="CB253" i="7"/>
  <c r="CD253" i="7"/>
  <c r="CF253" i="7"/>
  <c r="CH253" i="7"/>
  <c r="CJ253" i="7"/>
  <c r="CL253" i="7"/>
  <c r="CN253" i="7"/>
  <c r="CP253" i="7"/>
  <c r="CR253" i="7"/>
  <c r="CT253" i="7"/>
  <c r="CV253" i="7"/>
  <c r="CX253" i="7"/>
  <c r="CZ253" i="7"/>
  <c r="D254" i="7"/>
  <c r="F254" i="7"/>
  <c r="H254" i="7"/>
  <c r="J254" i="7"/>
  <c r="L254" i="7"/>
  <c r="N254" i="7"/>
  <c r="P254" i="7"/>
  <c r="R254" i="7"/>
  <c r="T254" i="7"/>
  <c r="V254" i="7"/>
  <c r="X254" i="7"/>
  <c r="Z254" i="7"/>
  <c r="AB254" i="7"/>
  <c r="AD254" i="7"/>
  <c r="AF254" i="7"/>
  <c r="AH254" i="7"/>
  <c r="AJ254" i="7"/>
  <c r="AL254" i="7"/>
  <c r="AN254" i="7"/>
  <c r="AP254" i="7"/>
  <c r="AR254" i="7"/>
  <c r="AT254" i="7"/>
  <c r="AV254" i="7"/>
  <c r="AX254" i="7"/>
  <c r="AZ254" i="7"/>
  <c r="BB254" i="7"/>
  <c r="BD254" i="7"/>
  <c r="BF254" i="7"/>
  <c r="BH254" i="7"/>
  <c r="BJ254" i="7"/>
  <c r="BL254" i="7"/>
  <c r="BN254" i="7"/>
  <c r="BP254" i="7"/>
  <c r="BR254" i="7"/>
  <c r="BT254" i="7"/>
  <c r="BV254" i="7"/>
  <c r="BX254" i="7"/>
  <c r="BZ254" i="7"/>
  <c r="CB254" i="7"/>
  <c r="CD254" i="7"/>
  <c r="CF254" i="7"/>
  <c r="CH254" i="7"/>
  <c r="CJ254" i="7"/>
  <c r="CL254" i="7"/>
  <c r="CN254" i="7"/>
  <c r="CP254" i="7"/>
  <c r="CR254" i="7"/>
  <c r="CT254" i="7"/>
  <c r="CV254" i="7"/>
  <c r="CX254" i="7"/>
  <c r="CZ254" i="7"/>
  <c r="E246" i="7"/>
  <c r="G246" i="7"/>
  <c r="I246" i="7"/>
  <c r="K246" i="7"/>
  <c r="M246" i="7"/>
  <c r="O246" i="7"/>
  <c r="Q246" i="7"/>
  <c r="S246" i="7"/>
  <c r="U246" i="7"/>
  <c r="W246" i="7"/>
  <c r="Y246" i="7"/>
  <c r="AA246" i="7"/>
  <c r="AC246" i="7"/>
  <c r="AE246" i="7"/>
  <c r="AG246" i="7"/>
  <c r="AI246" i="7"/>
  <c r="AK246" i="7"/>
  <c r="AM246" i="7"/>
  <c r="AO246" i="7"/>
  <c r="AQ246" i="7"/>
  <c r="AS246" i="7"/>
  <c r="AU246" i="7"/>
  <c r="AW246" i="7"/>
  <c r="AY246" i="7"/>
  <c r="BA246" i="7"/>
  <c r="BC246" i="7"/>
  <c r="BE246" i="7"/>
  <c r="BG246" i="7"/>
  <c r="BI246" i="7"/>
  <c r="BK246" i="7"/>
  <c r="BM246" i="7"/>
  <c r="BO246" i="7"/>
  <c r="BQ246" i="7"/>
  <c r="BS246" i="7"/>
  <c r="BU246" i="7"/>
  <c r="BW246" i="7"/>
  <c r="BY246" i="7"/>
  <c r="CA246" i="7"/>
  <c r="CC246" i="7"/>
  <c r="CE246" i="7"/>
  <c r="CG246" i="7"/>
  <c r="CI246" i="7"/>
  <c r="CK246" i="7"/>
  <c r="CM246" i="7"/>
  <c r="CO246" i="7"/>
  <c r="CQ246" i="7"/>
  <c r="CS246" i="7"/>
  <c r="CU246" i="7"/>
  <c r="CW246" i="7"/>
  <c r="CY246" i="7"/>
  <c r="DA246" i="7"/>
  <c r="E247" i="7"/>
  <c r="G247" i="7"/>
  <c r="I247" i="7"/>
  <c r="K247" i="7"/>
  <c r="M247" i="7"/>
  <c r="O247" i="7"/>
  <c r="Q247" i="7"/>
  <c r="S247" i="7"/>
  <c r="U247" i="7"/>
  <c r="W247" i="7"/>
  <c r="Y247" i="7"/>
  <c r="AA247" i="7"/>
  <c r="AC247" i="7"/>
  <c r="AE247" i="7"/>
  <c r="AG247" i="7"/>
  <c r="AI247" i="7"/>
  <c r="AK247" i="7"/>
  <c r="AM247" i="7"/>
  <c r="AO247" i="7"/>
  <c r="AQ247" i="7"/>
  <c r="AS247" i="7"/>
  <c r="AU247" i="7"/>
  <c r="AW247" i="7"/>
  <c r="AY247" i="7"/>
  <c r="BA247" i="7"/>
  <c r="BC247" i="7"/>
  <c r="BE247" i="7"/>
  <c r="BG247" i="7"/>
  <c r="BI247" i="7"/>
  <c r="BK247" i="7"/>
  <c r="BM247" i="7"/>
  <c r="BO247" i="7"/>
  <c r="BQ247" i="7"/>
  <c r="BS247" i="7"/>
  <c r="BU247" i="7"/>
  <c r="BW247" i="7"/>
  <c r="BY247" i="7"/>
  <c r="CA247" i="7"/>
  <c r="CC247" i="7"/>
  <c r="CE247" i="7"/>
  <c r="CG247" i="7"/>
  <c r="CI247" i="7"/>
  <c r="CK247" i="7"/>
  <c r="CM247" i="7"/>
  <c r="CO247" i="7"/>
  <c r="CQ247" i="7"/>
  <c r="CS247" i="7"/>
  <c r="CU247" i="7"/>
  <c r="CW247" i="7"/>
  <c r="CY247" i="7"/>
  <c r="DA247" i="7"/>
  <c r="E248" i="7"/>
  <c r="G248" i="7"/>
  <c r="I248" i="7"/>
  <c r="K248" i="7"/>
  <c r="M248" i="7"/>
  <c r="O248" i="7"/>
  <c r="Q248" i="7"/>
  <c r="S248" i="7"/>
  <c r="U248" i="7"/>
  <c r="W248" i="7"/>
  <c r="Y248" i="7"/>
  <c r="AA248" i="7"/>
  <c r="AC248" i="7"/>
  <c r="AE248" i="7"/>
  <c r="AG248" i="7"/>
  <c r="AI248" i="7"/>
  <c r="AK248" i="7"/>
  <c r="AM248" i="7"/>
  <c r="AO248" i="7"/>
  <c r="AQ248" i="7"/>
  <c r="AS248" i="7"/>
  <c r="AU248" i="7"/>
  <c r="AW248" i="7"/>
  <c r="AY248" i="7"/>
  <c r="BA248" i="7"/>
  <c r="BC248" i="7"/>
  <c r="BE248" i="7"/>
  <c r="BG248" i="7"/>
  <c r="BI248" i="7"/>
  <c r="BK248" i="7"/>
  <c r="BM248" i="7"/>
  <c r="BO248" i="7"/>
  <c r="BQ248" i="7"/>
  <c r="BS248" i="7"/>
  <c r="BU248" i="7"/>
  <c r="BW248" i="7"/>
  <c r="BY248" i="7"/>
  <c r="CA248" i="7"/>
  <c r="CC248" i="7"/>
  <c r="CE248" i="7"/>
  <c r="CG248" i="7"/>
  <c r="CI248" i="7"/>
  <c r="CK248" i="7"/>
  <c r="CM248" i="7"/>
  <c r="CO248" i="7"/>
  <c r="CQ248" i="7"/>
  <c r="CS248" i="7"/>
  <c r="CU248" i="7"/>
  <c r="CW248" i="7"/>
  <c r="CY248" i="7"/>
  <c r="DA248" i="7"/>
  <c r="E249" i="7"/>
  <c r="G249" i="7"/>
  <c r="I249" i="7"/>
  <c r="K249" i="7"/>
  <c r="M249" i="7"/>
  <c r="O249" i="7"/>
  <c r="Q249" i="7"/>
  <c r="S249" i="7"/>
  <c r="U249" i="7"/>
  <c r="W249" i="7"/>
  <c r="Y249" i="7"/>
  <c r="AA249" i="7"/>
  <c r="AC249" i="7"/>
  <c r="AE249" i="7"/>
  <c r="AG249" i="7"/>
  <c r="AI249" i="7"/>
  <c r="AK249" i="7"/>
  <c r="AM249" i="7"/>
  <c r="AO249" i="7"/>
  <c r="AQ249" i="7"/>
  <c r="AS249" i="7"/>
  <c r="AU249" i="7"/>
  <c r="AW249" i="7"/>
  <c r="AY249" i="7"/>
  <c r="BA249" i="7"/>
  <c r="BC249" i="7"/>
  <c r="BE249" i="7"/>
  <c r="BG249" i="7"/>
  <c r="BI249" i="7"/>
  <c r="BK249" i="7"/>
  <c r="BM249" i="7"/>
  <c r="BO249" i="7"/>
  <c r="BQ249" i="7"/>
  <c r="BS249" i="7"/>
  <c r="BU249" i="7"/>
  <c r="BW249" i="7"/>
  <c r="BY249" i="7"/>
  <c r="CA249" i="7"/>
  <c r="CC249" i="7"/>
  <c r="CE249" i="7"/>
  <c r="CG249" i="7"/>
  <c r="CI249" i="7"/>
  <c r="CK249" i="7"/>
  <c r="CM249" i="7"/>
  <c r="CO249" i="7"/>
  <c r="CQ249" i="7"/>
  <c r="CS249" i="7"/>
  <c r="CU249" i="7"/>
  <c r="CW249" i="7"/>
  <c r="CY249" i="7"/>
  <c r="DA249" i="7"/>
  <c r="E250" i="7"/>
  <c r="G250" i="7"/>
  <c r="I250" i="7"/>
  <c r="K250" i="7"/>
  <c r="M250" i="7"/>
  <c r="O250" i="7"/>
  <c r="Q250" i="7"/>
  <c r="S250" i="7"/>
  <c r="U250" i="7"/>
  <c r="W250" i="7"/>
  <c r="Y250" i="7"/>
  <c r="AA250" i="7"/>
  <c r="AC250" i="7"/>
  <c r="AE250" i="7"/>
  <c r="AG250" i="7"/>
  <c r="AI250" i="7"/>
  <c r="AK250" i="7"/>
  <c r="AM250" i="7"/>
  <c r="AO250" i="7"/>
  <c r="AQ250" i="7"/>
  <c r="AS250" i="7"/>
  <c r="AU250" i="7"/>
  <c r="AW250" i="7"/>
  <c r="AY250" i="7"/>
  <c r="BA250" i="7"/>
  <c r="BC250" i="7"/>
  <c r="BE250" i="7"/>
  <c r="BG250" i="7"/>
  <c r="BI250" i="7"/>
  <c r="BK250" i="7"/>
  <c r="BM250" i="7"/>
  <c r="BO250" i="7"/>
  <c r="BQ250" i="7"/>
  <c r="BS250" i="7"/>
  <c r="BU250" i="7"/>
  <c r="BW250" i="7"/>
  <c r="BY250" i="7"/>
  <c r="CA250" i="7"/>
  <c r="CC250" i="7"/>
  <c r="CE250" i="7"/>
  <c r="CG250" i="7"/>
  <c r="CI250" i="7"/>
  <c r="CK250" i="7"/>
  <c r="CM250" i="7"/>
  <c r="CO250" i="7"/>
  <c r="CQ250" i="7"/>
  <c r="CS250" i="7"/>
  <c r="CU250" i="7"/>
  <c r="CW250" i="7"/>
  <c r="CY250" i="7"/>
  <c r="DA250" i="7"/>
  <c r="E251" i="7"/>
  <c r="G251" i="7"/>
  <c r="I251" i="7"/>
  <c r="K251" i="7"/>
  <c r="M251" i="7"/>
  <c r="O251" i="7"/>
  <c r="Q251" i="7"/>
  <c r="S251" i="7"/>
  <c r="U251" i="7"/>
  <c r="W251" i="7"/>
  <c r="Y251" i="7"/>
  <c r="AA251" i="7"/>
  <c r="AC251" i="7"/>
  <c r="AE251" i="7"/>
  <c r="AG251" i="7"/>
  <c r="AI251" i="7"/>
  <c r="AK251" i="7"/>
  <c r="AM251" i="7"/>
  <c r="AO251" i="7"/>
  <c r="AQ251" i="7"/>
  <c r="AS251" i="7"/>
  <c r="AU251" i="7"/>
  <c r="AW251" i="7"/>
  <c r="AY251" i="7"/>
  <c r="BA251" i="7"/>
  <c r="BC251" i="7"/>
  <c r="BE251" i="7"/>
  <c r="BG251" i="7"/>
  <c r="BI251" i="7"/>
  <c r="BK251" i="7"/>
  <c r="BM251" i="7"/>
  <c r="BO251" i="7"/>
  <c r="BQ251" i="7"/>
  <c r="BS251" i="7"/>
  <c r="BU251" i="7"/>
  <c r="BW251" i="7"/>
  <c r="BY251" i="7"/>
  <c r="CA251" i="7"/>
  <c r="CC251" i="7"/>
  <c r="CE251" i="7"/>
  <c r="CG251" i="7"/>
  <c r="CI251" i="7"/>
  <c r="CK251" i="7"/>
  <c r="CM251" i="7"/>
  <c r="CO251" i="7"/>
  <c r="CQ251" i="7"/>
  <c r="CS251" i="7"/>
  <c r="CU251" i="7"/>
  <c r="CW251" i="7"/>
  <c r="CY251" i="7"/>
  <c r="DA251" i="7"/>
  <c r="E252" i="7"/>
  <c r="G252" i="7"/>
  <c r="I252" i="7"/>
  <c r="K252" i="7"/>
  <c r="M252" i="7"/>
  <c r="O252" i="7"/>
  <c r="Q252" i="7"/>
  <c r="S252" i="7"/>
  <c r="U252" i="7"/>
  <c r="W252" i="7"/>
  <c r="Y252" i="7"/>
  <c r="AA252" i="7"/>
  <c r="AC252" i="7"/>
  <c r="AE252" i="7"/>
  <c r="AG252" i="7"/>
  <c r="AI252" i="7"/>
  <c r="AK252" i="7"/>
  <c r="AM252" i="7"/>
  <c r="AO252" i="7"/>
  <c r="AQ252" i="7"/>
  <c r="AS252" i="7"/>
  <c r="AU252" i="7"/>
  <c r="AW252" i="7"/>
  <c r="AY252" i="7"/>
  <c r="BA252" i="7"/>
  <c r="BC252" i="7"/>
  <c r="BE252" i="7"/>
  <c r="D246" i="7"/>
  <c r="F246" i="7"/>
  <c r="H246" i="7"/>
  <c r="J246" i="7"/>
  <c r="L246" i="7"/>
  <c r="N246" i="7"/>
  <c r="P246" i="7"/>
  <c r="R246" i="7"/>
  <c r="T246" i="7"/>
  <c r="V246" i="7"/>
  <c r="X246" i="7"/>
  <c r="Z246" i="7"/>
  <c r="AB246" i="7"/>
  <c r="AD246" i="7"/>
  <c r="AF246" i="7"/>
  <c r="AH246" i="7"/>
  <c r="AJ246" i="7"/>
  <c r="AL246" i="7"/>
  <c r="AN246" i="7"/>
  <c r="AP246" i="7"/>
  <c r="AR246" i="7"/>
  <c r="AT246" i="7"/>
  <c r="AV246" i="7"/>
  <c r="AX246" i="7"/>
  <c r="AZ246" i="7"/>
  <c r="BB246" i="7"/>
  <c r="BD246" i="7"/>
  <c r="BF246" i="7"/>
  <c r="BH246" i="7"/>
  <c r="BJ246" i="7"/>
  <c r="BL246" i="7"/>
  <c r="BN246" i="7"/>
  <c r="BP246" i="7"/>
  <c r="BR246" i="7"/>
  <c r="BT246" i="7"/>
  <c r="BV246" i="7"/>
  <c r="BX246" i="7"/>
  <c r="BZ246" i="7"/>
  <c r="CB246" i="7"/>
  <c r="CD246" i="7"/>
  <c r="CF246" i="7"/>
  <c r="CH246" i="7"/>
  <c r="CJ246" i="7"/>
  <c r="CL246" i="7"/>
  <c r="CN246" i="7"/>
  <c r="CP246" i="7"/>
  <c r="CR246" i="7"/>
  <c r="CT246" i="7"/>
  <c r="CV246" i="7"/>
  <c r="CX246" i="7"/>
  <c r="CZ246" i="7"/>
  <c r="D247" i="7"/>
  <c r="F247" i="7"/>
  <c r="H247" i="7"/>
  <c r="J247" i="7"/>
  <c r="L247" i="7"/>
  <c r="N247" i="7"/>
  <c r="P247" i="7"/>
  <c r="R247" i="7"/>
  <c r="T247" i="7"/>
  <c r="V247" i="7"/>
  <c r="X247" i="7"/>
  <c r="Z247" i="7"/>
  <c r="AB247" i="7"/>
  <c r="AD247" i="7"/>
  <c r="AF247" i="7"/>
  <c r="AH247" i="7"/>
  <c r="AJ247" i="7"/>
  <c r="AL247" i="7"/>
  <c r="AN247" i="7"/>
  <c r="AP247" i="7"/>
  <c r="AR247" i="7"/>
  <c r="AT247" i="7"/>
  <c r="AV247" i="7"/>
  <c r="AX247" i="7"/>
  <c r="AZ247" i="7"/>
  <c r="BB247" i="7"/>
  <c r="BD247" i="7"/>
  <c r="BF247" i="7"/>
  <c r="BH247" i="7"/>
  <c r="BJ247" i="7"/>
  <c r="BL247" i="7"/>
  <c r="BN247" i="7"/>
  <c r="BP247" i="7"/>
  <c r="BR247" i="7"/>
  <c r="BT247" i="7"/>
  <c r="BV247" i="7"/>
  <c r="BX247" i="7"/>
  <c r="BZ247" i="7"/>
  <c r="CB247" i="7"/>
  <c r="CD247" i="7"/>
  <c r="CF247" i="7"/>
  <c r="CH247" i="7"/>
  <c r="CJ247" i="7"/>
  <c r="CL247" i="7"/>
  <c r="CN247" i="7"/>
  <c r="CP247" i="7"/>
  <c r="CR247" i="7"/>
  <c r="CT247" i="7"/>
  <c r="CV247" i="7"/>
  <c r="CX247" i="7"/>
  <c r="CZ247" i="7"/>
  <c r="D248" i="7"/>
  <c r="F248" i="7"/>
  <c r="H248" i="7"/>
  <c r="J248" i="7"/>
  <c r="L248" i="7"/>
  <c r="N248" i="7"/>
  <c r="P248" i="7"/>
  <c r="R248" i="7"/>
  <c r="T248" i="7"/>
  <c r="V248" i="7"/>
  <c r="X248" i="7"/>
  <c r="Z248" i="7"/>
  <c r="AB248" i="7"/>
  <c r="AD248" i="7"/>
  <c r="AF248" i="7"/>
  <c r="AH248" i="7"/>
  <c r="AJ248" i="7"/>
  <c r="AL248" i="7"/>
  <c r="AN248" i="7"/>
  <c r="AP248" i="7"/>
  <c r="AR248" i="7"/>
  <c r="AT248" i="7"/>
  <c r="AV248" i="7"/>
  <c r="AX248" i="7"/>
  <c r="AZ248" i="7"/>
  <c r="BB248" i="7"/>
  <c r="BD248" i="7"/>
  <c r="BF248" i="7"/>
  <c r="BH248" i="7"/>
  <c r="BJ248" i="7"/>
  <c r="BL248" i="7"/>
  <c r="BN248" i="7"/>
  <c r="BP248" i="7"/>
  <c r="BR248" i="7"/>
  <c r="BT248" i="7"/>
  <c r="BV248" i="7"/>
  <c r="BX248" i="7"/>
  <c r="BZ248" i="7"/>
  <c r="CB248" i="7"/>
  <c r="CD248" i="7"/>
  <c r="CF248" i="7"/>
  <c r="CH248" i="7"/>
  <c r="CJ248" i="7"/>
  <c r="CL248" i="7"/>
  <c r="CN248" i="7"/>
  <c r="CP248" i="7"/>
  <c r="CR248" i="7"/>
  <c r="CT248" i="7"/>
  <c r="CV248" i="7"/>
  <c r="CX248" i="7"/>
  <c r="CZ248" i="7"/>
  <c r="D249" i="7"/>
  <c r="F249" i="7"/>
  <c r="H249" i="7"/>
  <c r="J249" i="7"/>
  <c r="L249" i="7"/>
  <c r="N249" i="7"/>
  <c r="P249" i="7"/>
  <c r="R249" i="7"/>
  <c r="T249" i="7"/>
  <c r="V249" i="7"/>
  <c r="X249" i="7"/>
  <c r="Z249" i="7"/>
  <c r="AB249" i="7"/>
  <c r="AD249" i="7"/>
  <c r="AF249" i="7"/>
  <c r="AH249" i="7"/>
  <c r="AJ249" i="7"/>
  <c r="AL249" i="7"/>
  <c r="AN249" i="7"/>
  <c r="AP249" i="7"/>
  <c r="AR249" i="7"/>
  <c r="AT249" i="7"/>
  <c r="AV249" i="7"/>
  <c r="AX249" i="7"/>
  <c r="AZ249" i="7"/>
  <c r="BB249" i="7"/>
  <c r="BD249" i="7"/>
  <c r="BF249" i="7"/>
  <c r="BH249" i="7"/>
  <c r="BJ249" i="7"/>
  <c r="BL249" i="7"/>
  <c r="BN249" i="7"/>
  <c r="BP249" i="7"/>
  <c r="BR249" i="7"/>
  <c r="BT249" i="7"/>
  <c r="BV249" i="7"/>
  <c r="BX249" i="7"/>
  <c r="BZ249" i="7"/>
  <c r="CB249" i="7"/>
  <c r="CD249" i="7"/>
  <c r="CF249" i="7"/>
  <c r="CH249" i="7"/>
  <c r="CJ249" i="7"/>
  <c r="CL249" i="7"/>
  <c r="CN249" i="7"/>
  <c r="CP249" i="7"/>
  <c r="CR249" i="7"/>
  <c r="CT249" i="7"/>
  <c r="CV249" i="7"/>
  <c r="CX249" i="7"/>
  <c r="CZ249" i="7"/>
  <c r="D250" i="7"/>
  <c r="F250" i="7"/>
  <c r="H250" i="7"/>
  <c r="J250" i="7"/>
  <c r="L250" i="7"/>
  <c r="N250" i="7"/>
  <c r="P250" i="7"/>
  <c r="R250" i="7"/>
  <c r="T250" i="7"/>
  <c r="V250" i="7"/>
  <c r="X250" i="7"/>
  <c r="Z250" i="7"/>
  <c r="AB250" i="7"/>
  <c r="AD250" i="7"/>
  <c r="AF250" i="7"/>
  <c r="AH250" i="7"/>
  <c r="AJ250" i="7"/>
  <c r="AL250" i="7"/>
  <c r="AN250" i="7"/>
  <c r="AP250" i="7"/>
  <c r="AR250" i="7"/>
  <c r="AT250" i="7"/>
  <c r="AV250" i="7"/>
  <c r="AX250" i="7"/>
  <c r="AZ250" i="7"/>
  <c r="BB250" i="7"/>
  <c r="BD250" i="7"/>
  <c r="BF250" i="7"/>
  <c r="BH250" i="7"/>
  <c r="BJ250" i="7"/>
  <c r="BL250" i="7"/>
  <c r="BN250" i="7"/>
  <c r="BP250" i="7"/>
  <c r="BR250" i="7"/>
  <c r="BT250" i="7"/>
  <c r="BV250" i="7"/>
  <c r="BX250" i="7"/>
  <c r="BZ250" i="7"/>
  <c r="CB250" i="7"/>
  <c r="CD250" i="7"/>
  <c r="CF250" i="7"/>
  <c r="CH250" i="7"/>
  <c r="CJ250" i="7"/>
  <c r="CL250" i="7"/>
  <c r="CN250" i="7"/>
  <c r="CP250" i="7"/>
  <c r="CR250" i="7"/>
  <c r="CT250" i="7"/>
  <c r="CV250" i="7"/>
  <c r="CX250" i="7"/>
  <c r="CZ250" i="7"/>
  <c r="D251" i="7"/>
  <c r="F251" i="7"/>
  <c r="H251" i="7"/>
  <c r="J251" i="7"/>
  <c r="L251" i="7"/>
  <c r="N251" i="7"/>
  <c r="P251" i="7"/>
  <c r="R251" i="7"/>
  <c r="T251" i="7"/>
  <c r="V251" i="7"/>
  <c r="X251" i="7"/>
  <c r="Z251" i="7"/>
  <c r="AB251" i="7"/>
  <c r="AD251" i="7"/>
  <c r="AF251" i="7"/>
  <c r="AH251" i="7"/>
  <c r="AJ251" i="7"/>
  <c r="AL251" i="7"/>
  <c r="AN251" i="7"/>
  <c r="AP251" i="7"/>
  <c r="AR251" i="7"/>
  <c r="AT251" i="7"/>
  <c r="AV251" i="7"/>
  <c r="AX251" i="7"/>
  <c r="AZ251" i="7"/>
  <c r="BB251" i="7"/>
  <c r="BD251" i="7"/>
  <c r="BF251" i="7"/>
  <c r="BH251" i="7"/>
  <c r="BJ251" i="7"/>
  <c r="BL251" i="7"/>
  <c r="BN251" i="7"/>
  <c r="BP251" i="7"/>
  <c r="BR251" i="7"/>
  <c r="BT251" i="7"/>
  <c r="BV251" i="7"/>
  <c r="BX251" i="7"/>
  <c r="BZ251" i="7"/>
  <c r="CB251" i="7"/>
  <c r="CD251" i="7"/>
  <c r="CF251" i="7"/>
  <c r="CH251" i="7"/>
  <c r="CJ251" i="7"/>
  <c r="CL251" i="7"/>
  <c r="CN251" i="7"/>
  <c r="CP251" i="7"/>
  <c r="CR251" i="7"/>
  <c r="CT251" i="7"/>
  <c r="CV251" i="7"/>
  <c r="CX251" i="7"/>
  <c r="CZ251" i="7"/>
  <c r="D252" i="7"/>
  <c r="F252" i="7"/>
  <c r="H252" i="7"/>
  <c r="J252" i="7"/>
  <c r="L252" i="7"/>
  <c r="N252" i="7"/>
  <c r="P252" i="7"/>
  <c r="R252" i="7"/>
  <c r="T252" i="7"/>
  <c r="V252" i="7"/>
  <c r="X252" i="7"/>
  <c r="Z252" i="7"/>
  <c r="AB252" i="7"/>
  <c r="AD252" i="7"/>
  <c r="AF252" i="7"/>
  <c r="AH252" i="7"/>
  <c r="AJ252" i="7"/>
  <c r="AL252" i="7"/>
  <c r="AN252" i="7"/>
  <c r="AP252" i="7"/>
  <c r="AR252" i="7"/>
  <c r="AT252" i="7"/>
  <c r="AV252" i="7"/>
  <c r="AX252" i="7"/>
  <c r="AZ252" i="7"/>
  <c r="BB252" i="7"/>
  <c r="BD252" i="7"/>
  <c r="BF252" i="7"/>
  <c r="BO5" i="7"/>
  <c r="BQ5" i="7"/>
  <c r="BS5" i="7"/>
  <c r="BU5" i="7"/>
  <c r="BW5" i="7"/>
  <c r="BY5" i="7"/>
  <c r="CA5" i="7"/>
  <c r="CC5" i="7"/>
  <c r="CE5" i="7"/>
  <c r="CG5" i="7"/>
  <c r="CI5" i="7"/>
  <c r="CK5" i="7"/>
  <c r="CM5" i="7"/>
  <c r="CO5" i="7"/>
  <c r="CQ5" i="7"/>
  <c r="CS5" i="7"/>
  <c r="CU5" i="7"/>
  <c r="CW5" i="7"/>
  <c r="CY5" i="7"/>
  <c r="DA5" i="7"/>
  <c r="BO6" i="7"/>
  <c r="BQ6" i="7"/>
  <c r="BS6" i="7"/>
  <c r="BU6" i="7"/>
  <c r="BW6" i="7"/>
  <c r="BY6" i="7"/>
  <c r="CA6" i="7"/>
  <c r="CC6" i="7"/>
  <c r="CE6" i="7"/>
  <c r="CG6" i="7"/>
  <c r="CI6" i="7"/>
  <c r="CK6" i="7"/>
  <c r="CM6" i="7"/>
  <c r="CO6" i="7"/>
  <c r="CQ6" i="7"/>
  <c r="CS6" i="7"/>
  <c r="CU6" i="7"/>
  <c r="CW6" i="7"/>
  <c r="CY6" i="7"/>
  <c r="DA6" i="7"/>
  <c r="BO7" i="7"/>
  <c r="BQ7" i="7"/>
  <c r="BS7" i="7"/>
  <c r="BU7" i="7"/>
  <c r="BW7" i="7"/>
  <c r="BY7" i="7"/>
  <c r="CA7" i="7"/>
  <c r="CC7" i="7"/>
  <c r="CE7" i="7"/>
  <c r="CG7" i="7"/>
  <c r="CI7" i="7"/>
  <c r="CK7" i="7"/>
  <c r="CM7" i="7"/>
  <c r="CO7" i="7"/>
  <c r="CQ7" i="7"/>
  <c r="CS7" i="7"/>
  <c r="CU7" i="7"/>
  <c r="CW7" i="7"/>
  <c r="CY7" i="7"/>
  <c r="DA7" i="7"/>
  <c r="BO8" i="7"/>
  <c r="BQ8" i="7"/>
  <c r="BS8" i="7"/>
  <c r="BU8" i="7"/>
  <c r="BW8" i="7"/>
  <c r="BY8" i="7"/>
  <c r="CA8" i="7"/>
  <c r="CC8" i="7"/>
  <c r="CE8" i="7"/>
  <c r="CG8" i="7"/>
  <c r="CI8" i="7"/>
  <c r="CK8" i="7"/>
  <c r="CM8" i="7"/>
  <c r="CO8" i="7"/>
  <c r="CQ8" i="7"/>
  <c r="CS8" i="7"/>
  <c r="CU8" i="7"/>
  <c r="CW8" i="7"/>
  <c r="CY8" i="7"/>
  <c r="DA8" i="7"/>
  <c r="BO9" i="7"/>
  <c r="BQ9" i="7"/>
  <c r="BS9" i="7"/>
  <c r="BU9" i="7"/>
  <c r="BW9" i="7"/>
  <c r="BY9" i="7"/>
  <c r="CA9" i="7"/>
  <c r="CC9" i="7"/>
  <c r="CE9" i="7"/>
  <c r="CG9" i="7"/>
  <c r="CI9" i="7"/>
  <c r="CK9" i="7"/>
  <c r="CM9" i="7"/>
  <c r="CO9" i="7"/>
  <c r="CQ9" i="7"/>
  <c r="CS9" i="7"/>
  <c r="CU9" i="7"/>
  <c r="CW9" i="7"/>
  <c r="CY9" i="7"/>
  <c r="DA9" i="7"/>
  <c r="BO10" i="7"/>
  <c r="BQ10" i="7"/>
  <c r="BS10" i="7"/>
  <c r="BU10" i="7"/>
  <c r="BW10" i="7"/>
  <c r="BY10" i="7"/>
  <c r="CA10" i="7"/>
  <c r="CC10" i="7"/>
  <c r="CE10" i="7"/>
  <c r="CG10" i="7"/>
  <c r="CI10" i="7"/>
  <c r="CK10" i="7"/>
  <c r="CM10" i="7"/>
  <c r="CO10" i="7"/>
  <c r="CQ10" i="7"/>
  <c r="CS10" i="7"/>
  <c r="CU10" i="7"/>
  <c r="CW10" i="7"/>
  <c r="CY10" i="7"/>
  <c r="DA10" i="7"/>
  <c r="BO11" i="7"/>
  <c r="BQ11" i="7"/>
  <c r="BS11" i="7"/>
  <c r="BU11" i="7"/>
  <c r="BW11" i="7"/>
  <c r="BY11" i="7"/>
  <c r="CA11" i="7"/>
  <c r="CC11" i="7"/>
  <c r="CE11" i="7"/>
  <c r="CG11" i="7"/>
  <c r="CI11" i="7"/>
  <c r="CK11" i="7"/>
  <c r="CM11" i="7"/>
  <c r="CO11" i="7"/>
  <c r="CQ11" i="7"/>
  <c r="CS11" i="7"/>
  <c r="CU11" i="7"/>
  <c r="CW11" i="7"/>
  <c r="CY11" i="7"/>
  <c r="DA11" i="7"/>
  <c r="BO12" i="7"/>
  <c r="BQ12" i="7"/>
  <c r="BS12" i="7"/>
  <c r="BU12" i="7"/>
  <c r="BW12" i="7"/>
  <c r="BY12" i="7"/>
  <c r="CA12" i="7"/>
  <c r="CC12" i="7"/>
  <c r="CE12" i="7"/>
  <c r="CG12" i="7"/>
  <c r="CI12" i="7"/>
  <c r="CK12" i="7"/>
  <c r="CM12" i="7"/>
  <c r="CO12" i="7"/>
  <c r="CQ12" i="7"/>
  <c r="CS12" i="7"/>
  <c r="CU12" i="7"/>
  <c r="CW12" i="7"/>
  <c r="CY12" i="7"/>
  <c r="DA12" i="7"/>
  <c r="BO13" i="7"/>
  <c r="BQ13" i="7"/>
  <c r="BS13" i="7"/>
  <c r="BU13" i="7"/>
  <c r="BW13" i="7"/>
  <c r="BY13" i="7"/>
  <c r="CA13" i="7"/>
  <c r="CC13" i="7"/>
  <c r="CE13" i="7"/>
  <c r="CG13" i="7"/>
  <c r="CI13" i="7"/>
  <c r="CK13" i="7"/>
  <c r="CM13" i="7"/>
  <c r="CO13" i="7"/>
  <c r="CQ13" i="7"/>
  <c r="CS13" i="7"/>
  <c r="CU13" i="7"/>
  <c r="CW13" i="7"/>
  <c r="CY13" i="7"/>
  <c r="DA13" i="7"/>
  <c r="BO14" i="7"/>
  <c r="BQ14" i="7"/>
  <c r="BS14" i="7"/>
  <c r="BU14" i="7"/>
  <c r="BW14" i="7"/>
  <c r="BY14" i="7"/>
  <c r="CA14" i="7"/>
  <c r="CC14" i="7"/>
  <c r="CE14" i="7"/>
  <c r="CG14" i="7"/>
  <c r="CI14" i="7"/>
  <c r="CK14" i="7"/>
  <c r="CM14" i="7"/>
  <c r="CO14" i="7"/>
  <c r="CQ14" i="7"/>
  <c r="CS14" i="7"/>
  <c r="CU14" i="7"/>
  <c r="CW14" i="7"/>
  <c r="CY14" i="7"/>
  <c r="DA14" i="7"/>
  <c r="BO15" i="7"/>
  <c r="BQ15" i="7"/>
  <c r="BS15" i="7"/>
  <c r="BU15" i="7"/>
  <c r="BW15" i="7"/>
  <c r="BY15" i="7"/>
  <c r="CA15" i="7"/>
  <c r="CC15" i="7"/>
  <c r="CE15" i="7"/>
  <c r="CG15" i="7"/>
  <c r="CI15" i="7"/>
  <c r="CK15" i="7"/>
  <c r="CM15" i="7"/>
  <c r="CO15" i="7"/>
  <c r="CQ15" i="7"/>
  <c r="CS15" i="7"/>
  <c r="CU15" i="7"/>
  <c r="CW15" i="7"/>
  <c r="CY15" i="7"/>
  <c r="DA15" i="7"/>
  <c r="BO16" i="7"/>
  <c r="BQ16" i="7"/>
  <c r="BS16" i="7"/>
  <c r="BU16" i="7"/>
  <c r="BW16" i="7"/>
  <c r="BY16" i="7"/>
  <c r="CA16" i="7"/>
  <c r="CC16" i="7"/>
  <c r="CE16" i="7"/>
  <c r="CG16" i="7"/>
  <c r="CI16" i="7"/>
  <c r="CK16" i="7"/>
  <c r="CM16" i="7"/>
  <c r="CO16" i="7"/>
  <c r="CQ16" i="7"/>
  <c r="CS16" i="7"/>
  <c r="CU16" i="7"/>
  <c r="CW16" i="7"/>
  <c r="CY16" i="7"/>
  <c r="DA16" i="7"/>
  <c r="BO17" i="7"/>
  <c r="BQ17" i="7"/>
  <c r="BS17" i="7"/>
  <c r="BU17" i="7"/>
  <c r="BW17" i="7"/>
  <c r="BY17" i="7"/>
  <c r="CA17" i="7"/>
  <c r="CC17" i="7"/>
  <c r="CE17" i="7"/>
  <c r="CG17" i="7"/>
  <c r="CI17" i="7"/>
  <c r="CK17" i="7"/>
  <c r="CM17" i="7"/>
  <c r="CO17" i="7"/>
  <c r="CQ17" i="7"/>
  <c r="CS17" i="7"/>
  <c r="CU17" i="7"/>
  <c r="CW17" i="7"/>
  <c r="CY17" i="7"/>
  <c r="DA17" i="7"/>
  <c r="BO18" i="7"/>
  <c r="BQ18" i="7"/>
  <c r="BS18" i="7"/>
  <c r="BU18" i="7"/>
  <c r="BW18" i="7"/>
  <c r="BY18" i="7"/>
  <c r="CA18" i="7"/>
  <c r="CC18" i="7"/>
  <c r="CE18" i="7"/>
  <c r="CG18" i="7"/>
  <c r="CI18" i="7"/>
  <c r="CK18" i="7"/>
  <c r="CM18" i="7"/>
  <c r="CO18" i="7"/>
  <c r="CQ18" i="7"/>
  <c r="CS18" i="7"/>
  <c r="CU18" i="7"/>
  <c r="CW18" i="7"/>
  <c r="CY18" i="7"/>
  <c r="DA18" i="7"/>
  <c r="BO19" i="7"/>
  <c r="BQ19" i="7"/>
  <c r="BS19" i="7"/>
  <c r="BU19" i="7"/>
  <c r="BW19" i="7"/>
  <c r="BY19" i="7"/>
  <c r="CA19" i="7"/>
  <c r="CC19" i="7"/>
  <c r="CE19" i="7"/>
  <c r="CG19" i="7"/>
  <c r="CI19" i="7"/>
  <c r="CK19" i="7"/>
  <c r="CM19" i="7"/>
  <c r="CO19" i="7"/>
  <c r="CQ19" i="7"/>
  <c r="CS19" i="7"/>
  <c r="CU19" i="7"/>
  <c r="CW19" i="7"/>
  <c r="CY19" i="7"/>
  <c r="DA19" i="7"/>
  <c r="BO20" i="7"/>
  <c r="BQ20" i="7"/>
  <c r="BS20" i="7"/>
  <c r="BU20" i="7"/>
  <c r="BW20" i="7"/>
  <c r="BY20" i="7"/>
  <c r="CA20" i="7"/>
  <c r="CC20" i="7"/>
  <c r="CE20" i="7"/>
  <c r="CG20" i="7"/>
  <c r="CI20" i="7"/>
  <c r="CK20" i="7"/>
  <c r="CM20" i="7"/>
  <c r="CO20" i="7"/>
  <c r="CQ20" i="7"/>
  <c r="CS20" i="7"/>
  <c r="CU20" i="7"/>
  <c r="CW20" i="7"/>
  <c r="CY20" i="7"/>
  <c r="DA20" i="7"/>
  <c r="BO21" i="7"/>
  <c r="BQ21" i="7"/>
  <c r="BS21" i="7"/>
  <c r="BU21" i="7"/>
  <c r="BW21" i="7"/>
  <c r="BY21" i="7"/>
  <c r="CA21" i="7"/>
  <c r="CC21" i="7"/>
  <c r="CE21" i="7"/>
  <c r="CG21" i="7"/>
  <c r="CI21" i="7"/>
  <c r="CK21" i="7"/>
  <c r="CM21" i="7"/>
  <c r="CO21" i="7"/>
  <c r="CQ21" i="7"/>
  <c r="CS21" i="7"/>
  <c r="CU21" i="7"/>
  <c r="CW21" i="7"/>
  <c r="CY21" i="7"/>
  <c r="DA21" i="7"/>
  <c r="BO22" i="7"/>
  <c r="BQ22" i="7"/>
  <c r="BS22" i="7"/>
  <c r="BU22" i="7"/>
  <c r="BW22" i="7"/>
  <c r="BY22" i="7"/>
  <c r="CA22" i="7"/>
  <c r="CC22" i="7"/>
  <c r="CE22" i="7"/>
  <c r="CG22" i="7"/>
  <c r="CI22" i="7"/>
  <c r="CK22" i="7"/>
  <c r="CM22" i="7"/>
  <c r="CO22" i="7"/>
  <c r="CQ22" i="7"/>
  <c r="CS22" i="7"/>
  <c r="CU22" i="7"/>
  <c r="CW22" i="7"/>
  <c r="CY22" i="7"/>
  <c r="DA22" i="7"/>
  <c r="BO23" i="7"/>
  <c r="BQ23" i="7"/>
  <c r="BS23" i="7"/>
  <c r="BU23" i="7"/>
  <c r="BW23" i="7"/>
  <c r="BY23" i="7"/>
  <c r="CA23" i="7"/>
  <c r="CC23" i="7"/>
  <c r="CE23" i="7"/>
  <c r="CG23" i="7"/>
  <c r="CI23" i="7"/>
  <c r="CK23" i="7"/>
  <c r="CM23" i="7"/>
  <c r="CO23" i="7"/>
  <c r="CQ23" i="7"/>
  <c r="CS23" i="7"/>
  <c r="CU23" i="7"/>
  <c r="CW23" i="7"/>
  <c r="CY23" i="7"/>
  <c r="DA23" i="7"/>
  <c r="BO24" i="7"/>
  <c r="BQ24" i="7"/>
  <c r="BS24" i="7"/>
  <c r="BU24" i="7"/>
  <c r="BW24" i="7"/>
  <c r="BY24" i="7"/>
  <c r="CA24" i="7"/>
  <c r="CC24" i="7"/>
  <c r="CE24" i="7"/>
  <c r="CG24" i="7"/>
  <c r="CI24" i="7"/>
  <c r="CK24" i="7"/>
  <c r="CM24" i="7"/>
  <c r="CO24" i="7"/>
  <c r="CQ24" i="7"/>
  <c r="CS24" i="7"/>
  <c r="CU24" i="7"/>
  <c r="CW24" i="7"/>
  <c r="CY24" i="7"/>
  <c r="DA24" i="7"/>
  <c r="BO25" i="7"/>
  <c r="BQ25" i="7"/>
  <c r="BS25" i="7"/>
  <c r="BU25" i="7"/>
  <c r="BW25" i="7"/>
  <c r="BY25" i="7"/>
  <c r="CA25" i="7"/>
  <c r="CC25" i="7"/>
  <c r="CE25" i="7"/>
  <c r="CG25" i="7"/>
  <c r="CI25" i="7"/>
  <c r="CK25" i="7"/>
  <c r="CM25" i="7"/>
  <c r="CO25" i="7"/>
  <c r="CQ25" i="7"/>
  <c r="CS25" i="7"/>
  <c r="CU25" i="7"/>
  <c r="CW25" i="7"/>
  <c r="CY25" i="7"/>
  <c r="DA25" i="7"/>
  <c r="BO26" i="7"/>
  <c r="BQ26" i="7"/>
  <c r="BS26" i="7"/>
  <c r="BU26" i="7"/>
  <c r="BW26" i="7"/>
  <c r="BY26" i="7"/>
  <c r="CA26" i="7"/>
  <c r="CC26" i="7"/>
  <c r="CE26" i="7"/>
  <c r="CG26" i="7"/>
  <c r="CI26" i="7"/>
  <c r="CK26" i="7"/>
  <c r="CM26" i="7"/>
  <c r="CO26" i="7"/>
  <c r="CQ26" i="7"/>
  <c r="CS26" i="7"/>
  <c r="CU26" i="7"/>
  <c r="CW26" i="7"/>
  <c r="CY26" i="7"/>
  <c r="DA26" i="7"/>
  <c r="BO27" i="7"/>
  <c r="BQ27" i="7"/>
  <c r="BS27" i="7"/>
  <c r="BU27" i="7"/>
  <c r="BW27" i="7"/>
  <c r="BY27" i="7"/>
  <c r="CA27" i="7"/>
  <c r="CC27" i="7"/>
  <c r="CE27" i="7"/>
  <c r="CG27" i="7"/>
  <c r="CI27" i="7"/>
  <c r="CK27" i="7"/>
  <c r="CM27" i="7"/>
  <c r="CO27" i="7"/>
  <c r="CQ27" i="7"/>
  <c r="CS27" i="7"/>
  <c r="CU27" i="7"/>
  <c r="CW27" i="7"/>
  <c r="CY27" i="7"/>
  <c r="DA27" i="7"/>
  <c r="BO28" i="7"/>
  <c r="BQ28" i="7"/>
  <c r="BS28" i="7"/>
  <c r="BU28" i="7"/>
  <c r="BW28" i="7"/>
  <c r="BY28" i="7"/>
  <c r="CA28" i="7"/>
  <c r="CC28" i="7"/>
  <c r="CE28" i="7"/>
  <c r="CG28" i="7"/>
  <c r="CI28" i="7"/>
  <c r="CK28" i="7"/>
  <c r="CM28" i="7"/>
  <c r="CO28" i="7"/>
  <c r="CQ28" i="7"/>
  <c r="CS28" i="7"/>
  <c r="CU28" i="7"/>
  <c r="CW28" i="7"/>
  <c r="CY28" i="7"/>
  <c r="DA28" i="7"/>
  <c r="BO29" i="7"/>
  <c r="BQ29" i="7"/>
  <c r="BS29" i="7"/>
  <c r="BU29" i="7"/>
  <c r="BW29" i="7"/>
  <c r="BY29" i="7"/>
  <c r="CA29" i="7"/>
  <c r="CC29" i="7"/>
  <c r="CE29" i="7"/>
  <c r="CG29" i="7"/>
  <c r="CI29" i="7"/>
  <c r="CK29" i="7"/>
  <c r="CM29" i="7"/>
  <c r="CO29" i="7"/>
  <c r="CQ29" i="7"/>
  <c r="CS29" i="7"/>
  <c r="CU29" i="7"/>
  <c r="CW29" i="7"/>
  <c r="CY29" i="7"/>
  <c r="DA29" i="7"/>
  <c r="BO30" i="7"/>
  <c r="BQ30" i="7"/>
  <c r="BS30" i="7"/>
  <c r="BU30" i="7"/>
  <c r="BW30" i="7"/>
  <c r="BY30" i="7"/>
  <c r="CA30" i="7"/>
  <c r="CC30" i="7"/>
  <c r="CE30" i="7"/>
  <c r="CG30" i="7"/>
  <c r="CI30" i="7"/>
  <c r="CK30" i="7"/>
  <c r="CM30" i="7"/>
  <c r="CO30" i="7"/>
  <c r="CQ30" i="7"/>
  <c r="CS30" i="7"/>
  <c r="CU30" i="7"/>
  <c r="CW30" i="7"/>
  <c r="CY30" i="7"/>
  <c r="DA30" i="7"/>
  <c r="BO31" i="7"/>
  <c r="BQ31" i="7"/>
  <c r="BS31" i="7"/>
  <c r="BU31" i="7"/>
  <c r="BW31" i="7"/>
  <c r="BY31" i="7"/>
  <c r="CA31" i="7"/>
  <c r="CC31" i="7"/>
  <c r="CE31" i="7"/>
  <c r="CG31" i="7"/>
  <c r="CI31" i="7"/>
  <c r="CK31" i="7"/>
  <c r="CM31" i="7"/>
  <c r="CO31" i="7"/>
  <c r="CQ31" i="7"/>
  <c r="CS31" i="7"/>
  <c r="CU31" i="7"/>
  <c r="CW31" i="7"/>
  <c r="CY31" i="7"/>
  <c r="DA31" i="7"/>
  <c r="BO32" i="7"/>
  <c r="BQ32" i="7"/>
  <c r="BS32" i="7"/>
  <c r="BU32" i="7"/>
  <c r="BW32" i="7"/>
  <c r="BY32" i="7"/>
  <c r="CA32" i="7"/>
  <c r="CC32" i="7"/>
  <c r="CE32" i="7"/>
  <c r="CG32" i="7"/>
  <c r="CI32" i="7"/>
  <c r="CK32" i="7"/>
  <c r="CM32" i="7"/>
  <c r="CO32" i="7"/>
  <c r="CQ32" i="7"/>
  <c r="CS32" i="7"/>
  <c r="CU32" i="7"/>
  <c r="CW32" i="7"/>
  <c r="CY32" i="7"/>
  <c r="DA32" i="7"/>
  <c r="BO33" i="7"/>
  <c r="BQ33" i="7"/>
  <c r="BS33" i="7"/>
  <c r="BU33" i="7"/>
  <c r="BW33" i="7"/>
  <c r="BY33" i="7"/>
  <c r="CA33" i="7"/>
  <c r="CC33" i="7"/>
  <c r="CE33" i="7"/>
  <c r="CG33" i="7"/>
  <c r="CI33" i="7"/>
  <c r="CK33" i="7"/>
  <c r="CM33" i="7"/>
  <c r="CO33" i="7"/>
  <c r="CQ33" i="7"/>
  <c r="CS33" i="7"/>
  <c r="CU33" i="7"/>
  <c r="CW33" i="7"/>
  <c r="CY33" i="7"/>
  <c r="DA33" i="7"/>
  <c r="BO34" i="7"/>
  <c r="BQ34" i="7"/>
  <c r="BS34" i="7"/>
  <c r="BU34" i="7"/>
  <c r="BW34" i="7"/>
  <c r="BY34" i="7"/>
  <c r="CA34" i="7"/>
  <c r="CC34" i="7"/>
  <c r="CE34" i="7"/>
  <c r="CG34" i="7"/>
  <c r="CI34" i="7"/>
  <c r="CK34" i="7"/>
  <c r="CM34" i="7"/>
  <c r="CO34" i="7"/>
  <c r="CQ34" i="7"/>
  <c r="CS34" i="7"/>
  <c r="CU34" i="7"/>
  <c r="CW34" i="7"/>
  <c r="CY34" i="7"/>
  <c r="DA34" i="7"/>
  <c r="BO35" i="7"/>
  <c r="BQ35" i="7"/>
  <c r="BS35" i="7"/>
  <c r="BU35" i="7"/>
  <c r="BW35" i="7"/>
  <c r="BY35" i="7"/>
  <c r="CA35" i="7"/>
  <c r="CC35" i="7"/>
  <c r="CE35" i="7"/>
  <c r="CG35" i="7"/>
  <c r="CI35" i="7"/>
  <c r="CK35" i="7"/>
  <c r="CM35" i="7"/>
  <c r="CO35" i="7"/>
  <c r="CQ35" i="7"/>
  <c r="CS35" i="7"/>
  <c r="CU35" i="7"/>
  <c r="CW35" i="7"/>
  <c r="CY35" i="7"/>
  <c r="DA35" i="7"/>
  <c r="BO36" i="7"/>
  <c r="BQ36" i="7"/>
  <c r="BS36" i="7"/>
  <c r="BU36" i="7"/>
  <c r="BW36" i="7"/>
  <c r="BY36" i="7"/>
  <c r="CA36" i="7"/>
  <c r="CC36" i="7"/>
  <c r="CE36" i="7"/>
  <c r="CG36" i="7"/>
  <c r="CI36" i="7"/>
  <c r="CK36" i="7"/>
  <c r="CM36" i="7"/>
  <c r="CO36" i="7"/>
  <c r="CQ36" i="7"/>
  <c r="CS36" i="7"/>
  <c r="CU36" i="7"/>
  <c r="CW36" i="7"/>
  <c r="CY36" i="7"/>
  <c r="DA36" i="7"/>
  <c r="BO37" i="7"/>
  <c r="BQ37" i="7"/>
  <c r="BS37" i="7"/>
  <c r="BU37" i="7"/>
  <c r="BW37" i="7"/>
  <c r="BY37" i="7"/>
  <c r="CA37" i="7"/>
  <c r="CC37" i="7"/>
  <c r="CE37" i="7"/>
  <c r="CG37" i="7"/>
  <c r="CI37" i="7"/>
  <c r="CK37" i="7"/>
  <c r="CM37" i="7"/>
  <c r="CO37" i="7"/>
  <c r="CQ37" i="7"/>
  <c r="CS37" i="7"/>
  <c r="CU37" i="7"/>
  <c r="CW37" i="7"/>
  <c r="CY37" i="7"/>
  <c r="DA37" i="7"/>
  <c r="BO38" i="7"/>
  <c r="BQ38" i="7"/>
  <c r="BS38" i="7"/>
  <c r="BU38" i="7"/>
  <c r="BW38" i="7"/>
  <c r="BY38" i="7"/>
  <c r="CA38" i="7"/>
  <c r="CC38" i="7"/>
  <c r="CE38" i="7"/>
  <c r="CG38" i="7"/>
  <c r="CI38" i="7"/>
  <c r="CK38" i="7"/>
  <c r="CM38" i="7"/>
  <c r="CO38" i="7"/>
  <c r="CQ38" i="7"/>
  <c r="CS38" i="7"/>
  <c r="CU38" i="7"/>
  <c r="CW38" i="7"/>
  <c r="CY38" i="7"/>
  <c r="DA38" i="7"/>
  <c r="BO39" i="7"/>
  <c r="BQ39" i="7"/>
  <c r="BS39" i="7"/>
  <c r="BU39" i="7"/>
  <c r="BW39" i="7"/>
  <c r="BY39" i="7"/>
  <c r="CA39" i="7"/>
  <c r="CC39" i="7"/>
  <c r="CE39" i="7"/>
  <c r="CG39" i="7"/>
  <c r="CI39" i="7"/>
  <c r="CK39" i="7"/>
  <c r="CM39" i="7"/>
  <c r="CO39" i="7"/>
  <c r="CQ39" i="7"/>
  <c r="CS39" i="7"/>
  <c r="CU39" i="7"/>
  <c r="CW39" i="7"/>
  <c r="CY39" i="7"/>
  <c r="DA39" i="7"/>
  <c r="BO40" i="7"/>
  <c r="BQ40" i="7"/>
  <c r="BS40" i="7"/>
  <c r="BU40" i="7"/>
  <c r="BW40" i="7"/>
  <c r="BY40" i="7"/>
  <c r="CA40" i="7"/>
  <c r="CC40" i="7"/>
  <c r="CE40" i="7"/>
  <c r="CG40" i="7"/>
  <c r="CI40" i="7"/>
  <c r="CK40" i="7"/>
  <c r="CM40" i="7"/>
  <c r="CO40" i="7"/>
  <c r="CQ40" i="7"/>
  <c r="CS40" i="7"/>
  <c r="CU40" i="7"/>
  <c r="CW40" i="7"/>
  <c r="CY40" i="7"/>
  <c r="DA40" i="7"/>
  <c r="BO41" i="7"/>
  <c r="BQ41" i="7"/>
  <c r="BS41" i="7"/>
  <c r="BU41" i="7"/>
  <c r="BW41" i="7"/>
  <c r="BY41" i="7"/>
  <c r="CA41" i="7"/>
  <c r="CC41" i="7"/>
  <c r="CE41" i="7"/>
  <c r="CG41" i="7"/>
  <c r="CI41" i="7"/>
  <c r="CK41" i="7"/>
  <c r="CM41" i="7"/>
  <c r="CO41" i="7"/>
  <c r="CQ41" i="7"/>
  <c r="CS41" i="7"/>
  <c r="CU41" i="7"/>
  <c r="CW41" i="7"/>
  <c r="CY41" i="7"/>
  <c r="DA41" i="7"/>
  <c r="BO42" i="7"/>
  <c r="BQ42" i="7"/>
  <c r="BS42" i="7"/>
  <c r="BU42" i="7"/>
  <c r="BW42" i="7"/>
  <c r="BY42" i="7"/>
  <c r="CA42" i="7"/>
  <c r="CC42" i="7"/>
  <c r="CE42" i="7"/>
  <c r="CG42" i="7"/>
  <c r="CI42" i="7"/>
  <c r="CK42" i="7"/>
  <c r="CM42" i="7"/>
  <c r="CO42" i="7"/>
  <c r="CQ42" i="7"/>
  <c r="CS42" i="7"/>
  <c r="CU42" i="7"/>
  <c r="CW42" i="7"/>
  <c r="CY42" i="7"/>
  <c r="DA42" i="7"/>
  <c r="BO43" i="7"/>
  <c r="BQ43" i="7"/>
  <c r="BS43" i="7"/>
  <c r="BU43" i="7"/>
  <c r="BW43" i="7"/>
  <c r="BY43" i="7"/>
  <c r="CA43" i="7"/>
  <c r="CC43" i="7"/>
  <c r="CE43" i="7"/>
  <c r="CG43" i="7"/>
  <c r="CI43" i="7"/>
  <c r="CK43" i="7"/>
  <c r="CM43" i="7"/>
  <c r="CO43" i="7"/>
  <c r="CQ43" i="7"/>
  <c r="CS43" i="7"/>
  <c r="CU43" i="7"/>
  <c r="CW43" i="7"/>
  <c r="CY43" i="7"/>
  <c r="DA43" i="7"/>
  <c r="BO44" i="7"/>
  <c r="BQ44" i="7"/>
  <c r="BS44" i="7"/>
  <c r="BU44" i="7"/>
  <c r="BW44" i="7"/>
  <c r="BY44" i="7"/>
  <c r="CA44" i="7"/>
  <c r="CC44" i="7"/>
  <c r="CE44" i="7"/>
  <c r="CG44" i="7"/>
  <c r="CI44" i="7"/>
  <c r="CK44" i="7"/>
  <c r="CM44" i="7"/>
  <c r="CO44" i="7"/>
  <c r="CQ44" i="7"/>
  <c r="CS44" i="7"/>
  <c r="CU44" i="7"/>
  <c r="CW44" i="7"/>
  <c r="CY44" i="7"/>
  <c r="DA44" i="7"/>
  <c r="BO45" i="7"/>
  <c r="BQ45" i="7"/>
  <c r="BS45" i="7"/>
  <c r="BU45" i="7"/>
  <c r="BW45" i="7"/>
  <c r="BY45" i="7"/>
  <c r="CA45" i="7"/>
  <c r="CC45" i="7"/>
  <c r="CE45" i="7"/>
  <c r="CG45" i="7"/>
  <c r="CI45" i="7"/>
  <c r="CK45" i="7"/>
  <c r="CM45" i="7"/>
  <c r="CO45" i="7"/>
  <c r="CQ45" i="7"/>
  <c r="CS45" i="7"/>
  <c r="CU45" i="7"/>
  <c r="CW45" i="7"/>
  <c r="CY45" i="7"/>
  <c r="DA45" i="7"/>
  <c r="BO46" i="7"/>
  <c r="BQ46" i="7"/>
  <c r="BS46" i="7"/>
  <c r="BU46" i="7"/>
  <c r="BW46" i="7"/>
  <c r="BY46" i="7"/>
  <c r="CA46" i="7"/>
  <c r="CC46" i="7"/>
  <c r="CE46" i="7"/>
  <c r="CG46" i="7"/>
  <c r="CI46" i="7"/>
  <c r="CK46" i="7"/>
  <c r="CM46" i="7"/>
  <c r="CO46" i="7"/>
  <c r="CQ46" i="7"/>
  <c r="CS46" i="7"/>
  <c r="CU46" i="7"/>
  <c r="CW46" i="7"/>
  <c r="CY46" i="7"/>
  <c r="DA46" i="7"/>
  <c r="BO47" i="7"/>
  <c r="BQ47" i="7"/>
  <c r="BS47" i="7"/>
  <c r="BU47" i="7"/>
  <c r="BW47" i="7"/>
  <c r="BY47" i="7"/>
  <c r="CA47" i="7"/>
  <c r="CC47" i="7"/>
  <c r="CE47" i="7"/>
  <c r="CG47" i="7"/>
  <c r="CI47" i="7"/>
  <c r="CK47" i="7"/>
  <c r="CM47" i="7"/>
  <c r="CO47" i="7"/>
  <c r="CQ47" i="7"/>
  <c r="CS47" i="7"/>
  <c r="CU47" i="7"/>
  <c r="CW47" i="7"/>
  <c r="CY47" i="7"/>
  <c r="DA47" i="7"/>
  <c r="BO48" i="7"/>
  <c r="BQ48" i="7"/>
  <c r="BS48" i="7"/>
  <c r="BU48" i="7"/>
  <c r="BW48" i="7"/>
  <c r="BY48" i="7"/>
  <c r="CA48" i="7"/>
  <c r="CC48" i="7"/>
  <c r="CE48" i="7"/>
  <c r="CG48" i="7"/>
  <c r="CI48" i="7"/>
  <c r="CK48" i="7"/>
  <c r="CM48" i="7"/>
  <c r="CO48" i="7"/>
  <c r="CQ48" i="7"/>
  <c r="CS48" i="7"/>
  <c r="CU48" i="7"/>
  <c r="CW48" i="7"/>
  <c r="CY48" i="7"/>
  <c r="DA48" i="7"/>
  <c r="BO49" i="7"/>
  <c r="BQ49" i="7"/>
  <c r="BS49" i="7"/>
  <c r="BU49" i="7"/>
  <c r="BW49" i="7"/>
  <c r="BY49" i="7"/>
  <c r="CA49" i="7"/>
  <c r="CC49" i="7"/>
  <c r="CE49" i="7"/>
  <c r="CG49" i="7"/>
  <c r="CI49" i="7"/>
  <c r="CK49" i="7"/>
  <c r="CM49" i="7"/>
  <c r="CO49" i="7"/>
  <c r="CQ49" i="7"/>
  <c r="CS49" i="7"/>
  <c r="CU49" i="7"/>
  <c r="CW49" i="7"/>
  <c r="CY49" i="7"/>
  <c r="DA49" i="7"/>
  <c r="BO50" i="7"/>
  <c r="BQ50" i="7"/>
  <c r="BS50" i="7"/>
  <c r="BU50" i="7"/>
  <c r="BW50" i="7"/>
  <c r="BY50" i="7"/>
  <c r="CA50" i="7"/>
  <c r="CC50" i="7"/>
  <c r="CE50" i="7"/>
  <c r="CG50" i="7"/>
  <c r="CI50" i="7"/>
  <c r="CK50" i="7"/>
  <c r="CM50" i="7"/>
  <c r="CO50" i="7"/>
  <c r="CQ50" i="7"/>
  <c r="CS50" i="7"/>
  <c r="CU50" i="7"/>
  <c r="CW50" i="7"/>
  <c r="CY50" i="7"/>
  <c r="DA50" i="7"/>
  <c r="BO51" i="7"/>
  <c r="BQ51" i="7"/>
  <c r="BS51" i="7"/>
  <c r="BU51" i="7"/>
  <c r="BW51" i="7"/>
  <c r="BY51" i="7"/>
  <c r="CA51" i="7"/>
  <c r="CC51" i="7"/>
  <c r="CE51" i="7"/>
  <c r="CG51" i="7"/>
  <c r="CI51" i="7"/>
  <c r="CK51" i="7"/>
  <c r="CM51" i="7"/>
  <c r="CO51" i="7"/>
  <c r="CQ51" i="7"/>
  <c r="CS51" i="7"/>
  <c r="CU51" i="7"/>
  <c r="CW51" i="7"/>
  <c r="CY51" i="7"/>
  <c r="DA51" i="7"/>
  <c r="BO52" i="7"/>
  <c r="BQ52" i="7"/>
  <c r="BS52" i="7"/>
  <c r="BU52" i="7"/>
  <c r="BW52" i="7"/>
  <c r="BY52" i="7"/>
  <c r="CA52" i="7"/>
  <c r="CC52" i="7"/>
  <c r="CE52" i="7"/>
  <c r="CG52" i="7"/>
  <c r="CI52" i="7"/>
  <c r="CK52" i="7"/>
  <c r="CM52" i="7"/>
  <c r="CO52" i="7"/>
  <c r="CQ52" i="7"/>
  <c r="CS52" i="7"/>
  <c r="CU52" i="7"/>
  <c r="CW52" i="7"/>
  <c r="CY52" i="7"/>
  <c r="DA52" i="7"/>
  <c r="BO53" i="7"/>
  <c r="BQ53" i="7"/>
  <c r="BS53" i="7"/>
  <c r="BU53" i="7"/>
  <c r="BW53" i="7"/>
  <c r="BY53" i="7"/>
  <c r="CA53" i="7"/>
  <c r="CC53" i="7"/>
  <c r="CE53" i="7"/>
  <c r="CG53" i="7"/>
  <c r="CI53" i="7"/>
  <c r="CK53" i="7"/>
  <c r="CM53" i="7"/>
  <c r="CO53" i="7"/>
  <c r="CQ53" i="7"/>
  <c r="CS53" i="7"/>
  <c r="CU53" i="7"/>
  <c r="CW53" i="7"/>
  <c r="CY53" i="7"/>
  <c r="DA53" i="7"/>
  <c r="BO54" i="7"/>
  <c r="BQ54" i="7"/>
  <c r="BS54" i="7"/>
  <c r="BU54" i="7"/>
  <c r="BW54" i="7"/>
  <c r="BY54" i="7"/>
  <c r="CA54" i="7"/>
  <c r="CC54" i="7"/>
  <c r="CE54" i="7"/>
  <c r="CG54" i="7"/>
  <c r="CI54" i="7"/>
  <c r="CK54" i="7"/>
  <c r="CM54" i="7"/>
  <c r="CO54" i="7"/>
  <c r="CQ54" i="7"/>
  <c r="CS54" i="7"/>
  <c r="CU54" i="7"/>
  <c r="CW54" i="7"/>
  <c r="CY54" i="7"/>
  <c r="DA54" i="7"/>
  <c r="BO55" i="7"/>
  <c r="BQ55" i="7"/>
  <c r="BS55" i="7"/>
  <c r="BU55" i="7"/>
  <c r="BW55" i="7"/>
  <c r="BY55" i="7"/>
  <c r="CA55" i="7"/>
  <c r="CC55" i="7"/>
  <c r="CE55" i="7"/>
  <c r="CG55" i="7"/>
  <c r="CI55" i="7"/>
  <c r="CK55" i="7"/>
  <c r="CM55" i="7"/>
  <c r="CO55" i="7"/>
  <c r="CQ55" i="7"/>
  <c r="CS55" i="7"/>
  <c r="CU55" i="7"/>
  <c r="CW55" i="7"/>
  <c r="CY55" i="7"/>
  <c r="DA55" i="7"/>
  <c r="BO56" i="7"/>
  <c r="BQ56" i="7"/>
  <c r="BS56" i="7"/>
  <c r="BU56" i="7"/>
  <c r="BW56" i="7"/>
  <c r="BY56" i="7"/>
  <c r="CA56" i="7"/>
  <c r="CC56" i="7"/>
  <c r="CE56" i="7"/>
  <c r="CG56" i="7"/>
  <c r="CI56" i="7"/>
  <c r="CK56" i="7"/>
  <c r="CM56" i="7"/>
  <c r="CO56" i="7"/>
  <c r="CQ56" i="7"/>
  <c r="CS56" i="7"/>
  <c r="CU56" i="7"/>
  <c r="CW56" i="7"/>
  <c r="CY56" i="7"/>
  <c r="DA56" i="7"/>
  <c r="BO57" i="7"/>
  <c r="BQ57" i="7"/>
  <c r="BS57" i="7"/>
  <c r="BU57" i="7"/>
  <c r="BW57" i="7"/>
  <c r="BY57" i="7"/>
  <c r="CA57" i="7"/>
  <c r="CC57" i="7"/>
  <c r="CE57" i="7"/>
  <c r="CG57" i="7"/>
  <c r="CI57" i="7"/>
  <c r="CK57" i="7"/>
  <c r="CM57" i="7"/>
  <c r="CO57" i="7"/>
  <c r="CQ57" i="7"/>
  <c r="CS57" i="7"/>
  <c r="CU57" i="7"/>
  <c r="CW57" i="7"/>
  <c r="CY57" i="7"/>
  <c r="DA57" i="7"/>
  <c r="BO58" i="7"/>
  <c r="BQ58" i="7"/>
  <c r="BS58" i="7"/>
  <c r="BU58" i="7"/>
  <c r="BW58" i="7"/>
  <c r="BY58" i="7"/>
  <c r="CA58" i="7"/>
  <c r="CC58" i="7"/>
  <c r="CE58" i="7"/>
  <c r="CG58" i="7"/>
  <c r="CI58" i="7"/>
  <c r="CK58" i="7"/>
  <c r="CM58" i="7"/>
  <c r="CO58" i="7"/>
  <c r="CQ58" i="7"/>
  <c r="CS58" i="7"/>
  <c r="CU58" i="7"/>
  <c r="CW58" i="7"/>
  <c r="CY58" i="7"/>
  <c r="DA58" i="7"/>
  <c r="BO59" i="7"/>
  <c r="BQ59" i="7"/>
  <c r="BS59" i="7"/>
  <c r="BU59" i="7"/>
  <c r="BW59" i="7"/>
  <c r="BY59" i="7"/>
  <c r="CA59" i="7"/>
  <c r="CC59" i="7"/>
  <c r="CE59" i="7"/>
  <c r="CG59" i="7"/>
  <c r="CI59" i="7"/>
  <c r="CK59" i="7"/>
  <c r="CM59" i="7"/>
  <c r="CO59" i="7"/>
  <c r="CQ59" i="7"/>
  <c r="CS59" i="7"/>
  <c r="CU59" i="7"/>
  <c r="CW59" i="7"/>
  <c r="CY59" i="7"/>
  <c r="DA59" i="7"/>
  <c r="BO60" i="7"/>
  <c r="BQ60" i="7"/>
  <c r="BS60" i="7"/>
  <c r="BU60" i="7"/>
  <c r="BW60" i="7"/>
  <c r="BY60" i="7"/>
  <c r="CA60" i="7"/>
  <c r="CC60" i="7"/>
  <c r="CE60" i="7"/>
  <c r="CG60" i="7"/>
  <c r="CI60" i="7"/>
  <c r="CK60" i="7"/>
  <c r="CM60" i="7"/>
  <c r="CO60" i="7"/>
  <c r="CQ60" i="7"/>
  <c r="CS60" i="7"/>
  <c r="CU60" i="7"/>
  <c r="CW60" i="7"/>
  <c r="CY60" i="7"/>
  <c r="DA60" i="7"/>
  <c r="BO61" i="7"/>
  <c r="BQ61" i="7"/>
  <c r="BS61" i="7"/>
  <c r="BU61" i="7"/>
  <c r="BW61" i="7"/>
  <c r="BY61" i="7"/>
  <c r="CA61" i="7"/>
  <c r="CC61" i="7"/>
  <c r="CE61" i="7"/>
  <c r="CG61" i="7"/>
  <c r="CI61" i="7"/>
  <c r="CK61" i="7"/>
  <c r="CM61" i="7"/>
  <c r="CO61" i="7"/>
  <c r="CQ61" i="7"/>
  <c r="CS61" i="7"/>
  <c r="CU61" i="7"/>
  <c r="CW61" i="7"/>
  <c r="CY61" i="7"/>
  <c r="DA61" i="7"/>
  <c r="BO62" i="7"/>
  <c r="BQ62" i="7"/>
  <c r="BS62" i="7"/>
  <c r="BU62" i="7"/>
  <c r="BW62" i="7"/>
  <c r="BY62" i="7"/>
  <c r="CA62" i="7"/>
  <c r="CC62" i="7"/>
  <c r="CE62" i="7"/>
  <c r="CG62" i="7"/>
  <c r="CI62" i="7"/>
  <c r="CK62" i="7"/>
  <c r="CM62" i="7"/>
  <c r="CO62" i="7"/>
  <c r="CQ62" i="7"/>
  <c r="CS62" i="7"/>
  <c r="CU62" i="7"/>
  <c r="CW62" i="7"/>
  <c r="CY62" i="7"/>
  <c r="DA62" i="7"/>
  <c r="BO63" i="7"/>
  <c r="BQ63" i="7"/>
  <c r="BS63" i="7"/>
  <c r="BU63" i="7"/>
  <c r="BW63" i="7"/>
  <c r="BY63" i="7"/>
  <c r="CA63" i="7"/>
  <c r="CC63" i="7"/>
  <c r="CE63" i="7"/>
  <c r="CG63" i="7"/>
  <c r="CI63" i="7"/>
  <c r="CK63" i="7"/>
  <c r="CM63" i="7"/>
  <c r="CO63" i="7"/>
  <c r="CQ63" i="7"/>
  <c r="CS63" i="7"/>
  <c r="CU63" i="7"/>
  <c r="CW63" i="7"/>
  <c r="CY63" i="7"/>
  <c r="DA63" i="7"/>
  <c r="BO64" i="7"/>
  <c r="BQ64" i="7"/>
  <c r="BS64" i="7"/>
  <c r="BU64" i="7"/>
  <c r="BW64" i="7"/>
  <c r="BY64" i="7"/>
  <c r="CA64" i="7"/>
  <c r="CC64" i="7"/>
  <c r="CE64" i="7"/>
  <c r="CG64" i="7"/>
  <c r="CI64" i="7"/>
  <c r="CK64" i="7"/>
  <c r="CM64" i="7"/>
  <c r="CO64" i="7"/>
  <c r="CQ64" i="7"/>
  <c r="CS64" i="7"/>
  <c r="CU64" i="7"/>
  <c r="CW64" i="7"/>
  <c r="CY64" i="7"/>
  <c r="DA64" i="7"/>
  <c r="BO65" i="7"/>
  <c r="BQ65" i="7"/>
  <c r="BS65" i="7"/>
  <c r="BU65" i="7"/>
  <c r="BW65" i="7"/>
  <c r="BY65" i="7"/>
  <c r="CA65" i="7"/>
  <c r="CC65" i="7"/>
  <c r="CE65" i="7"/>
  <c r="CG65" i="7"/>
  <c r="CI65" i="7"/>
  <c r="CK65" i="7"/>
  <c r="CM65" i="7"/>
  <c r="CO65" i="7"/>
  <c r="CQ65" i="7"/>
  <c r="CS65" i="7"/>
  <c r="CU65" i="7"/>
  <c r="CW65" i="7"/>
  <c r="CY65" i="7"/>
  <c r="DA65" i="7"/>
  <c r="BO66" i="7"/>
  <c r="BQ66" i="7"/>
  <c r="BS66" i="7"/>
  <c r="BU66" i="7"/>
  <c r="BW66" i="7"/>
  <c r="BY66" i="7"/>
  <c r="CA66" i="7"/>
  <c r="CC66" i="7"/>
  <c r="CE66" i="7"/>
  <c r="CG66" i="7"/>
  <c r="CI66" i="7"/>
  <c r="CK66" i="7"/>
  <c r="CM66" i="7"/>
  <c r="CO66" i="7"/>
  <c r="CQ66" i="7"/>
  <c r="CS66" i="7"/>
  <c r="CU66" i="7"/>
  <c r="CW66" i="7"/>
  <c r="CY66" i="7"/>
  <c r="DA66" i="7"/>
  <c r="BO67" i="7"/>
  <c r="BQ67" i="7"/>
  <c r="BS67" i="7"/>
  <c r="BU67" i="7"/>
  <c r="BW67" i="7"/>
  <c r="BY67" i="7"/>
  <c r="CA67" i="7"/>
  <c r="CC67" i="7"/>
  <c r="CE67" i="7"/>
  <c r="CG67" i="7"/>
  <c r="CI67" i="7"/>
  <c r="CK67" i="7"/>
  <c r="CM67" i="7"/>
  <c r="CO67" i="7"/>
  <c r="CQ67" i="7"/>
  <c r="CS67" i="7"/>
  <c r="CU67" i="7"/>
  <c r="CW67" i="7"/>
  <c r="CY67" i="7"/>
  <c r="DA67" i="7"/>
  <c r="BO68" i="7"/>
  <c r="BQ68" i="7"/>
  <c r="BS68" i="7"/>
  <c r="BU68" i="7"/>
  <c r="BW68" i="7"/>
  <c r="BY68" i="7"/>
  <c r="CA68" i="7"/>
  <c r="CC68" i="7"/>
  <c r="CE68" i="7"/>
  <c r="CG68" i="7"/>
  <c r="CI68" i="7"/>
  <c r="CK68" i="7"/>
  <c r="CM68" i="7"/>
  <c r="CO68" i="7"/>
  <c r="CQ68" i="7"/>
  <c r="CS68" i="7"/>
  <c r="CU68" i="7"/>
  <c r="CW68" i="7"/>
  <c r="CY68" i="7"/>
  <c r="DA68" i="7"/>
  <c r="BO69" i="7"/>
  <c r="BQ69" i="7"/>
  <c r="BS69" i="7"/>
  <c r="BU69" i="7"/>
  <c r="BW69" i="7"/>
  <c r="BY69" i="7"/>
  <c r="CA69" i="7"/>
  <c r="CC69" i="7"/>
  <c r="CE69" i="7"/>
  <c r="CG69" i="7"/>
  <c r="CI69" i="7"/>
  <c r="CK69" i="7"/>
  <c r="CM69" i="7"/>
  <c r="CO69" i="7"/>
  <c r="CQ69" i="7"/>
  <c r="CS69" i="7"/>
  <c r="CU69" i="7"/>
  <c r="CW69" i="7"/>
  <c r="CY69" i="7"/>
  <c r="DA69" i="7"/>
  <c r="BO70" i="7"/>
  <c r="BQ70" i="7"/>
  <c r="BS70" i="7"/>
  <c r="BU70" i="7"/>
  <c r="BW70" i="7"/>
  <c r="BY70" i="7"/>
  <c r="CA70" i="7"/>
  <c r="CC70" i="7"/>
  <c r="CE70" i="7"/>
  <c r="CG70" i="7"/>
  <c r="CI70" i="7"/>
  <c r="CK70" i="7"/>
  <c r="CM70" i="7"/>
  <c r="CO70" i="7"/>
  <c r="CQ70" i="7"/>
  <c r="CS70" i="7"/>
  <c r="CU70" i="7"/>
  <c r="CW70" i="7"/>
  <c r="CY70" i="7"/>
  <c r="DA70" i="7"/>
  <c r="BO71" i="7"/>
  <c r="BQ71" i="7"/>
  <c r="BS71" i="7"/>
  <c r="BU71" i="7"/>
  <c r="BW71" i="7"/>
  <c r="BY71" i="7"/>
  <c r="CA71" i="7"/>
  <c r="CC71" i="7"/>
  <c r="CE71" i="7"/>
  <c r="CG71" i="7"/>
  <c r="CI71" i="7"/>
  <c r="CK71" i="7"/>
  <c r="CM71" i="7"/>
  <c r="CO71" i="7"/>
  <c r="CQ71" i="7"/>
  <c r="CS71" i="7"/>
  <c r="CU71" i="7"/>
  <c r="CW71" i="7"/>
  <c r="CY71" i="7"/>
  <c r="DA71" i="7"/>
  <c r="BO72" i="7"/>
  <c r="BQ72" i="7"/>
  <c r="BS72" i="7"/>
  <c r="BU72" i="7"/>
  <c r="BW72" i="7"/>
  <c r="BY72" i="7"/>
  <c r="CA72" i="7"/>
  <c r="CC72" i="7"/>
  <c r="CE72" i="7"/>
  <c r="CG72" i="7"/>
  <c r="CI72" i="7"/>
  <c r="CK72" i="7"/>
  <c r="CM72" i="7"/>
  <c r="CO72" i="7"/>
  <c r="CQ72" i="7"/>
  <c r="CS72" i="7"/>
  <c r="CU72" i="7"/>
  <c r="CW72" i="7"/>
  <c r="CY72" i="7"/>
  <c r="DA72" i="7"/>
  <c r="BO73" i="7"/>
  <c r="BQ73" i="7"/>
  <c r="BS73" i="7"/>
  <c r="BU73" i="7"/>
  <c r="BW73" i="7"/>
  <c r="BY73" i="7"/>
  <c r="CA73" i="7"/>
  <c r="CC73" i="7"/>
  <c r="CE73" i="7"/>
  <c r="CG73" i="7"/>
  <c r="CI73" i="7"/>
  <c r="CK73" i="7"/>
  <c r="CM73" i="7"/>
  <c r="CO73" i="7"/>
  <c r="CQ73" i="7"/>
  <c r="CS73" i="7"/>
  <c r="CU73" i="7"/>
  <c r="CW73" i="7"/>
  <c r="CY73" i="7"/>
  <c r="DA73" i="7"/>
  <c r="BO74" i="7"/>
  <c r="BQ74" i="7"/>
  <c r="BS74" i="7"/>
  <c r="BU74" i="7"/>
  <c r="BW74" i="7"/>
  <c r="BY74" i="7"/>
  <c r="CA74" i="7"/>
  <c r="CC74" i="7"/>
  <c r="CE74" i="7"/>
  <c r="CG74" i="7"/>
  <c r="CI74" i="7"/>
  <c r="CK74" i="7"/>
  <c r="CM74" i="7"/>
  <c r="CO74" i="7"/>
  <c r="CQ74" i="7"/>
  <c r="CS74" i="7"/>
  <c r="CU74" i="7"/>
  <c r="CW74" i="7"/>
  <c r="CY74" i="7"/>
  <c r="DA74" i="7"/>
  <c r="BO75" i="7"/>
  <c r="BQ75" i="7"/>
  <c r="BS75" i="7"/>
  <c r="BU75" i="7"/>
  <c r="BW75" i="7"/>
  <c r="BY75" i="7"/>
  <c r="CA75" i="7"/>
  <c r="CC75" i="7"/>
  <c r="CE75" i="7"/>
  <c r="CG75" i="7"/>
  <c r="CI75" i="7"/>
  <c r="CK75" i="7"/>
  <c r="CM75" i="7"/>
  <c r="CO75" i="7"/>
  <c r="CQ75" i="7"/>
  <c r="CS75" i="7"/>
  <c r="CU75" i="7"/>
  <c r="CW75" i="7"/>
  <c r="CY75" i="7"/>
  <c r="DA75" i="7"/>
  <c r="BO76" i="7"/>
  <c r="BQ76" i="7"/>
  <c r="BS76" i="7"/>
  <c r="BU76" i="7"/>
  <c r="BW76" i="7"/>
  <c r="BY76" i="7"/>
  <c r="CA76" i="7"/>
  <c r="CC76" i="7"/>
  <c r="CE76" i="7"/>
  <c r="CG76" i="7"/>
  <c r="CI76" i="7"/>
  <c r="CK76" i="7"/>
  <c r="CM76" i="7"/>
  <c r="CO76" i="7"/>
  <c r="CQ76" i="7"/>
  <c r="CS76" i="7"/>
  <c r="CU76" i="7"/>
  <c r="CW76" i="7"/>
  <c r="CY76" i="7"/>
  <c r="DA76" i="7"/>
  <c r="BO77" i="7"/>
  <c r="BQ77" i="7"/>
  <c r="BS77" i="7"/>
  <c r="BU77" i="7"/>
  <c r="BW77" i="7"/>
  <c r="BY77" i="7"/>
  <c r="CA77" i="7"/>
  <c r="CC77" i="7"/>
  <c r="CE77" i="7"/>
  <c r="CG77" i="7"/>
  <c r="CI77" i="7"/>
  <c r="CK77" i="7"/>
  <c r="CM77" i="7"/>
  <c r="CO77" i="7"/>
  <c r="CQ77" i="7"/>
  <c r="CS77" i="7"/>
  <c r="CU77" i="7"/>
  <c r="CW77" i="7"/>
  <c r="CY77" i="7"/>
  <c r="DA77" i="7"/>
  <c r="BO78" i="7"/>
  <c r="BQ78" i="7"/>
  <c r="BS78" i="7"/>
  <c r="BU78" i="7"/>
  <c r="BW78" i="7"/>
  <c r="BY78" i="7"/>
  <c r="CA78" i="7"/>
  <c r="CC78" i="7"/>
  <c r="CE78" i="7"/>
  <c r="CG78" i="7"/>
  <c r="CI78" i="7"/>
  <c r="CK78" i="7"/>
  <c r="CM78" i="7"/>
  <c r="CO78" i="7"/>
  <c r="CQ78" i="7"/>
  <c r="CS78" i="7"/>
  <c r="CU78" i="7"/>
  <c r="CW78" i="7"/>
  <c r="CY78" i="7"/>
  <c r="DA78" i="7"/>
  <c r="BO79" i="7"/>
  <c r="BQ79" i="7"/>
  <c r="BS79" i="7"/>
  <c r="BU79" i="7"/>
  <c r="BW79" i="7"/>
  <c r="BY79" i="7"/>
  <c r="CA79" i="7"/>
  <c r="CC79" i="7"/>
  <c r="CE79" i="7"/>
  <c r="CG79" i="7"/>
  <c r="CI79" i="7"/>
  <c r="CK79" i="7"/>
  <c r="CM79" i="7"/>
  <c r="CO79" i="7"/>
  <c r="CQ79" i="7"/>
  <c r="CS79" i="7"/>
  <c r="CU79" i="7"/>
  <c r="CW79" i="7"/>
  <c r="CY79" i="7"/>
  <c r="DA79" i="7"/>
  <c r="BO80" i="7"/>
  <c r="BQ80" i="7"/>
  <c r="BS80" i="7"/>
  <c r="BU80" i="7"/>
  <c r="BW80" i="7"/>
  <c r="BY80" i="7"/>
  <c r="CA80" i="7"/>
  <c r="CC80" i="7"/>
  <c r="CE80" i="7"/>
  <c r="CG80" i="7"/>
  <c r="CI80" i="7"/>
  <c r="CK80" i="7"/>
  <c r="CM80" i="7"/>
  <c r="CO80" i="7"/>
  <c r="CQ80" i="7"/>
  <c r="CS80" i="7"/>
  <c r="CU80" i="7"/>
  <c r="CW80" i="7"/>
  <c r="CY80" i="7"/>
  <c r="DA80" i="7"/>
  <c r="BO81" i="7"/>
  <c r="BQ81" i="7"/>
  <c r="BS81" i="7"/>
  <c r="BU81" i="7"/>
  <c r="BW81" i="7"/>
  <c r="BY81" i="7"/>
  <c r="CA81" i="7"/>
  <c r="CC81" i="7"/>
  <c r="CE81" i="7"/>
  <c r="CG81" i="7"/>
  <c r="CI81" i="7"/>
  <c r="CK81" i="7"/>
  <c r="CM81" i="7"/>
  <c r="CO81" i="7"/>
  <c r="CQ81" i="7"/>
  <c r="CS81" i="7"/>
  <c r="CU81" i="7"/>
  <c r="CW81" i="7"/>
  <c r="CY81" i="7"/>
  <c r="DA81" i="7"/>
  <c r="BO82" i="7"/>
  <c r="BQ82" i="7"/>
  <c r="BS82" i="7"/>
  <c r="BU82" i="7"/>
  <c r="BW82" i="7"/>
  <c r="BY82" i="7"/>
  <c r="CA82" i="7"/>
  <c r="CC82" i="7"/>
  <c r="CE82" i="7"/>
  <c r="CG82" i="7"/>
  <c r="CI82" i="7"/>
  <c r="CK82" i="7"/>
  <c r="CM82" i="7"/>
  <c r="CO82" i="7"/>
  <c r="CQ82" i="7"/>
  <c r="CS82" i="7"/>
  <c r="CU82" i="7"/>
  <c r="CW82" i="7"/>
  <c r="CY82" i="7"/>
  <c r="DA82" i="7"/>
  <c r="BO83" i="7"/>
  <c r="BQ83" i="7"/>
  <c r="BS83" i="7"/>
  <c r="BU83" i="7"/>
  <c r="BW83" i="7"/>
  <c r="BY83" i="7"/>
  <c r="CA83" i="7"/>
  <c r="CC83" i="7"/>
  <c r="CE83" i="7"/>
  <c r="CG83" i="7"/>
  <c r="CI83" i="7"/>
  <c r="CK83" i="7"/>
  <c r="CM83" i="7"/>
  <c r="CO83" i="7"/>
  <c r="CQ83" i="7"/>
  <c r="CS83" i="7"/>
  <c r="CU83" i="7"/>
  <c r="CW83" i="7"/>
  <c r="CY83" i="7"/>
  <c r="DA83" i="7"/>
  <c r="BO84" i="7"/>
  <c r="BQ84" i="7"/>
  <c r="BS84" i="7"/>
  <c r="BU84" i="7"/>
  <c r="BW84" i="7"/>
  <c r="BY84" i="7"/>
  <c r="CA84" i="7"/>
  <c r="CC84" i="7"/>
  <c r="CE84" i="7"/>
  <c r="CG84" i="7"/>
  <c r="CI84" i="7"/>
  <c r="CK84" i="7"/>
  <c r="CM84" i="7"/>
  <c r="CO84" i="7"/>
  <c r="CQ84" i="7"/>
  <c r="CS84" i="7"/>
  <c r="CU84" i="7"/>
  <c r="CW84" i="7"/>
  <c r="CY84" i="7"/>
  <c r="DA84" i="7"/>
  <c r="BO85" i="7"/>
  <c r="BQ85" i="7"/>
  <c r="BS85" i="7"/>
  <c r="BU85" i="7"/>
  <c r="BW85" i="7"/>
  <c r="BY85" i="7"/>
  <c r="CA85" i="7"/>
  <c r="CC85" i="7"/>
  <c r="CE85" i="7"/>
  <c r="CG85" i="7"/>
  <c r="CI85" i="7"/>
  <c r="CK85" i="7"/>
  <c r="CM85" i="7"/>
  <c r="CO85" i="7"/>
  <c r="CQ85" i="7"/>
  <c r="CS85" i="7"/>
  <c r="CU85" i="7"/>
  <c r="CW85" i="7"/>
  <c r="CY85" i="7"/>
  <c r="DA85" i="7"/>
  <c r="BO86" i="7"/>
  <c r="BQ86" i="7"/>
  <c r="BS86" i="7"/>
  <c r="BU86" i="7"/>
  <c r="BW86" i="7"/>
  <c r="BY86" i="7"/>
  <c r="CA86" i="7"/>
  <c r="CC86" i="7"/>
  <c r="CE86" i="7"/>
  <c r="CG86" i="7"/>
  <c r="CI86" i="7"/>
  <c r="CK86" i="7"/>
  <c r="CM86" i="7"/>
  <c r="CO86" i="7"/>
  <c r="CQ86" i="7"/>
  <c r="CS86" i="7"/>
  <c r="CU86" i="7"/>
  <c r="CW86" i="7"/>
  <c r="CY86" i="7"/>
  <c r="DA86" i="7"/>
  <c r="BO87" i="7"/>
  <c r="BQ87" i="7"/>
  <c r="BS87" i="7"/>
  <c r="BU87" i="7"/>
  <c r="BW87" i="7"/>
  <c r="BY87" i="7"/>
  <c r="CA87" i="7"/>
  <c r="CC87" i="7"/>
  <c r="CE87" i="7"/>
  <c r="CG87" i="7"/>
  <c r="CI87" i="7"/>
  <c r="CK87" i="7"/>
  <c r="CM87" i="7"/>
  <c r="CO87" i="7"/>
  <c r="CQ87" i="7"/>
  <c r="CS87" i="7"/>
  <c r="CU87" i="7"/>
  <c r="CW87" i="7"/>
  <c r="CY87" i="7"/>
  <c r="DA87" i="7"/>
  <c r="BO88" i="7"/>
  <c r="BQ88" i="7"/>
  <c r="BS88" i="7"/>
  <c r="BU88" i="7"/>
  <c r="BW88" i="7"/>
  <c r="BY88" i="7"/>
  <c r="CA88" i="7"/>
  <c r="CC88" i="7"/>
  <c r="CE88" i="7"/>
  <c r="CG88" i="7"/>
  <c r="CI88" i="7"/>
  <c r="CK88" i="7"/>
  <c r="CM88" i="7"/>
  <c r="CO88" i="7"/>
  <c r="CQ88" i="7"/>
  <c r="CS88" i="7"/>
  <c r="CU88" i="7"/>
  <c r="CW88" i="7"/>
  <c r="CY88" i="7"/>
  <c r="DA88" i="7"/>
  <c r="BO89" i="7"/>
  <c r="BQ89" i="7"/>
  <c r="BS89" i="7"/>
  <c r="BU89" i="7"/>
  <c r="BW89" i="7"/>
  <c r="BY89" i="7"/>
  <c r="CA89" i="7"/>
  <c r="CC89" i="7"/>
  <c r="CE89" i="7"/>
  <c r="CG89" i="7"/>
  <c r="CI89" i="7"/>
  <c r="CK89" i="7"/>
  <c r="CM89" i="7"/>
  <c r="CO89" i="7"/>
  <c r="CQ89" i="7"/>
  <c r="CS89" i="7"/>
  <c r="CU89" i="7"/>
  <c r="CW89" i="7"/>
  <c r="CY89" i="7"/>
  <c r="DA89" i="7"/>
  <c r="BO90" i="7"/>
  <c r="BQ90" i="7"/>
  <c r="BS90" i="7"/>
  <c r="BU90" i="7"/>
  <c r="BW90" i="7"/>
  <c r="BY90" i="7"/>
  <c r="CA90" i="7"/>
  <c r="CC90" i="7"/>
  <c r="CE90" i="7"/>
  <c r="CG90" i="7"/>
  <c r="CI90" i="7"/>
  <c r="CK90" i="7"/>
  <c r="CM90" i="7"/>
  <c r="CO90" i="7"/>
  <c r="CQ90" i="7"/>
  <c r="CS90" i="7"/>
  <c r="CU90" i="7"/>
  <c r="CW90" i="7"/>
  <c r="CY90" i="7"/>
  <c r="DA90" i="7"/>
  <c r="BO91" i="7"/>
  <c r="BQ91" i="7"/>
  <c r="BS91" i="7"/>
  <c r="BU91" i="7"/>
  <c r="BW91" i="7"/>
  <c r="BY91" i="7"/>
  <c r="CA91" i="7"/>
  <c r="CC91" i="7"/>
  <c r="CE91" i="7"/>
  <c r="CG91" i="7"/>
  <c r="CI91" i="7"/>
  <c r="CK91" i="7"/>
  <c r="CM91" i="7"/>
  <c r="CO91" i="7"/>
  <c r="CQ91" i="7"/>
  <c r="CS91" i="7"/>
  <c r="CU91" i="7"/>
  <c r="CW91" i="7"/>
  <c r="CY91" i="7"/>
  <c r="DA91" i="7"/>
  <c r="BO92" i="7"/>
  <c r="BQ92" i="7"/>
  <c r="BS92" i="7"/>
  <c r="BU92" i="7"/>
  <c r="BW92" i="7"/>
  <c r="BY92" i="7"/>
  <c r="CA92" i="7"/>
  <c r="CC92" i="7"/>
  <c r="CE92" i="7"/>
  <c r="CG92" i="7"/>
  <c r="CI92" i="7"/>
  <c r="CK92" i="7"/>
  <c r="CM92" i="7"/>
  <c r="CO92" i="7"/>
  <c r="CQ92" i="7"/>
  <c r="CS92" i="7"/>
  <c r="CU92" i="7"/>
  <c r="CW92" i="7"/>
  <c r="CY92" i="7"/>
  <c r="DA92" i="7"/>
  <c r="BO93" i="7"/>
  <c r="BQ93" i="7"/>
  <c r="BS93" i="7"/>
  <c r="BU93" i="7"/>
  <c r="BW93" i="7"/>
  <c r="BY93" i="7"/>
  <c r="CA93" i="7"/>
  <c r="CC93" i="7"/>
  <c r="CE93" i="7"/>
  <c r="CG93" i="7"/>
  <c r="CI93" i="7"/>
  <c r="CK93" i="7"/>
  <c r="CM93" i="7"/>
  <c r="CO93" i="7"/>
  <c r="CQ93" i="7"/>
  <c r="CS93" i="7"/>
  <c r="CU93" i="7"/>
  <c r="CW93" i="7"/>
  <c r="CY93" i="7"/>
  <c r="DA93" i="7"/>
  <c r="BO94" i="7"/>
  <c r="BQ94" i="7"/>
  <c r="BS94" i="7"/>
  <c r="BU94" i="7"/>
  <c r="BW94" i="7"/>
  <c r="BY94" i="7"/>
  <c r="CA94" i="7"/>
  <c r="CC94" i="7"/>
  <c r="CE94" i="7"/>
  <c r="CG94" i="7"/>
  <c r="CI94" i="7"/>
  <c r="CK94" i="7"/>
  <c r="CM94" i="7"/>
  <c r="CO94" i="7"/>
  <c r="CQ94" i="7"/>
  <c r="CS94" i="7"/>
  <c r="CU94" i="7"/>
  <c r="CW94" i="7"/>
  <c r="CY94" i="7"/>
  <c r="DA94" i="7"/>
  <c r="BO95" i="7"/>
  <c r="BQ95" i="7"/>
  <c r="BS95" i="7"/>
  <c r="BU95" i="7"/>
  <c r="BW95" i="7"/>
  <c r="BY95" i="7"/>
  <c r="CA95" i="7"/>
  <c r="CC95" i="7"/>
  <c r="CE95" i="7"/>
  <c r="CG95" i="7"/>
  <c r="CI95" i="7"/>
  <c r="CK95" i="7"/>
  <c r="CM95" i="7"/>
  <c r="CO95" i="7"/>
  <c r="CQ95" i="7"/>
  <c r="CS95" i="7"/>
  <c r="CU95" i="7"/>
  <c r="CW95" i="7"/>
  <c r="CY95" i="7"/>
  <c r="DA95" i="7"/>
  <c r="BO96" i="7"/>
  <c r="BQ96" i="7"/>
  <c r="BS96" i="7"/>
  <c r="BU96" i="7"/>
  <c r="BW96" i="7"/>
  <c r="BY96" i="7"/>
  <c r="CA96" i="7"/>
  <c r="CC96" i="7"/>
  <c r="CE96" i="7"/>
  <c r="CG96" i="7"/>
  <c r="CI96" i="7"/>
  <c r="CK96" i="7"/>
  <c r="CM96" i="7"/>
  <c r="CO96" i="7"/>
  <c r="CQ96" i="7"/>
  <c r="CS96" i="7"/>
  <c r="CU96" i="7"/>
  <c r="CW96" i="7"/>
  <c r="CY96" i="7"/>
  <c r="DA96" i="7"/>
  <c r="BO97" i="7"/>
  <c r="BQ97" i="7"/>
  <c r="BS97" i="7"/>
  <c r="BU97" i="7"/>
  <c r="BW97" i="7"/>
  <c r="BY97" i="7"/>
  <c r="CA97" i="7"/>
  <c r="CC97" i="7"/>
  <c r="CE97" i="7"/>
  <c r="CG97" i="7"/>
  <c r="CI97" i="7"/>
  <c r="CK97" i="7"/>
  <c r="CM97" i="7"/>
  <c r="CO97" i="7"/>
  <c r="CQ97" i="7"/>
  <c r="CS97" i="7"/>
  <c r="CU97" i="7"/>
  <c r="CW97" i="7"/>
  <c r="CY97" i="7"/>
  <c r="DA97" i="7"/>
  <c r="BO98" i="7"/>
  <c r="BQ98" i="7"/>
  <c r="BS98" i="7"/>
  <c r="BU98" i="7"/>
  <c r="BW98" i="7"/>
  <c r="BY98" i="7"/>
  <c r="CA98" i="7"/>
  <c r="CC98" i="7"/>
  <c r="CE98" i="7"/>
  <c r="CG98" i="7"/>
  <c r="CI98" i="7"/>
  <c r="CK98" i="7"/>
  <c r="CM98" i="7"/>
  <c r="CO98" i="7"/>
  <c r="CQ98" i="7"/>
  <c r="CS98" i="7"/>
  <c r="CU98" i="7"/>
  <c r="CW98" i="7"/>
  <c r="CY98" i="7"/>
  <c r="DA98" i="7"/>
  <c r="BO99" i="7"/>
  <c r="BQ99" i="7"/>
  <c r="BS99" i="7"/>
  <c r="BU99" i="7"/>
  <c r="BW99" i="7"/>
  <c r="BY99" i="7"/>
  <c r="CA99" i="7"/>
  <c r="CC99" i="7"/>
  <c r="CE99" i="7"/>
  <c r="CG99" i="7"/>
  <c r="CI99" i="7"/>
  <c r="CK99" i="7"/>
  <c r="CM99" i="7"/>
  <c r="CO99" i="7"/>
  <c r="CQ99" i="7"/>
  <c r="CS99" i="7"/>
  <c r="CU99" i="7"/>
  <c r="CW99" i="7"/>
  <c r="CY99" i="7"/>
  <c r="DA99" i="7"/>
  <c r="BO100" i="7"/>
  <c r="BQ100" i="7"/>
  <c r="BS100" i="7"/>
  <c r="BU100" i="7"/>
  <c r="BW100" i="7"/>
  <c r="BY100" i="7"/>
  <c r="CA100" i="7"/>
  <c r="CC100" i="7"/>
  <c r="CE100" i="7"/>
  <c r="CG100" i="7"/>
  <c r="CI100" i="7"/>
  <c r="CK100" i="7"/>
  <c r="CM100" i="7"/>
  <c r="CO100" i="7"/>
  <c r="CQ100" i="7"/>
  <c r="CS100" i="7"/>
  <c r="CU100" i="7"/>
  <c r="CW100" i="7"/>
  <c r="CY100" i="7"/>
  <c r="DA100" i="7"/>
  <c r="BO101" i="7"/>
  <c r="BQ101" i="7"/>
  <c r="BS101" i="7"/>
  <c r="BU101" i="7"/>
  <c r="BW101" i="7"/>
  <c r="BY101" i="7"/>
  <c r="CA101" i="7"/>
  <c r="CC101" i="7"/>
  <c r="CE101" i="7"/>
  <c r="CG101" i="7"/>
  <c r="CI101" i="7"/>
  <c r="CK101" i="7"/>
  <c r="CM101" i="7"/>
  <c r="CO101" i="7"/>
  <c r="CQ101" i="7"/>
  <c r="CS101" i="7"/>
  <c r="CU101" i="7"/>
  <c r="CW101" i="7"/>
  <c r="CY101" i="7"/>
  <c r="DA101" i="7"/>
  <c r="BO102" i="7"/>
  <c r="BQ102" i="7"/>
  <c r="BS102" i="7"/>
  <c r="BU102" i="7"/>
  <c r="BW102" i="7"/>
  <c r="BY102" i="7"/>
  <c r="CA102" i="7"/>
  <c r="CC102" i="7"/>
  <c r="CE102" i="7"/>
  <c r="CG102" i="7"/>
  <c r="CI102" i="7"/>
  <c r="CK102" i="7"/>
  <c r="CM102" i="7"/>
  <c r="CO102" i="7"/>
  <c r="CQ102" i="7"/>
  <c r="CS102" i="7"/>
  <c r="CU102" i="7"/>
  <c r="CW102" i="7"/>
  <c r="CY102" i="7"/>
  <c r="DA102" i="7"/>
  <c r="BO103" i="7"/>
  <c r="BQ103" i="7"/>
  <c r="BS103" i="7"/>
  <c r="BU103" i="7"/>
  <c r="BW103" i="7"/>
  <c r="BY103" i="7"/>
  <c r="CA103" i="7"/>
  <c r="CC103" i="7"/>
  <c r="CE103" i="7"/>
  <c r="CG103" i="7"/>
  <c r="CI103" i="7"/>
  <c r="CK103" i="7"/>
  <c r="CM103" i="7"/>
  <c r="CO103" i="7"/>
  <c r="CQ103" i="7"/>
  <c r="CS103" i="7"/>
  <c r="CU103" i="7"/>
  <c r="CW103" i="7"/>
  <c r="CY103" i="7"/>
  <c r="DA103" i="7"/>
  <c r="BO104" i="7"/>
  <c r="BQ104" i="7"/>
  <c r="BS104" i="7"/>
  <c r="BU104" i="7"/>
  <c r="BW104" i="7"/>
  <c r="BY104" i="7"/>
  <c r="CA104" i="7"/>
  <c r="CC104" i="7"/>
  <c r="CE104" i="7"/>
  <c r="CG104" i="7"/>
  <c r="CI104" i="7"/>
  <c r="CK104" i="7"/>
  <c r="CM104" i="7"/>
  <c r="CO104" i="7"/>
  <c r="CQ104" i="7"/>
  <c r="CS104" i="7"/>
  <c r="CU104" i="7"/>
  <c r="CW104" i="7"/>
  <c r="CY104" i="7"/>
  <c r="DA104" i="7"/>
  <c r="BO105" i="7"/>
  <c r="BQ105" i="7"/>
  <c r="BS105" i="7"/>
  <c r="BU105" i="7"/>
  <c r="BW105" i="7"/>
  <c r="BY105" i="7"/>
  <c r="CA105" i="7"/>
  <c r="CC105" i="7"/>
  <c r="CE105" i="7"/>
  <c r="CG105" i="7"/>
  <c r="CI105" i="7"/>
  <c r="CK105" i="7"/>
  <c r="CM105" i="7"/>
  <c r="CO105" i="7"/>
  <c r="CQ105" i="7"/>
  <c r="CS105" i="7"/>
  <c r="CU105" i="7"/>
  <c r="CW105" i="7"/>
  <c r="CY105" i="7"/>
  <c r="DA105" i="7"/>
  <c r="BO106" i="7"/>
  <c r="BQ106" i="7"/>
  <c r="BS106" i="7"/>
  <c r="BU106" i="7"/>
  <c r="BW106" i="7"/>
  <c r="BY106" i="7"/>
  <c r="CA106" i="7"/>
  <c r="CC106" i="7"/>
  <c r="CE106" i="7"/>
  <c r="CG106" i="7"/>
  <c r="CI106" i="7"/>
  <c r="CK106" i="7"/>
  <c r="CM106" i="7"/>
  <c r="CO106" i="7"/>
  <c r="CQ106" i="7"/>
  <c r="CS106" i="7"/>
  <c r="CU106" i="7"/>
  <c r="CW106" i="7"/>
  <c r="CY106" i="7"/>
  <c r="DA106" i="7"/>
  <c r="BO107" i="7"/>
  <c r="BQ107" i="7"/>
  <c r="BS107" i="7"/>
  <c r="BU107" i="7"/>
  <c r="BW107" i="7"/>
  <c r="BY107" i="7"/>
  <c r="CA107" i="7"/>
  <c r="CC107" i="7"/>
  <c r="CE107" i="7"/>
  <c r="CG107" i="7"/>
  <c r="CI107" i="7"/>
  <c r="CK107" i="7"/>
  <c r="CM107" i="7"/>
  <c r="CO107" i="7"/>
  <c r="CQ107" i="7"/>
  <c r="CS107" i="7"/>
  <c r="CU107" i="7"/>
  <c r="CW107" i="7"/>
  <c r="CY107" i="7"/>
  <c r="DA107" i="7"/>
  <c r="BO108" i="7"/>
  <c r="BQ108" i="7"/>
  <c r="BS108" i="7"/>
  <c r="BU108" i="7"/>
  <c r="BW108" i="7"/>
  <c r="BY108" i="7"/>
  <c r="CA108" i="7"/>
  <c r="CC108" i="7"/>
  <c r="CE108" i="7"/>
  <c r="CG108" i="7"/>
  <c r="CI108" i="7"/>
  <c r="CK108" i="7"/>
  <c r="CM108" i="7"/>
  <c r="CO108" i="7"/>
  <c r="CQ108" i="7"/>
  <c r="CS108" i="7"/>
  <c r="CU108" i="7"/>
  <c r="CW108" i="7"/>
  <c r="CY108" i="7"/>
  <c r="DA108" i="7"/>
  <c r="BO109" i="7"/>
  <c r="BQ109" i="7"/>
  <c r="BS109" i="7"/>
  <c r="BU109" i="7"/>
  <c r="BW109" i="7"/>
  <c r="BY109" i="7"/>
  <c r="CA109" i="7"/>
  <c r="CC109" i="7"/>
  <c r="CE109" i="7"/>
  <c r="CG109" i="7"/>
  <c r="CI109" i="7"/>
  <c r="CK109" i="7"/>
  <c r="CM109" i="7"/>
  <c r="CO109" i="7"/>
  <c r="CQ109" i="7"/>
  <c r="CS109" i="7"/>
  <c r="CU109" i="7"/>
  <c r="CW109" i="7"/>
  <c r="CY109" i="7"/>
  <c r="DA109" i="7"/>
  <c r="BO110" i="7"/>
  <c r="BQ110" i="7"/>
  <c r="BS110" i="7"/>
  <c r="BU110" i="7"/>
  <c r="BW110" i="7"/>
  <c r="BY110" i="7"/>
  <c r="CA110" i="7"/>
  <c r="CC110" i="7"/>
  <c r="CE110" i="7"/>
  <c r="CG110" i="7"/>
  <c r="CI110" i="7"/>
  <c r="CK110" i="7"/>
  <c r="CM110" i="7"/>
  <c r="CO110" i="7"/>
  <c r="CQ110" i="7"/>
  <c r="CS110" i="7"/>
  <c r="CU110" i="7"/>
  <c r="CW110" i="7"/>
  <c r="CY110" i="7"/>
  <c r="DA110" i="7"/>
  <c r="BO111" i="7"/>
  <c r="BQ111" i="7"/>
  <c r="BS111" i="7"/>
  <c r="BU111" i="7"/>
  <c r="BW111" i="7"/>
  <c r="BY111" i="7"/>
  <c r="CA111" i="7"/>
  <c r="CC111" i="7"/>
  <c r="CE111" i="7"/>
  <c r="CG111" i="7"/>
  <c r="CI111" i="7"/>
  <c r="CK111" i="7"/>
  <c r="CM111" i="7"/>
  <c r="CO111" i="7"/>
  <c r="CQ111" i="7"/>
  <c r="CS111" i="7"/>
  <c r="CU111" i="7"/>
  <c r="CW111" i="7"/>
  <c r="CY111" i="7"/>
  <c r="DA111" i="7"/>
  <c r="BO112" i="7"/>
  <c r="BQ112" i="7"/>
  <c r="BS112" i="7"/>
  <c r="BU112" i="7"/>
  <c r="BW112" i="7"/>
  <c r="BY112" i="7"/>
  <c r="CA112" i="7"/>
  <c r="CC112" i="7"/>
  <c r="CE112" i="7"/>
  <c r="CG112" i="7"/>
  <c r="CI112" i="7"/>
  <c r="CK112" i="7"/>
  <c r="CM112" i="7"/>
  <c r="CO112" i="7"/>
  <c r="CQ112" i="7"/>
  <c r="CS112" i="7"/>
  <c r="CU112" i="7"/>
  <c r="CW112" i="7"/>
  <c r="CY112" i="7"/>
  <c r="DA112" i="7"/>
  <c r="BO113" i="7"/>
  <c r="BQ113" i="7"/>
  <c r="BS113" i="7"/>
  <c r="BU113" i="7"/>
  <c r="BW113" i="7"/>
  <c r="BY113" i="7"/>
  <c r="CA113" i="7"/>
  <c r="CC113" i="7"/>
  <c r="CE113" i="7"/>
  <c r="CG113" i="7"/>
  <c r="CI113" i="7"/>
  <c r="CK113" i="7"/>
  <c r="CM113" i="7"/>
  <c r="CO113" i="7"/>
  <c r="CQ113" i="7"/>
  <c r="CS113" i="7"/>
  <c r="CU113" i="7"/>
  <c r="CW113" i="7"/>
  <c r="CY113" i="7"/>
  <c r="DA113" i="7"/>
  <c r="BO114" i="7"/>
  <c r="BQ114" i="7"/>
  <c r="BS114" i="7"/>
  <c r="BU114" i="7"/>
  <c r="BW114" i="7"/>
  <c r="BY114" i="7"/>
  <c r="CA114" i="7"/>
  <c r="CC114" i="7"/>
  <c r="CE114" i="7"/>
  <c r="CG114" i="7"/>
  <c r="CI114" i="7"/>
  <c r="CK114" i="7"/>
  <c r="CM114" i="7"/>
  <c r="CO114" i="7"/>
  <c r="CQ114" i="7"/>
  <c r="CS114" i="7"/>
  <c r="CU114" i="7"/>
  <c r="CW114" i="7"/>
  <c r="CY114" i="7"/>
  <c r="DA114" i="7"/>
  <c r="BO115" i="7"/>
  <c r="BQ115" i="7"/>
  <c r="BS115" i="7"/>
  <c r="BU115" i="7"/>
  <c r="BW115" i="7"/>
  <c r="BY115" i="7"/>
  <c r="CA115" i="7"/>
  <c r="CC115" i="7"/>
  <c r="CE115" i="7"/>
  <c r="CG115" i="7"/>
  <c r="CI115" i="7"/>
  <c r="CK115" i="7"/>
  <c r="CM115" i="7"/>
  <c r="CO115" i="7"/>
  <c r="CQ115" i="7"/>
  <c r="CS115" i="7"/>
  <c r="CU115" i="7"/>
  <c r="CW115" i="7"/>
  <c r="CY115" i="7"/>
  <c r="DA115" i="7"/>
  <c r="BO116" i="7"/>
  <c r="BQ116" i="7"/>
  <c r="BS116" i="7"/>
  <c r="BU116" i="7"/>
  <c r="BW116" i="7"/>
  <c r="BY116" i="7"/>
  <c r="CA116" i="7"/>
  <c r="CC116" i="7"/>
  <c r="CE116" i="7"/>
  <c r="CG116" i="7"/>
  <c r="CI116" i="7"/>
  <c r="CK116" i="7"/>
  <c r="CM116" i="7"/>
  <c r="CO116" i="7"/>
  <c r="CQ116" i="7"/>
  <c r="CS116" i="7"/>
  <c r="CU116" i="7"/>
  <c r="CW116" i="7"/>
  <c r="CY116" i="7"/>
  <c r="DA116" i="7"/>
  <c r="BO117" i="7"/>
  <c r="BQ117" i="7"/>
  <c r="BS117" i="7"/>
  <c r="BU117" i="7"/>
  <c r="BW117" i="7"/>
  <c r="BY117" i="7"/>
  <c r="CA117" i="7"/>
  <c r="CC117" i="7"/>
  <c r="CE117" i="7"/>
  <c r="CG117" i="7"/>
  <c r="CI117" i="7"/>
  <c r="CK117" i="7"/>
  <c r="CM117" i="7"/>
  <c r="CO117" i="7"/>
  <c r="CQ117" i="7"/>
  <c r="CS117" i="7"/>
  <c r="CU117" i="7"/>
  <c r="CW117" i="7"/>
  <c r="CY117" i="7"/>
  <c r="DA117" i="7"/>
  <c r="BO118" i="7"/>
  <c r="BQ118" i="7"/>
  <c r="BS118" i="7"/>
  <c r="BU118" i="7"/>
  <c r="BW118" i="7"/>
  <c r="BY118" i="7"/>
  <c r="CA118" i="7"/>
  <c r="CC118" i="7"/>
  <c r="CE118" i="7"/>
  <c r="CG118" i="7"/>
  <c r="CI118" i="7"/>
  <c r="CK118" i="7"/>
  <c r="CM118" i="7"/>
  <c r="CO118" i="7"/>
  <c r="CQ118" i="7"/>
  <c r="CS118" i="7"/>
  <c r="CU118" i="7"/>
  <c r="CW118" i="7"/>
  <c r="CY118" i="7"/>
  <c r="DA118" i="7"/>
  <c r="BO119" i="7"/>
  <c r="BQ119" i="7"/>
  <c r="BS119" i="7"/>
  <c r="BU119" i="7"/>
  <c r="BW119" i="7"/>
  <c r="BY119" i="7"/>
  <c r="CA119" i="7"/>
  <c r="CC119" i="7"/>
  <c r="CE119" i="7"/>
  <c r="CG119" i="7"/>
  <c r="CI119" i="7"/>
  <c r="CK119" i="7"/>
  <c r="CM119" i="7"/>
  <c r="CO119" i="7"/>
  <c r="CQ119" i="7"/>
  <c r="CS119" i="7"/>
  <c r="CU119" i="7"/>
  <c r="CW119" i="7"/>
  <c r="CY119" i="7"/>
  <c r="DA119" i="7"/>
  <c r="BO120" i="7"/>
  <c r="BQ120" i="7"/>
  <c r="BS120" i="7"/>
  <c r="BU120" i="7"/>
  <c r="BW120" i="7"/>
  <c r="BY120" i="7"/>
  <c r="CA120" i="7"/>
  <c r="CC120" i="7"/>
  <c r="CE120" i="7"/>
  <c r="CG120" i="7"/>
  <c r="CI120" i="7"/>
  <c r="CK120" i="7"/>
  <c r="CM120" i="7"/>
  <c r="CO120" i="7"/>
  <c r="CQ120" i="7"/>
  <c r="CS120" i="7"/>
  <c r="CU120" i="7"/>
  <c r="CW120" i="7"/>
  <c r="CY120" i="7"/>
  <c r="DA120" i="7"/>
  <c r="BO121" i="7"/>
  <c r="BQ121" i="7"/>
  <c r="BS121" i="7"/>
  <c r="BU121" i="7"/>
  <c r="BW121" i="7"/>
  <c r="BY121" i="7"/>
  <c r="CA121" i="7"/>
  <c r="CC121" i="7"/>
  <c r="CE121" i="7"/>
  <c r="CG121" i="7"/>
  <c r="CI121" i="7"/>
  <c r="CK121" i="7"/>
  <c r="CM121" i="7"/>
  <c r="CO121" i="7"/>
  <c r="CQ121" i="7"/>
  <c r="CS121" i="7"/>
  <c r="CU121" i="7"/>
  <c r="CW121" i="7"/>
  <c r="CY121" i="7"/>
  <c r="DA121" i="7"/>
  <c r="BO122" i="7"/>
  <c r="BQ122" i="7"/>
  <c r="BS122" i="7"/>
  <c r="BU122" i="7"/>
  <c r="BW122" i="7"/>
  <c r="BY122" i="7"/>
  <c r="CA122" i="7"/>
  <c r="CC122" i="7"/>
  <c r="CE122" i="7"/>
  <c r="CG122" i="7"/>
  <c r="CI122" i="7"/>
  <c r="CK122" i="7"/>
  <c r="CM122" i="7"/>
  <c r="CO122" i="7"/>
  <c r="CQ122" i="7"/>
  <c r="CS122" i="7"/>
  <c r="CU122" i="7"/>
  <c r="CW122" i="7"/>
  <c r="CY122" i="7"/>
  <c r="DA122" i="7"/>
  <c r="BO123" i="7"/>
  <c r="BQ123" i="7"/>
  <c r="BS123" i="7"/>
  <c r="BU123" i="7"/>
  <c r="BW123" i="7"/>
  <c r="BY123" i="7"/>
  <c r="CA123" i="7"/>
  <c r="CC123" i="7"/>
  <c r="CE123" i="7"/>
  <c r="CG123" i="7"/>
  <c r="CI123" i="7"/>
  <c r="CK123" i="7"/>
  <c r="CM123" i="7"/>
  <c r="CO123" i="7"/>
  <c r="CQ123" i="7"/>
  <c r="CS123" i="7"/>
  <c r="CU123" i="7"/>
  <c r="CW123" i="7"/>
  <c r="CY123" i="7"/>
  <c r="DA123" i="7"/>
  <c r="BO124" i="7"/>
  <c r="BQ124" i="7"/>
  <c r="BS124" i="7"/>
  <c r="BU124" i="7"/>
  <c r="BW124" i="7"/>
  <c r="BY124" i="7"/>
  <c r="CA124" i="7"/>
  <c r="CC124" i="7"/>
  <c r="CE124" i="7"/>
  <c r="CG124" i="7"/>
  <c r="CI124" i="7"/>
  <c r="CK124" i="7"/>
  <c r="CM124" i="7"/>
  <c r="CO124" i="7"/>
  <c r="CQ124" i="7"/>
  <c r="CS124" i="7"/>
  <c r="CU124" i="7"/>
  <c r="CW124" i="7"/>
  <c r="CY124" i="7"/>
  <c r="DA124" i="7"/>
  <c r="BO125" i="7"/>
  <c r="BQ125" i="7"/>
  <c r="BS125" i="7"/>
  <c r="BU125" i="7"/>
  <c r="BW125" i="7"/>
  <c r="BY125" i="7"/>
  <c r="CA125" i="7"/>
  <c r="CC125" i="7"/>
  <c r="CE125" i="7"/>
  <c r="CG125" i="7"/>
  <c r="CI125" i="7"/>
  <c r="CK125" i="7"/>
  <c r="CM125" i="7"/>
  <c r="CO125" i="7"/>
  <c r="CQ125" i="7"/>
  <c r="CS125" i="7"/>
  <c r="CU125" i="7"/>
  <c r="CW125" i="7"/>
  <c r="CY125" i="7"/>
  <c r="DA125" i="7"/>
  <c r="BO126" i="7"/>
  <c r="BQ126" i="7"/>
  <c r="BS126" i="7"/>
  <c r="BU126" i="7"/>
  <c r="BW126" i="7"/>
  <c r="BY126" i="7"/>
  <c r="CA126" i="7"/>
  <c r="CC126" i="7"/>
  <c r="CE126" i="7"/>
  <c r="CG126" i="7"/>
  <c r="CI126" i="7"/>
  <c r="CK126" i="7"/>
  <c r="CM126" i="7"/>
  <c r="CO126" i="7"/>
  <c r="CQ126" i="7"/>
  <c r="CS126" i="7"/>
  <c r="CU126" i="7"/>
  <c r="CW126" i="7"/>
  <c r="CY126" i="7"/>
  <c r="DA126" i="7"/>
  <c r="BO127" i="7"/>
  <c r="BQ127" i="7"/>
  <c r="BS127" i="7"/>
  <c r="BU127" i="7"/>
  <c r="BW127" i="7"/>
  <c r="BY127" i="7"/>
  <c r="CA127" i="7"/>
  <c r="CC127" i="7"/>
  <c r="CE127" i="7"/>
  <c r="CG127" i="7"/>
  <c r="CI127" i="7"/>
  <c r="CK127" i="7"/>
  <c r="CM127" i="7"/>
  <c r="CO127" i="7"/>
  <c r="CQ127" i="7"/>
  <c r="CS127" i="7"/>
  <c r="CU127" i="7"/>
  <c r="CW127" i="7"/>
  <c r="CY127" i="7"/>
  <c r="DA127" i="7"/>
  <c r="BO128" i="7"/>
  <c r="BQ128" i="7"/>
  <c r="BS128" i="7"/>
  <c r="BU128" i="7"/>
  <c r="BW128" i="7"/>
  <c r="BY128" i="7"/>
  <c r="CA128" i="7"/>
  <c r="CC128" i="7"/>
  <c r="CE128" i="7"/>
  <c r="CG128" i="7"/>
  <c r="CI128" i="7"/>
  <c r="CK128" i="7"/>
  <c r="CM128" i="7"/>
  <c r="CO128" i="7"/>
  <c r="CQ128" i="7"/>
  <c r="CS128" i="7"/>
  <c r="CU128" i="7"/>
  <c r="CW128" i="7"/>
  <c r="CY128" i="7"/>
  <c r="DA128" i="7"/>
  <c r="BO129" i="7"/>
  <c r="BQ129" i="7"/>
  <c r="BS129" i="7"/>
  <c r="BU129" i="7"/>
  <c r="BW129" i="7"/>
  <c r="BY129" i="7"/>
  <c r="CA129" i="7"/>
  <c r="CC129" i="7"/>
  <c r="CE129" i="7"/>
  <c r="CG129" i="7"/>
  <c r="CI129" i="7"/>
  <c r="CK129" i="7"/>
  <c r="CM129" i="7"/>
  <c r="CO129" i="7"/>
  <c r="CQ129" i="7"/>
  <c r="CS129" i="7"/>
  <c r="CU129" i="7"/>
  <c r="CW129" i="7"/>
  <c r="CY129" i="7"/>
  <c r="DA129" i="7"/>
  <c r="BO130" i="7"/>
  <c r="BQ130" i="7"/>
  <c r="BS130" i="7"/>
  <c r="BU130" i="7"/>
  <c r="BW130" i="7"/>
  <c r="BY130" i="7"/>
  <c r="CA130" i="7"/>
  <c r="CC130" i="7"/>
  <c r="CE130" i="7"/>
  <c r="CG130" i="7"/>
  <c r="CI130" i="7"/>
  <c r="CK130" i="7"/>
  <c r="CM130" i="7"/>
  <c r="CO130" i="7"/>
  <c r="CQ130" i="7"/>
  <c r="CS130" i="7"/>
  <c r="CU130" i="7"/>
  <c r="CW130" i="7"/>
  <c r="CY130" i="7"/>
  <c r="DA130" i="7"/>
  <c r="BO131" i="7"/>
  <c r="BQ131" i="7"/>
  <c r="BS131" i="7"/>
  <c r="BU131" i="7"/>
  <c r="BW131" i="7"/>
  <c r="BY131" i="7"/>
  <c r="CA131" i="7"/>
  <c r="CC131" i="7"/>
  <c r="CE131" i="7"/>
  <c r="CG131" i="7"/>
  <c r="CI131" i="7"/>
  <c r="CK131" i="7"/>
  <c r="CM131" i="7"/>
  <c r="CO131" i="7"/>
  <c r="CQ131" i="7"/>
  <c r="CS131" i="7"/>
  <c r="CU131" i="7"/>
  <c r="CW131" i="7"/>
  <c r="CY131" i="7"/>
  <c r="DA131" i="7"/>
  <c r="BO132" i="7"/>
  <c r="BQ132" i="7"/>
  <c r="BS132" i="7"/>
  <c r="BU132" i="7"/>
  <c r="BW132" i="7"/>
  <c r="BY132" i="7"/>
  <c r="CA132" i="7"/>
  <c r="CC132" i="7"/>
  <c r="CE132" i="7"/>
  <c r="CG132" i="7"/>
  <c r="CI132" i="7"/>
  <c r="CK132" i="7"/>
  <c r="CM132" i="7"/>
  <c r="CO132" i="7"/>
  <c r="CQ132" i="7"/>
  <c r="CS132" i="7"/>
  <c r="CU132" i="7"/>
  <c r="CW132" i="7"/>
  <c r="CY132" i="7"/>
  <c r="DA132" i="7"/>
  <c r="BO133" i="7"/>
  <c r="BQ133" i="7"/>
  <c r="BS133" i="7"/>
  <c r="BU133" i="7"/>
  <c r="BW133" i="7"/>
  <c r="BY133" i="7"/>
  <c r="CA133" i="7"/>
  <c r="CC133" i="7"/>
  <c r="CE133" i="7"/>
  <c r="CG133" i="7"/>
  <c r="CI133" i="7"/>
  <c r="CK133" i="7"/>
  <c r="CM133" i="7"/>
  <c r="CO133" i="7"/>
  <c r="CQ133" i="7"/>
  <c r="CS133" i="7"/>
  <c r="CU133" i="7"/>
  <c r="CW133" i="7"/>
  <c r="CY133" i="7"/>
  <c r="DA133" i="7"/>
  <c r="BO134" i="7"/>
  <c r="BQ134" i="7"/>
  <c r="BS134" i="7"/>
  <c r="BU134" i="7"/>
  <c r="BW134" i="7"/>
  <c r="BY134" i="7"/>
  <c r="CA134" i="7"/>
  <c r="CC134" i="7"/>
  <c r="CE134" i="7"/>
  <c r="CG134" i="7"/>
  <c r="CI134" i="7"/>
  <c r="CK134" i="7"/>
  <c r="CM134" i="7"/>
  <c r="CO134" i="7"/>
  <c r="CQ134" i="7"/>
  <c r="CS134" i="7"/>
  <c r="CU134" i="7"/>
  <c r="CW134" i="7"/>
  <c r="CY134" i="7"/>
  <c r="DA134" i="7"/>
  <c r="BO135" i="7"/>
  <c r="BQ135" i="7"/>
  <c r="BS135" i="7"/>
  <c r="BU135" i="7"/>
  <c r="BW135" i="7"/>
  <c r="BY135" i="7"/>
  <c r="CA135" i="7"/>
  <c r="CC135" i="7"/>
  <c r="CE135" i="7"/>
  <c r="CG135" i="7"/>
  <c r="CI135" i="7"/>
  <c r="CK135" i="7"/>
  <c r="CM135" i="7"/>
  <c r="CO135" i="7"/>
  <c r="CQ135" i="7"/>
  <c r="CS135" i="7"/>
  <c r="CU135" i="7"/>
  <c r="CW135" i="7"/>
  <c r="CY135" i="7"/>
  <c r="DA135" i="7"/>
  <c r="BO136" i="7"/>
  <c r="BQ136" i="7"/>
  <c r="BS136" i="7"/>
  <c r="BU136" i="7"/>
  <c r="BW136" i="7"/>
  <c r="BY136" i="7"/>
  <c r="CA136" i="7"/>
  <c r="CC136" i="7"/>
  <c r="CE136" i="7"/>
  <c r="CG136" i="7"/>
  <c r="CI136" i="7"/>
  <c r="CK136" i="7"/>
  <c r="CM136" i="7"/>
  <c r="CO136" i="7"/>
  <c r="CQ136" i="7"/>
  <c r="CS136" i="7"/>
  <c r="CU136" i="7"/>
  <c r="CW136" i="7"/>
  <c r="CY136" i="7"/>
  <c r="DA136" i="7"/>
  <c r="BO137" i="7"/>
  <c r="BQ137" i="7"/>
  <c r="BS137" i="7"/>
  <c r="BU137" i="7"/>
  <c r="BW137" i="7"/>
  <c r="BY137" i="7"/>
  <c r="CA137" i="7"/>
  <c r="CC137" i="7"/>
  <c r="CE137" i="7"/>
  <c r="CG137" i="7"/>
  <c r="CI137" i="7"/>
  <c r="CK137" i="7"/>
  <c r="CM137" i="7"/>
  <c r="CO137" i="7"/>
  <c r="CQ137" i="7"/>
  <c r="CS137" i="7"/>
  <c r="CU137" i="7"/>
  <c r="CW137" i="7"/>
  <c r="CY137" i="7"/>
  <c r="DA137" i="7"/>
  <c r="BO138" i="7"/>
  <c r="BQ138" i="7"/>
  <c r="BS138" i="7"/>
  <c r="BU138" i="7"/>
  <c r="BW138" i="7"/>
  <c r="BY138" i="7"/>
  <c r="CA138" i="7"/>
  <c r="CC138" i="7"/>
  <c r="CE138" i="7"/>
  <c r="CG138" i="7"/>
  <c r="CI138" i="7"/>
  <c r="CK138" i="7"/>
  <c r="CM138" i="7"/>
  <c r="CO138" i="7"/>
  <c r="CQ138" i="7"/>
  <c r="CS138" i="7"/>
  <c r="CU138" i="7"/>
  <c r="CW138" i="7"/>
  <c r="CY138" i="7"/>
  <c r="DA138" i="7"/>
  <c r="BO139" i="7"/>
  <c r="BQ139" i="7"/>
  <c r="BS139" i="7"/>
  <c r="BU139" i="7"/>
  <c r="BW139" i="7"/>
  <c r="BY139" i="7"/>
  <c r="CA139" i="7"/>
  <c r="CC139" i="7"/>
  <c r="CE139" i="7"/>
  <c r="CG139" i="7"/>
  <c r="CI139" i="7"/>
  <c r="CK139" i="7"/>
  <c r="CM139" i="7"/>
  <c r="CO139" i="7"/>
  <c r="CQ139" i="7"/>
  <c r="CS139" i="7"/>
  <c r="CU139" i="7"/>
  <c r="CW139" i="7"/>
  <c r="CY139" i="7"/>
  <c r="DA139" i="7"/>
  <c r="BO140" i="7"/>
  <c r="BQ140" i="7"/>
  <c r="BS140" i="7"/>
  <c r="BU140" i="7"/>
  <c r="BW140" i="7"/>
  <c r="BY140" i="7"/>
  <c r="CA140" i="7"/>
  <c r="CC140" i="7"/>
  <c r="CE140" i="7"/>
  <c r="CG140" i="7"/>
  <c r="CI140" i="7"/>
  <c r="CK140" i="7"/>
  <c r="CM140" i="7"/>
  <c r="CO140" i="7"/>
  <c r="CQ140" i="7"/>
  <c r="CS140" i="7"/>
  <c r="CU140" i="7"/>
  <c r="CW140" i="7"/>
  <c r="CY140" i="7"/>
  <c r="DA140" i="7"/>
  <c r="BO141" i="7"/>
  <c r="BQ141" i="7"/>
  <c r="BS141" i="7"/>
  <c r="BU141" i="7"/>
  <c r="BW141" i="7"/>
  <c r="BY141" i="7"/>
  <c r="CA141" i="7"/>
  <c r="CC141" i="7"/>
  <c r="CE141" i="7"/>
  <c r="CG141" i="7"/>
  <c r="CI141" i="7"/>
  <c r="CK141" i="7"/>
  <c r="CM141" i="7"/>
  <c r="CO141" i="7"/>
  <c r="CQ141" i="7"/>
  <c r="CS141" i="7"/>
  <c r="CU141" i="7"/>
  <c r="CW141" i="7"/>
  <c r="CY141" i="7"/>
  <c r="DA141" i="7"/>
  <c r="BO142" i="7"/>
  <c r="BQ142" i="7"/>
  <c r="BS142" i="7"/>
  <c r="BU142" i="7"/>
  <c r="BW142" i="7"/>
  <c r="BY142" i="7"/>
  <c r="CA142" i="7"/>
  <c r="CC142" i="7"/>
  <c r="CE142" i="7"/>
  <c r="CG142" i="7"/>
  <c r="CI142" i="7"/>
  <c r="CK142" i="7"/>
  <c r="CM142" i="7"/>
  <c r="CO142" i="7"/>
  <c r="CQ142" i="7"/>
  <c r="CS142" i="7"/>
  <c r="CU142" i="7"/>
  <c r="CW142" i="7"/>
  <c r="CY142" i="7"/>
  <c r="DA142" i="7"/>
  <c r="BO143" i="7"/>
  <c r="BQ143" i="7"/>
  <c r="BS143" i="7"/>
  <c r="BU143" i="7"/>
  <c r="BW143" i="7"/>
  <c r="BY143" i="7"/>
  <c r="CA143" i="7"/>
  <c r="CC143" i="7"/>
  <c r="CE143" i="7"/>
  <c r="CG143" i="7"/>
  <c r="CI143" i="7"/>
  <c r="CK143" i="7"/>
  <c r="CM143" i="7"/>
  <c r="CO143" i="7"/>
  <c r="CQ143" i="7"/>
  <c r="CS143" i="7"/>
  <c r="CU143" i="7"/>
  <c r="CW143" i="7"/>
  <c r="CY143" i="7"/>
  <c r="DA143" i="7"/>
  <c r="BO144" i="7"/>
  <c r="BQ144" i="7"/>
  <c r="BS144" i="7"/>
  <c r="BU144" i="7"/>
  <c r="BW144" i="7"/>
  <c r="BY144" i="7"/>
  <c r="CA144" i="7"/>
  <c r="CC144" i="7"/>
  <c r="CE144" i="7"/>
  <c r="CG144" i="7"/>
  <c r="CI144" i="7"/>
  <c r="CK144" i="7"/>
  <c r="CM144" i="7"/>
  <c r="CO144" i="7"/>
  <c r="CQ144" i="7"/>
  <c r="CS144" i="7"/>
  <c r="CU144" i="7"/>
  <c r="CW144" i="7"/>
  <c r="CY144" i="7"/>
  <c r="DA144" i="7"/>
  <c r="BO145" i="7"/>
  <c r="BQ145" i="7"/>
  <c r="BS145" i="7"/>
  <c r="BU145" i="7"/>
  <c r="BW145" i="7"/>
  <c r="BY145" i="7"/>
  <c r="CA145" i="7"/>
  <c r="CC145" i="7"/>
  <c r="CE145" i="7"/>
  <c r="CG145" i="7"/>
  <c r="CI145" i="7"/>
  <c r="CK145" i="7"/>
  <c r="CM145" i="7"/>
  <c r="CO145" i="7"/>
  <c r="CQ145" i="7"/>
  <c r="CS145" i="7"/>
  <c r="CU145" i="7"/>
  <c r="CW145" i="7"/>
  <c r="CY145" i="7"/>
  <c r="DA145" i="7"/>
  <c r="BO146" i="7"/>
  <c r="BQ146" i="7"/>
  <c r="BS146" i="7"/>
  <c r="BU146" i="7"/>
  <c r="BW146" i="7"/>
  <c r="BY146" i="7"/>
  <c r="CA146" i="7"/>
  <c r="CC146" i="7"/>
  <c r="CE146" i="7"/>
  <c r="CG146" i="7"/>
  <c r="CI146" i="7"/>
  <c r="CK146" i="7"/>
  <c r="CM146" i="7"/>
  <c r="CO146" i="7"/>
  <c r="CQ146" i="7"/>
  <c r="CS146" i="7"/>
  <c r="CU146" i="7"/>
  <c r="CW146" i="7"/>
  <c r="CY146" i="7"/>
  <c r="DA146" i="7"/>
  <c r="BO147" i="7"/>
  <c r="BQ147" i="7"/>
  <c r="BS147" i="7"/>
  <c r="BU147" i="7"/>
  <c r="BW147" i="7"/>
  <c r="BY147" i="7"/>
  <c r="CA147" i="7"/>
  <c r="CC147" i="7"/>
  <c r="CE147" i="7"/>
  <c r="CG147" i="7"/>
  <c r="CI147" i="7"/>
  <c r="CK147" i="7"/>
  <c r="CM147" i="7"/>
  <c r="CO147" i="7"/>
  <c r="CQ147" i="7"/>
  <c r="CS147" i="7"/>
  <c r="CU147" i="7"/>
  <c r="CW147" i="7"/>
  <c r="CY147" i="7"/>
  <c r="DA147" i="7"/>
  <c r="BO148" i="7"/>
  <c r="BQ148" i="7"/>
  <c r="BS148" i="7"/>
  <c r="BU148" i="7"/>
  <c r="BW148" i="7"/>
  <c r="BY148" i="7"/>
  <c r="CA148" i="7"/>
  <c r="CC148" i="7"/>
  <c r="CE148" i="7"/>
  <c r="CG148" i="7"/>
  <c r="CI148" i="7"/>
  <c r="CK148" i="7"/>
  <c r="CM148" i="7"/>
  <c r="CO148" i="7"/>
  <c r="CQ148" i="7"/>
  <c r="CS148" i="7"/>
  <c r="CU148" i="7"/>
  <c r="CW148" i="7"/>
  <c r="CY148" i="7"/>
  <c r="DA148" i="7"/>
  <c r="BO149" i="7"/>
  <c r="BQ149" i="7"/>
  <c r="BS149" i="7"/>
  <c r="BU149" i="7"/>
  <c r="BW149" i="7"/>
  <c r="BY149" i="7"/>
  <c r="CA149" i="7"/>
  <c r="CC149" i="7"/>
  <c r="CE149" i="7"/>
  <c r="CG149" i="7"/>
  <c r="CI149" i="7"/>
  <c r="CK149" i="7"/>
  <c r="CM149" i="7"/>
  <c r="CO149" i="7"/>
  <c r="CQ149" i="7"/>
  <c r="CS149" i="7"/>
  <c r="CU149" i="7"/>
  <c r="CW149" i="7"/>
  <c r="CY149" i="7"/>
  <c r="DA149" i="7"/>
  <c r="BO150" i="7"/>
  <c r="BQ150" i="7"/>
  <c r="BS150" i="7"/>
  <c r="BU150" i="7"/>
  <c r="BW150" i="7"/>
  <c r="BY150" i="7"/>
  <c r="CA150" i="7"/>
  <c r="CC150" i="7"/>
  <c r="CE150" i="7"/>
  <c r="CG150" i="7"/>
  <c r="CI150" i="7"/>
  <c r="CK150" i="7"/>
  <c r="CM150" i="7"/>
  <c r="CO150" i="7"/>
  <c r="CQ150" i="7"/>
  <c r="CS150" i="7"/>
  <c r="CU150" i="7"/>
  <c r="CW150" i="7"/>
  <c r="CY150" i="7"/>
  <c r="DA150" i="7"/>
  <c r="BO151" i="7"/>
  <c r="BQ151" i="7"/>
  <c r="BS151" i="7"/>
  <c r="BU151" i="7"/>
  <c r="BW151" i="7"/>
  <c r="BY151" i="7"/>
  <c r="CA151" i="7"/>
  <c r="CC151" i="7"/>
  <c r="CE151" i="7"/>
  <c r="CG151" i="7"/>
  <c r="CI151" i="7"/>
  <c r="CK151" i="7"/>
  <c r="CM151" i="7"/>
  <c r="CO151" i="7"/>
  <c r="CQ151" i="7"/>
  <c r="CS151" i="7"/>
  <c r="CU151" i="7"/>
  <c r="CW151" i="7"/>
  <c r="CY151" i="7"/>
  <c r="DA151" i="7"/>
  <c r="BO152" i="7"/>
  <c r="BQ152" i="7"/>
  <c r="BS152" i="7"/>
  <c r="BU152" i="7"/>
  <c r="BW152" i="7"/>
  <c r="BY152" i="7"/>
  <c r="CA152" i="7"/>
  <c r="CC152" i="7"/>
  <c r="CE152" i="7"/>
  <c r="CG152" i="7"/>
  <c r="CI152" i="7"/>
  <c r="CK152" i="7"/>
  <c r="CM152" i="7"/>
  <c r="CO152" i="7"/>
  <c r="CQ152" i="7"/>
  <c r="CS152" i="7"/>
  <c r="CU152" i="7"/>
  <c r="CW152" i="7"/>
  <c r="CY152" i="7"/>
  <c r="DA152" i="7"/>
  <c r="BO153" i="7"/>
  <c r="BQ153" i="7"/>
  <c r="BS153" i="7"/>
  <c r="BU153" i="7"/>
  <c r="BW153" i="7"/>
  <c r="BY153" i="7"/>
  <c r="CA153" i="7"/>
  <c r="CC153" i="7"/>
  <c r="CE153" i="7"/>
  <c r="CG153" i="7"/>
  <c r="CI153" i="7"/>
  <c r="CK153" i="7"/>
  <c r="CM153" i="7"/>
  <c r="CO153" i="7"/>
  <c r="CQ153" i="7"/>
  <c r="CS153" i="7"/>
  <c r="CU153" i="7"/>
  <c r="CW153" i="7"/>
  <c r="CY153" i="7"/>
  <c r="DA153" i="7"/>
  <c r="BO154" i="7"/>
  <c r="BQ154" i="7"/>
  <c r="BS154" i="7"/>
  <c r="BU154" i="7"/>
  <c r="BW154" i="7"/>
  <c r="BY154" i="7"/>
  <c r="CA154" i="7"/>
  <c r="CC154" i="7"/>
  <c r="CE154" i="7"/>
  <c r="CG154" i="7"/>
  <c r="CI154" i="7"/>
  <c r="CK154" i="7"/>
  <c r="CM154" i="7"/>
  <c r="CO154" i="7"/>
  <c r="CQ154" i="7"/>
  <c r="CS154" i="7"/>
  <c r="CU154" i="7"/>
  <c r="CW154" i="7"/>
  <c r="CY154" i="7"/>
  <c r="DA154" i="7"/>
  <c r="BO155" i="7"/>
  <c r="BQ155" i="7"/>
  <c r="BS155" i="7"/>
  <c r="BU155" i="7"/>
  <c r="BW155" i="7"/>
  <c r="BY155" i="7"/>
  <c r="CA155" i="7"/>
  <c r="CC155" i="7"/>
  <c r="CE155" i="7"/>
  <c r="CG155" i="7"/>
  <c r="CI155" i="7"/>
  <c r="CK155" i="7"/>
  <c r="CM155" i="7"/>
  <c r="CO155" i="7"/>
  <c r="CQ155" i="7"/>
  <c r="CS155" i="7"/>
  <c r="CU155" i="7"/>
  <c r="CW155" i="7"/>
  <c r="CY155" i="7"/>
  <c r="DA155" i="7"/>
  <c r="BO156" i="7"/>
  <c r="BQ156" i="7"/>
  <c r="BS156" i="7"/>
  <c r="BU156" i="7"/>
  <c r="BW156" i="7"/>
  <c r="BY156" i="7"/>
  <c r="CA156" i="7"/>
  <c r="CC156" i="7"/>
  <c r="CE156" i="7"/>
  <c r="CG156" i="7"/>
  <c r="CI156" i="7"/>
  <c r="CK156" i="7"/>
  <c r="CM156" i="7"/>
  <c r="CO156" i="7"/>
  <c r="CQ156" i="7"/>
  <c r="CS156" i="7"/>
  <c r="CU156" i="7"/>
  <c r="CW156" i="7"/>
  <c r="CY156" i="7"/>
  <c r="DA156" i="7"/>
  <c r="BO157" i="7"/>
  <c r="BQ157" i="7"/>
  <c r="BS157" i="7"/>
  <c r="BU157" i="7"/>
  <c r="BW157" i="7"/>
  <c r="BY157" i="7"/>
  <c r="CA157" i="7"/>
  <c r="CC157" i="7"/>
  <c r="CE157" i="7"/>
  <c r="CG157" i="7"/>
  <c r="CI157" i="7"/>
  <c r="CK157" i="7"/>
  <c r="CM157" i="7"/>
  <c r="CO157" i="7"/>
  <c r="CQ157" i="7"/>
  <c r="CS157" i="7"/>
  <c r="CU157" i="7"/>
  <c r="CW157" i="7"/>
  <c r="CY157" i="7"/>
  <c r="DA157" i="7"/>
  <c r="BO158" i="7"/>
  <c r="BQ158" i="7"/>
  <c r="BS158" i="7"/>
  <c r="BU158" i="7"/>
  <c r="BW158" i="7"/>
  <c r="BY158" i="7"/>
  <c r="CA158" i="7"/>
  <c r="CC158" i="7"/>
  <c r="CE158" i="7"/>
  <c r="CG158" i="7"/>
  <c r="CI158" i="7"/>
  <c r="CK158" i="7"/>
  <c r="CM158" i="7"/>
  <c r="CO158" i="7"/>
  <c r="CQ158" i="7"/>
  <c r="CS158" i="7"/>
  <c r="CU158" i="7"/>
  <c r="CW158" i="7"/>
  <c r="CY158" i="7"/>
  <c r="DA158" i="7"/>
  <c r="BO159" i="7"/>
  <c r="BQ159" i="7"/>
  <c r="BS159" i="7"/>
  <c r="BU159" i="7"/>
  <c r="BW159" i="7"/>
  <c r="BY159" i="7"/>
  <c r="CA159" i="7"/>
  <c r="CC159" i="7"/>
  <c r="CE159" i="7"/>
  <c r="CG159" i="7"/>
  <c r="CI159" i="7"/>
  <c r="CK159" i="7"/>
  <c r="CM159" i="7"/>
  <c r="CO159" i="7"/>
  <c r="CQ159" i="7"/>
  <c r="CS159" i="7"/>
  <c r="CU159" i="7"/>
  <c r="CW159" i="7"/>
  <c r="CY159" i="7"/>
  <c r="DA159" i="7"/>
  <c r="BO160" i="7"/>
  <c r="BQ160" i="7"/>
  <c r="BS160" i="7"/>
  <c r="BU160" i="7"/>
  <c r="BW160" i="7"/>
  <c r="BY160" i="7"/>
  <c r="CA160" i="7"/>
  <c r="CC160" i="7"/>
  <c r="CE160" i="7"/>
  <c r="CG160" i="7"/>
  <c r="CI160" i="7"/>
  <c r="CK160" i="7"/>
  <c r="CM160" i="7"/>
  <c r="CO160" i="7"/>
  <c r="CQ160" i="7"/>
  <c r="CS160" i="7"/>
  <c r="CU160" i="7"/>
  <c r="CW160" i="7"/>
  <c r="CY160" i="7"/>
  <c r="DA160" i="7"/>
  <c r="BO161" i="7"/>
  <c r="BQ161" i="7"/>
  <c r="BS161" i="7"/>
  <c r="BU161" i="7"/>
  <c r="BW161" i="7"/>
  <c r="BY161" i="7"/>
  <c r="CA161" i="7"/>
  <c r="CC161" i="7"/>
  <c r="CE161" i="7"/>
  <c r="CG161" i="7"/>
  <c r="CI161" i="7"/>
  <c r="CK161" i="7"/>
  <c r="CM161" i="7"/>
  <c r="CO161" i="7"/>
  <c r="CQ161" i="7"/>
  <c r="CS161" i="7"/>
  <c r="CU161" i="7"/>
  <c r="CW161" i="7"/>
  <c r="CY161" i="7"/>
  <c r="DA161" i="7"/>
  <c r="BO162" i="7"/>
  <c r="BQ162" i="7"/>
  <c r="BS162" i="7"/>
  <c r="BU162" i="7"/>
  <c r="BW162" i="7"/>
  <c r="BY162" i="7"/>
  <c r="CA162" i="7"/>
  <c r="CC162" i="7"/>
  <c r="CE162" i="7"/>
  <c r="CG162" i="7"/>
  <c r="CI162" i="7"/>
  <c r="CK162" i="7"/>
  <c r="CM162" i="7"/>
  <c r="CO162" i="7"/>
  <c r="CQ162" i="7"/>
  <c r="CS162" i="7"/>
  <c r="CU162" i="7"/>
  <c r="CW162" i="7"/>
  <c r="CY162" i="7"/>
  <c r="DA162" i="7"/>
  <c r="BO163" i="7"/>
  <c r="BQ163" i="7"/>
  <c r="BS163" i="7"/>
  <c r="BU163" i="7"/>
  <c r="BW163" i="7"/>
  <c r="BY163" i="7"/>
  <c r="CA163" i="7"/>
  <c r="CC163" i="7"/>
  <c r="CE163" i="7"/>
  <c r="CG163" i="7"/>
  <c r="CI163" i="7"/>
  <c r="CK163" i="7"/>
  <c r="CM163" i="7"/>
  <c r="CO163" i="7"/>
  <c r="CQ163" i="7"/>
  <c r="CS163" i="7"/>
  <c r="CU163" i="7"/>
  <c r="CW163" i="7"/>
  <c r="CY163" i="7"/>
  <c r="DA163" i="7"/>
  <c r="BO164" i="7"/>
  <c r="BQ164" i="7"/>
  <c r="BS164" i="7"/>
  <c r="BU164" i="7"/>
  <c r="BW164" i="7"/>
  <c r="BY164" i="7"/>
  <c r="CA164" i="7"/>
  <c r="CC164" i="7"/>
  <c r="CE164" i="7"/>
  <c r="CG164" i="7"/>
  <c r="CI164" i="7"/>
  <c r="CK164" i="7"/>
  <c r="CM164" i="7"/>
  <c r="CO164" i="7"/>
  <c r="CQ164" i="7"/>
  <c r="CS164" i="7"/>
  <c r="CU164" i="7"/>
  <c r="CW164" i="7"/>
  <c r="CY164" i="7"/>
  <c r="DA164" i="7"/>
  <c r="BO165" i="7"/>
  <c r="BQ165" i="7"/>
  <c r="BS165" i="7"/>
  <c r="BU165" i="7"/>
  <c r="BW165" i="7"/>
  <c r="BY165" i="7"/>
  <c r="CA165" i="7"/>
  <c r="CC165" i="7"/>
  <c r="CE165" i="7"/>
  <c r="CG165" i="7"/>
  <c r="CI165" i="7"/>
  <c r="CK165" i="7"/>
  <c r="CM165" i="7"/>
  <c r="CO165" i="7"/>
  <c r="CQ165" i="7"/>
  <c r="CS165" i="7"/>
  <c r="CU165" i="7"/>
  <c r="CW165" i="7"/>
  <c r="CY165" i="7"/>
  <c r="DA165" i="7"/>
  <c r="BO166" i="7"/>
  <c r="BQ166" i="7"/>
  <c r="BS166" i="7"/>
  <c r="BU166" i="7"/>
  <c r="BW166" i="7"/>
  <c r="BY166" i="7"/>
  <c r="CA166" i="7"/>
  <c r="CC166" i="7"/>
  <c r="CE166" i="7"/>
  <c r="CG166" i="7"/>
  <c r="CI166" i="7"/>
  <c r="CK166" i="7"/>
  <c r="CM166" i="7"/>
  <c r="CO166" i="7"/>
  <c r="CQ166" i="7"/>
  <c r="CS166" i="7"/>
  <c r="CU166" i="7"/>
  <c r="CW166" i="7"/>
  <c r="CY166" i="7"/>
  <c r="DA166" i="7"/>
  <c r="BO167" i="7"/>
  <c r="BQ167" i="7"/>
  <c r="BS167" i="7"/>
  <c r="BU167" i="7"/>
  <c r="BW167" i="7"/>
  <c r="BY167" i="7"/>
  <c r="CA167" i="7"/>
  <c r="CC167" i="7"/>
  <c r="CE167" i="7"/>
  <c r="CG167" i="7"/>
  <c r="CI167" i="7"/>
  <c r="CK167" i="7"/>
  <c r="CM167" i="7"/>
  <c r="CO167" i="7"/>
  <c r="CQ167" i="7"/>
  <c r="CS167" i="7"/>
  <c r="CU167" i="7"/>
  <c r="CW167" i="7"/>
  <c r="CY167" i="7"/>
  <c r="DA167" i="7"/>
  <c r="BO168" i="7"/>
  <c r="BQ168" i="7"/>
  <c r="BS168" i="7"/>
  <c r="BU168" i="7"/>
  <c r="BW168" i="7"/>
  <c r="BY168" i="7"/>
  <c r="CA168" i="7"/>
  <c r="CC168" i="7"/>
  <c r="CE168" i="7"/>
  <c r="CG168" i="7"/>
  <c r="CI168" i="7"/>
  <c r="CK168" i="7"/>
  <c r="CM168" i="7"/>
  <c r="CO168" i="7"/>
  <c r="CQ168" i="7"/>
  <c r="CS168" i="7"/>
  <c r="CU168" i="7"/>
  <c r="CW168" i="7"/>
  <c r="CY168" i="7"/>
  <c r="DA168" i="7"/>
  <c r="BO169" i="7"/>
  <c r="BQ169" i="7"/>
  <c r="BS169" i="7"/>
  <c r="BU169" i="7"/>
  <c r="BW169" i="7"/>
  <c r="BY169" i="7"/>
  <c r="CA169" i="7"/>
  <c r="CC169" i="7"/>
  <c r="CE169" i="7"/>
  <c r="CG169" i="7"/>
  <c r="CI169" i="7"/>
  <c r="CK169" i="7"/>
  <c r="CM169" i="7"/>
  <c r="CO169" i="7"/>
  <c r="CQ169" i="7"/>
  <c r="CS169" i="7"/>
  <c r="CU169" i="7"/>
  <c r="CW169" i="7"/>
  <c r="CY169" i="7"/>
  <c r="DA169" i="7"/>
  <c r="BO170" i="7"/>
  <c r="BQ170" i="7"/>
  <c r="BS170" i="7"/>
  <c r="BU170" i="7"/>
  <c r="BW170" i="7"/>
  <c r="BY170" i="7"/>
  <c r="CA170" i="7"/>
  <c r="CC170" i="7"/>
  <c r="CE170" i="7"/>
  <c r="CG170" i="7"/>
  <c r="CI170" i="7"/>
  <c r="CK170" i="7"/>
  <c r="CM170" i="7"/>
  <c r="CO170" i="7"/>
  <c r="CQ170" i="7"/>
  <c r="CS170" i="7"/>
  <c r="CU170" i="7"/>
  <c r="CW170" i="7"/>
  <c r="CY170" i="7"/>
  <c r="DA170" i="7"/>
  <c r="BO171" i="7"/>
  <c r="BQ171" i="7"/>
  <c r="BS171" i="7"/>
  <c r="BU171" i="7"/>
  <c r="BW171" i="7"/>
  <c r="BY171" i="7"/>
  <c r="CA171" i="7"/>
  <c r="CC171" i="7"/>
  <c r="CE171" i="7"/>
  <c r="CG171" i="7"/>
  <c r="CI171" i="7"/>
  <c r="CK171" i="7"/>
  <c r="CM171" i="7"/>
  <c r="CO171" i="7"/>
  <c r="CQ171" i="7"/>
  <c r="CS171" i="7"/>
  <c r="CU171" i="7"/>
  <c r="CW171" i="7"/>
  <c r="CY171" i="7"/>
  <c r="DA171" i="7"/>
  <c r="BO172" i="7"/>
  <c r="BQ172" i="7"/>
  <c r="BS172" i="7"/>
  <c r="BU172" i="7"/>
  <c r="BW172" i="7"/>
  <c r="BY172" i="7"/>
  <c r="CA172" i="7"/>
  <c r="CC172" i="7"/>
  <c r="CE172" i="7"/>
  <c r="CG172" i="7"/>
  <c r="CI172" i="7"/>
  <c r="CK172" i="7"/>
  <c r="CM172" i="7"/>
  <c r="CO172" i="7"/>
  <c r="CQ172" i="7"/>
  <c r="CS172" i="7"/>
  <c r="CU172" i="7"/>
  <c r="CW172" i="7"/>
  <c r="CY172" i="7"/>
  <c r="DA172" i="7"/>
  <c r="BO173" i="7"/>
  <c r="BQ173" i="7"/>
  <c r="BS173" i="7"/>
  <c r="BU173" i="7"/>
  <c r="BW173" i="7"/>
  <c r="BY173" i="7"/>
  <c r="CA173" i="7"/>
  <c r="CC173" i="7"/>
  <c r="CE173" i="7"/>
  <c r="CG173" i="7"/>
  <c r="CI173" i="7"/>
  <c r="CK173" i="7"/>
  <c r="CM173" i="7"/>
  <c r="CO173" i="7"/>
  <c r="CQ173" i="7"/>
  <c r="CS173" i="7"/>
  <c r="CU173" i="7"/>
  <c r="CW173" i="7"/>
  <c r="CY173" i="7"/>
  <c r="DA173" i="7"/>
  <c r="BO174" i="7"/>
  <c r="BQ174" i="7"/>
  <c r="BS174" i="7"/>
  <c r="BU174" i="7"/>
  <c r="BW174" i="7"/>
  <c r="BY174" i="7"/>
  <c r="CA174" i="7"/>
  <c r="CC174" i="7"/>
  <c r="CE174" i="7"/>
  <c r="CG174" i="7"/>
  <c r="CI174" i="7"/>
  <c r="CK174" i="7"/>
  <c r="CM174" i="7"/>
  <c r="CO174" i="7"/>
  <c r="CQ174" i="7"/>
  <c r="CS174" i="7"/>
  <c r="CU174" i="7"/>
  <c r="CW174" i="7"/>
  <c r="CY174" i="7"/>
  <c r="DA174" i="7"/>
  <c r="BO175" i="7"/>
  <c r="BQ175" i="7"/>
  <c r="BS175" i="7"/>
  <c r="BU175" i="7"/>
  <c r="BW175" i="7"/>
  <c r="BY175" i="7"/>
  <c r="CA175" i="7"/>
  <c r="CC175" i="7"/>
  <c r="CE175" i="7"/>
  <c r="CG175" i="7"/>
  <c r="CI175" i="7"/>
  <c r="CK175" i="7"/>
  <c r="CM175" i="7"/>
  <c r="CO175" i="7"/>
  <c r="CQ175" i="7"/>
  <c r="CS175" i="7"/>
  <c r="CU175" i="7"/>
  <c r="CW175" i="7"/>
  <c r="CY175" i="7"/>
  <c r="DA175" i="7"/>
  <c r="BO176" i="7"/>
  <c r="BQ176" i="7"/>
  <c r="BS176" i="7"/>
  <c r="BU176" i="7"/>
  <c r="BW176" i="7"/>
  <c r="BY176" i="7"/>
  <c r="CA176" i="7"/>
  <c r="CC176" i="7"/>
  <c r="CE176" i="7"/>
  <c r="CG176" i="7"/>
  <c r="CI176" i="7"/>
  <c r="CK176" i="7"/>
  <c r="CM176" i="7"/>
  <c r="CO176" i="7"/>
  <c r="CQ176" i="7"/>
  <c r="CS176" i="7"/>
  <c r="CU176" i="7"/>
  <c r="CW176" i="7"/>
  <c r="CY176" i="7"/>
  <c r="DA176" i="7"/>
  <c r="BO177" i="7"/>
  <c r="BQ177" i="7"/>
  <c r="BS177" i="7"/>
  <c r="BU177" i="7"/>
  <c r="BW177" i="7"/>
  <c r="BY177" i="7"/>
  <c r="CA177" i="7"/>
  <c r="CC177" i="7"/>
  <c r="CE177" i="7"/>
  <c r="CG177" i="7"/>
  <c r="CI177" i="7"/>
  <c r="CK177" i="7"/>
  <c r="CM177" i="7"/>
  <c r="CO177" i="7"/>
  <c r="CQ177" i="7"/>
  <c r="CS177" i="7"/>
  <c r="CU177" i="7"/>
  <c r="CW177" i="7"/>
  <c r="CY177" i="7"/>
  <c r="DA177" i="7"/>
  <c r="BO178" i="7"/>
  <c r="BQ178" i="7"/>
  <c r="BS178" i="7"/>
  <c r="BU178" i="7"/>
  <c r="BW178" i="7"/>
  <c r="BY178" i="7"/>
  <c r="CA178" i="7"/>
  <c r="CC178" i="7"/>
  <c r="CE178" i="7"/>
  <c r="CG178" i="7"/>
  <c r="CI178" i="7"/>
  <c r="CK178" i="7"/>
  <c r="CM178" i="7"/>
  <c r="CO178" i="7"/>
  <c r="CQ178" i="7"/>
  <c r="CS178" i="7"/>
  <c r="CU178" i="7"/>
  <c r="CW178" i="7"/>
  <c r="CY178" i="7"/>
  <c r="DA178" i="7"/>
  <c r="BO179" i="7"/>
  <c r="BQ179" i="7"/>
  <c r="BS179" i="7"/>
  <c r="BU179" i="7"/>
  <c r="BW179" i="7"/>
  <c r="BY179" i="7"/>
  <c r="CA179" i="7"/>
  <c r="CC179" i="7"/>
  <c r="CE179" i="7"/>
  <c r="CG179" i="7"/>
  <c r="CI179" i="7"/>
  <c r="CK179" i="7"/>
  <c r="CM179" i="7"/>
  <c r="CO179" i="7"/>
  <c r="CQ179" i="7"/>
  <c r="CS179" i="7"/>
  <c r="CU179" i="7"/>
  <c r="CW179" i="7"/>
  <c r="CY179" i="7"/>
  <c r="DA179" i="7"/>
  <c r="BO180" i="7"/>
  <c r="BQ180" i="7"/>
  <c r="BS180" i="7"/>
  <c r="BU180" i="7"/>
  <c r="BW180" i="7"/>
  <c r="BY180" i="7"/>
  <c r="CA180" i="7"/>
  <c r="CC180" i="7"/>
  <c r="CE180" i="7"/>
  <c r="CG180" i="7"/>
  <c r="CI180" i="7"/>
  <c r="CK180" i="7"/>
  <c r="CM180" i="7"/>
  <c r="CO180" i="7"/>
  <c r="CQ180" i="7"/>
  <c r="CS180" i="7"/>
  <c r="CU180" i="7"/>
  <c r="CW180" i="7"/>
  <c r="CY180" i="7"/>
  <c r="DA180" i="7"/>
  <c r="BO181" i="7"/>
  <c r="BQ181" i="7"/>
  <c r="BS181" i="7"/>
  <c r="BU181" i="7"/>
  <c r="BW181" i="7"/>
  <c r="BY181" i="7"/>
  <c r="CA181" i="7"/>
  <c r="CC181" i="7"/>
  <c r="CE181" i="7"/>
  <c r="CG181" i="7"/>
  <c r="CI181" i="7"/>
  <c r="CK181" i="7"/>
  <c r="CM181" i="7"/>
  <c r="CO181" i="7"/>
  <c r="CQ181" i="7"/>
  <c r="CS181" i="7"/>
  <c r="CU181" i="7"/>
  <c r="CW181" i="7"/>
  <c r="CY181" i="7"/>
  <c r="DA181" i="7"/>
  <c r="BO182" i="7"/>
  <c r="BQ182" i="7"/>
  <c r="BS182" i="7"/>
  <c r="BU182" i="7"/>
  <c r="BW182" i="7"/>
  <c r="BY182" i="7"/>
  <c r="CA182" i="7"/>
  <c r="CC182" i="7"/>
  <c r="CE182" i="7"/>
  <c r="CG182" i="7"/>
  <c r="CI182" i="7"/>
  <c r="CK182" i="7"/>
  <c r="CM182" i="7"/>
  <c r="CO182" i="7"/>
  <c r="CQ182" i="7"/>
  <c r="CS182" i="7"/>
  <c r="CU182" i="7"/>
  <c r="CW182" i="7"/>
  <c r="CY182" i="7"/>
  <c r="DA182" i="7"/>
  <c r="BO183" i="7"/>
  <c r="BQ183" i="7"/>
  <c r="BS183" i="7"/>
  <c r="BU183" i="7"/>
  <c r="BW183" i="7"/>
  <c r="BY183" i="7"/>
  <c r="CA183" i="7"/>
  <c r="CC183" i="7"/>
  <c r="CE183" i="7"/>
  <c r="CG183" i="7"/>
  <c r="CI183" i="7"/>
  <c r="CK183" i="7"/>
  <c r="CM183" i="7"/>
  <c r="CO183" i="7"/>
  <c r="CQ183" i="7"/>
  <c r="CS183" i="7"/>
  <c r="CU183" i="7"/>
  <c r="CW183" i="7"/>
  <c r="CY183" i="7"/>
  <c r="DA183" i="7"/>
  <c r="BO184" i="7"/>
  <c r="BQ184" i="7"/>
  <c r="BS184" i="7"/>
  <c r="BU184" i="7"/>
  <c r="BW184" i="7"/>
  <c r="BY184" i="7"/>
  <c r="CA184" i="7"/>
  <c r="CC184" i="7"/>
  <c r="CE184" i="7"/>
  <c r="CG184" i="7"/>
  <c r="CI184" i="7"/>
  <c r="CK184" i="7"/>
  <c r="CM184" i="7"/>
  <c r="CO184" i="7"/>
  <c r="CQ184" i="7"/>
  <c r="CS184" i="7"/>
  <c r="CU184" i="7"/>
  <c r="CW184" i="7"/>
  <c r="CY184" i="7"/>
  <c r="DA184" i="7"/>
  <c r="BO185" i="7"/>
  <c r="BQ185" i="7"/>
  <c r="BS185" i="7"/>
  <c r="BU185" i="7"/>
  <c r="BW185" i="7"/>
  <c r="BY185" i="7"/>
  <c r="CA185" i="7"/>
  <c r="CC185" i="7"/>
  <c r="CE185" i="7"/>
  <c r="CG185" i="7"/>
  <c r="CI185" i="7"/>
  <c r="CK185" i="7"/>
  <c r="CM185" i="7"/>
  <c r="CO185" i="7"/>
  <c r="CQ185" i="7"/>
  <c r="CS185" i="7"/>
  <c r="CU185" i="7"/>
  <c r="CW185" i="7"/>
  <c r="CY185" i="7"/>
  <c r="DA185" i="7"/>
  <c r="BO186" i="7"/>
  <c r="BQ186" i="7"/>
  <c r="BS186" i="7"/>
  <c r="BU186" i="7"/>
  <c r="BW186" i="7"/>
  <c r="BY186" i="7"/>
  <c r="CA186" i="7"/>
  <c r="CC186" i="7"/>
  <c r="CE186" i="7"/>
  <c r="CG186" i="7"/>
  <c r="CI186" i="7"/>
  <c r="CK186" i="7"/>
  <c r="CM186" i="7"/>
  <c r="CO186" i="7"/>
  <c r="CQ186" i="7"/>
  <c r="CS186" i="7"/>
  <c r="CU186" i="7"/>
  <c r="CW186" i="7"/>
  <c r="CY186" i="7"/>
  <c r="DA186" i="7"/>
  <c r="BO187" i="7"/>
  <c r="BQ187" i="7"/>
  <c r="BS187" i="7"/>
  <c r="BU187" i="7"/>
  <c r="BW187" i="7"/>
  <c r="BY187" i="7"/>
  <c r="CA187" i="7"/>
  <c r="CC187" i="7"/>
  <c r="CE187" i="7"/>
  <c r="CG187" i="7"/>
  <c r="CI187" i="7"/>
  <c r="CK187" i="7"/>
  <c r="CM187" i="7"/>
  <c r="CO187" i="7"/>
  <c r="CQ187" i="7"/>
  <c r="CS187" i="7"/>
  <c r="CU187" i="7"/>
  <c r="CW187" i="7"/>
  <c r="CY187" i="7"/>
  <c r="DA187" i="7"/>
  <c r="BO188" i="7"/>
  <c r="BQ188" i="7"/>
  <c r="BS188" i="7"/>
  <c r="BU188" i="7"/>
  <c r="BW188" i="7"/>
  <c r="BY188" i="7"/>
  <c r="CA188" i="7"/>
  <c r="CC188" i="7"/>
  <c r="CE188" i="7"/>
  <c r="CG188" i="7"/>
  <c r="CI188" i="7"/>
  <c r="CK188" i="7"/>
  <c r="CM188" i="7"/>
  <c r="CO188" i="7"/>
  <c r="CQ188" i="7"/>
  <c r="CS188" i="7"/>
  <c r="CU188" i="7"/>
  <c r="CW188" i="7"/>
  <c r="CY188" i="7"/>
  <c r="DA188" i="7"/>
  <c r="BO189" i="7"/>
  <c r="BQ189" i="7"/>
  <c r="BS189" i="7"/>
  <c r="BU189" i="7"/>
  <c r="BW189" i="7"/>
  <c r="BY189" i="7"/>
  <c r="CA189" i="7"/>
  <c r="CC189" i="7"/>
  <c r="CE189" i="7"/>
  <c r="CG189" i="7"/>
  <c r="CI189" i="7"/>
  <c r="CK189" i="7"/>
  <c r="CM189" i="7"/>
  <c r="CO189" i="7"/>
  <c r="CQ189" i="7"/>
  <c r="CS189" i="7"/>
  <c r="CU189" i="7"/>
  <c r="CW189" i="7"/>
  <c r="CY189" i="7"/>
  <c r="DA189" i="7"/>
  <c r="BO190" i="7"/>
  <c r="BQ190" i="7"/>
  <c r="BS190" i="7"/>
  <c r="BU190" i="7"/>
  <c r="BW190" i="7"/>
  <c r="BY190" i="7"/>
  <c r="CA190" i="7"/>
  <c r="CC190" i="7"/>
  <c r="CE190" i="7"/>
  <c r="CG190" i="7"/>
  <c r="CI190" i="7"/>
  <c r="CK190" i="7"/>
  <c r="CM190" i="7"/>
  <c r="CO190" i="7"/>
  <c r="CQ190" i="7"/>
  <c r="CS190" i="7"/>
  <c r="CU190" i="7"/>
  <c r="CW190" i="7"/>
  <c r="CY190" i="7"/>
  <c r="DA190" i="7"/>
  <c r="BO191" i="7"/>
  <c r="BQ191" i="7"/>
  <c r="BS191" i="7"/>
  <c r="BU191" i="7"/>
  <c r="BW191" i="7"/>
  <c r="BY191" i="7"/>
  <c r="CA191" i="7"/>
  <c r="CC191" i="7"/>
  <c r="CE191" i="7"/>
  <c r="CG191" i="7"/>
  <c r="CI191" i="7"/>
  <c r="CK191" i="7"/>
  <c r="CM191" i="7"/>
  <c r="CO191" i="7"/>
  <c r="CQ191" i="7"/>
  <c r="CS191" i="7"/>
  <c r="CU191" i="7"/>
  <c r="CW191" i="7"/>
  <c r="CY191" i="7"/>
  <c r="DA191" i="7"/>
  <c r="BO192" i="7"/>
  <c r="BQ192" i="7"/>
  <c r="BS192" i="7"/>
  <c r="BU192" i="7"/>
  <c r="BW192" i="7"/>
  <c r="BY192" i="7"/>
  <c r="CA192" i="7"/>
  <c r="CC192" i="7"/>
  <c r="CE192" i="7"/>
  <c r="CG192" i="7"/>
  <c r="CI192" i="7"/>
  <c r="CK192" i="7"/>
  <c r="CM192" i="7"/>
  <c r="CO192" i="7"/>
  <c r="CQ192" i="7"/>
  <c r="CS192" i="7"/>
  <c r="CU192" i="7"/>
  <c r="CW192" i="7"/>
  <c r="CY192" i="7"/>
  <c r="DA192" i="7"/>
  <c r="BO193" i="7"/>
  <c r="BQ193" i="7"/>
  <c r="BS193" i="7"/>
  <c r="BU193" i="7"/>
  <c r="BW193" i="7"/>
  <c r="BY193" i="7"/>
  <c r="CA193" i="7"/>
  <c r="CC193" i="7"/>
  <c r="CE193" i="7"/>
  <c r="CG193" i="7"/>
  <c r="CI193" i="7"/>
  <c r="CK193" i="7"/>
  <c r="CM193" i="7"/>
  <c r="CO193" i="7"/>
  <c r="CQ193" i="7"/>
  <c r="CS193" i="7"/>
  <c r="CU193" i="7"/>
  <c r="CW193" i="7"/>
  <c r="CY193" i="7"/>
  <c r="DA193" i="7"/>
  <c r="BO194" i="7"/>
  <c r="BQ194" i="7"/>
  <c r="BS194" i="7"/>
  <c r="BU194" i="7"/>
  <c r="BW194" i="7"/>
  <c r="BY194" i="7"/>
  <c r="CA194" i="7"/>
  <c r="CC194" i="7"/>
  <c r="CE194" i="7"/>
  <c r="CG194" i="7"/>
  <c r="CI194" i="7"/>
  <c r="CK194" i="7"/>
  <c r="CM194" i="7"/>
  <c r="CO194" i="7"/>
  <c r="CQ194" i="7"/>
  <c r="CS194" i="7"/>
  <c r="CU194" i="7"/>
  <c r="CW194" i="7"/>
  <c r="CY194" i="7"/>
  <c r="DA194" i="7"/>
  <c r="BO195" i="7"/>
  <c r="BQ195" i="7"/>
  <c r="BS195" i="7"/>
  <c r="BU195" i="7"/>
  <c r="BW195" i="7"/>
  <c r="BY195" i="7"/>
  <c r="CA195" i="7"/>
  <c r="CC195" i="7"/>
  <c r="CE195" i="7"/>
  <c r="CG195" i="7"/>
  <c r="CI195" i="7"/>
  <c r="CK195" i="7"/>
  <c r="CM195" i="7"/>
  <c r="CO195" i="7"/>
  <c r="CQ195" i="7"/>
  <c r="CS195" i="7"/>
  <c r="CU195" i="7"/>
  <c r="CW195" i="7"/>
  <c r="CY195" i="7"/>
  <c r="DA195" i="7"/>
  <c r="BO196" i="7"/>
  <c r="BQ196" i="7"/>
  <c r="BS196" i="7"/>
  <c r="BU196" i="7"/>
  <c r="BW196" i="7"/>
  <c r="BY196" i="7"/>
  <c r="CA196" i="7"/>
  <c r="CC196" i="7"/>
  <c r="CE196" i="7"/>
  <c r="CG196" i="7"/>
  <c r="CI196" i="7"/>
  <c r="CK196" i="7"/>
  <c r="CM196" i="7"/>
  <c r="CO196" i="7"/>
  <c r="CQ196" i="7"/>
  <c r="CS196" i="7"/>
  <c r="CU196" i="7"/>
  <c r="CW196" i="7"/>
  <c r="CY196" i="7"/>
  <c r="DA196" i="7"/>
  <c r="BO197" i="7"/>
  <c r="BQ197" i="7"/>
  <c r="BS197" i="7"/>
  <c r="BU197" i="7"/>
  <c r="BW197" i="7"/>
  <c r="BY197" i="7"/>
  <c r="CA197" i="7"/>
  <c r="CC197" i="7"/>
  <c r="CE197" i="7"/>
  <c r="CG197" i="7"/>
  <c r="CI197" i="7"/>
  <c r="CK197" i="7"/>
  <c r="CM197" i="7"/>
  <c r="CO197" i="7"/>
  <c r="CQ197" i="7"/>
  <c r="CS197" i="7"/>
  <c r="CU197" i="7"/>
  <c r="CW197" i="7"/>
  <c r="CY197" i="7"/>
  <c r="DA197" i="7"/>
  <c r="BO198" i="7"/>
  <c r="BQ198" i="7"/>
  <c r="BS198" i="7"/>
  <c r="BU198" i="7"/>
  <c r="BW198" i="7"/>
  <c r="BY198" i="7"/>
  <c r="CA198" i="7"/>
  <c r="CC198" i="7"/>
  <c r="CE198" i="7"/>
  <c r="CG198" i="7"/>
  <c r="CI198" i="7"/>
  <c r="CK198" i="7"/>
  <c r="CM198" i="7"/>
  <c r="CO198" i="7"/>
  <c r="CQ198" i="7"/>
  <c r="CS198" i="7"/>
  <c r="CU198" i="7"/>
  <c r="CW198" i="7"/>
  <c r="CY198" i="7"/>
  <c r="DA198" i="7"/>
  <c r="BO199" i="7"/>
  <c r="BQ199" i="7"/>
  <c r="BS199" i="7"/>
  <c r="BU199" i="7"/>
  <c r="BW199" i="7"/>
  <c r="BY199" i="7"/>
  <c r="CA199" i="7"/>
  <c r="CC199" i="7"/>
  <c r="CE199" i="7"/>
  <c r="CG199" i="7"/>
  <c r="CI199" i="7"/>
  <c r="CK199" i="7"/>
  <c r="CM199" i="7"/>
  <c r="CO199" i="7"/>
  <c r="CQ199" i="7"/>
  <c r="CS199" i="7"/>
  <c r="CU199" i="7"/>
  <c r="CW199" i="7"/>
  <c r="CY199" i="7"/>
  <c r="DA199" i="7"/>
  <c r="BO200" i="7"/>
  <c r="BQ200" i="7"/>
  <c r="BS200" i="7"/>
  <c r="BU200" i="7"/>
  <c r="BW200" i="7"/>
  <c r="BY200" i="7"/>
  <c r="CA200" i="7"/>
  <c r="CC200" i="7"/>
  <c r="CE200" i="7"/>
  <c r="CG200" i="7"/>
  <c r="CI200" i="7"/>
  <c r="CK200" i="7"/>
  <c r="CM200" i="7"/>
  <c r="CO200" i="7"/>
  <c r="CQ200" i="7"/>
  <c r="CS200" i="7"/>
  <c r="CU200" i="7"/>
  <c r="CW200" i="7"/>
  <c r="CY200" i="7"/>
  <c r="DA200" i="7"/>
  <c r="BO201" i="7"/>
  <c r="BQ201" i="7"/>
  <c r="BS201" i="7"/>
  <c r="BU201" i="7"/>
  <c r="BW201" i="7"/>
  <c r="BY201" i="7"/>
  <c r="CA201" i="7"/>
  <c r="CC201" i="7"/>
  <c r="CE201" i="7"/>
  <c r="CG201" i="7"/>
  <c r="CI201" i="7"/>
  <c r="CK201" i="7"/>
  <c r="CM201" i="7"/>
  <c r="CO201" i="7"/>
  <c r="CQ201" i="7"/>
  <c r="CS201" i="7"/>
  <c r="CU201" i="7"/>
  <c r="CW201" i="7"/>
  <c r="CY201" i="7"/>
  <c r="DA201" i="7"/>
  <c r="BO202" i="7"/>
  <c r="BQ202" i="7"/>
  <c r="BS202" i="7"/>
  <c r="BU202" i="7"/>
  <c r="BW202" i="7"/>
  <c r="BY202" i="7"/>
  <c r="CA202" i="7"/>
  <c r="CC202" i="7"/>
  <c r="CE202" i="7"/>
  <c r="CG202" i="7"/>
  <c r="CI202" i="7"/>
  <c r="CK202" i="7"/>
  <c r="CM202" i="7"/>
  <c r="CO202" i="7"/>
  <c r="CQ202" i="7"/>
  <c r="CS202" i="7"/>
  <c r="CU202" i="7"/>
  <c r="CW202" i="7"/>
  <c r="CY202" i="7"/>
  <c r="DA202" i="7"/>
  <c r="BO203" i="7"/>
  <c r="BQ203" i="7"/>
  <c r="BS203" i="7"/>
  <c r="BU203" i="7"/>
  <c r="BW203" i="7"/>
  <c r="BY203" i="7"/>
  <c r="CA203" i="7"/>
  <c r="CC203" i="7"/>
  <c r="CE203" i="7"/>
  <c r="CG203" i="7"/>
  <c r="CI203" i="7"/>
  <c r="CK203" i="7"/>
  <c r="CM203" i="7"/>
  <c r="CO203" i="7"/>
  <c r="CQ203" i="7"/>
  <c r="CS203" i="7"/>
  <c r="CU203" i="7"/>
  <c r="CW203" i="7"/>
  <c r="CY203" i="7"/>
  <c r="DA203" i="7"/>
  <c r="BO204" i="7"/>
  <c r="BQ204" i="7"/>
  <c r="BS204" i="7"/>
  <c r="BU204" i="7"/>
  <c r="BW204" i="7"/>
  <c r="BY204" i="7"/>
  <c r="CA204" i="7"/>
  <c r="CC204" i="7"/>
  <c r="CE204" i="7"/>
  <c r="CG204" i="7"/>
  <c r="CI204" i="7"/>
  <c r="CK204" i="7"/>
  <c r="CM204" i="7"/>
  <c r="CO204" i="7"/>
  <c r="CQ204" i="7"/>
  <c r="CS204" i="7"/>
  <c r="CU204" i="7"/>
  <c r="CW204" i="7"/>
  <c r="CY204" i="7"/>
  <c r="DA204" i="7"/>
  <c r="BO205" i="7"/>
  <c r="BQ205" i="7"/>
  <c r="BS205" i="7"/>
  <c r="BU205" i="7"/>
  <c r="BW205" i="7"/>
  <c r="BY205" i="7"/>
  <c r="CA205" i="7"/>
  <c r="CC205" i="7"/>
  <c r="CE205" i="7"/>
  <c r="CG205" i="7"/>
  <c r="CI205" i="7"/>
  <c r="CK205" i="7"/>
  <c r="CM205" i="7"/>
  <c r="CO205" i="7"/>
  <c r="CQ205" i="7"/>
  <c r="CS205" i="7"/>
  <c r="CU205" i="7"/>
  <c r="CW205" i="7"/>
  <c r="CY205" i="7"/>
  <c r="DA205" i="7"/>
  <c r="BO206" i="7"/>
  <c r="BQ206" i="7"/>
  <c r="BS206" i="7"/>
  <c r="BU206" i="7"/>
  <c r="BW206" i="7"/>
  <c r="BY206" i="7"/>
  <c r="CA206" i="7"/>
  <c r="CC206" i="7"/>
  <c r="CE206" i="7"/>
  <c r="CG206" i="7"/>
  <c r="CI206" i="7"/>
  <c r="CK206" i="7"/>
  <c r="CM206" i="7"/>
  <c r="CO206" i="7"/>
  <c r="CQ206" i="7"/>
  <c r="CS206" i="7"/>
  <c r="CU206" i="7"/>
  <c r="CW206" i="7"/>
  <c r="CY206" i="7"/>
  <c r="DA206" i="7"/>
  <c r="BO207" i="7"/>
  <c r="BQ207" i="7"/>
  <c r="BS207" i="7"/>
  <c r="BU207" i="7"/>
  <c r="BW207" i="7"/>
  <c r="BY207" i="7"/>
  <c r="CA207" i="7"/>
  <c r="CC207" i="7"/>
  <c r="CE207" i="7"/>
  <c r="CG207" i="7"/>
  <c r="CI207" i="7"/>
  <c r="CK207" i="7"/>
  <c r="CM207" i="7"/>
  <c r="CO207" i="7"/>
  <c r="CQ207" i="7"/>
  <c r="CS207" i="7"/>
  <c r="CU207" i="7"/>
  <c r="CW207" i="7"/>
  <c r="CY207" i="7"/>
  <c r="DA207" i="7"/>
  <c r="BO208" i="7"/>
  <c r="BQ208" i="7"/>
  <c r="BS208" i="7"/>
  <c r="BU208" i="7"/>
  <c r="BW208" i="7"/>
  <c r="BY208" i="7"/>
  <c r="CA208" i="7"/>
  <c r="CC208" i="7"/>
  <c r="CE208" i="7"/>
  <c r="CG208" i="7"/>
  <c r="CI208" i="7"/>
  <c r="CK208" i="7"/>
  <c r="CM208" i="7"/>
  <c r="CO208" i="7"/>
  <c r="CQ208" i="7"/>
  <c r="CS208" i="7"/>
  <c r="CU208" i="7"/>
  <c r="CW208" i="7"/>
  <c r="CY208" i="7"/>
  <c r="DA208" i="7"/>
  <c r="BO209" i="7"/>
  <c r="BQ209" i="7"/>
  <c r="BS209" i="7"/>
  <c r="BU209" i="7"/>
  <c r="BW209" i="7"/>
  <c r="BY209" i="7"/>
  <c r="CA209" i="7"/>
  <c r="CC209" i="7"/>
  <c r="CE209" i="7"/>
  <c r="CG209" i="7"/>
  <c r="CI209" i="7"/>
  <c r="CK209" i="7"/>
  <c r="CM209" i="7"/>
  <c r="CO209" i="7"/>
  <c r="CQ209" i="7"/>
  <c r="CS209" i="7"/>
  <c r="CU209" i="7"/>
  <c r="CW209" i="7"/>
  <c r="CY209" i="7"/>
  <c r="DA209" i="7"/>
  <c r="BO210" i="7"/>
  <c r="BQ210" i="7"/>
  <c r="BS210" i="7"/>
  <c r="BU210" i="7"/>
  <c r="BW210" i="7"/>
  <c r="BY210" i="7"/>
  <c r="CA210" i="7"/>
  <c r="CC210" i="7"/>
  <c r="CE210" i="7"/>
  <c r="CG210" i="7"/>
  <c r="CI210" i="7"/>
  <c r="CK210" i="7"/>
  <c r="CM210" i="7"/>
  <c r="CO210" i="7"/>
  <c r="CQ210" i="7"/>
  <c r="CS210" i="7"/>
  <c r="CU210" i="7"/>
  <c r="CW210" i="7"/>
  <c r="CY210" i="7"/>
  <c r="DA210" i="7"/>
  <c r="BO211" i="7"/>
  <c r="BQ211" i="7"/>
  <c r="BS211" i="7"/>
  <c r="BU211" i="7"/>
  <c r="BW211" i="7"/>
  <c r="BY211" i="7"/>
  <c r="CA211" i="7"/>
  <c r="CC211" i="7"/>
  <c r="CE211" i="7"/>
  <c r="CG211" i="7"/>
  <c r="CI211" i="7"/>
  <c r="CK211" i="7"/>
  <c r="CM211" i="7"/>
  <c r="CO211" i="7"/>
  <c r="CQ211" i="7"/>
  <c r="CS211" i="7"/>
  <c r="CU211" i="7"/>
  <c r="CW211" i="7"/>
  <c r="CY211" i="7"/>
  <c r="DA211" i="7"/>
  <c r="BO212" i="7"/>
  <c r="BQ212" i="7"/>
  <c r="BS212" i="7"/>
  <c r="BU212" i="7"/>
  <c r="BW212" i="7"/>
  <c r="BY212" i="7"/>
  <c r="CA212" i="7"/>
  <c r="CC212" i="7"/>
  <c r="CE212" i="7"/>
  <c r="CG212" i="7"/>
  <c r="CI212" i="7"/>
  <c r="CK212" i="7"/>
  <c r="CM212" i="7"/>
  <c r="CO212" i="7"/>
  <c r="CQ212" i="7"/>
  <c r="CS212" i="7"/>
  <c r="CU212" i="7"/>
  <c r="CW212" i="7"/>
  <c r="CY212" i="7"/>
  <c r="DA212" i="7"/>
  <c r="BO213" i="7"/>
  <c r="BQ213" i="7"/>
  <c r="BS213" i="7"/>
  <c r="BU213" i="7"/>
  <c r="BW213" i="7"/>
  <c r="BY213" i="7"/>
  <c r="CA213" i="7"/>
  <c r="CC213" i="7"/>
  <c r="CE213" i="7"/>
  <c r="CG213" i="7"/>
  <c r="CI213" i="7"/>
  <c r="CK213" i="7"/>
  <c r="CM213" i="7"/>
  <c r="CO213" i="7"/>
  <c r="CQ213" i="7"/>
  <c r="CS213" i="7"/>
  <c r="CU213" i="7"/>
  <c r="CW213" i="7"/>
  <c r="CY213" i="7"/>
  <c r="DA213" i="7"/>
  <c r="BO214" i="7"/>
  <c r="BQ214" i="7"/>
  <c r="BS214" i="7"/>
  <c r="BU214" i="7"/>
  <c r="BW214" i="7"/>
  <c r="BY214" i="7"/>
  <c r="CA214" i="7"/>
  <c r="CC214" i="7"/>
  <c r="CE214" i="7"/>
  <c r="CG214" i="7"/>
  <c r="CI214" i="7"/>
  <c r="CK214" i="7"/>
  <c r="CM214" i="7"/>
  <c r="CO214" i="7"/>
  <c r="CQ214" i="7"/>
  <c r="CS214" i="7"/>
  <c r="CU214" i="7"/>
  <c r="CW214" i="7"/>
  <c r="CY214" i="7"/>
  <c r="DA214" i="7"/>
  <c r="BO215" i="7"/>
  <c r="BQ215" i="7"/>
  <c r="BS215" i="7"/>
  <c r="BU215" i="7"/>
  <c r="BW215" i="7"/>
  <c r="BY215" i="7"/>
  <c r="CA215" i="7"/>
  <c r="CC215" i="7"/>
  <c r="CE215" i="7"/>
  <c r="CG215" i="7"/>
  <c r="CI215" i="7"/>
  <c r="CK215" i="7"/>
  <c r="CM215" i="7"/>
  <c r="CO215" i="7"/>
  <c r="CQ215" i="7"/>
  <c r="CS215" i="7"/>
  <c r="CU215" i="7"/>
  <c r="CW215" i="7"/>
  <c r="CY215" i="7"/>
  <c r="DA215" i="7"/>
  <c r="BO216" i="7"/>
  <c r="BQ216" i="7"/>
  <c r="BS216" i="7"/>
  <c r="BU216" i="7"/>
  <c r="BW216" i="7"/>
  <c r="BY216" i="7"/>
  <c r="CA216" i="7"/>
  <c r="CC216" i="7"/>
  <c r="CE216" i="7"/>
  <c r="CG216" i="7"/>
  <c r="CI216" i="7"/>
  <c r="CK216" i="7"/>
  <c r="CM216" i="7"/>
  <c r="CO216" i="7"/>
  <c r="CQ216" i="7"/>
  <c r="CS216" i="7"/>
  <c r="CU216" i="7"/>
  <c r="CW216" i="7"/>
  <c r="CY216" i="7"/>
  <c r="DA216" i="7"/>
  <c r="BO217" i="7"/>
  <c r="BQ217" i="7"/>
  <c r="BS217" i="7"/>
  <c r="BU217" i="7"/>
  <c r="BW217" i="7"/>
  <c r="BY217" i="7"/>
  <c r="CA217" i="7"/>
  <c r="CC217" i="7"/>
  <c r="CE217" i="7"/>
  <c r="CG217" i="7"/>
  <c r="CI217" i="7"/>
  <c r="CK217" i="7"/>
  <c r="CM217" i="7"/>
  <c r="CO217" i="7"/>
  <c r="CQ217" i="7"/>
  <c r="CS217" i="7"/>
  <c r="CU217" i="7"/>
  <c r="CW217" i="7"/>
  <c r="CY217" i="7"/>
  <c r="DA217" i="7"/>
  <c r="BO218" i="7"/>
  <c r="BQ218" i="7"/>
  <c r="BS218" i="7"/>
  <c r="BU218" i="7"/>
  <c r="BW218" i="7"/>
  <c r="BY218" i="7"/>
  <c r="CA218" i="7"/>
  <c r="CC218" i="7"/>
  <c r="CE218" i="7"/>
  <c r="CG218" i="7"/>
  <c r="CI218" i="7"/>
  <c r="CK218" i="7"/>
  <c r="CM218" i="7"/>
  <c r="CO218" i="7"/>
  <c r="CQ218" i="7"/>
  <c r="CS218" i="7"/>
  <c r="CU218" i="7"/>
  <c r="CW218" i="7"/>
  <c r="CY218" i="7"/>
  <c r="DA218" i="7"/>
  <c r="BO219" i="7"/>
  <c r="BQ219" i="7"/>
  <c r="BS219" i="7"/>
  <c r="BU219" i="7"/>
  <c r="BW219" i="7"/>
  <c r="BY219" i="7"/>
  <c r="CA219" i="7"/>
  <c r="CC219" i="7"/>
  <c r="CE219" i="7"/>
  <c r="CG219" i="7"/>
  <c r="CI219" i="7"/>
  <c r="CK219" i="7"/>
  <c r="CM219" i="7"/>
  <c r="CO219" i="7"/>
  <c r="CQ219" i="7"/>
  <c r="CS219" i="7"/>
  <c r="CU219" i="7"/>
  <c r="CW219" i="7"/>
  <c r="CY219" i="7"/>
  <c r="DA219" i="7"/>
  <c r="BO220" i="7"/>
  <c r="BQ220" i="7"/>
  <c r="BS220" i="7"/>
  <c r="BU220" i="7"/>
  <c r="BW220" i="7"/>
  <c r="BY220" i="7"/>
  <c r="CA220" i="7"/>
  <c r="CC220" i="7"/>
  <c r="CE220" i="7"/>
  <c r="CG220" i="7"/>
  <c r="CI220" i="7"/>
  <c r="CK220" i="7"/>
  <c r="CM220" i="7"/>
  <c r="CO220" i="7"/>
  <c r="CQ220" i="7"/>
  <c r="CS220" i="7"/>
  <c r="CU220" i="7"/>
  <c r="CW220" i="7"/>
  <c r="CY220" i="7"/>
  <c r="DA220" i="7"/>
  <c r="BO221" i="7"/>
  <c r="BQ221" i="7"/>
  <c r="BS221" i="7"/>
  <c r="BU221" i="7"/>
  <c r="BW221" i="7"/>
  <c r="BY221" i="7"/>
  <c r="CA221" i="7"/>
  <c r="CC221" i="7"/>
  <c r="CE221" i="7"/>
  <c r="CG221" i="7"/>
  <c r="CI221" i="7"/>
  <c r="CK221" i="7"/>
  <c r="CM221" i="7"/>
  <c r="CO221" i="7"/>
  <c r="CQ221" i="7"/>
  <c r="CS221" i="7"/>
  <c r="CU221" i="7"/>
  <c r="CW221" i="7"/>
  <c r="CY221" i="7"/>
  <c r="DA221" i="7"/>
  <c r="BO222" i="7"/>
  <c r="BQ222" i="7"/>
  <c r="BS222" i="7"/>
  <c r="BU222" i="7"/>
  <c r="BW222" i="7"/>
  <c r="BY222" i="7"/>
  <c r="CA222" i="7"/>
  <c r="CC222" i="7"/>
  <c r="CE222" i="7"/>
  <c r="CG222" i="7"/>
  <c r="CI222" i="7"/>
  <c r="CK222" i="7"/>
  <c r="CM222" i="7"/>
  <c r="CO222" i="7"/>
  <c r="CQ222" i="7"/>
  <c r="CS222" i="7"/>
  <c r="CU222" i="7"/>
  <c r="CW222" i="7"/>
  <c r="CY222" i="7"/>
  <c r="DA222" i="7"/>
  <c r="BO223" i="7"/>
  <c r="BQ223" i="7"/>
  <c r="BS223" i="7"/>
  <c r="BU223" i="7"/>
  <c r="BW223" i="7"/>
  <c r="BY223" i="7"/>
  <c r="CA223" i="7"/>
  <c r="CC223" i="7"/>
  <c r="CE223" i="7"/>
  <c r="CG223" i="7"/>
  <c r="CI223" i="7"/>
  <c r="CK223" i="7"/>
  <c r="CM223" i="7"/>
  <c r="CO223" i="7"/>
  <c r="CQ223" i="7"/>
  <c r="CS223" i="7"/>
  <c r="CU223" i="7"/>
  <c r="CW223" i="7"/>
  <c r="CY223" i="7"/>
  <c r="DA223" i="7"/>
  <c r="BO224" i="7"/>
  <c r="BQ224" i="7"/>
  <c r="BS224" i="7"/>
  <c r="BU224" i="7"/>
  <c r="BW224" i="7"/>
  <c r="BY224" i="7"/>
  <c r="CA224" i="7"/>
  <c r="CC224" i="7"/>
  <c r="CE224" i="7"/>
  <c r="CG224" i="7"/>
  <c r="CI224" i="7"/>
  <c r="CK224" i="7"/>
  <c r="CM224" i="7"/>
  <c r="CO224" i="7"/>
  <c r="CQ224" i="7"/>
  <c r="CS224" i="7"/>
  <c r="CU224" i="7"/>
  <c r="CW224" i="7"/>
  <c r="CY224" i="7"/>
  <c r="DA224" i="7"/>
  <c r="BO225" i="7"/>
  <c r="BQ225" i="7"/>
  <c r="BS225" i="7"/>
  <c r="BU225" i="7"/>
  <c r="BW225" i="7"/>
  <c r="BY225" i="7"/>
  <c r="CA225" i="7"/>
  <c r="CC225" i="7"/>
  <c r="CE225" i="7"/>
  <c r="CG225" i="7"/>
  <c r="CI225" i="7"/>
  <c r="CK225" i="7"/>
  <c r="CM225" i="7"/>
  <c r="CO225" i="7"/>
  <c r="CQ225" i="7"/>
  <c r="CS225" i="7"/>
  <c r="CU225" i="7"/>
  <c r="CW225" i="7"/>
  <c r="CY225" i="7"/>
  <c r="DA225" i="7"/>
  <c r="BO226" i="7"/>
  <c r="BQ226" i="7"/>
  <c r="BS226" i="7"/>
  <c r="BU226" i="7"/>
  <c r="BW226" i="7"/>
  <c r="BY226" i="7"/>
  <c r="CA226" i="7"/>
  <c r="CC226" i="7"/>
  <c r="CE226" i="7"/>
  <c r="CG226" i="7"/>
  <c r="CI226" i="7"/>
  <c r="CK226" i="7"/>
  <c r="CM226" i="7"/>
  <c r="CO226" i="7"/>
  <c r="CQ226" i="7"/>
  <c r="CS226" i="7"/>
  <c r="CU226" i="7"/>
  <c r="CW226" i="7"/>
  <c r="CY226" i="7"/>
  <c r="DA226" i="7"/>
  <c r="BO227" i="7"/>
  <c r="BQ227" i="7"/>
  <c r="BS227" i="7"/>
  <c r="BU227" i="7"/>
  <c r="BW227" i="7"/>
  <c r="BY227" i="7"/>
  <c r="CA227" i="7"/>
  <c r="CC227" i="7"/>
  <c r="CE227" i="7"/>
  <c r="CG227" i="7"/>
  <c r="CI227" i="7"/>
  <c r="CK227" i="7"/>
  <c r="CM227" i="7"/>
  <c r="CO227" i="7"/>
  <c r="CQ227" i="7"/>
  <c r="CS227" i="7"/>
  <c r="CU227" i="7"/>
  <c r="CW227" i="7"/>
  <c r="CY227" i="7"/>
  <c r="DA227" i="7"/>
  <c r="BO228" i="7"/>
  <c r="BQ228" i="7"/>
  <c r="BS228" i="7"/>
  <c r="BU228" i="7"/>
  <c r="BW228" i="7"/>
  <c r="BY228" i="7"/>
  <c r="CA228" i="7"/>
  <c r="CC228" i="7"/>
  <c r="CE228" i="7"/>
  <c r="CG228" i="7"/>
  <c r="CI228" i="7"/>
  <c r="CK228" i="7"/>
  <c r="CM228" i="7"/>
  <c r="CO228" i="7"/>
  <c r="CQ228" i="7"/>
  <c r="CS228" i="7"/>
  <c r="CU228" i="7"/>
  <c r="CW228" i="7"/>
  <c r="CY228" i="7"/>
  <c r="DA228" i="7"/>
  <c r="BO229" i="7"/>
  <c r="BQ229" i="7"/>
  <c r="BS229" i="7"/>
  <c r="BU229" i="7"/>
  <c r="BW229" i="7"/>
  <c r="BY229" i="7"/>
  <c r="CA229" i="7"/>
  <c r="CC229" i="7"/>
  <c r="CE229" i="7"/>
  <c r="CG229" i="7"/>
  <c r="CI229" i="7"/>
  <c r="CK229" i="7"/>
  <c r="CM229" i="7"/>
  <c r="CO229" i="7"/>
  <c r="CQ229" i="7"/>
  <c r="CS229" i="7"/>
  <c r="CU229" i="7"/>
  <c r="CW229" i="7"/>
  <c r="CY229" i="7"/>
  <c r="DA229" i="7"/>
  <c r="BO230" i="7"/>
  <c r="BQ230" i="7"/>
  <c r="BS230" i="7"/>
  <c r="BU230" i="7"/>
  <c r="BW230" i="7"/>
  <c r="BY230" i="7"/>
  <c r="CA230" i="7"/>
  <c r="CC230" i="7"/>
  <c r="CE230" i="7"/>
  <c r="CG230" i="7"/>
  <c r="CI230" i="7"/>
  <c r="CK230" i="7"/>
  <c r="CM230" i="7"/>
  <c r="CO230" i="7"/>
  <c r="CQ230" i="7"/>
  <c r="CS230" i="7"/>
  <c r="CU230" i="7"/>
  <c r="CW230" i="7"/>
  <c r="CY230" i="7"/>
  <c r="DA230" i="7"/>
  <c r="BO231" i="7"/>
  <c r="BQ231" i="7"/>
  <c r="BS231" i="7"/>
  <c r="BU231" i="7"/>
  <c r="BW231" i="7"/>
  <c r="BY231" i="7"/>
  <c r="CA231" i="7"/>
  <c r="CC231" i="7"/>
  <c r="CE231" i="7"/>
  <c r="CG231" i="7"/>
  <c r="CI231" i="7"/>
  <c r="CK231" i="7"/>
  <c r="CM231" i="7"/>
  <c r="CO231" i="7"/>
  <c r="CQ231" i="7"/>
  <c r="CS231" i="7"/>
  <c r="CU231" i="7"/>
  <c r="CW231" i="7"/>
  <c r="CY231" i="7"/>
  <c r="DA231" i="7"/>
  <c r="BO232" i="7"/>
  <c r="BQ232" i="7"/>
  <c r="BS232" i="7"/>
  <c r="BU232" i="7"/>
  <c r="BW232" i="7"/>
  <c r="BY232" i="7"/>
  <c r="CA232" i="7"/>
  <c r="CC232" i="7"/>
  <c r="CE232" i="7"/>
  <c r="CG232" i="7"/>
  <c r="CI232" i="7"/>
  <c r="CK232" i="7"/>
  <c r="CM232" i="7"/>
  <c r="CO232" i="7"/>
  <c r="CQ232" i="7"/>
  <c r="CS232" i="7"/>
  <c r="CU232" i="7"/>
  <c r="CW232" i="7"/>
  <c r="CY232" i="7"/>
  <c r="DA232" i="7"/>
  <c r="BO233" i="7"/>
  <c r="BQ233" i="7"/>
  <c r="BS233" i="7"/>
  <c r="BU233" i="7"/>
  <c r="BW233" i="7"/>
  <c r="BY233" i="7"/>
  <c r="CA233" i="7"/>
  <c r="CC233" i="7"/>
  <c r="CE233" i="7"/>
  <c r="CG233" i="7"/>
  <c r="CI233" i="7"/>
  <c r="CK233" i="7"/>
  <c r="CM233" i="7"/>
  <c r="CO233" i="7"/>
  <c r="CQ233" i="7"/>
  <c r="CS233" i="7"/>
  <c r="CU233" i="7"/>
  <c r="CW233" i="7"/>
  <c r="CY233" i="7"/>
  <c r="DA233" i="7"/>
  <c r="BO234" i="7"/>
  <c r="BQ234" i="7"/>
  <c r="BS234" i="7"/>
  <c r="BU234" i="7"/>
  <c r="BW234" i="7"/>
  <c r="BY234" i="7"/>
  <c r="CA234" i="7"/>
  <c r="CC234" i="7"/>
  <c r="CE234" i="7"/>
  <c r="CG234" i="7"/>
  <c r="CI234" i="7"/>
  <c r="CK234" i="7"/>
  <c r="CM234" i="7"/>
  <c r="CO234" i="7"/>
  <c r="CQ234" i="7"/>
  <c r="CS234" i="7"/>
  <c r="CU234" i="7"/>
  <c r="CW234" i="7"/>
  <c r="CY234" i="7"/>
  <c r="DA234" i="7"/>
  <c r="BO235" i="7"/>
  <c r="BQ235" i="7"/>
  <c r="BS235" i="7"/>
  <c r="BU235" i="7"/>
  <c r="BW235" i="7"/>
  <c r="BY235" i="7"/>
  <c r="CA235" i="7"/>
  <c r="CC235" i="7"/>
  <c r="CE235" i="7"/>
  <c r="CG235" i="7"/>
  <c r="CI235" i="7"/>
  <c r="CK235" i="7"/>
  <c r="CM235" i="7"/>
  <c r="CO235" i="7"/>
  <c r="CQ235" i="7"/>
  <c r="CS235" i="7"/>
  <c r="CU235" i="7"/>
  <c r="CW235" i="7"/>
  <c r="CY235" i="7"/>
  <c r="DA235" i="7"/>
  <c r="BO236" i="7"/>
  <c r="BQ236" i="7"/>
  <c r="BS236" i="7"/>
  <c r="BU236" i="7"/>
  <c r="BW236" i="7"/>
  <c r="BY236" i="7"/>
  <c r="CA236" i="7"/>
  <c r="CC236" i="7"/>
  <c r="CE236" i="7"/>
  <c r="CG236" i="7"/>
  <c r="CI236" i="7"/>
  <c r="CK236" i="7"/>
  <c r="CM236" i="7"/>
  <c r="CO236" i="7"/>
  <c r="CQ236" i="7"/>
  <c r="CS236" i="7"/>
  <c r="CU236" i="7"/>
  <c r="CW236" i="7"/>
  <c r="CY236" i="7"/>
  <c r="DA236" i="7"/>
  <c r="BO237" i="7"/>
  <c r="BQ237" i="7"/>
  <c r="BS237" i="7"/>
  <c r="BU237" i="7"/>
  <c r="BW237" i="7"/>
  <c r="BY237" i="7"/>
  <c r="CA237" i="7"/>
  <c r="CC237" i="7"/>
  <c r="CE237" i="7"/>
  <c r="CG237" i="7"/>
  <c r="CI237" i="7"/>
  <c r="CK237" i="7"/>
  <c r="CM237" i="7"/>
  <c r="CO237" i="7"/>
  <c r="CQ237" i="7"/>
  <c r="CS237" i="7"/>
  <c r="CU237" i="7"/>
  <c r="CW237" i="7"/>
  <c r="CY237" i="7"/>
  <c r="DA237" i="7"/>
  <c r="BO238" i="7"/>
  <c r="BQ238" i="7"/>
  <c r="BS238" i="7"/>
  <c r="BU238" i="7"/>
  <c r="BW238" i="7"/>
  <c r="BY238" i="7"/>
  <c r="CA238" i="7"/>
  <c r="CC238" i="7"/>
  <c r="CE238" i="7"/>
  <c r="CG238" i="7"/>
  <c r="CI238" i="7"/>
  <c r="CK238" i="7"/>
  <c r="CM238" i="7"/>
  <c r="CO238" i="7"/>
  <c r="CQ238" i="7"/>
  <c r="CS238" i="7"/>
  <c r="CU238" i="7"/>
  <c r="CW238" i="7"/>
  <c r="CY238" i="7"/>
  <c r="DA238" i="7"/>
  <c r="BO239" i="7"/>
  <c r="BQ239" i="7"/>
  <c r="BS239" i="7"/>
  <c r="BU239" i="7"/>
  <c r="BW239" i="7"/>
  <c r="BY239" i="7"/>
  <c r="CA239" i="7"/>
  <c r="CC239" i="7"/>
  <c r="CE239" i="7"/>
  <c r="CG239" i="7"/>
  <c r="CI239" i="7"/>
  <c r="CK239" i="7"/>
  <c r="CM239" i="7"/>
  <c r="CO239" i="7"/>
  <c r="CQ239" i="7"/>
  <c r="CS239" i="7"/>
  <c r="CU239" i="7"/>
  <c r="CW239" i="7"/>
  <c r="CY239" i="7"/>
  <c r="DA239" i="7"/>
  <c r="BO240" i="7"/>
  <c r="BQ240" i="7"/>
  <c r="BS240" i="7"/>
  <c r="BU240" i="7"/>
  <c r="BW240" i="7"/>
  <c r="BY240" i="7"/>
  <c r="CA240" i="7"/>
  <c r="CC240" i="7"/>
  <c r="CE240" i="7"/>
  <c r="CG240" i="7"/>
  <c r="CI240" i="7"/>
  <c r="CK240" i="7"/>
  <c r="CM240" i="7"/>
  <c r="CO240" i="7"/>
  <c r="CQ240" i="7"/>
  <c r="CS240" i="7"/>
  <c r="CU240" i="7"/>
  <c r="CW240" i="7"/>
  <c r="CY240" i="7"/>
  <c r="DA240" i="7"/>
  <c r="BO241" i="7"/>
  <c r="BQ241" i="7"/>
  <c r="BS241" i="7"/>
  <c r="BU241" i="7"/>
  <c r="BW241" i="7"/>
  <c r="BY241" i="7"/>
  <c r="CA241" i="7"/>
  <c r="CC241" i="7"/>
  <c r="CE241" i="7"/>
  <c r="CG241" i="7"/>
  <c r="CI241" i="7"/>
  <c r="CK241" i="7"/>
  <c r="CM241" i="7"/>
  <c r="CO241" i="7"/>
  <c r="CQ241" i="7"/>
  <c r="CS241" i="7"/>
  <c r="CU241" i="7"/>
  <c r="CW241" i="7"/>
  <c r="CY241" i="7"/>
  <c r="DA241" i="7"/>
  <c r="BO242" i="7"/>
  <c r="BQ242" i="7"/>
  <c r="BS242" i="7"/>
  <c r="BU242" i="7"/>
  <c r="BW242" i="7"/>
  <c r="BY242" i="7"/>
  <c r="CA242" i="7"/>
  <c r="CC242" i="7"/>
  <c r="CE242" i="7"/>
  <c r="CG242" i="7"/>
  <c r="CI242" i="7"/>
  <c r="CK242" i="7"/>
  <c r="CM242" i="7"/>
  <c r="CO242" i="7"/>
  <c r="CQ242" i="7"/>
  <c r="CS242" i="7"/>
  <c r="CU242" i="7"/>
  <c r="CW242" i="7"/>
  <c r="CY242" i="7"/>
  <c r="DA242" i="7"/>
  <c r="BO243" i="7"/>
  <c r="BQ243" i="7"/>
  <c r="BS243" i="7"/>
  <c r="BU243" i="7"/>
  <c r="BW243" i="7"/>
  <c r="BY243" i="7"/>
  <c r="CA243" i="7"/>
  <c r="CC243" i="7"/>
  <c r="CE243" i="7"/>
  <c r="CG243" i="7"/>
  <c r="CI243" i="7"/>
  <c r="CK243" i="7"/>
  <c r="CM243" i="7"/>
  <c r="CO243" i="7"/>
  <c r="CQ243" i="7"/>
  <c r="CS243" i="7"/>
  <c r="CU243" i="7"/>
  <c r="CW243" i="7"/>
  <c r="CY243" i="7"/>
  <c r="DA243" i="7"/>
  <c r="BO244" i="7"/>
  <c r="BQ244" i="7"/>
  <c r="BS244" i="7"/>
  <c r="BU244" i="7"/>
  <c r="BW244" i="7"/>
  <c r="BY244" i="7"/>
  <c r="CA244" i="7"/>
  <c r="CC244" i="7"/>
  <c r="CE244" i="7"/>
  <c r="CG244" i="7"/>
  <c r="CI244" i="7"/>
  <c r="CK244" i="7"/>
  <c r="CM244" i="7"/>
  <c r="CO244" i="7"/>
  <c r="CQ244" i="7"/>
  <c r="CS244" i="7"/>
  <c r="CU244" i="7"/>
  <c r="CW244" i="7"/>
  <c r="CY244" i="7"/>
  <c r="DA244" i="7"/>
  <c r="BO245" i="7"/>
  <c r="BQ245" i="7"/>
  <c r="BS245" i="7"/>
  <c r="BU245" i="7"/>
  <c r="BW245" i="7"/>
  <c r="BY245" i="7"/>
  <c r="CA245" i="7"/>
  <c r="CC245" i="7"/>
  <c r="CE245" i="7"/>
  <c r="CG245" i="7"/>
  <c r="CI245" i="7"/>
  <c r="CK245" i="7"/>
  <c r="CM245" i="7"/>
  <c r="CO245" i="7"/>
  <c r="CQ245" i="7"/>
  <c r="CS245" i="7"/>
  <c r="CU245" i="7"/>
  <c r="CW245" i="7"/>
  <c r="CY245" i="7"/>
  <c r="DA245" i="7"/>
  <c r="BN5" i="7"/>
  <c r="BP5" i="7"/>
  <c r="BR5" i="7"/>
  <c r="BT5" i="7"/>
  <c r="BV5" i="7"/>
  <c r="BX5" i="7"/>
  <c r="BZ5" i="7"/>
  <c r="CB5" i="7"/>
  <c r="CD5" i="7"/>
  <c r="CF5" i="7"/>
  <c r="CH5" i="7"/>
  <c r="CJ5" i="7"/>
  <c r="CL5" i="7"/>
  <c r="CN5" i="7"/>
  <c r="CP5" i="7"/>
  <c r="CR5" i="7"/>
  <c r="CT5" i="7"/>
  <c r="CV5" i="7"/>
  <c r="CX5" i="7"/>
  <c r="CZ5" i="7"/>
  <c r="BN6" i="7"/>
  <c r="BP6" i="7"/>
  <c r="BR6" i="7"/>
  <c r="BT6" i="7"/>
  <c r="BV6" i="7"/>
  <c r="BX6" i="7"/>
  <c r="BZ6" i="7"/>
  <c r="CB6" i="7"/>
  <c r="CD6" i="7"/>
  <c r="CF6" i="7"/>
  <c r="CH6" i="7"/>
  <c r="CJ6" i="7"/>
  <c r="CL6" i="7"/>
  <c r="CN6" i="7"/>
  <c r="CP6" i="7"/>
  <c r="CR6" i="7"/>
  <c r="CT6" i="7"/>
  <c r="CV6" i="7"/>
  <c r="CX6" i="7"/>
  <c r="CZ6" i="7"/>
  <c r="BN7" i="7"/>
  <c r="BP7" i="7"/>
  <c r="BR7" i="7"/>
  <c r="BT7" i="7"/>
  <c r="BV7" i="7"/>
  <c r="BX7" i="7"/>
  <c r="BZ7" i="7"/>
  <c r="CB7" i="7"/>
  <c r="CD7" i="7"/>
  <c r="CF7" i="7"/>
  <c r="CH7" i="7"/>
  <c r="CJ7" i="7"/>
  <c r="CL7" i="7"/>
  <c r="CN7" i="7"/>
  <c r="CP7" i="7"/>
  <c r="CR7" i="7"/>
  <c r="CT7" i="7"/>
  <c r="CV7" i="7"/>
  <c r="CX7" i="7"/>
  <c r="CZ7" i="7"/>
  <c r="BN8" i="7"/>
  <c r="BP8" i="7"/>
  <c r="BR8" i="7"/>
  <c r="BT8" i="7"/>
  <c r="BV8" i="7"/>
  <c r="BX8" i="7"/>
  <c r="BZ8" i="7"/>
  <c r="CB8" i="7"/>
  <c r="CD8" i="7"/>
  <c r="CF8" i="7"/>
  <c r="CH8" i="7"/>
  <c r="CJ8" i="7"/>
  <c r="CL8" i="7"/>
  <c r="CN8" i="7"/>
  <c r="CP8" i="7"/>
  <c r="CR8" i="7"/>
  <c r="CT8" i="7"/>
  <c r="CV8" i="7"/>
  <c r="CX8" i="7"/>
  <c r="CZ8" i="7"/>
  <c r="BN9" i="7"/>
  <c r="BP9" i="7"/>
  <c r="BR9" i="7"/>
  <c r="BT9" i="7"/>
  <c r="BV9" i="7"/>
  <c r="BX9" i="7"/>
  <c r="BZ9" i="7"/>
  <c r="CB9" i="7"/>
  <c r="CD9" i="7"/>
  <c r="CF9" i="7"/>
  <c r="CH9" i="7"/>
  <c r="CJ9" i="7"/>
  <c r="CL9" i="7"/>
  <c r="CN9" i="7"/>
  <c r="CP9" i="7"/>
  <c r="CR9" i="7"/>
  <c r="CT9" i="7"/>
  <c r="CV9" i="7"/>
  <c r="CX9" i="7"/>
  <c r="CZ9" i="7"/>
  <c r="BN10" i="7"/>
  <c r="BP10" i="7"/>
  <c r="BR10" i="7"/>
  <c r="BT10" i="7"/>
  <c r="BV10" i="7"/>
  <c r="BX10" i="7"/>
  <c r="BZ10" i="7"/>
  <c r="CB10" i="7"/>
  <c r="CD10" i="7"/>
  <c r="CF10" i="7"/>
  <c r="CH10" i="7"/>
  <c r="CJ10" i="7"/>
  <c r="CL10" i="7"/>
  <c r="CN10" i="7"/>
  <c r="CP10" i="7"/>
  <c r="CR10" i="7"/>
  <c r="CT10" i="7"/>
  <c r="CV10" i="7"/>
  <c r="CX10" i="7"/>
  <c r="CZ10" i="7"/>
  <c r="BN11" i="7"/>
  <c r="BP11" i="7"/>
  <c r="BR11" i="7"/>
  <c r="BT11" i="7"/>
  <c r="BV11" i="7"/>
  <c r="BX11" i="7"/>
  <c r="BZ11" i="7"/>
  <c r="CB11" i="7"/>
  <c r="CD11" i="7"/>
  <c r="CF11" i="7"/>
  <c r="CH11" i="7"/>
  <c r="CJ11" i="7"/>
  <c r="CL11" i="7"/>
  <c r="CN11" i="7"/>
  <c r="CP11" i="7"/>
  <c r="CR11" i="7"/>
  <c r="CT11" i="7"/>
  <c r="CV11" i="7"/>
  <c r="CX11" i="7"/>
  <c r="CZ11" i="7"/>
  <c r="BN12" i="7"/>
  <c r="BP12" i="7"/>
  <c r="BR12" i="7"/>
  <c r="BT12" i="7"/>
  <c r="BV12" i="7"/>
  <c r="BX12" i="7"/>
  <c r="BZ12" i="7"/>
  <c r="CB12" i="7"/>
  <c r="CD12" i="7"/>
  <c r="CF12" i="7"/>
  <c r="CH12" i="7"/>
  <c r="CJ12" i="7"/>
  <c r="CL12" i="7"/>
  <c r="CN12" i="7"/>
  <c r="CP12" i="7"/>
  <c r="CR12" i="7"/>
  <c r="CT12" i="7"/>
  <c r="CV12" i="7"/>
  <c r="CX12" i="7"/>
  <c r="CZ12" i="7"/>
  <c r="BN13" i="7"/>
  <c r="BP13" i="7"/>
  <c r="BR13" i="7"/>
  <c r="BT13" i="7"/>
  <c r="BV13" i="7"/>
  <c r="BX13" i="7"/>
  <c r="BZ13" i="7"/>
  <c r="CB13" i="7"/>
  <c r="CD13" i="7"/>
  <c r="CF13" i="7"/>
  <c r="CH13" i="7"/>
  <c r="CJ13" i="7"/>
  <c r="CL13" i="7"/>
  <c r="CN13" i="7"/>
  <c r="CP13" i="7"/>
  <c r="CR13" i="7"/>
  <c r="CT13" i="7"/>
  <c r="CV13" i="7"/>
  <c r="CX13" i="7"/>
  <c r="CZ13" i="7"/>
  <c r="BN14" i="7"/>
  <c r="BP14" i="7"/>
  <c r="BR14" i="7"/>
  <c r="BT14" i="7"/>
  <c r="BV14" i="7"/>
  <c r="BX14" i="7"/>
  <c r="BZ14" i="7"/>
  <c r="CB14" i="7"/>
  <c r="CD14" i="7"/>
  <c r="CF14" i="7"/>
  <c r="CH14" i="7"/>
  <c r="CJ14" i="7"/>
  <c r="CL14" i="7"/>
  <c r="CN14" i="7"/>
  <c r="CP14" i="7"/>
  <c r="CR14" i="7"/>
  <c r="CT14" i="7"/>
  <c r="CV14" i="7"/>
  <c r="CX14" i="7"/>
  <c r="CZ14" i="7"/>
  <c r="BN15" i="7"/>
  <c r="BP15" i="7"/>
  <c r="BR15" i="7"/>
  <c r="BT15" i="7"/>
  <c r="BV15" i="7"/>
  <c r="BX15" i="7"/>
  <c r="BZ15" i="7"/>
  <c r="CB15" i="7"/>
  <c r="CD15" i="7"/>
  <c r="CF15" i="7"/>
  <c r="CH15" i="7"/>
  <c r="CJ15" i="7"/>
  <c r="CL15" i="7"/>
  <c r="CN15" i="7"/>
  <c r="CP15" i="7"/>
  <c r="CR15" i="7"/>
  <c r="CT15" i="7"/>
  <c r="CV15" i="7"/>
  <c r="CX15" i="7"/>
  <c r="CZ15" i="7"/>
  <c r="BN16" i="7"/>
  <c r="BP16" i="7"/>
  <c r="BR16" i="7"/>
  <c r="BT16" i="7"/>
  <c r="BV16" i="7"/>
  <c r="BX16" i="7"/>
  <c r="BZ16" i="7"/>
  <c r="CB16" i="7"/>
  <c r="CD16" i="7"/>
  <c r="CF16" i="7"/>
  <c r="CH16" i="7"/>
  <c r="CJ16" i="7"/>
  <c r="CL16" i="7"/>
  <c r="CN16" i="7"/>
  <c r="CP16" i="7"/>
  <c r="CR16" i="7"/>
  <c r="CT16" i="7"/>
  <c r="CV16" i="7"/>
  <c r="CX16" i="7"/>
  <c r="CZ16" i="7"/>
  <c r="BN17" i="7"/>
  <c r="BP17" i="7"/>
  <c r="BR17" i="7"/>
  <c r="BT17" i="7"/>
  <c r="BV17" i="7"/>
  <c r="BX17" i="7"/>
  <c r="BZ17" i="7"/>
  <c r="CB17" i="7"/>
  <c r="CD17" i="7"/>
  <c r="CF17" i="7"/>
  <c r="CH17" i="7"/>
  <c r="CJ17" i="7"/>
  <c r="CL17" i="7"/>
  <c r="CN17" i="7"/>
  <c r="CP17" i="7"/>
  <c r="CR17" i="7"/>
  <c r="CT17" i="7"/>
  <c r="CV17" i="7"/>
  <c r="CX17" i="7"/>
  <c r="CZ17" i="7"/>
  <c r="BN18" i="7"/>
  <c r="BP18" i="7"/>
  <c r="BR18" i="7"/>
  <c r="BT18" i="7"/>
  <c r="BV18" i="7"/>
  <c r="BX18" i="7"/>
  <c r="BZ18" i="7"/>
  <c r="CB18" i="7"/>
  <c r="CD18" i="7"/>
  <c r="CF18" i="7"/>
  <c r="CH18" i="7"/>
  <c r="CJ18" i="7"/>
  <c r="CL18" i="7"/>
  <c r="CN18" i="7"/>
  <c r="CP18" i="7"/>
  <c r="CR18" i="7"/>
  <c r="CT18" i="7"/>
  <c r="CV18" i="7"/>
  <c r="CX18" i="7"/>
  <c r="CZ18" i="7"/>
  <c r="BN19" i="7"/>
  <c r="BP19" i="7"/>
  <c r="BR19" i="7"/>
  <c r="BT19" i="7"/>
  <c r="BV19" i="7"/>
  <c r="BX19" i="7"/>
  <c r="BZ19" i="7"/>
  <c r="CB19" i="7"/>
  <c r="CD19" i="7"/>
  <c r="CF19" i="7"/>
  <c r="CH19" i="7"/>
  <c r="CJ19" i="7"/>
  <c r="CL19" i="7"/>
  <c r="CN19" i="7"/>
  <c r="CP19" i="7"/>
  <c r="CR19" i="7"/>
  <c r="CT19" i="7"/>
  <c r="CV19" i="7"/>
  <c r="CX19" i="7"/>
  <c r="CZ19" i="7"/>
  <c r="BN20" i="7"/>
  <c r="BP20" i="7"/>
  <c r="BR20" i="7"/>
  <c r="BT20" i="7"/>
  <c r="BV20" i="7"/>
  <c r="BX20" i="7"/>
  <c r="BZ20" i="7"/>
  <c r="CB20" i="7"/>
  <c r="CD20" i="7"/>
  <c r="CF20" i="7"/>
  <c r="CH20" i="7"/>
  <c r="CJ20" i="7"/>
  <c r="CL20" i="7"/>
  <c r="CN20" i="7"/>
  <c r="CP20" i="7"/>
  <c r="CR20" i="7"/>
  <c r="CT20" i="7"/>
  <c r="CV20" i="7"/>
  <c r="CX20" i="7"/>
  <c r="CZ20" i="7"/>
  <c r="BN21" i="7"/>
  <c r="BP21" i="7"/>
  <c r="BR21" i="7"/>
  <c r="BT21" i="7"/>
  <c r="BV21" i="7"/>
  <c r="BX21" i="7"/>
  <c r="BZ21" i="7"/>
  <c r="CB21" i="7"/>
  <c r="CD21" i="7"/>
  <c r="CF21" i="7"/>
  <c r="CH21" i="7"/>
  <c r="CJ21" i="7"/>
  <c r="CL21" i="7"/>
  <c r="CN21" i="7"/>
  <c r="CP21" i="7"/>
  <c r="CR21" i="7"/>
  <c r="CT21" i="7"/>
  <c r="CV21" i="7"/>
  <c r="CX21" i="7"/>
  <c r="CZ21" i="7"/>
  <c r="BN22" i="7"/>
  <c r="BP22" i="7"/>
  <c r="BR22" i="7"/>
  <c r="BT22" i="7"/>
  <c r="BV22" i="7"/>
  <c r="BX22" i="7"/>
  <c r="BZ22" i="7"/>
  <c r="CB22" i="7"/>
  <c r="CD22" i="7"/>
  <c r="CF22" i="7"/>
  <c r="CH22" i="7"/>
  <c r="CJ22" i="7"/>
  <c r="CL22" i="7"/>
  <c r="CN22" i="7"/>
  <c r="CP22" i="7"/>
  <c r="CR22" i="7"/>
  <c r="CT22" i="7"/>
  <c r="CV22" i="7"/>
  <c r="CX22" i="7"/>
  <c r="CZ22" i="7"/>
  <c r="BN23" i="7"/>
  <c r="BP23" i="7"/>
  <c r="BR23" i="7"/>
  <c r="BT23" i="7"/>
  <c r="BV23" i="7"/>
  <c r="BX23" i="7"/>
  <c r="BZ23" i="7"/>
  <c r="CB23" i="7"/>
  <c r="CD23" i="7"/>
  <c r="CF23" i="7"/>
  <c r="CH23" i="7"/>
  <c r="CJ23" i="7"/>
  <c r="CL23" i="7"/>
  <c r="CN23" i="7"/>
  <c r="CP23" i="7"/>
  <c r="CR23" i="7"/>
  <c r="CT23" i="7"/>
  <c r="CV23" i="7"/>
  <c r="CX23" i="7"/>
  <c r="CZ23" i="7"/>
  <c r="BN24" i="7"/>
  <c r="BP24" i="7"/>
  <c r="BR24" i="7"/>
  <c r="BT24" i="7"/>
  <c r="BV24" i="7"/>
  <c r="BX24" i="7"/>
  <c r="BZ24" i="7"/>
  <c r="CB24" i="7"/>
  <c r="CD24" i="7"/>
  <c r="CF24" i="7"/>
  <c r="CH24" i="7"/>
  <c r="CJ24" i="7"/>
  <c r="CL24" i="7"/>
  <c r="CN24" i="7"/>
  <c r="CP24" i="7"/>
  <c r="CR24" i="7"/>
  <c r="CT24" i="7"/>
  <c r="CV24" i="7"/>
  <c r="CX24" i="7"/>
  <c r="CZ24" i="7"/>
  <c r="BN25" i="7"/>
  <c r="BP25" i="7"/>
  <c r="BR25" i="7"/>
  <c r="BT25" i="7"/>
  <c r="BV25" i="7"/>
  <c r="BX25" i="7"/>
  <c r="BZ25" i="7"/>
  <c r="CB25" i="7"/>
  <c r="CD25" i="7"/>
  <c r="CF25" i="7"/>
  <c r="CH25" i="7"/>
  <c r="CJ25" i="7"/>
  <c r="CL25" i="7"/>
  <c r="CN25" i="7"/>
  <c r="CP25" i="7"/>
  <c r="CR25" i="7"/>
  <c r="CT25" i="7"/>
  <c r="CV25" i="7"/>
  <c r="CX25" i="7"/>
  <c r="CZ25" i="7"/>
  <c r="BN26" i="7"/>
  <c r="BP26" i="7"/>
  <c r="BR26" i="7"/>
  <c r="BT26" i="7"/>
  <c r="BV26" i="7"/>
  <c r="BX26" i="7"/>
  <c r="BZ26" i="7"/>
  <c r="CB26" i="7"/>
  <c r="CD26" i="7"/>
  <c r="CF26" i="7"/>
  <c r="CH26" i="7"/>
  <c r="CJ26" i="7"/>
  <c r="CL26" i="7"/>
  <c r="CN26" i="7"/>
  <c r="CP26" i="7"/>
  <c r="CR26" i="7"/>
  <c r="CT26" i="7"/>
  <c r="CV26" i="7"/>
  <c r="CX26" i="7"/>
  <c r="CZ26" i="7"/>
  <c r="BN27" i="7"/>
  <c r="BP27" i="7"/>
  <c r="BR27" i="7"/>
  <c r="BT27" i="7"/>
  <c r="BV27" i="7"/>
  <c r="BX27" i="7"/>
  <c r="BZ27" i="7"/>
  <c r="CB27" i="7"/>
  <c r="CD27" i="7"/>
  <c r="CF27" i="7"/>
  <c r="CH27" i="7"/>
  <c r="CJ27" i="7"/>
  <c r="CL27" i="7"/>
  <c r="CN27" i="7"/>
  <c r="CP27" i="7"/>
  <c r="CR27" i="7"/>
  <c r="CT27" i="7"/>
  <c r="CV27" i="7"/>
  <c r="CX27" i="7"/>
  <c r="CZ27" i="7"/>
  <c r="BN28" i="7"/>
  <c r="BP28" i="7"/>
  <c r="BR28" i="7"/>
  <c r="BT28" i="7"/>
  <c r="BV28" i="7"/>
  <c r="BX28" i="7"/>
  <c r="BZ28" i="7"/>
  <c r="CB28" i="7"/>
  <c r="CD28" i="7"/>
  <c r="CF28" i="7"/>
  <c r="CH28" i="7"/>
  <c r="CJ28" i="7"/>
  <c r="CL28" i="7"/>
  <c r="CN28" i="7"/>
  <c r="CP28" i="7"/>
  <c r="CR28" i="7"/>
  <c r="CT28" i="7"/>
  <c r="CV28" i="7"/>
  <c r="CX28" i="7"/>
  <c r="CZ28" i="7"/>
  <c r="BN29" i="7"/>
  <c r="BP29" i="7"/>
  <c r="BR29" i="7"/>
  <c r="BT29" i="7"/>
  <c r="BV29" i="7"/>
  <c r="BX29" i="7"/>
  <c r="BZ29" i="7"/>
  <c r="CB29" i="7"/>
  <c r="CD29" i="7"/>
  <c r="CF29" i="7"/>
  <c r="CH29" i="7"/>
  <c r="CJ29" i="7"/>
  <c r="CL29" i="7"/>
  <c r="CN29" i="7"/>
  <c r="CP29" i="7"/>
  <c r="CR29" i="7"/>
  <c r="CT29" i="7"/>
  <c r="CV29" i="7"/>
  <c r="CX29" i="7"/>
  <c r="CZ29" i="7"/>
  <c r="BN30" i="7"/>
  <c r="BP30" i="7"/>
  <c r="BR30" i="7"/>
  <c r="BT30" i="7"/>
  <c r="BV30" i="7"/>
  <c r="BX30" i="7"/>
  <c r="BZ30" i="7"/>
  <c r="CB30" i="7"/>
  <c r="CD30" i="7"/>
  <c r="CF30" i="7"/>
  <c r="CH30" i="7"/>
  <c r="CJ30" i="7"/>
  <c r="CL30" i="7"/>
  <c r="CN30" i="7"/>
  <c r="CP30" i="7"/>
  <c r="CR30" i="7"/>
  <c r="CT30" i="7"/>
  <c r="CV30" i="7"/>
  <c r="CX30" i="7"/>
  <c r="CZ30" i="7"/>
  <c r="BN31" i="7"/>
  <c r="BP31" i="7"/>
  <c r="BR31" i="7"/>
  <c r="BT31" i="7"/>
  <c r="BV31" i="7"/>
  <c r="BX31" i="7"/>
  <c r="BZ31" i="7"/>
  <c r="CB31" i="7"/>
  <c r="CD31" i="7"/>
  <c r="CF31" i="7"/>
  <c r="CH31" i="7"/>
  <c r="CJ31" i="7"/>
  <c r="CL31" i="7"/>
  <c r="CN31" i="7"/>
  <c r="CP31" i="7"/>
  <c r="CR31" i="7"/>
  <c r="CT31" i="7"/>
  <c r="CV31" i="7"/>
  <c r="CX31" i="7"/>
  <c r="CZ31" i="7"/>
  <c r="BN32" i="7"/>
  <c r="BP32" i="7"/>
  <c r="BR32" i="7"/>
  <c r="BT32" i="7"/>
  <c r="BV32" i="7"/>
  <c r="BX32" i="7"/>
  <c r="BZ32" i="7"/>
  <c r="CB32" i="7"/>
  <c r="CD32" i="7"/>
  <c r="CF32" i="7"/>
  <c r="CH32" i="7"/>
  <c r="CJ32" i="7"/>
  <c r="CL32" i="7"/>
  <c r="CN32" i="7"/>
  <c r="CP32" i="7"/>
  <c r="CR32" i="7"/>
  <c r="CT32" i="7"/>
  <c r="CV32" i="7"/>
  <c r="CX32" i="7"/>
  <c r="CZ32" i="7"/>
  <c r="BN33" i="7"/>
  <c r="BP33" i="7"/>
  <c r="BR33" i="7"/>
  <c r="BT33" i="7"/>
  <c r="BV33" i="7"/>
  <c r="BX33" i="7"/>
  <c r="BZ33" i="7"/>
  <c r="CB33" i="7"/>
  <c r="CD33" i="7"/>
  <c r="CF33" i="7"/>
  <c r="CH33" i="7"/>
  <c r="CJ33" i="7"/>
  <c r="CL33" i="7"/>
  <c r="CN33" i="7"/>
  <c r="CP33" i="7"/>
  <c r="CR33" i="7"/>
  <c r="CT33" i="7"/>
  <c r="CV33" i="7"/>
  <c r="CX33" i="7"/>
  <c r="CZ33" i="7"/>
  <c r="BN34" i="7"/>
  <c r="BP34" i="7"/>
  <c r="BR34" i="7"/>
  <c r="BT34" i="7"/>
  <c r="BV34" i="7"/>
  <c r="BX34" i="7"/>
  <c r="BZ34" i="7"/>
  <c r="CB34" i="7"/>
  <c r="CD34" i="7"/>
  <c r="CF34" i="7"/>
  <c r="CH34" i="7"/>
  <c r="CJ34" i="7"/>
  <c r="CL34" i="7"/>
  <c r="CN34" i="7"/>
  <c r="CP34" i="7"/>
  <c r="CR34" i="7"/>
  <c r="CT34" i="7"/>
  <c r="CV34" i="7"/>
  <c r="CX34" i="7"/>
  <c r="CZ34" i="7"/>
  <c r="BN35" i="7"/>
  <c r="BP35" i="7"/>
  <c r="BR35" i="7"/>
  <c r="BT35" i="7"/>
  <c r="BV35" i="7"/>
  <c r="BX35" i="7"/>
  <c r="BZ35" i="7"/>
  <c r="CB35" i="7"/>
  <c r="CD35" i="7"/>
  <c r="CF35" i="7"/>
  <c r="CH35" i="7"/>
  <c r="CJ35" i="7"/>
  <c r="CL35" i="7"/>
  <c r="CN35" i="7"/>
  <c r="CP35" i="7"/>
  <c r="CR35" i="7"/>
  <c r="CT35" i="7"/>
  <c r="CV35" i="7"/>
  <c r="CX35" i="7"/>
  <c r="CZ35" i="7"/>
  <c r="BN36" i="7"/>
  <c r="BP36" i="7"/>
  <c r="BR36" i="7"/>
  <c r="BT36" i="7"/>
  <c r="BV36" i="7"/>
  <c r="BX36" i="7"/>
  <c r="BZ36" i="7"/>
  <c r="CB36" i="7"/>
  <c r="CD36" i="7"/>
  <c r="CF36" i="7"/>
  <c r="CH36" i="7"/>
  <c r="CJ36" i="7"/>
  <c r="CL36" i="7"/>
  <c r="CN36" i="7"/>
  <c r="CP36" i="7"/>
  <c r="CR36" i="7"/>
  <c r="CT36" i="7"/>
  <c r="CV36" i="7"/>
  <c r="CX36" i="7"/>
  <c r="CZ36" i="7"/>
  <c r="BN37" i="7"/>
  <c r="BP37" i="7"/>
  <c r="BR37" i="7"/>
  <c r="BT37" i="7"/>
  <c r="BV37" i="7"/>
  <c r="BX37" i="7"/>
  <c r="BZ37" i="7"/>
  <c r="CB37" i="7"/>
  <c r="CD37" i="7"/>
  <c r="CF37" i="7"/>
  <c r="CH37" i="7"/>
  <c r="CJ37" i="7"/>
  <c r="CL37" i="7"/>
  <c r="CN37" i="7"/>
  <c r="CP37" i="7"/>
  <c r="CR37" i="7"/>
  <c r="CT37" i="7"/>
  <c r="CV37" i="7"/>
  <c r="CX37" i="7"/>
  <c r="CZ37" i="7"/>
  <c r="BN38" i="7"/>
  <c r="BP38" i="7"/>
  <c r="BR38" i="7"/>
  <c r="BT38" i="7"/>
  <c r="BV38" i="7"/>
  <c r="BX38" i="7"/>
  <c r="BZ38" i="7"/>
  <c r="CB38" i="7"/>
  <c r="CD38" i="7"/>
  <c r="CF38" i="7"/>
  <c r="CH38" i="7"/>
  <c r="CJ38" i="7"/>
  <c r="CL38" i="7"/>
  <c r="CN38" i="7"/>
  <c r="CP38" i="7"/>
  <c r="CR38" i="7"/>
  <c r="CT38" i="7"/>
  <c r="CV38" i="7"/>
  <c r="CX38" i="7"/>
  <c r="CZ38" i="7"/>
  <c r="BN39" i="7"/>
  <c r="BP39" i="7"/>
  <c r="BR39" i="7"/>
  <c r="BT39" i="7"/>
  <c r="BV39" i="7"/>
  <c r="BX39" i="7"/>
  <c r="BZ39" i="7"/>
  <c r="CB39" i="7"/>
  <c r="CD39" i="7"/>
  <c r="CF39" i="7"/>
  <c r="CH39" i="7"/>
  <c r="CJ39" i="7"/>
  <c r="CL39" i="7"/>
  <c r="CN39" i="7"/>
  <c r="CP39" i="7"/>
  <c r="CR39" i="7"/>
  <c r="CT39" i="7"/>
  <c r="CV39" i="7"/>
  <c r="CX39" i="7"/>
  <c r="CZ39" i="7"/>
  <c r="BN40" i="7"/>
  <c r="BP40" i="7"/>
  <c r="BR40" i="7"/>
  <c r="BT40" i="7"/>
  <c r="BV40" i="7"/>
  <c r="BX40" i="7"/>
  <c r="BZ40" i="7"/>
  <c r="CB40" i="7"/>
  <c r="CD40" i="7"/>
  <c r="CF40" i="7"/>
  <c r="CH40" i="7"/>
  <c r="CJ40" i="7"/>
  <c r="CL40" i="7"/>
  <c r="CN40" i="7"/>
  <c r="CP40" i="7"/>
  <c r="CR40" i="7"/>
  <c r="CT40" i="7"/>
  <c r="CV40" i="7"/>
  <c r="CX40" i="7"/>
  <c r="CZ40" i="7"/>
  <c r="BN41" i="7"/>
  <c r="BP41" i="7"/>
  <c r="BR41" i="7"/>
  <c r="BT41" i="7"/>
  <c r="BV41" i="7"/>
  <c r="BX41" i="7"/>
  <c r="BZ41" i="7"/>
  <c r="CB41" i="7"/>
  <c r="CD41" i="7"/>
  <c r="CF41" i="7"/>
  <c r="CH41" i="7"/>
  <c r="CJ41" i="7"/>
  <c r="CL41" i="7"/>
  <c r="CN41" i="7"/>
  <c r="CP41" i="7"/>
  <c r="CR41" i="7"/>
  <c r="CT41" i="7"/>
  <c r="CV41" i="7"/>
  <c r="CX41" i="7"/>
  <c r="CZ41" i="7"/>
  <c r="BN42" i="7"/>
  <c r="BP42" i="7"/>
  <c r="BR42" i="7"/>
  <c r="BT42" i="7"/>
  <c r="BV42" i="7"/>
  <c r="BX42" i="7"/>
  <c r="BZ42" i="7"/>
  <c r="CB42" i="7"/>
  <c r="CD42" i="7"/>
  <c r="CF42" i="7"/>
  <c r="CH42" i="7"/>
  <c r="CJ42" i="7"/>
  <c r="CL42" i="7"/>
  <c r="CN42" i="7"/>
  <c r="CP42" i="7"/>
  <c r="CR42" i="7"/>
  <c r="CT42" i="7"/>
  <c r="CV42" i="7"/>
  <c r="CX42" i="7"/>
  <c r="CZ42" i="7"/>
  <c r="BN43" i="7"/>
  <c r="BP43" i="7"/>
  <c r="BR43" i="7"/>
  <c r="BT43" i="7"/>
  <c r="BV43" i="7"/>
  <c r="BX43" i="7"/>
  <c r="BZ43" i="7"/>
  <c r="CB43" i="7"/>
  <c r="CD43" i="7"/>
  <c r="CF43" i="7"/>
  <c r="CH43" i="7"/>
  <c r="CJ43" i="7"/>
  <c r="CL43" i="7"/>
  <c r="CN43" i="7"/>
  <c r="CP43" i="7"/>
  <c r="CR43" i="7"/>
  <c r="CT43" i="7"/>
  <c r="CV43" i="7"/>
  <c r="CX43" i="7"/>
  <c r="CZ43" i="7"/>
  <c r="BN44" i="7"/>
  <c r="BP44" i="7"/>
  <c r="BR44" i="7"/>
  <c r="BT44" i="7"/>
  <c r="BV44" i="7"/>
  <c r="BX44" i="7"/>
  <c r="BZ44" i="7"/>
  <c r="CB44" i="7"/>
  <c r="CD44" i="7"/>
  <c r="CF44" i="7"/>
  <c r="CH44" i="7"/>
  <c r="CJ44" i="7"/>
  <c r="CL44" i="7"/>
  <c r="CN44" i="7"/>
  <c r="CP44" i="7"/>
  <c r="CR44" i="7"/>
  <c r="CT44" i="7"/>
  <c r="CV44" i="7"/>
  <c r="CX44" i="7"/>
  <c r="CZ44" i="7"/>
  <c r="BN45" i="7"/>
  <c r="BP45" i="7"/>
  <c r="BR45" i="7"/>
  <c r="BT45" i="7"/>
  <c r="BV45" i="7"/>
  <c r="BX45" i="7"/>
  <c r="BZ45" i="7"/>
  <c r="CB45" i="7"/>
  <c r="CD45" i="7"/>
  <c r="CF45" i="7"/>
  <c r="CH45" i="7"/>
  <c r="CJ45" i="7"/>
  <c r="CL45" i="7"/>
  <c r="CN45" i="7"/>
  <c r="CP45" i="7"/>
  <c r="CR45" i="7"/>
  <c r="CT45" i="7"/>
  <c r="CV45" i="7"/>
  <c r="CX45" i="7"/>
  <c r="CZ45" i="7"/>
  <c r="BN46" i="7"/>
  <c r="BP46" i="7"/>
  <c r="BR46" i="7"/>
  <c r="BT46" i="7"/>
  <c r="BV46" i="7"/>
  <c r="BX46" i="7"/>
  <c r="BZ46" i="7"/>
  <c r="CB46" i="7"/>
  <c r="CD46" i="7"/>
  <c r="CF46" i="7"/>
  <c r="CH46" i="7"/>
  <c r="CJ46" i="7"/>
  <c r="CL46" i="7"/>
  <c r="CN46" i="7"/>
  <c r="CP46" i="7"/>
  <c r="CR46" i="7"/>
  <c r="CT46" i="7"/>
  <c r="CV46" i="7"/>
  <c r="CX46" i="7"/>
  <c r="CZ46" i="7"/>
  <c r="BN47" i="7"/>
  <c r="BP47" i="7"/>
  <c r="BR47" i="7"/>
  <c r="BT47" i="7"/>
  <c r="BV47" i="7"/>
  <c r="BX47" i="7"/>
  <c r="BZ47" i="7"/>
  <c r="CB47" i="7"/>
  <c r="CD47" i="7"/>
  <c r="CF47" i="7"/>
  <c r="CH47" i="7"/>
  <c r="CJ47" i="7"/>
  <c r="CL47" i="7"/>
  <c r="CN47" i="7"/>
  <c r="CP47" i="7"/>
  <c r="CR47" i="7"/>
  <c r="CT47" i="7"/>
  <c r="CV47" i="7"/>
  <c r="CX47" i="7"/>
  <c r="CZ47" i="7"/>
  <c r="BN48" i="7"/>
  <c r="BP48" i="7"/>
  <c r="BR48" i="7"/>
  <c r="BT48" i="7"/>
  <c r="BV48" i="7"/>
  <c r="BX48" i="7"/>
  <c r="BZ48" i="7"/>
  <c r="CB48" i="7"/>
  <c r="CD48" i="7"/>
  <c r="CF48" i="7"/>
  <c r="CH48" i="7"/>
  <c r="CJ48" i="7"/>
  <c r="CL48" i="7"/>
  <c r="CN48" i="7"/>
  <c r="CP48" i="7"/>
  <c r="CR48" i="7"/>
  <c r="CT48" i="7"/>
  <c r="CV48" i="7"/>
  <c r="CX48" i="7"/>
  <c r="CZ48" i="7"/>
  <c r="BN49" i="7"/>
  <c r="BP49" i="7"/>
  <c r="BR49" i="7"/>
  <c r="BT49" i="7"/>
  <c r="BV49" i="7"/>
  <c r="BX49" i="7"/>
  <c r="BZ49" i="7"/>
  <c r="CB49" i="7"/>
  <c r="CD49" i="7"/>
  <c r="CF49" i="7"/>
  <c r="CH49" i="7"/>
  <c r="CJ49" i="7"/>
  <c r="CL49" i="7"/>
  <c r="CN49" i="7"/>
  <c r="CP49" i="7"/>
  <c r="CR49" i="7"/>
  <c r="CT49" i="7"/>
  <c r="CV49" i="7"/>
  <c r="CX49" i="7"/>
  <c r="CZ49" i="7"/>
  <c r="BN50" i="7"/>
  <c r="BP50" i="7"/>
  <c r="BR50" i="7"/>
  <c r="BT50" i="7"/>
  <c r="BV50" i="7"/>
  <c r="BX50" i="7"/>
  <c r="BZ50" i="7"/>
  <c r="CB50" i="7"/>
  <c r="CD50" i="7"/>
  <c r="CF50" i="7"/>
  <c r="CH50" i="7"/>
  <c r="CJ50" i="7"/>
  <c r="CL50" i="7"/>
  <c r="CN50" i="7"/>
  <c r="CP50" i="7"/>
  <c r="CR50" i="7"/>
  <c r="CT50" i="7"/>
  <c r="CV50" i="7"/>
  <c r="CX50" i="7"/>
  <c r="CZ50" i="7"/>
  <c r="BN51" i="7"/>
  <c r="BP51" i="7"/>
  <c r="BR51" i="7"/>
  <c r="BT51" i="7"/>
  <c r="BV51" i="7"/>
  <c r="BX51" i="7"/>
  <c r="BZ51" i="7"/>
  <c r="CB51" i="7"/>
  <c r="CD51" i="7"/>
  <c r="CF51" i="7"/>
  <c r="CH51" i="7"/>
  <c r="CJ51" i="7"/>
  <c r="CL51" i="7"/>
  <c r="CN51" i="7"/>
  <c r="CP51" i="7"/>
  <c r="CR51" i="7"/>
  <c r="CT51" i="7"/>
  <c r="CV51" i="7"/>
  <c r="CX51" i="7"/>
  <c r="CZ51" i="7"/>
  <c r="BN52" i="7"/>
  <c r="BP52" i="7"/>
  <c r="BR52" i="7"/>
  <c r="BT52" i="7"/>
  <c r="BV52" i="7"/>
  <c r="BX52" i="7"/>
  <c r="BZ52" i="7"/>
  <c r="CB52" i="7"/>
  <c r="CD52" i="7"/>
  <c r="CF52" i="7"/>
  <c r="CH52" i="7"/>
  <c r="CJ52" i="7"/>
  <c r="CL52" i="7"/>
  <c r="CN52" i="7"/>
  <c r="CP52" i="7"/>
  <c r="CR52" i="7"/>
  <c r="CT52" i="7"/>
  <c r="CV52" i="7"/>
  <c r="CX52" i="7"/>
  <c r="CZ52" i="7"/>
  <c r="BN53" i="7"/>
  <c r="BP53" i="7"/>
  <c r="BR53" i="7"/>
  <c r="BT53" i="7"/>
  <c r="BV53" i="7"/>
  <c r="BX53" i="7"/>
  <c r="BZ53" i="7"/>
  <c r="CB53" i="7"/>
  <c r="CD53" i="7"/>
  <c r="CF53" i="7"/>
  <c r="CH53" i="7"/>
  <c r="CJ53" i="7"/>
  <c r="CL53" i="7"/>
  <c r="CN53" i="7"/>
  <c r="CP53" i="7"/>
  <c r="CR53" i="7"/>
  <c r="CT53" i="7"/>
  <c r="CV53" i="7"/>
  <c r="CX53" i="7"/>
  <c r="CZ53" i="7"/>
  <c r="BN54" i="7"/>
  <c r="BP54" i="7"/>
  <c r="BR54" i="7"/>
  <c r="BT54" i="7"/>
  <c r="BV54" i="7"/>
  <c r="BX54" i="7"/>
  <c r="BZ54" i="7"/>
  <c r="CB54" i="7"/>
  <c r="CD54" i="7"/>
  <c r="CF54" i="7"/>
  <c r="CH54" i="7"/>
  <c r="CJ54" i="7"/>
  <c r="CL54" i="7"/>
  <c r="CN54" i="7"/>
  <c r="CP54" i="7"/>
  <c r="CR54" i="7"/>
  <c r="CT54" i="7"/>
  <c r="CV54" i="7"/>
  <c r="CX54" i="7"/>
  <c r="CZ54" i="7"/>
  <c r="BN55" i="7"/>
  <c r="BP55" i="7"/>
  <c r="BR55" i="7"/>
  <c r="BT55" i="7"/>
  <c r="BV55" i="7"/>
  <c r="BX55" i="7"/>
  <c r="BZ55" i="7"/>
  <c r="CB55" i="7"/>
  <c r="CD55" i="7"/>
  <c r="CF55" i="7"/>
  <c r="CH55" i="7"/>
  <c r="CJ55" i="7"/>
  <c r="CL55" i="7"/>
  <c r="CN55" i="7"/>
  <c r="CP55" i="7"/>
  <c r="CR55" i="7"/>
  <c r="CT55" i="7"/>
  <c r="CV55" i="7"/>
  <c r="CX55" i="7"/>
  <c r="CZ55" i="7"/>
  <c r="BN56" i="7"/>
  <c r="BP56" i="7"/>
  <c r="BR56" i="7"/>
  <c r="BT56" i="7"/>
  <c r="BV56" i="7"/>
  <c r="BX56" i="7"/>
  <c r="BZ56" i="7"/>
  <c r="CB56" i="7"/>
  <c r="CD56" i="7"/>
  <c r="CF56" i="7"/>
  <c r="CH56" i="7"/>
  <c r="CJ56" i="7"/>
  <c r="CL56" i="7"/>
  <c r="CN56" i="7"/>
  <c r="CP56" i="7"/>
  <c r="CR56" i="7"/>
  <c r="CT56" i="7"/>
  <c r="CV56" i="7"/>
  <c r="CX56" i="7"/>
  <c r="CZ56" i="7"/>
  <c r="BN57" i="7"/>
  <c r="BP57" i="7"/>
  <c r="BR57" i="7"/>
  <c r="BT57" i="7"/>
  <c r="BV57" i="7"/>
  <c r="BX57" i="7"/>
  <c r="BZ57" i="7"/>
  <c r="CB57" i="7"/>
  <c r="CD57" i="7"/>
  <c r="CF57" i="7"/>
  <c r="CH57" i="7"/>
  <c r="CJ57" i="7"/>
  <c r="CL57" i="7"/>
  <c r="CN57" i="7"/>
  <c r="CP57" i="7"/>
  <c r="CR57" i="7"/>
  <c r="CT57" i="7"/>
  <c r="CV57" i="7"/>
  <c r="CX57" i="7"/>
  <c r="CZ57" i="7"/>
  <c r="BN58" i="7"/>
  <c r="BP58" i="7"/>
  <c r="BR58" i="7"/>
  <c r="BT58" i="7"/>
  <c r="BV58" i="7"/>
  <c r="BX58" i="7"/>
  <c r="BZ58" i="7"/>
  <c r="CB58" i="7"/>
  <c r="CD58" i="7"/>
  <c r="CF58" i="7"/>
  <c r="CH58" i="7"/>
  <c r="CJ58" i="7"/>
  <c r="CL58" i="7"/>
  <c r="CN58" i="7"/>
  <c r="CP58" i="7"/>
  <c r="CR58" i="7"/>
  <c r="CT58" i="7"/>
  <c r="CV58" i="7"/>
  <c r="CX58" i="7"/>
  <c r="CZ58" i="7"/>
  <c r="BN59" i="7"/>
  <c r="BP59" i="7"/>
  <c r="BR59" i="7"/>
  <c r="BT59" i="7"/>
  <c r="BV59" i="7"/>
  <c r="BX59" i="7"/>
  <c r="BZ59" i="7"/>
  <c r="CB59" i="7"/>
  <c r="CD59" i="7"/>
  <c r="CF59" i="7"/>
  <c r="CH59" i="7"/>
  <c r="CJ59" i="7"/>
  <c r="CL59" i="7"/>
  <c r="CN59" i="7"/>
  <c r="CP59" i="7"/>
  <c r="CR59" i="7"/>
  <c r="CT59" i="7"/>
  <c r="CV59" i="7"/>
  <c r="CX59" i="7"/>
  <c r="CZ59" i="7"/>
  <c r="BN60" i="7"/>
  <c r="BP60" i="7"/>
  <c r="BR60" i="7"/>
  <c r="BT60" i="7"/>
  <c r="BV60" i="7"/>
  <c r="BX60" i="7"/>
  <c r="BZ60" i="7"/>
  <c r="CB60" i="7"/>
  <c r="CD60" i="7"/>
  <c r="CF60" i="7"/>
  <c r="CH60" i="7"/>
  <c r="CJ60" i="7"/>
  <c r="CL60" i="7"/>
  <c r="CN60" i="7"/>
  <c r="CP60" i="7"/>
  <c r="CR60" i="7"/>
  <c r="CT60" i="7"/>
  <c r="CV60" i="7"/>
  <c r="CX60" i="7"/>
  <c r="CZ60" i="7"/>
  <c r="BN61" i="7"/>
  <c r="BP61" i="7"/>
  <c r="BR61" i="7"/>
  <c r="BT61" i="7"/>
  <c r="BV61" i="7"/>
  <c r="BX61" i="7"/>
  <c r="BZ61" i="7"/>
  <c r="CB61" i="7"/>
  <c r="CD61" i="7"/>
  <c r="CF61" i="7"/>
  <c r="CH61" i="7"/>
  <c r="CJ61" i="7"/>
  <c r="CL61" i="7"/>
  <c r="CN61" i="7"/>
  <c r="CP61" i="7"/>
  <c r="CR61" i="7"/>
  <c r="CT61" i="7"/>
  <c r="CV61" i="7"/>
  <c r="CX61" i="7"/>
  <c r="CZ61" i="7"/>
  <c r="BN62" i="7"/>
  <c r="BP62" i="7"/>
  <c r="BR62" i="7"/>
  <c r="BT62" i="7"/>
  <c r="BV62" i="7"/>
  <c r="BX62" i="7"/>
  <c r="BZ62" i="7"/>
  <c r="CB62" i="7"/>
  <c r="CD62" i="7"/>
  <c r="CF62" i="7"/>
  <c r="CH62" i="7"/>
  <c r="CJ62" i="7"/>
  <c r="CL62" i="7"/>
  <c r="CN62" i="7"/>
  <c r="CP62" i="7"/>
  <c r="CR62" i="7"/>
  <c r="CT62" i="7"/>
  <c r="CV62" i="7"/>
  <c r="CX62" i="7"/>
  <c r="CZ62" i="7"/>
  <c r="BN63" i="7"/>
  <c r="BP63" i="7"/>
  <c r="BR63" i="7"/>
  <c r="BT63" i="7"/>
  <c r="BV63" i="7"/>
  <c r="BX63" i="7"/>
  <c r="BZ63" i="7"/>
  <c r="CB63" i="7"/>
  <c r="CD63" i="7"/>
  <c r="CF63" i="7"/>
  <c r="CH63" i="7"/>
  <c r="CJ63" i="7"/>
  <c r="CL63" i="7"/>
  <c r="CN63" i="7"/>
  <c r="CP63" i="7"/>
  <c r="CR63" i="7"/>
  <c r="CT63" i="7"/>
  <c r="CV63" i="7"/>
  <c r="CX63" i="7"/>
  <c r="CZ63" i="7"/>
  <c r="BN64" i="7"/>
  <c r="BP64" i="7"/>
  <c r="BR64" i="7"/>
  <c r="BT64" i="7"/>
  <c r="BV64" i="7"/>
  <c r="BX64" i="7"/>
  <c r="BZ64" i="7"/>
  <c r="CB64" i="7"/>
  <c r="CD64" i="7"/>
  <c r="CF64" i="7"/>
  <c r="CH64" i="7"/>
  <c r="CJ64" i="7"/>
  <c r="CL64" i="7"/>
  <c r="CN64" i="7"/>
  <c r="CP64" i="7"/>
  <c r="CR64" i="7"/>
  <c r="CT64" i="7"/>
  <c r="CV64" i="7"/>
  <c r="CX64" i="7"/>
  <c r="CZ64" i="7"/>
  <c r="BN65" i="7"/>
  <c r="BP65" i="7"/>
  <c r="BR65" i="7"/>
  <c r="BT65" i="7"/>
  <c r="BV65" i="7"/>
  <c r="BX65" i="7"/>
  <c r="BZ65" i="7"/>
  <c r="CB65" i="7"/>
  <c r="CD65" i="7"/>
  <c r="CF65" i="7"/>
  <c r="CH65" i="7"/>
  <c r="CJ65" i="7"/>
  <c r="CL65" i="7"/>
  <c r="CN65" i="7"/>
  <c r="CP65" i="7"/>
  <c r="CR65" i="7"/>
  <c r="CT65" i="7"/>
  <c r="CV65" i="7"/>
  <c r="CX65" i="7"/>
  <c r="CZ65" i="7"/>
  <c r="BN66" i="7"/>
  <c r="BP66" i="7"/>
  <c r="BR66" i="7"/>
  <c r="BT66" i="7"/>
  <c r="BV66" i="7"/>
  <c r="BX66" i="7"/>
  <c r="BZ66" i="7"/>
  <c r="CB66" i="7"/>
  <c r="CD66" i="7"/>
  <c r="CF66" i="7"/>
  <c r="CH66" i="7"/>
  <c r="CJ66" i="7"/>
  <c r="CL66" i="7"/>
  <c r="CN66" i="7"/>
  <c r="CP66" i="7"/>
  <c r="CR66" i="7"/>
  <c r="CT66" i="7"/>
  <c r="CV66" i="7"/>
  <c r="CX66" i="7"/>
  <c r="CZ66" i="7"/>
  <c r="BN67" i="7"/>
  <c r="BP67" i="7"/>
  <c r="BR67" i="7"/>
  <c r="BT67" i="7"/>
  <c r="BV67" i="7"/>
  <c r="BX67" i="7"/>
  <c r="BZ67" i="7"/>
  <c r="CB67" i="7"/>
  <c r="CD67" i="7"/>
  <c r="CF67" i="7"/>
  <c r="CH67" i="7"/>
  <c r="CJ67" i="7"/>
  <c r="CL67" i="7"/>
  <c r="CN67" i="7"/>
  <c r="CP67" i="7"/>
  <c r="CR67" i="7"/>
  <c r="CT67" i="7"/>
  <c r="CV67" i="7"/>
  <c r="CX67" i="7"/>
  <c r="CZ67" i="7"/>
  <c r="BN68" i="7"/>
  <c r="BP68" i="7"/>
  <c r="BR68" i="7"/>
  <c r="BT68" i="7"/>
  <c r="BV68" i="7"/>
  <c r="BX68" i="7"/>
  <c r="BZ68" i="7"/>
  <c r="CB68" i="7"/>
  <c r="CD68" i="7"/>
  <c r="CF68" i="7"/>
  <c r="CH68" i="7"/>
  <c r="CJ68" i="7"/>
  <c r="CL68" i="7"/>
  <c r="CN68" i="7"/>
  <c r="CP68" i="7"/>
  <c r="CR68" i="7"/>
  <c r="CT68" i="7"/>
  <c r="CV68" i="7"/>
  <c r="CX68" i="7"/>
  <c r="CZ68" i="7"/>
  <c r="BN69" i="7"/>
  <c r="BP69" i="7"/>
  <c r="BR69" i="7"/>
  <c r="BT69" i="7"/>
  <c r="BV69" i="7"/>
  <c r="BX69" i="7"/>
  <c r="BZ69" i="7"/>
  <c r="CB69" i="7"/>
  <c r="CD69" i="7"/>
  <c r="CF69" i="7"/>
  <c r="CH69" i="7"/>
  <c r="CJ69" i="7"/>
  <c r="CL69" i="7"/>
  <c r="CN69" i="7"/>
  <c r="CP69" i="7"/>
  <c r="CR69" i="7"/>
  <c r="CT69" i="7"/>
  <c r="CV69" i="7"/>
  <c r="CX69" i="7"/>
  <c r="CZ69" i="7"/>
  <c r="BN70" i="7"/>
  <c r="BP70" i="7"/>
  <c r="BR70" i="7"/>
  <c r="BT70" i="7"/>
  <c r="BV70" i="7"/>
  <c r="BX70" i="7"/>
  <c r="BZ70" i="7"/>
  <c r="CB70" i="7"/>
  <c r="CD70" i="7"/>
  <c r="CF70" i="7"/>
  <c r="CH70" i="7"/>
  <c r="CJ70" i="7"/>
  <c r="CL70" i="7"/>
  <c r="CN70" i="7"/>
  <c r="CP70" i="7"/>
  <c r="CR70" i="7"/>
  <c r="CT70" i="7"/>
  <c r="CV70" i="7"/>
  <c r="CX70" i="7"/>
  <c r="CZ70" i="7"/>
  <c r="BN71" i="7"/>
  <c r="BP71" i="7"/>
  <c r="BR71" i="7"/>
  <c r="BT71" i="7"/>
  <c r="BV71" i="7"/>
  <c r="BX71" i="7"/>
  <c r="BZ71" i="7"/>
  <c r="CB71" i="7"/>
  <c r="CD71" i="7"/>
  <c r="CF71" i="7"/>
  <c r="CH71" i="7"/>
  <c r="CJ71" i="7"/>
  <c r="CL71" i="7"/>
  <c r="CN71" i="7"/>
  <c r="CP71" i="7"/>
  <c r="CR71" i="7"/>
  <c r="CT71" i="7"/>
  <c r="CV71" i="7"/>
  <c r="CX71" i="7"/>
  <c r="CZ71" i="7"/>
  <c r="BN72" i="7"/>
  <c r="BP72" i="7"/>
  <c r="BR72" i="7"/>
  <c r="BT72" i="7"/>
  <c r="BV72" i="7"/>
  <c r="BX72" i="7"/>
  <c r="BZ72" i="7"/>
  <c r="CB72" i="7"/>
  <c r="CD72" i="7"/>
  <c r="CF72" i="7"/>
  <c r="CH72" i="7"/>
  <c r="CJ72" i="7"/>
  <c r="CL72" i="7"/>
  <c r="CN72" i="7"/>
  <c r="CP72" i="7"/>
  <c r="CR72" i="7"/>
  <c r="CT72" i="7"/>
  <c r="CV72" i="7"/>
  <c r="CX72" i="7"/>
  <c r="CZ72" i="7"/>
  <c r="BN73" i="7"/>
  <c r="BP73" i="7"/>
  <c r="BR73" i="7"/>
  <c r="BT73" i="7"/>
  <c r="BV73" i="7"/>
  <c r="BX73" i="7"/>
  <c r="BZ73" i="7"/>
  <c r="CB73" i="7"/>
  <c r="CD73" i="7"/>
  <c r="CF73" i="7"/>
  <c r="CH73" i="7"/>
  <c r="CJ73" i="7"/>
  <c r="CL73" i="7"/>
  <c r="CN73" i="7"/>
  <c r="CP73" i="7"/>
  <c r="CR73" i="7"/>
  <c r="CT73" i="7"/>
  <c r="CV73" i="7"/>
  <c r="CX73" i="7"/>
  <c r="CZ73" i="7"/>
  <c r="BN74" i="7"/>
  <c r="BP74" i="7"/>
  <c r="BR74" i="7"/>
  <c r="BT74" i="7"/>
  <c r="BV74" i="7"/>
  <c r="BX74" i="7"/>
  <c r="BZ74" i="7"/>
  <c r="CB74" i="7"/>
  <c r="CD74" i="7"/>
  <c r="CF74" i="7"/>
  <c r="CH74" i="7"/>
  <c r="CJ74" i="7"/>
  <c r="CL74" i="7"/>
  <c r="CN74" i="7"/>
  <c r="CP74" i="7"/>
  <c r="CR74" i="7"/>
  <c r="CT74" i="7"/>
  <c r="CV74" i="7"/>
  <c r="CX74" i="7"/>
  <c r="CZ74" i="7"/>
  <c r="BN75" i="7"/>
  <c r="BP75" i="7"/>
  <c r="BR75" i="7"/>
  <c r="BT75" i="7"/>
  <c r="BV75" i="7"/>
  <c r="BX75" i="7"/>
  <c r="BZ75" i="7"/>
  <c r="CB75" i="7"/>
  <c r="CD75" i="7"/>
  <c r="CF75" i="7"/>
  <c r="CH75" i="7"/>
  <c r="CJ75" i="7"/>
  <c r="CL75" i="7"/>
  <c r="CN75" i="7"/>
  <c r="CP75" i="7"/>
  <c r="CR75" i="7"/>
  <c r="CT75" i="7"/>
  <c r="CV75" i="7"/>
  <c r="CX75" i="7"/>
  <c r="CZ75" i="7"/>
  <c r="BN76" i="7"/>
  <c r="BP76" i="7"/>
  <c r="BR76" i="7"/>
  <c r="BT76" i="7"/>
  <c r="BV76" i="7"/>
  <c r="BX76" i="7"/>
  <c r="BZ76" i="7"/>
  <c r="CB76" i="7"/>
  <c r="CD76" i="7"/>
  <c r="CF76" i="7"/>
  <c r="CH76" i="7"/>
  <c r="CJ76" i="7"/>
  <c r="CL76" i="7"/>
  <c r="CN76" i="7"/>
  <c r="CP76" i="7"/>
  <c r="CR76" i="7"/>
  <c r="CT76" i="7"/>
  <c r="CV76" i="7"/>
  <c r="CX76" i="7"/>
  <c r="CZ76" i="7"/>
  <c r="BN77" i="7"/>
  <c r="BP77" i="7"/>
  <c r="BR77" i="7"/>
  <c r="BT77" i="7"/>
  <c r="BV77" i="7"/>
  <c r="BX77" i="7"/>
  <c r="BZ77" i="7"/>
  <c r="CB77" i="7"/>
  <c r="CD77" i="7"/>
  <c r="CF77" i="7"/>
  <c r="CH77" i="7"/>
  <c r="CJ77" i="7"/>
  <c r="CL77" i="7"/>
  <c r="CN77" i="7"/>
  <c r="CP77" i="7"/>
  <c r="CR77" i="7"/>
  <c r="CT77" i="7"/>
  <c r="CV77" i="7"/>
  <c r="CX77" i="7"/>
  <c r="CZ77" i="7"/>
  <c r="BN78" i="7"/>
  <c r="BP78" i="7"/>
  <c r="BR78" i="7"/>
  <c r="BT78" i="7"/>
  <c r="BV78" i="7"/>
  <c r="BX78" i="7"/>
  <c r="BZ78" i="7"/>
  <c r="CB78" i="7"/>
  <c r="CD78" i="7"/>
  <c r="CF78" i="7"/>
  <c r="CH78" i="7"/>
  <c r="CJ78" i="7"/>
  <c r="CL78" i="7"/>
  <c r="CN78" i="7"/>
  <c r="CP78" i="7"/>
  <c r="CR78" i="7"/>
  <c r="CT78" i="7"/>
  <c r="CV78" i="7"/>
  <c r="CX78" i="7"/>
  <c r="CZ78" i="7"/>
  <c r="BN79" i="7"/>
  <c r="BP79" i="7"/>
  <c r="BR79" i="7"/>
  <c r="BT79" i="7"/>
  <c r="BV79" i="7"/>
  <c r="BX79" i="7"/>
  <c r="BZ79" i="7"/>
  <c r="CB79" i="7"/>
  <c r="CD79" i="7"/>
  <c r="CF79" i="7"/>
  <c r="CH79" i="7"/>
  <c r="CJ79" i="7"/>
  <c r="CL79" i="7"/>
  <c r="CN79" i="7"/>
  <c r="CP79" i="7"/>
  <c r="CR79" i="7"/>
  <c r="CT79" i="7"/>
  <c r="CV79" i="7"/>
  <c r="CX79" i="7"/>
  <c r="CZ79" i="7"/>
  <c r="BN80" i="7"/>
  <c r="BP80" i="7"/>
  <c r="BR80" i="7"/>
  <c r="BT80" i="7"/>
  <c r="BV80" i="7"/>
  <c r="BX80" i="7"/>
  <c r="BZ80" i="7"/>
  <c r="CB80" i="7"/>
  <c r="CD80" i="7"/>
  <c r="CF80" i="7"/>
  <c r="CH80" i="7"/>
  <c r="CJ80" i="7"/>
  <c r="CL80" i="7"/>
  <c r="CN80" i="7"/>
  <c r="CP80" i="7"/>
  <c r="CR80" i="7"/>
  <c r="CT80" i="7"/>
  <c r="CV80" i="7"/>
  <c r="CX80" i="7"/>
  <c r="CZ80" i="7"/>
  <c r="BN81" i="7"/>
  <c r="BP81" i="7"/>
  <c r="BR81" i="7"/>
  <c r="BT81" i="7"/>
  <c r="BV81" i="7"/>
  <c r="BX81" i="7"/>
  <c r="BZ81" i="7"/>
  <c r="CB81" i="7"/>
  <c r="CD81" i="7"/>
  <c r="CF81" i="7"/>
  <c r="CH81" i="7"/>
  <c r="CJ81" i="7"/>
  <c r="CL81" i="7"/>
  <c r="CN81" i="7"/>
  <c r="CP81" i="7"/>
  <c r="CR81" i="7"/>
  <c r="CT81" i="7"/>
  <c r="CV81" i="7"/>
  <c r="CX81" i="7"/>
  <c r="CZ81" i="7"/>
  <c r="BN82" i="7"/>
  <c r="BP82" i="7"/>
  <c r="BR82" i="7"/>
  <c r="BT82" i="7"/>
  <c r="BV82" i="7"/>
  <c r="BX82" i="7"/>
  <c r="BZ82" i="7"/>
  <c r="CB82" i="7"/>
  <c r="CD82" i="7"/>
  <c r="CF82" i="7"/>
  <c r="CH82" i="7"/>
  <c r="CJ82" i="7"/>
  <c r="CL82" i="7"/>
  <c r="CN82" i="7"/>
  <c r="CP82" i="7"/>
  <c r="CR82" i="7"/>
  <c r="CT82" i="7"/>
  <c r="CV82" i="7"/>
  <c r="CX82" i="7"/>
  <c r="CZ82" i="7"/>
  <c r="BN83" i="7"/>
  <c r="BP83" i="7"/>
  <c r="BR83" i="7"/>
  <c r="BT83" i="7"/>
  <c r="BV83" i="7"/>
  <c r="BX83" i="7"/>
  <c r="BZ83" i="7"/>
  <c r="CB83" i="7"/>
  <c r="CD83" i="7"/>
  <c r="CF83" i="7"/>
  <c r="CH83" i="7"/>
  <c r="CJ83" i="7"/>
  <c r="CL83" i="7"/>
  <c r="CN83" i="7"/>
  <c r="CP83" i="7"/>
  <c r="CR83" i="7"/>
  <c r="CT83" i="7"/>
  <c r="CV83" i="7"/>
  <c r="CX83" i="7"/>
  <c r="CZ83" i="7"/>
  <c r="BN84" i="7"/>
  <c r="BP84" i="7"/>
  <c r="BR84" i="7"/>
  <c r="BT84" i="7"/>
  <c r="BV84" i="7"/>
  <c r="BX84" i="7"/>
  <c r="BZ84" i="7"/>
  <c r="CB84" i="7"/>
  <c r="CD84" i="7"/>
  <c r="CF84" i="7"/>
  <c r="CH84" i="7"/>
  <c r="CJ84" i="7"/>
  <c r="CL84" i="7"/>
  <c r="CN84" i="7"/>
  <c r="CP84" i="7"/>
  <c r="CR84" i="7"/>
  <c r="CT84" i="7"/>
  <c r="CV84" i="7"/>
  <c r="CX84" i="7"/>
  <c r="CZ84" i="7"/>
  <c r="BN85" i="7"/>
  <c r="BP85" i="7"/>
  <c r="BR85" i="7"/>
  <c r="BT85" i="7"/>
  <c r="BV85" i="7"/>
  <c r="BX85" i="7"/>
  <c r="BZ85" i="7"/>
  <c r="CB85" i="7"/>
  <c r="CD85" i="7"/>
  <c r="CF85" i="7"/>
  <c r="CH85" i="7"/>
  <c r="CJ85" i="7"/>
  <c r="CL85" i="7"/>
  <c r="CN85" i="7"/>
  <c r="CP85" i="7"/>
  <c r="CR85" i="7"/>
  <c r="CT85" i="7"/>
  <c r="CV85" i="7"/>
  <c r="CX85" i="7"/>
  <c r="CZ85" i="7"/>
  <c r="BN86" i="7"/>
  <c r="BP86" i="7"/>
  <c r="BR86" i="7"/>
  <c r="BT86" i="7"/>
  <c r="BV86" i="7"/>
  <c r="BX86" i="7"/>
  <c r="BZ86" i="7"/>
  <c r="CB86" i="7"/>
  <c r="CD86" i="7"/>
  <c r="CF86" i="7"/>
  <c r="CH86" i="7"/>
  <c r="CJ86" i="7"/>
  <c r="CL86" i="7"/>
  <c r="CN86" i="7"/>
  <c r="CP86" i="7"/>
  <c r="CR86" i="7"/>
  <c r="CT86" i="7"/>
  <c r="CV86" i="7"/>
  <c r="CX86" i="7"/>
  <c r="CZ86" i="7"/>
  <c r="BN87" i="7"/>
  <c r="BP87" i="7"/>
  <c r="BR87" i="7"/>
  <c r="BT87" i="7"/>
  <c r="BV87" i="7"/>
  <c r="BX87" i="7"/>
  <c r="BZ87" i="7"/>
  <c r="CB87" i="7"/>
  <c r="CD87" i="7"/>
  <c r="CF87" i="7"/>
  <c r="CH87" i="7"/>
  <c r="CJ87" i="7"/>
  <c r="CL87" i="7"/>
  <c r="CN87" i="7"/>
  <c r="CP87" i="7"/>
  <c r="CR87" i="7"/>
  <c r="CT87" i="7"/>
  <c r="CV87" i="7"/>
  <c r="CX87" i="7"/>
  <c r="CZ87" i="7"/>
  <c r="BN88" i="7"/>
  <c r="BP88" i="7"/>
  <c r="BR88" i="7"/>
  <c r="BT88" i="7"/>
  <c r="BV88" i="7"/>
  <c r="BX88" i="7"/>
  <c r="BZ88" i="7"/>
  <c r="CB88" i="7"/>
  <c r="CD88" i="7"/>
  <c r="CF88" i="7"/>
  <c r="CH88" i="7"/>
  <c r="CJ88" i="7"/>
  <c r="CL88" i="7"/>
  <c r="CN88" i="7"/>
  <c r="CP88" i="7"/>
  <c r="CR88" i="7"/>
  <c r="CT88" i="7"/>
  <c r="CV88" i="7"/>
  <c r="CX88" i="7"/>
  <c r="CZ88" i="7"/>
  <c r="BN89" i="7"/>
  <c r="BP89" i="7"/>
  <c r="BR89" i="7"/>
  <c r="BT89" i="7"/>
  <c r="BV89" i="7"/>
  <c r="BX89" i="7"/>
  <c r="BZ89" i="7"/>
  <c r="CB89" i="7"/>
  <c r="CD89" i="7"/>
  <c r="CF89" i="7"/>
  <c r="CH89" i="7"/>
  <c r="CJ89" i="7"/>
  <c r="CL89" i="7"/>
  <c r="CN89" i="7"/>
  <c r="CP89" i="7"/>
  <c r="CR89" i="7"/>
  <c r="CT89" i="7"/>
  <c r="CV89" i="7"/>
  <c r="CX89" i="7"/>
  <c r="CZ89" i="7"/>
  <c r="BN90" i="7"/>
  <c r="BP90" i="7"/>
  <c r="BR90" i="7"/>
  <c r="BT90" i="7"/>
  <c r="BV90" i="7"/>
  <c r="BX90" i="7"/>
  <c r="BZ90" i="7"/>
  <c r="CB90" i="7"/>
  <c r="CD90" i="7"/>
  <c r="CF90" i="7"/>
  <c r="CH90" i="7"/>
  <c r="CJ90" i="7"/>
  <c r="CL90" i="7"/>
  <c r="CN90" i="7"/>
  <c r="CP90" i="7"/>
  <c r="CR90" i="7"/>
  <c r="CT90" i="7"/>
  <c r="CV90" i="7"/>
  <c r="CX90" i="7"/>
  <c r="CZ90" i="7"/>
  <c r="BN91" i="7"/>
  <c r="BP91" i="7"/>
  <c r="BR91" i="7"/>
  <c r="BT91" i="7"/>
  <c r="BV91" i="7"/>
  <c r="BX91" i="7"/>
  <c r="BZ91" i="7"/>
  <c r="CB91" i="7"/>
  <c r="CD91" i="7"/>
  <c r="CF91" i="7"/>
  <c r="CH91" i="7"/>
  <c r="CJ91" i="7"/>
  <c r="CL91" i="7"/>
  <c r="CN91" i="7"/>
  <c r="CP91" i="7"/>
  <c r="CR91" i="7"/>
  <c r="CT91" i="7"/>
  <c r="CV91" i="7"/>
  <c r="CX91" i="7"/>
  <c r="CZ91" i="7"/>
  <c r="BN92" i="7"/>
  <c r="BP92" i="7"/>
  <c r="BR92" i="7"/>
  <c r="BT92" i="7"/>
  <c r="BV92" i="7"/>
  <c r="BX92" i="7"/>
  <c r="BZ92" i="7"/>
  <c r="CB92" i="7"/>
  <c r="CD92" i="7"/>
  <c r="CF92" i="7"/>
  <c r="CH92" i="7"/>
  <c r="CJ92" i="7"/>
  <c r="CL92" i="7"/>
  <c r="CN92" i="7"/>
  <c r="CP92" i="7"/>
  <c r="CR92" i="7"/>
  <c r="CT92" i="7"/>
  <c r="CV92" i="7"/>
  <c r="CX92" i="7"/>
  <c r="CZ92" i="7"/>
  <c r="BN93" i="7"/>
  <c r="BP93" i="7"/>
  <c r="BR93" i="7"/>
  <c r="BT93" i="7"/>
  <c r="BV93" i="7"/>
  <c r="BX93" i="7"/>
  <c r="BZ93" i="7"/>
  <c r="CB93" i="7"/>
  <c r="CD93" i="7"/>
  <c r="CF93" i="7"/>
  <c r="CH93" i="7"/>
  <c r="CJ93" i="7"/>
  <c r="CL93" i="7"/>
  <c r="CN93" i="7"/>
  <c r="CP93" i="7"/>
  <c r="CR93" i="7"/>
  <c r="CT93" i="7"/>
  <c r="CV93" i="7"/>
  <c r="CX93" i="7"/>
  <c r="CZ93" i="7"/>
  <c r="BN94" i="7"/>
  <c r="BP94" i="7"/>
  <c r="BR94" i="7"/>
  <c r="BT94" i="7"/>
  <c r="BV94" i="7"/>
  <c r="BX94" i="7"/>
  <c r="BZ94" i="7"/>
  <c r="CB94" i="7"/>
  <c r="CD94" i="7"/>
  <c r="CF94" i="7"/>
  <c r="CH94" i="7"/>
  <c r="CJ94" i="7"/>
  <c r="CL94" i="7"/>
  <c r="CN94" i="7"/>
  <c r="CP94" i="7"/>
  <c r="CR94" i="7"/>
  <c r="CT94" i="7"/>
  <c r="CV94" i="7"/>
  <c r="CX94" i="7"/>
  <c r="CZ94" i="7"/>
  <c r="BN95" i="7"/>
  <c r="BP95" i="7"/>
  <c r="BR95" i="7"/>
  <c r="BT95" i="7"/>
  <c r="BV95" i="7"/>
  <c r="BX95" i="7"/>
  <c r="BZ95" i="7"/>
  <c r="CB95" i="7"/>
  <c r="CD95" i="7"/>
  <c r="CF95" i="7"/>
  <c r="CH95" i="7"/>
  <c r="CJ95" i="7"/>
  <c r="CL95" i="7"/>
  <c r="CN95" i="7"/>
  <c r="CP95" i="7"/>
  <c r="CR95" i="7"/>
  <c r="CT95" i="7"/>
  <c r="CV95" i="7"/>
  <c r="CX95" i="7"/>
  <c r="CZ95" i="7"/>
  <c r="BN96" i="7"/>
  <c r="BP96" i="7"/>
  <c r="BR96" i="7"/>
  <c r="BT96" i="7"/>
  <c r="BV96" i="7"/>
  <c r="BX96" i="7"/>
  <c r="BZ96" i="7"/>
  <c r="CB96" i="7"/>
  <c r="CD96" i="7"/>
  <c r="CF96" i="7"/>
  <c r="CH96" i="7"/>
  <c r="CJ96" i="7"/>
  <c r="CL96" i="7"/>
  <c r="CN96" i="7"/>
  <c r="CP96" i="7"/>
  <c r="CR96" i="7"/>
  <c r="CT96" i="7"/>
  <c r="CV96" i="7"/>
  <c r="CX96" i="7"/>
  <c r="CZ96" i="7"/>
  <c r="BN97" i="7"/>
  <c r="BP97" i="7"/>
  <c r="BR97" i="7"/>
  <c r="BT97" i="7"/>
  <c r="BV97" i="7"/>
  <c r="BX97" i="7"/>
  <c r="BZ97" i="7"/>
  <c r="CB97" i="7"/>
  <c r="CD97" i="7"/>
  <c r="CF97" i="7"/>
  <c r="CH97" i="7"/>
  <c r="CJ97" i="7"/>
  <c r="CL97" i="7"/>
  <c r="CN97" i="7"/>
  <c r="CP97" i="7"/>
  <c r="CR97" i="7"/>
  <c r="CT97" i="7"/>
  <c r="CV97" i="7"/>
  <c r="CX97" i="7"/>
  <c r="CZ97" i="7"/>
  <c r="BN98" i="7"/>
  <c r="BP98" i="7"/>
  <c r="BR98" i="7"/>
  <c r="BT98" i="7"/>
  <c r="BV98" i="7"/>
  <c r="BX98" i="7"/>
  <c r="BZ98" i="7"/>
  <c r="CB98" i="7"/>
  <c r="CD98" i="7"/>
  <c r="CF98" i="7"/>
  <c r="CH98" i="7"/>
  <c r="CJ98" i="7"/>
  <c r="CL98" i="7"/>
  <c r="CN98" i="7"/>
  <c r="CP98" i="7"/>
  <c r="CR98" i="7"/>
  <c r="CT98" i="7"/>
  <c r="CV98" i="7"/>
  <c r="CX98" i="7"/>
  <c r="CZ98" i="7"/>
  <c r="BN99" i="7"/>
  <c r="BP99" i="7"/>
  <c r="BR99" i="7"/>
  <c r="BT99" i="7"/>
  <c r="BV99" i="7"/>
  <c r="BX99" i="7"/>
  <c r="BZ99" i="7"/>
  <c r="CB99" i="7"/>
  <c r="CD99" i="7"/>
  <c r="CF99" i="7"/>
  <c r="CH99" i="7"/>
  <c r="CJ99" i="7"/>
  <c r="CL99" i="7"/>
  <c r="CN99" i="7"/>
  <c r="CP99" i="7"/>
  <c r="CR99" i="7"/>
  <c r="CT99" i="7"/>
  <c r="CV99" i="7"/>
  <c r="CX99" i="7"/>
  <c r="CZ99" i="7"/>
  <c r="BN100" i="7"/>
  <c r="BP100" i="7"/>
  <c r="BR100" i="7"/>
  <c r="BT100" i="7"/>
  <c r="BV100" i="7"/>
  <c r="BX100" i="7"/>
  <c r="BZ100" i="7"/>
  <c r="CB100" i="7"/>
  <c r="CD100" i="7"/>
  <c r="CF100" i="7"/>
  <c r="CH100" i="7"/>
  <c r="CJ100" i="7"/>
  <c r="CL100" i="7"/>
  <c r="CN100" i="7"/>
  <c r="CP100" i="7"/>
  <c r="CR100" i="7"/>
  <c r="CT100" i="7"/>
  <c r="CV100" i="7"/>
  <c r="CX100" i="7"/>
  <c r="CZ100" i="7"/>
  <c r="BN101" i="7"/>
  <c r="BP101" i="7"/>
  <c r="BR101" i="7"/>
  <c r="BT101" i="7"/>
  <c r="BV101" i="7"/>
  <c r="BX101" i="7"/>
  <c r="BZ101" i="7"/>
  <c r="CB101" i="7"/>
  <c r="CD101" i="7"/>
  <c r="CF101" i="7"/>
  <c r="CH101" i="7"/>
  <c r="CJ101" i="7"/>
  <c r="CL101" i="7"/>
  <c r="CN101" i="7"/>
  <c r="CP101" i="7"/>
  <c r="CR101" i="7"/>
  <c r="CT101" i="7"/>
  <c r="CV101" i="7"/>
  <c r="CX101" i="7"/>
  <c r="CZ101" i="7"/>
  <c r="BN102" i="7"/>
  <c r="BP102" i="7"/>
  <c r="BR102" i="7"/>
  <c r="BT102" i="7"/>
  <c r="BV102" i="7"/>
  <c r="BX102" i="7"/>
  <c r="BZ102" i="7"/>
  <c r="CB102" i="7"/>
  <c r="CD102" i="7"/>
  <c r="CF102" i="7"/>
  <c r="CH102" i="7"/>
  <c r="CJ102" i="7"/>
  <c r="CL102" i="7"/>
  <c r="CN102" i="7"/>
  <c r="CP102" i="7"/>
  <c r="CR102" i="7"/>
  <c r="CT102" i="7"/>
  <c r="CV102" i="7"/>
  <c r="CX102" i="7"/>
  <c r="CZ102" i="7"/>
  <c r="BN103" i="7"/>
  <c r="BP103" i="7"/>
  <c r="BR103" i="7"/>
  <c r="BT103" i="7"/>
  <c r="BV103" i="7"/>
  <c r="BX103" i="7"/>
  <c r="BZ103" i="7"/>
  <c r="CB103" i="7"/>
  <c r="CD103" i="7"/>
  <c r="CF103" i="7"/>
  <c r="CH103" i="7"/>
  <c r="CJ103" i="7"/>
  <c r="CL103" i="7"/>
  <c r="CN103" i="7"/>
  <c r="CP103" i="7"/>
  <c r="CR103" i="7"/>
  <c r="CT103" i="7"/>
  <c r="CV103" i="7"/>
  <c r="CX103" i="7"/>
  <c r="CZ103" i="7"/>
  <c r="BN104" i="7"/>
  <c r="BP104" i="7"/>
  <c r="BR104" i="7"/>
  <c r="BT104" i="7"/>
  <c r="BV104" i="7"/>
  <c r="BX104" i="7"/>
  <c r="BZ104" i="7"/>
  <c r="CB104" i="7"/>
  <c r="CD104" i="7"/>
  <c r="CF104" i="7"/>
  <c r="CH104" i="7"/>
  <c r="CJ104" i="7"/>
  <c r="CL104" i="7"/>
  <c r="CN104" i="7"/>
  <c r="CP104" i="7"/>
  <c r="CR104" i="7"/>
  <c r="CT104" i="7"/>
  <c r="CV104" i="7"/>
  <c r="CX104" i="7"/>
  <c r="CZ104" i="7"/>
  <c r="BN105" i="7"/>
  <c r="BP105" i="7"/>
  <c r="BR105" i="7"/>
  <c r="BT105" i="7"/>
  <c r="BV105" i="7"/>
  <c r="BX105" i="7"/>
  <c r="BZ105" i="7"/>
  <c r="CB105" i="7"/>
  <c r="CD105" i="7"/>
  <c r="CF105" i="7"/>
  <c r="CH105" i="7"/>
  <c r="CJ105" i="7"/>
  <c r="CL105" i="7"/>
  <c r="CN105" i="7"/>
  <c r="CP105" i="7"/>
  <c r="CR105" i="7"/>
  <c r="CT105" i="7"/>
  <c r="CV105" i="7"/>
  <c r="CX105" i="7"/>
  <c r="CZ105" i="7"/>
  <c r="BN106" i="7"/>
  <c r="BP106" i="7"/>
  <c r="BR106" i="7"/>
  <c r="BT106" i="7"/>
  <c r="BV106" i="7"/>
  <c r="BX106" i="7"/>
  <c r="BZ106" i="7"/>
  <c r="CB106" i="7"/>
  <c r="CD106" i="7"/>
  <c r="CF106" i="7"/>
  <c r="CH106" i="7"/>
  <c r="CJ106" i="7"/>
  <c r="CL106" i="7"/>
  <c r="CN106" i="7"/>
  <c r="CP106" i="7"/>
  <c r="CR106" i="7"/>
  <c r="CT106" i="7"/>
  <c r="CV106" i="7"/>
  <c r="CX106" i="7"/>
  <c r="CZ106" i="7"/>
  <c r="BN107" i="7"/>
  <c r="BP107" i="7"/>
  <c r="BR107" i="7"/>
  <c r="BT107" i="7"/>
  <c r="BV107" i="7"/>
  <c r="BX107" i="7"/>
  <c r="BZ107" i="7"/>
  <c r="CB107" i="7"/>
  <c r="CD107" i="7"/>
  <c r="CF107" i="7"/>
  <c r="CH107" i="7"/>
  <c r="CJ107" i="7"/>
  <c r="CL107" i="7"/>
  <c r="CN107" i="7"/>
  <c r="CP107" i="7"/>
  <c r="CR107" i="7"/>
  <c r="CT107" i="7"/>
  <c r="CV107" i="7"/>
  <c r="CX107" i="7"/>
  <c r="CZ107" i="7"/>
  <c r="BN108" i="7"/>
  <c r="BP108" i="7"/>
  <c r="BR108" i="7"/>
  <c r="BT108" i="7"/>
  <c r="BV108" i="7"/>
  <c r="BX108" i="7"/>
  <c r="BZ108" i="7"/>
  <c r="CB108" i="7"/>
  <c r="CD108" i="7"/>
  <c r="CF108" i="7"/>
  <c r="CH108" i="7"/>
  <c r="CJ108" i="7"/>
  <c r="CL108" i="7"/>
  <c r="CN108" i="7"/>
  <c r="CP108" i="7"/>
  <c r="CR108" i="7"/>
  <c r="CT108" i="7"/>
  <c r="CV108" i="7"/>
  <c r="CX108" i="7"/>
  <c r="CZ108" i="7"/>
  <c r="BN109" i="7"/>
  <c r="BP109" i="7"/>
  <c r="BR109" i="7"/>
  <c r="BT109" i="7"/>
  <c r="BV109" i="7"/>
  <c r="BX109" i="7"/>
  <c r="BZ109" i="7"/>
  <c r="CB109" i="7"/>
  <c r="CD109" i="7"/>
  <c r="CF109" i="7"/>
  <c r="CH109" i="7"/>
  <c r="CJ109" i="7"/>
  <c r="CL109" i="7"/>
  <c r="CN109" i="7"/>
  <c r="CP109" i="7"/>
  <c r="CR109" i="7"/>
  <c r="CT109" i="7"/>
  <c r="CV109" i="7"/>
  <c r="CX109" i="7"/>
  <c r="CZ109" i="7"/>
  <c r="BN110" i="7"/>
  <c r="BP110" i="7"/>
  <c r="BR110" i="7"/>
  <c r="BT110" i="7"/>
  <c r="BV110" i="7"/>
  <c r="BX110" i="7"/>
  <c r="BZ110" i="7"/>
  <c r="CB110" i="7"/>
  <c r="CD110" i="7"/>
  <c r="CF110" i="7"/>
  <c r="CH110" i="7"/>
  <c r="CJ110" i="7"/>
  <c r="CL110" i="7"/>
  <c r="CN110" i="7"/>
  <c r="CP110" i="7"/>
  <c r="CR110" i="7"/>
  <c r="CT110" i="7"/>
  <c r="CV110" i="7"/>
  <c r="CX110" i="7"/>
  <c r="CZ110" i="7"/>
  <c r="BN111" i="7"/>
  <c r="BP111" i="7"/>
  <c r="BR111" i="7"/>
  <c r="BT111" i="7"/>
  <c r="BV111" i="7"/>
  <c r="BX111" i="7"/>
  <c r="BZ111" i="7"/>
  <c r="CB111" i="7"/>
  <c r="CD111" i="7"/>
  <c r="CF111" i="7"/>
  <c r="CH111" i="7"/>
  <c r="CJ111" i="7"/>
  <c r="CL111" i="7"/>
  <c r="CN111" i="7"/>
  <c r="CP111" i="7"/>
  <c r="CR111" i="7"/>
  <c r="CT111" i="7"/>
  <c r="CV111" i="7"/>
  <c r="CX111" i="7"/>
  <c r="CZ111" i="7"/>
  <c r="BN112" i="7"/>
  <c r="BP112" i="7"/>
  <c r="BR112" i="7"/>
  <c r="BT112" i="7"/>
  <c r="BV112" i="7"/>
  <c r="BX112" i="7"/>
  <c r="BZ112" i="7"/>
  <c r="CB112" i="7"/>
  <c r="CD112" i="7"/>
  <c r="CF112" i="7"/>
  <c r="CH112" i="7"/>
  <c r="CJ112" i="7"/>
  <c r="CL112" i="7"/>
  <c r="CN112" i="7"/>
  <c r="CP112" i="7"/>
  <c r="CR112" i="7"/>
  <c r="CT112" i="7"/>
  <c r="CV112" i="7"/>
  <c r="CX112" i="7"/>
  <c r="CZ112" i="7"/>
  <c r="BN113" i="7"/>
  <c r="BP113" i="7"/>
  <c r="BR113" i="7"/>
  <c r="BT113" i="7"/>
  <c r="BV113" i="7"/>
  <c r="BX113" i="7"/>
  <c r="BZ113" i="7"/>
  <c r="CB113" i="7"/>
  <c r="CD113" i="7"/>
  <c r="CF113" i="7"/>
  <c r="CH113" i="7"/>
  <c r="CJ113" i="7"/>
  <c r="CL113" i="7"/>
  <c r="CN113" i="7"/>
  <c r="CP113" i="7"/>
  <c r="CR113" i="7"/>
  <c r="CT113" i="7"/>
  <c r="CV113" i="7"/>
  <c r="CX113" i="7"/>
  <c r="CZ113" i="7"/>
  <c r="BN114" i="7"/>
  <c r="BP114" i="7"/>
  <c r="BR114" i="7"/>
  <c r="BT114" i="7"/>
  <c r="BV114" i="7"/>
  <c r="BX114" i="7"/>
  <c r="BZ114" i="7"/>
  <c r="CB114" i="7"/>
  <c r="CD114" i="7"/>
  <c r="CF114" i="7"/>
  <c r="CH114" i="7"/>
  <c r="CJ114" i="7"/>
  <c r="CL114" i="7"/>
  <c r="CN114" i="7"/>
  <c r="CP114" i="7"/>
  <c r="CR114" i="7"/>
  <c r="CT114" i="7"/>
  <c r="CV114" i="7"/>
  <c r="CX114" i="7"/>
  <c r="CZ114" i="7"/>
  <c r="BN115" i="7"/>
  <c r="BP115" i="7"/>
  <c r="BR115" i="7"/>
  <c r="BT115" i="7"/>
  <c r="BV115" i="7"/>
  <c r="BX115" i="7"/>
  <c r="BZ115" i="7"/>
  <c r="CB115" i="7"/>
  <c r="CD115" i="7"/>
  <c r="CF115" i="7"/>
  <c r="CH115" i="7"/>
  <c r="CJ115" i="7"/>
  <c r="CL115" i="7"/>
  <c r="CN115" i="7"/>
  <c r="CP115" i="7"/>
  <c r="CR115" i="7"/>
  <c r="CT115" i="7"/>
  <c r="CV115" i="7"/>
  <c r="CX115" i="7"/>
  <c r="CZ115" i="7"/>
  <c r="BN116" i="7"/>
  <c r="BP116" i="7"/>
  <c r="BR116" i="7"/>
  <c r="BT116" i="7"/>
  <c r="BV116" i="7"/>
  <c r="BX116" i="7"/>
  <c r="BZ116" i="7"/>
  <c r="CB116" i="7"/>
  <c r="CD116" i="7"/>
  <c r="CF116" i="7"/>
  <c r="CH116" i="7"/>
  <c r="CJ116" i="7"/>
  <c r="CL116" i="7"/>
  <c r="CN116" i="7"/>
  <c r="CP116" i="7"/>
  <c r="CR116" i="7"/>
  <c r="CT116" i="7"/>
  <c r="CV116" i="7"/>
  <c r="CX116" i="7"/>
  <c r="CZ116" i="7"/>
  <c r="BN117" i="7"/>
  <c r="BP117" i="7"/>
  <c r="BR117" i="7"/>
  <c r="BT117" i="7"/>
  <c r="BV117" i="7"/>
  <c r="BX117" i="7"/>
  <c r="BZ117" i="7"/>
  <c r="CB117" i="7"/>
  <c r="CD117" i="7"/>
  <c r="CF117" i="7"/>
  <c r="CH117" i="7"/>
  <c r="CJ117" i="7"/>
  <c r="CL117" i="7"/>
  <c r="CN117" i="7"/>
  <c r="CP117" i="7"/>
  <c r="CR117" i="7"/>
  <c r="CT117" i="7"/>
  <c r="CV117" i="7"/>
  <c r="CX117" i="7"/>
  <c r="CZ117" i="7"/>
  <c r="BN118" i="7"/>
  <c r="BP118" i="7"/>
  <c r="BR118" i="7"/>
  <c r="BT118" i="7"/>
  <c r="BV118" i="7"/>
  <c r="BX118" i="7"/>
  <c r="BZ118" i="7"/>
  <c r="CB118" i="7"/>
  <c r="CD118" i="7"/>
  <c r="CF118" i="7"/>
  <c r="CH118" i="7"/>
  <c r="CJ118" i="7"/>
  <c r="CL118" i="7"/>
  <c r="CN118" i="7"/>
  <c r="CP118" i="7"/>
  <c r="CR118" i="7"/>
  <c r="CT118" i="7"/>
  <c r="CV118" i="7"/>
  <c r="CX118" i="7"/>
  <c r="CZ118" i="7"/>
  <c r="BN119" i="7"/>
  <c r="BP119" i="7"/>
  <c r="BR119" i="7"/>
  <c r="BT119" i="7"/>
  <c r="BV119" i="7"/>
  <c r="BX119" i="7"/>
  <c r="BZ119" i="7"/>
  <c r="CB119" i="7"/>
  <c r="CD119" i="7"/>
  <c r="CF119" i="7"/>
  <c r="CH119" i="7"/>
  <c r="CJ119" i="7"/>
  <c r="CL119" i="7"/>
  <c r="CN119" i="7"/>
  <c r="CP119" i="7"/>
  <c r="CR119" i="7"/>
  <c r="CT119" i="7"/>
  <c r="CV119" i="7"/>
  <c r="CX119" i="7"/>
  <c r="CZ119" i="7"/>
  <c r="BN120" i="7"/>
  <c r="BP120" i="7"/>
  <c r="BR120" i="7"/>
  <c r="BT120" i="7"/>
  <c r="BV120" i="7"/>
  <c r="BX120" i="7"/>
  <c r="BZ120" i="7"/>
  <c r="CB120" i="7"/>
  <c r="CD120" i="7"/>
  <c r="CF120" i="7"/>
  <c r="CH120" i="7"/>
  <c r="CJ120" i="7"/>
  <c r="CL120" i="7"/>
  <c r="CN120" i="7"/>
  <c r="CP120" i="7"/>
  <c r="CR120" i="7"/>
  <c r="CT120" i="7"/>
  <c r="CV120" i="7"/>
  <c r="CX120" i="7"/>
  <c r="CZ120" i="7"/>
  <c r="BN121" i="7"/>
  <c r="BP121" i="7"/>
  <c r="BR121" i="7"/>
  <c r="BT121" i="7"/>
  <c r="BV121" i="7"/>
  <c r="BX121" i="7"/>
  <c r="BZ121" i="7"/>
  <c r="CB121" i="7"/>
  <c r="CD121" i="7"/>
  <c r="CF121" i="7"/>
  <c r="CH121" i="7"/>
  <c r="CJ121" i="7"/>
  <c r="CL121" i="7"/>
  <c r="CN121" i="7"/>
  <c r="CP121" i="7"/>
  <c r="CR121" i="7"/>
  <c r="CT121" i="7"/>
  <c r="CV121" i="7"/>
  <c r="CX121" i="7"/>
  <c r="CZ121" i="7"/>
  <c r="BN122" i="7"/>
  <c r="BP122" i="7"/>
  <c r="BR122" i="7"/>
  <c r="BT122" i="7"/>
  <c r="BV122" i="7"/>
  <c r="BX122" i="7"/>
  <c r="BZ122" i="7"/>
  <c r="CB122" i="7"/>
  <c r="CD122" i="7"/>
  <c r="CF122" i="7"/>
  <c r="CH122" i="7"/>
  <c r="CJ122" i="7"/>
  <c r="CL122" i="7"/>
  <c r="CN122" i="7"/>
  <c r="CP122" i="7"/>
  <c r="CR122" i="7"/>
  <c r="CT122" i="7"/>
  <c r="CV122" i="7"/>
  <c r="CX122" i="7"/>
  <c r="CZ122" i="7"/>
  <c r="BN123" i="7"/>
  <c r="BP123" i="7"/>
  <c r="BR123" i="7"/>
  <c r="BT123" i="7"/>
  <c r="BV123" i="7"/>
  <c r="BX123" i="7"/>
  <c r="BZ123" i="7"/>
  <c r="CB123" i="7"/>
  <c r="CD123" i="7"/>
  <c r="CF123" i="7"/>
  <c r="CH123" i="7"/>
  <c r="CJ123" i="7"/>
  <c r="CL123" i="7"/>
  <c r="CN123" i="7"/>
  <c r="CP123" i="7"/>
  <c r="CR123" i="7"/>
  <c r="CT123" i="7"/>
  <c r="CV123" i="7"/>
  <c r="CX123" i="7"/>
  <c r="CZ123" i="7"/>
  <c r="BN124" i="7"/>
  <c r="BP124" i="7"/>
  <c r="BR124" i="7"/>
  <c r="BT124" i="7"/>
  <c r="BV124" i="7"/>
  <c r="BX124" i="7"/>
  <c r="BZ124" i="7"/>
  <c r="CB124" i="7"/>
  <c r="CD124" i="7"/>
  <c r="CF124" i="7"/>
  <c r="CH124" i="7"/>
  <c r="CJ124" i="7"/>
  <c r="CL124" i="7"/>
  <c r="CN124" i="7"/>
  <c r="CP124" i="7"/>
  <c r="CR124" i="7"/>
  <c r="CT124" i="7"/>
  <c r="CV124" i="7"/>
  <c r="CX124" i="7"/>
  <c r="CZ124" i="7"/>
  <c r="BN125" i="7"/>
  <c r="BP125" i="7"/>
  <c r="BR125" i="7"/>
  <c r="BT125" i="7"/>
  <c r="BV125" i="7"/>
  <c r="BX125" i="7"/>
  <c r="BZ125" i="7"/>
  <c r="CB125" i="7"/>
  <c r="CD125" i="7"/>
  <c r="CF125" i="7"/>
  <c r="CH125" i="7"/>
  <c r="CJ125" i="7"/>
  <c r="CL125" i="7"/>
  <c r="CN125" i="7"/>
  <c r="CP125" i="7"/>
  <c r="CR125" i="7"/>
  <c r="CT125" i="7"/>
  <c r="CV125" i="7"/>
  <c r="CX125" i="7"/>
  <c r="CZ125" i="7"/>
  <c r="BN126" i="7"/>
  <c r="BP126" i="7"/>
  <c r="BR126" i="7"/>
  <c r="BT126" i="7"/>
  <c r="BV126" i="7"/>
  <c r="BX126" i="7"/>
  <c r="BZ126" i="7"/>
  <c r="CB126" i="7"/>
  <c r="CD126" i="7"/>
  <c r="CF126" i="7"/>
  <c r="CH126" i="7"/>
  <c r="CJ126" i="7"/>
  <c r="CL126" i="7"/>
  <c r="CN126" i="7"/>
  <c r="CP126" i="7"/>
  <c r="CR126" i="7"/>
  <c r="CT126" i="7"/>
  <c r="CV126" i="7"/>
  <c r="CX126" i="7"/>
  <c r="CZ126" i="7"/>
  <c r="BN127" i="7"/>
  <c r="BP127" i="7"/>
  <c r="BR127" i="7"/>
  <c r="BT127" i="7"/>
  <c r="BV127" i="7"/>
  <c r="BX127" i="7"/>
  <c r="BZ127" i="7"/>
  <c r="CB127" i="7"/>
  <c r="CD127" i="7"/>
  <c r="CF127" i="7"/>
  <c r="CH127" i="7"/>
  <c r="CJ127" i="7"/>
  <c r="CL127" i="7"/>
  <c r="CN127" i="7"/>
  <c r="CP127" i="7"/>
  <c r="CR127" i="7"/>
  <c r="CT127" i="7"/>
  <c r="CV127" i="7"/>
  <c r="CX127" i="7"/>
  <c r="CZ127" i="7"/>
  <c r="BN128" i="7"/>
  <c r="BP128" i="7"/>
  <c r="BR128" i="7"/>
  <c r="BT128" i="7"/>
  <c r="BV128" i="7"/>
  <c r="BX128" i="7"/>
  <c r="BZ128" i="7"/>
  <c r="CB128" i="7"/>
  <c r="CD128" i="7"/>
  <c r="CF128" i="7"/>
  <c r="CH128" i="7"/>
  <c r="CJ128" i="7"/>
  <c r="CL128" i="7"/>
  <c r="CN128" i="7"/>
  <c r="CP128" i="7"/>
  <c r="CR128" i="7"/>
  <c r="CT128" i="7"/>
  <c r="CV128" i="7"/>
  <c r="CX128" i="7"/>
  <c r="CZ128" i="7"/>
  <c r="BN129" i="7"/>
  <c r="BP129" i="7"/>
  <c r="BR129" i="7"/>
  <c r="BT129" i="7"/>
  <c r="BV129" i="7"/>
  <c r="BX129" i="7"/>
  <c r="BZ129" i="7"/>
  <c r="CB129" i="7"/>
  <c r="CD129" i="7"/>
  <c r="CF129" i="7"/>
  <c r="CH129" i="7"/>
  <c r="CJ129" i="7"/>
  <c r="CL129" i="7"/>
  <c r="CN129" i="7"/>
  <c r="CP129" i="7"/>
  <c r="CR129" i="7"/>
  <c r="CT129" i="7"/>
  <c r="CV129" i="7"/>
  <c r="CX129" i="7"/>
  <c r="CZ129" i="7"/>
  <c r="BN130" i="7"/>
  <c r="BP130" i="7"/>
  <c r="BR130" i="7"/>
  <c r="BT130" i="7"/>
  <c r="BV130" i="7"/>
  <c r="BX130" i="7"/>
  <c r="BZ130" i="7"/>
  <c r="CB130" i="7"/>
  <c r="CD130" i="7"/>
  <c r="CF130" i="7"/>
  <c r="CH130" i="7"/>
  <c r="CJ130" i="7"/>
  <c r="CL130" i="7"/>
  <c r="CN130" i="7"/>
  <c r="CP130" i="7"/>
  <c r="CR130" i="7"/>
  <c r="CT130" i="7"/>
  <c r="CV130" i="7"/>
  <c r="CX130" i="7"/>
  <c r="CZ130" i="7"/>
  <c r="BN131" i="7"/>
  <c r="BP131" i="7"/>
  <c r="BR131" i="7"/>
  <c r="BT131" i="7"/>
  <c r="BV131" i="7"/>
  <c r="BX131" i="7"/>
  <c r="BZ131" i="7"/>
  <c r="CB131" i="7"/>
  <c r="CD131" i="7"/>
  <c r="CF131" i="7"/>
  <c r="CH131" i="7"/>
  <c r="CJ131" i="7"/>
  <c r="CL131" i="7"/>
  <c r="CN131" i="7"/>
  <c r="CP131" i="7"/>
  <c r="CR131" i="7"/>
  <c r="CT131" i="7"/>
  <c r="CV131" i="7"/>
  <c r="CX131" i="7"/>
  <c r="CZ131" i="7"/>
  <c r="BN132" i="7"/>
  <c r="BP132" i="7"/>
  <c r="BR132" i="7"/>
  <c r="BT132" i="7"/>
  <c r="BV132" i="7"/>
  <c r="BX132" i="7"/>
  <c r="BZ132" i="7"/>
  <c r="CB132" i="7"/>
  <c r="CD132" i="7"/>
  <c r="CF132" i="7"/>
  <c r="CH132" i="7"/>
  <c r="CJ132" i="7"/>
  <c r="CL132" i="7"/>
  <c r="CN132" i="7"/>
  <c r="CP132" i="7"/>
  <c r="CR132" i="7"/>
  <c r="CT132" i="7"/>
  <c r="CV132" i="7"/>
  <c r="CX132" i="7"/>
  <c r="CZ132" i="7"/>
  <c r="BN133" i="7"/>
  <c r="BP133" i="7"/>
  <c r="BR133" i="7"/>
  <c r="BT133" i="7"/>
  <c r="BV133" i="7"/>
  <c r="BX133" i="7"/>
  <c r="BZ133" i="7"/>
  <c r="CB133" i="7"/>
  <c r="CD133" i="7"/>
  <c r="CF133" i="7"/>
  <c r="CH133" i="7"/>
  <c r="CJ133" i="7"/>
  <c r="CL133" i="7"/>
  <c r="CN133" i="7"/>
  <c r="CP133" i="7"/>
  <c r="CR133" i="7"/>
  <c r="CT133" i="7"/>
  <c r="CV133" i="7"/>
  <c r="CX133" i="7"/>
  <c r="CZ133" i="7"/>
  <c r="BN134" i="7"/>
  <c r="BP134" i="7"/>
  <c r="BR134" i="7"/>
  <c r="BT134" i="7"/>
  <c r="BV134" i="7"/>
  <c r="BX134" i="7"/>
  <c r="BZ134" i="7"/>
  <c r="CB134" i="7"/>
  <c r="CD134" i="7"/>
  <c r="CF134" i="7"/>
  <c r="CH134" i="7"/>
  <c r="CJ134" i="7"/>
  <c r="CL134" i="7"/>
  <c r="CN134" i="7"/>
  <c r="CP134" i="7"/>
  <c r="CR134" i="7"/>
  <c r="CT134" i="7"/>
  <c r="CV134" i="7"/>
  <c r="CX134" i="7"/>
  <c r="CZ134" i="7"/>
  <c r="BN135" i="7"/>
  <c r="BP135" i="7"/>
  <c r="BR135" i="7"/>
  <c r="BT135" i="7"/>
  <c r="BV135" i="7"/>
  <c r="BX135" i="7"/>
  <c r="BZ135" i="7"/>
  <c r="CB135" i="7"/>
  <c r="CD135" i="7"/>
  <c r="CF135" i="7"/>
  <c r="CH135" i="7"/>
  <c r="CJ135" i="7"/>
  <c r="CL135" i="7"/>
  <c r="CN135" i="7"/>
  <c r="CP135" i="7"/>
  <c r="CR135" i="7"/>
  <c r="CT135" i="7"/>
  <c r="CV135" i="7"/>
  <c r="CX135" i="7"/>
  <c r="CZ135" i="7"/>
  <c r="BN136" i="7"/>
  <c r="BP136" i="7"/>
  <c r="BR136" i="7"/>
  <c r="BT136" i="7"/>
  <c r="BV136" i="7"/>
  <c r="BX136" i="7"/>
  <c r="BZ136" i="7"/>
  <c r="CB136" i="7"/>
  <c r="CD136" i="7"/>
  <c r="CF136" i="7"/>
  <c r="CH136" i="7"/>
  <c r="CJ136" i="7"/>
  <c r="CL136" i="7"/>
  <c r="CN136" i="7"/>
  <c r="CP136" i="7"/>
  <c r="CR136" i="7"/>
  <c r="CT136" i="7"/>
  <c r="CV136" i="7"/>
  <c r="CX136" i="7"/>
  <c r="CZ136" i="7"/>
  <c r="BN137" i="7"/>
  <c r="BP137" i="7"/>
  <c r="BR137" i="7"/>
  <c r="BT137" i="7"/>
  <c r="BV137" i="7"/>
  <c r="BX137" i="7"/>
  <c r="BZ137" i="7"/>
  <c r="CB137" i="7"/>
  <c r="CD137" i="7"/>
  <c r="CF137" i="7"/>
  <c r="CH137" i="7"/>
  <c r="CJ137" i="7"/>
  <c r="CL137" i="7"/>
  <c r="CN137" i="7"/>
  <c r="CP137" i="7"/>
  <c r="CR137" i="7"/>
  <c r="CT137" i="7"/>
  <c r="CV137" i="7"/>
  <c r="CX137" i="7"/>
  <c r="CZ137" i="7"/>
  <c r="BN138" i="7"/>
  <c r="BP138" i="7"/>
  <c r="BR138" i="7"/>
  <c r="BT138" i="7"/>
  <c r="BV138" i="7"/>
  <c r="BX138" i="7"/>
  <c r="BZ138" i="7"/>
  <c r="CB138" i="7"/>
  <c r="CD138" i="7"/>
  <c r="CF138" i="7"/>
  <c r="CH138" i="7"/>
  <c r="CJ138" i="7"/>
  <c r="CL138" i="7"/>
  <c r="CN138" i="7"/>
  <c r="CP138" i="7"/>
  <c r="CR138" i="7"/>
  <c r="CT138" i="7"/>
  <c r="CV138" i="7"/>
  <c r="CX138" i="7"/>
  <c r="CZ138" i="7"/>
  <c r="BN139" i="7"/>
  <c r="BP139" i="7"/>
  <c r="BR139" i="7"/>
  <c r="BT139" i="7"/>
  <c r="BV139" i="7"/>
  <c r="BX139" i="7"/>
  <c r="BZ139" i="7"/>
  <c r="CB139" i="7"/>
  <c r="CD139" i="7"/>
  <c r="CF139" i="7"/>
  <c r="CH139" i="7"/>
  <c r="CJ139" i="7"/>
  <c r="CL139" i="7"/>
  <c r="CN139" i="7"/>
  <c r="CP139" i="7"/>
  <c r="CR139" i="7"/>
  <c r="CT139" i="7"/>
  <c r="CV139" i="7"/>
  <c r="CX139" i="7"/>
  <c r="CZ139" i="7"/>
  <c r="BN140" i="7"/>
  <c r="BP140" i="7"/>
  <c r="BR140" i="7"/>
  <c r="BT140" i="7"/>
  <c r="BV140" i="7"/>
  <c r="BX140" i="7"/>
  <c r="BZ140" i="7"/>
  <c r="CB140" i="7"/>
  <c r="CD140" i="7"/>
  <c r="CF140" i="7"/>
  <c r="CH140" i="7"/>
  <c r="CJ140" i="7"/>
  <c r="CL140" i="7"/>
  <c r="CN140" i="7"/>
  <c r="CP140" i="7"/>
  <c r="CR140" i="7"/>
  <c r="CT140" i="7"/>
  <c r="CV140" i="7"/>
  <c r="CX140" i="7"/>
  <c r="CZ140" i="7"/>
  <c r="BN141" i="7"/>
  <c r="BP141" i="7"/>
  <c r="BR141" i="7"/>
  <c r="BT141" i="7"/>
  <c r="BV141" i="7"/>
  <c r="BX141" i="7"/>
  <c r="BZ141" i="7"/>
  <c r="CB141" i="7"/>
  <c r="CD141" i="7"/>
  <c r="CF141" i="7"/>
  <c r="CH141" i="7"/>
  <c r="CJ141" i="7"/>
  <c r="CL141" i="7"/>
  <c r="CN141" i="7"/>
  <c r="CP141" i="7"/>
  <c r="CR141" i="7"/>
  <c r="CT141" i="7"/>
  <c r="CV141" i="7"/>
  <c r="CX141" i="7"/>
  <c r="CZ141" i="7"/>
  <c r="BN142" i="7"/>
  <c r="BP142" i="7"/>
  <c r="BR142" i="7"/>
  <c r="BT142" i="7"/>
  <c r="BV142" i="7"/>
  <c r="BX142" i="7"/>
  <c r="BZ142" i="7"/>
  <c r="CB142" i="7"/>
  <c r="CD142" i="7"/>
  <c r="CF142" i="7"/>
  <c r="CH142" i="7"/>
  <c r="CJ142" i="7"/>
  <c r="CL142" i="7"/>
  <c r="CN142" i="7"/>
  <c r="CP142" i="7"/>
  <c r="CR142" i="7"/>
  <c r="CT142" i="7"/>
  <c r="CV142" i="7"/>
  <c r="CX142" i="7"/>
  <c r="CZ142" i="7"/>
  <c r="BN143" i="7"/>
  <c r="BP143" i="7"/>
  <c r="BR143" i="7"/>
  <c r="BT143" i="7"/>
  <c r="BV143" i="7"/>
  <c r="BX143" i="7"/>
  <c r="BZ143" i="7"/>
  <c r="CB143" i="7"/>
  <c r="CD143" i="7"/>
  <c r="CF143" i="7"/>
  <c r="CH143" i="7"/>
  <c r="CJ143" i="7"/>
  <c r="CL143" i="7"/>
  <c r="CN143" i="7"/>
  <c r="CP143" i="7"/>
  <c r="CR143" i="7"/>
  <c r="CT143" i="7"/>
  <c r="CV143" i="7"/>
  <c r="CX143" i="7"/>
  <c r="CZ143" i="7"/>
  <c r="BN144" i="7"/>
  <c r="BP144" i="7"/>
  <c r="BR144" i="7"/>
  <c r="BT144" i="7"/>
  <c r="BV144" i="7"/>
  <c r="BX144" i="7"/>
  <c r="BZ144" i="7"/>
  <c r="CB144" i="7"/>
  <c r="CD144" i="7"/>
  <c r="CF144" i="7"/>
  <c r="CH144" i="7"/>
  <c r="CJ144" i="7"/>
  <c r="CL144" i="7"/>
  <c r="CN144" i="7"/>
  <c r="CP144" i="7"/>
  <c r="CR144" i="7"/>
  <c r="CT144" i="7"/>
  <c r="CV144" i="7"/>
  <c r="CX144" i="7"/>
  <c r="CZ144" i="7"/>
  <c r="BN145" i="7"/>
  <c r="BP145" i="7"/>
  <c r="BR145" i="7"/>
  <c r="BT145" i="7"/>
  <c r="BV145" i="7"/>
  <c r="BX145" i="7"/>
  <c r="BZ145" i="7"/>
  <c r="CB145" i="7"/>
  <c r="CD145" i="7"/>
  <c r="CF145" i="7"/>
  <c r="CH145" i="7"/>
  <c r="CJ145" i="7"/>
  <c r="CL145" i="7"/>
  <c r="CN145" i="7"/>
  <c r="CP145" i="7"/>
  <c r="CR145" i="7"/>
  <c r="CT145" i="7"/>
  <c r="CV145" i="7"/>
  <c r="CX145" i="7"/>
  <c r="CZ145" i="7"/>
  <c r="BN146" i="7"/>
  <c r="BP146" i="7"/>
  <c r="BR146" i="7"/>
  <c r="BT146" i="7"/>
  <c r="BV146" i="7"/>
  <c r="BX146" i="7"/>
  <c r="BZ146" i="7"/>
  <c r="CB146" i="7"/>
  <c r="CD146" i="7"/>
  <c r="CF146" i="7"/>
  <c r="CH146" i="7"/>
  <c r="CJ146" i="7"/>
  <c r="CL146" i="7"/>
  <c r="CN146" i="7"/>
  <c r="CP146" i="7"/>
  <c r="CR146" i="7"/>
  <c r="CT146" i="7"/>
  <c r="CV146" i="7"/>
  <c r="CX146" i="7"/>
  <c r="CZ146" i="7"/>
  <c r="BN147" i="7"/>
  <c r="BP147" i="7"/>
  <c r="BR147" i="7"/>
  <c r="BT147" i="7"/>
  <c r="BV147" i="7"/>
  <c r="BX147" i="7"/>
  <c r="BZ147" i="7"/>
  <c r="CB147" i="7"/>
  <c r="CD147" i="7"/>
  <c r="CF147" i="7"/>
  <c r="CH147" i="7"/>
  <c r="CJ147" i="7"/>
  <c r="CL147" i="7"/>
  <c r="CN147" i="7"/>
  <c r="CP147" i="7"/>
  <c r="CR147" i="7"/>
  <c r="CT147" i="7"/>
  <c r="CV147" i="7"/>
  <c r="CX147" i="7"/>
  <c r="CZ147" i="7"/>
  <c r="BN148" i="7"/>
  <c r="BP148" i="7"/>
  <c r="BR148" i="7"/>
  <c r="BT148" i="7"/>
  <c r="BV148" i="7"/>
  <c r="BX148" i="7"/>
  <c r="BZ148" i="7"/>
  <c r="CB148" i="7"/>
  <c r="CD148" i="7"/>
  <c r="CF148" i="7"/>
  <c r="CH148" i="7"/>
  <c r="CJ148" i="7"/>
  <c r="CL148" i="7"/>
  <c r="CN148" i="7"/>
  <c r="CP148" i="7"/>
  <c r="CR148" i="7"/>
  <c r="CT148" i="7"/>
  <c r="CV148" i="7"/>
  <c r="CX148" i="7"/>
  <c r="CZ148" i="7"/>
  <c r="BN149" i="7"/>
  <c r="BP149" i="7"/>
  <c r="BR149" i="7"/>
  <c r="BT149" i="7"/>
  <c r="BV149" i="7"/>
  <c r="BX149" i="7"/>
  <c r="BZ149" i="7"/>
  <c r="CB149" i="7"/>
  <c r="CD149" i="7"/>
  <c r="CF149" i="7"/>
  <c r="CH149" i="7"/>
  <c r="CJ149" i="7"/>
  <c r="CL149" i="7"/>
  <c r="CN149" i="7"/>
  <c r="CP149" i="7"/>
  <c r="CR149" i="7"/>
  <c r="CT149" i="7"/>
  <c r="CV149" i="7"/>
  <c r="CX149" i="7"/>
  <c r="CZ149" i="7"/>
  <c r="BN150" i="7"/>
  <c r="BP150" i="7"/>
  <c r="BR150" i="7"/>
  <c r="BT150" i="7"/>
  <c r="BV150" i="7"/>
  <c r="BX150" i="7"/>
  <c r="BZ150" i="7"/>
  <c r="CB150" i="7"/>
  <c r="CD150" i="7"/>
  <c r="CF150" i="7"/>
  <c r="CH150" i="7"/>
  <c r="CJ150" i="7"/>
  <c r="CL150" i="7"/>
  <c r="CN150" i="7"/>
  <c r="CP150" i="7"/>
  <c r="CR150" i="7"/>
  <c r="CT150" i="7"/>
  <c r="CV150" i="7"/>
  <c r="CX150" i="7"/>
  <c r="CZ150" i="7"/>
  <c r="BN151" i="7"/>
  <c r="BP151" i="7"/>
  <c r="BR151" i="7"/>
  <c r="BT151" i="7"/>
  <c r="BV151" i="7"/>
  <c r="BX151" i="7"/>
  <c r="BZ151" i="7"/>
  <c r="CB151" i="7"/>
  <c r="CD151" i="7"/>
  <c r="CF151" i="7"/>
  <c r="CH151" i="7"/>
  <c r="CJ151" i="7"/>
  <c r="CL151" i="7"/>
  <c r="CN151" i="7"/>
  <c r="CP151" i="7"/>
  <c r="CR151" i="7"/>
  <c r="CT151" i="7"/>
  <c r="CV151" i="7"/>
  <c r="CX151" i="7"/>
  <c r="CZ151" i="7"/>
  <c r="BN152" i="7"/>
  <c r="BP152" i="7"/>
  <c r="BR152" i="7"/>
  <c r="BT152" i="7"/>
  <c r="BV152" i="7"/>
  <c r="BX152" i="7"/>
  <c r="BZ152" i="7"/>
  <c r="CB152" i="7"/>
  <c r="CD152" i="7"/>
  <c r="CF152" i="7"/>
  <c r="CH152" i="7"/>
  <c r="CJ152" i="7"/>
  <c r="CL152" i="7"/>
  <c r="CN152" i="7"/>
  <c r="CP152" i="7"/>
  <c r="CR152" i="7"/>
  <c r="CT152" i="7"/>
  <c r="CV152" i="7"/>
  <c r="CX152" i="7"/>
  <c r="CZ152" i="7"/>
  <c r="BN153" i="7"/>
  <c r="BP153" i="7"/>
  <c r="BR153" i="7"/>
  <c r="BT153" i="7"/>
  <c r="BV153" i="7"/>
  <c r="BX153" i="7"/>
  <c r="BZ153" i="7"/>
  <c r="CB153" i="7"/>
  <c r="CD153" i="7"/>
  <c r="CF153" i="7"/>
  <c r="CH153" i="7"/>
  <c r="CJ153" i="7"/>
  <c r="CL153" i="7"/>
  <c r="CN153" i="7"/>
  <c r="CP153" i="7"/>
  <c r="CR153" i="7"/>
  <c r="CT153" i="7"/>
  <c r="CV153" i="7"/>
  <c r="CX153" i="7"/>
  <c r="CZ153" i="7"/>
  <c r="BN154" i="7"/>
  <c r="BP154" i="7"/>
  <c r="BR154" i="7"/>
  <c r="BT154" i="7"/>
  <c r="BV154" i="7"/>
  <c r="BX154" i="7"/>
  <c r="BZ154" i="7"/>
  <c r="CB154" i="7"/>
  <c r="CD154" i="7"/>
  <c r="CF154" i="7"/>
  <c r="CH154" i="7"/>
  <c r="CJ154" i="7"/>
  <c r="CL154" i="7"/>
  <c r="CN154" i="7"/>
  <c r="CP154" i="7"/>
  <c r="CR154" i="7"/>
  <c r="CT154" i="7"/>
  <c r="CV154" i="7"/>
  <c r="CX154" i="7"/>
  <c r="CZ154" i="7"/>
  <c r="BN155" i="7"/>
  <c r="BP155" i="7"/>
  <c r="BR155" i="7"/>
  <c r="BT155" i="7"/>
  <c r="BV155" i="7"/>
  <c r="BX155" i="7"/>
  <c r="BZ155" i="7"/>
  <c r="CB155" i="7"/>
  <c r="CD155" i="7"/>
  <c r="CF155" i="7"/>
  <c r="CH155" i="7"/>
  <c r="CJ155" i="7"/>
  <c r="CL155" i="7"/>
  <c r="CN155" i="7"/>
  <c r="CP155" i="7"/>
  <c r="CR155" i="7"/>
  <c r="CT155" i="7"/>
  <c r="CV155" i="7"/>
  <c r="CX155" i="7"/>
  <c r="CZ155" i="7"/>
  <c r="BN156" i="7"/>
  <c r="BP156" i="7"/>
  <c r="BR156" i="7"/>
  <c r="BT156" i="7"/>
  <c r="BV156" i="7"/>
  <c r="BX156" i="7"/>
  <c r="BZ156" i="7"/>
  <c r="CB156" i="7"/>
  <c r="CD156" i="7"/>
  <c r="CF156" i="7"/>
  <c r="CH156" i="7"/>
  <c r="CJ156" i="7"/>
  <c r="CL156" i="7"/>
  <c r="CN156" i="7"/>
  <c r="CP156" i="7"/>
  <c r="CR156" i="7"/>
  <c r="CT156" i="7"/>
  <c r="CV156" i="7"/>
  <c r="CX156" i="7"/>
  <c r="CZ156" i="7"/>
  <c r="BN157" i="7"/>
  <c r="BP157" i="7"/>
  <c r="BR157" i="7"/>
  <c r="BT157" i="7"/>
  <c r="BV157" i="7"/>
  <c r="BX157" i="7"/>
  <c r="BZ157" i="7"/>
  <c r="CB157" i="7"/>
  <c r="CD157" i="7"/>
  <c r="CF157" i="7"/>
  <c r="CH157" i="7"/>
  <c r="CJ157" i="7"/>
  <c r="CL157" i="7"/>
  <c r="CN157" i="7"/>
  <c r="CP157" i="7"/>
  <c r="CR157" i="7"/>
  <c r="CT157" i="7"/>
  <c r="CV157" i="7"/>
  <c r="CX157" i="7"/>
  <c r="CZ157" i="7"/>
  <c r="BN158" i="7"/>
  <c r="BP158" i="7"/>
  <c r="BR158" i="7"/>
  <c r="BT158" i="7"/>
  <c r="BV158" i="7"/>
  <c r="BX158" i="7"/>
  <c r="BZ158" i="7"/>
  <c r="CB158" i="7"/>
  <c r="CD158" i="7"/>
  <c r="CF158" i="7"/>
  <c r="CH158" i="7"/>
  <c r="CJ158" i="7"/>
  <c r="CL158" i="7"/>
  <c r="CN158" i="7"/>
  <c r="CP158" i="7"/>
  <c r="CR158" i="7"/>
  <c r="CT158" i="7"/>
  <c r="CV158" i="7"/>
  <c r="CX158" i="7"/>
  <c r="CZ158" i="7"/>
  <c r="BN159" i="7"/>
  <c r="BP159" i="7"/>
  <c r="BR159" i="7"/>
  <c r="BT159" i="7"/>
  <c r="BV159" i="7"/>
  <c r="BX159" i="7"/>
  <c r="BZ159" i="7"/>
  <c r="CB159" i="7"/>
  <c r="CD159" i="7"/>
  <c r="CF159" i="7"/>
  <c r="CH159" i="7"/>
  <c r="CJ159" i="7"/>
  <c r="CL159" i="7"/>
  <c r="CN159" i="7"/>
  <c r="CP159" i="7"/>
  <c r="CR159" i="7"/>
  <c r="CT159" i="7"/>
  <c r="CV159" i="7"/>
  <c r="CX159" i="7"/>
  <c r="CZ159" i="7"/>
  <c r="BN160" i="7"/>
  <c r="BP160" i="7"/>
  <c r="BR160" i="7"/>
  <c r="BT160" i="7"/>
  <c r="BV160" i="7"/>
  <c r="BX160" i="7"/>
  <c r="BZ160" i="7"/>
  <c r="CB160" i="7"/>
  <c r="CD160" i="7"/>
  <c r="CF160" i="7"/>
  <c r="CH160" i="7"/>
  <c r="CJ160" i="7"/>
  <c r="CL160" i="7"/>
  <c r="CN160" i="7"/>
  <c r="CP160" i="7"/>
  <c r="CR160" i="7"/>
  <c r="CT160" i="7"/>
  <c r="CV160" i="7"/>
  <c r="CX160" i="7"/>
  <c r="CZ160" i="7"/>
  <c r="BN161" i="7"/>
  <c r="BP161" i="7"/>
  <c r="BR161" i="7"/>
  <c r="BT161" i="7"/>
  <c r="BV161" i="7"/>
  <c r="BX161" i="7"/>
  <c r="BZ161" i="7"/>
  <c r="CB161" i="7"/>
  <c r="CD161" i="7"/>
  <c r="CF161" i="7"/>
  <c r="CH161" i="7"/>
  <c r="CJ161" i="7"/>
  <c r="CL161" i="7"/>
  <c r="CN161" i="7"/>
  <c r="CP161" i="7"/>
  <c r="CR161" i="7"/>
  <c r="CT161" i="7"/>
  <c r="CV161" i="7"/>
  <c r="CX161" i="7"/>
  <c r="CZ161" i="7"/>
  <c r="BN162" i="7"/>
  <c r="BP162" i="7"/>
  <c r="BR162" i="7"/>
  <c r="BT162" i="7"/>
  <c r="BV162" i="7"/>
  <c r="BX162" i="7"/>
  <c r="BZ162" i="7"/>
  <c r="CB162" i="7"/>
  <c r="CD162" i="7"/>
  <c r="CF162" i="7"/>
  <c r="CH162" i="7"/>
  <c r="CJ162" i="7"/>
  <c r="CL162" i="7"/>
  <c r="CN162" i="7"/>
  <c r="CP162" i="7"/>
  <c r="CR162" i="7"/>
  <c r="CT162" i="7"/>
  <c r="CV162" i="7"/>
  <c r="CX162" i="7"/>
  <c r="CZ162" i="7"/>
  <c r="BN163" i="7"/>
  <c r="BP163" i="7"/>
  <c r="BR163" i="7"/>
  <c r="BT163" i="7"/>
  <c r="BV163" i="7"/>
  <c r="BX163" i="7"/>
  <c r="BZ163" i="7"/>
  <c r="CB163" i="7"/>
  <c r="CD163" i="7"/>
  <c r="CF163" i="7"/>
  <c r="CH163" i="7"/>
  <c r="CJ163" i="7"/>
  <c r="CL163" i="7"/>
  <c r="CN163" i="7"/>
  <c r="CP163" i="7"/>
  <c r="CR163" i="7"/>
  <c r="CT163" i="7"/>
  <c r="CV163" i="7"/>
  <c r="CX163" i="7"/>
  <c r="CZ163" i="7"/>
  <c r="BN164" i="7"/>
  <c r="BP164" i="7"/>
  <c r="BR164" i="7"/>
  <c r="BT164" i="7"/>
  <c r="BV164" i="7"/>
  <c r="BX164" i="7"/>
  <c r="BZ164" i="7"/>
  <c r="CB164" i="7"/>
  <c r="CD164" i="7"/>
  <c r="CF164" i="7"/>
  <c r="CH164" i="7"/>
  <c r="CJ164" i="7"/>
  <c r="CL164" i="7"/>
  <c r="CN164" i="7"/>
  <c r="CP164" i="7"/>
  <c r="CR164" i="7"/>
  <c r="CT164" i="7"/>
  <c r="CV164" i="7"/>
  <c r="CX164" i="7"/>
  <c r="CZ164" i="7"/>
  <c r="BN165" i="7"/>
  <c r="BP165" i="7"/>
  <c r="BR165" i="7"/>
  <c r="BT165" i="7"/>
  <c r="BV165" i="7"/>
  <c r="BX165" i="7"/>
  <c r="BZ165" i="7"/>
  <c r="CB165" i="7"/>
  <c r="CD165" i="7"/>
  <c r="CF165" i="7"/>
  <c r="CH165" i="7"/>
  <c r="CJ165" i="7"/>
  <c r="CL165" i="7"/>
  <c r="CN165" i="7"/>
  <c r="CP165" i="7"/>
  <c r="CR165" i="7"/>
  <c r="CT165" i="7"/>
  <c r="CV165" i="7"/>
  <c r="CX165" i="7"/>
  <c r="CZ165" i="7"/>
  <c r="BN166" i="7"/>
  <c r="BP166" i="7"/>
  <c r="BR166" i="7"/>
  <c r="BT166" i="7"/>
  <c r="BV166" i="7"/>
  <c r="BX166" i="7"/>
  <c r="BZ166" i="7"/>
  <c r="CB166" i="7"/>
  <c r="CD166" i="7"/>
  <c r="CF166" i="7"/>
  <c r="CH166" i="7"/>
  <c r="CJ166" i="7"/>
  <c r="CL166" i="7"/>
  <c r="CN166" i="7"/>
  <c r="CP166" i="7"/>
  <c r="CR166" i="7"/>
  <c r="CT166" i="7"/>
  <c r="CV166" i="7"/>
  <c r="CX166" i="7"/>
  <c r="CZ166" i="7"/>
  <c r="BN167" i="7"/>
  <c r="BP167" i="7"/>
  <c r="BR167" i="7"/>
  <c r="BT167" i="7"/>
  <c r="BV167" i="7"/>
  <c r="BX167" i="7"/>
  <c r="BZ167" i="7"/>
  <c r="CB167" i="7"/>
  <c r="CD167" i="7"/>
  <c r="CF167" i="7"/>
  <c r="CH167" i="7"/>
  <c r="CJ167" i="7"/>
  <c r="CL167" i="7"/>
  <c r="CN167" i="7"/>
  <c r="CP167" i="7"/>
  <c r="CR167" i="7"/>
  <c r="CT167" i="7"/>
  <c r="CV167" i="7"/>
  <c r="CX167" i="7"/>
  <c r="CZ167" i="7"/>
  <c r="BN168" i="7"/>
  <c r="BP168" i="7"/>
  <c r="BR168" i="7"/>
  <c r="BT168" i="7"/>
  <c r="BV168" i="7"/>
  <c r="BX168" i="7"/>
  <c r="BZ168" i="7"/>
  <c r="CB168" i="7"/>
  <c r="CD168" i="7"/>
  <c r="CF168" i="7"/>
  <c r="CH168" i="7"/>
  <c r="CJ168" i="7"/>
  <c r="CL168" i="7"/>
  <c r="CN168" i="7"/>
  <c r="CP168" i="7"/>
  <c r="CR168" i="7"/>
  <c r="CT168" i="7"/>
  <c r="CV168" i="7"/>
  <c r="CX168" i="7"/>
  <c r="CZ168" i="7"/>
  <c r="BN169" i="7"/>
  <c r="BP169" i="7"/>
  <c r="BR169" i="7"/>
  <c r="BT169" i="7"/>
  <c r="BV169" i="7"/>
  <c r="BX169" i="7"/>
  <c r="BZ169" i="7"/>
  <c r="CB169" i="7"/>
  <c r="CD169" i="7"/>
  <c r="CF169" i="7"/>
  <c r="CH169" i="7"/>
  <c r="CJ169" i="7"/>
  <c r="CL169" i="7"/>
  <c r="CN169" i="7"/>
  <c r="CP169" i="7"/>
  <c r="CR169" i="7"/>
  <c r="CT169" i="7"/>
  <c r="CV169" i="7"/>
  <c r="CX169" i="7"/>
  <c r="CZ169" i="7"/>
  <c r="BN170" i="7"/>
  <c r="BP170" i="7"/>
  <c r="BR170" i="7"/>
  <c r="BT170" i="7"/>
  <c r="BV170" i="7"/>
  <c r="BX170" i="7"/>
  <c r="BZ170" i="7"/>
  <c r="CB170" i="7"/>
  <c r="CD170" i="7"/>
  <c r="CF170" i="7"/>
  <c r="CH170" i="7"/>
  <c r="CJ170" i="7"/>
  <c r="CL170" i="7"/>
  <c r="CN170" i="7"/>
  <c r="CP170" i="7"/>
  <c r="CR170" i="7"/>
  <c r="CT170" i="7"/>
  <c r="CV170" i="7"/>
  <c r="CX170" i="7"/>
  <c r="CZ170" i="7"/>
  <c r="BN171" i="7"/>
  <c r="BP171" i="7"/>
  <c r="BR171" i="7"/>
  <c r="BT171" i="7"/>
  <c r="BV171" i="7"/>
  <c r="BX171" i="7"/>
  <c r="BZ171" i="7"/>
  <c r="CB171" i="7"/>
  <c r="CD171" i="7"/>
  <c r="CF171" i="7"/>
  <c r="CH171" i="7"/>
  <c r="CJ171" i="7"/>
  <c r="CL171" i="7"/>
  <c r="CN171" i="7"/>
  <c r="CP171" i="7"/>
  <c r="CR171" i="7"/>
  <c r="CT171" i="7"/>
  <c r="CV171" i="7"/>
  <c r="CX171" i="7"/>
  <c r="CZ171" i="7"/>
  <c r="BN172" i="7"/>
  <c r="BP172" i="7"/>
  <c r="BR172" i="7"/>
  <c r="BT172" i="7"/>
  <c r="BV172" i="7"/>
  <c r="BX172" i="7"/>
  <c r="BZ172" i="7"/>
  <c r="CB172" i="7"/>
  <c r="CD172" i="7"/>
  <c r="CF172" i="7"/>
  <c r="CH172" i="7"/>
  <c r="CJ172" i="7"/>
  <c r="CL172" i="7"/>
  <c r="CN172" i="7"/>
  <c r="CP172" i="7"/>
  <c r="CR172" i="7"/>
  <c r="CT172" i="7"/>
  <c r="CV172" i="7"/>
  <c r="CX172" i="7"/>
  <c r="CZ172" i="7"/>
  <c r="BN173" i="7"/>
  <c r="BP173" i="7"/>
  <c r="BR173" i="7"/>
  <c r="BT173" i="7"/>
  <c r="BV173" i="7"/>
  <c r="BX173" i="7"/>
  <c r="BZ173" i="7"/>
  <c r="CB173" i="7"/>
  <c r="CD173" i="7"/>
  <c r="CF173" i="7"/>
  <c r="CH173" i="7"/>
  <c r="CJ173" i="7"/>
  <c r="CL173" i="7"/>
  <c r="CN173" i="7"/>
  <c r="CP173" i="7"/>
  <c r="CR173" i="7"/>
  <c r="CT173" i="7"/>
  <c r="CV173" i="7"/>
  <c r="CX173" i="7"/>
  <c r="CZ173" i="7"/>
  <c r="BN174" i="7"/>
  <c r="BP174" i="7"/>
  <c r="BR174" i="7"/>
  <c r="BT174" i="7"/>
  <c r="BV174" i="7"/>
  <c r="BX174" i="7"/>
  <c r="BZ174" i="7"/>
  <c r="CB174" i="7"/>
  <c r="CD174" i="7"/>
  <c r="CF174" i="7"/>
  <c r="CH174" i="7"/>
  <c r="CJ174" i="7"/>
  <c r="CL174" i="7"/>
  <c r="CN174" i="7"/>
  <c r="CP174" i="7"/>
  <c r="CR174" i="7"/>
  <c r="CT174" i="7"/>
  <c r="CV174" i="7"/>
  <c r="CX174" i="7"/>
  <c r="CZ174" i="7"/>
  <c r="BN175" i="7"/>
  <c r="BP175" i="7"/>
  <c r="BR175" i="7"/>
  <c r="BT175" i="7"/>
  <c r="BV175" i="7"/>
  <c r="BX175" i="7"/>
  <c r="BZ175" i="7"/>
  <c r="CB175" i="7"/>
  <c r="CD175" i="7"/>
  <c r="CF175" i="7"/>
  <c r="CH175" i="7"/>
  <c r="CJ175" i="7"/>
  <c r="CL175" i="7"/>
  <c r="CN175" i="7"/>
  <c r="CP175" i="7"/>
  <c r="CR175" i="7"/>
  <c r="CT175" i="7"/>
  <c r="CV175" i="7"/>
  <c r="CX175" i="7"/>
  <c r="CZ175" i="7"/>
  <c r="BN176" i="7"/>
  <c r="BP176" i="7"/>
  <c r="BR176" i="7"/>
  <c r="BT176" i="7"/>
  <c r="BV176" i="7"/>
  <c r="BX176" i="7"/>
  <c r="BZ176" i="7"/>
  <c r="CB176" i="7"/>
  <c r="CD176" i="7"/>
  <c r="CF176" i="7"/>
  <c r="CH176" i="7"/>
  <c r="CJ176" i="7"/>
  <c r="CL176" i="7"/>
  <c r="CN176" i="7"/>
  <c r="CP176" i="7"/>
  <c r="CR176" i="7"/>
  <c r="CT176" i="7"/>
  <c r="CV176" i="7"/>
  <c r="CX176" i="7"/>
  <c r="CZ176" i="7"/>
  <c r="BN177" i="7"/>
  <c r="BP177" i="7"/>
  <c r="BR177" i="7"/>
  <c r="BT177" i="7"/>
  <c r="BV177" i="7"/>
  <c r="BX177" i="7"/>
  <c r="BZ177" i="7"/>
  <c r="CB177" i="7"/>
  <c r="CD177" i="7"/>
  <c r="CF177" i="7"/>
  <c r="CH177" i="7"/>
  <c r="CJ177" i="7"/>
  <c r="CL177" i="7"/>
  <c r="CN177" i="7"/>
  <c r="CP177" i="7"/>
  <c r="CR177" i="7"/>
  <c r="CT177" i="7"/>
  <c r="CV177" i="7"/>
  <c r="CX177" i="7"/>
  <c r="CZ177" i="7"/>
  <c r="BN178" i="7"/>
  <c r="BP178" i="7"/>
  <c r="BR178" i="7"/>
  <c r="BT178" i="7"/>
  <c r="BV178" i="7"/>
  <c r="BX178" i="7"/>
  <c r="BZ178" i="7"/>
  <c r="CB178" i="7"/>
  <c r="CD178" i="7"/>
  <c r="CF178" i="7"/>
  <c r="CH178" i="7"/>
  <c r="CJ178" i="7"/>
  <c r="CL178" i="7"/>
  <c r="CN178" i="7"/>
  <c r="CP178" i="7"/>
  <c r="CR178" i="7"/>
  <c r="CT178" i="7"/>
  <c r="CV178" i="7"/>
  <c r="CX178" i="7"/>
  <c r="CZ178" i="7"/>
  <c r="BN179" i="7"/>
  <c r="BP179" i="7"/>
  <c r="BR179" i="7"/>
  <c r="BT179" i="7"/>
  <c r="BV179" i="7"/>
  <c r="BX179" i="7"/>
  <c r="BZ179" i="7"/>
  <c r="CB179" i="7"/>
  <c r="CD179" i="7"/>
  <c r="CF179" i="7"/>
  <c r="CH179" i="7"/>
  <c r="CJ179" i="7"/>
  <c r="CL179" i="7"/>
  <c r="CN179" i="7"/>
  <c r="CP179" i="7"/>
  <c r="CR179" i="7"/>
  <c r="CT179" i="7"/>
  <c r="CV179" i="7"/>
  <c r="CX179" i="7"/>
  <c r="CZ179" i="7"/>
  <c r="BN180" i="7"/>
  <c r="BP180" i="7"/>
  <c r="BR180" i="7"/>
  <c r="BT180" i="7"/>
  <c r="BV180" i="7"/>
  <c r="BX180" i="7"/>
  <c r="BZ180" i="7"/>
  <c r="CB180" i="7"/>
  <c r="CD180" i="7"/>
  <c r="CF180" i="7"/>
  <c r="CH180" i="7"/>
  <c r="CJ180" i="7"/>
  <c r="CL180" i="7"/>
  <c r="CN180" i="7"/>
  <c r="CP180" i="7"/>
  <c r="CR180" i="7"/>
  <c r="CT180" i="7"/>
  <c r="CV180" i="7"/>
  <c r="CX180" i="7"/>
  <c r="CZ180" i="7"/>
  <c r="BN181" i="7"/>
  <c r="BP181" i="7"/>
  <c r="BR181" i="7"/>
  <c r="BT181" i="7"/>
  <c r="BV181" i="7"/>
  <c r="BX181" i="7"/>
  <c r="BZ181" i="7"/>
  <c r="CB181" i="7"/>
  <c r="CD181" i="7"/>
  <c r="CF181" i="7"/>
  <c r="CH181" i="7"/>
  <c r="CJ181" i="7"/>
  <c r="CL181" i="7"/>
  <c r="CN181" i="7"/>
  <c r="CP181" i="7"/>
  <c r="CR181" i="7"/>
  <c r="CT181" i="7"/>
  <c r="CV181" i="7"/>
  <c r="CX181" i="7"/>
  <c r="CZ181" i="7"/>
  <c r="BN182" i="7"/>
  <c r="BP182" i="7"/>
  <c r="BR182" i="7"/>
  <c r="BT182" i="7"/>
  <c r="BV182" i="7"/>
  <c r="BX182" i="7"/>
  <c r="BZ182" i="7"/>
  <c r="CB182" i="7"/>
  <c r="CD182" i="7"/>
  <c r="CF182" i="7"/>
  <c r="CH182" i="7"/>
  <c r="CJ182" i="7"/>
  <c r="CL182" i="7"/>
  <c r="CN182" i="7"/>
  <c r="CP182" i="7"/>
  <c r="CR182" i="7"/>
  <c r="CT182" i="7"/>
  <c r="CV182" i="7"/>
  <c r="CX182" i="7"/>
  <c r="CZ182" i="7"/>
  <c r="BN183" i="7"/>
  <c r="BP183" i="7"/>
  <c r="BR183" i="7"/>
  <c r="BT183" i="7"/>
  <c r="BV183" i="7"/>
  <c r="BX183" i="7"/>
  <c r="BZ183" i="7"/>
  <c r="CB183" i="7"/>
  <c r="CD183" i="7"/>
  <c r="CF183" i="7"/>
  <c r="CH183" i="7"/>
  <c r="CJ183" i="7"/>
  <c r="CL183" i="7"/>
  <c r="CN183" i="7"/>
  <c r="CP183" i="7"/>
  <c r="CR183" i="7"/>
  <c r="CT183" i="7"/>
  <c r="CV183" i="7"/>
  <c r="CX183" i="7"/>
  <c r="CZ183" i="7"/>
  <c r="BN184" i="7"/>
  <c r="BP184" i="7"/>
  <c r="BR184" i="7"/>
  <c r="BT184" i="7"/>
  <c r="BV184" i="7"/>
  <c r="BX184" i="7"/>
  <c r="BZ184" i="7"/>
  <c r="CB184" i="7"/>
  <c r="CD184" i="7"/>
  <c r="CF184" i="7"/>
  <c r="CH184" i="7"/>
  <c r="CJ184" i="7"/>
  <c r="CL184" i="7"/>
  <c r="CN184" i="7"/>
  <c r="CP184" i="7"/>
  <c r="CR184" i="7"/>
  <c r="CT184" i="7"/>
  <c r="CV184" i="7"/>
  <c r="CX184" i="7"/>
  <c r="CZ184" i="7"/>
  <c r="BN185" i="7"/>
  <c r="BP185" i="7"/>
  <c r="BR185" i="7"/>
  <c r="BT185" i="7"/>
  <c r="BV185" i="7"/>
  <c r="BX185" i="7"/>
  <c r="BZ185" i="7"/>
  <c r="CB185" i="7"/>
  <c r="CD185" i="7"/>
  <c r="CF185" i="7"/>
  <c r="CH185" i="7"/>
  <c r="CJ185" i="7"/>
  <c r="CL185" i="7"/>
  <c r="CN185" i="7"/>
  <c r="CP185" i="7"/>
  <c r="CR185" i="7"/>
  <c r="CT185" i="7"/>
  <c r="CV185" i="7"/>
  <c r="CX185" i="7"/>
  <c r="CZ185" i="7"/>
  <c r="BN186" i="7"/>
  <c r="BP186" i="7"/>
  <c r="BR186" i="7"/>
  <c r="BT186" i="7"/>
  <c r="BV186" i="7"/>
  <c r="BX186" i="7"/>
  <c r="BZ186" i="7"/>
  <c r="CB186" i="7"/>
  <c r="CD186" i="7"/>
  <c r="CF186" i="7"/>
  <c r="CH186" i="7"/>
  <c r="CJ186" i="7"/>
  <c r="CL186" i="7"/>
  <c r="CN186" i="7"/>
  <c r="CP186" i="7"/>
  <c r="CR186" i="7"/>
  <c r="CT186" i="7"/>
  <c r="CV186" i="7"/>
  <c r="CX186" i="7"/>
  <c r="CZ186" i="7"/>
  <c r="BN187" i="7"/>
  <c r="BP187" i="7"/>
  <c r="BR187" i="7"/>
  <c r="BT187" i="7"/>
  <c r="BV187" i="7"/>
  <c r="BX187" i="7"/>
  <c r="BZ187" i="7"/>
  <c r="CB187" i="7"/>
  <c r="CD187" i="7"/>
  <c r="CF187" i="7"/>
  <c r="CH187" i="7"/>
  <c r="CJ187" i="7"/>
  <c r="CL187" i="7"/>
  <c r="CN187" i="7"/>
  <c r="CP187" i="7"/>
  <c r="CR187" i="7"/>
  <c r="CT187" i="7"/>
  <c r="CV187" i="7"/>
  <c r="CX187" i="7"/>
  <c r="CZ187" i="7"/>
  <c r="BN188" i="7"/>
  <c r="BP188" i="7"/>
  <c r="BR188" i="7"/>
  <c r="BT188" i="7"/>
  <c r="BV188" i="7"/>
  <c r="BX188" i="7"/>
  <c r="BZ188" i="7"/>
  <c r="CB188" i="7"/>
  <c r="CD188" i="7"/>
  <c r="CF188" i="7"/>
  <c r="CH188" i="7"/>
  <c r="CJ188" i="7"/>
  <c r="CL188" i="7"/>
  <c r="CN188" i="7"/>
  <c r="CP188" i="7"/>
  <c r="CR188" i="7"/>
  <c r="CT188" i="7"/>
  <c r="CV188" i="7"/>
  <c r="CX188" i="7"/>
  <c r="CZ188" i="7"/>
  <c r="BN189" i="7"/>
  <c r="BP189" i="7"/>
  <c r="BR189" i="7"/>
  <c r="BT189" i="7"/>
  <c r="BV189" i="7"/>
  <c r="BX189" i="7"/>
  <c r="BZ189" i="7"/>
  <c r="CB189" i="7"/>
  <c r="CD189" i="7"/>
  <c r="CF189" i="7"/>
  <c r="CH189" i="7"/>
  <c r="CJ189" i="7"/>
  <c r="CL189" i="7"/>
  <c r="CN189" i="7"/>
  <c r="CP189" i="7"/>
  <c r="CR189" i="7"/>
  <c r="CT189" i="7"/>
  <c r="CV189" i="7"/>
  <c r="CX189" i="7"/>
  <c r="CZ189" i="7"/>
  <c r="BN190" i="7"/>
  <c r="BP190" i="7"/>
  <c r="BR190" i="7"/>
  <c r="BT190" i="7"/>
  <c r="BV190" i="7"/>
  <c r="BX190" i="7"/>
  <c r="BZ190" i="7"/>
  <c r="CB190" i="7"/>
  <c r="CD190" i="7"/>
  <c r="CF190" i="7"/>
  <c r="CH190" i="7"/>
  <c r="CJ190" i="7"/>
  <c r="CL190" i="7"/>
  <c r="CN190" i="7"/>
  <c r="CP190" i="7"/>
  <c r="CR190" i="7"/>
  <c r="CT190" i="7"/>
  <c r="CV190" i="7"/>
  <c r="CX190" i="7"/>
  <c r="CZ190" i="7"/>
  <c r="BN191" i="7"/>
  <c r="BP191" i="7"/>
  <c r="BR191" i="7"/>
  <c r="BT191" i="7"/>
  <c r="BV191" i="7"/>
  <c r="BX191" i="7"/>
  <c r="BZ191" i="7"/>
  <c r="CB191" i="7"/>
  <c r="CD191" i="7"/>
  <c r="CF191" i="7"/>
  <c r="CH191" i="7"/>
  <c r="CJ191" i="7"/>
  <c r="CL191" i="7"/>
  <c r="CN191" i="7"/>
  <c r="CP191" i="7"/>
  <c r="CR191" i="7"/>
  <c r="CT191" i="7"/>
  <c r="CV191" i="7"/>
  <c r="CX191" i="7"/>
  <c r="CZ191" i="7"/>
  <c r="BN192" i="7"/>
  <c r="BP192" i="7"/>
  <c r="BR192" i="7"/>
  <c r="BT192" i="7"/>
  <c r="BV192" i="7"/>
  <c r="BX192" i="7"/>
  <c r="BZ192" i="7"/>
  <c r="CB192" i="7"/>
  <c r="CD192" i="7"/>
  <c r="CF192" i="7"/>
  <c r="CH192" i="7"/>
  <c r="CJ192" i="7"/>
  <c r="CL192" i="7"/>
  <c r="CN192" i="7"/>
  <c r="CP192" i="7"/>
  <c r="CR192" i="7"/>
  <c r="CT192" i="7"/>
  <c r="CV192" i="7"/>
  <c r="CX192" i="7"/>
  <c r="CZ192" i="7"/>
  <c r="BN193" i="7"/>
  <c r="BP193" i="7"/>
  <c r="BR193" i="7"/>
  <c r="BT193" i="7"/>
  <c r="BV193" i="7"/>
  <c r="BX193" i="7"/>
  <c r="BZ193" i="7"/>
  <c r="CB193" i="7"/>
  <c r="CD193" i="7"/>
  <c r="CF193" i="7"/>
  <c r="CH193" i="7"/>
  <c r="CJ193" i="7"/>
  <c r="CL193" i="7"/>
  <c r="CN193" i="7"/>
  <c r="CP193" i="7"/>
  <c r="CR193" i="7"/>
  <c r="CT193" i="7"/>
  <c r="CV193" i="7"/>
  <c r="CX193" i="7"/>
  <c r="CZ193" i="7"/>
  <c r="BN194" i="7"/>
  <c r="BP194" i="7"/>
  <c r="BR194" i="7"/>
  <c r="BT194" i="7"/>
  <c r="BV194" i="7"/>
  <c r="BX194" i="7"/>
  <c r="BZ194" i="7"/>
  <c r="CB194" i="7"/>
  <c r="CD194" i="7"/>
  <c r="CF194" i="7"/>
  <c r="CH194" i="7"/>
  <c r="CJ194" i="7"/>
  <c r="CL194" i="7"/>
  <c r="CN194" i="7"/>
  <c r="CP194" i="7"/>
  <c r="CR194" i="7"/>
  <c r="CT194" i="7"/>
  <c r="CV194" i="7"/>
  <c r="CX194" i="7"/>
  <c r="CZ194" i="7"/>
  <c r="BN195" i="7"/>
  <c r="BP195" i="7"/>
  <c r="BR195" i="7"/>
  <c r="BT195" i="7"/>
  <c r="BV195" i="7"/>
  <c r="BX195" i="7"/>
  <c r="BZ195" i="7"/>
  <c r="CB195" i="7"/>
  <c r="CD195" i="7"/>
  <c r="CF195" i="7"/>
  <c r="CH195" i="7"/>
  <c r="CJ195" i="7"/>
  <c r="CL195" i="7"/>
  <c r="CN195" i="7"/>
  <c r="CP195" i="7"/>
  <c r="CR195" i="7"/>
  <c r="CT195" i="7"/>
  <c r="CV195" i="7"/>
  <c r="CX195" i="7"/>
  <c r="CZ195" i="7"/>
  <c r="BN196" i="7"/>
  <c r="BP196" i="7"/>
  <c r="BR196" i="7"/>
  <c r="BT196" i="7"/>
  <c r="BV196" i="7"/>
  <c r="BX196" i="7"/>
  <c r="BZ196" i="7"/>
  <c r="CB196" i="7"/>
  <c r="CD196" i="7"/>
  <c r="CF196" i="7"/>
  <c r="CH196" i="7"/>
  <c r="CJ196" i="7"/>
  <c r="CL196" i="7"/>
  <c r="CN196" i="7"/>
  <c r="CP196" i="7"/>
  <c r="CR196" i="7"/>
  <c r="CT196" i="7"/>
  <c r="CV196" i="7"/>
  <c r="CX196" i="7"/>
  <c r="CZ196" i="7"/>
  <c r="BN197" i="7"/>
  <c r="BP197" i="7"/>
  <c r="BR197" i="7"/>
  <c r="BT197" i="7"/>
  <c r="BV197" i="7"/>
  <c r="BX197" i="7"/>
  <c r="BZ197" i="7"/>
  <c r="CB197" i="7"/>
  <c r="CD197" i="7"/>
  <c r="CF197" i="7"/>
  <c r="CH197" i="7"/>
  <c r="CJ197" i="7"/>
  <c r="CL197" i="7"/>
  <c r="CN197" i="7"/>
  <c r="CP197" i="7"/>
  <c r="CR197" i="7"/>
  <c r="CT197" i="7"/>
  <c r="CV197" i="7"/>
  <c r="CX197" i="7"/>
  <c r="CZ197" i="7"/>
  <c r="BN198" i="7"/>
  <c r="BP198" i="7"/>
  <c r="BR198" i="7"/>
  <c r="BT198" i="7"/>
  <c r="BV198" i="7"/>
  <c r="BX198" i="7"/>
  <c r="BZ198" i="7"/>
  <c r="CB198" i="7"/>
  <c r="CD198" i="7"/>
  <c r="CF198" i="7"/>
  <c r="CH198" i="7"/>
  <c r="CJ198" i="7"/>
  <c r="CL198" i="7"/>
  <c r="CN198" i="7"/>
  <c r="CP198" i="7"/>
  <c r="CR198" i="7"/>
  <c r="CT198" i="7"/>
  <c r="CV198" i="7"/>
  <c r="CX198" i="7"/>
  <c r="CZ198" i="7"/>
  <c r="BN199" i="7"/>
  <c r="BP199" i="7"/>
  <c r="BR199" i="7"/>
  <c r="BT199" i="7"/>
  <c r="BV199" i="7"/>
  <c r="BX199" i="7"/>
  <c r="BZ199" i="7"/>
  <c r="CB199" i="7"/>
  <c r="CD199" i="7"/>
  <c r="CF199" i="7"/>
  <c r="CH199" i="7"/>
  <c r="CJ199" i="7"/>
  <c r="CL199" i="7"/>
  <c r="CN199" i="7"/>
  <c r="CP199" i="7"/>
  <c r="CR199" i="7"/>
  <c r="CT199" i="7"/>
  <c r="CV199" i="7"/>
  <c r="CX199" i="7"/>
  <c r="CZ199" i="7"/>
  <c r="BN200" i="7"/>
  <c r="BP200" i="7"/>
  <c r="BR200" i="7"/>
  <c r="BT200" i="7"/>
  <c r="BV200" i="7"/>
  <c r="BX200" i="7"/>
  <c r="BZ200" i="7"/>
  <c r="CB200" i="7"/>
  <c r="CD200" i="7"/>
  <c r="CF200" i="7"/>
  <c r="CH200" i="7"/>
  <c r="CJ200" i="7"/>
  <c r="CL200" i="7"/>
  <c r="CN200" i="7"/>
  <c r="CP200" i="7"/>
  <c r="CR200" i="7"/>
  <c r="CT200" i="7"/>
  <c r="CV200" i="7"/>
  <c r="CX200" i="7"/>
  <c r="CZ200" i="7"/>
  <c r="BN201" i="7"/>
  <c r="BP201" i="7"/>
  <c r="BR201" i="7"/>
  <c r="BT201" i="7"/>
  <c r="BV201" i="7"/>
  <c r="BX201" i="7"/>
  <c r="BZ201" i="7"/>
  <c r="CB201" i="7"/>
  <c r="CD201" i="7"/>
  <c r="CF201" i="7"/>
  <c r="CH201" i="7"/>
  <c r="CJ201" i="7"/>
  <c r="CL201" i="7"/>
  <c r="CN201" i="7"/>
  <c r="CP201" i="7"/>
  <c r="CR201" i="7"/>
  <c r="CT201" i="7"/>
  <c r="CV201" i="7"/>
  <c r="CX201" i="7"/>
  <c r="CZ201" i="7"/>
  <c r="BN202" i="7"/>
  <c r="BP202" i="7"/>
  <c r="BR202" i="7"/>
  <c r="BT202" i="7"/>
  <c r="BV202" i="7"/>
  <c r="BX202" i="7"/>
  <c r="BZ202" i="7"/>
  <c r="CB202" i="7"/>
  <c r="CD202" i="7"/>
  <c r="CF202" i="7"/>
  <c r="CH202" i="7"/>
  <c r="CJ202" i="7"/>
  <c r="CL202" i="7"/>
  <c r="CN202" i="7"/>
  <c r="CP202" i="7"/>
  <c r="CR202" i="7"/>
  <c r="CT202" i="7"/>
  <c r="CV202" i="7"/>
  <c r="CX202" i="7"/>
  <c r="CZ202" i="7"/>
  <c r="BN203" i="7"/>
  <c r="BP203" i="7"/>
  <c r="BR203" i="7"/>
  <c r="BT203" i="7"/>
  <c r="BV203" i="7"/>
  <c r="BX203" i="7"/>
  <c r="BZ203" i="7"/>
  <c r="CB203" i="7"/>
  <c r="CD203" i="7"/>
  <c r="CF203" i="7"/>
  <c r="CH203" i="7"/>
  <c r="CJ203" i="7"/>
  <c r="CL203" i="7"/>
  <c r="CN203" i="7"/>
  <c r="CP203" i="7"/>
  <c r="CR203" i="7"/>
  <c r="CT203" i="7"/>
  <c r="CV203" i="7"/>
  <c r="CX203" i="7"/>
  <c r="CZ203" i="7"/>
  <c r="BN204" i="7"/>
  <c r="BP204" i="7"/>
  <c r="BR204" i="7"/>
  <c r="BT204" i="7"/>
  <c r="BV204" i="7"/>
  <c r="BX204" i="7"/>
  <c r="BZ204" i="7"/>
  <c r="CB204" i="7"/>
  <c r="CD204" i="7"/>
  <c r="CF204" i="7"/>
  <c r="CH204" i="7"/>
  <c r="CJ204" i="7"/>
  <c r="CL204" i="7"/>
  <c r="CN204" i="7"/>
  <c r="CP204" i="7"/>
  <c r="CR204" i="7"/>
  <c r="CT204" i="7"/>
  <c r="CV204" i="7"/>
  <c r="CX204" i="7"/>
  <c r="CZ204" i="7"/>
  <c r="BN205" i="7"/>
  <c r="BP205" i="7"/>
  <c r="BR205" i="7"/>
  <c r="BT205" i="7"/>
  <c r="BV205" i="7"/>
  <c r="BX205" i="7"/>
  <c r="BZ205" i="7"/>
  <c r="CB205" i="7"/>
  <c r="CD205" i="7"/>
  <c r="CF205" i="7"/>
  <c r="CH205" i="7"/>
  <c r="CJ205" i="7"/>
  <c r="CL205" i="7"/>
  <c r="CN205" i="7"/>
  <c r="CP205" i="7"/>
  <c r="CR205" i="7"/>
  <c r="CT205" i="7"/>
  <c r="CV205" i="7"/>
  <c r="CX205" i="7"/>
  <c r="CZ205" i="7"/>
  <c r="BN206" i="7"/>
  <c r="BP206" i="7"/>
  <c r="BR206" i="7"/>
  <c r="BT206" i="7"/>
  <c r="BV206" i="7"/>
  <c r="BX206" i="7"/>
  <c r="BZ206" i="7"/>
  <c r="CB206" i="7"/>
  <c r="CD206" i="7"/>
  <c r="CF206" i="7"/>
  <c r="CH206" i="7"/>
  <c r="CJ206" i="7"/>
  <c r="CL206" i="7"/>
  <c r="CN206" i="7"/>
  <c r="CP206" i="7"/>
  <c r="CR206" i="7"/>
  <c r="CT206" i="7"/>
  <c r="CV206" i="7"/>
  <c r="CX206" i="7"/>
  <c r="CZ206" i="7"/>
  <c r="BN207" i="7"/>
  <c r="BP207" i="7"/>
  <c r="BR207" i="7"/>
  <c r="BT207" i="7"/>
  <c r="BV207" i="7"/>
  <c r="BX207" i="7"/>
  <c r="BZ207" i="7"/>
  <c r="CB207" i="7"/>
  <c r="CD207" i="7"/>
  <c r="CF207" i="7"/>
  <c r="CH207" i="7"/>
  <c r="CJ207" i="7"/>
  <c r="CL207" i="7"/>
  <c r="CN207" i="7"/>
  <c r="CP207" i="7"/>
  <c r="CR207" i="7"/>
  <c r="CT207" i="7"/>
  <c r="CV207" i="7"/>
  <c r="CX207" i="7"/>
  <c r="CZ207" i="7"/>
  <c r="BN208" i="7"/>
  <c r="BP208" i="7"/>
  <c r="BR208" i="7"/>
  <c r="BT208" i="7"/>
  <c r="BV208" i="7"/>
  <c r="BX208" i="7"/>
  <c r="BZ208" i="7"/>
  <c r="CB208" i="7"/>
  <c r="CD208" i="7"/>
  <c r="CF208" i="7"/>
  <c r="CH208" i="7"/>
  <c r="CJ208" i="7"/>
  <c r="CL208" i="7"/>
  <c r="CN208" i="7"/>
  <c r="CP208" i="7"/>
  <c r="CR208" i="7"/>
  <c r="CT208" i="7"/>
  <c r="CV208" i="7"/>
  <c r="CX208" i="7"/>
  <c r="CZ208" i="7"/>
  <c r="BN209" i="7"/>
  <c r="BP209" i="7"/>
  <c r="BR209" i="7"/>
  <c r="BT209" i="7"/>
  <c r="BV209" i="7"/>
  <c r="BX209" i="7"/>
  <c r="BZ209" i="7"/>
  <c r="CB209" i="7"/>
  <c r="CD209" i="7"/>
  <c r="CF209" i="7"/>
  <c r="CH209" i="7"/>
  <c r="CJ209" i="7"/>
  <c r="CL209" i="7"/>
  <c r="CN209" i="7"/>
  <c r="CP209" i="7"/>
  <c r="CR209" i="7"/>
  <c r="CT209" i="7"/>
  <c r="CV209" i="7"/>
  <c r="CX209" i="7"/>
  <c r="CZ209" i="7"/>
  <c r="BN210" i="7"/>
  <c r="BP210" i="7"/>
  <c r="BR210" i="7"/>
  <c r="BT210" i="7"/>
  <c r="BV210" i="7"/>
  <c r="BX210" i="7"/>
  <c r="BZ210" i="7"/>
  <c r="CB210" i="7"/>
  <c r="CD210" i="7"/>
  <c r="CF210" i="7"/>
  <c r="CH210" i="7"/>
  <c r="CJ210" i="7"/>
  <c r="CL210" i="7"/>
  <c r="CN210" i="7"/>
  <c r="CP210" i="7"/>
  <c r="CR210" i="7"/>
  <c r="CT210" i="7"/>
  <c r="CV210" i="7"/>
  <c r="CX210" i="7"/>
  <c r="CZ210" i="7"/>
  <c r="BN211" i="7"/>
  <c r="BP211" i="7"/>
  <c r="BR211" i="7"/>
  <c r="BT211" i="7"/>
  <c r="BV211" i="7"/>
  <c r="BX211" i="7"/>
  <c r="BZ211" i="7"/>
  <c r="CB211" i="7"/>
  <c r="CD211" i="7"/>
  <c r="CF211" i="7"/>
  <c r="CH211" i="7"/>
  <c r="CJ211" i="7"/>
  <c r="CL211" i="7"/>
  <c r="CN211" i="7"/>
  <c r="CP211" i="7"/>
  <c r="CR211" i="7"/>
  <c r="CT211" i="7"/>
  <c r="CV211" i="7"/>
  <c r="CX211" i="7"/>
  <c r="CZ211" i="7"/>
  <c r="BN212" i="7"/>
  <c r="BP212" i="7"/>
  <c r="BR212" i="7"/>
  <c r="BT212" i="7"/>
  <c r="BV212" i="7"/>
  <c r="BX212" i="7"/>
  <c r="BZ212" i="7"/>
  <c r="CB212" i="7"/>
  <c r="CD212" i="7"/>
  <c r="CF212" i="7"/>
  <c r="CH212" i="7"/>
  <c r="CJ212" i="7"/>
  <c r="CL212" i="7"/>
  <c r="CN212" i="7"/>
  <c r="CP212" i="7"/>
  <c r="CR212" i="7"/>
  <c r="CT212" i="7"/>
  <c r="CV212" i="7"/>
  <c r="CX212" i="7"/>
  <c r="CZ212" i="7"/>
  <c r="BN213" i="7"/>
  <c r="BP213" i="7"/>
  <c r="BR213" i="7"/>
  <c r="BT213" i="7"/>
  <c r="BV213" i="7"/>
  <c r="BX213" i="7"/>
  <c r="BZ213" i="7"/>
  <c r="CB213" i="7"/>
  <c r="CD213" i="7"/>
  <c r="CF213" i="7"/>
  <c r="CH213" i="7"/>
  <c r="CJ213" i="7"/>
  <c r="CL213" i="7"/>
  <c r="CN213" i="7"/>
  <c r="CP213" i="7"/>
  <c r="CR213" i="7"/>
  <c r="CT213" i="7"/>
  <c r="CV213" i="7"/>
  <c r="CX213" i="7"/>
  <c r="CZ213" i="7"/>
  <c r="BN214" i="7"/>
  <c r="BP214" i="7"/>
  <c r="BR214" i="7"/>
  <c r="BT214" i="7"/>
  <c r="BV214" i="7"/>
  <c r="BX214" i="7"/>
  <c r="BZ214" i="7"/>
  <c r="CB214" i="7"/>
  <c r="CD214" i="7"/>
  <c r="CF214" i="7"/>
  <c r="CH214" i="7"/>
  <c r="CJ214" i="7"/>
  <c r="CL214" i="7"/>
  <c r="CN214" i="7"/>
  <c r="CP214" i="7"/>
  <c r="CR214" i="7"/>
  <c r="CT214" i="7"/>
  <c r="CV214" i="7"/>
  <c r="CX214" i="7"/>
  <c r="CZ214" i="7"/>
  <c r="BN215" i="7"/>
  <c r="BP215" i="7"/>
  <c r="BR215" i="7"/>
  <c r="BT215" i="7"/>
  <c r="BV215" i="7"/>
  <c r="BX215" i="7"/>
  <c r="BZ215" i="7"/>
  <c r="CB215" i="7"/>
  <c r="CD215" i="7"/>
  <c r="CF215" i="7"/>
  <c r="CH215" i="7"/>
  <c r="CJ215" i="7"/>
  <c r="CL215" i="7"/>
  <c r="CN215" i="7"/>
  <c r="CP215" i="7"/>
  <c r="CR215" i="7"/>
  <c r="CT215" i="7"/>
  <c r="CV215" i="7"/>
  <c r="CX215" i="7"/>
  <c r="CZ215" i="7"/>
  <c r="BN216" i="7"/>
  <c r="BP216" i="7"/>
  <c r="BR216" i="7"/>
  <c r="BT216" i="7"/>
  <c r="BV216" i="7"/>
  <c r="BX216" i="7"/>
  <c r="BZ216" i="7"/>
  <c r="CB216" i="7"/>
  <c r="CD216" i="7"/>
  <c r="CF216" i="7"/>
  <c r="CH216" i="7"/>
  <c r="CJ216" i="7"/>
  <c r="CL216" i="7"/>
  <c r="CN216" i="7"/>
  <c r="CP216" i="7"/>
  <c r="CR216" i="7"/>
  <c r="CT216" i="7"/>
  <c r="CV216" i="7"/>
  <c r="CX216" i="7"/>
  <c r="CZ216" i="7"/>
  <c r="BN217" i="7"/>
  <c r="BP217" i="7"/>
  <c r="BR217" i="7"/>
  <c r="BT217" i="7"/>
  <c r="BV217" i="7"/>
  <c r="BX217" i="7"/>
  <c r="BZ217" i="7"/>
  <c r="CB217" i="7"/>
  <c r="CD217" i="7"/>
  <c r="CF217" i="7"/>
  <c r="CH217" i="7"/>
  <c r="CJ217" i="7"/>
  <c r="CL217" i="7"/>
  <c r="CN217" i="7"/>
  <c r="CP217" i="7"/>
  <c r="CR217" i="7"/>
  <c r="CT217" i="7"/>
  <c r="CV217" i="7"/>
  <c r="CX217" i="7"/>
  <c r="CZ217" i="7"/>
  <c r="BN218" i="7"/>
  <c r="BP218" i="7"/>
  <c r="BR218" i="7"/>
  <c r="BT218" i="7"/>
  <c r="BV218" i="7"/>
  <c r="BX218" i="7"/>
  <c r="BZ218" i="7"/>
  <c r="CB218" i="7"/>
  <c r="CD218" i="7"/>
  <c r="CF218" i="7"/>
  <c r="CH218" i="7"/>
  <c r="CJ218" i="7"/>
  <c r="CL218" i="7"/>
  <c r="CN218" i="7"/>
  <c r="CP218" i="7"/>
  <c r="CR218" i="7"/>
  <c r="CT218" i="7"/>
  <c r="CV218" i="7"/>
  <c r="CX218" i="7"/>
  <c r="CZ218" i="7"/>
  <c r="BN219" i="7"/>
  <c r="BP219" i="7"/>
  <c r="BR219" i="7"/>
  <c r="BT219" i="7"/>
  <c r="BV219" i="7"/>
  <c r="BX219" i="7"/>
  <c r="BZ219" i="7"/>
  <c r="CB219" i="7"/>
  <c r="CD219" i="7"/>
  <c r="CF219" i="7"/>
  <c r="CH219" i="7"/>
  <c r="CJ219" i="7"/>
  <c r="CL219" i="7"/>
  <c r="CN219" i="7"/>
  <c r="CP219" i="7"/>
  <c r="CR219" i="7"/>
  <c r="CT219" i="7"/>
  <c r="CV219" i="7"/>
  <c r="CX219" i="7"/>
  <c r="CZ219" i="7"/>
  <c r="BN220" i="7"/>
  <c r="BP220" i="7"/>
  <c r="BR220" i="7"/>
  <c r="BT220" i="7"/>
  <c r="BV220" i="7"/>
  <c r="BX220" i="7"/>
  <c r="BZ220" i="7"/>
  <c r="CB220" i="7"/>
  <c r="CD220" i="7"/>
  <c r="CF220" i="7"/>
  <c r="CH220" i="7"/>
  <c r="CJ220" i="7"/>
  <c r="CL220" i="7"/>
  <c r="CN220" i="7"/>
  <c r="CP220" i="7"/>
  <c r="CR220" i="7"/>
  <c r="CT220" i="7"/>
  <c r="CV220" i="7"/>
  <c r="CX220" i="7"/>
  <c r="CZ220" i="7"/>
  <c r="BN221" i="7"/>
  <c r="BP221" i="7"/>
  <c r="BR221" i="7"/>
  <c r="BT221" i="7"/>
  <c r="BV221" i="7"/>
  <c r="BX221" i="7"/>
  <c r="BZ221" i="7"/>
  <c r="CB221" i="7"/>
  <c r="CD221" i="7"/>
  <c r="CF221" i="7"/>
  <c r="CH221" i="7"/>
  <c r="CJ221" i="7"/>
  <c r="CL221" i="7"/>
  <c r="CN221" i="7"/>
  <c r="CP221" i="7"/>
  <c r="CR221" i="7"/>
  <c r="CT221" i="7"/>
  <c r="CV221" i="7"/>
  <c r="CX221" i="7"/>
  <c r="CZ221" i="7"/>
  <c r="BN222" i="7"/>
  <c r="BP222" i="7"/>
  <c r="BR222" i="7"/>
  <c r="BT222" i="7"/>
  <c r="BV222" i="7"/>
  <c r="BX222" i="7"/>
  <c r="BZ222" i="7"/>
  <c r="CB222" i="7"/>
  <c r="CD222" i="7"/>
  <c r="CF222" i="7"/>
  <c r="CH222" i="7"/>
  <c r="CJ222" i="7"/>
  <c r="CL222" i="7"/>
  <c r="CN222" i="7"/>
  <c r="CP222" i="7"/>
  <c r="CR222" i="7"/>
  <c r="CT222" i="7"/>
  <c r="CV222" i="7"/>
  <c r="CX222" i="7"/>
  <c r="CZ222" i="7"/>
  <c r="BN223" i="7"/>
  <c r="BP223" i="7"/>
  <c r="BR223" i="7"/>
  <c r="BT223" i="7"/>
  <c r="BV223" i="7"/>
  <c r="BX223" i="7"/>
  <c r="BZ223" i="7"/>
  <c r="CB223" i="7"/>
  <c r="CD223" i="7"/>
  <c r="CF223" i="7"/>
  <c r="CH223" i="7"/>
  <c r="CJ223" i="7"/>
  <c r="CL223" i="7"/>
  <c r="CN223" i="7"/>
  <c r="CP223" i="7"/>
  <c r="CR223" i="7"/>
  <c r="CT223" i="7"/>
  <c r="CV223" i="7"/>
  <c r="CX223" i="7"/>
  <c r="CZ223" i="7"/>
  <c r="BN224" i="7"/>
  <c r="BP224" i="7"/>
  <c r="BR224" i="7"/>
  <c r="BT224" i="7"/>
  <c r="BV224" i="7"/>
  <c r="BX224" i="7"/>
  <c r="BZ224" i="7"/>
  <c r="CB224" i="7"/>
  <c r="CD224" i="7"/>
  <c r="CF224" i="7"/>
  <c r="CH224" i="7"/>
  <c r="CJ224" i="7"/>
  <c r="CL224" i="7"/>
  <c r="CN224" i="7"/>
  <c r="CP224" i="7"/>
  <c r="CR224" i="7"/>
  <c r="CT224" i="7"/>
  <c r="CV224" i="7"/>
  <c r="CX224" i="7"/>
  <c r="CZ224" i="7"/>
  <c r="BN225" i="7"/>
  <c r="BP225" i="7"/>
  <c r="BR225" i="7"/>
  <c r="BT225" i="7"/>
  <c r="BV225" i="7"/>
  <c r="BX225" i="7"/>
  <c r="BZ225" i="7"/>
  <c r="CB225" i="7"/>
  <c r="CD225" i="7"/>
  <c r="CF225" i="7"/>
  <c r="CH225" i="7"/>
  <c r="CJ225" i="7"/>
  <c r="CL225" i="7"/>
  <c r="CN225" i="7"/>
  <c r="CP225" i="7"/>
  <c r="CR225" i="7"/>
  <c r="CT225" i="7"/>
  <c r="CV225" i="7"/>
  <c r="CX225" i="7"/>
  <c r="CZ225" i="7"/>
  <c r="BN226" i="7"/>
  <c r="BP226" i="7"/>
  <c r="BR226" i="7"/>
  <c r="BT226" i="7"/>
  <c r="BV226" i="7"/>
  <c r="BX226" i="7"/>
  <c r="BZ226" i="7"/>
  <c r="CB226" i="7"/>
  <c r="CD226" i="7"/>
  <c r="CF226" i="7"/>
  <c r="CH226" i="7"/>
  <c r="CJ226" i="7"/>
  <c r="CL226" i="7"/>
  <c r="CN226" i="7"/>
  <c r="CP226" i="7"/>
  <c r="CR226" i="7"/>
  <c r="CT226" i="7"/>
  <c r="CV226" i="7"/>
  <c r="CX226" i="7"/>
  <c r="CZ226" i="7"/>
  <c r="BN227" i="7"/>
  <c r="BP227" i="7"/>
  <c r="BR227" i="7"/>
  <c r="BT227" i="7"/>
  <c r="BV227" i="7"/>
  <c r="BX227" i="7"/>
  <c r="BZ227" i="7"/>
  <c r="CB227" i="7"/>
  <c r="CD227" i="7"/>
  <c r="CF227" i="7"/>
  <c r="CH227" i="7"/>
  <c r="CJ227" i="7"/>
  <c r="CL227" i="7"/>
  <c r="CN227" i="7"/>
  <c r="CP227" i="7"/>
  <c r="CR227" i="7"/>
  <c r="CT227" i="7"/>
  <c r="CV227" i="7"/>
  <c r="CX227" i="7"/>
  <c r="CZ227" i="7"/>
  <c r="BN228" i="7"/>
  <c r="BP228" i="7"/>
  <c r="BR228" i="7"/>
  <c r="BT228" i="7"/>
  <c r="BV228" i="7"/>
  <c r="BX228" i="7"/>
  <c r="BZ228" i="7"/>
  <c r="CB228" i="7"/>
  <c r="CD228" i="7"/>
  <c r="CF228" i="7"/>
  <c r="CH228" i="7"/>
  <c r="CJ228" i="7"/>
  <c r="CL228" i="7"/>
  <c r="CN228" i="7"/>
  <c r="CP228" i="7"/>
  <c r="CR228" i="7"/>
  <c r="CT228" i="7"/>
  <c r="CV228" i="7"/>
  <c r="CX228" i="7"/>
  <c r="CZ228" i="7"/>
  <c r="BN229" i="7"/>
  <c r="BP229" i="7"/>
  <c r="BR229" i="7"/>
  <c r="BT229" i="7"/>
  <c r="BV229" i="7"/>
  <c r="BX229" i="7"/>
  <c r="BZ229" i="7"/>
  <c r="CB229" i="7"/>
  <c r="CD229" i="7"/>
  <c r="CF229" i="7"/>
  <c r="CH229" i="7"/>
  <c r="CJ229" i="7"/>
  <c r="CL229" i="7"/>
  <c r="CN229" i="7"/>
  <c r="CP229" i="7"/>
  <c r="CR229" i="7"/>
  <c r="CT229" i="7"/>
  <c r="CV229" i="7"/>
  <c r="CX229" i="7"/>
  <c r="CZ229" i="7"/>
  <c r="BN230" i="7"/>
  <c r="BP230" i="7"/>
  <c r="BR230" i="7"/>
  <c r="BT230" i="7"/>
  <c r="BV230" i="7"/>
  <c r="BX230" i="7"/>
  <c r="BZ230" i="7"/>
  <c r="CB230" i="7"/>
  <c r="CD230" i="7"/>
  <c r="CF230" i="7"/>
  <c r="CH230" i="7"/>
  <c r="CJ230" i="7"/>
  <c r="CL230" i="7"/>
  <c r="CN230" i="7"/>
  <c r="CP230" i="7"/>
  <c r="CR230" i="7"/>
  <c r="CT230" i="7"/>
  <c r="CV230" i="7"/>
  <c r="CX230" i="7"/>
  <c r="CZ230" i="7"/>
  <c r="BN231" i="7"/>
  <c r="BP231" i="7"/>
  <c r="BR231" i="7"/>
  <c r="BT231" i="7"/>
  <c r="BV231" i="7"/>
  <c r="BX231" i="7"/>
  <c r="BZ231" i="7"/>
  <c r="CB231" i="7"/>
  <c r="CD231" i="7"/>
  <c r="CF231" i="7"/>
  <c r="CH231" i="7"/>
  <c r="CJ231" i="7"/>
  <c r="CL231" i="7"/>
  <c r="CN231" i="7"/>
  <c r="CP231" i="7"/>
  <c r="CR231" i="7"/>
  <c r="CT231" i="7"/>
  <c r="CV231" i="7"/>
  <c r="CX231" i="7"/>
  <c r="CZ231" i="7"/>
  <c r="BN232" i="7"/>
  <c r="BP232" i="7"/>
  <c r="BR232" i="7"/>
  <c r="BT232" i="7"/>
  <c r="BV232" i="7"/>
  <c r="BX232" i="7"/>
  <c r="BZ232" i="7"/>
  <c r="CB232" i="7"/>
  <c r="CD232" i="7"/>
  <c r="CF232" i="7"/>
  <c r="CH232" i="7"/>
  <c r="CJ232" i="7"/>
  <c r="CL232" i="7"/>
  <c r="CN232" i="7"/>
  <c r="CP232" i="7"/>
  <c r="CR232" i="7"/>
  <c r="CT232" i="7"/>
  <c r="CV232" i="7"/>
  <c r="CX232" i="7"/>
  <c r="CZ232" i="7"/>
  <c r="BN233" i="7"/>
  <c r="BP233" i="7"/>
  <c r="BR233" i="7"/>
  <c r="BT233" i="7"/>
  <c r="BV233" i="7"/>
  <c r="BX233" i="7"/>
  <c r="BZ233" i="7"/>
  <c r="CB233" i="7"/>
  <c r="CD233" i="7"/>
  <c r="CF233" i="7"/>
  <c r="CH233" i="7"/>
  <c r="CJ233" i="7"/>
  <c r="CL233" i="7"/>
  <c r="CN233" i="7"/>
  <c r="CP233" i="7"/>
  <c r="CR233" i="7"/>
  <c r="CT233" i="7"/>
  <c r="CV233" i="7"/>
  <c r="CX233" i="7"/>
  <c r="CZ233" i="7"/>
  <c r="BN234" i="7"/>
  <c r="BP234" i="7"/>
  <c r="BR234" i="7"/>
  <c r="BT234" i="7"/>
  <c r="BV234" i="7"/>
  <c r="BX234" i="7"/>
  <c r="BZ234" i="7"/>
  <c r="CB234" i="7"/>
  <c r="CD234" i="7"/>
  <c r="CF234" i="7"/>
  <c r="CH234" i="7"/>
  <c r="CJ234" i="7"/>
  <c r="CL234" i="7"/>
  <c r="CN234" i="7"/>
  <c r="CP234" i="7"/>
  <c r="CR234" i="7"/>
  <c r="CT234" i="7"/>
  <c r="CV234" i="7"/>
  <c r="CX234" i="7"/>
  <c r="CZ234" i="7"/>
  <c r="BN235" i="7"/>
  <c r="BP235" i="7"/>
  <c r="BR235" i="7"/>
  <c r="BT235" i="7"/>
  <c r="BV235" i="7"/>
  <c r="BX235" i="7"/>
  <c r="BZ235" i="7"/>
  <c r="CB235" i="7"/>
  <c r="CD235" i="7"/>
  <c r="CF235" i="7"/>
  <c r="CH235" i="7"/>
  <c r="CJ235" i="7"/>
  <c r="CL235" i="7"/>
  <c r="CN235" i="7"/>
  <c r="CP235" i="7"/>
  <c r="CR235" i="7"/>
  <c r="CT235" i="7"/>
  <c r="CV235" i="7"/>
  <c r="CX235" i="7"/>
  <c r="CZ235" i="7"/>
  <c r="BN236" i="7"/>
  <c r="BP236" i="7"/>
  <c r="BR236" i="7"/>
  <c r="BT236" i="7"/>
  <c r="BV236" i="7"/>
  <c r="BX236" i="7"/>
  <c r="BZ236" i="7"/>
  <c r="CB236" i="7"/>
  <c r="CD236" i="7"/>
  <c r="CF236" i="7"/>
  <c r="CH236" i="7"/>
  <c r="CJ236" i="7"/>
  <c r="CL236" i="7"/>
  <c r="CN236" i="7"/>
  <c r="CP236" i="7"/>
  <c r="CR236" i="7"/>
  <c r="CT236" i="7"/>
  <c r="CV236" i="7"/>
  <c r="CX236" i="7"/>
  <c r="CZ236" i="7"/>
  <c r="BN237" i="7"/>
  <c r="BP237" i="7"/>
  <c r="BR237" i="7"/>
  <c r="BT237" i="7"/>
  <c r="BV237" i="7"/>
  <c r="BX237" i="7"/>
  <c r="BZ237" i="7"/>
  <c r="CB237" i="7"/>
  <c r="CD237" i="7"/>
  <c r="CF237" i="7"/>
  <c r="CH237" i="7"/>
  <c r="CJ237" i="7"/>
  <c r="CL237" i="7"/>
  <c r="CN237" i="7"/>
  <c r="CP237" i="7"/>
  <c r="CR237" i="7"/>
  <c r="CT237" i="7"/>
  <c r="CV237" i="7"/>
  <c r="CX237" i="7"/>
  <c r="CZ237" i="7"/>
  <c r="BN238" i="7"/>
  <c r="BP238" i="7"/>
  <c r="BR238" i="7"/>
  <c r="BT238" i="7"/>
  <c r="BV238" i="7"/>
  <c r="BX238" i="7"/>
  <c r="BZ238" i="7"/>
  <c r="CB238" i="7"/>
  <c r="CD238" i="7"/>
  <c r="CF238" i="7"/>
  <c r="CH238" i="7"/>
  <c r="CJ238" i="7"/>
  <c r="CL238" i="7"/>
  <c r="CN238" i="7"/>
  <c r="CP238" i="7"/>
  <c r="CR238" i="7"/>
  <c r="CT238" i="7"/>
  <c r="CV238" i="7"/>
  <c r="CX238" i="7"/>
  <c r="CZ238" i="7"/>
  <c r="BN239" i="7"/>
  <c r="BP239" i="7"/>
  <c r="BR239" i="7"/>
  <c r="BT239" i="7"/>
  <c r="BV239" i="7"/>
  <c r="BX239" i="7"/>
  <c r="BZ239" i="7"/>
  <c r="CB239" i="7"/>
  <c r="CD239" i="7"/>
  <c r="CF239" i="7"/>
  <c r="CH239" i="7"/>
  <c r="CJ239" i="7"/>
  <c r="CL239" i="7"/>
  <c r="CN239" i="7"/>
  <c r="CP239" i="7"/>
  <c r="CR239" i="7"/>
  <c r="CT239" i="7"/>
  <c r="CV239" i="7"/>
  <c r="CX239" i="7"/>
  <c r="CZ239" i="7"/>
  <c r="BN240" i="7"/>
  <c r="BP240" i="7"/>
  <c r="BR240" i="7"/>
  <c r="BT240" i="7"/>
  <c r="BV240" i="7"/>
  <c r="BX240" i="7"/>
  <c r="BZ240" i="7"/>
  <c r="CB240" i="7"/>
  <c r="CD240" i="7"/>
  <c r="CF240" i="7"/>
  <c r="CH240" i="7"/>
  <c r="CJ240" i="7"/>
  <c r="CL240" i="7"/>
  <c r="CN240" i="7"/>
  <c r="CP240" i="7"/>
  <c r="CR240" i="7"/>
  <c r="CT240" i="7"/>
  <c r="CV240" i="7"/>
  <c r="CX240" i="7"/>
  <c r="CZ240" i="7"/>
  <c r="BN241" i="7"/>
  <c r="BP241" i="7"/>
  <c r="BR241" i="7"/>
  <c r="BT241" i="7"/>
  <c r="BV241" i="7"/>
  <c r="BX241" i="7"/>
  <c r="BZ241" i="7"/>
  <c r="CB241" i="7"/>
  <c r="CD241" i="7"/>
  <c r="CF241" i="7"/>
  <c r="CH241" i="7"/>
  <c r="CJ241" i="7"/>
  <c r="CL241" i="7"/>
  <c r="CN241" i="7"/>
  <c r="CP241" i="7"/>
  <c r="CR241" i="7"/>
  <c r="CT241" i="7"/>
  <c r="CV241" i="7"/>
  <c r="CX241" i="7"/>
  <c r="CZ241" i="7"/>
  <c r="BN242" i="7"/>
  <c r="BP242" i="7"/>
  <c r="BR242" i="7"/>
  <c r="BT242" i="7"/>
  <c r="BV242" i="7"/>
  <c r="BX242" i="7"/>
  <c r="BZ242" i="7"/>
  <c r="CB242" i="7"/>
  <c r="CD242" i="7"/>
  <c r="CF242" i="7"/>
  <c r="CH242" i="7"/>
  <c r="CJ242" i="7"/>
  <c r="CL242" i="7"/>
  <c r="CN242" i="7"/>
  <c r="CP242" i="7"/>
  <c r="CR242" i="7"/>
  <c r="CT242" i="7"/>
  <c r="CV242" i="7"/>
  <c r="CX242" i="7"/>
  <c r="CZ242" i="7"/>
  <c r="BN243" i="7"/>
  <c r="BP243" i="7"/>
  <c r="BR243" i="7"/>
  <c r="BT243" i="7"/>
  <c r="BV243" i="7"/>
  <c r="BX243" i="7"/>
  <c r="BZ243" i="7"/>
  <c r="CB243" i="7"/>
  <c r="CD243" i="7"/>
  <c r="CF243" i="7"/>
  <c r="CH243" i="7"/>
  <c r="CJ243" i="7"/>
  <c r="CL243" i="7"/>
  <c r="CN243" i="7"/>
  <c r="CP243" i="7"/>
  <c r="CR243" i="7"/>
  <c r="CT243" i="7"/>
  <c r="CV243" i="7"/>
  <c r="CX243" i="7"/>
  <c r="CZ243" i="7"/>
  <c r="BN244" i="7"/>
  <c r="BP244" i="7"/>
  <c r="BR244" i="7"/>
  <c r="BT244" i="7"/>
  <c r="BV244" i="7"/>
  <c r="BX244" i="7"/>
  <c r="BZ244" i="7"/>
  <c r="CB244" i="7"/>
  <c r="CD244" i="7"/>
  <c r="CF244" i="7"/>
  <c r="CH244" i="7"/>
  <c r="CJ244" i="7"/>
  <c r="CL244" i="7"/>
  <c r="CN244" i="7"/>
  <c r="CP244" i="7"/>
  <c r="CR244" i="7"/>
  <c r="CT244" i="7"/>
  <c r="CV244" i="7"/>
  <c r="CX244" i="7"/>
  <c r="CZ244" i="7"/>
  <c r="BN245" i="7"/>
  <c r="BP245" i="7"/>
  <c r="BR245" i="7"/>
  <c r="BT245" i="7"/>
  <c r="BV245" i="7"/>
  <c r="BX245" i="7"/>
  <c r="BZ245" i="7"/>
  <c r="CB245" i="7"/>
  <c r="CD245" i="7"/>
  <c r="CF245" i="7"/>
  <c r="CH245" i="7"/>
  <c r="CJ245" i="7"/>
  <c r="CL245" i="7"/>
  <c r="CN245" i="7"/>
  <c r="CP245" i="7"/>
  <c r="CR245" i="7"/>
  <c r="CT245" i="7"/>
  <c r="CV245" i="7"/>
  <c r="CX245" i="7"/>
  <c r="CZ245" i="7"/>
  <c r="AS5" i="7"/>
  <c r="AU5" i="7"/>
  <c r="AW5" i="7"/>
  <c r="AY5" i="7"/>
  <c r="BA5" i="7"/>
  <c r="BC5" i="7"/>
  <c r="BE5" i="7"/>
  <c r="BG5" i="7"/>
  <c r="BI5" i="7"/>
  <c r="BK5" i="7"/>
  <c r="BM5" i="7"/>
  <c r="AS6" i="7"/>
  <c r="AU6" i="7"/>
  <c r="AW6" i="7"/>
  <c r="AY6" i="7"/>
  <c r="BA6" i="7"/>
  <c r="BC6" i="7"/>
  <c r="BE6" i="7"/>
  <c r="BG6" i="7"/>
  <c r="BI6" i="7"/>
  <c r="BK6" i="7"/>
  <c r="BM6" i="7"/>
  <c r="AS7" i="7"/>
  <c r="AU7" i="7"/>
  <c r="AW7" i="7"/>
  <c r="AY7" i="7"/>
  <c r="BA7" i="7"/>
  <c r="BC7" i="7"/>
  <c r="BE7" i="7"/>
  <c r="BG7" i="7"/>
  <c r="BI7" i="7"/>
  <c r="BK7" i="7"/>
  <c r="BM7" i="7"/>
  <c r="AS8" i="7"/>
  <c r="AU8" i="7"/>
  <c r="AW8" i="7"/>
  <c r="AY8" i="7"/>
  <c r="BA8" i="7"/>
  <c r="BC8" i="7"/>
  <c r="BE8" i="7"/>
  <c r="BG8" i="7"/>
  <c r="BI8" i="7"/>
  <c r="BK8" i="7"/>
  <c r="BM8" i="7"/>
  <c r="AS9" i="7"/>
  <c r="AU9" i="7"/>
  <c r="AW9" i="7"/>
  <c r="AY9" i="7"/>
  <c r="BA9" i="7"/>
  <c r="BC9" i="7"/>
  <c r="BE9" i="7"/>
  <c r="BG9" i="7"/>
  <c r="BI9" i="7"/>
  <c r="BK9" i="7"/>
  <c r="BM9" i="7"/>
  <c r="AS10" i="7"/>
  <c r="AU10" i="7"/>
  <c r="AW10" i="7"/>
  <c r="AY10" i="7"/>
  <c r="BA10" i="7"/>
  <c r="BC10" i="7"/>
  <c r="BE10" i="7"/>
  <c r="BG10" i="7"/>
  <c r="BI10" i="7"/>
  <c r="BK10" i="7"/>
  <c r="BM10" i="7"/>
  <c r="AS11" i="7"/>
  <c r="AU11" i="7"/>
  <c r="AW11" i="7"/>
  <c r="AY11" i="7"/>
  <c r="BA11" i="7"/>
  <c r="BC11" i="7"/>
  <c r="BE11" i="7"/>
  <c r="BG11" i="7"/>
  <c r="BI11" i="7"/>
  <c r="BK11" i="7"/>
  <c r="BM11" i="7"/>
  <c r="AS12" i="7"/>
  <c r="AU12" i="7"/>
  <c r="AW12" i="7"/>
  <c r="AY12" i="7"/>
  <c r="BA12" i="7"/>
  <c r="BC12" i="7"/>
  <c r="BE12" i="7"/>
  <c r="BG12" i="7"/>
  <c r="BI12" i="7"/>
  <c r="BK12" i="7"/>
  <c r="BM12" i="7"/>
  <c r="AS13" i="7"/>
  <c r="AU13" i="7"/>
  <c r="AW13" i="7"/>
  <c r="AY13" i="7"/>
  <c r="BA13" i="7"/>
  <c r="BC13" i="7"/>
  <c r="BE13" i="7"/>
  <c r="BG13" i="7"/>
  <c r="BI13" i="7"/>
  <c r="BK13" i="7"/>
  <c r="BM13" i="7"/>
  <c r="AS14" i="7"/>
  <c r="AU14" i="7"/>
  <c r="AW14" i="7"/>
  <c r="AY14" i="7"/>
  <c r="BA14" i="7"/>
  <c r="BC14" i="7"/>
  <c r="BE14" i="7"/>
  <c r="BG14" i="7"/>
  <c r="BI14" i="7"/>
  <c r="BK14" i="7"/>
  <c r="BM14" i="7"/>
  <c r="AS15" i="7"/>
  <c r="AU15" i="7"/>
  <c r="AW15" i="7"/>
  <c r="AY15" i="7"/>
  <c r="BA15" i="7"/>
  <c r="BC15" i="7"/>
  <c r="BE15" i="7"/>
  <c r="BG15" i="7"/>
  <c r="BI15" i="7"/>
  <c r="BK15" i="7"/>
  <c r="BM15" i="7"/>
  <c r="AS16" i="7"/>
  <c r="AU16" i="7"/>
  <c r="AW16" i="7"/>
  <c r="AY16" i="7"/>
  <c r="BA16" i="7"/>
  <c r="BC16" i="7"/>
  <c r="BE16" i="7"/>
  <c r="BG16" i="7"/>
  <c r="BI16" i="7"/>
  <c r="BK16" i="7"/>
  <c r="BM16" i="7"/>
  <c r="AS17" i="7"/>
  <c r="AU17" i="7"/>
  <c r="AW17" i="7"/>
  <c r="AY17" i="7"/>
  <c r="BA17" i="7"/>
  <c r="BC17" i="7"/>
  <c r="BE17" i="7"/>
  <c r="BG17" i="7"/>
  <c r="BI17" i="7"/>
  <c r="BK17" i="7"/>
  <c r="BM17" i="7"/>
  <c r="AS18" i="7"/>
  <c r="AU18" i="7"/>
  <c r="AW18" i="7"/>
  <c r="AY18" i="7"/>
  <c r="BA18" i="7"/>
  <c r="BC18" i="7"/>
  <c r="BE18" i="7"/>
  <c r="BG18" i="7"/>
  <c r="BI18" i="7"/>
  <c r="BK18" i="7"/>
  <c r="BM18" i="7"/>
  <c r="AS19" i="7"/>
  <c r="AU19" i="7"/>
  <c r="AW19" i="7"/>
  <c r="AY19" i="7"/>
  <c r="BA19" i="7"/>
  <c r="BC19" i="7"/>
  <c r="BE19" i="7"/>
  <c r="BG19" i="7"/>
  <c r="BI19" i="7"/>
  <c r="BK19" i="7"/>
  <c r="BM19" i="7"/>
  <c r="AS20" i="7"/>
  <c r="AU20" i="7"/>
  <c r="AW20" i="7"/>
  <c r="AY20" i="7"/>
  <c r="BA20" i="7"/>
  <c r="BC20" i="7"/>
  <c r="BE20" i="7"/>
  <c r="BG20" i="7"/>
  <c r="BI20" i="7"/>
  <c r="BK20" i="7"/>
  <c r="BM20" i="7"/>
  <c r="AS21" i="7"/>
  <c r="AU21" i="7"/>
  <c r="AW21" i="7"/>
  <c r="AY21" i="7"/>
  <c r="BA21" i="7"/>
  <c r="BC21" i="7"/>
  <c r="BE21" i="7"/>
  <c r="BG21" i="7"/>
  <c r="BI21" i="7"/>
  <c r="BK21" i="7"/>
  <c r="BM21" i="7"/>
  <c r="AS22" i="7"/>
  <c r="AU22" i="7"/>
  <c r="AW22" i="7"/>
  <c r="AY22" i="7"/>
  <c r="BA22" i="7"/>
  <c r="BC22" i="7"/>
  <c r="BE22" i="7"/>
  <c r="BG22" i="7"/>
  <c r="BI22" i="7"/>
  <c r="BK22" i="7"/>
  <c r="BM22" i="7"/>
  <c r="AS23" i="7"/>
  <c r="AU23" i="7"/>
  <c r="AW23" i="7"/>
  <c r="AY23" i="7"/>
  <c r="BA23" i="7"/>
  <c r="BC23" i="7"/>
  <c r="BE23" i="7"/>
  <c r="BG23" i="7"/>
  <c r="BI23" i="7"/>
  <c r="BK23" i="7"/>
  <c r="BM23" i="7"/>
  <c r="AS24" i="7"/>
  <c r="AU24" i="7"/>
  <c r="AW24" i="7"/>
  <c r="AY24" i="7"/>
  <c r="BA24" i="7"/>
  <c r="BC24" i="7"/>
  <c r="BE24" i="7"/>
  <c r="BG24" i="7"/>
  <c r="BI24" i="7"/>
  <c r="BK24" i="7"/>
  <c r="BM24" i="7"/>
  <c r="AS25" i="7"/>
  <c r="AU25" i="7"/>
  <c r="AW25" i="7"/>
  <c r="AY25" i="7"/>
  <c r="BA25" i="7"/>
  <c r="BC25" i="7"/>
  <c r="BE25" i="7"/>
  <c r="BG25" i="7"/>
  <c r="BI25" i="7"/>
  <c r="BK25" i="7"/>
  <c r="BM25" i="7"/>
  <c r="AS26" i="7"/>
  <c r="AU26" i="7"/>
  <c r="AW26" i="7"/>
  <c r="AY26" i="7"/>
  <c r="BA26" i="7"/>
  <c r="BC26" i="7"/>
  <c r="BE26" i="7"/>
  <c r="BG26" i="7"/>
  <c r="BI26" i="7"/>
  <c r="BK26" i="7"/>
  <c r="BM26" i="7"/>
  <c r="AS27" i="7"/>
  <c r="AU27" i="7"/>
  <c r="AW27" i="7"/>
  <c r="AY27" i="7"/>
  <c r="BA27" i="7"/>
  <c r="BC27" i="7"/>
  <c r="BE27" i="7"/>
  <c r="BG27" i="7"/>
  <c r="BI27" i="7"/>
  <c r="BK27" i="7"/>
  <c r="BM27" i="7"/>
  <c r="AS28" i="7"/>
  <c r="AU28" i="7"/>
  <c r="AW28" i="7"/>
  <c r="AY28" i="7"/>
  <c r="BA28" i="7"/>
  <c r="BC28" i="7"/>
  <c r="BE28" i="7"/>
  <c r="BG28" i="7"/>
  <c r="BI28" i="7"/>
  <c r="BK28" i="7"/>
  <c r="BM28" i="7"/>
  <c r="AS29" i="7"/>
  <c r="AU29" i="7"/>
  <c r="AW29" i="7"/>
  <c r="AY29" i="7"/>
  <c r="BA29" i="7"/>
  <c r="BC29" i="7"/>
  <c r="BE29" i="7"/>
  <c r="BG29" i="7"/>
  <c r="BI29" i="7"/>
  <c r="BK29" i="7"/>
  <c r="BM29" i="7"/>
  <c r="AS30" i="7"/>
  <c r="AU30" i="7"/>
  <c r="AW30" i="7"/>
  <c r="AY30" i="7"/>
  <c r="BA30" i="7"/>
  <c r="BC30" i="7"/>
  <c r="BE30" i="7"/>
  <c r="BG30" i="7"/>
  <c r="BI30" i="7"/>
  <c r="BK30" i="7"/>
  <c r="BM30" i="7"/>
  <c r="AS31" i="7"/>
  <c r="AU31" i="7"/>
  <c r="AW31" i="7"/>
  <c r="AY31" i="7"/>
  <c r="BA31" i="7"/>
  <c r="BC31" i="7"/>
  <c r="BE31" i="7"/>
  <c r="BG31" i="7"/>
  <c r="BI31" i="7"/>
  <c r="BK31" i="7"/>
  <c r="BM31" i="7"/>
  <c r="AS32" i="7"/>
  <c r="AU32" i="7"/>
  <c r="AW32" i="7"/>
  <c r="AY32" i="7"/>
  <c r="BA32" i="7"/>
  <c r="BC32" i="7"/>
  <c r="BE32" i="7"/>
  <c r="BG32" i="7"/>
  <c r="BI32" i="7"/>
  <c r="BK32" i="7"/>
  <c r="BM32" i="7"/>
  <c r="AS33" i="7"/>
  <c r="AU33" i="7"/>
  <c r="AW33" i="7"/>
  <c r="AY33" i="7"/>
  <c r="BA33" i="7"/>
  <c r="BC33" i="7"/>
  <c r="BE33" i="7"/>
  <c r="BG33" i="7"/>
  <c r="BI33" i="7"/>
  <c r="BK33" i="7"/>
  <c r="BM33" i="7"/>
  <c r="AS34" i="7"/>
  <c r="AU34" i="7"/>
  <c r="AW34" i="7"/>
  <c r="AY34" i="7"/>
  <c r="BA34" i="7"/>
  <c r="BC34" i="7"/>
  <c r="BE34" i="7"/>
  <c r="BG34" i="7"/>
  <c r="BI34" i="7"/>
  <c r="BK34" i="7"/>
  <c r="BM34" i="7"/>
  <c r="AS35" i="7"/>
  <c r="AU35" i="7"/>
  <c r="AW35" i="7"/>
  <c r="AY35" i="7"/>
  <c r="BA35" i="7"/>
  <c r="BC35" i="7"/>
  <c r="BE35" i="7"/>
  <c r="BG35" i="7"/>
  <c r="BI35" i="7"/>
  <c r="BK35" i="7"/>
  <c r="BM35" i="7"/>
  <c r="AS36" i="7"/>
  <c r="AU36" i="7"/>
  <c r="AW36" i="7"/>
  <c r="AY36" i="7"/>
  <c r="BA36" i="7"/>
  <c r="BC36" i="7"/>
  <c r="BE36" i="7"/>
  <c r="BG36" i="7"/>
  <c r="BI36" i="7"/>
  <c r="BK36" i="7"/>
  <c r="BM36" i="7"/>
  <c r="AS37" i="7"/>
  <c r="AU37" i="7"/>
  <c r="AW37" i="7"/>
  <c r="AY37" i="7"/>
  <c r="BA37" i="7"/>
  <c r="BC37" i="7"/>
  <c r="BE37" i="7"/>
  <c r="BG37" i="7"/>
  <c r="BI37" i="7"/>
  <c r="BK37" i="7"/>
  <c r="BM37" i="7"/>
  <c r="AS38" i="7"/>
  <c r="AU38" i="7"/>
  <c r="AW38" i="7"/>
  <c r="AY38" i="7"/>
  <c r="BA38" i="7"/>
  <c r="BC38" i="7"/>
  <c r="BE38" i="7"/>
  <c r="BG38" i="7"/>
  <c r="BI38" i="7"/>
  <c r="BK38" i="7"/>
  <c r="BM38" i="7"/>
  <c r="AS39" i="7"/>
  <c r="AU39" i="7"/>
  <c r="AW39" i="7"/>
  <c r="AY39" i="7"/>
  <c r="BA39" i="7"/>
  <c r="BC39" i="7"/>
  <c r="BE39" i="7"/>
  <c r="BG39" i="7"/>
  <c r="BI39" i="7"/>
  <c r="BK39" i="7"/>
  <c r="BM39" i="7"/>
  <c r="AS40" i="7"/>
  <c r="AU40" i="7"/>
  <c r="AW40" i="7"/>
  <c r="AY40" i="7"/>
  <c r="BA40" i="7"/>
  <c r="BC40" i="7"/>
  <c r="BE40" i="7"/>
  <c r="BG40" i="7"/>
  <c r="BI40" i="7"/>
  <c r="BK40" i="7"/>
  <c r="BM40" i="7"/>
  <c r="AS41" i="7"/>
  <c r="AU41" i="7"/>
  <c r="AW41" i="7"/>
  <c r="AY41" i="7"/>
  <c r="BA41" i="7"/>
  <c r="BC41" i="7"/>
  <c r="BE41" i="7"/>
  <c r="BG41" i="7"/>
  <c r="BI41" i="7"/>
  <c r="BK41" i="7"/>
  <c r="BM41" i="7"/>
  <c r="AS42" i="7"/>
  <c r="AU42" i="7"/>
  <c r="AW42" i="7"/>
  <c r="AY42" i="7"/>
  <c r="BA42" i="7"/>
  <c r="BC42" i="7"/>
  <c r="BE42" i="7"/>
  <c r="BG42" i="7"/>
  <c r="BI42" i="7"/>
  <c r="BK42" i="7"/>
  <c r="BM42" i="7"/>
  <c r="AS43" i="7"/>
  <c r="AU43" i="7"/>
  <c r="AW43" i="7"/>
  <c r="AY43" i="7"/>
  <c r="BA43" i="7"/>
  <c r="BC43" i="7"/>
  <c r="BE43" i="7"/>
  <c r="BG43" i="7"/>
  <c r="BI43" i="7"/>
  <c r="BK43" i="7"/>
  <c r="BM43" i="7"/>
  <c r="AS44" i="7"/>
  <c r="AU44" i="7"/>
  <c r="AW44" i="7"/>
  <c r="AY44" i="7"/>
  <c r="BA44" i="7"/>
  <c r="BC44" i="7"/>
  <c r="BE44" i="7"/>
  <c r="BG44" i="7"/>
  <c r="BI44" i="7"/>
  <c r="BK44" i="7"/>
  <c r="BM44" i="7"/>
  <c r="AS45" i="7"/>
  <c r="AU45" i="7"/>
  <c r="AW45" i="7"/>
  <c r="AY45" i="7"/>
  <c r="BA45" i="7"/>
  <c r="BC45" i="7"/>
  <c r="BE45" i="7"/>
  <c r="BG45" i="7"/>
  <c r="BI45" i="7"/>
  <c r="BK45" i="7"/>
  <c r="BM45" i="7"/>
  <c r="AS46" i="7"/>
  <c r="AU46" i="7"/>
  <c r="AW46" i="7"/>
  <c r="AY46" i="7"/>
  <c r="BA46" i="7"/>
  <c r="BC46" i="7"/>
  <c r="BE46" i="7"/>
  <c r="BG46" i="7"/>
  <c r="BI46" i="7"/>
  <c r="BK46" i="7"/>
  <c r="BM46" i="7"/>
  <c r="AS47" i="7"/>
  <c r="AU47" i="7"/>
  <c r="AW47" i="7"/>
  <c r="AY47" i="7"/>
  <c r="BA47" i="7"/>
  <c r="BC47" i="7"/>
  <c r="BE47" i="7"/>
  <c r="BG47" i="7"/>
  <c r="BI47" i="7"/>
  <c r="BK47" i="7"/>
  <c r="BM47" i="7"/>
  <c r="AS48" i="7"/>
  <c r="AU48" i="7"/>
  <c r="AW48" i="7"/>
  <c r="AY48" i="7"/>
  <c r="BA48" i="7"/>
  <c r="BC48" i="7"/>
  <c r="BE48" i="7"/>
  <c r="BG48" i="7"/>
  <c r="BI48" i="7"/>
  <c r="BK48" i="7"/>
  <c r="BM48" i="7"/>
  <c r="AS49" i="7"/>
  <c r="AU49" i="7"/>
  <c r="AW49" i="7"/>
  <c r="AY49" i="7"/>
  <c r="BA49" i="7"/>
  <c r="BC49" i="7"/>
  <c r="BE49" i="7"/>
  <c r="BG49" i="7"/>
  <c r="BI49" i="7"/>
  <c r="BK49" i="7"/>
  <c r="BM49" i="7"/>
  <c r="AS50" i="7"/>
  <c r="AU50" i="7"/>
  <c r="AW50" i="7"/>
  <c r="AY50" i="7"/>
  <c r="BA50" i="7"/>
  <c r="BC50" i="7"/>
  <c r="BE50" i="7"/>
  <c r="BG50" i="7"/>
  <c r="BI50" i="7"/>
  <c r="BK50" i="7"/>
  <c r="BM50" i="7"/>
  <c r="AS51" i="7"/>
  <c r="AU51" i="7"/>
  <c r="AW51" i="7"/>
  <c r="AY51" i="7"/>
  <c r="BA51" i="7"/>
  <c r="BC51" i="7"/>
  <c r="BE51" i="7"/>
  <c r="BG51" i="7"/>
  <c r="BI51" i="7"/>
  <c r="BK51" i="7"/>
  <c r="BM51" i="7"/>
  <c r="AS52" i="7"/>
  <c r="AU52" i="7"/>
  <c r="AW52" i="7"/>
  <c r="AY52" i="7"/>
  <c r="BA52" i="7"/>
  <c r="BC52" i="7"/>
  <c r="BE52" i="7"/>
  <c r="BG52" i="7"/>
  <c r="BI52" i="7"/>
  <c r="BK52" i="7"/>
  <c r="BM52" i="7"/>
  <c r="AS53" i="7"/>
  <c r="AU53" i="7"/>
  <c r="AW53" i="7"/>
  <c r="AY53" i="7"/>
  <c r="BA53" i="7"/>
  <c r="BC53" i="7"/>
  <c r="BE53" i="7"/>
  <c r="BG53" i="7"/>
  <c r="BI53" i="7"/>
  <c r="BK53" i="7"/>
  <c r="BM53" i="7"/>
  <c r="AS54" i="7"/>
  <c r="AU54" i="7"/>
  <c r="AW54" i="7"/>
  <c r="AY54" i="7"/>
  <c r="BA54" i="7"/>
  <c r="BC54" i="7"/>
  <c r="BE54" i="7"/>
  <c r="BG54" i="7"/>
  <c r="BI54" i="7"/>
  <c r="BK54" i="7"/>
  <c r="BM54" i="7"/>
  <c r="AS55" i="7"/>
  <c r="AU55" i="7"/>
  <c r="AW55" i="7"/>
  <c r="AY55" i="7"/>
  <c r="BA55" i="7"/>
  <c r="BC55" i="7"/>
  <c r="BE55" i="7"/>
  <c r="BG55" i="7"/>
  <c r="BI55" i="7"/>
  <c r="BK55" i="7"/>
  <c r="BM55" i="7"/>
  <c r="AS56" i="7"/>
  <c r="AU56" i="7"/>
  <c r="AW56" i="7"/>
  <c r="AY56" i="7"/>
  <c r="BA56" i="7"/>
  <c r="BC56" i="7"/>
  <c r="BE56" i="7"/>
  <c r="BG56" i="7"/>
  <c r="BI56" i="7"/>
  <c r="BK56" i="7"/>
  <c r="BM56" i="7"/>
  <c r="AS57" i="7"/>
  <c r="AU57" i="7"/>
  <c r="AW57" i="7"/>
  <c r="AY57" i="7"/>
  <c r="BA57" i="7"/>
  <c r="BC57" i="7"/>
  <c r="BE57" i="7"/>
  <c r="BG57" i="7"/>
  <c r="BI57" i="7"/>
  <c r="BK57" i="7"/>
  <c r="BM57" i="7"/>
  <c r="AS58" i="7"/>
  <c r="AU58" i="7"/>
  <c r="AW58" i="7"/>
  <c r="AY58" i="7"/>
  <c r="BA58" i="7"/>
  <c r="BC58" i="7"/>
  <c r="BE58" i="7"/>
  <c r="BG58" i="7"/>
  <c r="BI58" i="7"/>
  <c r="BK58" i="7"/>
  <c r="BM58" i="7"/>
  <c r="AS59" i="7"/>
  <c r="AU59" i="7"/>
  <c r="AW59" i="7"/>
  <c r="AY59" i="7"/>
  <c r="BA59" i="7"/>
  <c r="BC59" i="7"/>
  <c r="BE59" i="7"/>
  <c r="BG59" i="7"/>
  <c r="BI59" i="7"/>
  <c r="BK59" i="7"/>
  <c r="BM59" i="7"/>
  <c r="AS60" i="7"/>
  <c r="AU60" i="7"/>
  <c r="AW60" i="7"/>
  <c r="AY60" i="7"/>
  <c r="BA60" i="7"/>
  <c r="BC60" i="7"/>
  <c r="BE60" i="7"/>
  <c r="BG60" i="7"/>
  <c r="BI60" i="7"/>
  <c r="BK60" i="7"/>
  <c r="BM60" i="7"/>
  <c r="AS61" i="7"/>
  <c r="AU61" i="7"/>
  <c r="AW61" i="7"/>
  <c r="AY61" i="7"/>
  <c r="BA61" i="7"/>
  <c r="BC61" i="7"/>
  <c r="BE61" i="7"/>
  <c r="BG61" i="7"/>
  <c r="BI61" i="7"/>
  <c r="BK61" i="7"/>
  <c r="BM61" i="7"/>
  <c r="AS62" i="7"/>
  <c r="AU62" i="7"/>
  <c r="AW62" i="7"/>
  <c r="AY62" i="7"/>
  <c r="BA62" i="7"/>
  <c r="BC62" i="7"/>
  <c r="BE62" i="7"/>
  <c r="BG62" i="7"/>
  <c r="BI62" i="7"/>
  <c r="BK62" i="7"/>
  <c r="BM62" i="7"/>
  <c r="AS63" i="7"/>
  <c r="AU63" i="7"/>
  <c r="AW63" i="7"/>
  <c r="AY63" i="7"/>
  <c r="BA63" i="7"/>
  <c r="BC63" i="7"/>
  <c r="BE63" i="7"/>
  <c r="BG63" i="7"/>
  <c r="BI63" i="7"/>
  <c r="BK63" i="7"/>
  <c r="BM63" i="7"/>
  <c r="AS64" i="7"/>
  <c r="AU64" i="7"/>
  <c r="AW64" i="7"/>
  <c r="AY64" i="7"/>
  <c r="BA64" i="7"/>
  <c r="BC64" i="7"/>
  <c r="BE64" i="7"/>
  <c r="BG64" i="7"/>
  <c r="BI64" i="7"/>
  <c r="BK64" i="7"/>
  <c r="BM64" i="7"/>
  <c r="AS65" i="7"/>
  <c r="AU65" i="7"/>
  <c r="AW65" i="7"/>
  <c r="AY65" i="7"/>
  <c r="BA65" i="7"/>
  <c r="BC65" i="7"/>
  <c r="BE65" i="7"/>
  <c r="BG65" i="7"/>
  <c r="BI65" i="7"/>
  <c r="BK65" i="7"/>
  <c r="BM65" i="7"/>
  <c r="AS66" i="7"/>
  <c r="AU66" i="7"/>
  <c r="AW66" i="7"/>
  <c r="AY66" i="7"/>
  <c r="BA66" i="7"/>
  <c r="BC66" i="7"/>
  <c r="BE66" i="7"/>
  <c r="BG66" i="7"/>
  <c r="BI66" i="7"/>
  <c r="BK66" i="7"/>
  <c r="BM66" i="7"/>
  <c r="AS67" i="7"/>
  <c r="AU67" i="7"/>
  <c r="AW67" i="7"/>
  <c r="AY67" i="7"/>
  <c r="BA67" i="7"/>
  <c r="BC67" i="7"/>
  <c r="BE67" i="7"/>
  <c r="BG67" i="7"/>
  <c r="BI67" i="7"/>
  <c r="BK67" i="7"/>
  <c r="BM67" i="7"/>
  <c r="AS68" i="7"/>
  <c r="AU68" i="7"/>
  <c r="AW68" i="7"/>
  <c r="AY68" i="7"/>
  <c r="BA68" i="7"/>
  <c r="BC68" i="7"/>
  <c r="BE68" i="7"/>
  <c r="BG68" i="7"/>
  <c r="BI68" i="7"/>
  <c r="BK68" i="7"/>
  <c r="BM68" i="7"/>
  <c r="AS69" i="7"/>
  <c r="AU69" i="7"/>
  <c r="AW69" i="7"/>
  <c r="AY69" i="7"/>
  <c r="BA69" i="7"/>
  <c r="BC69" i="7"/>
  <c r="BE69" i="7"/>
  <c r="BG69" i="7"/>
  <c r="BI69" i="7"/>
  <c r="BK69" i="7"/>
  <c r="BM69" i="7"/>
  <c r="AS70" i="7"/>
  <c r="AU70" i="7"/>
  <c r="AW70" i="7"/>
  <c r="AY70" i="7"/>
  <c r="BA70" i="7"/>
  <c r="BC70" i="7"/>
  <c r="BE70" i="7"/>
  <c r="BG70" i="7"/>
  <c r="BI70" i="7"/>
  <c r="BK70" i="7"/>
  <c r="BM70" i="7"/>
  <c r="AS71" i="7"/>
  <c r="AU71" i="7"/>
  <c r="AW71" i="7"/>
  <c r="AY71" i="7"/>
  <c r="BA71" i="7"/>
  <c r="BC71" i="7"/>
  <c r="BE71" i="7"/>
  <c r="BG71" i="7"/>
  <c r="BI71" i="7"/>
  <c r="BK71" i="7"/>
  <c r="BM71" i="7"/>
  <c r="AS72" i="7"/>
  <c r="AU72" i="7"/>
  <c r="AW72" i="7"/>
  <c r="AY72" i="7"/>
  <c r="BA72" i="7"/>
  <c r="BC72" i="7"/>
  <c r="BE72" i="7"/>
  <c r="BG72" i="7"/>
  <c r="BI72" i="7"/>
  <c r="BK72" i="7"/>
  <c r="BM72" i="7"/>
  <c r="AS73" i="7"/>
  <c r="AU73" i="7"/>
  <c r="AW73" i="7"/>
  <c r="AY73" i="7"/>
  <c r="BA73" i="7"/>
  <c r="BC73" i="7"/>
  <c r="BE73" i="7"/>
  <c r="BG73" i="7"/>
  <c r="BI73" i="7"/>
  <c r="BK73" i="7"/>
  <c r="BM73" i="7"/>
  <c r="AS74" i="7"/>
  <c r="AU74" i="7"/>
  <c r="AW74" i="7"/>
  <c r="AY74" i="7"/>
  <c r="BA74" i="7"/>
  <c r="BC74" i="7"/>
  <c r="BE74" i="7"/>
  <c r="BG74" i="7"/>
  <c r="BI74" i="7"/>
  <c r="BK74" i="7"/>
  <c r="BM74" i="7"/>
  <c r="AS75" i="7"/>
  <c r="AU75" i="7"/>
  <c r="AW75" i="7"/>
  <c r="AY75" i="7"/>
  <c r="BA75" i="7"/>
  <c r="BC75" i="7"/>
  <c r="BE75" i="7"/>
  <c r="BG75" i="7"/>
  <c r="BI75" i="7"/>
  <c r="BK75" i="7"/>
  <c r="BM75" i="7"/>
  <c r="AS76" i="7"/>
  <c r="AU76" i="7"/>
  <c r="AW76" i="7"/>
  <c r="AY76" i="7"/>
  <c r="BA76" i="7"/>
  <c r="BC76" i="7"/>
  <c r="BE76" i="7"/>
  <c r="BG76" i="7"/>
  <c r="BI76" i="7"/>
  <c r="BK76" i="7"/>
  <c r="BM76" i="7"/>
  <c r="AS77" i="7"/>
  <c r="AU77" i="7"/>
  <c r="AW77" i="7"/>
  <c r="AY77" i="7"/>
  <c r="BA77" i="7"/>
  <c r="BC77" i="7"/>
  <c r="BE77" i="7"/>
  <c r="BG77" i="7"/>
  <c r="BI77" i="7"/>
  <c r="BK77" i="7"/>
  <c r="BM77" i="7"/>
  <c r="AS78" i="7"/>
  <c r="AU78" i="7"/>
  <c r="AW78" i="7"/>
  <c r="AY78" i="7"/>
  <c r="BA78" i="7"/>
  <c r="BC78" i="7"/>
  <c r="BE78" i="7"/>
  <c r="BG78" i="7"/>
  <c r="BI78" i="7"/>
  <c r="BK78" i="7"/>
  <c r="BM78" i="7"/>
  <c r="AS79" i="7"/>
  <c r="AU79" i="7"/>
  <c r="AW79" i="7"/>
  <c r="AY79" i="7"/>
  <c r="BA79" i="7"/>
  <c r="BC79" i="7"/>
  <c r="BE79" i="7"/>
  <c r="BG79" i="7"/>
  <c r="BI79" i="7"/>
  <c r="BK79" i="7"/>
  <c r="BM79" i="7"/>
  <c r="AS80" i="7"/>
  <c r="AU80" i="7"/>
  <c r="AW80" i="7"/>
  <c r="AY80" i="7"/>
  <c r="BA80" i="7"/>
  <c r="BC80" i="7"/>
  <c r="BE80" i="7"/>
  <c r="BG80" i="7"/>
  <c r="BI80" i="7"/>
  <c r="BK80" i="7"/>
  <c r="BM80" i="7"/>
  <c r="AS81" i="7"/>
  <c r="AU81" i="7"/>
  <c r="AW81" i="7"/>
  <c r="AY81" i="7"/>
  <c r="BA81" i="7"/>
  <c r="BC81" i="7"/>
  <c r="BE81" i="7"/>
  <c r="BG81" i="7"/>
  <c r="BI81" i="7"/>
  <c r="BK81" i="7"/>
  <c r="BM81" i="7"/>
  <c r="AS82" i="7"/>
  <c r="AU82" i="7"/>
  <c r="AW82" i="7"/>
  <c r="AY82" i="7"/>
  <c r="BA82" i="7"/>
  <c r="BC82" i="7"/>
  <c r="BE82" i="7"/>
  <c r="BG82" i="7"/>
  <c r="BI82" i="7"/>
  <c r="BK82" i="7"/>
  <c r="BM82" i="7"/>
  <c r="AS83" i="7"/>
  <c r="AU83" i="7"/>
  <c r="AW83" i="7"/>
  <c r="AY83" i="7"/>
  <c r="BA83" i="7"/>
  <c r="BC83" i="7"/>
  <c r="BE83" i="7"/>
  <c r="BG83" i="7"/>
  <c r="BI83" i="7"/>
  <c r="BK83" i="7"/>
  <c r="BM83" i="7"/>
  <c r="AS84" i="7"/>
  <c r="AU84" i="7"/>
  <c r="AW84" i="7"/>
  <c r="AY84" i="7"/>
  <c r="BA84" i="7"/>
  <c r="BC84" i="7"/>
  <c r="BE84" i="7"/>
  <c r="BG84" i="7"/>
  <c r="BI84" i="7"/>
  <c r="BK84" i="7"/>
  <c r="BM84" i="7"/>
  <c r="AS85" i="7"/>
  <c r="AU85" i="7"/>
  <c r="AW85" i="7"/>
  <c r="AY85" i="7"/>
  <c r="BA85" i="7"/>
  <c r="BC85" i="7"/>
  <c r="BE85" i="7"/>
  <c r="BG85" i="7"/>
  <c r="BI85" i="7"/>
  <c r="BK85" i="7"/>
  <c r="BM85" i="7"/>
  <c r="AS86" i="7"/>
  <c r="AU86" i="7"/>
  <c r="AW86" i="7"/>
  <c r="AY86" i="7"/>
  <c r="BA86" i="7"/>
  <c r="BC86" i="7"/>
  <c r="BE86" i="7"/>
  <c r="BG86" i="7"/>
  <c r="BI86" i="7"/>
  <c r="BK86" i="7"/>
  <c r="BM86" i="7"/>
  <c r="AS87" i="7"/>
  <c r="AU87" i="7"/>
  <c r="AW87" i="7"/>
  <c r="AY87" i="7"/>
  <c r="BA87" i="7"/>
  <c r="BC87" i="7"/>
  <c r="BE87" i="7"/>
  <c r="BG87" i="7"/>
  <c r="BI87" i="7"/>
  <c r="BK87" i="7"/>
  <c r="BM87" i="7"/>
  <c r="AS88" i="7"/>
  <c r="AU88" i="7"/>
  <c r="AW88" i="7"/>
  <c r="AY88" i="7"/>
  <c r="BA88" i="7"/>
  <c r="BC88" i="7"/>
  <c r="BE88" i="7"/>
  <c r="BG88" i="7"/>
  <c r="BI88" i="7"/>
  <c r="BK88" i="7"/>
  <c r="BM88" i="7"/>
  <c r="AS89" i="7"/>
  <c r="AU89" i="7"/>
  <c r="AW89" i="7"/>
  <c r="AY89" i="7"/>
  <c r="BA89" i="7"/>
  <c r="BC89" i="7"/>
  <c r="BE89" i="7"/>
  <c r="BG89" i="7"/>
  <c r="BI89" i="7"/>
  <c r="BK89" i="7"/>
  <c r="BM89" i="7"/>
  <c r="AS90" i="7"/>
  <c r="AU90" i="7"/>
  <c r="AW90" i="7"/>
  <c r="AY90" i="7"/>
  <c r="BA90" i="7"/>
  <c r="BC90" i="7"/>
  <c r="BE90" i="7"/>
  <c r="BG90" i="7"/>
  <c r="BI90" i="7"/>
  <c r="BK90" i="7"/>
  <c r="BM90" i="7"/>
  <c r="AS91" i="7"/>
  <c r="AU91" i="7"/>
  <c r="AW91" i="7"/>
  <c r="AY91" i="7"/>
  <c r="BA91" i="7"/>
  <c r="BC91" i="7"/>
  <c r="BE91" i="7"/>
  <c r="BG91" i="7"/>
  <c r="BI91" i="7"/>
  <c r="BK91" i="7"/>
  <c r="BM91" i="7"/>
  <c r="AS92" i="7"/>
  <c r="AU92" i="7"/>
  <c r="AW92" i="7"/>
  <c r="AY92" i="7"/>
  <c r="BA92" i="7"/>
  <c r="BC92" i="7"/>
  <c r="BE92" i="7"/>
  <c r="BG92" i="7"/>
  <c r="BI92" i="7"/>
  <c r="BK92" i="7"/>
  <c r="BM92" i="7"/>
  <c r="AS93" i="7"/>
  <c r="AU93" i="7"/>
  <c r="AW93" i="7"/>
  <c r="AY93" i="7"/>
  <c r="BA93" i="7"/>
  <c r="BC93" i="7"/>
  <c r="BE93" i="7"/>
  <c r="BG93" i="7"/>
  <c r="BI93" i="7"/>
  <c r="BK93" i="7"/>
  <c r="BM93" i="7"/>
  <c r="AS94" i="7"/>
  <c r="AU94" i="7"/>
  <c r="AW94" i="7"/>
  <c r="AY94" i="7"/>
  <c r="BA94" i="7"/>
  <c r="BC94" i="7"/>
  <c r="BE94" i="7"/>
  <c r="BG94" i="7"/>
  <c r="BI94" i="7"/>
  <c r="BK94" i="7"/>
  <c r="BM94" i="7"/>
  <c r="AS95" i="7"/>
  <c r="AU95" i="7"/>
  <c r="AW95" i="7"/>
  <c r="AY95" i="7"/>
  <c r="BA95" i="7"/>
  <c r="BC95" i="7"/>
  <c r="BE95" i="7"/>
  <c r="BG95" i="7"/>
  <c r="BI95" i="7"/>
  <c r="BK95" i="7"/>
  <c r="BM95" i="7"/>
  <c r="AS96" i="7"/>
  <c r="AU96" i="7"/>
  <c r="AW96" i="7"/>
  <c r="AY96" i="7"/>
  <c r="BA96" i="7"/>
  <c r="BC96" i="7"/>
  <c r="BE96" i="7"/>
  <c r="BG96" i="7"/>
  <c r="BI96" i="7"/>
  <c r="BK96" i="7"/>
  <c r="BM96" i="7"/>
  <c r="AS97" i="7"/>
  <c r="AU97" i="7"/>
  <c r="AW97" i="7"/>
  <c r="AY97" i="7"/>
  <c r="BA97" i="7"/>
  <c r="BC97" i="7"/>
  <c r="BE97" i="7"/>
  <c r="BG97" i="7"/>
  <c r="BI97" i="7"/>
  <c r="BK97" i="7"/>
  <c r="BM97" i="7"/>
  <c r="AS98" i="7"/>
  <c r="AU98" i="7"/>
  <c r="AW98" i="7"/>
  <c r="AY98" i="7"/>
  <c r="BA98" i="7"/>
  <c r="BC98" i="7"/>
  <c r="BE98" i="7"/>
  <c r="BG98" i="7"/>
  <c r="BI98" i="7"/>
  <c r="BK98" i="7"/>
  <c r="BM98" i="7"/>
  <c r="AS99" i="7"/>
  <c r="AU99" i="7"/>
  <c r="AW99" i="7"/>
  <c r="AY99" i="7"/>
  <c r="BA99" i="7"/>
  <c r="BC99" i="7"/>
  <c r="BE99" i="7"/>
  <c r="BG99" i="7"/>
  <c r="BI99" i="7"/>
  <c r="BK99" i="7"/>
  <c r="BM99" i="7"/>
  <c r="AS100" i="7"/>
  <c r="AU100" i="7"/>
  <c r="AW100" i="7"/>
  <c r="AY100" i="7"/>
  <c r="BA100" i="7"/>
  <c r="BC100" i="7"/>
  <c r="BE100" i="7"/>
  <c r="BG100" i="7"/>
  <c r="BI100" i="7"/>
  <c r="BK100" i="7"/>
  <c r="BM100" i="7"/>
  <c r="AS101" i="7"/>
  <c r="AU101" i="7"/>
  <c r="AW101" i="7"/>
  <c r="AY101" i="7"/>
  <c r="BA101" i="7"/>
  <c r="BC101" i="7"/>
  <c r="BE101" i="7"/>
  <c r="BG101" i="7"/>
  <c r="BI101" i="7"/>
  <c r="BK101" i="7"/>
  <c r="BM101" i="7"/>
  <c r="AS102" i="7"/>
  <c r="AU102" i="7"/>
  <c r="AW102" i="7"/>
  <c r="AY102" i="7"/>
  <c r="BA102" i="7"/>
  <c r="BC102" i="7"/>
  <c r="BE102" i="7"/>
  <c r="BG102" i="7"/>
  <c r="BI102" i="7"/>
  <c r="BK102" i="7"/>
  <c r="BM102" i="7"/>
  <c r="AS103" i="7"/>
  <c r="AU103" i="7"/>
  <c r="AW103" i="7"/>
  <c r="AY103" i="7"/>
  <c r="BA103" i="7"/>
  <c r="BC103" i="7"/>
  <c r="BE103" i="7"/>
  <c r="BG103" i="7"/>
  <c r="BI103" i="7"/>
  <c r="BK103" i="7"/>
  <c r="BM103" i="7"/>
  <c r="AS104" i="7"/>
  <c r="AU104" i="7"/>
  <c r="AW104" i="7"/>
  <c r="AY104" i="7"/>
  <c r="BA104" i="7"/>
  <c r="BC104" i="7"/>
  <c r="BE104" i="7"/>
  <c r="BG104" i="7"/>
  <c r="BI104" i="7"/>
  <c r="BK104" i="7"/>
  <c r="BM104" i="7"/>
  <c r="AS105" i="7"/>
  <c r="AU105" i="7"/>
  <c r="AW105" i="7"/>
  <c r="AY105" i="7"/>
  <c r="BA105" i="7"/>
  <c r="BC105" i="7"/>
  <c r="BE105" i="7"/>
  <c r="BG105" i="7"/>
  <c r="BI105" i="7"/>
  <c r="BK105" i="7"/>
  <c r="BM105" i="7"/>
  <c r="AS106" i="7"/>
  <c r="AU106" i="7"/>
  <c r="AW106" i="7"/>
  <c r="AY106" i="7"/>
  <c r="BA106" i="7"/>
  <c r="BC106" i="7"/>
  <c r="BE106" i="7"/>
  <c r="BG106" i="7"/>
  <c r="BI106" i="7"/>
  <c r="BK106" i="7"/>
  <c r="BM106" i="7"/>
  <c r="AS107" i="7"/>
  <c r="AU107" i="7"/>
  <c r="AW107" i="7"/>
  <c r="AY107" i="7"/>
  <c r="BA107" i="7"/>
  <c r="BC107" i="7"/>
  <c r="BE107" i="7"/>
  <c r="BG107" i="7"/>
  <c r="BI107" i="7"/>
  <c r="BK107" i="7"/>
  <c r="BM107" i="7"/>
  <c r="AS108" i="7"/>
  <c r="AU108" i="7"/>
  <c r="AW108" i="7"/>
  <c r="AY108" i="7"/>
  <c r="BA108" i="7"/>
  <c r="BC108" i="7"/>
  <c r="BE108" i="7"/>
  <c r="BG108" i="7"/>
  <c r="BI108" i="7"/>
  <c r="BK108" i="7"/>
  <c r="BM108" i="7"/>
  <c r="AS109" i="7"/>
  <c r="AU109" i="7"/>
  <c r="AW109" i="7"/>
  <c r="AY109" i="7"/>
  <c r="BA109" i="7"/>
  <c r="BC109" i="7"/>
  <c r="BE109" i="7"/>
  <c r="BG109" i="7"/>
  <c r="BI109" i="7"/>
  <c r="BK109" i="7"/>
  <c r="BM109" i="7"/>
  <c r="AS110" i="7"/>
  <c r="AU110" i="7"/>
  <c r="AW110" i="7"/>
  <c r="AY110" i="7"/>
  <c r="BA110" i="7"/>
  <c r="BC110" i="7"/>
  <c r="BE110" i="7"/>
  <c r="BG110" i="7"/>
  <c r="BI110" i="7"/>
  <c r="BK110" i="7"/>
  <c r="BM110" i="7"/>
  <c r="AS111" i="7"/>
  <c r="AU111" i="7"/>
  <c r="AW111" i="7"/>
  <c r="AY111" i="7"/>
  <c r="BA111" i="7"/>
  <c r="BC111" i="7"/>
  <c r="BE111" i="7"/>
  <c r="BG111" i="7"/>
  <c r="BI111" i="7"/>
  <c r="BK111" i="7"/>
  <c r="BM111" i="7"/>
  <c r="AS112" i="7"/>
  <c r="AU112" i="7"/>
  <c r="AW112" i="7"/>
  <c r="AY112" i="7"/>
  <c r="BA112" i="7"/>
  <c r="BC112" i="7"/>
  <c r="BE112" i="7"/>
  <c r="BG112" i="7"/>
  <c r="BI112" i="7"/>
  <c r="BK112" i="7"/>
  <c r="BM112" i="7"/>
  <c r="AS113" i="7"/>
  <c r="AU113" i="7"/>
  <c r="AW113" i="7"/>
  <c r="AY113" i="7"/>
  <c r="BA113" i="7"/>
  <c r="BC113" i="7"/>
  <c r="BE113" i="7"/>
  <c r="BG113" i="7"/>
  <c r="BI113" i="7"/>
  <c r="BK113" i="7"/>
  <c r="BM113" i="7"/>
  <c r="AS114" i="7"/>
  <c r="AU114" i="7"/>
  <c r="AW114" i="7"/>
  <c r="AY114" i="7"/>
  <c r="BA114" i="7"/>
  <c r="BC114" i="7"/>
  <c r="BE114" i="7"/>
  <c r="BG114" i="7"/>
  <c r="BI114" i="7"/>
  <c r="BK114" i="7"/>
  <c r="BM114" i="7"/>
  <c r="AS115" i="7"/>
  <c r="AU115" i="7"/>
  <c r="AW115" i="7"/>
  <c r="AY115" i="7"/>
  <c r="BA115" i="7"/>
  <c r="BC115" i="7"/>
  <c r="BE115" i="7"/>
  <c r="BG115" i="7"/>
  <c r="BI115" i="7"/>
  <c r="BK115" i="7"/>
  <c r="BM115" i="7"/>
  <c r="AS116" i="7"/>
  <c r="AU116" i="7"/>
  <c r="AW116" i="7"/>
  <c r="AY116" i="7"/>
  <c r="BA116" i="7"/>
  <c r="BC116" i="7"/>
  <c r="BE116" i="7"/>
  <c r="BG116" i="7"/>
  <c r="BI116" i="7"/>
  <c r="BK116" i="7"/>
  <c r="BM116" i="7"/>
  <c r="AS117" i="7"/>
  <c r="AU117" i="7"/>
  <c r="AW117" i="7"/>
  <c r="AY117" i="7"/>
  <c r="BA117" i="7"/>
  <c r="BC117" i="7"/>
  <c r="BE117" i="7"/>
  <c r="BG117" i="7"/>
  <c r="BI117" i="7"/>
  <c r="BK117" i="7"/>
  <c r="BM117" i="7"/>
  <c r="AS118" i="7"/>
  <c r="AU118" i="7"/>
  <c r="AW118" i="7"/>
  <c r="AY118" i="7"/>
  <c r="BA118" i="7"/>
  <c r="BC118" i="7"/>
  <c r="BE118" i="7"/>
  <c r="BG118" i="7"/>
  <c r="BI118" i="7"/>
  <c r="BK118" i="7"/>
  <c r="BM118" i="7"/>
  <c r="AS119" i="7"/>
  <c r="AU119" i="7"/>
  <c r="AW119" i="7"/>
  <c r="AY119" i="7"/>
  <c r="BA119" i="7"/>
  <c r="BC119" i="7"/>
  <c r="BE119" i="7"/>
  <c r="BG119" i="7"/>
  <c r="BI119" i="7"/>
  <c r="BK119" i="7"/>
  <c r="BM119" i="7"/>
  <c r="AS120" i="7"/>
  <c r="AU120" i="7"/>
  <c r="AW120" i="7"/>
  <c r="AY120" i="7"/>
  <c r="BA120" i="7"/>
  <c r="BC120" i="7"/>
  <c r="BE120" i="7"/>
  <c r="BG120" i="7"/>
  <c r="BI120" i="7"/>
  <c r="BK120" i="7"/>
  <c r="BM120" i="7"/>
  <c r="AS121" i="7"/>
  <c r="AU121" i="7"/>
  <c r="AW121" i="7"/>
  <c r="AY121" i="7"/>
  <c r="BA121" i="7"/>
  <c r="BC121" i="7"/>
  <c r="BE121" i="7"/>
  <c r="BG121" i="7"/>
  <c r="BI121" i="7"/>
  <c r="BK121" i="7"/>
  <c r="BM121" i="7"/>
  <c r="AS122" i="7"/>
  <c r="AU122" i="7"/>
  <c r="AW122" i="7"/>
  <c r="AY122" i="7"/>
  <c r="BA122" i="7"/>
  <c r="BC122" i="7"/>
  <c r="BE122" i="7"/>
  <c r="BG122" i="7"/>
  <c r="BI122" i="7"/>
  <c r="BK122" i="7"/>
  <c r="BM122" i="7"/>
  <c r="AS123" i="7"/>
  <c r="AU123" i="7"/>
  <c r="AW123" i="7"/>
  <c r="AY123" i="7"/>
  <c r="BA123" i="7"/>
  <c r="BC123" i="7"/>
  <c r="BE123" i="7"/>
  <c r="BG123" i="7"/>
  <c r="BI123" i="7"/>
  <c r="BK123" i="7"/>
  <c r="BM123" i="7"/>
  <c r="AS124" i="7"/>
  <c r="AU124" i="7"/>
  <c r="AW124" i="7"/>
  <c r="AY124" i="7"/>
  <c r="BA124" i="7"/>
  <c r="BC124" i="7"/>
  <c r="BE124" i="7"/>
  <c r="BG124" i="7"/>
  <c r="BI124" i="7"/>
  <c r="BK124" i="7"/>
  <c r="BM124" i="7"/>
  <c r="AS125" i="7"/>
  <c r="AU125" i="7"/>
  <c r="AW125" i="7"/>
  <c r="AY125" i="7"/>
  <c r="BA125" i="7"/>
  <c r="BC125" i="7"/>
  <c r="BE125" i="7"/>
  <c r="BG125" i="7"/>
  <c r="BI125" i="7"/>
  <c r="BK125" i="7"/>
  <c r="BM125" i="7"/>
  <c r="AS126" i="7"/>
  <c r="AU126" i="7"/>
  <c r="AW126" i="7"/>
  <c r="AY126" i="7"/>
  <c r="BA126" i="7"/>
  <c r="BC126" i="7"/>
  <c r="BE126" i="7"/>
  <c r="BG126" i="7"/>
  <c r="BI126" i="7"/>
  <c r="BK126" i="7"/>
  <c r="BM126" i="7"/>
  <c r="AS127" i="7"/>
  <c r="AU127" i="7"/>
  <c r="AW127" i="7"/>
  <c r="AY127" i="7"/>
  <c r="BA127" i="7"/>
  <c r="BC127" i="7"/>
  <c r="BE127" i="7"/>
  <c r="BG127" i="7"/>
  <c r="BI127" i="7"/>
  <c r="BK127" i="7"/>
  <c r="BM127" i="7"/>
  <c r="AS128" i="7"/>
  <c r="AU128" i="7"/>
  <c r="AW128" i="7"/>
  <c r="AY128" i="7"/>
  <c r="BA128" i="7"/>
  <c r="BC128" i="7"/>
  <c r="BE128" i="7"/>
  <c r="BG128" i="7"/>
  <c r="BI128" i="7"/>
  <c r="BK128" i="7"/>
  <c r="BM128" i="7"/>
  <c r="AS129" i="7"/>
  <c r="AU129" i="7"/>
  <c r="AW129" i="7"/>
  <c r="AY129" i="7"/>
  <c r="BA129" i="7"/>
  <c r="BC129" i="7"/>
  <c r="BE129" i="7"/>
  <c r="BG129" i="7"/>
  <c r="BI129" i="7"/>
  <c r="BK129" i="7"/>
  <c r="BM129" i="7"/>
  <c r="AS130" i="7"/>
  <c r="AU130" i="7"/>
  <c r="AW130" i="7"/>
  <c r="AY130" i="7"/>
  <c r="BA130" i="7"/>
  <c r="BC130" i="7"/>
  <c r="BE130" i="7"/>
  <c r="BG130" i="7"/>
  <c r="BI130" i="7"/>
  <c r="BK130" i="7"/>
  <c r="BM130" i="7"/>
  <c r="AS131" i="7"/>
  <c r="AU131" i="7"/>
  <c r="AW131" i="7"/>
  <c r="AY131" i="7"/>
  <c r="BA131" i="7"/>
  <c r="BC131" i="7"/>
  <c r="BE131" i="7"/>
  <c r="BG131" i="7"/>
  <c r="BI131" i="7"/>
  <c r="BK131" i="7"/>
  <c r="BM131" i="7"/>
  <c r="AS132" i="7"/>
  <c r="AU132" i="7"/>
  <c r="AW132" i="7"/>
  <c r="AY132" i="7"/>
  <c r="BA132" i="7"/>
  <c r="BC132" i="7"/>
  <c r="BE132" i="7"/>
  <c r="BG132" i="7"/>
  <c r="BI132" i="7"/>
  <c r="BK132" i="7"/>
  <c r="BM132" i="7"/>
  <c r="AS133" i="7"/>
  <c r="AU133" i="7"/>
  <c r="AW133" i="7"/>
  <c r="AY133" i="7"/>
  <c r="BA133" i="7"/>
  <c r="BC133" i="7"/>
  <c r="BE133" i="7"/>
  <c r="BG133" i="7"/>
  <c r="BI133" i="7"/>
  <c r="BK133" i="7"/>
  <c r="BM133" i="7"/>
  <c r="AS134" i="7"/>
  <c r="AU134" i="7"/>
  <c r="AW134" i="7"/>
  <c r="AY134" i="7"/>
  <c r="BA134" i="7"/>
  <c r="BC134" i="7"/>
  <c r="BE134" i="7"/>
  <c r="BG134" i="7"/>
  <c r="BI134" i="7"/>
  <c r="BK134" i="7"/>
  <c r="BM134" i="7"/>
  <c r="AS135" i="7"/>
  <c r="AU135" i="7"/>
  <c r="AW135" i="7"/>
  <c r="AY135" i="7"/>
  <c r="BA135" i="7"/>
  <c r="BC135" i="7"/>
  <c r="BE135" i="7"/>
  <c r="BG135" i="7"/>
  <c r="BI135" i="7"/>
  <c r="BK135" i="7"/>
  <c r="BM135" i="7"/>
  <c r="AS136" i="7"/>
  <c r="AU136" i="7"/>
  <c r="AW136" i="7"/>
  <c r="AY136" i="7"/>
  <c r="BA136" i="7"/>
  <c r="BC136" i="7"/>
  <c r="BE136" i="7"/>
  <c r="BG136" i="7"/>
  <c r="BI136" i="7"/>
  <c r="BK136" i="7"/>
  <c r="BM136" i="7"/>
  <c r="AS137" i="7"/>
  <c r="AU137" i="7"/>
  <c r="AW137" i="7"/>
  <c r="AY137" i="7"/>
  <c r="BA137" i="7"/>
  <c r="BC137" i="7"/>
  <c r="BE137" i="7"/>
  <c r="BG137" i="7"/>
  <c r="BI137" i="7"/>
  <c r="BK137" i="7"/>
  <c r="BM137" i="7"/>
  <c r="AS138" i="7"/>
  <c r="AU138" i="7"/>
  <c r="AW138" i="7"/>
  <c r="AY138" i="7"/>
  <c r="BA138" i="7"/>
  <c r="BC138" i="7"/>
  <c r="BE138" i="7"/>
  <c r="BG138" i="7"/>
  <c r="BI138" i="7"/>
  <c r="BK138" i="7"/>
  <c r="BM138" i="7"/>
  <c r="AS139" i="7"/>
  <c r="AU139" i="7"/>
  <c r="AW139" i="7"/>
  <c r="AY139" i="7"/>
  <c r="BA139" i="7"/>
  <c r="BC139" i="7"/>
  <c r="BE139" i="7"/>
  <c r="BG139" i="7"/>
  <c r="BI139" i="7"/>
  <c r="BK139" i="7"/>
  <c r="BM139" i="7"/>
  <c r="AS140" i="7"/>
  <c r="AU140" i="7"/>
  <c r="AW140" i="7"/>
  <c r="AY140" i="7"/>
  <c r="BA140" i="7"/>
  <c r="BC140" i="7"/>
  <c r="BE140" i="7"/>
  <c r="BG140" i="7"/>
  <c r="BI140" i="7"/>
  <c r="BK140" i="7"/>
  <c r="BM140" i="7"/>
  <c r="AS141" i="7"/>
  <c r="AU141" i="7"/>
  <c r="AW141" i="7"/>
  <c r="AY141" i="7"/>
  <c r="BA141" i="7"/>
  <c r="BC141" i="7"/>
  <c r="BE141" i="7"/>
  <c r="BG141" i="7"/>
  <c r="BI141" i="7"/>
  <c r="BK141" i="7"/>
  <c r="BM141" i="7"/>
  <c r="AS142" i="7"/>
  <c r="AU142" i="7"/>
  <c r="AW142" i="7"/>
  <c r="AY142" i="7"/>
  <c r="BA142" i="7"/>
  <c r="BC142" i="7"/>
  <c r="BE142" i="7"/>
  <c r="BG142" i="7"/>
  <c r="BI142" i="7"/>
  <c r="BK142" i="7"/>
  <c r="BM142" i="7"/>
  <c r="AS143" i="7"/>
  <c r="AU143" i="7"/>
  <c r="AW143" i="7"/>
  <c r="AY143" i="7"/>
  <c r="BA143" i="7"/>
  <c r="BC143" i="7"/>
  <c r="BE143" i="7"/>
  <c r="BG143" i="7"/>
  <c r="BI143" i="7"/>
  <c r="BK143" i="7"/>
  <c r="BM143" i="7"/>
  <c r="AS144" i="7"/>
  <c r="AU144" i="7"/>
  <c r="AW144" i="7"/>
  <c r="AY144" i="7"/>
  <c r="BA144" i="7"/>
  <c r="BC144" i="7"/>
  <c r="BE144" i="7"/>
  <c r="BG144" i="7"/>
  <c r="BI144" i="7"/>
  <c r="BK144" i="7"/>
  <c r="BM144" i="7"/>
  <c r="AS145" i="7"/>
  <c r="AU145" i="7"/>
  <c r="AW145" i="7"/>
  <c r="AY145" i="7"/>
  <c r="BA145" i="7"/>
  <c r="BC145" i="7"/>
  <c r="BE145" i="7"/>
  <c r="BG145" i="7"/>
  <c r="BI145" i="7"/>
  <c r="BK145" i="7"/>
  <c r="BM145" i="7"/>
  <c r="AS146" i="7"/>
  <c r="AU146" i="7"/>
  <c r="AW146" i="7"/>
  <c r="AY146" i="7"/>
  <c r="BA146" i="7"/>
  <c r="BC146" i="7"/>
  <c r="BE146" i="7"/>
  <c r="BG146" i="7"/>
  <c r="BI146" i="7"/>
  <c r="BK146" i="7"/>
  <c r="BM146" i="7"/>
  <c r="AS147" i="7"/>
  <c r="AU147" i="7"/>
  <c r="AW147" i="7"/>
  <c r="AY147" i="7"/>
  <c r="BA147" i="7"/>
  <c r="BC147" i="7"/>
  <c r="BE147" i="7"/>
  <c r="BG147" i="7"/>
  <c r="BI147" i="7"/>
  <c r="BK147" i="7"/>
  <c r="BM147" i="7"/>
  <c r="AS148" i="7"/>
  <c r="AU148" i="7"/>
  <c r="AW148" i="7"/>
  <c r="AY148" i="7"/>
  <c r="BA148" i="7"/>
  <c r="BC148" i="7"/>
  <c r="BE148" i="7"/>
  <c r="BG148" i="7"/>
  <c r="BI148" i="7"/>
  <c r="BK148" i="7"/>
  <c r="BM148" i="7"/>
  <c r="AS149" i="7"/>
  <c r="AU149" i="7"/>
  <c r="AW149" i="7"/>
  <c r="AY149" i="7"/>
  <c r="BA149" i="7"/>
  <c r="BC149" i="7"/>
  <c r="BE149" i="7"/>
  <c r="BG149" i="7"/>
  <c r="BI149" i="7"/>
  <c r="BK149" i="7"/>
  <c r="BM149" i="7"/>
  <c r="AS150" i="7"/>
  <c r="AU150" i="7"/>
  <c r="AW150" i="7"/>
  <c r="AY150" i="7"/>
  <c r="BA150" i="7"/>
  <c r="BC150" i="7"/>
  <c r="BE150" i="7"/>
  <c r="BG150" i="7"/>
  <c r="BI150" i="7"/>
  <c r="BK150" i="7"/>
  <c r="BM150" i="7"/>
  <c r="AS151" i="7"/>
  <c r="AU151" i="7"/>
  <c r="AW151" i="7"/>
  <c r="AY151" i="7"/>
  <c r="BA151" i="7"/>
  <c r="BC151" i="7"/>
  <c r="BE151" i="7"/>
  <c r="BG151" i="7"/>
  <c r="BI151" i="7"/>
  <c r="BK151" i="7"/>
  <c r="BM151" i="7"/>
  <c r="AS152" i="7"/>
  <c r="AU152" i="7"/>
  <c r="AW152" i="7"/>
  <c r="AY152" i="7"/>
  <c r="BA152" i="7"/>
  <c r="BC152" i="7"/>
  <c r="BE152" i="7"/>
  <c r="BG152" i="7"/>
  <c r="BI152" i="7"/>
  <c r="BK152" i="7"/>
  <c r="BM152" i="7"/>
  <c r="AS153" i="7"/>
  <c r="AU153" i="7"/>
  <c r="AW153" i="7"/>
  <c r="AY153" i="7"/>
  <c r="BA153" i="7"/>
  <c r="BC153" i="7"/>
  <c r="BE153" i="7"/>
  <c r="BG153" i="7"/>
  <c r="BI153" i="7"/>
  <c r="BK153" i="7"/>
  <c r="BM153" i="7"/>
  <c r="AS154" i="7"/>
  <c r="AU154" i="7"/>
  <c r="AW154" i="7"/>
  <c r="AY154" i="7"/>
  <c r="BA154" i="7"/>
  <c r="BC154" i="7"/>
  <c r="BE154" i="7"/>
  <c r="BG154" i="7"/>
  <c r="BI154" i="7"/>
  <c r="BK154" i="7"/>
  <c r="BM154" i="7"/>
  <c r="AS155" i="7"/>
  <c r="AU155" i="7"/>
  <c r="AW155" i="7"/>
  <c r="AY155" i="7"/>
  <c r="BA155" i="7"/>
  <c r="BC155" i="7"/>
  <c r="BE155" i="7"/>
  <c r="BG155" i="7"/>
  <c r="BI155" i="7"/>
  <c r="BK155" i="7"/>
  <c r="BM155" i="7"/>
  <c r="AS156" i="7"/>
  <c r="AU156" i="7"/>
  <c r="AW156" i="7"/>
  <c r="AY156" i="7"/>
  <c r="BA156" i="7"/>
  <c r="BC156" i="7"/>
  <c r="BE156" i="7"/>
  <c r="BG156" i="7"/>
  <c r="BI156" i="7"/>
  <c r="BK156" i="7"/>
  <c r="BM156" i="7"/>
  <c r="AS157" i="7"/>
  <c r="AU157" i="7"/>
  <c r="AW157" i="7"/>
  <c r="AY157" i="7"/>
  <c r="BA157" i="7"/>
  <c r="BC157" i="7"/>
  <c r="BE157" i="7"/>
  <c r="BG157" i="7"/>
  <c r="BI157" i="7"/>
  <c r="BK157" i="7"/>
  <c r="BM157" i="7"/>
  <c r="AS158" i="7"/>
  <c r="AU158" i="7"/>
  <c r="AW158" i="7"/>
  <c r="AY158" i="7"/>
  <c r="BA158" i="7"/>
  <c r="BC158" i="7"/>
  <c r="BE158" i="7"/>
  <c r="BG158" i="7"/>
  <c r="BI158" i="7"/>
  <c r="BK158" i="7"/>
  <c r="BM158" i="7"/>
  <c r="AS159" i="7"/>
  <c r="AU159" i="7"/>
  <c r="AW159" i="7"/>
  <c r="AY159" i="7"/>
  <c r="BA159" i="7"/>
  <c r="BC159" i="7"/>
  <c r="BE159" i="7"/>
  <c r="BG159" i="7"/>
  <c r="BI159" i="7"/>
  <c r="BK159" i="7"/>
  <c r="BM159" i="7"/>
  <c r="AS160" i="7"/>
  <c r="AU160" i="7"/>
  <c r="AW160" i="7"/>
  <c r="AY160" i="7"/>
  <c r="BA160" i="7"/>
  <c r="BC160" i="7"/>
  <c r="BE160" i="7"/>
  <c r="BG160" i="7"/>
  <c r="BI160" i="7"/>
  <c r="BK160" i="7"/>
  <c r="BM160" i="7"/>
  <c r="AS161" i="7"/>
  <c r="AU161" i="7"/>
  <c r="AW161" i="7"/>
  <c r="AY161" i="7"/>
  <c r="BA161" i="7"/>
  <c r="BC161" i="7"/>
  <c r="BE161" i="7"/>
  <c r="BG161" i="7"/>
  <c r="BI161" i="7"/>
  <c r="BK161" i="7"/>
  <c r="BM161" i="7"/>
  <c r="AS162" i="7"/>
  <c r="AU162" i="7"/>
  <c r="AW162" i="7"/>
  <c r="AY162" i="7"/>
  <c r="BA162" i="7"/>
  <c r="BC162" i="7"/>
  <c r="BE162" i="7"/>
  <c r="BG162" i="7"/>
  <c r="BI162" i="7"/>
  <c r="BK162" i="7"/>
  <c r="BM162" i="7"/>
  <c r="AS163" i="7"/>
  <c r="AU163" i="7"/>
  <c r="AW163" i="7"/>
  <c r="AY163" i="7"/>
  <c r="BA163" i="7"/>
  <c r="BC163" i="7"/>
  <c r="BE163" i="7"/>
  <c r="BG163" i="7"/>
  <c r="BI163" i="7"/>
  <c r="BK163" i="7"/>
  <c r="BM163" i="7"/>
  <c r="AS164" i="7"/>
  <c r="AU164" i="7"/>
  <c r="AW164" i="7"/>
  <c r="AY164" i="7"/>
  <c r="BA164" i="7"/>
  <c r="BC164" i="7"/>
  <c r="BE164" i="7"/>
  <c r="BG164" i="7"/>
  <c r="BI164" i="7"/>
  <c r="BK164" i="7"/>
  <c r="BM164" i="7"/>
  <c r="AS165" i="7"/>
  <c r="AU165" i="7"/>
  <c r="AW165" i="7"/>
  <c r="AY165" i="7"/>
  <c r="BA165" i="7"/>
  <c r="BC165" i="7"/>
  <c r="BE165" i="7"/>
  <c r="BG165" i="7"/>
  <c r="BI165" i="7"/>
  <c r="BK165" i="7"/>
  <c r="BM165" i="7"/>
  <c r="AS166" i="7"/>
  <c r="AU166" i="7"/>
  <c r="AW166" i="7"/>
  <c r="AY166" i="7"/>
  <c r="BA166" i="7"/>
  <c r="BC166" i="7"/>
  <c r="BE166" i="7"/>
  <c r="BG166" i="7"/>
  <c r="BI166" i="7"/>
  <c r="BK166" i="7"/>
  <c r="BM166" i="7"/>
  <c r="AS167" i="7"/>
  <c r="AU167" i="7"/>
  <c r="AW167" i="7"/>
  <c r="AY167" i="7"/>
  <c r="BA167" i="7"/>
  <c r="BC167" i="7"/>
  <c r="BE167" i="7"/>
  <c r="BG167" i="7"/>
  <c r="BI167" i="7"/>
  <c r="BK167" i="7"/>
  <c r="BM167" i="7"/>
  <c r="AS168" i="7"/>
  <c r="AU168" i="7"/>
  <c r="AW168" i="7"/>
  <c r="AY168" i="7"/>
  <c r="BA168" i="7"/>
  <c r="BC168" i="7"/>
  <c r="BE168" i="7"/>
  <c r="BG168" i="7"/>
  <c r="BI168" i="7"/>
  <c r="BK168" i="7"/>
  <c r="BM168" i="7"/>
  <c r="AS169" i="7"/>
  <c r="AU169" i="7"/>
  <c r="AW169" i="7"/>
  <c r="AY169" i="7"/>
  <c r="BA169" i="7"/>
  <c r="BC169" i="7"/>
  <c r="BE169" i="7"/>
  <c r="BG169" i="7"/>
  <c r="BI169" i="7"/>
  <c r="BK169" i="7"/>
  <c r="BM169" i="7"/>
  <c r="AS170" i="7"/>
  <c r="AU170" i="7"/>
  <c r="AW170" i="7"/>
  <c r="AY170" i="7"/>
  <c r="BA170" i="7"/>
  <c r="BC170" i="7"/>
  <c r="BE170" i="7"/>
  <c r="BG170" i="7"/>
  <c r="BI170" i="7"/>
  <c r="BK170" i="7"/>
  <c r="BM170" i="7"/>
  <c r="AS171" i="7"/>
  <c r="AU171" i="7"/>
  <c r="AW171" i="7"/>
  <c r="AY171" i="7"/>
  <c r="BA171" i="7"/>
  <c r="BC171" i="7"/>
  <c r="BE171" i="7"/>
  <c r="BG171" i="7"/>
  <c r="BI171" i="7"/>
  <c r="BK171" i="7"/>
  <c r="BM171" i="7"/>
  <c r="AS172" i="7"/>
  <c r="AU172" i="7"/>
  <c r="AW172" i="7"/>
  <c r="AY172" i="7"/>
  <c r="BA172" i="7"/>
  <c r="BC172" i="7"/>
  <c r="BE172" i="7"/>
  <c r="BG172" i="7"/>
  <c r="BI172" i="7"/>
  <c r="BK172" i="7"/>
  <c r="BM172" i="7"/>
  <c r="AS173" i="7"/>
  <c r="AU173" i="7"/>
  <c r="AW173" i="7"/>
  <c r="AY173" i="7"/>
  <c r="BA173" i="7"/>
  <c r="BC173" i="7"/>
  <c r="BE173" i="7"/>
  <c r="BG173" i="7"/>
  <c r="BI173" i="7"/>
  <c r="BK173" i="7"/>
  <c r="BM173" i="7"/>
  <c r="AS174" i="7"/>
  <c r="AU174" i="7"/>
  <c r="AW174" i="7"/>
  <c r="AY174" i="7"/>
  <c r="BA174" i="7"/>
  <c r="BC174" i="7"/>
  <c r="BE174" i="7"/>
  <c r="BG174" i="7"/>
  <c r="BI174" i="7"/>
  <c r="BK174" i="7"/>
  <c r="BM174" i="7"/>
  <c r="AS175" i="7"/>
  <c r="AU175" i="7"/>
  <c r="AW175" i="7"/>
  <c r="AY175" i="7"/>
  <c r="BA175" i="7"/>
  <c r="BC175" i="7"/>
  <c r="BE175" i="7"/>
  <c r="BG175" i="7"/>
  <c r="BI175" i="7"/>
  <c r="BK175" i="7"/>
  <c r="BM175" i="7"/>
  <c r="AS176" i="7"/>
  <c r="AU176" i="7"/>
  <c r="AW176" i="7"/>
  <c r="AY176" i="7"/>
  <c r="BA176" i="7"/>
  <c r="BC176" i="7"/>
  <c r="BE176" i="7"/>
  <c r="BG176" i="7"/>
  <c r="BI176" i="7"/>
  <c r="BK176" i="7"/>
  <c r="BM176" i="7"/>
  <c r="AS177" i="7"/>
  <c r="AU177" i="7"/>
  <c r="AW177" i="7"/>
  <c r="AY177" i="7"/>
  <c r="BA177" i="7"/>
  <c r="BC177" i="7"/>
  <c r="BE177" i="7"/>
  <c r="BG177" i="7"/>
  <c r="BI177" i="7"/>
  <c r="BK177" i="7"/>
  <c r="BM177" i="7"/>
  <c r="AS178" i="7"/>
  <c r="AU178" i="7"/>
  <c r="AW178" i="7"/>
  <c r="AY178" i="7"/>
  <c r="BA178" i="7"/>
  <c r="BC178" i="7"/>
  <c r="BE178" i="7"/>
  <c r="BG178" i="7"/>
  <c r="BI178" i="7"/>
  <c r="BK178" i="7"/>
  <c r="BM178" i="7"/>
  <c r="AS179" i="7"/>
  <c r="AU179" i="7"/>
  <c r="AW179" i="7"/>
  <c r="AY179" i="7"/>
  <c r="BA179" i="7"/>
  <c r="BC179" i="7"/>
  <c r="BE179" i="7"/>
  <c r="BG179" i="7"/>
  <c r="BI179" i="7"/>
  <c r="BK179" i="7"/>
  <c r="BM179" i="7"/>
  <c r="AS180" i="7"/>
  <c r="AU180" i="7"/>
  <c r="AW180" i="7"/>
  <c r="AY180" i="7"/>
  <c r="BA180" i="7"/>
  <c r="BC180" i="7"/>
  <c r="BE180" i="7"/>
  <c r="BG180" i="7"/>
  <c r="BI180" i="7"/>
  <c r="BK180" i="7"/>
  <c r="BM180" i="7"/>
  <c r="AS181" i="7"/>
  <c r="AU181" i="7"/>
  <c r="AW181" i="7"/>
  <c r="AY181" i="7"/>
  <c r="BA181" i="7"/>
  <c r="BC181" i="7"/>
  <c r="BE181" i="7"/>
  <c r="BG181" i="7"/>
  <c r="BI181" i="7"/>
  <c r="BK181" i="7"/>
  <c r="BM181" i="7"/>
  <c r="AS182" i="7"/>
  <c r="AU182" i="7"/>
  <c r="AW182" i="7"/>
  <c r="AY182" i="7"/>
  <c r="BA182" i="7"/>
  <c r="BC182" i="7"/>
  <c r="BE182" i="7"/>
  <c r="BG182" i="7"/>
  <c r="BI182" i="7"/>
  <c r="BK182" i="7"/>
  <c r="BM182" i="7"/>
  <c r="AS183" i="7"/>
  <c r="AU183" i="7"/>
  <c r="AW183" i="7"/>
  <c r="AY183" i="7"/>
  <c r="BA183" i="7"/>
  <c r="BC183" i="7"/>
  <c r="BE183" i="7"/>
  <c r="BG183" i="7"/>
  <c r="BI183" i="7"/>
  <c r="BK183" i="7"/>
  <c r="BM183" i="7"/>
  <c r="AS184" i="7"/>
  <c r="AU184" i="7"/>
  <c r="AW184" i="7"/>
  <c r="AY184" i="7"/>
  <c r="BA184" i="7"/>
  <c r="BC184" i="7"/>
  <c r="BE184" i="7"/>
  <c r="BG184" i="7"/>
  <c r="BI184" i="7"/>
  <c r="BK184" i="7"/>
  <c r="BM184" i="7"/>
  <c r="AS185" i="7"/>
  <c r="AU185" i="7"/>
  <c r="AW185" i="7"/>
  <c r="AY185" i="7"/>
  <c r="BA185" i="7"/>
  <c r="BC185" i="7"/>
  <c r="BE185" i="7"/>
  <c r="BG185" i="7"/>
  <c r="BI185" i="7"/>
  <c r="BK185" i="7"/>
  <c r="BM185" i="7"/>
  <c r="AS186" i="7"/>
  <c r="AU186" i="7"/>
  <c r="AW186" i="7"/>
  <c r="AY186" i="7"/>
  <c r="BA186" i="7"/>
  <c r="BC186" i="7"/>
  <c r="BE186" i="7"/>
  <c r="BG186" i="7"/>
  <c r="BI186" i="7"/>
  <c r="BK186" i="7"/>
  <c r="BM186" i="7"/>
  <c r="AS187" i="7"/>
  <c r="AU187" i="7"/>
  <c r="AW187" i="7"/>
  <c r="AY187" i="7"/>
  <c r="BA187" i="7"/>
  <c r="BC187" i="7"/>
  <c r="BE187" i="7"/>
  <c r="BG187" i="7"/>
  <c r="BI187" i="7"/>
  <c r="BK187" i="7"/>
  <c r="BM187" i="7"/>
  <c r="AS188" i="7"/>
  <c r="AU188" i="7"/>
  <c r="AW188" i="7"/>
  <c r="AY188" i="7"/>
  <c r="BA188" i="7"/>
  <c r="BC188" i="7"/>
  <c r="BE188" i="7"/>
  <c r="BG188" i="7"/>
  <c r="BI188" i="7"/>
  <c r="BK188" i="7"/>
  <c r="BM188" i="7"/>
  <c r="AS189" i="7"/>
  <c r="AU189" i="7"/>
  <c r="AW189" i="7"/>
  <c r="AY189" i="7"/>
  <c r="BA189" i="7"/>
  <c r="BC189" i="7"/>
  <c r="BE189" i="7"/>
  <c r="BG189" i="7"/>
  <c r="BI189" i="7"/>
  <c r="BK189" i="7"/>
  <c r="BM189" i="7"/>
  <c r="AS190" i="7"/>
  <c r="AU190" i="7"/>
  <c r="AW190" i="7"/>
  <c r="AY190" i="7"/>
  <c r="BA190" i="7"/>
  <c r="BC190" i="7"/>
  <c r="BE190" i="7"/>
  <c r="BG190" i="7"/>
  <c r="BI190" i="7"/>
  <c r="BK190" i="7"/>
  <c r="BM190" i="7"/>
  <c r="AS191" i="7"/>
  <c r="AU191" i="7"/>
  <c r="AW191" i="7"/>
  <c r="AY191" i="7"/>
  <c r="BA191" i="7"/>
  <c r="BC191" i="7"/>
  <c r="BE191" i="7"/>
  <c r="BG191" i="7"/>
  <c r="BI191" i="7"/>
  <c r="BK191" i="7"/>
  <c r="BM191" i="7"/>
  <c r="AS192" i="7"/>
  <c r="AU192" i="7"/>
  <c r="AW192" i="7"/>
  <c r="AY192" i="7"/>
  <c r="BA192" i="7"/>
  <c r="BC192" i="7"/>
  <c r="BE192" i="7"/>
  <c r="BG192" i="7"/>
  <c r="BI192" i="7"/>
  <c r="BK192" i="7"/>
  <c r="BM192" i="7"/>
  <c r="AS193" i="7"/>
  <c r="AU193" i="7"/>
  <c r="AW193" i="7"/>
  <c r="AY193" i="7"/>
  <c r="BA193" i="7"/>
  <c r="BC193" i="7"/>
  <c r="BE193" i="7"/>
  <c r="BG193" i="7"/>
  <c r="BI193" i="7"/>
  <c r="BK193" i="7"/>
  <c r="BM193" i="7"/>
  <c r="AS194" i="7"/>
  <c r="AU194" i="7"/>
  <c r="AW194" i="7"/>
  <c r="AY194" i="7"/>
  <c r="BA194" i="7"/>
  <c r="BC194" i="7"/>
  <c r="BE194" i="7"/>
  <c r="BG194" i="7"/>
  <c r="BI194" i="7"/>
  <c r="BK194" i="7"/>
  <c r="BM194" i="7"/>
  <c r="AS195" i="7"/>
  <c r="AU195" i="7"/>
  <c r="AW195" i="7"/>
  <c r="AY195" i="7"/>
  <c r="BA195" i="7"/>
  <c r="BC195" i="7"/>
  <c r="BE195" i="7"/>
  <c r="BG195" i="7"/>
  <c r="BI195" i="7"/>
  <c r="BK195" i="7"/>
  <c r="BM195" i="7"/>
  <c r="AS196" i="7"/>
  <c r="AU196" i="7"/>
  <c r="AW196" i="7"/>
  <c r="AY196" i="7"/>
  <c r="BA196" i="7"/>
  <c r="BC196" i="7"/>
  <c r="BE196" i="7"/>
  <c r="BG196" i="7"/>
  <c r="BI196" i="7"/>
  <c r="BK196" i="7"/>
  <c r="BM196" i="7"/>
  <c r="AS197" i="7"/>
  <c r="AU197" i="7"/>
  <c r="AW197" i="7"/>
  <c r="AY197" i="7"/>
  <c r="BA197" i="7"/>
  <c r="BC197" i="7"/>
  <c r="BE197" i="7"/>
  <c r="BG197" i="7"/>
  <c r="BI197" i="7"/>
  <c r="BK197" i="7"/>
  <c r="BM197" i="7"/>
  <c r="AS198" i="7"/>
  <c r="AU198" i="7"/>
  <c r="AW198" i="7"/>
  <c r="AY198" i="7"/>
  <c r="BA198" i="7"/>
  <c r="BC198" i="7"/>
  <c r="BE198" i="7"/>
  <c r="BG198" i="7"/>
  <c r="BI198" i="7"/>
  <c r="BK198" i="7"/>
  <c r="BM198" i="7"/>
  <c r="AS199" i="7"/>
  <c r="AU199" i="7"/>
  <c r="AW199" i="7"/>
  <c r="AY199" i="7"/>
  <c r="BA199" i="7"/>
  <c r="BC199" i="7"/>
  <c r="BE199" i="7"/>
  <c r="BG199" i="7"/>
  <c r="BI199" i="7"/>
  <c r="BK199" i="7"/>
  <c r="BM199" i="7"/>
  <c r="AS200" i="7"/>
  <c r="AU200" i="7"/>
  <c r="AW200" i="7"/>
  <c r="AY200" i="7"/>
  <c r="BA200" i="7"/>
  <c r="BC200" i="7"/>
  <c r="BE200" i="7"/>
  <c r="BG200" i="7"/>
  <c r="BI200" i="7"/>
  <c r="BK200" i="7"/>
  <c r="BM200" i="7"/>
  <c r="AS201" i="7"/>
  <c r="AU201" i="7"/>
  <c r="AW201" i="7"/>
  <c r="AY201" i="7"/>
  <c r="BA201" i="7"/>
  <c r="BC201" i="7"/>
  <c r="BE201" i="7"/>
  <c r="BG201" i="7"/>
  <c r="BI201" i="7"/>
  <c r="BK201" i="7"/>
  <c r="BM201" i="7"/>
  <c r="AS202" i="7"/>
  <c r="AU202" i="7"/>
  <c r="AW202" i="7"/>
  <c r="AY202" i="7"/>
  <c r="BA202" i="7"/>
  <c r="BC202" i="7"/>
  <c r="BE202" i="7"/>
  <c r="BG202" i="7"/>
  <c r="BI202" i="7"/>
  <c r="BK202" i="7"/>
  <c r="BM202" i="7"/>
  <c r="AS203" i="7"/>
  <c r="AU203" i="7"/>
  <c r="AW203" i="7"/>
  <c r="AY203" i="7"/>
  <c r="BA203" i="7"/>
  <c r="BC203" i="7"/>
  <c r="BE203" i="7"/>
  <c r="BG203" i="7"/>
  <c r="BI203" i="7"/>
  <c r="BK203" i="7"/>
  <c r="BM203" i="7"/>
  <c r="AS204" i="7"/>
  <c r="AU204" i="7"/>
  <c r="AW204" i="7"/>
  <c r="AY204" i="7"/>
  <c r="BA204" i="7"/>
  <c r="BC204" i="7"/>
  <c r="BE204" i="7"/>
  <c r="BG204" i="7"/>
  <c r="BI204" i="7"/>
  <c r="BK204" i="7"/>
  <c r="BM204" i="7"/>
  <c r="AS205" i="7"/>
  <c r="AU205" i="7"/>
  <c r="AW205" i="7"/>
  <c r="AY205" i="7"/>
  <c r="BA205" i="7"/>
  <c r="BC205" i="7"/>
  <c r="BE205" i="7"/>
  <c r="BG205" i="7"/>
  <c r="BI205" i="7"/>
  <c r="BK205" i="7"/>
  <c r="BM205" i="7"/>
  <c r="AS206" i="7"/>
  <c r="AU206" i="7"/>
  <c r="AW206" i="7"/>
  <c r="AY206" i="7"/>
  <c r="BA206" i="7"/>
  <c r="BC206" i="7"/>
  <c r="BE206" i="7"/>
  <c r="BG206" i="7"/>
  <c r="BI206" i="7"/>
  <c r="BK206" i="7"/>
  <c r="BM206" i="7"/>
  <c r="AS207" i="7"/>
  <c r="AU207" i="7"/>
  <c r="AW207" i="7"/>
  <c r="AY207" i="7"/>
  <c r="BA207" i="7"/>
  <c r="BC207" i="7"/>
  <c r="BE207" i="7"/>
  <c r="BG207" i="7"/>
  <c r="BI207" i="7"/>
  <c r="BK207" i="7"/>
  <c r="BM207" i="7"/>
  <c r="AS208" i="7"/>
  <c r="AU208" i="7"/>
  <c r="AW208" i="7"/>
  <c r="AY208" i="7"/>
  <c r="BA208" i="7"/>
  <c r="BC208" i="7"/>
  <c r="BE208" i="7"/>
  <c r="BG208" i="7"/>
  <c r="BI208" i="7"/>
  <c r="BK208" i="7"/>
  <c r="BM208" i="7"/>
  <c r="AS209" i="7"/>
  <c r="AU209" i="7"/>
  <c r="AW209" i="7"/>
  <c r="AY209" i="7"/>
  <c r="BA209" i="7"/>
  <c r="BC209" i="7"/>
  <c r="BE209" i="7"/>
  <c r="BG209" i="7"/>
  <c r="BI209" i="7"/>
  <c r="BK209" i="7"/>
  <c r="BM209" i="7"/>
  <c r="AS210" i="7"/>
  <c r="AU210" i="7"/>
  <c r="AW210" i="7"/>
  <c r="AY210" i="7"/>
  <c r="BA210" i="7"/>
  <c r="BC210" i="7"/>
  <c r="BE210" i="7"/>
  <c r="BG210" i="7"/>
  <c r="BI210" i="7"/>
  <c r="BK210" i="7"/>
  <c r="BM210" i="7"/>
  <c r="AS211" i="7"/>
  <c r="AU211" i="7"/>
  <c r="AW211" i="7"/>
  <c r="AY211" i="7"/>
  <c r="BA211" i="7"/>
  <c r="BC211" i="7"/>
  <c r="BE211" i="7"/>
  <c r="BG211" i="7"/>
  <c r="BI211" i="7"/>
  <c r="BK211" i="7"/>
  <c r="BM211" i="7"/>
  <c r="AS212" i="7"/>
  <c r="AU212" i="7"/>
  <c r="AW212" i="7"/>
  <c r="AY212" i="7"/>
  <c r="BA212" i="7"/>
  <c r="BC212" i="7"/>
  <c r="BE212" i="7"/>
  <c r="BG212" i="7"/>
  <c r="BI212" i="7"/>
  <c r="BK212" i="7"/>
  <c r="BM212" i="7"/>
  <c r="AS213" i="7"/>
  <c r="AU213" i="7"/>
  <c r="AW213" i="7"/>
  <c r="AY213" i="7"/>
  <c r="BA213" i="7"/>
  <c r="BC213" i="7"/>
  <c r="BE213" i="7"/>
  <c r="BG213" i="7"/>
  <c r="BI213" i="7"/>
  <c r="BK213" i="7"/>
  <c r="BM213" i="7"/>
  <c r="AS214" i="7"/>
  <c r="AU214" i="7"/>
  <c r="AW214" i="7"/>
  <c r="AY214" i="7"/>
  <c r="BA214" i="7"/>
  <c r="BC214" i="7"/>
  <c r="BE214" i="7"/>
  <c r="BG214" i="7"/>
  <c r="BI214" i="7"/>
  <c r="BK214" i="7"/>
  <c r="BM214" i="7"/>
  <c r="AS215" i="7"/>
  <c r="AU215" i="7"/>
  <c r="AW215" i="7"/>
  <c r="AY215" i="7"/>
  <c r="BA215" i="7"/>
  <c r="BC215" i="7"/>
  <c r="BE215" i="7"/>
  <c r="BG215" i="7"/>
  <c r="BI215" i="7"/>
  <c r="BK215" i="7"/>
  <c r="BM215" i="7"/>
  <c r="AS216" i="7"/>
  <c r="AU216" i="7"/>
  <c r="AW216" i="7"/>
  <c r="AY216" i="7"/>
  <c r="BA216" i="7"/>
  <c r="BC216" i="7"/>
  <c r="BE216" i="7"/>
  <c r="BG216" i="7"/>
  <c r="BI216" i="7"/>
  <c r="BK216" i="7"/>
  <c r="BM216" i="7"/>
  <c r="AS217" i="7"/>
  <c r="AU217" i="7"/>
  <c r="AW217" i="7"/>
  <c r="AY217" i="7"/>
  <c r="BA217" i="7"/>
  <c r="BC217" i="7"/>
  <c r="BE217" i="7"/>
  <c r="BG217" i="7"/>
  <c r="BI217" i="7"/>
  <c r="BK217" i="7"/>
  <c r="BM217" i="7"/>
  <c r="AS218" i="7"/>
  <c r="AU218" i="7"/>
  <c r="AW218" i="7"/>
  <c r="AY218" i="7"/>
  <c r="BA218" i="7"/>
  <c r="BC218" i="7"/>
  <c r="BE218" i="7"/>
  <c r="BG218" i="7"/>
  <c r="BI218" i="7"/>
  <c r="BK218" i="7"/>
  <c r="BM218" i="7"/>
  <c r="AS219" i="7"/>
  <c r="AU219" i="7"/>
  <c r="AW219" i="7"/>
  <c r="AY219" i="7"/>
  <c r="BA219" i="7"/>
  <c r="BC219" i="7"/>
  <c r="BE219" i="7"/>
  <c r="BG219" i="7"/>
  <c r="BI219" i="7"/>
  <c r="BK219" i="7"/>
  <c r="BM219" i="7"/>
  <c r="AS220" i="7"/>
  <c r="AU220" i="7"/>
  <c r="AW220" i="7"/>
  <c r="AY220" i="7"/>
  <c r="BA220" i="7"/>
  <c r="BC220" i="7"/>
  <c r="BE220" i="7"/>
  <c r="BG220" i="7"/>
  <c r="BI220" i="7"/>
  <c r="BK220" i="7"/>
  <c r="BM220" i="7"/>
  <c r="AS221" i="7"/>
  <c r="AU221" i="7"/>
  <c r="AW221" i="7"/>
  <c r="AY221" i="7"/>
  <c r="BA221" i="7"/>
  <c r="BC221" i="7"/>
  <c r="BE221" i="7"/>
  <c r="BG221" i="7"/>
  <c r="BI221" i="7"/>
  <c r="BK221" i="7"/>
  <c r="BM221" i="7"/>
  <c r="AS222" i="7"/>
  <c r="AU222" i="7"/>
  <c r="AW222" i="7"/>
  <c r="AY222" i="7"/>
  <c r="BA222" i="7"/>
  <c r="BC222" i="7"/>
  <c r="BE222" i="7"/>
  <c r="BG222" i="7"/>
  <c r="BI222" i="7"/>
  <c r="BK222" i="7"/>
  <c r="BM222" i="7"/>
  <c r="AS223" i="7"/>
  <c r="AU223" i="7"/>
  <c r="AW223" i="7"/>
  <c r="AY223" i="7"/>
  <c r="BA223" i="7"/>
  <c r="BC223" i="7"/>
  <c r="BE223" i="7"/>
  <c r="BG223" i="7"/>
  <c r="BI223" i="7"/>
  <c r="BK223" i="7"/>
  <c r="BM223" i="7"/>
  <c r="AS224" i="7"/>
  <c r="AU224" i="7"/>
  <c r="AW224" i="7"/>
  <c r="AY224" i="7"/>
  <c r="BA224" i="7"/>
  <c r="BC224" i="7"/>
  <c r="BE224" i="7"/>
  <c r="BG224" i="7"/>
  <c r="BI224" i="7"/>
  <c r="BK224" i="7"/>
  <c r="BM224" i="7"/>
  <c r="AS225" i="7"/>
  <c r="AU225" i="7"/>
  <c r="AW225" i="7"/>
  <c r="AY225" i="7"/>
  <c r="BA225" i="7"/>
  <c r="BC225" i="7"/>
  <c r="BE225" i="7"/>
  <c r="BG225" i="7"/>
  <c r="BI225" i="7"/>
  <c r="BK225" i="7"/>
  <c r="BM225" i="7"/>
  <c r="AS226" i="7"/>
  <c r="AU226" i="7"/>
  <c r="AW226" i="7"/>
  <c r="AY226" i="7"/>
  <c r="BA226" i="7"/>
  <c r="BC226" i="7"/>
  <c r="BE226" i="7"/>
  <c r="BG226" i="7"/>
  <c r="BI226" i="7"/>
  <c r="BK226" i="7"/>
  <c r="BM226" i="7"/>
  <c r="AS227" i="7"/>
  <c r="AU227" i="7"/>
  <c r="AW227" i="7"/>
  <c r="AY227" i="7"/>
  <c r="BA227" i="7"/>
  <c r="BC227" i="7"/>
  <c r="BE227" i="7"/>
  <c r="BG227" i="7"/>
  <c r="BI227" i="7"/>
  <c r="BK227" i="7"/>
  <c r="BM227" i="7"/>
  <c r="AS228" i="7"/>
  <c r="AU228" i="7"/>
  <c r="AW228" i="7"/>
  <c r="AY228" i="7"/>
  <c r="BA228" i="7"/>
  <c r="BC228" i="7"/>
  <c r="BE228" i="7"/>
  <c r="BG228" i="7"/>
  <c r="BI228" i="7"/>
  <c r="BK228" i="7"/>
  <c r="BM228" i="7"/>
  <c r="AS229" i="7"/>
  <c r="AU229" i="7"/>
  <c r="AW229" i="7"/>
  <c r="AY229" i="7"/>
  <c r="BA229" i="7"/>
  <c r="BC229" i="7"/>
  <c r="BE229" i="7"/>
  <c r="BG229" i="7"/>
  <c r="BI229" i="7"/>
  <c r="BK229" i="7"/>
  <c r="BM229" i="7"/>
  <c r="AS230" i="7"/>
  <c r="AU230" i="7"/>
  <c r="AW230" i="7"/>
  <c r="AY230" i="7"/>
  <c r="BA230" i="7"/>
  <c r="BC230" i="7"/>
  <c r="BE230" i="7"/>
  <c r="BG230" i="7"/>
  <c r="BI230" i="7"/>
  <c r="BK230" i="7"/>
  <c r="BM230" i="7"/>
  <c r="AS231" i="7"/>
  <c r="AU231" i="7"/>
  <c r="AW231" i="7"/>
  <c r="AY231" i="7"/>
  <c r="BA231" i="7"/>
  <c r="BC231" i="7"/>
  <c r="BE231" i="7"/>
  <c r="BG231" i="7"/>
  <c r="BI231" i="7"/>
  <c r="BK231" i="7"/>
  <c r="BM231" i="7"/>
  <c r="AS232" i="7"/>
  <c r="AU232" i="7"/>
  <c r="AW232" i="7"/>
  <c r="AY232" i="7"/>
  <c r="BA232" i="7"/>
  <c r="BC232" i="7"/>
  <c r="BE232" i="7"/>
  <c r="BG232" i="7"/>
  <c r="BI232" i="7"/>
  <c r="BK232" i="7"/>
  <c r="BM232" i="7"/>
  <c r="AS233" i="7"/>
  <c r="AU233" i="7"/>
  <c r="AW233" i="7"/>
  <c r="AY233" i="7"/>
  <c r="BA233" i="7"/>
  <c r="BC233" i="7"/>
  <c r="BE233" i="7"/>
  <c r="BG233" i="7"/>
  <c r="BI233" i="7"/>
  <c r="BK233" i="7"/>
  <c r="BM233" i="7"/>
  <c r="AS234" i="7"/>
  <c r="AU234" i="7"/>
  <c r="AW234" i="7"/>
  <c r="AY234" i="7"/>
  <c r="BA234" i="7"/>
  <c r="BC234" i="7"/>
  <c r="BE234" i="7"/>
  <c r="BG234" i="7"/>
  <c r="BI234" i="7"/>
  <c r="BK234" i="7"/>
  <c r="BM234" i="7"/>
  <c r="AS235" i="7"/>
  <c r="AU235" i="7"/>
  <c r="AW235" i="7"/>
  <c r="AY235" i="7"/>
  <c r="BA235" i="7"/>
  <c r="BC235" i="7"/>
  <c r="BE235" i="7"/>
  <c r="BG235" i="7"/>
  <c r="BI235" i="7"/>
  <c r="BK235" i="7"/>
  <c r="BM235" i="7"/>
  <c r="AS236" i="7"/>
  <c r="AU236" i="7"/>
  <c r="AW236" i="7"/>
  <c r="AY236" i="7"/>
  <c r="BA236" i="7"/>
  <c r="BC236" i="7"/>
  <c r="BE236" i="7"/>
  <c r="BG236" i="7"/>
  <c r="BI236" i="7"/>
  <c r="BK236" i="7"/>
  <c r="BM236" i="7"/>
  <c r="AS237" i="7"/>
  <c r="AU237" i="7"/>
  <c r="AW237" i="7"/>
  <c r="AY237" i="7"/>
  <c r="BA237" i="7"/>
  <c r="BC237" i="7"/>
  <c r="BE237" i="7"/>
  <c r="BG237" i="7"/>
  <c r="BI237" i="7"/>
  <c r="BK237" i="7"/>
  <c r="BM237" i="7"/>
  <c r="AS238" i="7"/>
  <c r="AU238" i="7"/>
  <c r="AW238" i="7"/>
  <c r="AY238" i="7"/>
  <c r="BA238" i="7"/>
  <c r="BC238" i="7"/>
  <c r="BE238" i="7"/>
  <c r="BG238" i="7"/>
  <c r="BI238" i="7"/>
  <c r="BK238" i="7"/>
  <c r="BM238" i="7"/>
  <c r="AS239" i="7"/>
  <c r="AU239" i="7"/>
  <c r="AW239" i="7"/>
  <c r="AY239" i="7"/>
  <c r="BA239" i="7"/>
  <c r="BC239" i="7"/>
  <c r="BE239" i="7"/>
  <c r="BG239" i="7"/>
  <c r="BI239" i="7"/>
  <c r="BK239" i="7"/>
  <c r="BM239" i="7"/>
  <c r="AS240" i="7"/>
  <c r="AU240" i="7"/>
  <c r="AW240" i="7"/>
  <c r="AY240" i="7"/>
  <c r="BA240" i="7"/>
  <c r="BC240" i="7"/>
  <c r="BE240" i="7"/>
  <c r="BG240" i="7"/>
  <c r="BI240" i="7"/>
  <c r="BK240" i="7"/>
  <c r="BM240" i="7"/>
  <c r="AS241" i="7"/>
  <c r="AU241" i="7"/>
  <c r="AW241" i="7"/>
  <c r="AY241" i="7"/>
  <c r="BA241" i="7"/>
  <c r="BC241" i="7"/>
  <c r="BE241" i="7"/>
  <c r="BG241" i="7"/>
  <c r="BI241" i="7"/>
  <c r="BK241" i="7"/>
  <c r="BM241" i="7"/>
  <c r="AS242" i="7"/>
  <c r="AU242" i="7"/>
  <c r="AW242" i="7"/>
  <c r="AY242" i="7"/>
  <c r="BA242" i="7"/>
  <c r="BC242" i="7"/>
  <c r="BE242" i="7"/>
  <c r="BG242" i="7"/>
  <c r="BI242" i="7"/>
  <c r="BK242" i="7"/>
  <c r="BM242" i="7"/>
  <c r="AS243" i="7"/>
  <c r="AU243" i="7"/>
  <c r="AW243" i="7"/>
  <c r="AY243" i="7"/>
  <c r="BA243" i="7"/>
  <c r="BC243" i="7"/>
  <c r="BE243" i="7"/>
  <c r="BG243" i="7"/>
  <c r="BI243" i="7"/>
  <c r="BK243" i="7"/>
  <c r="BM243" i="7"/>
  <c r="AS244" i="7"/>
  <c r="AU244" i="7"/>
  <c r="AW244" i="7"/>
  <c r="AY244" i="7"/>
  <c r="BA244" i="7"/>
  <c r="BC244" i="7"/>
  <c r="BE244" i="7"/>
  <c r="BG244" i="7"/>
  <c r="BI244" i="7"/>
  <c r="BK244" i="7"/>
  <c r="BM244" i="7"/>
  <c r="AS245" i="7"/>
  <c r="AU245" i="7"/>
  <c r="AW245" i="7"/>
  <c r="AY245" i="7"/>
  <c r="BA245" i="7"/>
  <c r="BC245" i="7"/>
  <c r="BE245" i="7"/>
  <c r="BG245" i="7"/>
  <c r="BI245" i="7"/>
  <c r="BK245" i="7"/>
  <c r="BM245" i="7"/>
  <c r="AO5" i="7"/>
  <c r="AQ5" i="7"/>
  <c r="AO6" i="7"/>
  <c r="AQ6" i="7"/>
  <c r="AO7" i="7"/>
  <c r="AQ7" i="7"/>
  <c r="AO8" i="7"/>
  <c r="AQ8" i="7"/>
  <c r="AO9" i="7"/>
  <c r="AQ9" i="7"/>
  <c r="AO10" i="7"/>
  <c r="AQ10" i="7"/>
  <c r="AO11" i="7"/>
  <c r="AQ11" i="7"/>
  <c r="AO12" i="7"/>
  <c r="AQ12" i="7"/>
  <c r="AO13" i="7"/>
  <c r="AQ13" i="7"/>
  <c r="AO14" i="7"/>
  <c r="AQ14" i="7"/>
  <c r="AO15" i="7"/>
  <c r="AQ15" i="7"/>
  <c r="AO16" i="7"/>
  <c r="AQ16" i="7"/>
  <c r="AO17" i="7"/>
  <c r="AQ17" i="7"/>
  <c r="AO18" i="7"/>
  <c r="AQ18" i="7"/>
  <c r="AO19" i="7"/>
  <c r="AQ19" i="7"/>
  <c r="AO20" i="7"/>
  <c r="AQ20" i="7"/>
  <c r="AO21" i="7"/>
  <c r="AQ21" i="7"/>
  <c r="AO22" i="7"/>
  <c r="AQ22" i="7"/>
  <c r="AO23" i="7"/>
  <c r="AQ23" i="7"/>
  <c r="AO24" i="7"/>
  <c r="AQ24" i="7"/>
  <c r="AO25" i="7"/>
  <c r="AQ25" i="7"/>
  <c r="AO26" i="7"/>
  <c r="AQ26" i="7"/>
  <c r="AO27" i="7"/>
  <c r="AQ27" i="7"/>
  <c r="AO28" i="7"/>
  <c r="AQ28" i="7"/>
  <c r="AO29" i="7"/>
  <c r="AQ29" i="7"/>
  <c r="AO30" i="7"/>
  <c r="AQ30" i="7"/>
  <c r="AO31" i="7"/>
  <c r="AQ31" i="7"/>
  <c r="AO32" i="7"/>
  <c r="AQ32" i="7"/>
  <c r="AO33" i="7"/>
  <c r="AQ33" i="7"/>
  <c r="AO34" i="7"/>
  <c r="AQ34" i="7"/>
  <c r="AO35" i="7"/>
  <c r="AQ35" i="7"/>
  <c r="AO36" i="7"/>
  <c r="AQ36" i="7"/>
  <c r="AO37" i="7"/>
  <c r="AQ37" i="7"/>
  <c r="AO38" i="7"/>
  <c r="AQ38" i="7"/>
  <c r="AO39" i="7"/>
  <c r="AQ39" i="7"/>
  <c r="AO40" i="7"/>
  <c r="AQ40" i="7"/>
  <c r="AO41" i="7"/>
  <c r="AQ41" i="7"/>
  <c r="AO42" i="7"/>
  <c r="AQ42" i="7"/>
  <c r="AO43" i="7"/>
  <c r="AQ43" i="7"/>
  <c r="AO44" i="7"/>
  <c r="AQ44" i="7"/>
  <c r="AO45" i="7"/>
  <c r="AQ45" i="7"/>
  <c r="AO46" i="7"/>
  <c r="AQ46" i="7"/>
  <c r="AO47" i="7"/>
  <c r="AQ47" i="7"/>
  <c r="AO48" i="7"/>
  <c r="AQ48" i="7"/>
  <c r="AO49" i="7"/>
  <c r="AQ49" i="7"/>
  <c r="AO50" i="7"/>
  <c r="AQ50" i="7"/>
  <c r="AO51" i="7"/>
  <c r="AQ51" i="7"/>
  <c r="AO52" i="7"/>
  <c r="AQ52" i="7"/>
  <c r="AO53" i="7"/>
  <c r="AQ53" i="7"/>
  <c r="AO54" i="7"/>
  <c r="AQ54" i="7"/>
  <c r="AO55" i="7"/>
  <c r="AQ55" i="7"/>
  <c r="AO56" i="7"/>
  <c r="AQ56" i="7"/>
  <c r="AO57" i="7"/>
  <c r="AQ57" i="7"/>
  <c r="AO58" i="7"/>
  <c r="AQ58" i="7"/>
  <c r="AO59" i="7"/>
  <c r="AQ59" i="7"/>
  <c r="AO60" i="7"/>
  <c r="AQ60" i="7"/>
  <c r="AO61" i="7"/>
  <c r="AQ61" i="7"/>
  <c r="AO62" i="7"/>
  <c r="AQ62" i="7"/>
  <c r="AO63" i="7"/>
  <c r="AQ63" i="7"/>
  <c r="AO64" i="7"/>
  <c r="AQ64" i="7"/>
  <c r="AO65" i="7"/>
  <c r="AQ65" i="7"/>
  <c r="AO66" i="7"/>
  <c r="AQ66" i="7"/>
  <c r="AO67" i="7"/>
  <c r="AQ67" i="7"/>
  <c r="AO68" i="7"/>
  <c r="AQ68" i="7"/>
  <c r="AO69" i="7"/>
  <c r="AQ69" i="7"/>
  <c r="AO70" i="7"/>
  <c r="AQ70" i="7"/>
  <c r="AO71" i="7"/>
  <c r="AQ71" i="7"/>
  <c r="AO72" i="7"/>
  <c r="AQ72" i="7"/>
  <c r="AO73" i="7"/>
  <c r="AQ73" i="7"/>
  <c r="AO74" i="7"/>
  <c r="AQ74" i="7"/>
  <c r="AO75" i="7"/>
  <c r="AQ75" i="7"/>
  <c r="AO76" i="7"/>
  <c r="AQ76" i="7"/>
  <c r="AO77" i="7"/>
  <c r="AQ77" i="7"/>
  <c r="AO78" i="7"/>
  <c r="AQ78" i="7"/>
  <c r="AO79" i="7"/>
  <c r="AQ79" i="7"/>
  <c r="AO80" i="7"/>
  <c r="AQ80" i="7"/>
  <c r="AO81" i="7"/>
  <c r="AQ81" i="7"/>
  <c r="AO82" i="7"/>
  <c r="AQ82" i="7"/>
  <c r="AO83" i="7"/>
  <c r="AQ83" i="7"/>
  <c r="AO84" i="7"/>
  <c r="AQ84" i="7"/>
  <c r="AO85" i="7"/>
  <c r="AQ85" i="7"/>
  <c r="AO86" i="7"/>
  <c r="AQ86" i="7"/>
  <c r="AO87" i="7"/>
  <c r="AQ87" i="7"/>
  <c r="AO88" i="7"/>
  <c r="AQ88" i="7"/>
  <c r="AO89" i="7"/>
  <c r="AQ89" i="7"/>
  <c r="AO90" i="7"/>
  <c r="AQ90" i="7"/>
  <c r="AO91" i="7"/>
  <c r="AQ91" i="7"/>
  <c r="AO92" i="7"/>
  <c r="AQ92" i="7"/>
  <c r="AO93" i="7"/>
  <c r="AQ93" i="7"/>
  <c r="AO94" i="7"/>
  <c r="AQ94" i="7"/>
  <c r="AO95" i="7"/>
  <c r="AQ95" i="7"/>
  <c r="AO96" i="7"/>
  <c r="AQ96" i="7"/>
  <c r="AO97" i="7"/>
  <c r="AQ97" i="7"/>
  <c r="AO98" i="7"/>
  <c r="AQ98" i="7"/>
  <c r="AO99" i="7"/>
  <c r="AQ99" i="7"/>
  <c r="AO100" i="7"/>
  <c r="AQ100" i="7"/>
  <c r="AO101" i="7"/>
  <c r="AQ101" i="7"/>
  <c r="AO102" i="7"/>
  <c r="AQ102" i="7"/>
  <c r="AO103" i="7"/>
  <c r="AQ103" i="7"/>
  <c r="AO104" i="7"/>
  <c r="AQ104" i="7"/>
  <c r="AO105" i="7"/>
  <c r="AQ105" i="7"/>
  <c r="AO106" i="7"/>
  <c r="AQ106" i="7"/>
  <c r="AO107" i="7"/>
  <c r="AQ107" i="7"/>
  <c r="AO108" i="7"/>
  <c r="AQ108" i="7"/>
  <c r="AO109" i="7"/>
  <c r="AQ109" i="7"/>
  <c r="AO110" i="7"/>
  <c r="AQ110" i="7"/>
  <c r="AO111" i="7"/>
  <c r="AQ111" i="7"/>
  <c r="AO112" i="7"/>
  <c r="AQ112" i="7"/>
  <c r="AO113" i="7"/>
  <c r="AQ113" i="7"/>
  <c r="AO114" i="7"/>
  <c r="AQ114" i="7"/>
  <c r="AO115" i="7"/>
  <c r="AQ115" i="7"/>
  <c r="AO116" i="7"/>
  <c r="AQ116" i="7"/>
  <c r="AO117" i="7"/>
  <c r="AQ117" i="7"/>
  <c r="AO118" i="7"/>
  <c r="AQ118" i="7"/>
  <c r="AO119" i="7"/>
  <c r="AQ119" i="7"/>
  <c r="AO120" i="7"/>
  <c r="AQ120" i="7"/>
  <c r="AO121" i="7"/>
  <c r="AQ121" i="7"/>
  <c r="AO122" i="7"/>
  <c r="AQ122" i="7"/>
  <c r="AO123" i="7"/>
  <c r="AQ123" i="7"/>
  <c r="AO124" i="7"/>
  <c r="AQ124" i="7"/>
  <c r="AO125" i="7"/>
  <c r="AQ125" i="7"/>
  <c r="AO126" i="7"/>
  <c r="AQ126" i="7"/>
  <c r="AO127" i="7"/>
  <c r="AQ127" i="7"/>
  <c r="AO128" i="7"/>
  <c r="AQ128" i="7"/>
  <c r="AO129" i="7"/>
  <c r="AQ129" i="7"/>
  <c r="AO130" i="7"/>
  <c r="AQ130" i="7"/>
  <c r="AO131" i="7"/>
  <c r="AQ131" i="7"/>
  <c r="AO132" i="7"/>
  <c r="AQ132" i="7"/>
  <c r="AO133" i="7"/>
  <c r="AQ133" i="7"/>
  <c r="AO134" i="7"/>
  <c r="AQ134" i="7"/>
  <c r="AO135" i="7"/>
  <c r="AQ135" i="7"/>
  <c r="AO136" i="7"/>
  <c r="AQ136" i="7"/>
  <c r="AO137" i="7"/>
  <c r="AQ137" i="7"/>
  <c r="AO138" i="7"/>
  <c r="AQ138" i="7"/>
  <c r="AO139" i="7"/>
  <c r="AQ139" i="7"/>
  <c r="AO140" i="7"/>
  <c r="AQ140" i="7"/>
  <c r="AO141" i="7"/>
  <c r="AQ141" i="7"/>
  <c r="AO142" i="7"/>
  <c r="AQ142" i="7"/>
  <c r="AO143" i="7"/>
  <c r="AQ143" i="7"/>
  <c r="AO144" i="7"/>
  <c r="AQ144" i="7"/>
  <c r="AO145" i="7"/>
  <c r="AQ145" i="7"/>
  <c r="AO146" i="7"/>
  <c r="AQ146" i="7"/>
  <c r="AO147" i="7"/>
  <c r="AQ147" i="7"/>
  <c r="AO148" i="7"/>
  <c r="AQ148" i="7"/>
  <c r="AO149" i="7"/>
  <c r="AQ149" i="7"/>
  <c r="AO150" i="7"/>
  <c r="AQ150" i="7"/>
  <c r="AO151" i="7"/>
  <c r="AQ151" i="7"/>
  <c r="AO152" i="7"/>
  <c r="AQ152" i="7"/>
  <c r="AO153" i="7"/>
  <c r="AQ153" i="7"/>
  <c r="AO154" i="7"/>
  <c r="AQ154" i="7"/>
  <c r="AO155" i="7"/>
  <c r="AQ155" i="7"/>
  <c r="AO156" i="7"/>
  <c r="AQ156" i="7"/>
  <c r="AO157" i="7"/>
  <c r="AQ157" i="7"/>
  <c r="AO158" i="7"/>
  <c r="AQ158" i="7"/>
  <c r="AO159" i="7"/>
  <c r="AQ159" i="7"/>
  <c r="AO160" i="7"/>
  <c r="AQ160" i="7"/>
  <c r="AO161" i="7"/>
  <c r="AQ161" i="7"/>
  <c r="AO162" i="7"/>
  <c r="AQ162" i="7"/>
  <c r="AO163" i="7"/>
  <c r="AQ163" i="7"/>
  <c r="AO164" i="7"/>
  <c r="AQ164" i="7"/>
  <c r="AO165" i="7"/>
  <c r="AQ165" i="7"/>
  <c r="AO166" i="7"/>
  <c r="AQ166" i="7"/>
  <c r="AO167" i="7"/>
  <c r="AQ167" i="7"/>
  <c r="AO168" i="7"/>
  <c r="AQ168" i="7"/>
  <c r="AO169" i="7"/>
  <c r="AQ169" i="7"/>
  <c r="AO170" i="7"/>
  <c r="AQ170" i="7"/>
  <c r="AO171" i="7"/>
  <c r="AQ171" i="7"/>
  <c r="AO172" i="7"/>
  <c r="AQ172" i="7"/>
  <c r="AO173" i="7"/>
  <c r="AQ173" i="7"/>
  <c r="AO174" i="7"/>
  <c r="AQ174" i="7"/>
  <c r="AO175" i="7"/>
  <c r="AQ175" i="7"/>
  <c r="AO176" i="7"/>
  <c r="AQ176" i="7"/>
  <c r="AO177" i="7"/>
  <c r="AQ177" i="7"/>
  <c r="AO178" i="7"/>
  <c r="AQ178" i="7"/>
  <c r="AO179" i="7"/>
  <c r="AQ179" i="7"/>
  <c r="AO180" i="7"/>
  <c r="AQ180" i="7"/>
  <c r="AO181" i="7"/>
  <c r="AQ181" i="7"/>
  <c r="AO182" i="7"/>
  <c r="AQ182" i="7"/>
  <c r="AO183" i="7"/>
  <c r="AQ183" i="7"/>
  <c r="AO184" i="7"/>
  <c r="AQ184" i="7"/>
  <c r="AO185" i="7"/>
  <c r="AQ185" i="7"/>
  <c r="AO186" i="7"/>
  <c r="AQ186" i="7"/>
  <c r="AO187" i="7"/>
  <c r="AQ187" i="7"/>
  <c r="AO188" i="7"/>
  <c r="AQ188" i="7"/>
  <c r="AO189" i="7"/>
  <c r="AQ189" i="7"/>
  <c r="AO190" i="7"/>
  <c r="AQ190" i="7"/>
  <c r="AO191" i="7"/>
  <c r="AQ191" i="7"/>
  <c r="AO192" i="7"/>
  <c r="AQ192" i="7"/>
  <c r="AO193" i="7"/>
  <c r="AQ193" i="7"/>
  <c r="AO194" i="7"/>
  <c r="AQ194" i="7"/>
  <c r="AO195" i="7"/>
  <c r="AQ195" i="7"/>
  <c r="AO196" i="7"/>
  <c r="AQ196" i="7"/>
  <c r="AO197" i="7"/>
  <c r="AQ197" i="7"/>
  <c r="AO198" i="7"/>
  <c r="AQ198" i="7"/>
  <c r="AO199" i="7"/>
  <c r="AQ199" i="7"/>
  <c r="AO200" i="7"/>
  <c r="AQ200" i="7"/>
  <c r="AO201" i="7"/>
  <c r="AQ201" i="7"/>
  <c r="AO202" i="7"/>
  <c r="AQ202" i="7"/>
  <c r="AO203" i="7"/>
  <c r="AQ203" i="7"/>
  <c r="AO204" i="7"/>
  <c r="AQ204" i="7"/>
  <c r="AO205" i="7"/>
  <c r="AQ205" i="7"/>
  <c r="AO206" i="7"/>
  <c r="AQ206" i="7"/>
  <c r="AO207" i="7"/>
  <c r="AQ207" i="7"/>
  <c r="AO208" i="7"/>
  <c r="AQ208" i="7"/>
  <c r="AO209" i="7"/>
  <c r="AQ209" i="7"/>
  <c r="AO210" i="7"/>
  <c r="AQ210" i="7"/>
  <c r="AO211" i="7"/>
  <c r="AQ211" i="7"/>
  <c r="AO212" i="7"/>
  <c r="AQ212" i="7"/>
  <c r="AO213" i="7"/>
  <c r="AQ213" i="7"/>
  <c r="AO214" i="7"/>
  <c r="AQ214" i="7"/>
  <c r="AO215" i="7"/>
  <c r="AQ215" i="7"/>
  <c r="AO216" i="7"/>
  <c r="AQ216" i="7"/>
  <c r="AO217" i="7"/>
  <c r="AQ217" i="7"/>
  <c r="AO218" i="7"/>
  <c r="AQ218" i="7"/>
  <c r="AO219" i="7"/>
  <c r="AQ219" i="7"/>
  <c r="AO220" i="7"/>
  <c r="AQ220" i="7"/>
  <c r="AO221" i="7"/>
  <c r="AQ221" i="7"/>
  <c r="AO222" i="7"/>
  <c r="AQ222" i="7"/>
  <c r="AO223" i="7"/>
  <c r="AQ223" i="7"/>
  <c r="AO224" i="7"/>
  <c r="AQ224" i="7"/>
  <c r="AO225" i="7"/>
  <c r="AQ225" i="7"/>
  <c r="AO226" i="7"/>
  <c r="AQ226" i="7"/>
  <c r="AO227" i="7"/>
  <c r="AQ227" i="7"/>
  <c r="AO228" i="7"/>
  <c r="AQ228" i="7"/>
  <c r="AO229" i="7"/>
  <c r="AQ229" i="7"/>
  <c r="AO230" i="7"/>
  <c r="AQ230" i="7"/>
  <c r="AO231" i="7"/>
  <c r="AQ231" i="7"/>
  <c r="AO232" i="7"/>
  <c r="AQ232" i="7"/>
  <c r="AO233" i="7"/>
  <c r="AQ233" i="7"/>
  <c r="AO234" i="7"/>
  <c r="AQ234" i="7"/>
  <c r="AO235" i="7"/>
  <c r="AQ235" i="7"/>
  <c r="AO236" i="7"/>
  <c r="AQ236" i="7"/>
  <c r="AO237" i="7"/>
  <c r="AQ237" i="7"/>
  <c r="AO238" i="7"/>
  <c r="AQ238" i="7"/>
  <c r="AO239" i="7"/>
  <c r="AQ239" i="7"/>
  <c r="AO240" i="7"/>
  <c r="AQ240" i="7"/>
  <c r="AO241" i="7"/>
  <c r="AQ241" i="7"/>
  <c r="AO242" i="7"/>
  <c r="AQ242" i="7"/>
  <c r="AO243" i="7"/>
  <c r="AQ243" i="7"/>
  <c r="AO244" i="7"/>
  <c r="AQ244" i="7"/>
  <c r="AO245" i="7"/>
  <c r="AQ245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R5" i="7"/>
  <c r="AT5" i="7"/>
  <c r="AV5" i="7"/>
  <c r="AX5" i="7"/>
  <c r="AZ5" i="7"/>
  <c r="BB5" i="7"/>
  <c r="BD5" i="7"/>
  <c r="BF5" i="7"/>
  <c r="BH5" i="7"/>
  <c r="BJ5" i="7"/>
  <c r="BL5" i="7"/>
  <c r="AR6" i="7"/>
  <c r="AT6" i="7"/>
  <c r="AV6" i="7"/>
  <c r="AX6" i="7"/>
  <c r="AZ6" i="7"/>
  <c r="BB6" i="7"/>
  <c r="BD6" i="7"/>
  <c r="BF6" i="7"/>
  <c r="BH6" i="7"/>
  <c r="BJ6" i="7"/>
  <c r="BL6" i="7"/>
  <c r="AR7" i="7"/>
  <c r="AT7" i="7"/>
  <c r="AV7" i="7"/>
  <c r="AX7" i="7"/>
  <c r="AZ7" i="7"/>
  <c r="BB7" i="7"/>
  <c r="BD7" i="7"/>
  <c r="BF7" i="7"/>
  <c r="BH7" i="7"/>
  <c r="BJ7" i="7"/>
  <c r="BL7" i="7"/>
  <c r="AR8" i="7"/>
  <c r="AT8" i="7"/>
  <c r="AV8" i="7"/>
  <c r="AX8" i="7"/>
  <c r="AZ8" i="7"/>
  <c r="BB8" i="7"/>
  <c r="BD8" i="7"/>
  <c r="BF8" i="7"/>
  <c r="BH8" i="7"/>
  <c r="BJ8" i="7"/>
  <c r="BL8" i="7"/>
  <c r="AR9" i="7"/>
  <c r="AT9" i="7"/>
  <c r="AV9" i="7"/>
  <c r="AX9" i="7"/>
  <c r="AZ9" i="7"/>
  <c r="BB9" i="7"/>
  <c r="BD9" i="7"/>
  <c r="BF9" i="7"/>
  <c r="BH9" i="7"/>
  <c r="BJ9" i="7"/>
  <c r="BL9" i="7"/>
  <c r="AR10" i="7"/>
  <c r="AT10" i="7"/>
  <c r="AV10" i="7"/>
  <c r="AX10" i="7"/>
  <c r="AZ10" i="7"/>
  <c r="BB10" i="7"/>
  <c r="BD10" i="7"/>
  <c r="BF10" i="7"/>
  <c r="BH10" i="7"/>
  <c r="BJ10" i="7"/>
  <c r="BL10" i="7"/>
  <c r="AR11" i="7"/>
  <c r="AT11" i="7"/>
  <c r="AV11" i="7"/>
  <c r="AX11" i="7"/>
  <c r="AZ11" i="7"/>
  <c r="BB11" i="7"/>
  <c r="BD11" i="7"/>
  <c r="BF11" i="7"/>
  <c r="BH11" i="7"/>
  <c r="BJ11" i="7"/>
  <c r="BL11" i="7"/>
  <c r="AR12" i="7"/>
  <c r="AT12" i="7"/>
  <c r="AV12" i="7"/>
  <c r="AX12" i="7"/>
  <c r="AZ12" i="7"/>
  <c r="BB12" i="7"/>
  <c r="BD12" i="7"/>
  <c r="BF12" i="7"/>
  <c r="BH12" i="7"/>
  <c r="BJ12" i="7"/>
  <c r="BL12" i="7"/>
  <c r="AR13" i="7"/>
  <c r="AT13" i="7"/>
  <c r="AV13" i="7"/>
  <c r="AX13" i="7"/>
  <c r="AZ13" i="7"/>
  <c r="BB13" i="7"/>
  <c r="BD13" i="7"/>
  <c r="BF13" i="7"/>
  <c r="BH13" i="7"/>
  <c r="BJ13" i="7"/>
  <c r="BL13" i="7"/>
  <c r="AR14" i="7"/>
  <c r="AT14" i="7"/>
  <c r="AV14" i="7"/>
  <c r="AX14" i="7"/>
  <c r="AZ14" i="7"/>
  <c r="BB14" i="7"/>
  <c r="BD14" i="7"/>
  <c r="BF14" i="7"/>
  <c r="BH14" i="7"/>
  <c r="BJ14" i="7"/>
  <c r="BL14" i="7"/>
  <c r="AR15" i="7"/>
  <c r="AT15" i="7"/>
  <c r="AV15" i="7"/>
  <c r="AX15" i="7"/>
  <c r="AZ15" i="7"/>
  <c r="BB15" i="7"/>
  <c r="BD15" i="7"/>
  <c r="BF15" i="7"/>
  <c r="BH15" i="7"/>
  <c r="BJ15" i="7"/>
  <c r="BL15" i="7"/>
  <c r="AR16" i="7"/>
  <c r="AT16" i="7"/>
  <c r="AV16" i="7"/>
  <c r="AX16" i="7"/>
  <c r="AZ16" i="7"/>
  <c r="BB16" i="7"/>
  <c r="BD16" i="7"/>
  <c r="BF16" i="7"/>
  <c r="BH16" i="7"/>
  <c r="BJ16" i="7"/>
  <c r="BL16" i="7"/>
  <c r="AR17" i="7"/>
  <c r="AT17" i="7"/>
  <c r="AV17" i="7"/>
  <c r="AX17" i="7"/>
  <c r="AZ17" i="7"/>
  <c r="BB17" i="7"/>
  <c r="BD17" i="7"/>
  <c r="BF17" i="7"/>
  <c r="BH17" i="7"/>
  <c r="BJ17" i="7"/>
  <c r="BL17" i="7"/>
  <c r="AR18" i="7"/>
  <c r="AT18" i="7"/>
  <c r="AV18" i="7"/>
  <c r="AX18" i="7"/>
  <c r="AZ18" i="7"/>
  <c r="BB18" i="7"/>
  <c r="BD18" i="7"/>
  <c r="BF18" i="7"/>
  <c r="BH18" i="7"/>
  <c r="BJ18" i="7"/>
  <c r="BL18" i="7"/>
  <c r="AR19" i="7"/>
  <c r="AT19" i="7"/>
  <c r="AV19" i="7"/>
  <c r="AX19" i="7"/>
  <c r="AZ19" i="7"/>
  <c r="BB19" i="7"/>
  <c r="BD19" i="7"/>
  <c r="BF19" i="7"/>
  <c r="BH19" i="7"/>
  <c r="BJ19" i="7"/>
  <c r="BL19" i="7"/>
  <c r="AR20" i="7"/>
  <c r="AT20" i="7"/>
  <c r="AV20" i="7"/>
  <c r="AX20" i="7"/>
  <c r="AZ20" i="7"/>
  <c r="BB20" i="7"/>
  <c r="BD20" i="7"/>
  <c r="BF20" i="7"/>
  <c r="BH20" i="7"/>
  <c r="BJ20" i="7"/>
  <c r="BL20" i="7"/>
  <c r="AR21" i="7"/>
  <c r="AT21" i="7"/>
  <c r="AV21" i="7"/>
  <c r="AX21" i="7"/>
  <c r="AZ21" i="7"/>
  <c r="BB21" i="7"/>
  <c r="BD21" i="7"/>
  <c r="BF21" i="7"/>
  <c r="BH21" i="7"/>
  <c r="BJ21" i="7"/>
  <c r="BL21" i="7"/>
  <c r="AR22" i="7"/>
  <c r="AT22" i="7"/>
  <c r="AV22" i="7"/>
  <c r="AX22" i="7"/>
  <c r="AZ22" i="7"/>
  <c r="BB22" i="7"/>
  <c r="BD22" i="7"/>
  <c r="BF22" i="7"/>
  <c r="BH22" i="7"/>
  <c r="BJ22" i="7"/>
  <c r="BL22" i="7"/>
  <c r="AR23" i="7"/>
  <c r="AT23" i="7"/>
  <c r="AV23" i="7"/>
  <c r="AX23" i="7"/>
  <c r="AZ23" i="7"/>
  <c r="BB23" i="7"/>
  <c r="BD23" i="7"/>
  <c r="BF23" i="7"/>
  <c r="BH23" i="7"/>
  <c r="BJ23" i="7"/>
  <c r="BL23" i="7"/>
  <c r="AR24" i="7"/>
  <c r="AT24" i="7"/>
  <c r="AV24" i="7"/>
  <c r="AX24" i="7"/>
  <c r="AZ24" i="7"/>
  <c r="BB24" i="7"/>
  <c r="BD24" i="7"/>
  <c r="BF24" i="7"/>
  <c r="BH24" i="7"/>
  <c r="BJ24" i="7"/>
  <c r="BL24" i="7"/>
  <c r="AR25" i="7"/>
  <c r="AT25" i="7"/>
  <c r="AV25" i="7"/>
  <c r="AX25" i="7"/>
  <c r="AZ25" i="7"/>
  <c r="BB25" i="7"/>
  <c r="BD25" i="7"/>
  <c r="BF25" i="7"/>
  <c r="BH25" i="7"/>
  <c r="BJ25" i="7"/>
  <c r="BL25" i="7"/>
  <c r="AR26" i="7"/>
  <c r="AT26" i="7"/>
  <c r="AV26" i="7"/>
  <c r="AX26" i="7"/>
  <c r="AZ26" i="7"/>
  <c r="BB26" i="7"/>
  <c r="BD26" i="7"/>
  <c r="BF26" i="7"/>
  <c r="BH26" i="7"/>
  <c r="BJ26" i="7"/>
  <c r="BL26" i="7"/>
  <c r="AR27" i="7"/>
  <c r="AT27" i="7"/>
  <c r="AV27" i="7"/>
  <c r="AX27" i="7"/>
  <c r="AZ27" i="7"/>
  <c r="BB27" i="7"/>
  <c r="BD27" i="7"/>
  <c r="BF27" i="7"/>
  <c r="BH27" i="7"/>
  <c r="BJ27" i="7"/>
  <c r="BL27" i="7"/>
  <c r="AR28" i="7"/>
  <c r="AT28" i="7"/>
  <c r="AV28" i="7"/>
  <c r="AX28" i="7"/>
  <c r="AZ28" i="7"/>
  <c r="BB28" i="7"/>
  <c r="BD28" i="7"/>
  <c r="BF28" i="7"/>
  <c r="BH28" i="7"/>
  <c r="BJ28" i="7"/>
  <c r="BL28" i="7"/>
  <c r="AR29" i="7"/>
  <c r="AT29" i="7"/>
  <c r="AV29" i="7"/>
  <c r="AX29" i="7"/>
  <c r="AZ29" i="7"/>
  <c r="BB29" i="7"/>
  <c r="BD29" i="7"/>
  <c r="BF29" i="7"/>
  <c r="BH29" i="7"/>
  <c r="BJ29" i="7"/>
  <c r="BL29" i="7"/>
  <c r="AR30" i="7"/>
  <c r="AT30" i="7"/>
  <c r="AV30" i="7"/>
  <c r="AX30" i="7"/>
  <c r="AZ30" i="7"/>
  <c r="BB30" i="7"/>
  <c r="BD30" i="7"/>
  <c r="BF30" i="7"/>
  <c r="BH30" i="7"/>
  <c r="BJ30" i="7"/>
  <c r="BL30" i="7"/>
  <c r="AR31" i="7"/>
  <c r="AT31" i="7"/>
  <c r="AV31" i="7"/>
  <c r="AX31" i="7"/>
  <c r="AZ31" i="7"/>
  <c r="BB31" i="7"/>
  <c r="BD31" i="7"/>
  <c r="BF31" i="7"/>
  <c r="BH31" i="7"/>
  <c r="BJ31" i="7"/>
  <c r="BL31" i="7"/>
  <c r="AR32" i="7"/>
  <c r="AT32" i="7"/>
  <c r="AV32" i="7"/>
  <c r="AX32" i="7"/>
  <c r="AZ32" i="7"/>
  <c r="BB32" i="7"/>
  <c r="BD32" i="7"/>
  <c r="BF32" i="7"/>
  <c r="BH32" i="7"/>
  <c r="BJ32" i="7"/>
  <c r="BL32" i="7"/>
  <c r="AR33" i="7"/>
  <c r="AT33" i="7"/>
  <c r="AV33" i="7"/>
  <c r="AX33" i="7"/>
  <c r="AZ33" i="7"/>
  <c r="BB33" i="7"/>
  <c r="BD33" i="7"/>
  <c r="BF33" i="7"/>
  <c r="BH33" i="7"/>
  <c r="BJ33" i="7"/>
  <c r="BL33" i="7"/>
  <c r="AR34" i="7"/>
  <c r="AT34" i="7"/>
  <c r="AV34" i="7"/>
  <c r="AX34" i="7"/>
  <c r="AZ34" i="7"/>
  <c r="BB34" i="7"/>
  <c r="BD34" i="7"/>
  <c r="BF34" i="7"/>
  <c r="BH34" i="7"/>
  <c r="BJ34" i="7"/>
  <c r="BL34" i="7"/>
  <c r="AR35" i="7"/>
  <c r="AT35" i="7"/>
  <c r="AV35" i="7"/>
  <c r="AX35" i="7"/>
  <c r="AZ35" i="7"/>
  <c r="BB35" i="7"/>
  <c r="BD35" i="7"/>
  <c r="BF35" i="7"/>
  <c r="BH35" i="7"/>
  <c r="BJ35" i="7"/>
  <c r="BL35" i="7"/>
  <c r="AR36" i="7"/>
  <c r="AT36" i="7"/>
  <c r="AV36" i="7"/>
  <c r="AX36" i="7"/>
  <c r="AZ36" i="7"/>
  <c r="BB36" i="7"/>
  <c r="BD36" i="7"/>
  <c r="BF36" i="7"/>
  <c r="BH36" i="7"/>
  <c r="BJ36" i="7"/>
  <c r="BL36" i="7"/>
  <c r="AR37" i="7"/>
  <c r="AT37" i="7"/>
  <c r="AV37" i="7"/>
  <c r="AX37" i="7"/>
  <c r="AZ37" i="7"/>
  <c r="BB37" i="7"/>
  <c r="BD37" i="7"/>
  <c r="BF37" i="7"/>
  <c r="BH37" i="7"/>
  <c r="BJ37" i="7"/>
  <c r="BL37" i="7"/>
  <c r="AR38" i="7"/>
  <c r="AT38" i="7"/>
  <c r="AV38" i="7"/>
  <c r="AX38" i="7"/>
  <c r="AZ38" i="7"/>
  <c r="BB38" i="7"/>
  <c r="BD38" i="7"/>
  <c r="BF38" i="7"/>
  <c r="BH38" i="7"/>
  <c r="BJ38" i="7"/>
  <c r="BL38" i="7"/>
  <c r="AR39" i="7"/>
  <c r="AT39" i="7"/>
  <c r="AV39" i="7"/>
  <c r="AX39" i="7"/>
  <c r="AZ39" i="7"/>
  <c r="BB39" i="7"/>
  <c r="BD39" i="7"/>
  <c r="BF39" i="7"/>
  <c r="BH39" i="7"/>
  <c r="BJ39" i="7"/>
  <c r="BL39" i="7"/>
  <c r="AR40" i="7"/>
  <c r="AT40" i="7"/>
  <c r="AV40" i="7"/>
  <c r="AX40" i="7"/>
  <c r="AZ40" i="7"/>
  <c r="BB40" i="7"/>
  <c r="BD40" i="7"/>
  <c r="BF40" i="7"/>
  <c r="BH40" i="7"/>
  <c r="BJ40" i="7"/>
  <c r="BL40" i="7"/>
  <c r="AR41" i="7"/>
  <c r="AT41" i="7"/>
  <c r="AV41" i="7"/>
  <c r="AX41" i="7"/>
  <c r="AZ41" i="7"/>
  <c r="BB41" i="7"/>
  <c r="BD41" i="7"/>
  <c r="BF41" i="7"/>
  <c r="BH41" i="7"/>
  <c r="BJ41" i="7"/>
  <c r="BL41" i="7"/>
  <c r="AR42" i="7"/>
  <c r="AT42" i="7"/>
  <c r="AV42" i="7"/>
  <c r="AX42" i="7"/>
  <c r="AZ42" i="7"/>
  <c r="BB42" i="7"/>
  <c r="BD42" i="7"/>
  <c r="BF42" i="7"/>
  <c r="BH42" i="7"/>
  <c r="BJ42" i="7"/>
  <c r="BL42" i="7"/>
  <c r="AR43" i="7"/>
  <c r="AT43" i="7"/>
  <c r="AV43" i="7"/>
  <c r="AX43" i="7"/>
  <c r="AZ43" i="7"/>
  <c r="BB43" i="7"/>
  <c r="BD43" i="7"/>
  <c r="BF43" i="7"/>
  <c r="BH43" i="7"/>
  <c r="BJ43" i="7"/>
  <c r="BL43" i="7"/>
  <c r="AR44" i="7"/>
  <c r="AT44" i="7"/>
  <c r="AV44" i="7"/>
  <c r="AX44" i="7"/>
  <c r="AZ44" i="7"/>
  <c r="BB44" i="7"/>
  <c r="BD44" i="7"/>
  <c r="BF44" i="7"/>
  <c r="BH44" i="7"/>
  <c r="BJ44" i="7"/>
  <c r="BL44" i="7"/>
  <c r="AR45" i="7"/>
  <c r="AT45" i="7"/>
  <c r="AV45" i="7"/>
  <c r="AX45" i="7"/>
  <c r="AZ45" i="7"/>
  <c r="BB45" i="7"/>
  <c r="BD45" i="7"/>
  <c r="BF45" i="7"/>
  <c r="BH45" i="7"/>
  <c r="BJ45" i="7"/>
  <c r="BL45" i="7"/>
  <c r="AR46" i="7"/>
  <c r="AT46" i="7"/>
  <c r="AV46" i="7"/>
  <c r="AX46" i="7"/>
  <c r="AZ46" i="7"/>
  <c r="BB46" i="7"/>
  <c r="BD46" i="7"/>
  <c r="BF46" i="7"/>
  <c r="BH46" i="7"/>
  <c r="BJ46" i="7"/>
  <c r="BL46" i="7"/>
  <c r="AR47" i="7"/>
  <c r="AT47" i="7"/>
  <c r="AV47" i="7"/>
  <c r="AX47" i="7"/>
  <c r="AZ47" i="7"/>
  <c r="BB47" i="7"/>
  <c r="BD47" i="7"/>
  <c r="BF47" i="7"/>
  <c r="BH47" i="7"/>
  <c r="BJ47" i="7"/>
  <c r="BL47" i="7"/>
  <c r="AR48" i="7"/>
  <c r="AT48" i="7"/>
  <c r="AV48" i="7"/>
  <c r="AX48" i="7"/>
  <c r="AZ48" i="7"/>
  <c r="BB48" i="7"/>
  <c r="BD48" i="7"/>
  <c r="BF48" i="7"/>
  <c r="BH48" i="7"/>
  <c r="BJ48" i="7"/>
  <c r="BL48" i="7"/>
  <c r="AR49" i="7"/>
  <c r="AT49" i="7"/>
  <c r="AV49" i="7"/>
  <c r="AX49" i="7"/>
  <c r="AZ49" i="7"/>
  <c r="BB49" i="7"/>
  <c r="BD49" i="7"/>
  <c r="BF49" i="7"/>
  <c r="BH49" i="7"/>
  <c r="BJ49" i="7"/>
  <c r="BL49" i="7"/>
  <c r="AR50" i="7"/>
  <c r="AT50" i="7"/>
  <c r="AV50" i="7"/>
  <c r="AX50" i="7"/>
  <c r="AZ50" i="7"/>
  <c r="BB50" i="7"/>
  <c r="BD50" i="7"/>
  <c r="BF50" i="7"/>
  <c r="BH50" i="7"/>
  <c r="BJ50" i="7"/>
  <c r="BL50" i="7"/>
  <c r="AR51" i="7"/>
  <c r="AT51" i="7"/>
  <c r="AV51" i="7"/>
  <c r="AX51" i="7"/>
  <c r="AZ51" i="7"/>
  <c r="BB51" i="7"/>
  <c r="BD51" i="7"/>
  <c r="BF51" i="7"/>
  <c r="BH51" i="7"/>
  <c r="BJ51" i="7"/>
  <c r="BL51" i="7"/>
  <c r="AR52" i="7"/>
  <c r="AT52" i="7"/>
  <c r="AV52" i="7"/>
  <c r="AX52" i="7"/>
  <c r="AZ52" i="7"/>
  <c r="BB52" i="7"/>
  <c r="BD52" i="7"/>
  <c r="BF52" i="7"/>
  <c r="BH52" i="7"/>
  <c r="BJ52" i="7"/>
  <c r="BL52" i="7"/>
  <c r="AR53" i="7"/>
  <c r="AT53" i="7"/>
  <c r="AV53" i="7"/>
  <c r="AX53" i="7"/>
  <c r="AZ53" i="7"/>
  <c r="BB53" i="7"/>
  <c r="BD53" i="7"/>
  <c r="BF53" i="7"/>
  <c r="BH53" i="7"/>
  <c r="BJ53" i="7"/>
  <c r="BL53" i="7"/>
  <c r="AR54" i="7"/>
  <c r="AT54" i="7"/>
  <c r="AV54" i="7"/>
  <c r="AX54" i="7"/>
  <c r="AZ54" i="7"/>
  <c r="BB54" i="7"/>
  <c r="BD54" i="7"/>
  <c r="BF54" i="7"/>
  <c r="BH54" i="7"/>
  <c r="BJ54" i="7"/>
  <c r="BL54" i="7"/>
  <c r="AR55" i="7"/>
  <c r="AT55" i="7"/>
  <c r="AV55" i="7"/>
  <c r="AX55" i="7"/>
  <c r="AZ55" i="7"/>
  <c r="BB55" i="7"/>
  <c r="BD55" i="7"/>
  <c r="BF55" i="7"/>
  <c r="BH55" i="7"/>
  <c r="BJ55" i="7"/>
  <c r="BL55" i="7"/>
  <c r="AR56" i="7"/>
  <c r="AT56" i="7"/>
  <c r="AV56" i="7"/>
  <c r="AX56" i="7"/>
  <c r="AZ56" i="7"/>
  <c r="BB56" i="7"/>
  <c r="BD56" i="7"/>
  <c r="BF56" i="7"/>
  <c r="BH56" i="7"/>
  <c r="BJ56" i="7"/>
  <c r="BL56" i="7"/>
  <c r="AR57" i="7"/>
  <c r="AT57" i="7"/>
  <c r="AV57" i="7"/>
  <c r="AX57" i="7"/>
  <c r="AZ57" i="7"/>
  <c r="BB57" i="7"/>
  <c r="BD57" i="7"/>
  <c r="BF57" i="7"/>
  <c r="BH57" i="7"/>
  <c r="BJ57" i="7"/>
  <c r="BL57" i="7"/>
  <c r="AR58" i="7"/>
  <c r="AT58" i="7"/>
  <c r="AV58" i="7"/>
  <c r="AX58" i="7"/>
  <c r="AZ58" i="7"/>
  <c r="BB58" i="7"/>
  <c r="BD58" i="7"/>
  <c r="BF58" i="7"/>
  <c r="BH58" i="7"/>
  <c r="BJ58" i="7"/>
  <c r="BL58" i="7"/>
  <c r="AR59" i="7"/>
  <c r="AT59" i="7"/>
  <c r="AV59" i="7"/>
  <c r="AX59" i="7"/>
  <c r="AZ59" i="7"/>
  <c r="BB59" i="7"/>
  <c r="BD59" i="7"/>
  <c r="BF59" i="7"/>
  <c r="BH59" i="7"/>
  <c r="BJ59" i="7"/>
  <c r="BL59" i="7"/>
  <c r="AR60" i="7"/>
  <c r="AT60" i="7"/>
  <c r="AV60" i="7"/>
  <c r="AX60" i="7"/>
  <c r="AZ60" i="7"/>
  <c r="BB60" i="7"/>
  <c r="BD60" i="7"/>
  <c r="BF60" i="7"/>
  <c r="BH60" i="7"/>
  <c r="BJ60" i="7"/>
  <c r="BL60" i="7"/>
  <c r="AR61" i="7"/>
  <c r="AT61" i="7"/>
  <c r="AV61" i="7"/>
  <c r="AX61" i="7"/>
  <c r="AZ61" i="7"/>
  <c r="BB61" i="7"/>
  <c r="BD61" i="7"/>
  <c r="BF61" i="7"/>
  <c r="BH61" i="7"/>
  <c r="BJ61" i="7"/>
  <c r="BL61" i="7"/>
  <c r="AR62" i="7"/>
  <c r="AT62" i="7"/>
  <c r="AV62" i="7"/>
  <c r="AX62" i="7"/>
  <c r="AZ62" i="7"/>
  <c r="BB62" i="7"/>
  <c r="BD62" i="7"/>
  <c r="BF62" i="7"/>
  <c r="BH62" i="7"/>
  <c r="BJ62" i="7"/>
  <c r="BL62" i="7"/>
  <c r="AR63" i="7"/>
  <c r="AT63" i="7"/>
  <c r="AV63" i="7"/>
  <c r="AX63" i="7"/>
  <c r="AZ63" i="7"/>
  <c r="BB63" i="7"/>
  <c r="BD63" i="7"/>
  <c r="BF63" i="7"/>
  <c r="BH63" i="7"/>
  <c r="BJ63" i="7"/>
  <c r="BL63" i="7"/>
  <c r="AR64" i="7"/>
  <c r="AT64" i="7"/>
  <c r="AV64" i="7"/>
  <c r="AX64" i="7"/>
  <c r="AZ64" i="7"/>
  <c r="BB64" i="7"/>
  <c r="BD64" i="7"/>
  <c r="BF64" i="7"/>
  <c r="BH64" i="7"/>
  <c r="BJ64" i="7"/>
  <c r="BL64" i="7"/>
  <c r="AR65" i="7"/>
  <c r="AT65" i="7"/>
  <c r="AV65" i="7"/>
  <c r="AX65" i="7"/>
  <c r="AZ65" i="7"/>
  <c r="BB65" i="7"/>
  <c r="BD65" i="7"/>
  <c r="BF65" i="7"/>
  <c r="BH65" i="7"/>
  <c r="BJ65" i="7"/>
  <c r="BL65" i="7"/>
  <c r="AR66" i="7"/>
  <c r="AT66" i="7"/>
  <c r="AV66" i="7"/>
  <c r="AX66" i="7"/>
  <c r="AZ66" i="7"/>
  <c r="BB66" i="7"/>
  <c r="BD66" i="7"/>
  <c r="BF66" i="7"/>
  <c r="BH66" i="7"/>
  <c r="BJ66" i="7"/>
  <c r="BL66" i="7"/>
  <c r="AR67" i="7"/>
  <c r="AT67" i="7"/>
  <c r="AV67" i="7"/>
  <c r="AX67" i="7"/>
  <c r="AZ67" i="7"/>
  <c r="BB67" i="7"/>
  <c r="BD67" i="7"/>
  <c r="BF67" i="7"/>
  <c r="BH67" i="7"/>
  <c r="BJ67" i="7"/>
  <c r="BL67" i="7"/>
  <c r="AR68" i="7"/>
  <c r="AT68" i="7"/>
  <c r="AV68" i="7"/>
  <c r="AX68" i="7"/>
  <c r="AZ68" i="7"/>
  <c r="BB68" i="7"/>
  <c r="BD68" i="7"/>
  <c r="BF68" i="7"/>
  <c r="BH68" i="7"/>
  <c r="BJ68" i="7"/>
  <c r="BL68" i="7"/>
  <c r="AR69" i="7"/>
  <c r="AT69" i="7"/>
  <c r="AV69" i="7"/>
  <c r="AX69" i="7"/>
  <c r="AZ69" i="7"/>
  <c r="BB69" i="7"/>
  <c r="BD69" i="7"/>
  <c r="BF69" i="7"/>
  <c r="BH69" i="7"/>
  <c r="BJ69" i="7"/>
  <c r="BL69" i="7"/>
  <c r="AR70" i="7"/>
  <c r="AT70" i="7"/>
  <c r="AV70" i="7"/>
  <c r="AX70" i="7"/>
  <c r="AZ70" i="7"/>
  <c r="BB70" i="7"/>
  <c r="BD70" i="7"/>
  <c r="BF70" i="7"/>
  <c r="BH70" i="7"/>
  <c r="BJ70" i="7"/>
  <c r="BL70" i="7"/>
  <c r="AR71" i="7"/>
  <c r="AT71" i="7"/>
  <c r="AV71" i="7"/>
  <c r="AX71" i="7"/>
  <c r="AZ71" i="7"/>
  <c r="BB71" i="7"/>
  <c r="BD71" i="7"/>
  <c r="BF71" i="7"/>
  <c r="BH71" i="7"/>
  <c r="BJ71" i="7"/>
  <c r="BL71" i="7"/>
  <c r="AR72" i="7"/>
  <c r="AT72" i="7"/>
  <c r="AV72" i="7"/>
  <c r="AX72" i="7"/>
  <c r="AZ72" i="7"/>
  <c r="BB72" i="7"/>
  <c r="BD72" i="7"/>
  <c r="BF72" i="7"/>
  <c r="BH72" i="7"/>
  <c r="BJ72" i="7"/>
  <c r="BL72" i="7"/>
  <c r="AR73" i="7"/>
  <c r="AT73" i="7"/>
  <c r="AV73" i="7"/>
  <c r="AX73" i="7"/>
  <c r="AZ73" i="7"/>
  <c r="BB73" i="7"/>
  <c r="BD73" i="7"/>
  <c r="BF73" i="7"/>
  <c r="BH73" i="7"/>
  <c r="BJ73" i="7"/>
  <c r="BL73" i="7"/>
  <c r="AR74" i="7"/>
  <c r="AT74" i="7"/>
  <c r="AV74" i="7"/>
  <c r="AX74" i="7"/>
  <c r="AZ74" i="7"/>
  <c r="BB74" i="7"/>
  <c r="BD74" i="7"/>
  <c r="BF74" i="7"/>
  <c r="BH74" i="7"/>
  <c r="BJ74" i="7"/>
  <c r="BL74" i="7"/>
  <c r="AR75" i="7"/>
  <c r="AT75" i="7"/>
  <c r="AV75" i="7"/>
  <c r="AX75" i="7"/>
  <c r="AZ75" i="7"/>
  <c r="BB75" i="7"/>
  <c r="BD75" i="7"/>
  <c r="BF75" i="7"/>
  <c r="BH75" i="7"/>
  <c r="BJ75" i="7"/>
  <c r="BL75" i="7"/>
  <c r="AR76" i="7"/>
  <c r="AT76" i="7"/>
  <c r="AV76" i="7"/>
  <c r="AX76" i="7"/>
  <c r="AZ76" i="7"/>
  <c r="BB76" i="7"/>
  <c r="BD76" i="7"/>
  <c r="BF76" i="7"/>
  <c r="BH76" i="7"/>
  <c r="BJ76" i="7"/>
  <c r="BL76" i="7"/>
  <c r="AR77" i="7"/>
  <c r="AT77" i="7"/>
  <c r="AV77" i="7"/>
  <c r="AX77" i="7"/>
  <c r="AZ77" i="7"/>
  <c r="BB77" i="7"/>
  <c r="BD77" i="7"/>
  <c r="BF77" i="7"/>
  <c r="BH77" i="7"/>
  <c r="BJ77" i="7"/>
  <c r="BL77" i="7"/>
  <c r="AR78" i="7"/>
  <c r="AT78" i="7"/>
  <c r="AV78" i="7"/>
  <c r="AX78" i="7"/>
  <c r="AZ78" i="7"/>
  <c r="BB78" i="7"/>
  <c r="BD78" i="7"/>
  <c r="BF78" i="7"/>
  <c r="BH78" i="7"/>
  <c r="BJ78" i="7"/>
  <c r="BL78" i="7"/>
  <c r="AR79" i="7"/>
  <c r="AT79" i="7"/>
  <c r="AV79" i="7"/>
  <c r="AX79" i="7"/>
  <c r="AZ79" i="7"/>
  <c r="BB79" i="7"/>
  <c r="BD79" i="7"/>
  <c r="BF79" i="7"/>
  <c r="BH79" i="7"/>
  <c r="BJ79" i="7"/>
  <c r="BL79" i="7"/>
  <c r="AR80" i="7"/>
  <c r="AT80" i="7"/>
  <c r="AV80" i="7"/>
  <c r="AX80" i="7"/>
  <c r="AZ80" i="7"/>
  <c r="BB80" i="7"/>
  <c r="BD80" i="7"/>
  <c r="BF80" i="7"/>
  <c r="BH80" i="7"/>
  <c r="BJ80" i="7"/>
  <c r="BL80" i="7"/>
  <c r="AR81" i="7"/>
  <c r="AT81" i="7"/>
  <c r="AV81" i="7"/>
  <c r="AX81" i="7"/>
  <c r="AZ81" i="7"/>
  <c r="BB81" i="7"/>
  <c r="BD81" i="7"/>
  <c r="BF81" i="7"/>
  <c r="BH81" i="7"/>
  <c r="BJ81" i="7"/>
  <c r="BL81" i="7"/>
  <c r="AR82" i="7"/>
  <c r="AT82" i="7"/>
  <c r="AV82" i="7"/>
  <c r="AX82" i="7"/>
  <c r="AZ82" i="7"/>
  <c r="BB82" i="7"/>
  <c r="BD82" i="7"/>
  <c r="BF82" i="7"/>
  <c r="BH82" i="7"/>
  <c r="BJ82" i="7"/>
  <c r="BL82" i="7"/>
  <c r="AR83" i="7"/>
  <c r="AT83" i="7"/>
  <c r="AV83" i="7"/>
  <c r="AX83" i="7"/>
  <c r="AZ83" i="7"/>
  <c r="BB83" i="7"/>
  <c r="BD83" i="7"/>
  <c r="BF83" i="7"/>
  <c r="BH83" i="7"/>
  <c r="BJ83" i="7"/>
  <c r="BL83" i="7"/>
  <c r="AR84" i="7"/>
  <c r="AT84" i="7"/>
  <c r="AV84" i="7"/>
  <c r="AX84" i="7"/>
  <c r="AZ84" i="7"/>
  <c r="BB84" i="7"/>
  <c r="BD84" i="7"/>
  <c r="BF84" i="7"/>
  <c r="BH84" i="7"/>
  <c r="BJ84" i="7"/>
  <c r="BL84" i="7"/>
  <c r="AR85" i="7"/>
  <c r="AT85" i="7"/>
  <c r="AV85" i="7"/>
  <c r="AX85" i="7"/>
  <c r="AZ85" i="7"/>
  <c r="BB85" i="7"/>
  <c r="BD85" i="7"/>
  <c r="BF85" i="7"/>
  <c r="BH85" i="7"/>
  <c r="BJ85" i="7"/>
  <c r="BL85" i="7"/>
  <c r="AR86" i="7"/>
  <c r="AT86" i="7"/>
  <c r="AV86" i="7"/>
  <c r="AX86" i="7"/>
  <c r="AZ86" i="7"/>
  <c r="BB86" i="7"/>
  <c r="BD86" i="7"/>
  <c r="BF86" i="7"/>
  <c r="BH86" i="7"/>
  <c r="BJ86" i="7"/>
  <c r="BL86" i="7"/>
  <c r="AR87" i="7"/>
  <c r="AT87" i="7"/>
  <c r="AV87" i="7"/>
  <c r="AX87" i="7"/>
  <c r="AZ87" i="7"/>
  <c r="BB87" i="7"/>
  <c r="BD87" i="7"/>
  <c r="BF87" i="7"/>
  <c r="BH87" i="7"/>
  <c r="BJ87" i="7"/>
  <c r="BL87" i="7"/>
  <c r="AR88" i="7"/>
  <c r="AT88" i="7"/>
  <c r="AV88" i="7"/>
  <c r="AX88" i="7"/>
  <c r="AZ88" i="7"/>
  <c r="BB88" i="7"/>
  <c r="BD88" i="7"/>
  <c r="BF88" i="7"/>
  <c r="BH88" i="7"/>
  <c r="BJ88" i="7"/>
  <c r="BL88" i="7"/>
  <c r="AR89" i="7"/>
  <c r="AT89" i="7"/>
  <c r="AV89" i="7"/>
  <c r="AX89" i="7"/>
  <c r="AZ89" i="7"/>
  <c r="BB89" i="7"/>
  <c r="BD89" i="7"/>
  <c r="BF89" i="7"/>
  <c r="BH89" i="7"/>
  <c r="BJ89" i="7"/>
  <c r="BL89" i="7"/>
  <c r="AR90" i="7"/>
  <c r="AT90" i="7"/>
  <c r="AV90" i="7"/>
  <c r="AX90" i="7"/>
  <c r="AZ90" i="7"/>
  <c r="BB90" i="7"/>
  <c r="BD90" i="7"/>
  <c r="BF90" i="7"/>
  <c r="BH90" i="7"/>
  <c r="BJ90" i="7"/>
  <c r="BL90" i="7"/>
  <c r="AR91" i="7"/>
  <c r="AT91" i="7"/>
  <c r="AV91" i="7"/>
  <c r="AX91" i="7"/>
  <c r="AZ91" i="7"/>
  <c r="BB91" i="7"/>
  <c r="BD91" i="7"/>
  <c r="BF91" i="7"/>
  <c r="BH91" i="7"/>
  <c r="BJ91" i="7"/>
  <c r="BL91" i="7"/>
  <c r="AR92" i="7"/>
  <c r="AT92" i="7"/>
  <c r="AV92" i="7"/>
  <c r="AX92" i="7"/>
  <c r="AZ92" i="7"/>
  <c r="BB92" i="7"/>
  <c r="BD92" i="7"/>
  <c r="BF92" i="7"/>
  <c r="BH92" i="7"/>
  <c r="BJ92" i="7"/>
  <c r="BL92" i="7"/>
  <c r="AR93" i="7"/>
  <c r="AT93" i="7"/>
  <c r="AV93" i="7"/>
  <c r="AX93" i="7"/>
  <c r="AZ93" i="7"/>
  <c r="BB93" i="7"/>
  <c r="BD93" i="7"/>
  <c r="BF93" i="7"/>
  <c r="BH93" i="7"/>
  <c r="BJ93" i="7"/>
  <c r="BL93" i="7"/>
  <c r="AR94" i="7"/>
  <c r="AT94" i="7"/>
  <c r="AV94" i="7"/>
  <c r="AX94" i="7"/>
  <c r="AZ94" i="7"/>
  <c r="BB94" i="7"/>
  <c r="BD94" i="7"/>
  <c r="BF94" i="7"/>
  <c r="BH94" i="7"/>
  <c r="BJ94" i="7"/>
  <c r="BL94" i="7"/>
  <c r="AR95" i="7"/>
  <c r="AT95" i="7"/>
  <c r="AV95" i="7"/>
  <c r="AX95" i="7"/>
  <c r="AZ95" i="7"/>
  <c r="BB95" i="7"/>
  <c r="BD95" i="7"/>
  <c r="BF95" i="7"/>
  <c r="BH95" i="7"/>
  <c r="BJ95" i="7"/>
  <c r="BL95" i="7"/>
  <c r="AR96" i="7"/>
  <c r="AT96" i="7"/>
  <c r="AV96" i="7"/>
  <c r="AX96" i="7"/>
  <c r="AZ96" i="7"/>
  <c r="BB96" i="7"/>
  <c r="BD96" i="7"/>
  <c r="BF96" i="7"/>
  <c r="BH96" i="7"/>
  <c r="BJ96" i="7"/>
  <c r="BL96" i="7"/>
  <c r="AR97" i="7"/>
  <c r="AT97" i="7"/>
  <c r="AV97" i="7"/>
  <c r="AX97" i="7"/>
  <c r="AZ97" i="7"/>
  <c r="BB97" i="7"/>
  <c r="BD97" i="7"/>
  <c r="BF97" i="7"/>
  <c r="BH97" i="7"/>
  <c r="BJ97" i="7"/>
  <c r="BL97" i="7"/>
  <c r="AR98" i="7"/>
  <c r="AT98" i="7"/>
  <c r="AV98" i="7"/>
  <c r="AX98" i="7"/>
  <c r="AZ98" i="7"/>
  <c r="BB98" i="7"/>
  <c r="BD98" i="7"/>
  <c r="BF98" i="7"/>
  <c r="BH98" i="7"/>
  <c r="BJ98" i="7"/>
  <c r="BL98" i="7"/>
  <c r="AR99" i="7"/>
  <c r="AT99" i="7"/>
  <c r="AV99" i="7"/>
  <c r="AX99" i="7"/>
  <c r="AZ99" i="7"/>
  <c r="BB99" i="7"/>
  <c r="BD99" i="7"/>
  <c r="BF99" i="7"/>
  <c r="BH99" i="7"/>
  <c r="BJ99" i="7"/>
  <c r="BL99" i="7"/>
  <c r="AR100" i="7"/>
  <c r="AT100" i="7"/>
  <c r="AV100" i="7"/>
  <c r="AX100" i="7"/>
  <c r="AZ100" i="7"/>
  <c r="BB100" i="7"/>
  <c r="BD100" i="7"/>
  <c r="BF100" i="7"/>
  <c r="BH100" i="7"/>
  <c r="BJ100" i="7"/>
  <c r="BL100" i="7"/>
  <c r="AR101" i="7"/>
  <c r="AT101" i="7"/>
  <c r="AV101" i="7"/>
  <c r="AX101" i="7"/>
  <c r="AZ101" i="7"/>
  <c r="BB101" i="7"/>
  <c r="BD101" i="7"/>
  <c r="BF101" i="7"/>
  <c r="BH101" i="7"/>
  <c r="BJ101" i="7"/>
  <c r="BL101" i="7"/>
  <c r="AR102" i="7"/>
  <c r="AT102" i="7"/>
  <c r="AV102" i="7"/>
  <c r="AX102" i="7"/>
  <c r="AZ102" i="7"/>
  <c r="BB102" i="7"/>
  <c r="BD102" i="7"/>
  <c r="BF102" i="7"/>
  <c r="BH102" i="7"/>
  <c r="BJ102" i="7"/>
  <c r="BL102" i="7"/>
  <c r="AR103" i="7"/>
  <c r="AT103" i="7"/>
  <c r="AV103" i="7"/>
  <c r="AX103" i="7"/>
  <c r="AZ103" i="7"/>
  <c r="BB103" i="7"/>
  <c r="BD103" i="7"/>
  <c r="BF103" i="7"/>
  <c r="BH103" i="7"/>
  <c r="BJ103" i="7"/>
  <c r="BL103" i="7"/>
  <c r="AR104" i="7"/>
  <c r="AT104" i="7"/>
  <c r="AV104" i="7"/>
  <c r="AX104" i="7"/>
  <c r="AZ104" i="7"/>
  <c r="BB104" i="7"/>
  <c r="BD104" i="7"/>
  <c r="BF104" i="7"/>
  <c r="BH104" i="7"/>
  <c r="BJ104" i="7"/>
  <c r="BL104" i="7"/>
  <c r="AR105" i="7"/>
  <c r="AT105" i="7"/>
  <c r="AV105" i="7"/>
  <c r="AX105" i="7"/>
  <c r="AZ105" i="7"/>
  <c r="BB105" i="7"/>
  <c r="BD105" i="7"/>
  <c r="BF105" i="7"/>
  <c r="BH105" i="7"/>
  <c r="BJ105" i="7"/>
  <c r="BL105" i="7"/>
  <c r="AR106" i="7"/>
  <c r="AT106" i="7"/>
  <c r="AV106" i="7"/>
  <c r="AX106" i="7"/>
  <c r="AZ106" i="7"/>
  <c r="BB106" i="7"/>
  <c r="BD106" i="7"/>
  <c r="BF106" i="7"/>
  <c r="BH106" i="7"/>
  <c r="BJ106" i="7"/>
  <c r="BL106" i="7"/>
  <c r="AR107" i="7"/>
  <c r="AT107" i="7"/>
  <c r="AV107" i="7"/>
  <c r="AX107" i="7"/>
  <c r="AZ107" i="7"/>
  <c r="BB107" i="7"/>
  <c r="BD107" i="7"/>
  <c r="BF107" i="7"/>
  <c r="BH107" i="7"/>
  <c r="BJ107" i="7"/>
  <c r="BL107" i="7"/>
  <c r="AR108" i="7"/>
  <c r="AT108" i="7"/>
  <c r="AV108" i="7"/>
  <c r="AX108" i="7"/>
  <c r="AZ108" i="7"/>
  <c r="BB108" i="7"/>
  <c r="BD108" i="7"/>
  <c r="BF108" i="7"/>
  <c r="BH108" i="7"/>
  <c r="BJ108" i="7"/>
  <c r="BL108" i="7"/>
  <c r="AR109" i="7"/>
  <c r="AT109" i="7"/>
  <c r="AV109" i="7"/>
  <c r="AX109" i="7"/>
  <c r="AZ109" i="7"/>
  <c r="BB109" i="7"/>
  <c r="BD109" i="7"/>
  <c r="BF109" i="7"/>
  <c r="BH109" i="7"/>
  <c r="BJ109" i="7"/>
  <c r="BL109" i="7"/>
  <c r="AR110" i="7"/>
  <c r="AT110" i="7"/>
  <c r="AV110" i="7"/>
  <c r="AX110" i="7"/>
  <c r="AZ110" i="7"/>
  <c r="BB110" i="7"/>
  <c r="BD110" i="7"/>
  <c r="BF110" i="7"/>
  <c r="BH110" i="7"/>
  <c r="BJ110" i="7"/>
  <c r="BL110" i="7"/>
  <c r="AR111" i="7"/>
  <c r="AT111" i="7"/>
  <c r="AV111" i="7"/>
  <c r="AX111" i="7"/>
  <c r="AZ111" i="7"/>
  <c r="BB111" i="7"/>
  <c r="BD111" i="7"/>
  <c r="BF111" i="7"/>
  <c r="BH111" i="7"/>
  <c r="BJ111" i="7"/>
  <c r="BL111" i="7"/>
  <c r="AR112" i="7"/>
  <c r="AT112" i="7"/>
  <c r="AV112" i="7"/>
  <c r="AX112" i="7"/>
  <c r="AZ112" i="7"/>
  <c r="BB112" i="7"/>
  <c r="BD112" i="7"/>
  <c r="BF112" i="7"/>
  <c r="BH112" i="7"/>
  <c r="BJ112" i="7"/>
  <c r="BL112" i="7"/>
  <c r="AR113" i="7"/>
  <c r="AT113" i="7"/>
  <c r="AV113" i="7"/>
  <c r="AX113" i="7"/>
  <c r="AZ113" i="7"/>
  <c r="BB113" i="7"/>
  <c r="BD113" i="7"/>
  <c r="BF113" i="7"/>
  <c r="BH113" i="7"/>
  <c r="BJ113" i="7"/>
  <c r="BL113" i="7"/>
  <c r="AR114" i="7"/>
  <c r="AT114" i="7"/>
  <c r="AV114" i="7"/>
  <c r="AX114" i="7"/>
  <c r="AZ114" i="7"/>
  <c r="BB114" i="7"/>
  <c r="BD114" i="7"/>
  <c r="BF114" i="7"/>
  <c r="BH114" i="7"/>
  <c r="BJ114" i="7"/>
  <c r="BL114" i="7"/>
  <c r="AR115" i="7"/>
  <c r="AT115" i="7"/>
  <c r="AV115" i="7"/>
  <c r="AX115" i="7"/>
  <c r="AZ115" i="7"/>
  <c r="BB115" i="7"/>
  <c r="BD115" i="7"/>
  <c r="BF115" i="7"/>
  <c r="BH115" i="7"/>
  <c r="BJ115" i="7"/>
  <c r="BL115" i="7"/>
  <c r="AR116" i="7"/>
  <c r="AT116" i="7"/>
  <c r="AV116" i="7"/>
  <c r="AX116" i="7"/>
  <c r="AZ116" i="7"/>
  <c r="BB116" i="7"/>
  <c r="BD116" i="7"/>
  <c r="BF116" i="7"/>
  <c r="BH116" i="7"/>
  <c r="BJ116" i="7"/>
  <c r="BL116" i="7"/>
  <c r="AR117" i="7"/>
  <c r="AT117" i="7"/>
  <c r="AV117" i="7"/>
  <c r="AX117" i="7"/>
  <c r="AZ117" i="7"/>
  <c r="BB117" i="7"/>
  <c r="BD117" i="7"/>
  <c r="BF117" i="7"/>
  <c r="BH117" i="7"/>
  <c r="BJ117" i="7"/>
  <c r="BL117" i="7"/>
  <c r="AR118" i="7"/>
  <c r="AT118" i="7"/>
  <c r="AV118" i="7"/>
  <c r="AX118" i="7"/>
  <c r="AZ118" i="7"/>
  <c r="BB118" i="7"/>
  <c r="BD118" i="7"/>
  <c r="BF118" i="7"/>
  <c r="BH118" i="7"/>
  <c r="BJ118" i="7"/>
  <c r="BL118" i="7"/>
  <c r="AR119" i="7"/>
  <c r="AT119" i="7"/>
  <c r="AV119" i="7"/>
  <c r="AX119" i="7"/>
  <c r="AZ119" i="7"/>
  <c r="BB119" i="7"/>
  <c r="BD119" i="7"/>
  <c r="BF119" i="7"/>
  <c r="BH119" i="7"/>
  <c r="BJ119" i="7"/>
  <c r="BL119" i="7"/>
  <c r="AR120" i="7"/>
  <c r="AT120" i="7"/>
  <c r="AV120" i="7"/>
  <c r="AX120" i="7"/>
  <c r="AZ120" i="7"/>
  <c r="BB120" i="7"/>
  <c r="BD120" i="7"/>
  <c r="BF120" i="7"/>
  <c r="BH120" i="7"/>
  <c r="BJ120" i="7"/>
  <c r="BL120" i="7"/>
  <c r="AR121" i="7"/>
  <c r="AT121" i="7"/>
  <c r="AV121" i="7"/>
  <c r="AX121" i="7"/>
  <c r="AZ121" i="7"/>
  <c r="BB121" i="7"/>
  <c r="BD121" i="7"/>
  <c r="BF121" i="7"/>
  <c r="BH121" i="7"/>
  <c r="BJ121" i="7"/>
  <c r="BL121" i="7"/>
  <c r="AR122" i="7"/>
  <c r="AT122" i="7"/>
  <c r="AV122" i="7"/>
  <c r="AX122" i="7"/>
  <c r="AZ122" i="7"/>
  <c r="BB122" i="7"/>
  <c r="BD122" i="7"/>
  <c r="BF122" i="7"/>
  <c r="BH122" i="7"/>
  <c r="BJ122" i="7"/>
  <c r="BL122" i="7"/>
  <c r="AR123" i="7"/>
  <c r="AT123" i="7"/>
  <c r="AV123" i="7"/>
  <c r="AX123" i="7"/>
  <c r="AZ123" i="7"/>
  <c r="BB123" i="7"/>
  <c r="BD123" i="7"/>
  <c r="BF123" i="7"/>
  <c r="BH123" i="7"/>
  <c r="BJ123" i="7"/>
  <c r="BL123" i="7"/>
  <c r="AR124" i="7"/>
  <c r="AT124" i="7"/>
  <c r="AV124" i="7"/>
  <c r="AX124" i="7"/>
  <c r="AZ124" i="7"/>
  <c r="BB124" i="7"/>
  <c r="BD124" i="7"/>
  <c r="BF124" i="7"/>
  <c r="BH124" i="7"/>
  <c r="BJ124" i="7"/>
  <c r="BL124" i="7"/>
  <c r="AR125" i="7"/>
  <c r="AT125" i="7"/>
  <c r="AV125" i="7"/>
  <c r="AX125" i="7"/>
  <c r="AZ125" i="7"/>
  <c r="BB125" i="7"/>
  <c r="BD125" i="7"/>
  <c r="BF125" i="7"/>
  <c r="BH125" i="7"/>
  <c r="BJ125" i="7"/>
  <c r="BL125" i="7"/>
  <c r="AR126" i="7"/>
  <c r="AT126" i="7"/>
  <c r="AV126" i="7"/>
  <c r="AX126" i="7"/>
  <c r="AZ126" i="7"/>
  <c r="BB126" i="7"/>
  <c r="BD126" i="7"/>
  <c r="BF126" i="7"/>
  <c r="BH126" i="7"/>
  <c r="BJ126" i="7"/>
  <c r="BL126" i="7"/>
  <c r="AR127" i="7"/>
  <c r="AT127" i="7"/>
  <c r="AV127" i="7"/>
  <c r="AX127" i="7"/>
  <c r="AZ127" i="7"/>
  <c r="BB127" i="7"/>
  <c r="BD127" i="7"/>
  <c r="BF127" i="7"/>
  <c r="BH127" i="7"/>
  <c r="BJ127" i="7"/>
  <c r="BL127" i="7"/>
  <c r="AR128" i="7"/>
  <c r="AT128" i="7"/>
  <c r="AV128" i="7"/>
  <c r="AX128" i="7"/>
  <c r="AZ128" i="7"/>
  <c r="BB128" i="7"/>
  <c r="BD128" i="7"/>
  <c r="BF128" i="7"/>
  <c r="BH128" i="7"/>
  <c r="BJ128" i="7"/>
  <c r="BL128" i="7"/>
  <c r="AR129" i="7"/>
  <c r="AT129" i="7"/>
  <c r="AV129" i="7"/>
  <c r="AX129" i="7"/>
  <c r="AZ129" i="7"/>
  <c r="BB129" i="7"/>
  <c r="BD129" i="7"/>
  <c r="BF129" i="7"/>
  <c r="BH129" i="7"/>
  <c r="BJ129" i="7"/>
  <c r="BL129" i="7"/>
  <c r="AR130" i="7"/>
  <c r="AT130" i="7"/>
  <c r="AV130" i="7"/>
  <c r="AX130" i="7"/>
  <c r="AZ130" i="7"/>
  <c r="BB130" i="7"/>
  <c r="BD130" i="7"/>
  <c r="BF130" i="7"/>
  <c r="BH130" i="7"/>
  <c r="BJ130" i="7"/>
  <c r="BL130" i="7"/>
  <c r="AR131" i="7"/>
  <c r="AT131" i="7"/>
  <c r="AV131" i="7"/>
  <c r="AX131" i="7"/>
  <c r="AZ131" i="7"/>
  <c r="BB131" i="7"/>
  <c r="BD131" i="7"/>
  <c r="BF131" i="7"/>
  <c r="BH131" i="7"/>
  <c r="BJ131" i="7"/>
  <c r="BL131" i="7"/>
  <c r="AR132" i="7"/>
  <c r="AT132" i="7"/>
  <c r="AV132" i="7"/>
  <c r="AX132" i="7"/>
  <c r="AZ132" i="7"/>
  <c r="BB132" i="7"/>
  <c r="BD132" i="7"/>
  <c r="BF132" i="7"/>
  <c r="BH132" i="7"/>
  <c r="BJ132" i="7"/>
  <c r="BL132" i="7"/>
  <c r="AR133" i="7"/>
  <c r="AT133" i="7"/>
  <c r="AV133" i="7"/>
  <c r="AX133" i="7"/>
  <c r="AZ133" i="7"/>
  <c r="BB133" i="7"/>
  <c r="BD133" i="7"/>
  <c r="BF133" i="7"/>
  <c r="BH133" i="7"/>
  <c r="BJ133" i="7"/>
  <c r="BL133" i="7"/>
  <c r="AR134" i="7"/>
  <c r="AT134" i="7"/>
  <c r="AV134" i="7"/>
  <c r="AX134" i="7"/>
  <c r="AZ134" i="7"/>
  <c r="BB134" i="7"/>
  <c r="BD134" i="7"/>
  <c r="BF134" i="7"/>
  <c r="BH134" i="7"/>
  <c r="BJ134" i="7"/>
  <c r="BL134" i="7"/>
  <c r="AR135" i="7"/>
  <c r="AT135" i="7"/>
  <c r="AV135" i="7"/>
  <c r="AX135" i="7"/>
  <c r="AZ135" i="7"/>
  <c r="BB135" i="7"/>
  <c r="BD135" i="7"/>
  <c r="BF135" i="7"/>
  <c r="BH135" i="7"/>
  <c r="BJ135" i="7"/>
  <c r="BL135" i="7"/>
  <c r="AR136" i="7"/>
  <c r="AT136" i="7"/>
  <c r="AV136" i="7"/>
  <c r="AX136" i="7"/>
  <c r="AZ136" i="7"/>
  <c r="BB136" i="7"/>
  <c r="BD136" i="7"/>
  <c r="BF136" i="7"/>
  <c r="BH136" i="7"/>
  <c r="BJ136" i="7"/>
  <c r="BL136" i="7"/>
  <c r="AR137" i="7"/>
  <c r="AT137" i="7"/>
  <c r="AV137" i="7"/>
  <c r="AX137" i="7"/>
  <c r="AZ137" i="7"/>
  <c r="BB137" i="7"/>
  <c r="BD137" i="7"/>
  <c r="BF137" i="7"/>
  <c r="BH137" i="7"/>
  <c r="BJ137" i="7"/>
  <c r="BL137" i="7"/>
  <c r="AR138" i="7"/>
  <c r="AT138" i="7"/>
  <c r="AV138" i="7"/>
  <c r="AX138" i="7"/>
  <c r="AZ138" i="7"/>
  <c r="BB138" i="7"/>
  <c r="BD138" i="7"/>
  <c r="BF138" i="7"/>
  <c r="BH138" i="7"/>
  <c r="BJ138" i="7"/>
  <c r="BL138" i="7"/>
  <c r="AR139" i="7"/>
  <c r="AT139" i="7"/>
  <c r="AV139" i="7"/>
  <c r="AX139" i="7"/>
  <c r="AZ139" i="7"/>
  <c r="BB139" i="7"/>
  <c r="BD139" i="7"/>
  <c r="BF139" i="7"/>
  <c r="BH139" i="7"/>
  <c r="BJ139" i="7"/>
  <c r="BL139" i="7"/>
  <c r="AR140" i="7"/>
  <c r="AT140" i="7"/>
  <c r="AV140" i="7"/>
  <c r="AX140" i="7"/>
  <c r="AZ140" i="7"/>
  <c r="BB140" i="7"/>
  <c r="BD140" i="7"/>
  <c r="BF140" i="7"/>
  <c r="BH140" i="7"/>
  <c r="BJ140" i="7"/>
  <c r="BL140" i="7"/>
  <c r="AR141" i="7"/>
  <c r="AT141" i="7"/>
  <c r="AV141" i="7"/>
  <c r="AX141" i="7"/>
  <c r="AZ141" i="7"/>
  <c r="BB141" i="7"/>
  <c r="BD141" i="7"/>
  <c r="BF141" i="7"/>
  <c r="BH141" i="7"/>
  <c r="BJ141" i="7"/>
  <c r="BL141" i="7"/>
  <c r="AR142" i="7"/>
  <c r="AT142" i="7"/>
  <c r="AV142" i="7"/>
  <c r="AX142" i="7"/>
  <c r="AZ142" i="7"/>
  <c r="BB142" i="7"/>
  <c r="BD142" i="7"/>
  <c r="BF142" i="7"/>
  <c r="BH142" i="7"/>
  <c r="BJ142" i="7"/>
  <c r="BL142" i="7"/>
  <c r="AR143" i="7"/>
  <c r="AT143" i="7"/>
  <c r="AV143" i="7"/>
  <c r="AX143" i="7"/>
  <c r="AZ143" i="7"/>
  <c r="BB143" i="7"/>
  <c r="BD143" i="7"/>
  <c r="BF143" i="7"/>
  <c r="BH143" i="7"/>
  <c r="BJ143" i="7"/>
  <c r="BL143" i="7"/>
  <c r="AR144" i="7"/>
  <c r="AT144" i="7"/>
  <c r="AV144" i="7"/>
  <c r="AX144" i="7"/>
  <c r="AZ144" i="7"/>
  <c r="BB144" i="7"/>
  <c r="BD144" i="7"/>
  <c r="BF144" i="7"/>
  <c r="BH144" i="7"/>
  <c r="BJ144" i="7"/>
  <c r="BL144" i="7"/>
  <c r="AR145" i="7"/>
  <c r="AT145" i="7"/>
  <c r="AV145" i="7"/>
  <c r="AX145" i="7"/>
  <c r="AZ145" i="7"/>
  <c r="BB145" i="7"/>
  <c r="BD145" i="7"/>
  <c r="BF145" i="7"/>
  <c r="BH145" i="7"/>
  <c r="BJ145" i="7"/>
  <c r="BL145" i="7"/>
  <c r="AR146" i="7"/>
  <c r="AT146" i="7"/>
  <c r="AV146" i="7"/>
  <c r="AX146" i="7"/>
  <c r="AZ146" i="7"/>
  <c r="BB146" i="7"/>
  <c r="BD146" i="7"/>
  <c r="BF146" i="7"/>
  <c r="BH146" i="7"/>
  <c r="BJ146" i="7"/>
  <c r="BL146" i="7"/>
  <c r="AR147" i="7"/>
  <c r="AT147" i="7"/>
  <c r="AV147" i="7"/>
  <c r="AX147" i="7"/>
  <c r="AZ147" i="7"/>
  <c r="BB147" i="7"/>
  <c r="BD147" i="7"/>
  <c r="BF147" i="7"/>
  <c r="BH147" i="7"/>
  <c r="BJ147" i="7"/>
  <c r="BL147" i="7"/>
  <c r="AR148" i="7"/>
  <c r="AT148" i="7"/>
  <c r="AV148" i="7"/>
  <c r="AX148" i="7"/>
  <c r="AZ148" i="7"/>
  <c r="BB148" i="7"/>
  <c r="BD148" i="7"/>
  <c r="BF148" i="7"/>
  <c r="BH148" i="7"/>
  <c r="BJ148" i="7"/>
  <c r="BL148" i="7"/>
  <c r="AR149" i="7"/>
  <c r="AT149" i="7"/>
  <c r="AV149" i="7"/>
  <c r="AX149" i="7"/>
  <c r="AZ149" i="7"/>
  <c r="BB149" i="7"/>
  <c r="BD149" i="7"/>
  <c r="BF149" i="7"/>
  <c r="BH149" i="7"/>
  <c r="BJ149" i="7"/>
  <c r="BL149" i="7"/>
  <c r="AR150" i="7"/>
  <c r="AT150" i="7"/>
  <c r="AV150" i="7"/>
  <c r="AX150" i="7"/>
  <c r="AZ150" i="7"/>
  <c r="BB150" i="7"/>
  <c r="BD150" i="7"/>
  <c r="BF150" i="7"/>
  <c r="BH150" i="7"/>
  <c r="BJ150" i="7"/>
  <c r="BL150" i="7"/>
  <c r="AR151" i="7"/>
  <c r="AT151" i="7"/>
  <c r="AV151" i="7"/>
  <c r="AX151" i="7"/>
  <c r="AZ151" i="7"/>
  <c r="BB151" i="7"/>
  <c r="BD151" i="7"/>
  <c r="BF151" i="7"/>
  <c r="BH151" i="7"/>
  <c r="BJ151" i="7"/>
  <c r="BL151" i="7"/>
  <c r="AR152" i="7"/>
  <c r="AT152" i="7"/>
  <c r="AV152" i="7"/>
  <c r="AX152" i="7"/>
  <c r="AZ152" i="7"/>
  <c r="BB152" i="7"/>
  <c r="BD152" i="7"/>
  <c r="BF152" i="7"/>
  <c r="BH152" i="7"/>
  <c r="BJ152" i="7"/>
  <c r="BL152" i="7"/>
  <c r="AR153" i="7"/>
  <c r="AT153" i="7"/>
  <c r="AV153" i="7"/>
  <c r="AX153" i="7"/>
  <c r="AZ153" i="7"/>
  <c r="BB153" i="7"/>
  <c r="BD153" i="7"/>
  <c r="BF153" i="7"/>
  <c r="BH153" i="7"/>
  <c r="BJ153" i="7"/>
  <c r="BL153" i="7"/>
  <c r="AR154" i="7"/>
  <c r="AT154" i="7"/>
  <c r="AV154" i="7"/>
  <c r="AX154" i="7"/>
  <c r="AZ154" i="7"/>
  <c r="BB154" i="7"/>
  <c r="BD154" i="7"/>
  <c r="BF154" i="7"/>
  <c r="BH154" i="7"/>
  <c r="BJ154" i="7"/>
  <c r="BL154" i="7"/>
  <c r="AR155" i="7"/>
  <c r="AT155" i="7"/>
  <c r="AV155" i="7"/>
  <c r="AX155" i="7"/>
  <c r="AZ155" i="7"/>
  <c r="BB155" i="7"/>
  <c r="BD155" i="7"/>
  <c r="BF155" i="7"/>
  <c r="BH155" i="7"/>
  <c r="BJ155" i="7"/>
  <c r="BL155" i="7"/>
  <c r="AR156" i="7"/>
  <c r="AT156" i="7"/>
  <c r="AV156" i="7"/>
  <c r="AX156" i="7"/>
  <c r="AZ156" i="7"/>
  <c r="BB156" i="7"/>
  <c r="BD156" i="7"/>
  <c r="BF156" i="7"/>
  <c r="BH156" i="7"/>
  <c r="BJ156" i="7"/>
  <c r="BL156" i="7"/>
  <c r="AR157" i="7"/>
  <c r="AT157" i="7"/>
  <c r="AV157" i="7"/>
  <c r="AX157" i="7"/>
  <c r="AZ157" i="7"/>
  <c r="BB157" i="7"/>
  <c r="BD157" i="7"/>
  <c r="BF157" i="7"/>
  <c r="BH157" i="7"/>
  <c r="BJ157" i="7"/>
  <c r="BL157" i="7"/>
  <c r="AR158" i="7"/>
  <c r="AT158" i="7"/>
  <c r="AV158" i="7"/>
  <c r="AX158" i="7"/>
  <c r="AZ158" i="7"/>
  <c r="BB158" i="7"/>
  <c r="BD158" i="7"/>
  <c r="BF158" i="7"/>
  <c r="BH158" i="7"/>
  <c r="BJ158" i="7"/>
  <c r="BL158" i="7"/>
  <c r="AR159" i="7"/>
  <c r="AT159" i="7"/>
  <c r="AV159" i="7"/>
  <c r="AX159" i="7"/>
  <c r="AZ159" i="7"/>
  <c r="BB159" i="7"/>
  <c r="BD159" i="7"/>
  <c r="BF159" i="7"/>
  <c r="BH159" i="7"/>
  <c r="BJ159" i="7"/>
  <c r="BL159" i="7"/>
  <c r="AR160" i="7"/>
  <c r="AT160" i="7"/>
  <c r="AV160" i="7"/>
  <c r="AX160" i="7"/>
  <c r="AZ160" i="7"/>
  <c r="BB160" i="7"/>
  <c r="BD160" i="7"/>
  <c r="BF160" i="7"/>
  <c r="BH160" i="7"/>
  <c r="BJ160" i="7"/>
  <c r="BL160" i="7"/>
  <c r="AR161" i="7"/>
  <c r="AT161" i="7"/>
  <c r="AV161" i="7"/>
  <c r="AX161" i="7"/>
  <c r="AZ161" i="7"/>
  <c r="BB161" i="7"/>
  <c r="BD161" i="7"/>
  <c r="BF161" i="7"/>
  <c r="BH161" i="7"/>
  <c r="BJ161" i="7"/>
  <c r="BL161" i="7"/>
  <c r="AR162" i="7"/>
  <c r="AT162" i="7"/>
  <c r="AV162" i="7"/>
  <c r="AX162" i="7"/>
  <c r="AZ162" i="7"/>
  <c r="BB162" i="7"/>
  <c r="BD162" i="7"/>
  <c r="BF162" i="7"/>
  <c r="BH162" i="7"/>
  <c r="BJ162" i="7"/>
  <c r="BL162" i="7"/>
  <c r="AR163" i="7"/>
  <c r="AT163" i="7"/>
  <c r="AV163" i="7"/>
  <c r="AX163" i="7"/>
  <c r="AZ163" i="7"/>
  <c r="BB163" i="7"/>
  <c r="BD163" i="7"/>
  <c r="BF163" i="7"/>
  <c r="BH163" i="7"/>
  <c r="BJ163" i="7"/>
  <c r="BL163" i="7"/>
  <c r="AR164" i="7"/>
  <c r="AT164" i="7"/>
  <c r="AV164" i="7"/>
  <c r="AX164" i="7"/>
  <c r="AZ164" i="7"/>
  <c r="BB164" i="7"/>
  <c r="BD164" i="7"/>
  <c r="BF164" i="7"/>
  <c r="BH164" i="7"/>
  <c r="BJ164" i="7"/>
  <c r="BL164" i="7"/>
  <c r="AR165" i="7"/>
  <c r="AT165" i="7"/>
  <c r="AV165" i="7"/>
  <c r="AX165" i="7"/>
  <c r="AZ165" i="7"/>
  <c r="BB165" i="7"/>
  <c r="BD165" i="7"/>
  <c r="BF165" i="7"/>
  <c r="BH165" i="7"/>
  <c r="BJ165" i="7"/>
  <c r="BL165" i="7"/>
  <c r="AR166" i="7"/>
  <c r="AT166" i="7"/>
  <c r="AV166" i="7"/>
  <c r="AX166" i="7"/>
  <c r="AZ166" i="7"/>
  <c r="BB166" i="7"/>
  <c r="BD166" i="7"/>
  <c r="BF166" i="7"/>
  <c r="BH166" i="7"/>
  <c r="BJ166" i="7"/>
  <c r="BL166" i="7"/>
  <c r="AR167" i="7"/>
  <c r="AT167" i="7"/>
  <c r="AV167" i="7"/>
  <c r="AX167" i="7"/>
  <c r="AZ167" i="7"/>
  <c r="BB167" i="7"/>
  <c r="BD167" i="7"/>
  <c r="BF167" i="7"/>
  <c r="BH167" i="7"/>
  <c r="BJ167" i="7"/>
  <c r="BL167" i="7"/>
  <c r="AR168" i="7"/>
  <c r="AT168" i="7"/>
  <c r="AV168" i="7"/>
  <c r="AX168" i="7"/>
  <c r="AZ168" i="7"/>
  <c r="BB168" i="7"/>
  <c r="BD168" i="7"/>
  <c r="BF168" i="7"/>
  <c r="BH168" i="7"/>
  <c r="BJ168" i="7"/>
  <c r="BL168" i="7"/>
  <c r="AR169" i="7"/>
  <c r="AT169" i="7"/>
  <c r="AV169" i="7"/>
  <c r="AX169" i="7"/>
  <c r="AZ169" i="7"/>
  <c r="BB169" i="7"/>
  <c r="BD169" i="7"/>
  <c r="BF169" i="7"/>
  <c r="BH169" i="7"/>
  <c r="BJ169" i="7"/>
  <c r="BL169" i="7"/>
  <c r="AR170" i="7"/>
  <c r="AT170" i="7"/>
  <c r="AV170" i="7"/>
  <c r="AX170" i="7"/>
  <c r="AZ170" i="7"/>
  <c r="BB170" i="7"/>
  <c r="BD170" i="7"/>
  <c r="BF170" i="7"/>
  <c r="BH170" i="7"/>
  <c r="BJ170" i="7"/>
  <c r="BL170" i="7"/>
  <c r="AR171" i="7"/>
  <c r="AT171" i="7"/>
  <c r="AV171" i="7"/>
  <c r="AX171" i="7"/>
  <c r="AZ171" i="7"/>
  <c r="BB171" i="7"/>
  <c r="BD171" i="7"/>
  <c r="BF171" i="7"/>
  <c r="BH171" i="7"/>
  <c r="BJ171" i="7"/>
  <c r="BL171" i="7"/>
  <c r="AR172" i="7"/>
  <c r="AT172" i="7"/>
  <c r="AV172" i="7"/>
  <c r="AX172" i="7"/>
  <c r="AZ172" i="7"/>
  <c r="BB172" i="7"/>
  <c r="BD172" i="7"/>
  <c r="BF172" i="7"/>
  <c r="BH172" i="7"/>
  <c r="BJ172" i="7"/>
  <c r="BL172" i="7"/>
  <c r="AR173" i="7"/>
  <c r="AT173" i="7"/>
  <c r="AV173" i="7"/>
  <c r="AX173" i="7"/>
  <c r="AZ173" i="7"/>
  <c r="BB173" i="7"/>
  <c r="BD173" i="7"/>
  <c r="BF173" i="7"/>
  <c r="BH173" i="7"/>
  <c r="BJ173" i="7"/>
  <c r="BL173" i="7"/>
  <c r="AR174" i="7"/>
  <c r="AT174" i="7"/>
  <c r="AV174" i="7"/>
  <c r="AX174" i="7"/>
  <c r="AZ174" i="7"/>
  <c r="BB174" i="7"/>
  <c r="BD174" i="7"/>
  <c r="BF174" i="7"/>
  <c r="BH174" i="7"/>
  <c r="BJ174" i="7"/>
  <c r="BL174" i="7"/>
  <c r="AR175" i="7"/>
  <c r="AT175" i="7"/>
  <c r="AV175" i="7"/>
  <c r="AX175" i="7"/>
  <c r="AZ175" i="7"/>
  <c r="BB175" i="7"/>
  <c r="BD175" i="7"/>
  <c r="BF175" i="7"/>
  <c r="BH175" i="7"/>
  <c r="BJ175" i="7"/>
  <c r="BL175" i="7"/>
  <c r="AR176" i="7"/>
  <c r="AT176" i="7"/>
  <c r="AV176" i="7"/>
  <c r="AX176" i="7"/>
  <c r="AZ176" i="7"/>
  <c r="BB176" i="7"/>
  <c r="BD176" i="7"/>
  <c r="BF176" i="7"/>
  <c r="BH176" i="7"/>
  <c r="BJ176" i="7"/>
  <c r="BL176" i="7"/>
  <c r="AR177" i="7"/>
  <c r="AT177" i="7"/>
  <c r="AV177" i="7"/>
  <c r="AX177" i="7"/>
  <c r="AZ177" i="7"/>
  <c r="BB177" i="7"/>
  <c r="BD177" i="7"/>
  <c r="BF177" i="7"/>
  <c r="BH177" i="7"/>
  <c r="BJ177" i="7"/>
  <c r="BL177" i="7"/>
  <c r="AR178" i="7"/>
  <c r="AT178" i="7"/>
  <c r="AV178" i="7"/>
  <c r="AX178" i="7"/>
  <c r="AZ178" i="7"/>
  <c r="BB178" i="7"/>
  <c r="BD178" i="7"/>
  <c r="BF178" i="7"/>
  <c r="BH178" i="7"/>
  <c r="BJ178" i="7"/>
  <c r="BL178" i="7"/>
  <c r="AR179" i="7"/>
  <c r="AT179" i="7"/>
  <c r="AV179" i="7"/>
  <c r="AX179" i="7"/>
  <c r="AZ179" i="7"/>
  <c r="BB179" i="7"/>
  <c r="BD179" i="7"/>
  <c r="BF179" i="7"/>
  <c r="BH179" i="7"/>
  <c r="BJ179" i="7"/>
  <c r="BL179" i="7"/>
  <c r="AR180" i="7"/>
  <c r="AT180" i="7"/>
  <c r="AV180" i="7"/>
  <c r="AX180" i="7"/>
  <c r="AZ180" i="7"/>
  <c r="BB180" i="7"/>
  <c r="BD180" i="7"/>
  <c r="BF180" i="7"/>
  <c r="BH180" i="7"/>
  <c r="BJ180" i="7"/>
  <c r="BL180" i="7"/>
  <c r="AR181" i="7"/>
  <c r="AT181" i="7"/>
  <c r="AV181" i="7"/>
  <c r="AX181" i="7"/>
  <c r="AZ181" i="7"/>
  <c r="BB181" i="7"/>
  <c r="BD181" i="7"/>
  <c r="BF181" i="7"/>
  <c r="BH181" i="7"/>
  <c r="BJ181" i="7"/>
  <c r="BL181" i="7"/>
  <c r="AR182" i="7"/>
  <c r="AT182" i="7"/>
  <c r="AV182" i="7"/>
  <c r="AX182" i="7"/>
  <c r="AZ182" i="7"/>
  <c r="BB182" i="7"/>
  <c r="BD182" i="7"/>
  <c r="BF182" i="7"/>
  <c r="BH182" i="7"/>
  <c r="BJ182" i="7"/>
  <c r="BL182" i="7"/>
  <c r="AR183" i="7"/>
  <c r="AT183" i="7"/>
  <c r="AV183" i="7"/>
  <c r="AX183" i="7"/>
  <c r="AZ183" i="7"/>
  <c r="BB183" i="7"/>
  <c r="BD183" i="7"/>
  <c r="BF183" i="7"/>
  <c r="BH183" i="7"/>
  <c r="BJ183" i="7"/>
  <c r="BL183" i="7"/>
  <c r="AR184" i="7"/>
  <c r="AT184" i="7"/>
  <c r="AV184" i="7"/>
  <c r="AX184" i="7"/>
  <c r="AZ184" i="7"/>
  <c r="BB184" i="7"/>
  <c r="BD184" i="7"/>
  <c r="BF184" i="7"/>
  <c r="BH184" i="7"/>
  <c r="BJ184" i="7"/>
  <c r="BL184" i="7"/>
  <c r="AR185" i="7"/>
  <c r="AT185" i="7"/>
  <c r="AV185" i="7"/>
  <c r="AX185" i="7"/>
  <c r="AZ185" i="7"/>
  <c r="BB185" i="7"/>
  <c r="BD185" i="7"/>
  <c r="BF185" i="7"/>
  <c r="BH185" i="7"/>
  <c r="BJ185" i="7"/>
  <c r="BL185" i="7"/>
  <c r="AR186" i="7"/>
  <c r="AT186" i="7"/>
  <c r="AV186" i="7"/>
  <c r="AX186" i="7"/>
  <c r="AZ186" i="7"/>
  <c r="BB186" i="7"/>
  <c r="BD186" i="7"/>
  <c r="BF186" i="7"/>
  <c r="BH186" i="7"/>
  <c r="BJ186" i="7"/>
  <c r="BL186" i="7"/>
  <c r="AR187" i="7"/>
  <c r="AT187" i="7"/>
  <c r="AV187" i="7"/>
  <c r="AX187" i="7"/>
  <c r="AZ187" i="7"/>
  <c r="BB187" i="7"/>
  <c r="BD187" i="7"/>
  <c r="BF187" i="7"/>
  <c r="BH187" i="7"/>
  <c r="BJ187" i="7"/>
  <c r="BL187" i="7"/>
  <c r="AR188" i="7"/>
  <c r="AT188" i="7"/>
  <c r="AV188" i="7"/>
  <c r="AX188" i="7"/>
  <c r="AZ188" i="7"/>
  <c r="BB188" i="7"/>
  <c r="BD188" i="7"/>
  <c r="BF188" i="7"/>
  <c r="BH188" i="7"/>
  <c r="BJ188" i="7"/>
  <c r="BL188" i="7"/>
  <c r="AR189" i="7"/>
  <c r="AT189" i="7"/>
  <c r="AV189" i="7"/>
  <c r="AX189" i="7"/>
  <c r="AZ189" i="7"/>
  <c r="BB189" i="7"/>
  <c r="BD189" i="7"/>
  <c r="BF189" i="7"/>
  <c r="BH189" i="7"/>
  <c r="BJ189" i="7"/>
  <c r="BL189" i="7"/>
  <c r="AR190" i="7"/>
  <c r="AT190" i="7"/>
  <c r="AV190" i="7"/>
  <c r="AX190" i="7"/>
  <c r="AZ190" i="7"/>
  <c r="BB190" i="7"/>
  <c r="BD190" i="7"/>
  <c r="BF190" i="7"/>
  <c r="BH190" i="7"/>
  <c r="BJ190" i="7"/>
  <c r="BL190" i="7"/>
  <c r="AR191" i="7"/>
  <c r="AT191" i="7"/>
  <c r="AV191" i="7"/>
  <c r="AX191" i="7"/>
  <c r="AZ191" i="7"/>
  <c r="BB191" i="7"/>
  <c r="BD191" i="7"/>
  <c r="BF191" i="7"/>
  <c r="BH191" i="7"/>
  <c r="BJ191" i="7"/>
  <c r="BL191" i="7"/>
  <c r="AR192" i="7"/>
  <c r="AT192" i="7"/>
  <c r="AV192" i="7"/>
  <c r="AX192" i="7"/>
  <c r="AZ192" i="7"/>
  <c r="BB192" i="7"/>
  <c r="BD192" i="7"/>
  <c r="BF192" i="7"/>
  <c r="BH192" i="7"/>
  <c r="BJ192" i="7"/>
  <c r="BL192" i="7"/>
  <c r="AR193" i="7"/>
  <c r="AT193" i="7"/>
  <c r="AV193" i="7"/>
  <c r="AX193" i="7"/>
  <c r="AZ193" i="7"/>
  <c r="BB193" i="7"/>
  <c r="BD193" i="7"/>
  <c r="BF193" i="7"/>
  <c r="BH193" i="7"/>
  <c r="BJ193" i="7"/>
  <c r="BL193" i="7"/>
  <c r="AR194" i="7"/>
  <c r="AT194" i="7"/>
  <c r="AV194" i="7"/>
  <c r="AX194" i="7"/>
  <c r="AZ194" i="7"/>
  <c r="BB194" i="7"/>
  <c r="BD194" i="7"/>
  <c r="BF194" i="7"/>
  <c r="BH194" i="7"/>
  <c r="BJ194" i="7"/>
  <c r="BL194" i="7"/>
  <c r="AR195" i="7"/>
  <c r="AT195" i="7"/>
  <c r="AV195" i="7"/>
  <c r="AX195" i="7"/>
  <c r="AZ195" i="7"/>
  <c r="BB195" i="7"/>
  <c r="BD195" i="7"/>
  <c r="BF195" i="7"/>
  <c r="BH195" i="7"/>
  <c r="BJ195" i="7"/>
  <c r="BL195" i="7"/>
  <c r="AR196" i="7"/>
  <c r="AT196" i="7"/>
  <c r="AV196" i="7"/>
  <c r="AX196" i="7"/>
  <c r="AZ196" i="7"/>
  <c r="BB196" i="7"/>
  <c r="BD196" i="7"/>
  <c r="BF196" i="7"/>
  <c r="BH196" i="7"/>
  <c r="BJ196" i="7"/>
  <c r="BL196" i="7"/>
  <c r="AR197" i="7"/>
  <c r="AT197" i="7"/>
  <c r="AV197" i="7"/>
  <c r="AX197" i="7"/>
  <c r="AZ197" i="7"/>
  <c r="BB197" i="7"/>
  <c r="BD197" i="7"/>
  <c r="BF197" i="7"/>
  <c r="BH197" i="7"/>
  <c r="BJ197" i="7"/>
  <c r="BL197" i="7"/>
  <c r="AR198" i="7"/>
  <c r="AT198" i="7"/>
  <c r="AV198" i="7"/>
  <c r="AX198" i="7"/>
  <c r="AZ198" i="7"/>
  <c r="BB198" i="7"/>
  <c r="BD198" i="7"/>
  <c r="BF198" i="7"/>
  <c r="BH198" i="7"/>
  <c r="BJ198" i="7"/>
  <c r="BL198" i="7"/>
  <c r="AR199" i="7"/>
  <c r="AT199" i="7"/>
  <c r="AV199" i="7"/>
  <c r="AX199" i="7"/>
  <c r="AZ199" i="7"/>
  <c r="BB199" i="7"/>
  <c r="BD199" i="7"/>
  <c r="BF199" i="7"/>
  <c r="BH199" i="7"/>
  <c r="BJ199" i="7"/>
  <c r="BL199" i="7"/>
  <c r="AR200" i="7"/>
  <c r="AT200" i="7"/>
  <c r="AV200" i="7"/>
  <c r="AX200" i="7"/>
  <c r="AZ200" i="7"/>
  <c r="BB200" i="7"/>
  <c r="BD200" i="7"/>
  <c r="BF200" i="7"/>
  <c r="BH200" i="7"/>
  <c r="BJ200" i="7"/>
  <c r="BL200" i="7"/>
  <c r="AR201" i="7"/>
  <c r="AT201" i="7"/>
  <c r="AV201" i="7"/>
  <c r="AX201" i="7"/>
  <c r="AZ201" i="7"/>
  <c r="BB201" i="7"/>
  <c r="BD201" i="7"/>
  <c r="BF201" i="7"/>
  <c r="BH201" i="7"/>
  <c r="BJ201" i="7"/>
  <c r="BL201" i="7"/>
  <c r="AR202" i="7"/>
  <c r="AT202" i="7"/>
  <c r="AV202" i="7"/>
  <c r="AX202" i="7"/>
  <c r="AZ202" i="7"/>
  <c r="BB202" i="7"/>
  <c r="BD202" i="7"/>
  <c r="BF202" i="7"/>
  <c r="BH202" i="7"/>
  <c r="BJ202" i="7"/>
  <c r="BL202" i="7"/>
  <c r="AR203" i="7"/>
  <c r="AT203" i="7"/>
  <c r="AV203" i="7"/>
  <c r="AX203" i="7"/>
  <c r="AZ203" i="7"/>
  <c r="BB203" i="7"/>
  <c r="BD203" i="7"/>
  <c r="BF203" i="7"/>
  <c r="BH203" i="7"/>
  <c r="BJ203" i="7"/>
  <c r="BL203" i="7"/>
  <c r="AR204" i="7"/>
  <c r="AT204" i="7"/>
  <c r="AV204" i="7"/>
  <c r="AX204" i="7"/>
  <c r="AZ204" i="7"/>
  <c r="BB204" i="7"/>
  <c r="BD204" i="7"/>
  <c r="BF204" i="7"/>
  <c r="BH204" i="7"/>
  <c r="BJ204" i="7"/>
  <c r="BL204" i="7"/>
  <c r="AR205" i="7"/>
  <c r="AT205" i="7"/>
  <c r="AV205" i="7"/>
  <c r="AX205" i="7"/>
  <c r="AZ205" i="7"/>
  <c r="BB205" i="7"/>
  <c r="BD205" i="7"/>
  <c r="BF205" i="7"/>
  <c r="BH205" i="7"/>
  <c r="BJ205" i="7"/>
  <c r="BL205" i="7"/>
  <c r="AR206" i="7"/>
  <c r="AT206" i="7"/>
  <c r="AV206" i="7"/>
  <c r="AX206" i="7"/>
  <c r="AZ206" i="7"/>
  <c r="BB206" i="7"/>
  <c r="BD206" i="7"/>
  <c r="BF206" i="7"/>
  <c r="BH206" i="7"/>
  <c r="BJ206" i="7"/>
  <c r="BL206" i="7"/>
  <c r="AR207" i="7"/>
  <c r="AT207" i="7"/>
  <c r="AV207" i="7"/>
  <c r="AX207" i="7"/>
  <c r="AZ207" i="7"/>
  <c r="BB207" i="7"/>
  <c r="BD207" i="7"/>
  <c r="BF207" i="7"/>
  <c r="BH207" i="7"/>
  <c r="BJ207" i="7"/>
  <c r="BL207" i="7"/>
  <c r="AR208" i="7"/>
  <c r="AT208" i="7"/>
  <c r="AV208" i="7"/>
  <c r="AX208" i="7"/>
  <c r="AZ208" i="7"/>
  <c r="BB208" i="7"/>
  <c r="BD208" i="7"/>
  <c r="BF208" i="7"/>
  <c r="BH208" i="7"/>
  <c r="BJ208" i="7"/>
  <c r="BL208" i="7"/>
  <c r="AR209" i="7"/>
  <c r="AT209" i="7"/>
  <c r="AV209" i="7"/>
  <c r="AX209" i="7"/>
  <c r="AZ209" i="7"/>
  <c r="BB209" i="7"/>
  <c r="BD209" i="7"/>
  <c r="BF209" i="7"/>
  <c r="BH209" i="7"/>
  <c r="BJ209" i="7"/>
  <c r="BL209" i="7"/>
  <c r="AR210" i="7"/>
  <c r="AT210" i="7"/>
  <c r="AV210" i="7"/>
  <c r="AX210" i="7"/>
  <c r="AZ210" i="7"/>
  <c r="BB210" i="7"/>
  <c r="BD210" i="7"/>
  <c r="BF210" i="7"/>
  <c r="BH210" i="7"/>
  <c r="BJ210" i="7"/>
  <c r="BL210" i="7"/>
  <c r="AR211" i="7"/>
  <c r="AT211" i="7"/>
  <c r="AV211" i="7"/>
  <c r="AX211" i="7"/>
  <c r="AZ211" i="7"/>
  <c r="BB211" i="7"/>
  <c r="BD211" i="7"/>
  <c r="BF211" i="7"/>
  <c r="BH211" i="7"/>
  <c r="BJ211" i="7"/>
  <c r="BL211" i="7"/>
  <c r="AR212" i="7"/>
  <c r="AT212" i="7"/>
  <c r="AV212" i="7"/>
  <c r="AX212" i="7"/>
  <c r="AZ212" i="7"/>
  <c r="BB212" i="7"/>
  <c r="BD212" i="7"/>
  <c r="BF212" i="7"/>
  <c r="BH212" i="7"/>
  <c r="BJ212" i="7"/>
  <c r="BL212" i="7"/>
  <c r="AR213" i="7"/>
  <c r="AT213" i="7"/>
  <c r="AV213" i="7"/>
  <c r="AX213" i="7"/>
  <c r="AZ213" i="7"/>
  <c r="BB213" i="7"/>
  <c r="BD213" i="7"/>
  <c r="BF213" i="7"/>
  <c r="BH213" i="7"/>
  <c r="BJ213" i="7"/>
  <c r="BL213" i="7"/>
  <c r="AR214" i="7"/>
  <c r="AT214" i="7"/>
  <c r="AV214" i="7"/>
  <c r="AX214" i="7"/>
  <c r="AZ214" i="7"/>
  <c r="BB214" i="7"/>
  <c r="BD214" i="7"/>
  <c r="BF214" i="7"/>
  <c r="BH214" i="7"/>
  <c r="BJ214" i="7"/>
  <c r="BL214" i="7"/>
  <c r="AR215" i="7"/>
  <c r="AT215" i="7"/>
  <c r="AV215" i="7"/>
  <c r="AX215" i="7"/>
  <c r="AZ215" i="7"/>
  <c r="BB215" i="7"/>
  <c r="BD215" i="7"/>
  <c r="BF215" i="7"/>
  <c r="BH215" i="7"/>
  <c r="BJ215" i="7"/>
  <c r="BL215" i="7"/>
  <c r="AR216" i="7"/>
  <c r="AT216" i="7"/>
  <c r="AV216" i="7"/>
  <c r="AX216" i="7"/>
  <c r="AZ216" i="7"/>
  <c r="BB216" i="7"/>
  <c r="BD216" i="7"/>
  <c r="BF216" i="7"/>
  <c r="BH216" i="7"/>
  <c r="BJ216" i="7"/>
  <c r="BL216" i="7"/>
  <c r="AR217" i="7"/>
  <c r="AT217" i="7"/>
  <c r="AV217" i="7"/>
  <c r="AX217" i="7"/>
  <c r="AZ217" i="7"/>
  <c r="BB217" i="7"/>
  <c r="BD217" i="7"/>
  <c r="BF217" i="7"/>
  <c r="BH217" i="7"/>
  <c r="BJ217" i="7"/>
  <c r="BL217" i="7"/>
  <c r="AR218" i="7"/>
  <c r="AT218" i="7"/>
  <c r="AV218" i="7"/>
  <c r="AX218" i="7"/>
  <c r="AZ218" i="7"/>
  <c r="BB218" i="7"/>
  <c r="BD218" i="7"/>
  <c r="BF218" i="7"/>
  <c r="BH218" i="7"/>
  <c r="BJ218" i="7"/>
  <c r="BL218" i="7"/>
  <c r="AR219" i="7"/>
  <c r="AT219" i="7"/>
  <c r="AV219" i="7"/>
  <c r="AX219" i="7"/>
  <c r="AZ219" i="7"/>
  <c r="BB219" i="7"/>
  <c r="BD219" i="7"/>
  <c r="BF219" i="7"/>
  <c r="BH219" i="7"/>
  <c r="BJ219" i="7"/>
  <c r="BL219" i="7"/>
  <c r="AR220" i="7"/>
  <c r="AT220" i="7"/>
  <c r="AV220" i="7"/>
  <c r="AX220" i="7"/>
  <c r="AZ220" i="7"/>
  <c r="BB220" i="7"/>
  <c r="BD220" i="7"/>
  <c r="BF220" i="7"/>
  <c r="BH220" i="7"/>
  <c r="BJ220" i="7"/>
  <c r="BL220" i="7"/>
  <c r="AR221" i="7"/>
  <c r="AT221" i="7"/>
  <c r="AV221" i="7"/>
  <c r="AX221" i="7"/>
  <c r="AZ221" i="7"/>
  <c r="BB221" i="7"/>
  <c r="BD221" i="7"/>
  <c r="BF221" i="7"/>
  <c r="BH221" i="7"/>
  <c r="BJ221" i="7"/>
  <c r="BL221" i="7"/>
  <c r="AR222" i="7"/>
  <c r="AT222" i="7"/>
  <c r="AV222" i="7"/>
  <c r="AX222" i="7"/>
  <c r="AZ222" i="7"/>
  <c r="BB222" i="7"/>
  <c r="BD222" i="7"/>
  <c r="BF222" i="7"/>
  <c r="BH222" i="7"/>
  <c r="BJ222" i="7"/>
  <c r="BL222" i="7"/>
  <c r="AR223" i="7"/>
  <c r="AT223" i="7"/>
  <c r="AV223" i="7"/>
  <c r="AX223" i="7"/>
  <c r="AZ223" i="7"/>
  <c r="BB223" i="7"/>
  <c r="BD223" i="7"/>
  <c r="BF223" i="7"/>
  <c r="BH223" i="7"/>
  <c r="BJ223" i="7"/>
  <c r="BL223" i="7"/>
  <c r="AR224" i="7"/>
  <c r="AT224" i="7"/>
  <c r="AV224" i="7"/>
  <c r="AX224" i="7"/>
  <c r="AZ224" i="7"/>
  <c r="BB224" i="7"/>
  <c r="BD224" i="7"/>
  <c r="BF224" i="7"/>
  <c r="BH224" i="7"/>
  <c r="BJ224" i="7"/>
  <c r="BL224" i="7"/>
  <c r="AR225" i="7"/>
  <c r="AT225" i="7"/>
  <c r="AV225" i="7"/>
  <c r="AX225" i="7"/>
  <c r="AZ225" i="7"/>
  <c r="BB225" i="7"/>
  <c r="BD225" i="7"/>
  <c r="BF225" i="7"/>
  <c r="BH225" i="7"/>
  <c r="BJ225" i="7"/>
  <c r="BL225" i="7"/>
  <c r="AR226" i="7"/>
  <c r="AT226" i="7"/>
  <c r="AV226" i="7"/>
  <c r="AX226" i="7"/>
  <c r="AZ226" i="7"/>
  <c r="BB226" i="7"/>
  <c r="BD226" i="7"/>
  <c r="BF226" i="7"/>
  <c r="BH226" i="7"/>
  <c r="BJ226" i="7"/>
  <c r="BL226" i="7"/>
  <c r="AR227" i="7"/>
  <c r="AT227" i="7"/>
  <c r="AV227" i="7"/>
  <c r="AX227" i="7"/>
  <c r="AZ227" i="7"/>
  <c r="BB227" i="7"/>
  <c r="BD227" i="7"/>
  <c r="BF227" i="7"/>
  <c r="BH227" i="7"/>
  <c r="BJ227" i="7"/>
  <c r="BL227" i="7"/>
  <c r="AR228" i="7"/>
  <c r="AT228" i="7"/>
  <c r="AV228" i="7"/>
  <c r="AX228" i="7"/>
  <c r="AZ228" i="7"/>
  <c r="BB228" i="7"/>
  <c r="BD228" i="7"/>
  <c r="BF228" i="7"/>
  <c r="BH228" i="7"/>
  <c r="BJ228" i="7"/>
  <c r="BL228" i="7"/>
  <c r="AR229" i="7"/>
  <c r="AT229" i="7"/>
  <c r="AV229" i="7"/>
  <c r="AX229" i="7"/>
  <c r="AZ229" i="7"/>
  <c r="BB229" i="7"/>
  <c r="BD229" i="7"/>
  <c r="BF229" i="7"/>
  <c r="BH229" i="7"/>
  <c r="BJ229" i="7"/>
  <c r="BL229" i="7"/>
  <c r="AR230" i="7"/>
  <c r="AT230" i="7"/>
  <c r="AV230" i="7"/>
  <c r="AX230" i="7"/>
  <c r="AZ230" i="7"/>
  <c r="BB230" i="7"/>
  <c r="BD230" i="7"/>
  <c r="BF230" i="7"/>
  <c r="BH230" i="7"/>
  <c r="BJ230" i="7"/>
  <c r="BL230" i="7"/>
  <c r="AR231" i="7"/>
  <c r="AT231" i="7"/>
  <c r="AV231" i="7"/>
  <c r="AX231" i="7"/>
  <c r="AZ231" i="7"/>
  <c r="BB231" i="7"/>
  <c r="BD231" i="7"/>
  <c r="BF231" i="7"/>
  <c r="BH231" i="7"/>
  <c r="BJ231" i="7"/>
  <c r="BL231" i="7"/>
  <c r="AR232" i="7"/>
  <c r="AT232" i="7"/>
  <c r="AV232" i="7"/>
  <c r="AX232" i="7"/>
  <c r="AZ232" i="7"/>
  <c r="BB232" i="7"/>
  <c r="BD232" i="7"/>
  <c r="BF232" i="7"/>
  <c r="BH232" i="7"/>
  <c r="BJ232" i="7"/>
  <c r="BL232" i="7"/>
  <c r="AR233" i="7"/>
  <c r="AT233" i="7"/>
  <c r="AV233" i="7"/>
  <c r="AX233" i="7"/>
  <c r="AZ233" i="7"/>
  <c r="BB233" i="7"/>
  <c r="BD233" i="7"/>
  <c r="BF233" i="7"/>
  <c r="BH233" i="7"/>
  <c r="BJ233" i="7"/>
  <c r="BL233" i="7"/>
  <c r="AR234" i="7"/>
  <c r="AT234" i="7"/>
  <c r="AV234" i="7"/>
  <c r="AX234" i="7"/>
  <c r="AZ234" i="7"/>
  <c r="BB234" i="7"/>
  <c r="BD234" i="7"/>
  <c r="BF234" i="7"/>
  <c r="BH234" i="7"/>
  <c r="BJ234" i="7"/>
  <c r="BL234" i="7"/>
  <c r="AR235" i="7"/>
  <c r="AT235" i="7"/>
  <c r="AV235" i="7"/>
  <c r="AX235" i="7"/>
  <c r="AZ235" i="7"/>
  <c r="BB235" i="7"/>
  <c r="BD235" i="7"/>
  <c r="BF235" i="7"/>
  <c r="BH235" i="7"/>
  <c r="BJ235" i="7"/>
  <c r="BL235" i="7"/>
  <c r="AR236" i="7"/>
  <c r="AT236" i="7"/>
  <c r="AV236" i="7"/>
  <c r="AX236" i="7"/>
  <c r="AZ236" i="7"/>
  <c r="BB236" i="7"/>
  <c r="BD236" i="7"/>
  <c r="BF236" i="7"/>
  <c r="BH236" i="7"/>
  <c r="BJ236" i="7"/>
  <c r="BL236" i="7"/>
  <c r="AR237" i="7"/>
  <c r="AT237" i="7"/>
  <c r="AV237" i="7"/>
  <c r="AX237" i="7"/>
  <c r="AZ237" i="7"/>
  <c r="BB237" i="7"/>
  <c r="BD237" i="7"/>
  <c r="BF237" i="7"/>
  <c r="BH237" i="7"/>
  <c r="BJ237" i="7"/>
  <c r="BL237" i="7"/>
  <c r="AR238" i="7"/>
  <c r="AT238" i="7"/>
  <c r="AV238" i="7"/>
  <c r="AX238" i="7"/>
  <c r="AZ238" i="7"/>
  <c r="BB238" i="7"/>
  <c r="BD238" i="7"/>
  <c r="BF238" i="7"/>
  <c r="BH238" i="7"/>
  <c r="BJ238" i="7"/>
  <c r="BL238" i="7"/>
  <c r="AR239" i="7"/>
  <c r="AT239" i="7"/>
  <c r="AV239" i="7"/>
  <c r="AX239" i="7"/>
  <c r="AZ239" i="7"/>
  <c r="BB239" i="7"/>
  <c r="BD239" i="7"/>
  <c r="BF239" i="7"/>
  <c r="BH239" i="7"/>
  <c r="BJ239" i="7"/>
  <c r="BL239" i="7"/>
  <c r="AR240" i="7"/>
  <c r="AT240" i="7"/>
  <c r="AV240" i="7"/>
  <c r="AX240" i="7"/>
  <c r="AZ240" i="7"/>
  <c r="BB240" i="7"/>
  <c r="BD240" i="7"/>
  <c r="BF240" i="7"/>
  <c r="BH240" i="7"/>
  <c r="BJ240" i="7"/>
  <c r="BL240" i="7"/>
  <c r="AR241" i="7"/>
  <c r="AT241" i="7"/>
  <c r="AV241" i="7"/>
  <c r="AX241" i="7"/>
  <c r="AZ241" i="7"/>
  <c r="BB241" i="7"/>
  <c r="BD241" i="7"/>
  <c r="BF241" i="7"/>
  <c r="BH241" i="7"/>
  <c r="BJ241" i="7"/>
  <c r="BL241" i="7"/>
  <c r="AR242" i="7"/>
  <c r="AT242" i="7"/>
  <c r="AV242" i="7"/>
  <c r="AX242" i="7"/>
  <c r="AZ242" i="7"/>
  <c r="BB242" i="7"/>
  <c r="BD242" i="7"/>
  <c r="BF242" i="7"/>
  <c r="BH242" i="7"/>
  <c r="BJ242" i="7"/>
  <c r="BL242" i="7"/>
  <c r="AR243" i="7"/>
  <c r="AT243" i="7"/>
  <c r="AV243" i="7"/>
  <c r="AX243" i="7"/>
  <c r="AZ243" i="7"/>
  <c r="BB243" i="7"/>
  <c r="BD243" i="7"/>
  <c r="BF243" i="7"/>
  <c r="BH243" i="7"/>
  <c r="BJ243" i="7"/>
  <c r="BL243" i="7"/>
  <c r="AR244" i="7"/>
  <c r="AT244" i="7"/>
  <c r="AV244" i="7"/>
  <c r="AX244" i="7"/>
  <c r="AZ244" i="7"/>
  <c r="BB244" i="7"/>
  <c r="BD244" i="7"/>
  <c r="BF244" i="7"/>
  <c r="BH244" i="7"/>
  <c r="BJ244" i="7"/>
  <c r="BL244" i="7"/>
  <c r="AR245" i="7"/>
  <c r="AT245" i="7"/>
  <c r="AV245" i="7"/>
  <c r="AX245" i="7"/>
  <c r="AZ245" i="7"/>
  <c r="BB245" i="7"/>
  <c r="BD245" i="7"/>
  <c r="BF245" i="7"/>
  <c r="BH245" i="7"/>
  <c r="BJ245" i="7"/>
  <c r="BL245" i="7"/>
  <c r="AN5" i="7"/>
  <c r="AP5" i="7"/>
  <c r="AN6" i="7"/>
  <c r="AP6" i="7"/>
  <c r="AN7" i="7"/>
  <c r="AP7" i="7"/>
  <c r="AN8" i="7"/>
  <c r="AP8" i="7"/>
  <c r="AN9" i="7"/>
  <c r="AP9" i="7"/>
  <c r="AN10" i="7"/>
  <c r="AP10" i="7"/>
  <c r="AN11" i="7"/>
  <c r="AP11" i="7"/>
  <c r="AN12" i="7"/>
  <c r="AP12" i="7"/>
  <c r="AN13" i="7"/>
  <c r="AP13" i="7"/>
  <c r="AN14" i="7"/>
  <c r="AP14" i="7"/>
  <c r="AN15" i="7"/>
  <c r="AP15" i="7"/>
  <c r="AN16" i="7"/>
  <c r="AP16" i="7"/>
  <c r="AN17" i="7"/>
  <c r="AP17" i="7"/>
  <c r="AN18" i="7"/>
  <c r="AP18" i="7"/>
  <c r="AN19" i="7"/>
  <c r="AP19" i="7"/>
  <c r="AN20" i="7"/>
  <c r="AP20" i="7"/>
  <c r="AN21" i="7"/>
  <c r="AP21" i="7"/>
  <c r="AN22" i="7"/>
  <c r="AP22" i="7"/>
  <c r="AN23" i="7"/>
  <c r="AP23" i="7"/>
  <c r="AN24" i="7"/>
  <c r="AP24" i="7"/>
  <c r="AN25" i="7"/>
  <c r="AP25" i="7"/>
  <c r="AN26" i="7"/>
  <c r="AP26" i="7"/>
  <c r="AN27" i="7"/>
  <c r="AP27" i="7"/>
  <c r="AN28" i="7"/>
  <c r="AP28" i="7"/>
  <c r="AN29" i="7"/>
  <c r="AP29" i="7"/>
  <c r="AN30" i="7"/>
  <c r="AP30" i="7"/>
  <c r="AN31" i="7"/>
  <c r="AP31" i="7"/>
  <c r="AN32" i="7"/>
  <c r="AP32" i="7"/>
  <c r="AN33" i="7"/>
  <c r="AP33" i="7"/>
  <c r="AN34" i="7"/>
  <c r="AP34" i="7"/>
  <c r="AN35" i="7"/>
  <c r="AP35" i="7"/>
  <c r="AN36" i="7"/>
  <c r="AP36" i="7"/>
  <c r="AN37" i="7"/>
  <c r="AP37" i="7"/>
  <c r="AN38" i="7"/>
  <c r="AP38" i="7"/>
  <c r="AN39" i="7"/>
  <c r="AP39" i="7"/>
  <c r="AN40" i="7"/>
  <c r="AP40" i="7"/>
  <c r="AN41" i="7"/>
  <c r="AP41" i="7"/>
  <c r="AN42" i="7"/>
  <c r="AP42" i="7"/>
  <c r="AN43" i="7"/>
  <c r="AP43" i="7"/>
  <c r="AN44" i="7"/>
  <c r="AP44" i="7"/>
  <c r="AN45" i="7"/>
  <c r="AP45" i="7"/>
  <c r="AN46" i="7"/>
  <c r="AP46" i="7"/>
  <c r="AN47" i="7"/>
  <c r="AP47" i="7"/>
  <c r="AN48" i="7"/>
  <c r="AP48" i="7"/>
  <c r="AN49" i="7"/>
  <c r="AP49" i="7"/>
  <c r="AN50" i="7"/>
  <c r="AP50" i="7"/>
  <c r="AN51" i="7"/>
  <c r="AP51" i="7"/>
  <c r="AN52" i="7"/>
  <c r="AP52" i="7"/>
  <c r="AN53" i="7"/>
  <c r="AP53" i="7"/>
  <c r="AN54" i="7"/>
  <c r="AP54" i="7"/>
  <c r="AN55" i="7"/>
  <c r="AP55" i="7"/>
  <c r="AN56" i="7"/>
  <c r="AP56" i="7"/>
  <c r="AN57" i="7"/>
  <c r="AP57" i="7"/>
  <c r="AN58" i="7"/>
  <c r="AP58" i="7"/>
  <c r="AN59" i="7"/>
  <c r="AP59" i="7"/>
  <c r="AN60" i="7"/>
  <c r="AP60" i="7"/>
  <c r="AN61" i="7"/>
  <c r="AP61" i="7"/>
  <c r="AN62" i="7"/>
  <c r="AP62" i="7"/>
  <c r="AN63" i="7"/>
  <c r="AP63" i="7"/>
  <c r="AN64" i="7"/>
  <c r="AP64" i="7"/>
  <c r="AN65" i="7"/>
  <c r="AP65" i="7"/>
  <c r="AN66" i="7"/>
  <c r="AP66" i="7"/>
  <c r="AN67" i="7"/>
  <c r="AP67" i="7"/>
  <c r="AN68" i="7"/>
  <c r="AP68" i="7"/>
  <c r="AN69" i="7"/>
  <c r="AP69" i="7"/>
  <c r="AN70" i="7"/>
  <c r="AP70" i="7"/>
  <c r="AN71" i="7"/>
  <c r="AP71" i="7"/>
  <c r="AN72" i="7"/>
  <c r="AP72" i="7"/>
  <c r="AN73" i="7"/>
  <c r="AP73" i="7"/>
  <c r="AN74" i="7"/>
  <c r="AP74" i="7"/>
  <c r="AN75" i="7"/>
  <c r="AP75" i="7"/>
  <c r="AN76" i="7"/>
  <c r="AP76" i="7"/>
  <c r="AN77" i="7"/>
  <c r="AP77" i="7"/>
  <c r="AN78" i="7"/>
  <c r="AP78" i="7"/>
  <c r="AN79" i="7"/>
  <c r="AP79" i="7"/>
  <c r="AN80" i="7"/>
  <c r="AP80" i="7"/>
  <c r="AN81" i="7"/>
  <c r="AP81" i="7"/>
  <c r="AN82" i="7"/>
  <c r="AP82" i="7"/>
  <c r="AN83" i="7"/>
  <c r="AP83" i="7"/>
  <c r="AN84" i="7"/>
  <c r="AP84" i="7"/>
  <c r="AN85" i="7"/>
  <c r="AP85" i="7"/>
  <c r="AN86" i="7"/>
  <c r="AP86" i="7"/>
  <c r="AN87" i="7"/>
  <c r="AP87" i="7"/>
  <c r="AN88" i="7"/>
  <c r="AP88" i="7"/>
  <c r="AN89" i="7"/>
  <c r="AP89" i="7"/>
  <c r="AN90" i="7"/>
  <c r="AP90" i="7"/>
  <c r="AN91" i="7"/>
  <c r="AP91" i="7"/>
  <c r="AN92" i="7"/>
  <c r="AP92" i="7"/>
  <c r="AN93" i="7"/>
  <c r="AP93" i="7"/>
  <c r="AN94" i="7"/>
  <c r="AP94" i="7"/>
  <c r="AN95" i="7"/>
  <c r="AP95" i="7"/>
  <c r="AN96" i="7"/>
  <c r="AP96" i="7"/>
  <c r="AN97" i="7"/>
  <c r="AP97" i="7"/>
  <c r="AN98" i="7"/>
  <c r="AP98" i="7"/>
  <c r="AN99" i="7"/>
  <c r="AP99" i="7"/>
  <c r="AN100" i="7"/>
  <c r="AP100" i="7"/>
  <c r="AN101" i="7"/>
  <c r="AP101" i="7"/>
  <c r="AN102" i="7"/>
  <c r="AP102" i="7"/>
  <c r="AN103" i="7"/>
  <c r="AP103" i="7"/>
  <c r="AN104" i="7"/>
  <c r="AP104" i="7"/>
  <c r="AN105" i="7"/>
  <c r="AP105" i="7"/>
  <c r="AN106" i="7"/>
  <c r="AP106" i="7"/>
  <c r="AN107" i="7"/>
  <c r="AP107" i="7"/>
  <c r="AN108" i="7"/>
  <c r="AP108" i="7"/>
  <c r="AN109" i="7"/>
  <c r="AP109" i="7"/>
  <c r="AN110" i="7"/>
  <c r="AP110" i="7"/>
  <c r="AN111" i="7"/>
  <c r="AP111" i="7"/>
  <c r="AN112" i="7"/>
  <c r="AP112" i="7"/>
  <c r="AN113" i="7"/>
  <c r="AP113" i="7"/>
  <c r="AN114" i="7"/>
  <c r="AP114" i="7"/>
  <c r="AN115" i="7"/>
  <c r="AP115" i="7"/>
  <c r="AN116" i="7"/>
  <c r="AP116" i="7"/>
  <c r="AN117" i="7"/>
  <c r="AP117" i="7"/>
  <c r="AN118" i="7"/>
  <c r="AP118" i="7"/>
  <c r="AN119" i="7"/>
  <c r="AP119" i="7"/>
  <c r="AN120" i="7"/>
  <c r="AP120" i="7"/>
  <c r="AN121" i="7"/>
  <c r="AP121" i="7"/>
  <c r="AN122" i="7"/>
  <c r="AP122" i="7"/>
  <c r="AN123" i="7"/>
  <c r="AP123" i="7"/>
  <c r="AN124" i="7"/>
  <c r="AP124" i="7"/>
  <c r="AN125" i="7"/>
  <c r="AP125" i="7"/>
  <c r="AN126" i="7"/>
  <c r="AP126" i="7"/>
  <c r="AN127" i="7"/>
  <c r="AP127" i="7"/>
  <c r="AN128" i="7"/>
  <c r="AP128" i="7"/>
  <c r="AN129" i="7"/>
  <c r="AP129" i="7"/>
  <c r="AN130" i="7"/>
  <c r="AP130" i="7"/>
  <c r="AN131" i="7"/>
  <c r="AP131" i="7"/>
  <c r="AN132" i="7"/>
  <c r="AP132" i="7"/>
  <c r="AN133" i="7"/>
  <c r="AP133" i="7"/>
  <c r="AN134" i="7"/>
  <c r="AP134" i="7"/>
  <c r="AN135" i="7"/>
  <c r="AP135" i="7"/>
  <c r="AN136" i="7"/>
  <c r="AP136" i="7"/>
  <c r="AN137" i="7"/>
  <c r="AP137" i="7"/>
  <c r="AN138" i="7"/>
  <c r="AP138" i="7"/>
  <c r="AN139" i="7"/>
  <c r="AP139" i="7"/>
  <c r="AN140" i="7"/>
  <c r="AP140" i="7"/>
  <c r="AN141" i="7"/>
  <c r="AP141" i="7"/>
  <c r="AN142" i="7"/>
  <c r="AP142" i="7"/>
  <c r="AN143" i="7"/>
  <c r="AP143" i="7"/>
  <c r="AN144" i="7"/>
  <c r="AP144" i="7"/>
  <c r="AN145" i="7"/>
  <c r="AP145" i="7"/>
  <c r="AN146" i="7"/>
  <c r="AP146" i="7"/>
  <c r="AN147" i="7"/>
  <c r="AP147" i="7"/>
  <c r="AN148" i="7"/>
  <c r="AP148" i="7"/>
  <c r="AN149" i="7"/>
  <c r="AP149" i="7"/>
  <c r="AN150" i="7"/>
  <c r="AP150" i="7"/>
  <c r="AN151" i="7"/>
  <c r="AP151" i="7"/>
  <c r="AN152" i="7"/>
  <c r="AP152" i="7"/>
  <c r="AN153" i="7"/>
  <c r="AP153" i="7"/>
  <c r="AN154" i="7"/>
  <c r="AP154" i="7"/>
  <c r="AN155" i="7"/>
  <c r="AP155" i="7"/>
  <c r="AN156" i="7"/>
  <c r="AP156" i="7"/>
  <c r="AN157" i="7"/>
  <c r="AP157" i="7"/>
  <c r="AN158" i="7"/>
  <c r="AP158" i="7"/>
  <c r="AN159" i="7"/>
  <c r="AP159" i="7"/>
  <c r="AN160" i="7"/>
  <c r="AP160" i="7"/>
  <c r="AN161" i="7"/>
  <c r="AP161" i="7"/>
  <c r="AN162" i="7"/>
  <c r="AP162" i="7"/>
  <c r="AN163" i="7"/>
  <c r="AP163" i="7"/>
  <c r="AN164" i="7"/>
  <c r="AP164" i="7"/>
  <c r="AN165" i="7"/>
  <c r="AP165" i="7"/>
  <c r="AN166" i="7"/>
  <c r="AP166" i="7"/>
  <c r="AN167" i="7"/>
  <c r="AP167" i="7"/>
  <c r="AN168" i="7"/>
  <c r="AP168" i="7"/>
  <c r="AN169" i="7"/>
  <c r="AP169" i="7"/>
  <c r="AN170" i="7"/>
  <c r="AP170" i="7"/>
  <c r="AN171" i="7"/>
  <c r="AP171" i="7"/>
  <c r="AN172" i="7"/>
  <c r="AP172" i="7"/>
  <c r="AN173" i="7"/>
  <c r="AP173" i="7"/>
  <c r="AN174" i="7"/>
  <c r="AP174" i="7"/>
  <c r="AN175" i="7"/>
  <c r="AP175" i="7"/>
  <c r="AN176" i="7"/>
  <c r="AP176" i="7"/>
  <c r="AN177" i="7"/>
  <c r="AP177" i="7"/>
  <c r="AN178" i="7"/>
  <c r="AP178" i="7"/>
  <c r="AN179" i="7"/>
  <c r="AP179" i="7"/>
  <c r="AN180" i="7"/>
  <c r="AP180" i="7"/>
  <c r="AN181" i="7"/>
  <c r="AP181" i="7"/>
  <c r="AN182" i="7"/>
  <c r="AP182" i="7"/>
  <c r="AN183" i="7"/>
  <c r="AP183" i="7"/>
  <c r="AN184" i="7"/>
  <c r="AP184" i="7"/>
  <c r="AN185" i="7"/>
  <c r="AP185" i="7"/>
  <c r="AN186" i="7"/>
  <c r="AP186" i="7"/>
  <c r="AN187" i="7"/>
  <c r="AP187" i="7"/>
  <c r="AN188" i="7"/>
  <c r="AP188" i="7"/>
  <c r="AN189" i="7"/>
  <c r="AP189" i="7"/>
  <c r="AN190" i="7"/>
  <c r="AP190" i="7"/>
  <c r="AN191" i="7"/>
  <c r="AP191" i="7"/>
  <c r="AN192" i="7"/>
  <c r="AP192" i="7"/>
  <c r="AN193" i="7"/>
  <c r="AP193" i="7"/>
  <c r="AN194" i="7"/>
  <c r="AP194" i="7"/>
  <c r="AN195" i="7"/>
  <c r="AP195" i="7"/>
  <c r="AN196" i="7"/>
  <c r="AP196" i="7"/>
  <c r="AN197" i="7"/>
  <c r="AP197" i="7"/>
  <c r="AN198" i="7"/>
  <c r="AP198" i="7"/>
  <c r="AN199" i="7"/>
  <c r="AP199" i="7"/>
  <c r="AN200" i="7"/>
  <c r="AP200" i="7"/>
  <c r="AN201" i="7"/>
  <c r="AP201" i="7"/>
  <c r="AN202" i="7"/>
  <c r="AP202" i="7"/>
  <c r="AN203" i="7"/>
  <c r="AP203" i="7"/>
  <c r="AN204" i="7"/>
  <c r="AP204" i="7"/>
  <c r="AN205" i="7"/>
  <c r="AP205" i="7"/>
  <c r="AN206" i="7"/>
  <c r="AP206" i="7"/>
  <c r="AN207" i="7"/>
  <c r="AP207" i="7"/>
  <c r="AN208" i="7"/>
  <c r="AP208" i="7"/>
  <c r="AN209" i="7"/>
  <c r="AP209" i="7"/>
  <c r="AN210" i="7"/>
  <c r="AP210" i="7"/>
  <c r="AN211" i="7"/>
  <c r="AP211" i="7"/>
  <c r="AN212" i="7"/>
  <c r="AP212" i="7"/>
  <c r="AN213" i="7"/>
  <c r="AP213" i="7"/>
  <c r="AN214" i="7"/>
  <c r="AP214" i="7"/>
  <c r="AN215" i="7"/>
  <c r="AP215" i="7"/>
  <c r="AN216" i="7"/>
  <c r="AP216" i="7"/>
  <c r="AN217" i="7"/>
  <c r="AP217" i="7"/>
  <c r="AN218" i="7"/>
  <c r="AP218" i="7"/>
  <c r="AN219" i="7"/>
  <c r="AP219" i="7"/>
  <c r="AN220" i="7"/>
  <c r="AP220" i="7"/>
  <c r="AN221" i="7"/>
  <c r="AP221" i="7"/>
  <c r="AN222" i="7"/>
  <c r="AP222" i="7"/>
  <c r="AN223" i="7"/>
  <c r="AP223" i="7"/>
  <c r="AN224" i="7"/>
  <c r="AP224" i="7"/>
  <c r="AN225" i="7"/>
  <c r="AP225" i="7"/>
  <c r="AN226" i="7"/>
  <c r="AP226" i="7"/>
  <c r="AN227" i="7"/>
  <c r="AP227" i="7"/>
  <c r="AN228" i="7"/>
  <c r="AP228" i="7"/>
  <c r="AN229" i="7"/>
  <c r="AP229" i="7"/>
  <c r="AN230" i="7"/>
  <c r="AP230" i="7"/>
  <c r="AN231" i="7"/>
  <c r="AP231" i="7"/>
  <c r="AN232" i="7"/>
  <c r="AP232" i="7"/>
  <c r="AN233" i="7"/>
  <c r="AP233" i="7"/>
  <c r="AN234" i="7"/>
  <c r="AP234" i="7"/>
  <c r="AN235" i="7"/>
  <c r="AP235" i="7"/>
  <c r="AN236" i="7"/>
  <c r="AP236" i="7"/>
  <c r="AN237" i="7"/>
  <c r="AP237" i="7"/>
  <c r="AN238" i="7"/>
  <c r="AP238" i="7"/>
  <c r="AN239" i="7"/>
  <c r="AP239" i="7"/>
  <c r="AN240" i="7"/>
  <c r="AP240" i="7"/>
  <c r="AN241" i="7"/>
  <c r="AP241" i="7"/>
  <c r="AN242" i="7"/>
  <c r="AP242" i="7"/>
  <c r="AN243" i="7"/>
  <c r="AP243" i="7"/>
  <c r="AN244" i="7"/>
  <c r="AP244" i="7"/>
  <c r="AN245" i="7"/>
  <c r="AP245" i="7"/>
  <c r="AL5" i="7"/>
  <c r="AL6" i="7"/>
  <c r="AL7" i="7"/>
  <c r="AL8" i="7"/>
  <c r="AL9" i="7"/>
  <c r="AL10" i="7"/>
  <c r="AL11" i="7"/>
  <c r="AL12" i="7"/>
  <c r="AL13" i="7"/>
  <c r="AL14" i="7"/>
  <c r="AL15" i="7"/>
  <c r="AL16" i="7"/>
  <c r="AL17" i="7"/>
  <c r="AL18" i="7"/>
  <c r="AL19" i="7"/>
  <c r="AL20" i="7"/>
  <c r="AL21" i="7"/>
  <c r="AL22" i="7"/>
  <c r="AL23" i="7"/>
  <c r="AL24" i="7"/>
  <c r="AL25" i="7"/>
  <c r="AL26" i="7"/>
  <c r="AL27" i="7"/>
  <c r="AL28" i="7"/>
  <c r="AL29" i="7"/>
  <c r="AL30" i="7"/>
  <c r="AL31" i="7"/>
  <c r="AL32" i="7"/>
  <c r="AL33" i="7"/>
  <c r="AL34" i="7"/>
  <c r="AL35" i="7"/>
  <c r="AL36" i="7"/>
  <c r="AL37" i="7"/>
  <c r="AL38" i="7"/>
  <c r="AL39" i="7"/>
  <c r="AL40" i="7"/>
  <c r="AL41" i="7"/>
  <c r="AL42" i="7"/>
  <c r="AL43" i="7"/>
  <c r="AL44" i="7"/>
  <c r="AL45" i="7"/>
  <c r="AL46" i="7"/>
  <c r="AL47" i="7"/>
  <c r="AL48" i="7"/>
  <c r="AL49" i="7"/>
  <c r="AL50" i="7"/>
  <c r="AL51" i="7"/>
  <c r="AL52" i="7"/>
  <c r="AL53" i="7"/>
  <c r="AL54" i="7"/>
  <c r="AL55" i="7"/>
  <c r="AL56" i="7"/>
  <c r="AL57" i="7"/>
  <c r="AL58" i="7"/>
  <c r="AL59" i="7"/>
  <c r="AL60" i="7"/>
  <c r="AL61" i="7"/>
  <c r="AL62" i="7"/>
  <c r="AL63" i="7"/>
  <c r="AL64" i="7"/>
  <c r="AL65" i="7"/>
  <c r="AL66" i="7"/>
  <c r="AL67" i="7"/>
  <c r="AL68" i="7"/>
  <c r="AL69" i="7"/>
  <c r="AL70" i="7"/>
  <c r="AL71" i="7"/>
  <c r="AL72" i="7"/>
  <c r="AL73" i="7"/>
  <c r="AL74" i="7"/>
  <c r="AL75" i="7"/>
  <c r="AL76" i="7"/>
  <c r="AL77" i="7"/>
  <c r="AL78" i="7"/>
  <c r="AL79" i="7"/>
  <c r="AL80" i="7"/>
  <c r="AL81" i="7"/>
  <c r="AL82" i="7"/>
  <c r="AL83" i="7"/>
  <c r="AL84" i="7"/>
  <c r="AL85" i="7"/>
  <c r="AL86" i="7"/>
  <c r="AL87" i="7"/>
  <c r="AL88" i="7"/>
  <c r="AL89" i="7"/>
  <c r="AL90" i="7"/>
  <c r="AL91" i="7"/>
  <c r="AL92" i="7"/>
  <c r="AL93" i="7"/>
  <c r="AL94" i="7"/>
  <c r="AL95" i="7"/>
  <c r="AL96" i="7"/>
  <c r="AL97" i="7"/>
  <c r="AL98" i="7"/>
  <c r="AL99" i="7"/>
  <c r="AL100" i="7"/>
  <c r="AL101" i="7"/>
  <c r="AL102" i="7"/>
  <c r="AL103" i="7"/>
  <c r="AL104" i="7"/>
  <c r="AL105" i="7"/>
  <c r="AL106" i="7"/>
  <c r="AL107" i="7"/>
  <c r="AL108" i="7"/>
  <c r="AL109" i="7"/>
  <c r="AL110" i="7"/>
  <c r="AL111" i="7"/>
  <c r="AL112" i="7"/>
  <c r="AL113" i="7"/>
  <c r="AL114" i="7"/>
  <c r="AL115" i="7"/>
  <c r="AL116" i="7"/>
  <c r="AL117" i="7"/>
  <c r="AL118" i="7"/>
  <c r="AL119" i="7"/>
  <c r="AL120" i="7"/>
  <c r="AL121" i="7"/>
  <c r="AL122" i="7"/>
  <c r="AL123" i="7"/>
  <c r="AL124" i="7"/>
  <c r="AL125" i="7"/>
  <c r="AL126" i="7"/>
  <c r="AL127" i="7"/>
  <c r="AL128" i="7"/>
  <c r="AL129" i="7"/>
  <c r="AL130" i="7"/>
  <c r="AL131" i="7"/>
  <c r="AL132" i="7"/>
  <c r="AL133" i="7"/>
  <c r="AL134" i="7"/>
  <c r="AL135" i="7"/>
  <c r="AL136" i="7"/>
  <c r="AL137" i="7"/>
  <c r="AL138" i="7"/>
  <c r="AL139" i="7"/>
  <c r="AL140" i="7"/>
  <c r="AL141" i="7"/>
  <c r="AL142" i="7"/>
  <c r="AL143" i="7"/>
  <c r="AL144" i="7"/>
  <c r="AL145" i="7"/>
  <c r="AL146" i="7"/>
  <c r="AL147" i="7"/>
  <c r="AL148" i="7"/>
  <c r="AL149" i="7"/>
  <c r="AL150" i="7"/>
  <c r="AL151" i="7"/>
  <c r="AL152" i="7"/>
  <c r="AL153" i="7"/>
  <c r="AL154" i="7"/>
  <c r="AL155" i="7"/>
  <c r="AL156" i="7"/>
  <c r="AL157" i="7"/>
  <c r="AL158" i="7"/>
  <c r="AL159" i="7"/>
  <c r="AL160" i="7"/>
  <c r="AL161" i="7"/>
  <c r="AL162" i="7"/>
  <c r="AL163" i="7"/>
  <c r="AL164" i="7"/>
  <c r="AL165" i="7"/>
  <c r="AL166" i="7"/>
  <c r="AL167" i="7"/>
  <c r="AL168" i="7"/>
  <c r="AL169" i="7"/>
  <c r="AL170" i="7"/>
  <c r="AL171" i="7"/>
  <c r="AL172" i="7"/>
  <c r="AL173" i="7"/>
  <c r="AL174" i="7"/>
  <c r="AL175" i="7"/>
  <c r="AL176" i="7"/>
  <c r="AL177" i="7"/>
  <c r="AL178" i="7"/>
  <c r="AL179" i="7"/>
  <c r="AL180" i="7"/>
  <c r="AL181" i="7"/>
  <c r="AL182" i="7"/>
  <c r="AL183" i="7"/>
  <c r="AL184" i="7"/>
  <c r="AL185" i="7"/>
  <c r="AL186" i="7"/>
  <c r="AL187" i="7"/>
  <c r="AL188" i="7"/>
  <c r="AL189" i="7"/>
  <c r="AL190" i="7"/>
  <c r="AL191" i="7"/>
  <c r="AL192" i="7"/>
  <c r="AL193" i="7"/>
  <c r="AL194" i="7"/>
  <c r="AL195" i="7"/>
  <c r="AL196" i="7"/>
  <c r="AL197" i="7"/>
  <c r="AL198" i="7"/>
  <c r="AL199" i="7"/>
  <c r="AL200" i="7"/>
  <c r="AL201" i="7"/>
  <c r="AL202" i="7"/>
  <c r="AL203" i="7"/>
  <c r="AL204" i="7"/>
  <c r="AL205" i="7"/>
  <c r="AL206" i="7"/>
  <c r="AL207" i="7"/>
  <c r="AL208" i="7"/>
  <c r="AL209" i="7"/>
  <c r="AL210" i="7"/>
  <c r="AL211" i="7"/>
  <c r="AL212" i="7"/>
  <c r="AL213" i="7"/>
  <c r="AL214" i="7"/>
  <c r="AL215" i="7"/>
  <c r="AL216" i="7"/>
  <c r="AL217" i="7"/>
  <c r="AL218" i="7"/>
  <c r="AL219" i="7"/>
  <c r="AL220" i="7"/>
  <c r="AL221" i="7"/>
  <c r="AL222" i="7"/>
  <c r="AL223" i="7"/>
  <c r="AL224" i="7"/>
  <c r="AL225" i="7"/>
  <c r="AL226" i="7"/>
  <c r="AL227" i="7"/>
  <c r="AL228" i="7"/>
  <c r="AL229" i="7"/>
  <c r="AL230" i="7"/>
  <c r="AL231" i="7"/>
  <c r="AL232" i="7"/>
  <c r="AL233" i="7"/>
  <c r="AL234" i="7"/>
  <c r="AL235" i="7"/>
  <c r="AL236" i="7"/>
  <c r="AL237" i="7"/>
  <c r="AL238" i="7"/>
  <c r="AL239" i="7"/>
  <c r="AL240" i="7"/>
  <c r="AL241" i="7"/>
  <c r="AL242" i="7"/>
  <c r="AL243" i="7"/>
  <c r="AL244" i="7"/>
  <c r="AL245" i="7"/>
  <c r="J718" i="1"/>
  <c r="AK6" i="7"/>
  <c r="AK7" i="7"/>
  <c r="AK8" i="7"/>
  <c r="AK9" i="7"/>
  <c r="AK10" i="7"/>
  <c r="AK11" i="7"/>
  <c r="AK12" i="7"/>
  <c r="AK13" i="7"/>
  <c r="AK14" i="7"/>
  <c r="AK15" i="7"/>
  <c r="AK16" i="7"/>
  <c r="AK17" i="7"/>
  <c r="AK18" i="7"/>
  <c r="AK19" i="7"/>
  <c r="AK20" i="7"/>
  <c r="AK21" i="7"/>
  <c r="AK22" i="7"/>
  <c r="AK23" i="7"/>
  <c r="AK24" i="7"/>
  <c r="AK25" i="7"/>
  <c r="AK26" i="7"/>
  <c r="AK27" i="7"/>
  <c r="AK28" i="7"/>
  <c r="AK29" i="7"/>
  <c r="AK30" i="7"/>
  <c r="AK31" i="7"/>
  <c r="AK32" i="7"/>
  <c r="AK33" i="7"/>
  <c r="AK34" i="7"/>
  <c r="AK35" i="7"/>
  <c r="AK36" i="7"/>
  <c r="AK37" i="7"/>
  <c r="AK38" i="7"/>
  <c r="AK39" i="7"/>
  <c r="AK40" i="7"/>
  <c r="AK41" i="7"/>
  <c r="AK42" i="7"/>
  <c r="AK43" i="7"/>
  <c r="AK44" i="7"/>
  <c r="AK45" i="7"/>
  <c r="AK46" i="7"/>
  <c r="AK47" i="7"/>
  <c r="AK48" i="7"/>
  <c r="AK49" i="7"/>
  <c r="AK50" i="7"/>
  <c r="AK51" i="7"/>
  <c r="AK52" i="7"/>
  <c r="AK53" i="7"/>
  <c r="AK54" i="7"/>
  <c r="AK55" i="7"/>
  <c r="AK56" i="7"/>
  <c r="AK57" i="7"/>
  <c r="AK58" i="7"/>
  <c r="AK59" i="7"/>
  <c r="AK60" i="7"/>
  <c r="AK61" i="7"/>
  <c r="AK62" i="7"/>
  <c r="AK63" i="7"/>
  <c r="AK64" i="7"/>
  <c r="AK65" i="7"/>
  <c r="AK66" i="7"/>
  <c r="AK67" i="7"/>
  <c r="AK68" i="7"/>
  <c r="AK69" i="7"/>
  <c r="AK70" i="7"/>
  <c r="AK71" i="7"/>
  <c r="AK72" i="7"/>
  <c r="AK73" i="7"/>
  <c r="AK74" i="7"/>
  <c r="AK75" i="7"/>
  <c r="AK76" i="7"/>
  <c r="AK77" i="7"/>
  <c r="AK78" i="7"/>
  <c r="AK79" i="7"/>
  <c r="AK80" i="7"/>
  <c r="AK81" i="7"/>
  <c r="AK82" i="7"/>
  <c r="AK83" i="7"/>
  <c r="AK84" i="7"/>
  <c r="AK85" i="7"/>
  <c r="AK86" i="7"/>
  <c r="AK87" i="7"/>
  <c r="AK88" i="7"/>
  <c r="AK89" i="7"/>
  <c r="AK90" i="7"/>
  <c r="AK91" i="7"/>
  <c r="AK92" i="7"/>
  <c r="AK93" i="7"/>
  <c r="AK94" i="7"/>
  <c r="AK95" i="7"/>
  <c r="AK96" i="7"/>
  <c r="AK97" i="7"/>
  <c r="AK98" i="7"/>
  <c r="AK99" i="7"/>
  <c r="AK100" i="7"/>
  <c r="AK101" i="7"/>
  <c r="AK102" i="7"/>
  <c r="AK103" i="7"/>
  <c r="AK104" i="7"/>
  <c r="AK105" i="7"/>
  <c r="AK106" i="7"/>
  <c r="AK107" i="7"/>
  <c r="AK108" i="7"/>
  <c r="AK109" i="7"/>
  <c r="AK110" i="7"/>
  <c r="AK111" i="7"/>
  <c r="AK112" i="7"/>
  <c r="AK113" i="7"/>
  <c r="AK114" i="7"/>
  <c r="AK115" i="7"/>
  <c r="AK116" i="7"/>
  <c r="AK117" i="7"/>
  <c r="AK118" i="7"/>
  <c r="AK119" i="7"/>
  <c r="AK120" i="7"/>
  <c r="AK121" i="7"/>
  <c r="AK122" i="7"/>
  <c r="AK123" i="7"/>
  <c r="AK124" i="7"/>
  <c r="AK125" i="7"/>
  <c r="AK126" i="7"/>
  <c r="AK127" i="7"/>
  <c r="AK128" i="7"/>
  <c r="AK129" i="7"/>
  <c r="AK130" i="7"/>
  <c r="AK131" i="7"/>
  <c r="AK132" i="7"/>
  <c r="AK133" i="7"/>
  <c r="AK134" i="7"/>
  <c r="AK135" i="7"/>
  <c r="AK136" i="7"/>
  <c r="AK137" i="7"/>
  <c r="AK138" i="7"/>
  <c r="AK139" i="7"/>
  <c r="AK140" i="7"/>
  <c r="AK141" i="7"/>
  <c r="AK142" i="7"/>
  <c r="AK143" i="7"/>
  <c r="AK144" i="7"/>
  <c r="AK145" i="7"/>
  <c r="AK146" i="7"/>
  <c r="AK147" i="7"/>
  <c r="AK148" i="7"/>
  <c r="AK149" i="7"/>
  <c r="AK150" i="7"/>
  <c r="AK151" i="7"/>
  <c r="AK152" i="7"/>
  <c r="AK153" i="7"/>
  <c r="AK154" i="7"/>
  <c r="AK155" i="7"/>
  <c r="AK156" i="7"/>
  <c r="AK157" i="7"/>
  <c r="AK158" i="7"/>
  <c r="AK159" i="7"/>
  <c r="AK160" i="7"/>
  <c r="AK161" i="7"/>
  <c r="AK162" i="7"/>
  <c r="AK163" i="7"/>
  <c r="AK164" i="7"/>
  <c r="AK165" i="7"/>
  <c r="AK166" i="7"/>
  <c r="AK167" i="7"/>
  <c r="AK168" i="7"/>
  <c r="AK169" i="7"/>
  <c r="AK170" i="7"/>
  <c r="AK171" i="7"/>
  <c r="AK172" i="7"/>
  <c r="AK173" i="7"/>
  <c r="AK174" i="7"/>
  <c r="AK175" i="7"/>
  <c r="AK176" i="7"/>
  <c r="AK177" i="7"/>
  <c r="AK178" i="7"/>
  <c r="AK179" i="7"/>
  <c r="AK180" i="7"/>
  <c r="AK181" i="7"/>
  <c r="AK182" i="7"/>
  <c r="AK183" i="7"/>
  <c r="AK184" i="7"/>
  <c r="AK185" i="7"/>
  <c r="AK186" i="7"/>
  <c r="AK187" i="7"/>
  <c r="AK188" i="7"/>
  <c r="AK189" i="7"/>
  <c r="AK190" i="7"/>
  <c r="AK191" i="7"/>
  <c r="AK192" i="7"/>
  <c r="AK193" i="7"/>
  <c r="AK194" i="7"/>
  <c r="AK195" i="7"/>
  <c r="AK196" i="7"/>
  <c r="AK197" i="7"/>
  <c r="AK198" i="7"/>
  <c r="AK199" i="7"/>
  <c r="AK200" i="7"/>
  <c r="AK201" i="7"/>
  <c r="AK202" i="7"/>
  <c r="AK203" i="7"/>
  <c r="AK204" i="7"/>
  <c r="AK205" i="7"/>
  <c r="AK206" i="7"/>
  <c r="AK207" i="7"/>
  <c r="AK208" i="7"/>
  <c r="AK209" i="7"/>
  <c r="AK210" i="7"/>
  <c r="AK211" i="7"/>
  <c r="AK212" i="7"/>
  <c r="AK213" i="7"/>
  <c r="AK214" i="7"/>
  <c r="AK215" i="7"/>
  <c r="AK216" i="7"/>
  <c r="AK217" i="7"/>
  <c r="AK218" i="7"/>
  <c r="AK219" i="7"/>
  <c r="AK220" i="7"/>
  <c r="AK221" i="7"/>
  <c r="AK222" i="7"/>
  <c r="AK223" i="7"/>
  <c r="AK224" i="7"/>
  <c r="AK225" i="7"/>
  <c r="AK226" i="7"/>
  <c r="AK227" i="7"/>
  <c r="AK228" i="7"/>
  <c r="AK229" i="7"/>
  <c r="AK230" i="7"/>
  <c r="AK231" i="7"/>
  <c r="AK232" i="7"/>
  <c r="AK233" i="7"/>
  <c r="AK234" i="7"/>
  <c r="AK235" i="7"/>
  <c r="AK236" i="7"/>
  <c r="AK237" i="7"/>
  <c r="AK238" i="7"/>
  <c r="AK239" i="7"/>
  <c r="AK240" i="7"/>
  <c r="AK241" i="7"/>
  <c r="AK242" i="7"/>
  <c r="AK243" i="7"/>
  <c r="AK244" i="7"/>
  <c r="AK245" i="7"/>
  <c r="AK5" i="7"/>
  <c r="G718" i="1"/>
  <c r="AJ6" i="7"/>
  <c r="AJ7" i="7"/>
  <c r="AJ8" i="7"/>
  <c r="AJ9" i="7"/>
  <c r="AJ10" i="7"/>
  <c r="AJ11" i="7"/>
  <c r="AJ12" i="7"/>
  <c r="AJ13" i="7"/>
  <c r="AJ14" i="7"/>
  <c r="AJ15" i="7"/>
  <c r="AJ16" i="7"/>
  <c r="AJ17" i="7"/>
  <c r="AJ18" i="7"/>
  <c r="AJ19" i="7"/>
  <c r="AJ20" i="7"/>
  <c r="AJ21" i="7"/>
  <c r="AJ22" i="7"/>
  <c r="AJ23" i="7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7"/>
  <c r="AJ40" i="7"/>
  <c r="AJ41" i="7"/>
  <c r="AJ42" i="7"/>
  <c r="AJ43" i="7"/>
  <c r="AJ44" i="7"/>
  <c r="AJ45" i="7"/>
  <c r="AJ46" i="7"/>
  <c r="AJ47" i="7"/>
  <c r="AJ48" i="7"/>
  <c r="AJ49" i="7"/>
  <c r="AJ50" i="7"/>
  <c r="AJ51" i="7"/>
  <c r="AJ52" i="7"/>
  <c r="AJ53" i="7"/>
  <c r="AJ54" i="7"/>
  <c r="AJ55" i="7"/>
  <c r="AJ56" i="7"/>
  <c r="AJ57" i="7"/>
  <c r="AJ58" i="7"/>
  <c r="AJ59" i="7"/>
  <c r="AJ60" i="7"/>
  <c r="AJ61" i="7"/>
  <c r="AJ62" i="7"/>
  <c r="AJ63" i="7"/>
  <c r="AJ64" i="7"/>
  <c r="AJ65" i="7"/>
  <c r="AJ66" i="7"/>
  <c r="AJ67" i="7"/>
  <c r="AJ68" i="7"/>
  <c r="AJ69" i="7"/>
  <c r="AJ70" i="7"/>
  <c r="AJ71" i="7"/>
  <c r="AJ72" i="7"/>
  <c r="AJ73" i="7"/>
  <c r="AJ74" i="7"/>
  <c r="AJ75" i="7"/>
  <c r="AJ76" i="7"/>
  <c r="AJ77" i="7"/>
  <c r="AJ78" i="7"/>
  <c r="AJ79" i="7"/>
  <c r="AJ80" i="7"/>
  <c r="AJ81" i="7"/>
  <c r="AJ82" i="7"/>
  <c r="AJ83" i="7"/>
  <c r="AJ84" i="7"/>
  <c r="AJ85" i="7"/>
  <c r="AJ86" i="7"/>
  <c r="AJ87" i="7"/>
  <c r="AJ88" i="7"/>
  <c r="AJ89" i="7"/>
  <c r="AJ90" i="7"/>
  <c r="AJ91" i="7"/>
  <c r="AJ92" i="7"/>
  <c r="AJ93" i="7"/>
  <c r="AJ94" i="7"/>
  <c r="AJ95" i="7"/>
  <c r="AJ96" i="7"/>
  <c r="AJ97" i="7"/>
  <c r="AJ98" i="7"/>
  <c r="AJ99" i="7"/>
  <c r="AJ100" i="7"/>
  <c r="AJ101" i="7"/>
  <c r="AJ102" i="7"/>
  <c r="AJ103" i="7"/>
  <c r="AJ104" i="7"/>
  <c r="AJ105" i="7"/>
  <c r="AJ106" i="7"/>
  <c r="AJ107" i="7"/>
  <c r="AJ108" i="7"/>
  <c r="AJ109" i="7"/>
  <c r="AJ110" i="7"/>
  <c r="AJ111" i="7"/>
  <c r="AJ112" i="7"/>
  <c r="AJ113" i="7"/>
  <c r="AJ114" i="7"/>
  <c r="AJ115" i="7"/>
  <c r="AJ116" i="7"/>
  <c r="AJ117" i="7"/>
  <c r="AJ118" i="7"/>
  <c r="AJ119" i="7"/>
  <c r="AJ120" i="7"/>
  <c r="AJ121" i="7"/>
  <c r="AJ122" i="7"/>
  <c r="AJ123" i="7"/>
  <c r="AJ124" i="7"/>
  <c r="AJ125" i="7"/>
  <c r="AJ126" i="7"/>
  <c r="AJ127" i="7"/>
  <c r="AJ128" i="7"/>
  <c r="AJ129" i="7"/>
  <c r="AJ130" i="7"/>
  <c r="AJ131" i="7"/>
  <c r="AJ132" i="7"/>
  <c r="AJ133" i="7"/>
  <c r="AJ134" i="7"/>
  <c r="AJ135" i="7"/>
  <c r="AJ136" i="7"/>
  <c r="AJ137" i="7"/>
  <c r="AJ138" i="7"/>
  <c r="AJ139" i="7"/>
  <c r="AJ140" i="7"/>
  <c r="AJ141" i="7"/>
  <c r="AJ142" i="7"/>
  <c r="AJ143" i="7"/>
  <c r="AJ144" i="7"/>
  <c r="AJ145" i="7"/>
  <c r="AJ146" i="7"/>
  <c r="AJ147" i="7"/>
  <c r="AJ148" i="7"/>
  <c r="AJ149" i="7"/>
  <c r="AJ150" i="7"/>
  <c r="AJ151" i="7"/>
  <c r="AJ152" i="7"/>
  <c r="AJ153" i="7"/>
  <c r="AJ154" i="7"/>
  <c r="AJ155" i="7"/>
  <c r="AJ156" i="7"/>
  <c r="AJ157" i="7"/>
  <c r="AJ158" i="7"/>
  <c r="AJ159" i="7"/>
  <c r="AJ160" i="7"/>
  <c r="AJ161" i="7"/>
  <c r="AJ162" i="7"/>
  <c r="AJ163" i="7"/>
  <c r="AJ164" i="7"/>
  <c r="AJ165" i="7"/>
  <c r="AJ166" i="7"/>
  <c r="AJ167" i="7"/>
  <c r="AJ168" i="7"/>
  <c r="AJ169" i="7"/>
  <c r="AJ170" i="7"/>
  <c r="AJ171" i="7"/>
  <c r="AJ172" i="7"/>
  <c r="AJ173" i="7"/>
  <c r="AJ174" i="7"/>
  <c r="AJ175" i="7"/>
  <c r="AJ176" i="7"/>
  <c r="AJ177" i="7"/>
  <c r="AJ178" i="7"/>
  <c r="AJ179" i="7"/>
  <c r="AJ180" i="7"/>
  <c r="AJ181" i="7"/>
  <c r="AJ182" i="7"/>
  <c r="AJ183" i="7"/>
  <c r="AJ184" i="7"/>
  <c r="AJ185" i="7"/>
  <c r="AJ186" i="7"/>
  <c r="AJ187" i="7"/>
  <c r="AJ188" i="7"/>
  <c r="AJ189" i="7"/>
  <c r="AJ190" i="7"/>
  <c r="AJ191" i="7"/>
  <c r="AJ192" i="7"/>
  <c r="AJ193" i="7"/>
  <c r="AJ194" i="7"/>
  <c r="AJ195" i="7"/>
  <c r="AJ196" i="7"/>
  <c r="AJ197" i="7"/>
  <c r="AJ198" i="7"/>
  <c r="AJ199" i="7"/>
  <c r="AJ200" i="7"/>
  <c r="AJ201" i="7"/>
  <c r="AJ202" i="7"/>
  <c r="AJ203" i="7"/>
  <c r="AJ204" i="7"/>
  <c r="AJ205" i="7"/>
  <c r="AJ206" i="7"/>
  <c r="AJ207" i="7"/>
  <c r="AJ208" i="7"/>
  <c r="AJ209" i="7"/>
  <c r="AJ210" i="7"/>
  <c r="AJ211" i="7"/>
  <c r="AJ212" i="7"/>
  <c r="AJ213" i="7"/>
  <c r="AJ214" i="7"/>
  <c r="AJ215" i="7"/>
  <c r="AJ216" i="7"/>
  <c r="AJ217" i="7"/>
  <c r="AJ218" i="7"/>
  <c r="AJ219" i="7"/>
  <c r="AJ220" i="7"/>
  <c r="AJ221" i="7"/>
  <c r="AJ222" i="7"/>
  <c r="AJ223" i="7"/>
  <c r="AJ224" i="7"/>
  <c r="AJ225" i="7"/>
  <c r="AJ226" i="7"/>
  <c r="AJ227" i="7"/>
  <c r="AJ228" i="7"/>
  <c r="AJ229" i="7"/>
  <c r="AJ230" i="7"/>
  <c r="AJ231" i="7"/>
  <c r="AJ232" i="7"/>
  <c r="AJ233" i="7"/>
  <c r="AJ234" i="7"/>
  <c r="AJ235" i="7"/>
  <c r="AJ236" i="7"/>
  <c r="AJ237" i="7"/>
  <c r="AJ238" i="7"/>
  <c r="AJ239" i="7"/>
  <c r="AJ240" i="7"/>
  <c r="AJ241" i="7"/>
  <c r="AJ242" i="7"/>
  <c r="AJ243" i="7"/>
  <c r="AJ244" i="7"/>
  <c r="AJ245" i="7"/>
  <c r="AJ5" i="7"/>
  <c r="AI6" i="7"/>
  <c r="AI7" i="7"/>
  <c r="AI8" i="7"/>
  <c r="AI9" i="7"/>
  <c r="AI10" i="7"/>
  <c r="AI11" i="7"/>
  <c r="AI12" i="7"/>
  <c r="AI13" i="7"/>
  <c r="AI14" i="7"/>
  <c r="AI15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AI29" i="7"/>
  <c r="AI30" i="7"/>
  <c r="AI31" i="7"/>
  <c r="AI32" i="7"/>
  <c r="AI33" i="7"/>
  <c r="AI34" i="7"/>
  <c r="AI35" i="7"/>
  <c r="AI36" i="7"/>
  <c r="AI37" i="7"/>
  <c r="AI38" i="7"/>
  <c r="AI39" i="7"/>
  <c r="AI40" i="7"/>
  <c r="AI41" i="7"/>
  <c r="AI42" i="7"/>
  <c r="AI43" i="7"/>
  <c r="AI44" i="7"/>
  <c r="AI45" i="7"/>
  <c r="AI46" i="7"/>
  <c r="AI47" i="7"/>
  <c r="AI48" i="7"/>
  <c r="AI49" i="7"/>
  <c r="AI50" i="7"/>
  <c r="AI51" i="7"/>
  <c r="AI52" i="7"/>
  <c r="AI53" i="7"/>
  <c r="AI54" i="7"/>
  <c r="AI55" i="7"/>
  <c r="AI56" i="7"/>
  <c r="AI57" i="7"/>
  <c r="AI58" i="7"/>
  <c r="AI59" i="7"/>
  <c r="AI60" i="7"/>
  <c r="AI61" i="7"/>
  <c r="AI62" i="7"/>
  <c r="AI63" i="7"/>
  <c r="AI64" i="7"/>
  <c r="AI65" i="7"/>
  <c r="AI66" i="7"/>
  <c r="AI67" i="7"/>
  <c r="AI68" i="7"/>
  <c r="AI69" i="7"/>
  <c r="AI70" i="7"/>
  <c r="AI71" i="7"/>
  <c r="AI72" i="7"/>
  <c r="AI73" i="7"/>
  <c r="AI74" i="7"/>
  <c r="AI75" i="7"/>
  <c r="AI76" i="7"/>
  <c r="AI77" i="7"/>
  <c r="AI78" i="7"/>
  <c r="AI79" i="7"/>
  <c r="AI80" i="7"/>
  <c r="AI81" i="7"/>
  <c r="AI82" i="7"/>
  <c r="AI83" i="7"/>
  <c r="AI84" i="7"/>
  <c r="AI85" i="7"/>
  <c r="AI86" i="7"/>
  <c r="AI87" i="7"/>
  <c r="AI88" i="7"/>
  <c r="AI89" i="7"/>
  <c r="AI90" i="7"/>
  <c r="AI91" i="7"/>
  <c r="AI92" i="7"/>
  <c r="AI93" i="7"/>
  <c r="AI94" i="7"/>
  <c r="AI95" i="7"/>
  <c r="AI96" i="7"/>
  <c r="AI97" i="7"/>
  <c r="AI98" i="7"/>
  <c r="AI99" i="7"/>
  <c r="AI100" i="7"/>
  <c r="AI101" i="7"/>
  <c r="AI102" i="7"/>
  <c r="AI103" i="7"/>
  <c r="AI104" i="7"/>
  <c r="AI105" i="7"/>
  <c r="AI106" i="7"/>
  <c r="AI107" i="7"/>
  <c r="AI108" i="7"/>
  <c r="AI109" i="7"/>
  <c r="AI110" i="7"/>
  <c r="AI111" i="7"/>
  <c r="AI112" i="7"/>
  <c r="AI113" i="7"/>
  <c r="AI114" i="7"/>
  <c r="AI115" i="7"/>
  <c r="AI116" i="7"/>
  <c r="AI117" i="7"/>
  <c r="AI118" i="7"/>
  <c r="AI119" i="7"/>
  <c r="AI120" i="7"/>
  <c r="AI121" i="7"/>
  <c r="AI122" i="7"/>
  <c r="AI123" i="7"/>
  <c r="AI124" i="7"/>
  <c r="AI125" i="7"/>
  <c r="AI126" i="7"/>
  <c r="AI127" i="7"/>
  <c r="AI128" i="7"/>
  <c r="AI129" i="7"/>
  <c r="AI130" i="7"/>
  <c r="AI131" i="7"/>
  <c r="AI132" i="7"/>
  <c r="AI133" i="7"/>
  <c r="AI134" i="7"/>
  <c r="AI135" i="7"/>
  <c r="AI136" i="7"/>
  <c r="AI137" i="7"/>
  <c r="AI138" i="7"/>
  <c r="AI139" i="7"/>
  <c r="AI140" i="7"/>
  <c r="AI141" i="7"/>
  <c r="AI142" i="7"/>
  <c r="AI143" i="7"/>
  <c r="AI144" i="7"/>
  <c r="AI145" i="7"/>
  <c r="AI146" i="7"/>
  <c r="AI147" i="7"/>
  <c r="AI148" i="7"/>
  <c r="AI149" i="7"/>
  <c r="AI150" i="7"/>
  <c r="AI151" i="7"/>
  <c r="AI152" i="7"/>
  <c r="AI153" i="7"/>
  <c r="AI154" i="7"/>
  <c r="AI155" i="7"/>
  <c r="AI156" i="7"/>
  <c r="AI157" i="7"/>
  <c r="AI158" i="7"/>
  <c r="AI159" i="7"/>
  <c r="AI160" i="7"/>
  <c r="AI161" i="7"/>
  <c r="AI162" i="7"/>
  <c r="AI163" i="7"/>
  <c r="AI164" i="7"/>
  <c r="AI165" i="7"/>
  <c r="AI166" i="7"/>
  <c r="AI167" i="7"/>
  <c r="AI168" i="7"/>
  <c r="AI169" i="7"/>
  <c r="AI170" i="7"/>
  <c r="AI171" i="7"/>
  <c r="AI172" i="7"/>
  <c r="AI173" i="7"/>
  <c r="AI174" i="7"/>
  <c r="AI175" i="7"/>
  <c r="AI176" i="7"/>
  <c r="AI177" i="7"/>
  <c r="AI178" i="7"/>
  <c r="AI179" i="7"/>
  <c r="AI180" i="7"/>
  <c r="AI181" i="7"/>
  <c r="AI182" i="7"/>
  <c r="AI183" i="7"/>
  <c r="AI184" i="7"/>
  <c r="AI185" i="7"/>
  <c r="AI186" i="7"/>
  <c r="AI187" i="7"/>
  <c r="AI188" i="7"/>
  <c r="AI189" i="7"/>
  <c r="AI190" i="7"/>
  <c r="AI191" i="7"/>
  <c r="AI192" i="7"/>
  <c r="AI193" i="7"/>
  <c r="AI194" i="7"/>
  <c r="AI195" i="7"/>
  <c r="AI196" i="7"/>
  <c r="AI197" i="7"/>
  <c r="AI198" i="7"/>
  <c r="AI199" i="7"/>
  <c r="AI200" i="7"/>
  <c r="AI201" i="7"/>
  <c r="AI202" i="7"/>
  <c r="AI203" i="7"/>
  <c r="AI204" i="7"/>
  <c r="AI205" i="7"/>
  <c r="AI206" i="7"/>
  <c r="AI207" i="7"/>
  <c r="AI208" i="7"/>
  <c r="AI209" i="7"/>
  <c r="AI210" i="7"/>
  <c r="AI211" i="7"/>
  <c r="AI212" i="7"/>
  <c r="AI213" i="7"/>
  <c r="AI214" i="7"/>
  <c r="AI215" i="7"/>
  <c r="AI216" i="7"/>
  <c r="AI217" i="7"/>
  <c r="AI218" i="7"/>
  <c r="AI219" i="7"/>
  <c r="AI220" i="7"/>
  <c r="AI221" i="7"/>
  <c r="AI222" i="7"/>
  <c r="AI223" i="7"/>
  <c r="AI224" i="7"/>
  <c r="AI225" i="7"/>
  <c r="AI226" i="7"/>
  <c r="AI227" i="7"/>
  <c r="AI228" i="7"/>
  <c r="AI229" i="7"/>
  <c r="AI230" i="7"/>
  <c r="AI231" i="7"/>
  <c r="AI232" i="7"/>
  <c r="AI233" i="7"/>
  <c r="AI234" i="7"/>
  <c r="AI235" i="7"/>
  <c r="AI236" i="7"/>
  <c r="AI237" i="7"/>
  <c r="AI238" i="7"/>
  <c r="AI239" i="7"/>
  <c r="AI240" i="7"/>
  <c r="AI241" i="7"/>
  <c r="AI242" i="7"/>
  <c r="AI243" i="7"/>
  <c r="AI244" i="7"/>
  <c r="AI245" i="7"/>
  <c r="AI5" i="7"/>
  <c r="AK374" i="7"/>
  <c r="AJ374" i="7"/>
  <c r="AI374" i="7"/>
  <c r="AL374" i="7"/>
  <c r="AP374" i="7"/>
  <c r="AN374" i="7"/>
  <c r="BL374" i="7"/>
  <c r="BJ374" i="7"/>
  <c r="BH374" i="7"/>
  <c r="BF374" i="7"/>
  <c r="BD374" i="7"/>
  <c r="BB374" i="7"/>
  <c r="AZ374" i="7"/>
  <c r="AX374" i="7"/>
  <c r="AV374" i="7"/>
  <c r="AT374" i="7"/>
  <c r="AR374" i="7"/>
  <c r="AM374" i="7"/>
  <c r="AQ374" i="7"/>
  <c r="AO374" i="7"/>
  <c r="BM374" i="7"/>
  <c r="BK374" i="7"/>
  <c r="BI374" i="7"/>
  <c r="BG374" i="7"/>
  <c r="BE374" i="7"/>
  <c r="BC374" i="7"/>
  <c r="BA374" i="7"/>
  <c r="AY374" i="7"/>
  <c r="AW374" i="7"/>
  <c r="AU374" i="7"/>
  <c r="AS374" i="7"/>
  <c r="CZ374" i="7"/>
  <c r="CX374" i="7"/>
  <c r="CV374" i="7"/>
  <c r="CT374" i="7"/>
  <c r="CR374" i="7"/>
  <c r="CP374" i="7"/>
  <c r="CN374" i="7"/>
  <c r="CL374" i="7"/>
  <c r="CJ374" i="7"/>
  <c r="CH374" i="7"/>
  <c r="CF374" i="7"/>
  <c r="CD374" i="7"/>
  <c r="CB374" i="7"/>
  <c r="BZ374" i="7"/>
  <c r="BX374" i="7"/>
  <c r="BV374" i="7"/>
  <c r="BT374" i="7"/>
  <c r="BR374" i="7"/>
  <c r="BP374" i="7"/>
  <c r="BN374" i="7"/>
  <c r="DA374" i="7"/>
  <c r="CY374" i="7"/>
  <c r="CW374" i="7"/>
  <c r="CU374" i="7"/>
  <c r="CS374" i="7"/>
  <c r="CQ374" i="7"/>
  <c r="CO374" i="7"/>
  <c r="CM374" i="7"/>
  <c r="CK374" i="7"/>
  <c r="CI374" i="7"/>
  <c r="CG374" i="7"/>
  <c r="CE374" i="7"/>
  <c r="CC374" i="7"/>
  <c r="CA374" i="7"/>
  <c r="BY374" i="7"/>
  <c r="BW374" i="7"/>
  <c r="BU374" i="7"/>
  <c r="BS374" i="7"/>
  <c r="BQ374" i="7"/>
  <c r="BO374" i="7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8" i="14"/>
  <c r="F119" i="14"/>
  <c r="F120" i="14"/>
  <c r="F121" i="14"/>
  <c r="F122" i="14"/>
  <c r="F123" i="14"/>
  <c r="F124" i="14"/>
  <c r="F125" i="14"/>
  <c r="F126" i="14"/>
  <c r="F127" i="14"/>
  <c r="F128" i="14"/>
  <c r="F129" i="14"/>
  <c r="F130" i="14"/>
  <c r="F131" i="14"/>
  <c r="F132" i="14"/>
  <c r="F133" i="14"/>
  <c r="F134" i="14"/>
  <c r="F135" i="14"/>
  <c r="F136" i="14"/>
  <c r="F137" i="14"/>
  <c r="F138" i="14"/>
  <c r="F139" i="14"/>
  <c r="F140" i="14"/>
  <c r="F141" i="14"/>
  <c r="F142" i="14"/>
  <c r="F143" i="14"/>
  <c r="F144" i="14"/>
  <c r="F145" i="14"/>
  <c r="F146" i="14"/>
  <c r="F147" i="14"/>
  <c r="F148" i="14"/>
  <c r="F149" i="14"/>
  <c r="F150" i="14"/>
  <c r="F151" i="14"/>
  <c r="F152" i="14"/>
  <c r="F153" i="14"/>
  <c r="F154" i="14"/>
  <c r="F155" i="14"/>
  <c r="F156" i="14"/>
  <c r="F157" i="14"/>
  <c r="F158" i="14"/>
  <c r="F159" i="14"/>
  <c r="F160" i="14"/>
  <c r="F161" i="14"/>
  <c r="F162" i="14"/>
  <c r="F163" i="14"/>
  <c r="F164" i="14"/>
  <c r="F165" i="14"/>
  <c r="F166" i="14"/>
  <c r="F167" i="14"/>
  <c r="F168" i="14"/>
  <c r="F169" i="14"/>
  <c r="F170" i="14"/>
  <c r="F171" i="14"/>
  <c r="F172" i="14"/>
  <c r="F173" i="14"/>
  <c r="F174" i="14"/>
  <c r="F175" i="14"/>
  <c r="F176" i="14"/>
  <c r="F177" i="14"/>
  <c r="F178" i="14"/>
  <c r="F179" i="14"/>
  <c r="F180" i="14"/>
  <c r="F181" i="14"/>
  <c r="F182" i="14"/>
  <c r="F183" i="14"/>
  <c r="F184" i="14"/>
  <c r="F185" i="14"/>
  <c r="F186" i="14"/>
  <c r="F187" i="14"/>
  <c r="F188" i="14"/>
  <c r="F189" i="14"/>
  <c r="F190" i="14"/>
  <c r="F191" i="14"/>
  <c r="F192" i="14"/>
  <c r="F193" i="14"/>
  <c r="F194" i="14"/>
  <c r="F195" i="14"/>
  <c r="F196" i="14"/>
  <c r="F197" i="14"/>
  <c r="F198" i="14"/>
  <c r="F199" i="14"/>
  <c r="F200" i="14"/>
  <c r="F201" i="14"/>
  <c r="F202" i="14"/>
  <c r="F203" i="14"/>
  <c r="F204" i="14"/>
  <c r="F205" i="14"/>
  <c r="F206" i="14"/>
  <c r="F207" i="14"/>
  <c r="F208" i="14"/>
  <c r="F209" i="14"/>
  <c r="F210" i="14"/>
  <c r="F211" i="14"/>
  <c r="F212" i="14"/>
  <c r="F213" i="14"/>
  <c r="F214" i="14"/>
  <c r="F215" i="14"/>
  <c r="F216" i="14"/>
  <c r="F217" i="14"/>
  <c r="F218" i="14"/>
  <c r="F219" i="14"/>
  <c r="F220" i="14"/>
  <c r="F221" i="14"/>
  <c r="F222" i="14"/>
  <c r="F223" i="14"/>
  <c r="F224" i="14"/>
  <c r="F225" i="14"/>
  <c r="F226" i="14"/>
  <c r="F227" i="14"/>
  <c r="F228" i="14"/>
  <c r="F229" i="14"/>
  <c r="F230" i="14"/>
  <c r="F231" i="14"/>
  <c r="F232" i="14"/>
  <c r="F233" i="14"/>
  <c r="F234" i="14"/>
  <c r="F235" i="14"/>
  <c r="F236" i="14"/>
  <c r="F237" i="14"/>
  <c r="F238" i="14"/>
  <c r="F239" i="14"/>
  <c r="F240" i="14"/>
  <c r="F241" i="14"/>
  <c r="F242" i="14"/>
  <c r="F243" i="14"/>
  <c r="F244" i="14"/>
  <c r="F245" i="14"/>
  <c r="F246" i="14"/>
  <c r="F247" i="14"/>
  <c r="F248" i="14"/>
  <c r="F249" i="14"/>
  <c r="F250" i="14"/>
  <c r="F251" i="14"/>
  <c r="F252" i="14"/>
  <c r="F253" i="14"/>
  <c r="F254" i="14"/>
  <c r="F255" i="14"/>
  <c r="F256" i="14"/>
  <c r="F257" i="14"/>
  <c r="F258" i="14"/>
  <c r="F259" i="14"/>
  <c r="F260" i="14"/>
  <c r="F261" i="14"/>
  <c r="F262" i="14"/>
  <c r="F263" i="14"/>
  <c r="F264" i="14"/>
  <c r="F265" i="14"/>
  <c r="F266" i="14"/>
  <c r="F267" i="14"/>
  <c r="F268" i="14"/>
  <c r="F269" i="14"/>
  <c r="F270" i="14"/>
  <c r="F271" i="14"/>
  <c r="F272" i="14"/>
  <c r="F273" i="14"/>
  <c r="F274" i="14"/>
  <c r="F275" i="14"/>
  <c r="F276" i="14"/>
  <c r="F277" i="14"/>
  <c r="F278" i="14"/>
  <c r="F279" i="14"/>
  <c r="F280" i="14"/>
  <c r="F281" i="14"/>
  <c r="F282" i="14"/>
  <c r="F283" i="14"/>
  <c r="F284" i="14"/>
  <c r="F285" i="14"/>
  <c r="F286" i="14"/>
  <c r="F287" i="14"/>
  <c r="F288" i="14"/>
  <c r="F289" i="14"/>
  <c r="F290" i="14"/>
  <c r="F291" i="14"/>
  <c r="F292" i="14"/>
  <c r="F293" i="14"/>
  <c r="F294" i="14"/>
  <c r="F295" i="14"/>
  <c r="F296" i="14"/>
  <c r="F297" i="14"/>
  <c r="F298" i="14"/>
  <c r="F299" i="14"/>
  <c r="F300" i="14"/>
  <c r="F301" i="14"/>
  <c r="F302" i="14"/>
  <c r="F303" i="14"/>
  <c r="F304" i="14"/>
  <c r="F305" i="14"/>
  <c r="F306" i="14"/>
  <c r="F307" i="14"/>
  <c r="F308" i="14"/>
  <c r="F309" i="14"/>
  <c r="F310" i="14"/>
  <c r="F311" i="14"/>
  <c r="F312" i="14"/>
  <c r="F313" i="14"/>
  <c r="F314" i="14"/>
  <c r="F315" i="14"/>
  <c r="F316" i="14"/>
  <c r="F317" i="14"/>
  <c r="F318" i="14"/>
  <c r="F319" i="14"/>
  <c r="F320" i="14"/>
  <c r="F321" i="14"/>
  <c r="F322" i="14"/>
  <c r="F323" i="14"/>
  <c r="F324" i="14"/>
  <c r="F325" i="14"/>
  <c r="F326" i="14"/>
  <c r="F327" i="14"/>
  <c r="F328" i="14"/>
  <c r="F329" i="14"/>
  <c r="F330" i="14"/>
  <c r="F331" i="14"/>
  <c r="F332" i="14"/>
  <c r="F333" i="14"/>
  <c r="F334" i="14"/>
  <c r="F335" i="14"/>
  <c r="F336" i="14"/>
  <c r="F337" i="14"/>
  <c r="F338" i="14"/>
  <c r="F339" i="14"/>
  <c r="F340" i="14"/>
  <c r="F341" i="14"/>
  <c r="F342" i="14"/>
  <c r="F343" i="14"/>
  <c r="F344" i="14"/>
  <c r="F345" i="14"/>
  <c r="F346" i="14"/>
  <c r="F347" i="14"/>
  <c r="F348" i="14"/>
  <c r="F349" i="14"/>
  <c r="F350" i="14"/>
  <c r="F351" i="14"/>
  <c r="F352" i="14"/>
  <c r="F353" i="14"/>
  <c r="F354" i="14"/>
  <c r="F355" i="14"/>
  <c r="F356" i="14"/>
  <c r="F357" i="14"/>
  <c r="F358" i="14"/>
  <c r="F359" i="14"/>
  <c r="F360" i="14"/>
  <c r="F361" i="14"/>
  <c r="F362" i="14"/>
  <c r="F363" i="14"/>
  <c r="F364" i="14"/>
  <c r="F365" i="14"/>
  <c r="F366" i="14"/>
  <c r="F367" i="14"/>
  <c r="F368" i="14"/>
  <c r="F369" i="14"/>
  <c r="F370" i="14"/>
  <c r="F371" i="14"/>
  <c r="F372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1" i="14"/>
  <c r="E142" i="14"/>
  <c r="E143" i="14"/>
  <c r="E144" i="14"/>
  <c r="E145" i="14"/>
  <c r="E146" i="14"/>
  <c r="E147" i="14"/>
  <c r="E148" i="14"/>
  <c r="E149" i="14"/>
  <c r="E150" i="14"/>
  <c r="E151" i="14"/>
  <c r="E152" i="14"/>
  <c r="E153" i="14"/>
  <c r="E154" i="14"/>
  <c r="E155" i="14"/>
  <c r="E156" i="14"/>
  <c r="E157" i="14"/>
  <c r="E158" i="14"/>
  <c r="E159" i="14"/>
  <c r="E160" i="14"/>
  <c r="E161" i="14"/>
  <c r="E162" i="14"/>
  <c r="E163" i="14"/>
  <c r="E164" i="14"/>
  <c r="E165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79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2" i="14"/>
  <c r="E193" i="14"/>
  <c r="E194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2" i="14"/>
  <c r="E213" i="14"/>
  <c r="E214" i="14"/>
  <c r="E215" i="14"/>
  <c r="E216" i="14"/>
  <c r="E217" i="14"/>
  <c r="E218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8" i="14"/>
  <c r="E259" i="14"/>
  <c r="E260" i="14"/>
  <c r="E261" i="14"/>
  <c r="E262" i="14"/>
  <c r="E263" i="14"/>
  <c r="E264" i="14"/>
  <c r="E265" i="14"/>
  <c r="E266" i="14"/>
  <c r="E267" i="14"/>
  <c r="E268" i="14"/>
  <c r="E269" i="14"/>
  <c r="E270" i="14"/>
  <c r="E271" i="14"/>
  <c r="E272" i="14"/>
  <c r="E273" i="14"/>
  <c r="E274" i="14"/>
  <c r="E275" i="14"/>
  <c r="E276" i="14"/>
  <c r="E277" i="14"/>
  <c r="E278" i="14"/>
  <c r="E279" i="14"/>
  <c r="E280" i="14"/>
  <c r="E281" i="14"/>
  <c r="E282" i="14"/>
  <c r="E283" i="14"/>
  <c r="E284" i="14"/>
  <c r="E285" i="14"/>
  <c r="E286" i="14"/>
  <c r="E287" i="14"/>
  <c r="E288" i="14"/>
  <c r="E289" i="14"/>
  <c r="E290" i="14"/>
  <c r="E291" i="14"/>
  <c r="E292" i="14"/>
  <c r="E293" i="14"/>
  <c r="E294" i="14"/>
  <c r="E295" i="14"/>
  <c r="E296" i="14"/>
  <c r="E297" i="14"/>
  <c r="E298" i="14"/>
  <c r="E299" i="14"/>
  <c r="E300" i="14"/>
  <c r="E301" i="14"/>
  <c r="E302" i="14"/>
  <c r="E303" i="14"/>
  <c r="E304" i="14"/>
  <c r="E305" i="14"/>
  <c r="E306" i="14"/>
  <c r="E307" i="14"/>
  <c r="E308" i="14"/>
  <c r="E309" i="14"/>
  <c r="E310" i="14"/>
  <c r="E311" i="14"/>
  <c r="E312" i="14"/>
  <c r="E313" i="14"/>
  <c r="E314" i="14"/>
  <c r="E315" i="14"/>
  <c r="E316" i="14"/>
  <c r="E317" i="14"/>
  <c r="E318" i="14"/>
  <c r="E319" i="14"/>
  <c r="E320" i="14"/>
  <c r="E321" i="14"/>
  <c r="E322" i="14"/>
  <c r="E323" i="14"/>
  <c r="E324" i="14"/>
  <c r="E325" i="14"/>
  <c r="E326" i="14"/>
  <c r="E327" i="14"/>
  <c r="E328" i="14"/>
  <c r="E329" i="14"/>
  <c r="E330" i="14"/>
  <c r="E331" i="14"/>
  <c r="E332" i="14"/>
  <c r="E333" i="14"/>
  <c r="E334" i="14"/>
  <c r="E335" i="14"/>
  <c r="E336" i="14"/>
  <c r="E337" i="14"/>
  <c r="E338" i="14"/>
  <c r="E339" i="14"/>
  <c r="E340" i="14"/>
  <c r="E341" i="14"/>
  <c r="E342" i="14"/>
  <c r="E343" i="14"/>
  <c r="E344" i="14"/>
  <c r="E345" i="14"/>
  <c r="E346" i="14"/>
  <c r="E347" i="14"/>
  <c r="E348" i="14"/>
  <c r="E349" i="14"/>
  <c r="E350" i="14"/>
  <c r="E351" i="14"/>
  <c r="E352" i="14"/>
  <c r="E353" i="14"/>
  <c r="E354" i="14"/>
  <c r="E355" i="14"/>
  <c r="E356" i="14"/>
  <c r="E357" i="14"/>
  <c r="E358" i="14"/>
  <c r="E359" i="14"/>
  <c r="E360" i="14"/>
  <c r="E361" i="14"/>
  <c r="E362" i="14"/>
  <c r="E363" i="14"/>
  <c r="E364" i="14"/>
  <c r="E365" i="14"/>
  <c r="E366" i="14"/>
  <c r="E367" i="14"/>
  <c r="E368" i="14"/>
  <c r="E369" i="14"/>
  <c r="E370" i="14"/>
  <c r="E371" i="14"/>
  <c r="E372" i="14"/>
  <c r="AH6" i="7"/>
  <c r="AH7" i="7"/>
  <c r="AH8" i="7"/>
  <c r="AH9" i="7"/>
  <c r="AH10" i="7"/>
  <c r="AH11" i="7"/>
  <c r="AH12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AH44" i="7"/>
  <c r="AH45" i="7"/>
  <c r="AH46" i="7"/>
  <c r="AH47" i="7"/>
  <c r="AH48" i="7"/>
  <c r="AH49" i="7"/>
  <c r="AH50" i="7"/>
  <c r="AH51" i="7"/>
  <c r="AH52" i="7"/>
  <c r="AH53" i="7"/>
  <c r="AH54" i="7"/>
  <c r="AH55" i="7"/>
  <c r="AH56" i="7"/>
  <c r="AH57" i="7"/>
  <c r="AH58" i="7"/>
  <c r="AH59" i="7"/>
  <c r="AH60" i="7"/>
  <c r="AH61" i="7"/>
  <c r="AH62" i="7"/>
  <c r="AH63" i="7"/>
  <c r="AH64" i="7"/>
  <c r="AH65" i="7"/>
  <c r="AH66" i="7"/>
  <c r="AH67" i="7"/>
  <c r="AH68" i="7"/>
  <c r="AH69" i="7"/>
  <c r="AH70" i="7"/>
  <c r="AH71" i="7"/>
  <c r="AH72" i="7"/>
  <c r="AH73" i="7"/>
  <c r="AH74" i="7"/>
  <c r="AH75" i="7"/>
  <c r="AH76" i="7"/>
  <c r="AH77" i="7"/>
  <c r="AH78" i="7"/>
  <c r="AH79" i="7"/>
  <c r="AH80" i="7"/>
  <c r="AH81" i="7"/>
  <c r="AH82" i="7"/>
  <c r="AH83" i="7"/>
  <c r="AH84" i="7"/>
  <c r="AH85" i="7"/>
  <c r="AH86" i="7"/>
  <c r="AH87" i="7"/>
  <c r="AH88" i="7"/>
  <c r="AH89" i="7"/>
  <c r="AH90" i="7"/>
  <c r="AH91" i="7"/>
  <c r="AH92" i="7"/>
  <c r="AH93" i="7"/>
  <c r="AH94" i="7"/>
  <c r="AH95" i="7"/>
  <c r="AH96" i="7"/>
  <c r="AH97" i="7"/>
  <c r="AH98" i="7"/>
  <c r="AH99" i="7"/>
  <c r="AH100" i="7"/>
  <c r="AH101" i="7"/>
  <c r="AH102" i="7"/>
  <c r="AH103" i="7"/>
  <c r="AH104" i="7"/>
  <c r="AH105" i="7"/>
  <c r="AH106" i="7"/>
  <c r="AH107" i="7"/>
  <c r="AH108" i="7"/>
  <c r="AH109" i="7"/>
  <c r="AH110" i="7"/>
  <c r="AH111" i="7"/>
  <c r="AH112" i="7"/>
  <c r="AH113" i="7"/>
  <c r="AH114" i="7"/>
  <c r="AH115" i="7"/>
  <c r="AH116" i="7"/>
  <c r="AH117" i="7"/>
  <c r="AH118" i="7"/>
  <c r="AH119" i="7"/>
  <c r="AH120" i="7"/>
  <c r="AH121" i="7"/>
  <c r="AH122" i="7"/>
  <c r="AH123" i="7"/>
  <c r="AH124" i="7"/>
  <c r="AH125" i="7"/>
  <c r="AH126" i="7"/>
  <c r="AH127" i="7"/>
  <c r="AH128" i="7"/>
  <c r="AH129" i="7"/>
  <c r="AH130" i="7"/>
  <c r="AH131" i="7"/>
  <c r="AH132" i="7"/>
  <c r="AH133" i="7"/>
  <c r="AH134" i="7"/>
  <c r="AH135" i="7"/>
  <c r="AH136" i="7"/>
  <c r="AH137" i="7"/>
  <c r="AH138" i="7"/>
  <c r="AH139" i="7"/>
  <c r="AH140" i="7"/>
  <c r="AH141" i="7"/>
  <c r="AH142" i="7"/>
  <c r="AH143" i="7"/>
  <c r="AH144" i="7"/>
  <c r="AH145" i="7"/>
  <c r="AH146" i="7"/>
  <c r="AH147" i="7"/>
  <c r="AH148" i="7"/>
  <c r="AH149" i="7"/>
  <c r="AH150" i="7"/>
  <c r="AH151" i="7"/>
  <c r="AH152" i="7"/>
  <c r="AH153" i="7"/>
  <c r="AH154" i="7"/>
  <c r="AH155" i="7"/>
  <c r="AH156" i="7"/>
  <c r="AH157" i="7"/>
  <c r="AH158" i="7"/>
  <c r="AH159" i="7"/>
  <c r="AH160" i="7"/>
  <c r="AH161" i="7"/>
  <c r="AH162" i="7"/>
  <c r="AH163" i="7"/>
  <c r="AH164" i="7"/>
  <c r="AH165" i="7"/>
  <c r="AH166" i="7"/>
  <c r="AH167" i="7"/>
  <c r="AH168" i="7"/>
  <c r="AH169" i="7"/>
  <c r="AH170" i="7"/>
  <c r="AH171" i="7"/>
  <c r="AH172" i="7"/>
  <c r="AH173" i="7"/>
  <c r="AH174" i="7"/>
  <c r="AH175" i="7"/>
  <c r="AH176" i="7"/>
  <c r="AH177" i="7"/>
  <c r="AH178" i="7"/>
  <c r="AH179" i="7"/>
  <c r="AH180" i="7"/>
  <c r="AH181" i="7"/>
  <c r="AH182" i="7"/>
  <c r="AH183" i="7"/>
  <c r="AH184" i="7"/>
  <c r="AH185" i="7"/>
  <c r="AH186" i="7"/>
  <c r="AH187" i="7"/>
  <c r="AH188" i="7"/>
  <c r="AH189" i="7"/>
  <c r="AH190" i="7"/>
  <c r="AH191" i="7"/>
  <c r="AH192" i="7"/>
  <c r="AH193" i="7"/>
  <c r="AH194" i="7"/>
  <c r="AH195" i="7"/>
  <c r="AH196" i="7"/>
  <c r="AH197" i="7"/>
  <c r="AH198" i="7"/>
  <c r="AH199" i="7"/>
  <c r="AH200" i="7"/>
  <c r="AH201" i="7"/>
  <c r="AH202" i="7"/>
  <c r="AH203" i="7"/>
  <c r="AH204" i="7"/>
  <c r="AH205" i="7"/>
  <c r="AH206" i="7"/>
  <c r="AH207" i="7"/>
  <c r="AH208" i="7"/>
  <c r="AH209" i="7"/>
  <c r="AH210" i="7"/>
  <c r="AH211" i="7"/>
  <c r="AH212" i="7"/>
  <c r="AH213" i="7"/>
  <c r="AH214" i="7"/>
  <c r="AH215" i="7"/>
  <c r="AH216" i="7"/>
  <c r="AH217" i="7"/>
  <c r="AH218" i="7"/>
  <c r="AH219" i="7"/>
  <c r="AH220" i="7"/>
  <c r="AH221" i="7"/>
  <c r="AH222" i="7"/>
  <c r="AH223" i="7"/>
  <c r="AH224" i="7"/>
  <c r="AH225" i="7"/>
  <c r="AH226" i="7"/>
  <c r="AH227" i="7"/>
  <c r="AH228" i="7"/>
  <c r="AH229" i="7"/>
  <c r="AH230" i="7"/>
  <c r="AH231" i="7"/>
  <c r="AH232" i="7"/>
  <c r="AH233" i="7"/>
  <c r="AH234" i="7"/>
  <c r="AH235" i="7"/>
  <c r="AH236" i="7"/>
  <c r="AH237" i="7"/>
  <c r="AH238" i="7"/>
  <c r="AH239" i="7"/>
  <c r="AH240" i="7"/>
  <c r="AH241" i="7"/>
  <c r="AH242" i="7"/>
  <c r="AH243" i="7"/>
  <c r="AH244" i="7"/>
  <c r="AH245" i="7"/>
  <c r="AH5" i="7"/>
  <c r="A123" i="1"/>
  <c r="A124" i="1"/>
  <c r="A125" i="1"/>
  <c r="A119" i="1"/>
  <c r="A120" i="1"/>
  <c r="A121" i="1"/>
  <c r="A122" i="1"/>
  <c r="A115" i="1"/>
  <c r="A116" i="1"/>
  <c r="A117" i="1"/>
  <c r="A110" i="1"/>
  <c r="A109" i="1"/>
  <c r="A113" i="1"/>
  <c r="A114" i="1"/>
  <c r="A118" i="1"/>
  <c r="A108" i="1"/>
  <c r="A111" i="1"/>
  <c r="A112" i="1"/>
  <c r="AJ375" i="7"/>
  <c r="AH374" i="7"/>
  <c r="AH375" i="7"/>
  <c r="G3" i="14"/>
  <c r="H3" i="14"/>
  <c r="E2" i="14"/>
  <c r="F2" i="14"/>
  <c r="BN375" i="7"/>
  <c r="BP375" i="7"/>
  <c r="BR375" i="7"/>
  <c r="BT375" i="7"/>
  <c r="BV375" i="7"/>
  <c r="BX375" i="7"/>
  <c r="BZ375" i="7"/>
  <c r="CB375" i="7"/>
  <c r="CD375" i="7"/>
  <c r="CF375" i="7"/>
  <c r="CH375" i="7"/>
  <c r="CJ375" i="7"/>
  <c r="CL375" i="7"/>
  <c r="CN375" i="7"/>
  <c r="CP375" i="7"/>
  <c r="CR375" i="7"/>
  <c r="CT375" i="7"/>
  <c r="CV375" i="7"/>
  <c r="CX375" i="7"/>
  <c r="CZ375" i="7"/>
  <c r="AR375" i="7"/>
  <c r="AT375" i="7"/>
  <c r="AV375" i="7"/>
  <c r="AX375" i="7"/>
  <c r="AZ375" i="7"/>
  <c r="BB375" i="7"/>
  <c r="BD375" i="7"/>
  <c r="BF375" i="7"/>
  <c r="BH375" i="7"/>
  <c r="BJ375" i="7"/>
  <c r="BL375" i="7"/>
  <c r="AN375" i="7"/>
  <c r="AP375" i="7"/>
  <c r="AL375" i="7"/>
  <c r="A85" i="1"/>
  <c r="A86" i="1"/>
  <c r="A82" i="1"/>
  <c r="A83" i="1"/>
  <c r="A87" i="1"/>
  <c r="A79" i="1"/>
  <c r="A80" i="1"/>
  <c r="A81" i="1"/>
  <c r="A88" i="1"/>
  <c r="A77" i="1"/>
  <c r="A55" i="1"/>
  <c r="A56" i="1"/>
  <c r="A33" i="1"/>
  <c r="A32" i="1"/>
  <c r="AF241" i="7"/>
  <c r="AG241" i="7"/>
  <c r="AF242" i="7"/>
  <c r="AG242" i="7"/>
  <c r="AF243" i="7"/>
  <c r="AG243" i="7"/>
  <c r="AF244" i="7"/>
  <c r="AG244" i="7"/>
  <c r="AF245" i="7"/>
  <c r="AG245" i="7"/>
  <c r="D241" i="7"/>
  <c r="E241" i="7"/>
  <c r="F241" i="7"/>
  <c r="G241" i="7"/>
  <c r="H241" i="7"/>
  <c r="I241" i="7"/>
  <c r="J241" i="7"/>
  <c r="K241" i="7"/>
  <c r="L241" i="7"/>
  <c r="M241" i="7"/>
  <c r="N241" i="7"/>
  <c r="O241" i="7"/>
  <c r="P241" i="7"/>
  <c r="Q241" i="7"/>
  <c r="R241" i="7"/>
  <c r="S241" i="7"/>
  <c r="T241" i="7"/>
  <c r="U241" i="7"/>
  <c r="V241" i="7"/>
  <c r="W241" i="7"/>
  <c r="X241" i="7"/>
  <c r="Y241" i="7"/>
  <c r="Z241" i="7"/>
  <c r="AA241" i="7"/>
  <c r="AB241" i="7"/>
  <c r="AC241" i="7"/>
  <c r="AD241" i="7"/>
  <c r="AE241" i="7"/>
  <c r="D242" i="7"/>
  <c r="E242" i="7"/>
  <c r="F242" i="7"/>
  <c r="G242" i="7"/>
  <c r="H242" i="7"/>
  <c r="I242" i="7"/>
  <c r="J242" i="7"/>
  <c r="K242" i="7"/>
  <c r="L242" i="7"/>
  <c r="M242" i="7"/>
  <c r="N242" i="7"/>
  <c r="O242" i="7"/>
  <c r="P242" i="7"/>
  <c r="Q242" i="7"/>
  <c r="R242" i="7"/>
  <c r="S242" i="7"/>
  <c r="T242" i="7"/>
  <c r="U242" i="7"/>
  <c r="V242" i="7"/>
  <c r="W242" i="7"/>
  <c r="X242" i="7"/>
  <c r="Y242" i="7"/>
  <c r="Z242" i="7"/>
  <c r="AA242" i="7"/>
  <c r="AB242" i="7"/>
  <c r="AC242" i="7"/>
  <c r="AD242" i="7"/>
  <c r="AE242" i="7"/>
  <c r="D243" i="7"/>
  <c r="E243" i="7"/>
  <c r="F243" i="7"/>
  <c r="G243" i="7"/>
  <c r="H243" i="7"/>
  <c r="I243" i="7"/>
  <c r="J243" i="7"/>
  <c r="K243" i="7"/>
  <c r="L243" i="7"/>
  <c r="M243" i="7"/>
  <c r="N243" i="7"/>
  <c r="O243" i="7"/>
  <c r="P243" i="7"/>
  <c r="Q243" i="7"/>
  <c r="R243" i="7"/>
  <c r="S243" i="7"/>
  <c r="T243" i="7"/>
  <c r="U243" i="7"/>
  <c r="V243" i="7"/>
  <c r="W243" i="7"/>
  <c r="X243" i="7"/>
  <c r="Y243" i="7"/>
  <c r="Z243" i="7"/>
  <c r="AA243" i="7"/>
  <c r="AB243" i="7"/>
  <c r="AC243" i="7"/>
  <c r="AD243" i="7"/>
  <c r="AE243" i="7"/>
  <c r="D244" i="7"/>
  <c r="E244" i="7"/>
  <c r="F244" i="7"/>
  <c r="G244" i="7"/>
  <c r="H244" i="7"/>
  <c r="I244" i="7"/>
  <c r="J244" i="7"/>
  <c r="K244" i="7"/>
  <c r="L244" i="7"/>
  <c r="M244" i="7"/>
  <c r="N244" i="7"/>
  <c r="O244" i="7"/>
  <c r="P244" i="7"/>
  <c r="Q244" i="7"/>
  <c r="R244" i="7"/>
  <c r="S244" i="7"/>
  <c r="T244" i="7"/>
  <c r="U244" i="7"/>
  <c r="V244" i="7"/>
  <c r="W244" i="7"/>
  <c r="X244" i="7"/>
  <c r="Y244" i="7"/>
  <c r="Z244" i="7"/>
  <c r="AA244" i="7"/>
  <c r="AB244" i="7"/>
  <c r="AC244" i="7"/>
  <c r="AD244" i="7"/>
  <c r="AE244" i="7"/>
  <c r="D245" i="7"/>
  <c r="E245" i="7"/>
  <c r="F245" i="7"/>
  <c r="G245" i="7"/>
  <c r="H245" i="7"/>
  <c r="I245" i="7"/>
  <c r="J245" i="7"/>
  <c r="K245" i="7"/>
  <c r="L245" i="7"/>
  <c r="M245" i="7"/>
  <c r="N245" i="7"/>
  <c r="O245" i="7"/>
  <c r="P245" i="7"/>
  <c r="Q245" i="7"/>
  <c r="R245" i="7"/>
  <c r="S245" i="7"/>
  <c r="T245" i="7"/>
  <c r="U245" i="7"/>
  <c r="V245" i="7"/>
  <c r="W245" i="7"/>
  <c r="X245" i="7"/>
  <c r="Y245" i="7"/>
  <c r="Z245" i="7"/>
  <c r="AA245" i="7"/>
  <c r="AB245" i="7"/>
  <c r="AC245" i="7"/>
  <c r="AD245" i="7"/>
  <c r="AE245" i="7"/>
  <c r="A483" i="1"/>
  <c r="A484" i="1"/>
  <c r="A485" i="1"/>
  <c r="A486" i="1"/>
  <c r="A481" i="1"/>
  <c r="A482" i="1"/>
  <c r="A487" i="1"/>
  <c r="A479" i="1"/>
  <c r="A475" i="1"/>
  <c r="A476" i="1"/>
  <c r="A477" i="1"/>
  <c r="A478" i="1"/>
  <c r="A480" i="1"/>
  <c r="A471" i="1"/>
  <c r="A472" i="1"/>
  <c r="A473" i="1"/>
  <c r="A474" i="1"/>
  <c r="A467" i="1"/>
  <c r="A468" i="1"/>
  <c r="A469" i="1"/>
  <c r="A470" i="1"/>
  <c r="A463" i="1"/>
  <c r="A464" i="1"/>
  <c r="A465" i="1"/>
  <c r="A466" i="1"/>
  <c r="A460" i="1"/>
  <c r="A461" i="1"/>
  <c r="A462" i="1"/>
  <c r="A458" i="1"/>
  <c r="A456" i="1"/>
  <c r="A457" i="1"/>
  <c r="A459" i="1"/>
  <c r="A498" i="1"/>
  <c r="A452" i="1"/>
  <c r="A453" i="1"/>
  <c r="A454" i="1"/>
  <c r="A455" i="1"/>
  <c r="A445" i="1"/>
  <c r="A446" i="1"/>
  <c r="A448" i="1"/>
  <c r="A449" i="1"/>
  <c r="A450" i="1"/>
  <c r="A442" i="1"/>
  <c r="A443" i="1"/>
  <c r="A444" i="1"/>
  <c r="A410" i="1"/>
  <c r="A439" i="1"/>
  <c r="A440" i="1"/>
  <c r="A441" i="1"/>
  <c r="A436" i="1"/>
  <c r="A437" i="1"/>
  <c r="A433" i="1"/>
  <c r="A434" i="1"/>
  <c r="A435" i="1"/>
  <c r="A428" i="1"/>
  <c r="A431" i="1"/>
  <c r="A432" i="1"/>
  <c r="A424" i="1"/>
  <c r="A425" i="1"/>
  <c r="A426" i="1"/>
  <c r="A427" i="1"/>
  <c r="D724" i="1"/>
  <c r="A419" i="1"/>
  <c r="A420" i="1"/>
  <c r="A421" i="1"/>
  <c r="A422" i="1"/>
  <c r="A423" i="1"/>
  <c r="A416" i="1"/>
  <c r="A417" i="1"/>
  <c r="A418" i="1"/>
  <c r="A451" i="1"/>
  <c r="A405" i="1"/>
  <c r="A406" i="1"/>
  <c r="A407" i="1"/>
  <c r="A409" i="1"/>
  <c r="A411" i="1"/>
  <c r="A412" i="1"/>
  <c r="A413" i="1"/>
  <c r="A414" i="1"/>
  <c r="A399" i="1"/>
  <c r="A400" i="1"/>
  <c r="A401" i="1"/>
  <c r="A402" i="1"/>
  <c r="A403" i="1"/>
  <c r="A404" i="1"/>
  <c r="A395" i="1"/>
  <c r="A396" i="1"/>
  <c r="A397" i="1"/>
  <c r="A398" i="1"/>
  <c r="A392" i="1"/>
  <c r="A394" i="1"/>
  <c r="A386" i="1"/>
  <c r="A387" i="1"/>
  <c r="A388" i="1"/>
  <c r="A389" i="1"/>
  <c r="A390" i="1"/>
  <c r="A384" i="1"/>
  <c r="A385" i="1"/>
  <c r="A391" i="1"/>
  <c r="A381" i="1"/>
  <c r="A382" i="1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A375" i="1"/>
  <c r="A376" i="1"/>
  <c r="A377" i="1"/>
  <c r="A378" i="1"/>
  <c r="A379" i="1"/>
  <c r="A380" i="1"/>
  <c r="A371" i="1"/>
  <c r="A372" i="1"/>
  <c r="A373" i="1"/>
  <c r="A367" i="1"/>
  <c r="A368" i="1"/>
  <c r="A369" i="1"/>
  <c r="A370" i="1"/>
  <c r="A374" i="1"/>
  <c r="A365" i="1"/>
  <c r="A366" i="1"/>
  <c r="A415" i="1"/>
  <c r="A359" i="1"/>
  <c r="A360" i="1"/>
  <c r="A361" i="1"/>
  <c r="A362" i="1"/>
  <c r="A363" i="1"/>
  <c r="A355" i="1"/>
  <c r="A356" i="1"/>
  <c r="A357" i="1"/>
  <c r="A347" i="1"/>
  <c r="A352" i="1"/>
  <c r="A353" i="1"/>
  <c r="A354" i="1"/>
  <c r="A358" i="1"/>
  <c r="A349" i="1"/>
  <c r="A350" i="1"/>
  <c r="A351" i="1"/>
  <c r="A345" i="1"/>
  <c r="A346" i="1"/>
  <c r="A348" i="1"/>
  <c r="A342" i="1"/>
  <c r="A343" i="1"/>
  <c r="A344" i="1"/>
  <c r="A364" i="1"/>
  <c r="A338" i="1"/>
  <c r="A339" i="1"/>
  <c r="A340" i="1"/>
  <c r="A341" i="1"/>
  <c r="A334" i="1"/>
  <c r="A335" i="1"/>
  <c r="A336" i="1"/>
  <c r="A330" i="1"/>
  <c r="A331" i="1"/>
  <c r="A332" i="1"/>
  <c r="A333" i="1"/>
  <c r="A326" i="1"/>
  <c r="A327" i="1"/>
  <c r="A328" i="1"/>
  <c r="A329" i="1"/>
  <c r="A337" i="1"/>
  <c r="A320" i="1"/>
  <c r="A322" i="1"/>
  <c r="A323" i="1"/>
  <c r="A315" i="1"/>
  <c r="A314" i="1"/>
  <c r="A317" i="1"/>
  <c r="A318" i="1"/>
  <c r="A310" i="1"/>
  <c r="A311" i="1"/>
  <c r="A312" i="1"/>
  <c r="A309" i="1"/>
  <c r="A319" i="1"/>
  <c r="A304" i="1"/>
  <c r="A305" i="1"/>
  <c r="A308" i="1"/>
  <c r="A300" i="1"/>
  <c r="A301" i="1"/>
  <c r="A302" i="1"/>
  <c r="A299" i="1"/>
  <c r="A303" i="1"/>
  <c r="D14" i="9"/>
  <c r="D15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3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A44" i="1"/>
  <c r="A45" i="1"/>
  <c r="A46" i="1"/>
  <c r="A47" i="1"/>
  <c r="A48" i="1"/>
  <c r="A49" i="1"/>
  <c r="A50" i="1"/>
  <c r="A51" i="1"/>
  <c r="A52" i="1"/>
  <c r="A53" i="1"/>
  <c r="A54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8" i="1"/>
  <c r="A89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29" i="1"/>
  <c r="A161" i="1"/>
  <c r="A162" i="1"/>
  <c r="A163" i="1"/>
  <c r="A164" i="1"/>
  <c r="A165" i="1"/>
  <c r="A166" i="1"/>
  <c r="A185" i="1"/>
  <c r="A186" i="1"/>
  <c r="A187" i="1"/>
  <c r="A188" i="1"/>
  <c r="A192" i="1"/>
  <c r="A193" i="1"/>
  <c r="A195" i="1"/>
  <c r="A196" i="1"/>
  <c r="A197" i="1"/>
  <c r="A198" i="1"/>
  <c r="A199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4" i="1"/>
  <c r="A255" i="1"/>
  <c r="A256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8" i="1"/>
  <c r="A289" i="1"/>
  <c r="A290" i="1"/>
  <c r="A291" i="1"/>
  <c r="A293" i="1"/>
  <c r="A294" i="1"/>
  <c r="A295" i="1"/>
  <c r="A297" i="1"/>
  <c r="A298" i="1"/>
  <c r="A717" i="1"/>
  <c r="A718" i="1"/>
  <c r="A43" i="1"/>
  <c r="A29" i="1"/>
  <c r="A30" i="1"/>
  <c r="A31" i="1"/>
  <c r="A34" i="1"/>
  <c r="A35" i="1"/>
  <c r="A36" i="1"/>
  <c r="A37" i="1"/>
  <c r="A38" i="1"/>
  <c r="A39" i="1"/>
  <c r="A40" i="1"/>
  <c r="A41" i="1"/>
  <c r="A42" i="1"/>
  <c r="A28" i="1"/>
  <c r="A21" i="1"/>
  <c r="A22" i="1"/>
  <c r="A23" i="1"/>
  <c r="A24" i="1"/>
  <c r="A25" i="1"/>
  <c r="A26" i="1"/>
  <c r="A27" i="1"/>
  <c r="A20" i="1"/>
  <c r="A8" i="1"/>
  <c r="A9" i="1"/>
  <c r="A11" i="1"/>
  <c r="A12" i="1"/>
  <c r="A13" i="1"/>
  <c r="A14" i="1"/>
  <c r="A15" i="1"/>
  <c r="A16" i="1"/>
  <c r="A17" i="1"/>
  <c r="A18" i="1"/>
  <c r="A19" i="1"/>
  <c r="A4" i="1"/>
  <c r="A5" i="1"/>
  <c r="A6" i="1"/>
  <c r="A7" i="1"/>
  <c r="D6" i="9"/>
  <c r="H724" i="1"/>
  <c r="AG6" i="7"/>
  <c r="AG7" i="7"/>
  <c r="AG8" i="7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5" i="7"/>
  <c r="E221" i="7"/>
  <c r="G221" i="7"/>
  <c r="I221" i="7"/>
  <c r="K221" i="7"/>
  <c r="M221" i="7"/>
  <c r="O221" i="7"/>
  <c r="Q221" i="7"/>
  <c r="S221" i="7"/>
  <c r="U221" i="7"/>
  <c r="W221" i="7"/>
  <c r="Y221" i="7"/>
  <c r="AA221" i="7"/>
  <c r="AC221" i="7"/>
  <c r="AE221" i="7"/>
  <c r="E222" i="7"/>
  <c r="G222" i="7"/>
  <c r="I222" i="7"/>
  <c r="K222" i="7"/>
  <c r="M222" i="7"/>
  <c r="O222" i="7"/>
  <c r="Q222" i="7"/>
  <c r="S222" i="7"/>
  <c r="U222" i="7"/>
  <c r="W222" i="7"/>
  <c r="Y222" i="7"/>
  <c r="AA222" i="7"/>
  <c r="AC222" i="7"/>
  <c r="AE222" i="7"/>
  <c r="E223" i="7"/>
  <c r="G223" i="7"/>
  <c r="I223" i="7"/>
  <c r="K223" i="7"/>
  <c r="M223" i="7"/>
  <c r="O223" i="7"/>
  <c r="Q223" i="7"/>
  <c r="S223" i="7"/>
  <c r="U223" i="7"/>
  <c r="W223" i="7"/>
  <c r="Y223" i="7"/>
  <c r="AA223" i="7"/>
  <c r="AC223" i="7"/>
  <c r="AE223" i="7"/>
  <c r="E224" i="7"/>
  <c r="G224" i="7"/>
  <c r="I224" i="7"/>
  <c r="K224" i="7"/>
  <c r="M224" i="7"/>
  <c r="O224" i="7"/>
  <c r="Q224" i="7"/>
  <c r="S224" i="7"/>
  <c r="U224" i="7"/>
  <c r="W224" i="7"/>
  <c r="Y224" i="7"/>
  <c r="AA224" i="7"/>
  <c r="AC224" i="7"/>
  <c r="AE224" i="7"/>
  <c r="E225" i="7"/>
  <c r="G225" i="7"/>
  <c r="I225" i="7"/>
  <c r="K225" i="7"/>
  <c r="M225" i="7"/>
  <c r="O225" i="7"/>
  <c r="Q225" i="7"/>
  <c r="S225" i="7"/>
  <c r="U225" i="7"/>
  <c r="W225" i="7"/>
  <c r="Y225" i="7"/>
  <c r="AA225" i="7"/>
  <c r="AC225" i="7"/>
  <c r="AE225" i="7"/>
  <c r="E226" i="7"/>
  <c r="G226" i="7"/>
  <c r="I226" i="7"/>
  <c r="K226" i="7"/>
  <c r="M226" i="7"/>
  <c r="O226" i="7"/>
  <c r="Q226" i="7"/>
  <c r="S226" i="7"/>
  <c r="U226" i="7"/>
  <c r="W226" i="7"/>
  <c r="Y226" i="7"/>
  <c r="AA226" i="7"/>
  <c r="AC226" i="7"/>
  <c r="AE226" i="7"/>
  <c r="E227" i="7"/>
  <c r="G227" i="7"/>
  <c r="I227" i="7"/>
  <c r="K227" i="7"/>
  <c r="M227" i="7"/>
  <c r="O227" i="7"/>
  <c r="Q227" i="7"/>
  <c r="S227" i="7"/>
  <c r="U227" i="7"/>
  <c r="W227" i="7"/>
  <c r="Y227" i="7"/>
  <c r="AA227" i="7"/>
  <c r="AC227" i="7"/>
  <c r="AE227" i="7"/>
  <c r="E228" i="7"/>
  <c r="G228" i="7"/>
  <c r="I228" i="7"/>
  <c r="K228" i="7"/>
  <c r="M228" i="7"/>
  <c r="O228" i="7"/>
  <c r="Q228" i="7"/>
  <c r="S228" i="7"/>
  <c r="U228" i="7"/>
  <c r="W228" i="7"/>
  <c r="Y228" i="7"/>
  <c r="AA228" i="7"/>
  <c r="AC228" i="7"/>
  <c r="AE228" i="7"/>
  <c r="E229" i="7"/>
  <c r="G229" i="7"/>
  <c r="I229" i="7"/>
  <c r="K229" i="7"/>
  <c r="M229" i="7"/>
  <c r="O229" i="7"/>
  <c r="Q229" i="7"/>
  <c r="S229" i="7"/>
  <c r="U229" i="7"/>
  <c r="W229" i="7"/>
  <c r="Y229" i="7"/>
  <c r="AA229" i="7"/>
  <c r="AC229" i="7"/>
  <c r="AE229" i="7"/>
  <c r="E230" i="7"/>
  <c r="G230" i="7"/>
  <c r="I230" i="7"/>
  <c r="K230" i="7"/>
  <c r="M230" i="7"/>
  <c r="O230" i="7"/>
  <c r="Q230" i="7"/>
  <c r="S230" i="7"/>
  <c r="U230" i="7"/>
  <c r="W230" i="7"/>
  <c r="Y230" i="7"/>
  <c r="AA230" i="7"/>
  <c r="AC230" i="7"/>
  <c r="AE230" i="7"/>
  <c r="E231" i="7"/>
  <c r="G231" i="7"/>
  <c r="I231" i="7"/>
  <c r="K231" i="7"/>
  <c r="M231" i="7"/>
  <c r="O231" i="7"/>
  <c r="Q231" i="7"/>
  <c r="S231" i="7"/>
  <c r="U231" i="7"/>
  <c r="W231" i="7"/>
  <c r="Y231" i="7"/>
  <c r="AA231" i="7"/>
  <c r="AC231" i="7"/>
  <c r="AE231" i="7"/>
  <c r="E232" i="7"/>
  <c r="G232" i="7"/>
  <c r="I232" i="7"/>
  <c r="K232" i="7"/>
  <c r="M232" i="7"/>
  <c r="O232" i="7"/>
  <c r="Q232" i="7"/>
  <c r="S232" i="7"/>
  <c r="U232" i="7"/>
  <c r="W232" i="7"/>
  <c r="Y232" i="7"/>
  <c r="AA232" i="7"/>
  <c r="AC232" i="7"/>
  <c r="AE232" i="7"/>
  <c r="E233" i="7"/>
  <c r="G233" i="7"/>
  <c r="I233" i="7"/>
  <c r="K233" i="7"/>
  <c r="M233" i="7"/>
  <c r="O233" i="7"/>
  <c r="Q233" i="7"/>
  <c r="S233" i="7"/>
  <c r="U233" i="7"/>
  <c r="W233" i="7"/>
  <c r="Y233" i="7"/>
  <c r="AA233" i="7"/>
  <c r="AC233" i="7"/>
  <c r="AE233" i="7"/>
  <c r="E234" i="7"/>
  <c r="G234" i="7"/>
  <c r="I234" i="7"/>
  <c r="K234" i="7"/>
  <c r="M234" i="7"/>
  <c r="O234" i="7"/>
  <c r="Q234" i="7"/>
  <c r="S234" i="7"/>
  <c r="U234" i="7"/>
  <c r="W234" i="7"/>
  <c r="Y234" i="7"/>
  <c r="AA234" i="7"/>
  <c r="AC234" i="7"/>
  <c r="AE234" i="7"/>
  <c r="E235" i="7"/>
  <c r="G235" i="7"/>
  <c r="I235" i="7"/>
  <c r="K235" i="7"/>
  <c r="M235" i="7"/>
  <c r="O235" i="7"/>
  <c r="Q235" i="7"/>
  <c r="S235" i="7"/>
  <c r="U235" i="7"/>
  <c r="W235" i="7"/>
  <c r="Y235" i="7"/>
  <c r="AA235" i="7"/>
  <c r="AC235" i="7"/>
  <c r="AE235" i="7"/>
  <c r="E236" i="7"/>
  <c r="G236" i="7"/>
  <c r="I236" i="7"/>
  <c r="K236" i="7"/>
  <c r="M236" i="7"/>
  <c r="O236" i="7"/>
  <c r="Q236" i="7"/>
  <c r="S236" i="7"/>
  <c r="U236" i="7"/>
  <c r="W236" i="7"/>
  <c r="Y236" i="7"/>
  <c r="AA236" i="7"/>
  <c r="AC236" i="7"/>
  <c r="AE236" i="7"/>
  <c r="E237" i="7"/>
  <c r="G237" i="7"/>
  <c r="I237" i="7"/>
  <c r="K237" i="7"/>
  <c r="M237" i="7"/>
  <c r="O237" i="7"/>
  <c r="Q237" i="7"/>
  <c r="S237" i="7"/>
  <c r="U237" i="7"/>
  <c r="W237" i="7"/>
  <c r="Y237" i="7"/>
  <c r="AA237" i="7"/>
  <c r="AC237" i="7"/>
  <c r="AE237" i="7"/>
  <c r="E238" i="7"/>
  <c r="G238" i="7"/>
  <c r="I238" i="7"/>
  <c r="K238" i="7"/>
  <c r="M238" i="7"/>
  <c r="O238" i="7"/>
  <c r="Q238" i="7"/>
  <c r="S238" i="7"/>
  <c r="U238" i="7"/>
  <c r="W238" i="7"/>
  <c r="Y238" i="7"/>
  <c r="AA238" i="7"/>
  <c r="AC238" i="7"/>
  <c r="AE238" i="7"/>
  <c r="E239" i="7"/>
  <c r="G239" i="7"/>
  <c r="I239" i="7"/>
  <c r="K239" i="7"/>
  <c r="M239" i="7"/>
  <c r="O239" i="7"/>
  <c r="Q239" i="7"/>
  <c r="S239" i="7"/>
  <c r="U239" i="7"/>
  <c r="W239" i="7"/>
  <c r="Y239" i="7"/>
  <c r="AA239" i="7"/>
  <c r="AC239" i="7"/>
  <c r="AE239" i="7"/>
  <c r="E240" i="7"/>
  <c r="G240" i="7"/>
  <c r="I240" i="7"/>
  <c r="K240" i="7"/>
  <c r="M240" i="7"/>
  <c r="O240" i="7"/>
  <c r="Q240" i="7"/>
  <c r="S240" i="7"/>
  <c r="U240" i="7"/>
  <c r="W240" i="7"/>
  <c r="Y240" i="7"/>
  <c r="AA240" i="7"/>
  <c r="AC240" i="7"/>
  <c r="AE240" i="7"/>
  <c r="E217" i="7"/>
  <c r="G217" i="7"/>
  <c r="I217" i="7"/>
  <c r="K217" i="7"/>
  <c r="M217" i="7"/>
  <c r="O217" i="7"/>
  <c r="Q217" i="7"/>
  <c r="S217" i="7"/>
  <c r="U217" i="7"/>
  <c r="W217" i="7"/>
  <c r="Y217" i="7"/>
  <c r="AA217" i="7"/>
  <c r="AC217" i="7"/>
  <c r="AE217" i="7"/>
  <c r="E218" i="7"/>
  <c r="G218" i="7"/>
  <c r="I218" i="7"/>
  <c r="K218" i="7"/>
  <c r="M218" i="7"/>
  <c r="O218" i="7"/>
  <c r="Q218" i="7"/>
  <c r="S218" i="7"/>
  <c r="U218" i="7"/>
  <c r="W218" i="7"/>
  <c r="Y218" i="7"/>
  <c r="AA218" i="7"/>
  <c r="AC218" i="7"/>
  <c r="AE218" i="7"/>
  <c r="E219" i="7"/>
  <c r="G219" i="7"/>
  <c r="I219" i="7"/>
  <c r="K219" i="7"/>
  <c r="M219" i="7"/>
  <c r="O219" i="7"/>
  <c r="Q219" i="7"/>
  <c r="S219" i="7"/>
  <c r="U219" i="7"/>
  <c r="W219" i="7"/>
  <c r="Y219" i="7"/>
  <c r="AA219" i="7"/>
  <c r="AC219" i="7"/>
  <c r="AE219" i="7"/>
  <c r="E220" i="7"/>
  <c r="G220" i="7"/>
  <c r="I220" i="7"/>
  <c r="K220" i="7"/>
  <c r="M220" i="7"/>
  <c r="O220" i="7"/>
  <c r="Q220" i="7"/>
  <c r="S220" i="7"/>
  <c r="U220" i="7"/>
  <c r="W220" i="7"/>
  <c r="Y220" i="7"/>
  <c r="AA220" i="7"/>
  <c r="AC220" i="7"/>
  <c r="AE220" i="7"/>
  <c r="E213" i="7"/>
  <c r="G213" i="7"/>
  <c r="I213" i="7"/>
  <c r="K213" i="7"/>
  <c r="M213" i="7"/>
  <c r="O213" i="7"/>
  <c r="Q213" i="7"/>
  <c r="S213" i="7"/>
  <c r="U213" i="7"/>
  <c r="W213" i="7"/>
  <c r="Y213" i="7"/>
  <c r="AA213" i="7"/>
  <c r="AC213" i="7"/>
  <c r="AE213" i="7"/>
  <c r="E214" i="7"/>
  <c r="G214" i="7"/>
  <c r="I214" i="7"/>
  <c r="K214" i="7"/>
  <c r="M214" i="7"/>
  <c r="O214" i="7"/>
  <c r="Q214" i="7"/>
  <c r="S214" i="7"/>
  <c r="U214" i="7"/>
  <c r="W214" i="7"/>
  <c r="Y214" i="7"/>
  <c r="AA214" i="7"/>
  <c r="AC214" i="7"/>
  <c r="AE214" i="7"/>
  <c r="E215" i="7"/>
  <c r="G215" i="7"/>
  <c r="I215" i="7"/>
  <c r="K215" i="7"/>
  <c r="M215" i="7"/>
  <c r="O215" i="7"/>
  <c r="Q215" i="7"/>
  <c r="S215" i="7"/>
  <c r="U215" i="7"/>
  <c r="W215" i="7"/>
  <c r="Y215" i="7"/>
  <c r="AA215" i="7"/>
  <c r="AC215" i="7"/>
  <c r="AE215" i="7"/>
  <c r="E216" i="7"/>
  <c r="G216" i="7"/>
  <c r="I216" i="7"/>
  <c r="K216" i="7"/>
  <c r="M216" i="7"/>
  <c r="O216" i="7"/>
  <c r="Q216" i="7"/>
  <c r="S216" i="7"/>
  <c r="U216" i="7"/>
  <c r="W216" i="7"/>
  <c r="Y216" i="7"/>
  <c r="AA216" i="7"/>
  <c r="AC216" i="7"/>
  <c r="AE216" i="7"/>
  <c r="E203" i="7"/>
  <c r="G203" i="7"/>
  <c r="I203" i="7"/>
  <c r="K203" i="7"/>
  <c r="M203" i="7"/>
  <c r="O203" i="7"/>
  <c r="Q203" i="7"/>
  <c r="S203" i="7"/>
  <c r="U203" i="7"/>
  <c r="W203" i="7"/>
  <c r="Y203" i="7"/>
  <c r="AA203" i="7"/>
  <c r="AC203" i="7"/>
  <c r="AE203" i="7"/>
  <c r="E204" i="7"/>
  <c r="G204" i="7"/>
  <c r="I204" i="7"/>
  <c r="K204" i="7"/>
  <c r="M204" i="7"/>
  <c r="O204" i="7"/>
  <c r="Q204" i="7"/>
  <c r="S204" i="7"/>
  <c r="U204" i="7"/>
  <c r="W204" i="7"/>
  <c r="Y204" i="7"/>
  <c r="AA204" i="7"/>
  <c r="AC204" i="7"/>
  <c r="AE204" i="7"/>
  <c r="E205" i="7"/>
  <c r="G205" i="7"/>
  <c r="I205" i="7"/>
  <c r="K205" i="7"/>
  <c r="M205" i="7"/>
  <c r="O205" i="7"/>
  <c r="Q205" i="7"/>
  <c r="S205" i="7"/>
  <c r="U205" i="7"/>
  <c r="W205" i="7"/>
  <c r="Y205" i="7"/>
  <c r="AA205" i="7"/>
  <c r="AC205" i="7"/>
  <c r="AE205" i="7"/>
  <c r="E206" i="7"/>
  <c r="G206" i="7"/>
  <c r="I206" i="7"/>
  <c r="K206" i="7"/>
  <c r="M206" i="7"/>
  <c r="O206" i="7"/>
  <c r="Q206" i="7"/>
  <c r="S206" i="7"/>
  <c r="U206" i="7"/>
  <c r="W206" i="7"/>
  <c r="Y206" i="7"/>
  <c r="AA206" i="7"/>
  <c r="AC206" i="7"/>
  <c r="AE206" i="7"/>
  <c r="E207" i="7"/>
  <c r="G207" i="7"/>
  <c r="I207" i="7"/>
  <c r="K207" i="7"/>
  <c r="M207" i="7"/>
  <c r="O207" i="7"/>
  <c r="Q207" i="7"/>
  <c r="S207" i="7"/>
  <c r="U207" i="7"/>
  <c r="W207" i="7"/>
  <c r="Y207" i="7"/>
  <c r="AA207" i="7"/>
  <c r="AC207" i="7"/>
  <c r="AE207" i="7"/>
  <c r="E208" i="7"/>
  <c r="G208" i="7"/>
  <c r="I208" i="7"/>
  <c r="K208" i="7"/>
  <c r="M208" i="7"/>
  <c r="O208" i="7"/>
  <c r="Q208" i="7"/>
  <c r="S208" i="7"/>
  <c r="U208" i="7"/>
  <c r="W208" i="7"/>
  <c r="Y208" i="7"/>
  <c r="AA208" i="7"/>
  <c r="AC208" i="7"/>
  <c r="AE208" i="7"/>
  <c r="E209" i="7"/>
  <c r="G209" i="7"/>
  <c r="I209" i="7"/>
  <c r="K209" i="7"/>
  <c r="M209" i="7"/>
  <c r="O209" i="7"/>
  <c r="Q209" i="7"/>
  <c r="S209" i="7"/>
  <c r="U209" i="7"/>
  <c r="W209" i="7"/>
  <c r="Y209" i="7"/>
  <c r="AA209" i="7"/>
  <c r="AC209" i="7"/>
  <c r="AE209" i="7"/>
  <c r="E210" i="7"/>
  <c r="G210" i="7"/>
  <c r="I210" i="7"/>
  <c r="K210" i="7"/>
  <c r="M210" i="7"/>
  <c r="O210" i="7"/>
  <c r="Q210" i="7"/>
  <c r="S210" i="7"/>
  <c r="U210" i="7"/>
  <c r="W210" i="7"/>
  <c r="Y210" i="7"/>
  <c r="AA210" i="7"/>
  <c r="AC210" i="7"/>
  <c r="AE210" i="7"/>
  <c r="E211" i="7"/>
  <c r="G211" i="7"/>
  <c r="I211" i="7"/>
  <c r="K211" i="7"/>
  <c r="M211" i="7"/>
  <c r="O211" i="7"/>
  <c r="Q211" i="7"/>
  <c r="S211" i="7"/>
  <c r="U211" i="7"/>
  <c r="W211" i="7"/>
  <c r="Y211" i="7"/>
  <c r="AA211" i="7"/>
  <c r="AC211" i="7"/>
  <c r="AE211" i="7"/>
  <c r="E212" i="7"/>
  <c r="G212" i="7"/>
  <c r="I212" i="7"/>
  <c r="K212" i="7"/>
  <c r="M212" i="7"/>
  <c r="O212" i="7"/>
  <c r="Q212" i="7"/>
  <c r="S212" i="7"/>
  <c r="U212" i="7"/>
  <c r="W212" i="7"/>
  <c r="Y212" i="7"/>
  <c r="AA212" i="7"/>
  <c r="AC212" i="7"/>
  <c r="AE212" i="7"/>
  <c r="E197" i="7"/>
  <c r="G197" i="7"/>
  <c r="I197" i="7"/>
  <c r="K197" i="7"/>
  <c r="M197" i="7"/>
  <c r="O197" i="7"/>
  <c r="Q197" i="7"/>
  <c r="S197" i="7"/>
  <c r="U197" i="7"/>
  <c r="W197" i="7"/>
  <c r="Y197" i="7"/>
  <c r="AA197" i="7"/>
  <c r="AC197" i="7"/>
  <c r="AE197" i="7"/>
  <c r="E198" i="7"/>
  <c r="G198" i="7"/>
  <c r="I198" i="7"/>
  <c r="K198" i="7"/>
  <c r="M198" i="7"/>
  <c r="O198" i="7"/>
  <c r="Q198" i="7"/>
  <c r="S198" i="7"/>
  <c r="U198" i="7"/>
  <c r="W198" i="7"/>
  <c r="Y198" i="7"/>
  <c r="AA198" i="7"/>
  <c r="AC198" i="7"/>
  <c r="AE198" i="7"/>
  <c r="E199" i="7"/>
  <c r="G199" i="7"/>
  <c r="I199" i="7"/>
  <c r="K199" i="7"/>
  <c r="M199" i="7"/>
  <c r="O199" i="7"/>
  <c r="Q199" i="7"/>
  <c r="S199" i="7"/>
  <c r="U199" i="7"/>
  <c r="W199" i="7"/>
  <c r="Y199" i="7"/>
  <c r="AA199" i="7"/>
  <c r="AC199" i="7"/>
  <c r="AE199" i="7"/>
  <c r="E200" i="7"/>
  <c r="G200" i="7"/>
  <c r="I200" i="7"/>
  <c r="K200" i="7"/>
  <c r="M200" i="7"/>
  <c r="O200" i="7"/>
  <c r="Q200" i="7"/>
  <c r="S200" i="7"/>
  <c r="U200" i="7"/>
  <c r="W200" i="7"/>
  <c r="Y200" i="7"/>
  <c r="AA200" i="7"/>
  <c r="AC200" i="7"/>
  <c r="AE200" i="7"/>
  <c r="E201" i="7"/>
  <c r="G201" i="7"/>
  <c r="I201" i="7"/>
  <c r="K201" i="7"/>
  <c r="M201" i="7"/>
  <c r="O201" i="7"/>
  <c r="Q201" i="7"/>
  <c r="S201" i="7"/>
  <c r="U201" i="7"/>
  <c r="W201" i="7"/>
  <c r="Y201" i="7"/>
  <c r="AA201" i="7"/>
  <c r="AC201" i="7"/>
  <c r="AE201" i="7"/>
  <c r="E202" i="7"/>
  <c r="G202" i="7"/>
  <c r="I202" i="7"/>
  <c r="K202" i="7"/>
  <c r="M202" i="7"/>
  <c r="O202" i="7"/>
  <c r="Q202" i="7"/>
  <c r="S202" i="7"/>
  <c r="U202" i="7"/>
  <c r="W202" i="7"/>
  <c r="Y202" i="7"/>
  <c r="AA202" i="7"/>
  <c r="AC202" i="7"/>
  <c r="AE202" i="7"/>
  <c r="AE5" i="7"/>
  <c r="AE6" i="7"/>
  <c r="AE7" i="7"/>
  <c r="AE8" i="7"/>
  <c r="AE9" i="7"/>
  <c r="AE10" i="7"/>
  <c r="AE11" i="7"/>
  <c r="AE12" i="7"/>
  <c r="AE13" i="7"/>
  <c r="AE14" i="7"/>
  <c r="AE15" i="7"/>
  <c r="AE16" i="7"/>
  <c r="AE17" i="7"/>
  <c r="AE18" i="7"/>
  <c r="AE19" i="7"/>
  <c r="AE20" i="7"/>
  <c r="AE21" i="7"/>
  <c r="AE22" i="7"/>
  <c r="AE23" i="7"/>
  <c r="AE24" i="7"/>
  <c r="AE25" i="7"/>
  <c r="AE26" i="7"/>
  <c r="AE27" i="7"/>
  <c r="AE28" i="7"/>
  <c r="AE29" i="7"/>
  <c r="AE30" i="7"/>
  <c r="AE31" i="7"/>
  <c r="AE32" i="7"/>
  <c r="AE33" i="7"/>
  <c r="AE34" i="7"/>
  <c r="AE35" i="7"/>
  <c r="AE36" i="7"/>
  <c r="AE37" i="7"/>
  <c r="AE38" i="7"/>
  <c r="AE39" i="7"/>
  <c r="AE40" i="7"/>
  <c r="AE41" i="7"/>
  <c r="AE42" i="7"/>
  <c r="AE43" i="7"/>
  <c r="AE44" i="7"/>
  <c r="AE45" i="7"/>
  <c r="AE46" i="7"/>
  <c r="AE47" i="7"/>
  <c r="AE48" i="7"/>
  <c r="AE49" i="7"/>
  <c r="AE50" i="7"/>
  <c r="AE51" i="7"/>
  <c r="AE52" i="7"/>
  <c r="AE53" i="7"/>
  <c r="AE54" i="7"/>
  <c r="AE55" i="7"/>
  <c r="AE56" i="7"/>
  <c r="AE57" i="7"/>
  <c r="AE58" i="7"/>
  <c r="AE59" i="7"/>
  <c r="AE60" i="7"/>
  <c r="AE61" i="7"/>
  <c r="AE62" i="7"/>
  <c r="AE63" i="7"/>
  <c r="AE64" i="7"/>
  <c r="AE65" i="7"/>
  <c r="AE66" i="7"/>
  <c r="AE67" i="7"/>
  <c r="AE68" i="7"/>
  <c r="AE69" i="7"/>
  <c r="AE70" i="7"/>
  <c r="AE71" i="7"/>
  <c r="AE72" i="7"/>
  <c r="AE73" i="7"/>
  <c r="AE74" i="7"/>
  <c r="AE75" i="7"/>
  <c r="AE76" i="7"/>
  <c r="AE77" i="7"/>
  <c r="AE78" i="7"/>
  <c r="AE79" i="7"/>
  <c r="AE80" i="7"/>
  <c r="AE81" i="7"/>
  <c r="AE82" i="7"/>
  <c r="AE83" i="7"/>
  <c r="AE84" i="7"/>
  <c r="AE85" i="7"/>
  <c r="AE86" i="7"/>
  <c r="AE87" i="7"/>
  <c r="AE88" i="7"/>
  <c r="AE89" i="7"/>
  <c r="AE90" i="7"/>
  <c r="AE91" i="7"/>
  <c r="AE92" i="7"/>
  <c r="AE93" i="7"/>
  <c r="AE94" i="7"/>
  <c r="AE95" i="7"/>
  <c r="AE96" i="7"/>
  <c r="AE97" i="7"/>
  <c r="AE98" i="7"/>
  <c r="AE99" i="7"/>
  <c r="AE100" i="7"/>
  <c r="AE101" i="7"/>
  <c r="AE102" i="7"/>
  <c r="AE103" i="7"/>
  <c r="AE104" i="7"/>
  <c r="AE105" i="7"/>
  <c r="AE106" i="7"/>
  <c r="AE107" i="7"/>
  <c r="AE108" i="7"/>
  <c r="AE109" i="7"/>
  <c r="AE110" i="7"/>
  <c r="AE111" i="7"/>
  <c r="AE112" i="7"/>
  <c r="AE113" i="7"/>
  <c r="AE114" i="7"/>
  <c r="AE115" i="7"/>
  <c r="AE116" i="7"/>
  <c r="AE117" i="7"/>
  <c r="AE118" i="7"/>
  <c r="AE119" i="7"/>
  <c r="AE120" i="7"/>
  <c r="AE121" i="7"/>
  <c r="AE122" i="7"/>
  <c r="AE123" i="7"/>
  <c r="AE124" i="7"/>
  <c r="AE125" i="7"/>
  <c r="AE126" i="7"/>
  <c r="AE127" i="7"/>
  <c r="AE128" i="7"/>
  <c r="AE129" i="7"/>
  <c r="AE130" i="7"/>
  <c r="AE131" i="7"/>
  <c r="AE132" i="7"/>
  <c r="AE133" i="7"/>
  <c r="AE134" i="7"/>
  <c r="AE135" i="7"/>
  <c r="AE136" i="7"/>
  <c r="AE137" i="7"/>
  <c r="AE138" i="7"/>
  <c r="AE139" i="7"/>
  <c r="AE140" i="7"/>
  <c r="AE141" i="7"/>
  <c r="AE142" i="7"/>
  <c r="AE143" i="7"/>
  <c r="AE144" i="7"/>
  <c r="AE145" i="7"/>
  <c r="AE146" i="7"/>
  <c r="AE147" i="7"/>
  <c r="AE148" i="7"/>
  <c r="AE149" i="7"/>
  <c r="AE150" i="7"/>
  <c r="AE151" i="7"/>
  <c r="AE152" i="7"/>
  <c r="AE153" i="7"/>
  <c r="AE154" i="7"/>
  <c r="AE155" i="7"/>
  <c r="AE156" i="7"/>
  <c r="AE157" i="7"/>
  <c r="AE158" i="7"/>
  <c r="AE159" i="7"/>
  <c r="AE160" i="7"/>
  <c r="AE161" i="7"/>
  <c r="AE162" i="7"/>
  <c r="AE163" i="7"/>
  <c r="AE164" i="7"/>
  <c r="AE165" i="7"/>
  <c r="AE166" i="7"/>
  <c r="AE167" i="7"/>
  <c r="AE168" i="7"/>
  <c r="AE169" i="7"/>
  <c r="AE170" i="7"/>
  <c r="AE171" i="7"/>
  <c r="AE172" i="7"/>
  <c r="AE173" i="7"/>
  <c r="AE174" i="7"/>
  <c r="AE175" i="7"/>
  <c r="AE176" i="7"/>
  <c r="AE177" i="7"/>
  <c r="AE178" i="7"/>
  <c r="AE179" i="7"/>
  <c r="AE180" i="7"/>
  <c r="AE181" i="7"/>
  <c r="AE182" i="7"/>
  <c r="AE183" i="7"/>
  <c r="AE184" i="7"/>
  <c r="AE185" i="7"/>
  <c r="AE186" i="7"/>
  <c r="AE187" i="7"/>
  <c r="AE188" i="7"/>
  <c r="AE189" i="7"/>
  <c r="AE190" i="7"/>
  <c r="AE191" i="7"/>
  <c r="AE192" i="7"/>
  <c r="AE193" i="7"/>
  <c r="AE194" i="7"/>
  <c r="AE195" i="7"/>
  <c r="AE196" i="7"/>
  <c r="AC5" i="7"/>
  <c r="AC6" i="7"/>
  <c r="AC7" i="7"/>
  <c r="AC8" i="7"/>
  <c r="AC9" i="7"/>
  <c r="AC10" i="7"/>
  <c r="AC11" i="7"/>
  <c r="AC12" i="7"/>
  <c r="AC13" i="7"/>
  <c r="AC14" i="7"/>
  <c r="AC15" i="7"/>
  <c r="AC16" i="7"/>
  <c r="AC17" i="7"/>
  <c r="AC18" i="7"/>
  <c r="AC19" i="7"/>
  <c r="AC20" i="7"/>
  <c r="AC21" i="7"/>
  <c r="AC22" i="7"/>
  <c r="AC23" i="7"/>
  <c r="AC24" i="7"/>
  <c r="AC25" i="7"/>
  <c r="AC26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AC43" i="7"/>
  <c r="AC44" i="7"/>
  <c r="AC45" i="7"/>
  <c r="AC46" i="7"/>
  <c r="AC47" i="7"/>
  <c r="AC48" i="7"/>
  <c r="AC49" i="7"/>
  <c r="AC50" i="7"/>
  <c r="AC51" i="7"/>
  <c r="AC52" i="7"/>
  <c r="AC53" i="7"/>
  <c r="AC54" i="7"/>
  <c r="AC55" i="7"/>
  <c r="AC56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7" i="7"/>
  <c r="AC78" i="7"/>
  <c r="AC79" i="7"/>
  <c r="AC80" i="7"/>
  <c r="AC81" i="7"/>
  <c r="AC82" i="7"/>
  <c r="AC83" i="7"/>
  <c r="AC84" i="7"/>
  <c r="AC85" i="7"/>
  <c r="AC86" i="7"/>
  <c r="AC87" i="7"/>
  <c r="AC88" i="7"/>
  <c r="AC89" i="7"/>
  <c r="AC90" i="7"/>
  <c r="AC91" i="7"/>
  <c r="AC92" i="7"/>
  <c r="AC93" i="7"/>
  <c r="AC94" i="7"/>
  <c r="AC95" i="7"/>
  <c r="AC96" i="7"/>
  <c r="AC97" i="7"/>
  <c r="AC98" i="7"/>
  <c r="AC99" i="7"/>
  <c r="AC100" i="7"/>
  <c r="AC101" i="7"/>
  <c r="AC102" i="7"/>
  <c r="AC103" i="7"/>
  <c r="AC104" i="7"/>
  <c r="AC105" i="7"/>
  <c r="AC106" i="7"/>
  <c r="AC107" i="7"/>
  <c r="AC108" i="7"/>
  <c r="AC109" i="7"/>
  <c r="AC110" i="7"/>
  <c r="AC111" i="7"/>
  <c r="AC112" i="7"/>
  <c r="AC113" i="7"/>
  <c r="AC114" i="7"/>
  <c r="AC115" i="7"/>
  <c r="AC116" i="7"/>
  <c r="AC117" i="7"/>
  <c r="AC118" i="7"/>
  <c r="AC119" i="7"/>
  <c r="AC120" i="7"/>
  <c r="AC121" i="7"/>
  <c r="AC122" i="7"/>
  <c r="AC123" i="7"/>
  <c r="AC124" i="7"/>
  <c r="AC125" i="7"/>
  <c r="AC126" i="7"/>
  <c r="AC127" i="7"/>
  <c r="AC128" i="7"/>
  <c r="AC129" i="7"/>
  <c r="AC130" i="7"/>
  <c r="AC131" i="7"/>
  <c r="AC132" i="7"/>
  <c r="AC133" i="7"/>
  <c r="AC134" i="7"/>
  <c r="AC135" i="7"/>
  <c r="AC136" i="7"/>
  <c r="AC137" i="7"/>
  <c r="AC138" i="7"/>
  <c r="AC139" i="7"/>
  <c r="AC140" i="7"/>
  <c r="AC141" i="7"/>
  <c r="AC142" i="7"/>
  <c r="AC143" i="7"/>
  <c r="AC144" i="7"/>
  <c r="AC145" i="7"/>
  <c r="AC146" i="7"/>
  <c r="AC147" i="7"/>
  <c r="AC148" i="7"/>
  <c r="AC149" i="7"/>
  <c r="AC150" i="7"/>
  <c r="AC151" i="7"/>
  <c r="AC152" i="7"/>
  <c r="AC153" i="7"/>
  <c r="AC154" i="7"/>
  <c r="AC155" i="7"/>
  <c r="AC156" i="7"/>
  <c r="AC157" i="7"/>
  <c r="AC158" i="7"/>
  <c r="AC159" i="7"/>
  <c r="AC160" i="7"/>
  <c r="AC161" i="7"/>
  <c r="AC162" i="7"/>
  <c r="AC163" i="7"/>
  <c r="AC164" i="7"/>
  <c r="AC165" i="7"/>
  <c r="AC166" i="7"/>
  <c r="AC167" i="7"/>
  <c r="AC168" i="7"/>
  <c r="AC169" i="7"/>
  <c r="AC170" i="7"/>
  <c r="AC171" i="7"/>
  <c r="AC172" i="7"/>
  <c r="AC173" i="7"/>
  <c r="AC174" i="7"/>
  <c r="AC175" i="7"/>
  <c r="AC176" i="7"/>
  <c r="AC177" i="7"/>
  <c r="AC178" i="7"/>
  <c r="AC179" i="7"/>
  <c r="AC180" i="7"/>
  <c r="AC181" i="7"/>
  <c r="AC182" i="7"/>
  <c r="AC183" i="7"/>
  <c r="AC184" i="7"/>
  <c r="AC185" i="7"/>
  <c r="AC186" i="7"/>
  <c r="AC187" i="7"/>
  <c r="AC188" i="7"/>
  <c r="AC189" i="7"/>
  <c r="AC190" i="7"/>
  <c r="AC191" i="7"/>
  <c r="AC192" i="7"/>
  <c r="AC193" i="7"/>
  <c r="AC194" i="7"/>
  <c r="AC195" i="7"/>
  <c r="AC196" i="7"/>
  <c r="E192" i="7"/>
  <c r="G192" i="7"/>
  <c r="I192" i="7"/>
  <c r="K192" i="7"/>
  <c r="M192" i="7"/>
  <c r="O192" i="7"/>
  <c r="Q192" i="7"/>
  <c r="S192" i="7"/>
  <c r="U192" i="7"/>
  <c r="W192" i="7"/>
  <c r="Y192" i="7"/>
  <c r="AA192" i="7"/>
  <c r="E193" i="7"/>
  <c r="G193" i="7"/>
  <c r="I193" i="7"/>
  <c r="K193" i="7"/>
  <c r="M193" i="7"/>
  <c r="O193" i="7"/>
  <c r="Q193" i="7"/>
  <c r="S193" i="7"/>
  <c r="U193" i="7"/>
  <c r="W193" i="7"/>
  <c r="Y193" i="7"/>
  <c r="AA193" i="7"/>
  <c r="E194" i="7"/>
  <c r="G194" i="7"/>
  <c r="I194" i="7"/>
  <c r="K194" i="7"/>
  <c r="M194" i="7"/>
  <c r="O194" i="7"/>
  <c r="Q194" i="7"/>
  <c r="S194" i="7"/>
  <c r="U194" i="7"/>
  <c r="W194" i="7"/>
  <c r="Y194" i="7"/>
  <c r="AA194" i="7"/>
  <c r="E195" i="7"/>
  <c r="G195" i="7"/>
  <c r="I195" i="7"/>
  <c r="K195" i="7"/>
  <c r="M195" i="7"/>
  <c r="O195" i="7"/>
  <c r="Q195" i="7"/>
  <c r="S195" i="7"/>
  <c r="U195" i="7"/>
  <c r="W195" i="7"/>
  <c r="Y195" i="7"/>
  <c r="AA195" i="7"/>
  <c r="E196" i="7"/>
  <c r="G196" i="7"/>
  <c r="I196" i="7"/>
  <c r="K196" i="7"/>
  <c r="M196" i="7"/>
  <c r="O196" i="7"/>
  <c r="Q196" i="7"/>
  <c r="S196" i="7"/>
  <c r="U196" i="7"/>
  <c r="W196" i="7"/>
  <c r="Y196" i="7"/>
  <c r="AA196" i="7"/>
  <c r="E188" i="7"/>
  <c r="G188" i="7"/>
  <c r="I188" i="7"/>
  <c r="K188" i="7"/>
  <c r="M188" i="7"/>
  <c r="O188" i="7"/>
  <c r="Q188" i="7"/>
  <c r="S188" i="7"/>
  <c r="U188" i="7"/>
  <c r="W188" i="7"/>
  <c r="Y188" i="7"/>
  <c r="AA188" i="7"/>
  <c r="E189" i="7"/>
  <c r="G189" i="7"/>
  <c r="I189" i="7"/>
  <c r="K189" i="7"/>
  <c r="M189" i="7"/>
  <c r="O189" i="7"/>
  <c r="Q189" i="7"/>
  <c r="S189" i="7"/>
  <c r="U189" i="7"/>
  <c r="W189" i="7"/>
  <c r="Y189" i="7"/>
  <c r="AA189" i="7"/>
  <c r="E190" i="7"/>
  <c r="G190" i="7"/>
  <c r="I190" i="7"/>
  <c r="K190" i="7"/>
  <c r="M190" i="7"/>
  <c r="O190" i="7"/>
  <c r="Q190" i="7"/>
  <c r="S190" i="7"/>
  <c r="U190" i="7"/>
  <c r="W190" i="7"/>
  <c r="Y190" i="7"/>
  <c r="AA190" i="7"/>
  <c r="E191" i="7"/>
  <c r="G191" i="7"/>
  <c r="I191" i="7"/>
  <c r="K191" i="7"/>
  <c r="M191" i="7"/>
  <c r="O191" i="7"/>
  <c r="Q191" i="7"/>
  <c r="S191" i="7"/>
  <c r="U191" i="7"/>
  <c r="W191" i="7"/>
  <c r="Y191" i="7"/>
  <c r="AA191" i="7"/>
  <c r="E185" i="7"/>
  <c r="G185" i="7"/>
  <c r="I185" i="7"/>
  <c r="K185" i="7"/>
  <c r="M185" i="7"/>
  <c r="O185" i="7"/>
  <c r="Q185" i="7"/>
  <c r="S185" i="7"/>
  <c r="U185" i="7"/>
  <c r="W185" i="7"/>
  <c r="Y185" i="7"/>
  <c r="AA185" i="7"/>
  <c r="E186" i="7"/>
  <c r="G186" i="7"/>
  <c r="I186" i="7"/>
  <c r="K186" i="7"/>
  <c r="M186" i="7"/>
  <c r="O186" i="7"/>
  <c r="Q186" i="7"/>
  <c r="S186" i="7"/>
  <c r="U186" i="7"/>
  <c r="W186" i="7"/>
  <c r="Y186" i="7"/>
  <c r="AA186" i="7"/>
  <c r="E187" i="7"/>
  <c r="G187" i="7"/>
  <c r="I187" i="7"/>
  <c r="K187" i="7"/>
  <c r="M187" i="7"/>
  <c r="O187" i="7"/>
  <c r="Q187" i="7"/>
  <c r="S187" i="7"/>
  <c r="U187" i="7"/>
  <c r="W187" i="7"/>
  <c r="Y187" i="7"/>
  <c r="AA187" i="7"/>
  <c r="E180" i="7"/>
  <c r="G180" i="7"/>
  <c r="I180" i="7"/>
  <c r="K180" i="7"/>
  <c r="M180" i="7"/>
  <c r="O180" i="7"/>
  <c r="Q180" i="7"/>
  <c r="S180" i="7"/>
  <c r="U180" i="7"/>
  <c r="W180" i="7"/>
  <c r="Y180" i="7"/>
  <c r="AA180" i="7"/>
  <c r="E181" i="7"/>
  <c r="G181" i="7"/>
  <c r="I181" i="7"/>
  <c r="K181" i="7"/>
  <c r="M181" i="7"/>
  <c r="O181" i="7"/>
  <c r="Q181" i="7"/>
  <c r="S181" i="7"/>
  <c r="U181" i="7"/>
  <c r="W181" i="7"/>
  <c r="Y181" i="7"/>
  <c r="AA181" i="7"/>
  <c r="E182" i="7"/>
  <c r="G182" i="7"/>
  <c r="I182" i="7"/>
  <c r="K182" i="7"/>
  <c r="M182" i="7"/>
  <c r="O182" i="7"/>
  <c r="Q182" i="7"/>
  <c r="S182" i="7"/>
  <c r="U182" i="7"/>
  <c r="W182" i="7"/>
  <c r="Y182" i="7"/>
  <c r="AA182" i="7"/>
  <c r="E183" i="7"/>
  <c r="G183" i="7"/>
  <c r="I183" i="7"/>
  <c r="K183" i="7"/>
  <c r="M183" i="7"/>
  <c r="O183" i="7"/>
  <c r="Q183" i="7"/>
  <c r="S183" i="7"/>
  <c r="U183" i="7"/>
  <c r="W183" i="7"/>
  <c r="Y183" i="7"/>
  <c r="AA183" i="7"/>
  <c r="E184" i="7"/>
  <c r="G184" i="7"/>
  <c r="I184" i="7"/>
  <c r="K184" i="7"/>
  <c r="M184" i="7"/>
  <c r="O184" i="7"/>
  <c r="Q184" i="7"/>
  <c r="S184" i="7"/>
  <c r="U184" i="7"/>
  <c r="W184" i="7"/>
  <c r="Y184" i="7"/>
  <c r="AA184" i="7"/>
  <c r="E172" i="7"/>
  <c r="G172" i="7"/>
  <c r="I172" i="7"/>
  <c r="K172" i="7"/>
  <c r="M172" i="7"/>
  <c r="O172" i="7"/>
  <c r="Q172" i="7"/>
  <c r="S172" i="7"/>
  <c r="U172" i="7"/>
  <c r="W172" i="7"/>
  <c r="Y172" i="7"/>
  <c r="AA172" i="7"/>
  <c r="E173" i="7"/>
  <c r="G173" i="7"/>
  <c r="I173" i="7"/>
  <c r="K173" i="7"/>
  <c r="M173" i="7"/>
  <c r="O173" i="7"/>
  <c r="Q173" i="7"/>
  <c r="S173" i="7"/>
  <c r="U173" i="7"/>
  <c r="W173" i="7"/>
  <c r="Y173" i="7"/>
  <c r="AA173" i="7"/>
  <c r="E174" i="7"/>
  <c r="G174" i="7"/>
  <c r="I174" i="7"/>
  <c r="K174" i="7"/>
  <c r="M174" i="7"/>
  <c r="O174" i="7"/>
  <c r="Q174" i="7"/>
  <c r="S174" i="7"/>
  <c r="U174" i="7"/>
  <c r="W174" i="7"/>
  <c r="Y174" i="7"/>
  <c r="AA174" i="7"/>
  <c r="E175" i="7"/>
  <c r="G175" i="7"/>
  <c r="I175" i="7"/>
  <c r="K175" i="7"/>
  <c r="M175" i="7"/>
  <c r="O175" i="7"/>
  <c r="Q175" i="7"/>
  <c r="S175" i="7"/>
  <c r="U175" i="7"/>
  <c r="W175" i="7"/>
  <c r="Y175" i="7"/>
  <c r="AA175" i="7"/>
  <c r="E176" i="7"/>
  <c r="G176" i="7"/>
  <c r="I176" i="7"/>
  <c r="K176" i="7"/>
  <c r="M176" i="7"/>
  <c r="O176" i="7"/>
  <c r="Q176" i="7"/>
  <c r="S176" i="7"/>
  <c r="U176" i="7"/>
  <c r="W176" i="7"/>
  <c r="Y176" i="7"/>
  <c r="AA176" i="7"/>
  <c r="E177" i="7"/>
  <c r="G177" i="7"/>
  <c r="I177" i="7"/>
  <c r="K177" i="7"/>
  <c r="M177" i="7"/>
  <c r="O177" i="7"/>
  <c r="Q177" i="7"/>
  <c r="S177" i="7"/>
  <c r="U177" i="7"/>
  <c r="W177" i="7"/>
  <c r="Y177" i="7"/>
  <c r="AA177" i="7"/>
  <c r="E178" i="7"/>
  <c r="G178" i="7"/>
  <c r="I178" i="7"/>
  <c r="K178" i="7"/>
  <c r="M178" i="7"/>
  <c r="O178" i="7"/>
  <c r="Q178" i="7"/>
  <c r="S178" i="7"/>
  <c r="U178" i="7"/>
  <c r="W178" i="7"/>
  <c r="Y178" i="7"/>
  <c r="AA178" i="7"/>
  <c r="E179" i="7"/>
  <c r="G179" i="7"/>
  <c r="I179" i="7"/>
  <c r="K179" i="7"/>
  <c r="M179" i="7"/>
  <c r="O179" i="7"/>
  <c r="Q179" i="7"/>
  <c r="S179" i="7"/>
  <c r="U179" i="7"/>
  <c r="W179" i="7"/>
  <c r="Y179" i="7"/>
  <c r="AA179" i="7"/>
  <c r="E168" i="7"/>
  <c r="G168" i="7"/>
  <c r="I168" i="7"/>
  <c r="K168" i="7"/>
  <c r="M168" i="7"/>
  <c r="O168" i="7"/>
  <c r="Q168" i="7"/>
  <c r="S168" i="7"/>
  <c r="U168" i="7"/>
  <c r="W168" i="7"/>
  <c r="Y168" i="7"/>
  <c r="AA168" i="7"/>
  <c r="E169" i="7"/>
  <c r="G169" i="7"/>
  <c r="I169" i="7"/>
  <c r="K169" i="7"/>
  <c r="M169" i="7"/>
  <c r="O169" i="7"/>
  <c r="Q169" i="7"/>
  <c r="S169" i="7"/>
  <c r="U169" i="7"/>
  <c r="W169" i="7"/>
  <c r="Y169" i="7"/>
  <c r="AA169" i="7"/>
  <c r="E170" i="7"/>
  <c r="G170" i="7"/>
  <c r="I170" i="7"/>
  <c r="K170" i="7"/>
  <c r="M170" i="7"/>
  <c r="O170" i="7"/>
  <c r="Q170" i="7"/>
  <c r="S170" i="7"/>
  <c r="U170" i="7"/>
  <c r="W170" i="7"/>
  <c r="Y170" i="7"/>
  <c r="AA170" i="7"/>
  <c r="E171" i="7"/>
  <c r="G171" i="7"/>
  <c r="I171" i="7"/>
  <c r="K171" i="7"/>
  <c r="M171" i="7"/>
  <c r="O171" i="7"/>
  <c r="Q171" i="7"/>
  <c r="S171" i="7"/>
  <c r="U171" i="7"/>
  <c r="W171" i="7"/>
  <c r="Y171" i="7"/>
  <c r="AA171" i="7"/>
  <c r="E161" i="7"/>
  <c r="G161" i="7"/>
  <c r="I161" i="7"/>
  <c r="K161" i="7"/>
  <c r="M161" i="7"/>
  <c r="O161" i="7"/>
  <c r="Q161" i="7"/>
  <c r="S161" i="7"/>
  <c r="U161" i="7"/>
  <c r="W161" i="7"/>
  <c r="Y161" i="7"/>
  <c r="AA161" i="7"/>
  <c r="E162" i="7"/>
  <c r="G162" i="7"/>
  <c r="I162" i="7"/>
  <c r="K162" i="7"/>
  <c r="M162" i="7"/>
  <c r="O162" i="7"/>
  <c r="Q162" i="7"/>
  <c r="S162" i="7"/>
  <c r="U162" i="7"/>
  <c r="W162" i="7"/>
  <c r="Y162" i="7"/>
  <c r="AA162" i="7"/>
  <c r="E163" i="7"/>
  <c r="G163" i="7"/>
  <c r="I163" i="7"/>
  <c r="K163" i="7"/>
  <c r="M163" i="7"/>
  <c r="O163" i="7"/>
  <c r="Q163" i="7"/>
  <c r="S163" i="7"/>
  <c r="U163" i="7"/>
  <c r="W163" i="7"/>
  <c r="Y163" i="7"/>
  <c r="AA163" i="7"/>
  <c r="E164" i="7"/>
  <c r="G164" i="7"/>
  <c r="I164" i="7"/>
  <c r="K164" i="7"/>
  <c r="M164" i="7"/>
  <c r="O164" i="7"/>
  <c r="Q164" i="7"/>
  <c r="S164" i="7"/>
  <c r="U164" i="7"/>
  <c r="W164" i="7"/>
  <c r="Y164" i="7"/>
  <c r="AA164" i="7"/>
  <c r="E165" i="7"/>
  <c r="G165" i="7"/>
  <c r="I165" i="7"/>
  <c r="K165" i="7"/>
  <c r="M165" i="7"/>
  <c r="O165" i="7"/>
  <c r="Q165" i="7"/>
  <c r="S165" i="7"/>
  <c r="U165" i="7"/>
  <c r="W165" i="7"/>
  <c r="Y165" i="7"/>
  <c r="AA165" i="7"/>
  <c r="E166" i="7"/>
  <c r="G166" i="7"/>
  <c r="I166" i="7"/>
  <c r="K166" i="7"/>
  <c r="M166" i="7"/>
  <c r="O166" i="7"/>
  <c r="Q166" i="7"/>
  <c r="S166" i="7"/>
  <c r="U166" i="7"/>
  <c r="W166" i="7"/>
  <c r="Y166" i="7"/>
  <c r="AA166" i="7"/>
  <c r="E167" i="7"/>
  <c r="G167" i="7"/>
  <c r="I167" i="7"/>
  <c r="K167" i="7"/>
  <c r="M167" i="7"/>
  <c r="O167" i="7"/>
  <c r="Q167" i="7"/>
  <c r="S167" i="7"/>
  <c r="U167" i="7"/>
  <c r="W167" i="7"/>
  <c r="Y167" i="7"/>
  <c r="AA167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G144" i="7"/>
  <c r="I144" i="7"/>
  <c r="K144" i="7"/>
  <c r="M144" i="7"/>
  <c r="O144" i="7"/>
  <c r="Q144" i="7"/>
  <c r="S144" i="7"/>
  <c r="U144" i="7"/>
  <c r="W144" i="7"/>
  <c r="Y144" i="7"/>
  <c r="AA144" i="7"/>
  <c r="G145" i="7"/>
  <c r="I145" i="7"/>
  <c r="K145" i="7"/>
  <c r="M145" i="7"/>
  <c r="O145" i="7"/>
  <c r="Q145" i="7"/>
  <c r="S145" i="7"/>
  <c r="U145" i="7"/>
  <c r="W145" i="7"/>
  <c r="Y145" i="7"/>
  <c r="AA145" i="7"/>
  <c r="G146" i="7"/>
  <c r="I146" i="7"/>
  <c r="K146" i="7"/>
  <c r="M146" i="7"/>
  <c r="O146" i="7"/>
  <c r="Q146" i="7"/>
  <c r="S146" i="7"/>
  <c r="U146" i="7"/>
  <c r="W146" i="7"/>
  <c r="Y146" i="7"/>
  <c r="AA146" i="7"/>
  <c r="G147" i="7"/>
  <c r="I147" i="7"/>
  <c r="K147" i="7"/>
  <c r="M147" i="7"/>
  <c r="O147" i="7"/>
  <c r="Q147" i="7"/>
  <c r="S147" i="7"/>
  <c r="U147" i="7"/>
  <c r="W147" i="7"/>
  <c r="Y147" i="7"/>
  <c r="AA147" i="7"/>
  <c r="G148" i="7"/>
  <c r="I148" i="7"/>
  <c r="K148" i="7"/>
  <c r="M148" i="7"/>
  <c r="O148" i="7"/>
  <c r="Q148" i="7"/>
  <c r="S148" i="7"/>
  <c r="U148" i="7"/>
  <c r="W148" i="7"/>
  <c r="Y148" i="7"/>
  <c r="AA148" i="7"/>
  <c r="G149" i="7"/>
  <c r="I149" i="7"/>
  <c r="K149" i="7"/>
  <c r="M149" i="7"/>
  <c r="O149" i="7"/>
  <c r="Q149" i="7"/>
  <c r="S149" i="7"/>
  <c r="U149" i="7"/>
  <c r="W149" i="7"/>
  <c r="Y149" i="7"/>
  <c r="AA149" i="7"/>
  <c r="G150" i="7"/>
  <c r="I150" i="7"/>
  <c r="K150" i="7"/>
  <c r="M150" i="7"/>
  <c r="O150" i="7"/>
  <c r="Q150" i="7"/>
  <c r="S150" i="7"/>
  <c r="U150" i="7"/>
  <c r="W150" i="7"/>
  <c r="Y150" i="7"/>
  <c r="AA150" i="7"/>
  <c r="G151" i="7"/>
  <c r="I151" i="7"/>
  <c r="K151" i="7"/>
  <c r="M151" i="7"/>
  <c r="O151" i="7"/>
  <c r="Q151" i="7"/>
  <c r="S151" i="7"/>
  <c r="U151" i="7"/>
  <c r="W151" i="7"/>
  <c r="Y151" i="7"/>
  <c r="AA151" i="7"/>
  <c r="G152" i="7"/>
  <c r="I152" i="7"/>
  <c r="K152" i="7"/>
  <c r="M152" i="7"/>
  <c r="O152" i="7"/>
  <c r="Q152" i="7"/>
  <c r="S152" i="7"/>
  <c r="U152" i="7"/>
  <c r="W152" i="7"/>
  <c r="Y152" i="7"/>
  <c r="AA152" i="7"/>
  <c r="G153" i="7"/>
  <c r="I153" i="7"/>
  <c r="K153" i="7"/>
  <c r="M153" i="7"/>
  <c r="O153" i="7"/>
  <c r="Q153" i="7"/>
  <c r="S153" i="7"/>
  <c r="U153" i="7"/>
  <c r="W153" i="7"/>
  <c r="Y153" i="7"/>
  <c r="AA153" i="7"/>
  <c r="G154" i="7"/>
  <c r="I154" i="7"/>
  <c r="K154" i="7"/>
  <c r="M154" i="7"/>
  <c r="O154" i="7"/>
  <c r="Q154" i="7"/>
  <c r="S154" i="7"/>
  <c r="U154" i="7"/>
  <c r="W154" i="7"/>
  <c r="Y154" i="7"/>
  <c r="AA154" i="7"/>
  <c r="G155" i="7"/>
  <c r="I155" i="7"/>
  <c r="K155" i="7"/>
  <c r="M155" i="7"/>
  <c r="O155" i="7"/>
  <c r="Q155" i="7"/>
  <c r="S155" i="7"/>
  <c r="U155" i="7"/>
  <c r="W155" i="7"/>
  <c r="Y155" i="7"/>
  <c r="AA155" i="7"/>
  <c r="G156" i="7"/>
  <c r="I156" i="7"/>
  <c r="K156" i="7"/>
  <c r="M156" i="7"/>
  <c r="O156" i="7"/>
  <c r="Q156" i="7"/>
  <c r="S156" i="7"/>
  <c r="U156" i="7"/>
  <c r="W156" i="7"/>
  <c r="Y156" i="7"/>
  <c r="AA156" i="7"/>
  <c r="G157" i="7"/>
  <c r="I157" i="7"/>
  <c r="K157" i="7"/>
  <c r="M157" i="7"/>
  <c r="O157" i="7"/>
  <c r="Q157" i="7"/>
  <c r="S157" i="7"/>
  <c r="U157" i="7"/>
  <c r="W157" i="7"/>
  <c r="Y157" i="7"/>
  <c r="AA157" i="7"/>
  <c r="G158" i="7"/>
  <c r="I158" i="7"/>
  <c r="K158" i="7"/>
  <c r="M158" i="7"/>
  <c r="O158" i="7"/>
  <c r="Q158" i="7"/>
  <c r="S158" i="7"/>
  <c r="U158" i="7"/>
  <c r="W158" i="7"/>
  <c r="Y158" i="7"/>
  <c r="AA158" i="7"/>
  <c r="G159" i="7"/>
  <c r="I159" i="7"/>
  <c r="K159" i="7"/>
  <c r="M159" i="7"/>
  <c r="O159" i="7"/>
  <c r="Q159" i="7"/>
  <c r="S159" i="7"/>
  <c r="U159" i="7"/>
  <c r="W159" i="7"/>
  <c r="Y159" i="7"/>
  <c r="AA159" i="7"/>
  <c r="E139" i="7"/>
  <c r="G139" i="7"/>
  <c r="I139" i="7"/>
  <c r="K139" i="7"/>
  <c r="M139" i="7"/>
  <c r="O139" i="7"/>
  <c r="Q139" i="7"/>
  <c r="S139" i="7"/>
  <c r="U139" i="7"/>
  <c r="W139" i="7"/>
  <c r="Y139" i="7"/>
  <c r="AA139" i="7"/>
  <c r="E140" i="7"/>
  <c r="G140" i="7"/>
  <c r="I140" i="7"/>
  <c r="K140" i="7"/>
  <c r="M140" i="7"/>
  <c r="O140" i="7"/>
  <c r="Q140" i="7"/>
  <c r="S140" i="7"/>
  <c r="U140" i="7"/>
  <c r="W140" i="7"/>
  <c r="Y140" i="7"/>
  <c r="AA140" i="7"/>
  <c r="E141" i="7"/>
  <c r="G141" i="7"/>
  <c r="I141" i="7"/>
  <c r="K141" i="7"/>
  <c r="M141" i="7"/>
  <c r="O141" i="7"/>
  <c r="Q141" i="7"/>
  <c r="S141" i="7"/>
  <c r="U141" i="7"/>
  <c r="W141" i="7"/>
  <c r="Y141" i="7"/>
  <c r="AA141" i="7"/>
  <c r="E142" i="7"/>
  <c r="G142" i="7"/>
  <c r="I142" i="7"/>
  <c r="K142" i="7"/>
  <c r="M142" i="7"/>
  <c r="O142" i="7"/>
  <c r="Q142" i="7"/>
  <c r="S142" i="7"/>
  <c r="U142" i="7"/>
  <c r="W142" i="7"/>
  <c r="Y142" i="7"/>
  <c r="AA142" i="7"/>
  <c r="G143" i="7"/>
  <c r="I143" i="7"/>
  <c r="K143" i="7"/>
  <c r="M143" i="7"/>
  <c r="O143" i="7"/>
  <c r="Q143" i="7"/>
  <c r="S143" i="7"/>
  <c r="U143" i="7"/>
  <c r="W143" i="7"/>
  <c r="Y143" i="7"/>
  <c r="AA143" i="7"/>
  <c r="E160" i="7"/>
  <c r="G160" i="7"/>
  <c r="I160" i="7"/>
  <c r="K160" i="7"/>
  <c r="M160" i="7"/>
  <c r="O160" i="7"/>
  <c r="Q160" i="7"/>
  <c r="S160" i="7"/>
  <c r="U160" i="7"/>
  <c r="W160" i="7"/>
  <c r="Y160" i="7"/>
  <c r="AA160" i="7"/>
  <c r="E121" i="7"/>
  <c r="G121" i="7"/>
  <c r="I121" i="7"/>
  <c r="K121" i="7"/>
  <c r="M121" i="7"/>
  <c r="O121" i="7"/>
  <c r="Q121" i="7"/>
  <c r="S121" i="7"/>
  <c r="U121" i="7"/>
  <c r="W121" i="7"/>
  <c r="Y121" i="7"/>
  <c r="AA121" i="7"/>
  <c r="E122" i="7"/>
  <c r="G122" i="7"/>
  <c r="I122" i="7"/>
  <c r="K122" i="7"/>
  <c r="M122" i="7"/>
  <c r="O122" i="7"/>
  <c r="Q122" i="7"/>
  <c r="S122" i="7"/>
  <c r="U122" i="7"/>
  <c r="W122" i="7"/>
  <c r="Y122" i="7"/>
  <c r="AA122" i="7"/>
  <c r="E123" i="7"/>
  <c r="G123" i="7"/>
  <c r="I123" i="7"/>
  <c r="K123" i="7"/>
  <c r="M123" i="7"/>
  <c r="O123" i="7"/>
  <c r="Q123" i="7"/>
  <c r="S123" i="7"/>
  <c r="U123" i="7"/>
  <c r="W123" i="7"/>
  <c r="Y123" i="7"/>
  <c r="AA123" i="7"/>
  <c r="E124" i="7"/>
  <c r="G124" i="7"/>
  <c r="I124" i="7"/>
  <c r="K124" i="7"/>
  <c r="M124" i="7"/>
  <c r="O124" i="7"/>
  <c r="Q124" i="7"/>
  <c r="S124" i="7"/>
  <c r="U124" i="7"/>
  <c r="W124" i="7"/>
  <c r="Y124" i="7"/>
  <c r="AA124" i="7"/>
  <c r="E125" i="7"/>
  <c r="G125" i="7"/>
  <c r="I125" i="7"/>
  <c r="K125" i="7"/>
  <c r="M125" i="7"/>
  <c r="O125" i="7"/>
  <c r="Q125" i="7"/>
  <c r="S125" i="7"/>
  <c r="U125" i="7"/>
  <c r="W125" i="7"/>
  <c r="Y125" i="7"/>
  <c r="AA125" i="7"/>
  <c r="E126" i="7"/>
  <c r="G126" i="7"/>
  <c r="I126" i="7"/>
  <c r="K126" i="7"/>
  <c r="M126" i="7"/>
  <c r="O126" i="7"/>
  <c r="Q126" i="7"/>
  <c r="S126" i="7"/>
  <c r="U126" i="7"/>
  <c r="W126" i="7"/>
  <c r="Y126" i="7"/>
  <c r="AA126" i="7"/>
  <c r="E127" i="7"/>
  <c r="G127" i="7"/>
  <c r="I127" i="7"/>
  <c r="K127" i="7"/>
  <c r="M127" i="7"/>
  <c r="O127" i="7"/>
  <c r="Q127" i="7"/>
  <c r="S127" i="7"/>
  <c r="U127" i="7"/>
  <c r="W127" i="7"/>
  <c r="Y127" i="7"/>
  <c r="AA127" i="7"/>
  <c r="E128" i="7"/>
  <c r="G128" i="7"/>
  <c r="I128" i="7"/>
  <c r="K128" i="7"/>
  <c r="M128" i="7"/>
  <c r="O128" i="7"/>
  <c r="Q128" i="7"/>
  <c r="S128" i="7"/>
  <c r="U128" i="7"/>
  <c r="W128" i="7"/>
  <c r="Y128" i="7"/>
  <c r="AA128" i="7"/>
  <c r="E129" i="7"/>
  <c r="G129" i="7"/>
  <c r="I129" i="7"/>
  <c r="K129" i="7"/>
  <c r="M129" i="7"/>
  <c r="O129" i="7"/>
  <c r="Q129" i="7"/>
  <c r="S129" i="7"/>
  <c r="U129" i="7"/>
  <c r="W129" i="7"/>
  <c r="Y129" i="7"/>
  <c r="AA129" i="7"/>
  <c r="E130" i="7"/>
  <c r="G130" i="7"/>
  <c r="I130" i="7"/>
  <c r="K130" i="7"/>
  <c r="M130" i="7"/>
  <c r="O130" i="7"/>
  <c r="Q130" i="7"/>
  <c r="S130" i="7"/>
  <c r="U130" i="7"/>
  <c r="W130" i="7"/>
  <c r="Y130" i="7"/>
  <c r="AA130" i="7"/>
  <c r="E131" i="7"/>
  <c r="G131" i="7"/>
  <c r="I131" i="7"/>
  <c r="K131" i="7"/>
  <c r="M131" i="7"/>
  <c r="O131" i="7"/>
  <c r="Q131" i="7"/>
  <c r="S131" i="7"/>
  <c r="U131" i="7"/>
  <c r="W131" i="7"/>
  <c r="Y131" i="7"/>
  <c r="AA131" i="7"/>
  <c r="E132" i="7"/>
  <c r="G132" i="7"/>
  <c r="I132" i="7"/>
  <c r="K132" i="7"/>
  <c r="M132" i="7"/>
  <c r="O132" i="7"/>
  <c r="Q132" i="7"/>
  <c r="S132" i="7"/>
  <c r="U132" i="7"/>
  <c r="W132" i="7"/>
  <c r="Y132" i="7"/>
  <c r="AA132" i="7"/>
  <c r="E133" i="7"/>
  <c r="G133" i="7"/>
  <c r="I133" i="7"/>
  <c r="K133" i="7"/>
  <c r="M133" i="7"/>
  <c r="O133" i="7"/>
  <c r="Q133" i="7"/>
  <c r="S133" i="7"/>
  <c r="U133" i="7"/>
  <c r="W133" i="7"/>
  <c r="Y133" i="7"/>
  <c r="AA133" i="7"/>
  <c r="E134" i="7"/>
  <c r="G134" i="7"/>
  <c r="I134" i="7"/>
  <c r="K134" i="7"/>
  <c r="M134" i="7"/>
  <c r="O134" i="7"/>
  <c r="Q134" i="7"/>
  <c r="S134" i="7"/>
  <c r="U134" i="7"/>
  <c r="W134" i="7"/>
  <c r="Y134" i="7"/>
  <c r="AA134" i="7"/>
  <c r="E135" i="7"/>
  <c r="G135" i="7"/>
  <c r="I135" i="7"/>
  <c r="K135" i="7"/>
  <c r="M135" i="7"/>
  <c r="O135" i="7"/>
  <c r="Q135" i="7"/>
  <c r="S135" i="7"/>
  <c r="U135" i="7"/>
  <c r="W135" i="7"/>
  <c r="Y135" i="7"/>
  <c r="AA135" i="7"/>
  <c r="E136" i="7"/>
  <c r="G136" i="7"/>
  <c r="I136" i="7"/>
  <c r="K136" i="7"/>
  <c r="M136" i="7"/>
  <c r="O136" i="7"/>
  <c r="Q136" i="7"/>
  <c r="S136" i="7"/>
  <c r="U136" i="7"/>
  <c r="W136" i="7"/>
  <c r="Y136" i="7"/>
  <c r="AA136" i="7"/>
  <c r="E137" i="7"/>
  <c r="G137" i="7"/>
  <c r="I137" i="7"/>
  <c r="K137" i="7"/>
  <c r="M137" i="7"/>
  <c r="O137" i="7"/>
  <c r="Q137" i="7"/>
  <c r="S137" i="7"/>
  <c r="U137" i="7"/>
  <c r="W137" i="7"/>
  <c r="Y137" i="7"/>
  <c r="AA137" i="7"/>
  <c r="E138" i="7"/>
  <c r="G138" i="7"/>
  <c r="I138" i="7"/>
  <c r="K138" i="7"/>
  <c r="M138" i="7"/>
  <c r="O138" i="7"/>
  <c r="Q138" i="7"/>
  <c r="S138" i="7"/>
  <c r="U138" i="7"/>
  <c r="W138" i="7"/>
  <c r="Y138" i="7"/>
  <c r="AA138" i="7"/>
  <c r="E109" i="7"/>
  <c r="G109" i="7"/>
  <c r="I109" i="7"/>
  <c r="K109" i="7"/>
  <c r="M109" i="7"/>
  <c r="O109" i="7"/>
  <c r="Q109" i="7"/>
  <c r="S109" i="7"/>
  <c r="U109" i="7"/>
  <c r="W109" i="7"/>
  <c r="Y109" i="7"/>
  <c r="AA109" i="7"/>
  <c r="E110" i="7"/>
  <c r="G110" i="7"/>
  <c r="I110" i="7"/>
  <c r="K110" i="7"/>
  <c r="M110" i="7"/>
  <c r="O110" i="7"/>
  <c r="Q110" i="7"/>
  <c r="S110" i="7"/>
  <c r="U110" i="7"/>
  <c r="W110" i="7"/>
  <c r="Y110" i="7"/>
  <c r="AA110" i="7"/>
  <c r="E111" i="7"/>
  <c r="G111" i="7"/>
  <c r="I111" i="7"/>
  <c r="K111" i="7"/>
  <c r="M111" i="7"/>
  <c r="O111" i="7"/>
  <c r="Q111" i="7"/>
  <c r="S111" i="7"/>
  <c r="U111" i="7"/>
  <c r="W111" i="7"/>
  <c r="Y111" i="7"/>
  <c r="AA111" i="7"/>
  <c r="E112" i="7"/>
  <c r="G112" i="7"/>
  <c r="I112" i="7"/>
  <c r="K112" i="7"/>
  <c r="M112" i="7"/>
  <c r="O112" i="7"/>
  <c r="Q112" i="7"/>
  <c r="S112" i="7"/>
  <c r="U112" i="7"/>
  <c r="W112" i="7"/>
  <c r="Y112" i="7"/>
  <c r="AA112" i="7"/>
  <c r="E113" i="7"/>
  <c r="G113" i="7"/>
  <c r="I113" i="7"/>
  <c r="K113" i="7"/>
  <c r="M113" i="7"/>
  <c r="O113" i="7"/>
  <c r="Q113" i="7"/>
  <c r="S113" i="7"/>
  <c r="U113" i="7"/>
  <c r="W113" i="7"/>
  <c r="Y113" i="7"/>
  <c r="AA113" i="7"/>
  <c r="E114" i="7"/>
  <c r="G114" i="7"/>
  <c r="I114" i="7"/>
  <c r="K114" i="7"/>
  <c r="M114" i="7"/>
  <c r="O114" i="7"/>
  <c r="Q114" i="7"/>
  <c r="S114" i="7"/>
  <c r="U114" i="7"/>
  <c r="W114" i="7"/>
  <c r="Y114" i="7"/>
  <c r="AA114" i="7"/>
  <c r="E115" i="7"/>
  <c r="G115" i="7"/>
  <c r="I115" i="7"/>
  <c r="K115" i="7"/>
  <c r="M115" i="7"/>
  <c r="O115" i="7"/>
  <c r="Q115" i="7"/>
  <c r="S115" i="7"/>
  <c r="U115" i="7"/>
  <c r="W115" i="7"/>
  <c r="Y115" i="7"/>
  <c r="AA115" i="7"/>
  <c r="E116" i="7"/>
  <c r="G116" i="7"/>
  <c r="I116" i="7"/>
  <c r="K116" i="7"/>
  <c r="M116" i="7"/>
  <c r="O116" i="7"/>
  <c r="Q116" i="7"/>
  <c r="S116" i="7"/>
  <c r="U116" i="7"/>
  <c r="W116" i="7"/>
  <c r="Y116" i="7"/>
  <c r="AA116" i="7"/>
  <c r="E117" i="7"/>
  <c r="G117" i="7"/>
  <c r="I117" i="7"/>
  <c r="K117" i="7"/>
  <c r="M117" i="7"/>
  <c r="O117" i="7"/>
  <c r="Q117" i="7"/>
  <c r="S117" i="7"/>
  <c r="U117" i="7"/>
  <c r="W117" i="7"/>
  <c r="Y117" i="7"/>
  <c r="AA117" i="7"/>
  <c r="E118" i="7"/>
  <c r="G118" i="7"/>
  <c r="I118" i="7"/>
  <c r="K118" i="7"/>
  <c r="M118" i="7"/>
  <c r="O118" i="7"/>
  <c r="Q118" i="7"/>
  <c r="S118" i="7"/>
  <c r="U118" i="7"/>
  <c r="W118" i="7"/>
  <c r="Y118" i="7"/>
  <c r="AA118" i="7"/>
  <c r="E119" i="7"/>
  <c r="G119" i="7"/>
  <c r="I119" i="7"/>
  <c r="K119" i="7"/>
  <c r="M119" i="7"/>
  <c r="O119" i="7"/>
  <c r="Q119" i="7"/>
  <c r="S119" i="7"/>
  <c r="U119" i="7"/>
  <c r="W119" i="7"/>
  <c r="Y119" i="7"/>
  <c r="AA119" i="7"/>
  <c r="E120" i="7"/>
  <c r="G120" i="7"/>
  <c r="I120" i="7"/>
  <c r="K120" i="7"/>
  <c r="M120" i="7"/>
  <c r="O120" i="7"/>
  <c r="Q120" i="7"/>
  <c r="S120" i="7"/>
  <c r="U120" i="7"/>
  <c r="W120" i="7"/>
  <c r="Y120" i="7"/>
  <c r="AA120" i="7"/>
  <c r="AA6" i="7"/>
  <c r="AA7" i="7"/>
  <c r="AA8" i="7"/>
  <c r="AA9" i="7"/>
  <c r="AA10" i="7"/>
  <c r="AA11" i="7"/>
  <c r="AA12" i="7"/>
  <c r="AA13" i="7"/>
  <c r="AA14" i="7"/>
  <c r="AA15" i="7"/>
  <c r="AA16" i="7"/>
  <c r="AA17" i="7"/>
  <c r="AA18" i="7"/>
  <c r="AA19" i="7"/>
  <c r="AA20" i="7"/>
  <c r="AA21" i="7"/>
  <c r="AA22" i="7"/>
  <c r="AA23" i="7"/>
  <c r="AA24" i="7"/>
  <c r="AA25" i="7"/>
  <c r="AA26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39" i="7"/>
  <c r="AA40" i="7"/>
  <c r="AA41" i="7"/>
  <c r="AA42" i="7"/>
  <c r="AA43" i="7"/>
  <c r="AA44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57" i="7"/>
  <c r="AA58" i="7"/>
  <c r="AA59" i="7"/>
  <c r="AA60" i="7"/>
  <c r="AA61" i="7"/>
  <c r="AA62" i="7"/>
  <c r="AA63" i="7"/>
  <c r="AA64" i="7"/>
  <c r="AA65" i="7"/>
  <c r="AA66" i="7"/>
  <c r="AA67" i="7"/>
  <c r="AA68" i="7"/>
  <c r="AA69" i="7"/>
  <c r="AA70" i="7"/>
  <c r="AA71" i="7"/>
  <c r="AA72" i="7"/>
  <c r="AA73" i="7"/>
  <c r="AA74" i="7"/>
  <c r="AA75" i="7"/>
  <c r="AA76" i="7"/>
  <c r="AA77" i="7"/>
  <c r="AA78" i="7"/>
  <c r="AA79" i="7"/>
  <c r="AA80" i="7"/>
  <c r="AA81" i="7"/>
  <c r="AA82" i="7"/>
  <c r="AA83" i="7"/>
  <c r="AA84" i="7"/>
  <c r="AA85" i="7"/>
  <c r="AA86" i="7"/>
  <c r="AA87" i="7"/>
  <c r="AA88" i="7"/>
  <c r="AA89" i="7"/>
  <c r="AA90" i="7"/>
  <c r="AA91" i="7"/>
  <c r="AA92" i="7"/>
  <c r="AA93" i="7"/>
  <c r="AA94" i="7"/>
  <c r="AA95" i="7"/>
  <c r="AA96" i="7"/>
  <c r="AA97" i="7"/>
  <c r="AA98" i="7"/>
  <c r="AA99" i="7"/>
  <c r="AA100" i="7"/>
  <c r="AA101" i="7"/>
  <c r="AA102" i="7"/>
  <c r="AA103" i="7"/>
  <c r="AA104" i="7"/>
  <c r="AA105" i="7"/>
  <c r="AA106" i="7"/>
  <c r="AA107" i="7"/>
  <c r="AA108" i="7"/>
  <c r="AA5" i="7"/>
  <c r="E89" i="7"/>
  <c r="G89" i="7"/>
  <c r="I89" i="7"/>
  <c r="K89" i="7"/>
  <c r="M89" i="7"/>
  <c r="O89" i="7"/>
  <c r="Q89" i="7"/>
  <c r="S89" i="7"/>
  <c r="U89" i="7"/>
  <c r="W89" i="7"/>
  <c r="Y89" i="7"/>
  <c r="E90" i="7"/>
  <c r="G90" i="7"/>
  <c r="I90" i="7"/>
  <c r="K90" i="7"/>
  <c r="M90" i="7"/>
  <c r="O90" i="7"/>
  <c r="Q90" i="7"/>
  <c r="S90" i="7"/>
  <c r="U90" i="7"/>
  <c r="W90" i="7"/>
  <c r="Y90" i="7"/>
  <c r="E91" i="7"/>
  <c r="G91" i="7"/>
  <c r="I91" i="7"/>
  <c r="K91" i="7"/>
  <c r="M91" i="7"/>
  <c r="O91" i="7"/>
  <c r="Q91" i="7"/>
  <c r="S91" i="7"/>
  <c r="U91" i="7"/>
  <c r="W91" i="7"/>
  <c r="Y91" i="7"/>
  <c r="E92" i="7"/>
  <c r="G92" i="7"/>
  <c r="I92" i="7"/>
  <c r="K92" i="7"/>
  <c r="M92" i="7"/>
  <c r="O92" i="7"/>
  <c r="Q92" i="7"/>
  <c r="S92" i="7"/>
  <c r="U92" i="7"/>
  <c r="W92" i="7"/>
  <c r="Y92" i="7"/>
  <c r="E93" i="7"/>
  <c r="G93" i="7"/>
  <c r="I93" i="7"/>
  <c r="K93" i="7"/>
  <c r="M93" i="7"/>
  <c r="O93" i="7"/>
  <c r="Q93" i="7"/>
  <c r="S93" i="7"/>
  <c r="U93" i="7"/>
  <c r="W93" i="7"/>
  <c r="Y93" i="7"/>
  <c r="E94" i="7"/>
  <c r="G94" i="7"/>
  <c r="I94" i="7"/>
  <c r="K94" i="7"/>
  <c r="M94" i="7"/>
  <c r="O94" i="7"/>
  <c r="Q94" i="7"/>
  <c r="S94" i="7"/>
  <c r="U94" i="7"/>
  <c r="W94" i="7"/>
  <c r="Y94" i="7"/>
  <c r="E95" i="7"/>
  <c r="G95" i="7"/>
  <c r="I95" i="7"/>
  <c r="K95" i="7"/>
  <c r="M95" i="7"/>
  <c r="O95" i="7"/>
  <c r="Q95" i="7"/>
  <c r="S95" i="7"/>
  <c r="U95" i="7"/>
  <c r="W95" i="7"/>
  <c r="Y95" i="7"/>
  <c r="E96" i="7"/>
  <c r="G96" i="7"/>
  <c r="I96" i="7"/>
  <c r="K96" i="7"/>
  <c r="M96" i="7"/>
  <c r="O96" i="7"/>
  <c r="Q96" i="7"/>
  <c r="S96" i="7"/>
  <c r="U96" i="7"/>
  <c r="W96" i="7"/>
  <c r="Y96" i="7"/>
  <c r="E97" i="7"/>
  <c r="G97" i="7"/>
  <c r="I97" i="7"/>
  <c r="K97" i="7"/>
  <c r="M97" i="7"/>
  <c r="O97" i="7"/>
  <c r="Q97" i="7"/>
  <c r="S97" i="7"/>
  <c r="U97" i="7"/>
  <c r="W97" i="7"/>
  <c r="Y97" i="7"/>
  <c r="E98" i="7"/>
  <c r="G98" i="7"/>
  <c r="I98" i="7"/>
  <c r="K98" i="7"/>
  <c r="M98" i="7"/>
  <c r="O98" i="7"/>
  <c r="Q98" i="7"/>
  <c r="S98" i="7"/>
  <c r="U98" i="7"/>
  <c r="W98" i="7"/>
  <c r="Y98" i="7"/>
  <c r="E99" i="7"/>
  <c r="G99" i="7"/>
  <c r="I99" i="7"/>
  <c r="K99" i="7"/>
  <c r="M99" i="7"/>
  <c r="O99" i="7"/>
  <c r="Q99" i="7"/>
  <c r="S99" i="7"/>
  <c r="U99" i="7"/>
  <c r="W99" i="7"/>
  <c r="Y99" i="7"/>
  <c r="E100" i="7"/>
  <c r="G100" i="7"/>
  <c r="I100" i="7"/>
  <c r="K100" i="7"/>
  <c r="M100" i="7"/>
  <c r="O100" i="7"/>
  <c r="Q100" i="7"/>
  <c r="S100" i="7"/>
  <c r="U100" i="7"/>
  <c r="W100" i="7"/>
  <c r="Y100" i="7"/>
  <c r="E101" i="7"/>
  <c r="G101" i="7"/>
  <c r="I101" i="7"/>
  <c r="K101" i="7"/>
  <c r="M101" i="7"/>
  <c r="O101" i="7"/>
  <c r="Q101" i="7"/>
  <c r="S101" i="7"/>
  <c r="U101" i="7"/>
  <c r="W101" i="7"/>
  <c r="Y101" i="7"/>
  <c r="E102" i="7"/>
  <c r="G102" i="7"/>
  <c r="I102" i="7"/>
  <c r="K102" i="7"/>
  <c r="M102" i="7"/>
  <c r="O102" i="7"/>
  <c r="Q102" i="7"/>
  <c r="S102" i="7"/>
  <c r="U102" i="7"/>
  <c r="W102" i="7"/>
  <c r="Y102" i="7"/>
  <c r="E103" i="7"/>
  <c r="G103" i="7"/>
  <c r="I103" i="7"/>
  <c r="K103" i="7"/>
  <c r="M103" i="7"/>
  <c r="O103" i="7"/>
  <c r="Q103" i="7"/>
  <c r="S103" i="7"/>
  <c r="U103" i="7"/>
  <c r="W103" i="7"/>
  <c r="Y103" i="7"/>
  <c r="E104" i="7"/>
  <c r="G104" i="7"/>
  <c r="I104" i="7"/>
  <c r="K104" i="7"/>
  <c r="M104" i="7"/>
  <c r="O104" i="7"/>
  <c r="Q104" i="7"/>
  <c r="S104" i="7"/>
  <c r="U104" i="7"/>
  <c r="W104" i="7"/>
  <c r="Y104" i="7"/>
  <c r="E105" i="7"/>
  <c r="G105" i="7"/>
  <c r="I105" i="7"/>
  <c r="K105" i="7"/>
  <c r="M105" i="7"/>
  <c r="O105" i="7"/>
  <c r="Q105" i="7"/>
  <c r="S105" i="7"/>
  <c r="U105" i="7"/>
  <c r="W105" i="7"/>
  <c r="Y105" i="7"/>
  <c r="E106" i="7"/>
  <c r="G106" i="7"/>
  <c r="I106" i="7"/>
  <c r="K106" i="7"/>
  <c r="M106" i="7"/>
  <c r="O106" i="7"/>
  <c r="Q106" i="7"/>
  <c r="S106" i="7"/>
  <c r="U106" i="7"/>
  <c r="W106" i="7"/>
  <c r="Y106" i="7"/>
  <c r="E107" i="7"/>
  <c r="G107" i="7"/>
  <c r="I107" i="7"/>
  <c r="K107" i="7"/>
  <c r="M107" i="7"/>
  <c r="O107" i="7"/>
  <c r="Q107" i="7"/>
  <c r="S107" i="7"/>
  <c r="U107" i="7"/>
  <c r="W107" i="7"/>
  <c r="Y107" i="7"/>
  <c r="AG374" i="7"/>
  <c r="AA374" i="7"/>
  <c r="AC374" i="7"/>
  <c r="AE374" i="7"/>
  <c r="I724" i="1"/>
  <c r="E80" i="7"/>
  <c r="G80" i="7"/>
  <c r="I80" i="7"/>
  <c r="K80" i="7"/>
  <c r="M80" i="7"/>
  <c r="O80" i="7"/>
  <c r="Q80" i="7"/>
  <c r="S80" i="7"/>
  <c r="U80" i="7"/>
  <c r="W80" i="7"/>
  <c r="Y80" i="7"/>
  <c r="E81" i="7"/>
  <c r="G81" i="7"/>
  <c r="I81" i="7"/>
  <c r="K81" i="7"/>
  <c r="M81" i="7"/>
  <c r="O81" i="7"/>
  <c r="Q81" i="7"/>
  <c r="S81" i="7"/>
  <c r="U81" i="7"/>
  <c r="W81" i="7"/>
  <c r="Y81" i="7"/>
  <c r="E82" i="7"/>
  <c r="G82" i="7"/>
  <c r="I82" i="7"/>
  <c r="K82" i="7"/>
  <c r="M82" i="7"/>
  <c r="O82" i="7"/>
  <c r="Q82" i="7"/>
  <c r="S82" i="7"/>
  <c r="U82" i="7"/>
  <c r="W82" i="7"/>
  <c r="Y82" i="7"/>
  <c r="E83" i="7"/>
  <c r="G83" i="7"/>
  <c r="I83" i="7"/>
  <c r="K83" i="7"/>
  <c r="M83" i="7"/>
  <c r="O83" i="7"/>
  <c r="Q83" i="7"/>
  <c r="S83" i="7"/>
  <c r="U83" i="7"/>
  <c r="W83" i="7"/>
  <c r="Y83" i="7"/>
  <c r="E84" i="7"/>
  <c r="G84" i="7"/>
  <c r="I84" i="7"/>
  <c r="K84" i="7"/>
  <c r="M84" i="7"/>
  <c r="O84" i="7"/>
  <c r="Q84" i="7"/>
  <c r="S84" i="7"/>
  <c r="U84" i="7"/>
  <c r="W84" i="7"/>
  <c r="Y84" i="7"/>
  <c r="E85" i="7"/>
  <c r="G85" i="7"/>
  <c r="I85" i="7"/>
  <c r="K85" i="7"/>
  <c r="M85" i="7"/>
  <c r="O85" i="7"/>
  <c r="Q85" i="7"/>
  <c r="S85" i="7"/>
  <c r="U85" i="7"/>
  <c r="W85" i="7"/>
  <c r="Y85" i="7"/>
  <c r="E86" i="7"/>
  <c r="G86" i="7"/>
  <c r="I86" i="7"/>
  <c r="K86" i="7"/>
  <c r="M86" i="7"/>
  <c r="O86" i="7"/>
  <c r="Q86" i="7"/>
  <c r="S86" i="7"/>
  <c r="U86" i="7"/>
  <c r="W86" i="7"/>
  <c r="Y86" i="7"/>
  <c r="E87" i="7"/>
  <c r="G87" i="7"/>
  <c r="I87" i="7"/>
  <c r="K87" i="7"/>
  <c r="M87" i="7"/>
  <c r="O87" i="7"/>
  <c r="Q87" i="7"/>
  <c r="S87" i="7"/>
  <c r="U87" i="7"/>
  <c r="W87" i="7"/>
  <c r="Y87" i="7"/>
  <c r="E88" i="7"/>
  <c r="G88" i="7"/>
  <c r="I88" i="7"/>
  <c r="K88" i="7"/>
  <c r="M88" i="7"/>
  <c r="O88" i="7"/>
  <c r="Q88" i="7"/>
  <c r="S88" i="7"/>
  <c r="U88" i="7"/>
  <c r="W88" i="7"/>
  <c r="Y88" i="7"/>
  <c r="J40" i="5"/>
  <c r="P43" i="5"/>
  <c r="P47" i="5"/>
  <c r="G721" i="1"/>
  <c r="R43" i="5"/>
  <c r="E719" i="1"/>
  <c r="P6" i="9"/>
  <c r="Q6" i="9"/>
  <c r="S6" i="9"/>
  <c r="U6" i="9"/>
  <c r="W6" i="9"/>
  <c r="R6" i="9"/>
  <c r="V6" i="9"/>
  <c r="T6" i="9"/>
  <c r="O6" i="9"/>
  <c r="E74" i="7"/>
  <c r="G74" i="7"/>
  <c r="I74" i="7"/>
  <c r="K74" i="7"/>
  <c r="M74" i="7"/>
  <c r="O74" i="7"/>
  <c r="Q74" i="7"/>
  <c r="S74" i="7"/>
  <c r="U74" i="7"/>
  <c r="W74" i="7"/>
  <c r="Y74" i="7"/>
  <c r="E75" i="7"/>
  <c r="G75" i="7"/>
  <c r="I75" i="7"/>
  <c r="K75" i="7"/>
  <c r="M75" i="7"/>
  <c r="O75" i="7"/>
  <c r="Q75" i="7"/>
  <c r="S75" i="7"/>
  <c r="U75" i="7"/>
  <c r="W75" i="7"/>
  <c r="Y75" i="7"/>
  <c r="E76" i="7"/>
  <c r="G76" i="7"/>
  <c r="I76" i="7"/>
  <c r="K76" i="7"/>
  <c r="M76" i="7"/>
  <c r="O76" i="7"/>
  <c r="Q76" i="7"/>
  <c r="S76" i="7"/>
  <c r="U76" i="7"/>
  <c r="W76" i="7"/>
  <c r="Y76" i="7"/>
  <c r="E77" i="7"/>
  <c r="G77" i="7"/>
  <c r="I77" i="7"/>
  <c r="K77" i="7"/>
  <c r="M77" i="7"/>
  <c r="O77" i="7"/>
  <c r="Q77" i="7"/>
  <c r="S77" i="7"/>
  <c r="U77" i="7"/>
  <c r="W77" i="7"/>
  <c r="Y77" i="7"/>
  <c r="E78" i="7"/>
  <c r="G78" i="7"/>
  <c r="I78" i="7"/>
  <c r="K78" i="7"/>
  <c r="M78" i="7"/>
  <c r="O78" i="7"/>
  <c r="Q78" i="7"/>
  <c r="S78" i="7"/>
  <c r="U78" i="7"/>
  <c r="W78" i="7"/>
  <c r="Y78" i="7"/>
  <c r="E79" i="7"/>
  <c r="G79" i="7"/>
  <c r="I79" i="7"/>
  <c r="K79" i="7"/>
  <c r="M79" i="7"/>
  <c r="O79" i="7"/>
  <c r="Q79" i="7"/>
  <c r="S79" i="7"/>
  <c r="U79" i="7"/>
  <c r="W79" i="7"/>
  <c r="Y79" i="7"/>
  <c r="E108" i="7"/>
  <c r="G108" i="7"/>
  <c r="I108" i="7"/>
  <c r="K108" i="7"/>
  <c r="M108" i="7"/>
  <c r="O108" i="7"/>
  <c r="Q108" i="7"/>
  <c r="S108" i="7"/>
  <c r="U108" i="7"/>
  <c r="W108" i="7"/>
  <c r="Y108" i="7"/>
  <c r="L724" i="1"/>
  <c r="Y5" i="7"/>
  <c r="Y6" i="7"/>
  <c r="Y7" i="7"/>
  <c r="Y8" i="7"/>
  <c r="Y9" i="7"/>
  <c r="Y10" i="7"/>
  <c r="Y11" i="7"/>
  <c r="Y12" i="7"/>
  <c r="Y13" i="7"/>
  <c r="Y14" i="7"/>
  <c r="Y15" i="7"/>
  <c r="Y16" i="7"/>
  <c r="Y17" i="7"/>
  <c r="Y18" i="7"/>
  <c r="Y19" i="7"/>
  <c r="Y20" i="7"/>
  <c r="Y21" i="7"/>
  <c r="Y22" i="7"/>
  <c r="Y23" i="7"/>
  <c r="Y24" i="7"/>
  <c r="Y25" i="7"/>
  <c r="Y26" i="7"/>
  <c r="Y27" i="7"/>
  <c r="Y28" i="7"/>
  <c r="Y29" i="7"/>
  <c r="Y30" i="7"/>
  <c r="Y31" i="7"/>
  <c r="Y32" i="7"/>
  <c r="Y33" i="7"/>
  <c r="Y34" i="7"/>
  <c r="Y35" i="7"/>
  <c r="Y36" i="7"/>
  <c r="Y37" i="7"/>
  <c r="Y38" i="7"/>
  <c r="Y39" i="7"/>
  <c r="Y40" i="7"/>
  <c r="Y41" i="7"/>
  <c r="Y42" i="7"/>
  <c r="Y43" i="7"/>
  <c r="Y44" i="7"/>
  <c r="Y45" i="7"/>
  <c r="Y46" i="7"/>
  <c r="Y47" i="7"/>
  <c r="Y48" i="7"/>
  <c r="Y49" i="7"/>
  <c r="Y50" i="7"/>
  <c r="Y51" i="7"/>
  <c r="Y52" i="7"/>
  <c r="Y53" i="7"/>
  <c r="Y54" i="7"/>
  <c r="Y55" i="7"/>
  <c r="Y56" i="7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374" i="7"/>
  <c r="E55" i="7"/>
  <c r="G55" i="7"/>
  <c r="I55" i="7"/>
  <c r="K55" i="7"/>
  <c r="M55" i="7"/>
  <c r="O55" i="7"/>
  <c r="Q55" i="7"/>
  <c r="S55" i="7"/>
  <c r="U55" i="7"/>
  <c r="W55" i="7"/>
  <c r="E56" i="7"/>
  <c r="G56" i="7"/>
  <c r="I56" i="7"/>
  <c r="K56" i="7"/>
  <c r="M56" i="7"/>
  <c r="O56" i="7"/>
  <c r="Q56" i="7"/>
  <c r="S56" i="7"/>
  <c r="U56" i="7"/>
  <c r="W56" i="7"/>
  <c r="E57" i="7"/>
  <c r="G57" i="7"/>
  <c r="I57" i="7"/>
  <c r="K57" i="7"/>
  <c r="M57" i="7"/>
  <c r="O57" i="7"/>
  <c r="Q57" i="7"/>
  <c r="S57" i="7"/>
  <c r="U57" i="7"/>
  <c r="W57" i="7"/>
  <c r="E58" i="7"/>
  <c r="G58" i="7"/>
  <c r="I58" i="7"/>
  <c r="K58" i="7"/>
  <c r="M58" i="7"/>
  <c r="O58" i="7"/>
  <c r="Q58" i="7"/>
  <c r="S58" i="7"/>
  <c r="U58" i="7"/>
  <c r="W58" i="7"/>
  <c r="E59" i="7"/>
  <c r="G59" i="7"/>
  <c r="I59" i="7"/>
  <c r="K59" i="7"/>
  <c r="M59" i="7"/>
  <c r="O59" i="7"/>
  <c r="Q59" i="7"/>
  <c r="S59" i="7"/>
  <c r="U59" i="7"/>
  <c r="W59" i="7"/>
  <c r="E60" i="7"/>
  <c r="G60" i="7"/>
  <c r="I60" i="7"/>
  <c r="K60" i="7"/>
  <c r="M60" i="7"/>
  <c r="O60" i="7"/>
  <c r="Q60" i="7"/>
  <c r="S60" i="7"/>
  <c r="U60" i="7"/>
  <c r="W60" i="7"/>
  <c r="E61" i="7"/>
  <c r="G61" i="7"/>
  <c r="I61" i="7"/>
  <c r="K61" i="7"/>
  <c r="M61" i="7"/>
  <c r="O61" i="7"/>
  <c r="Q61" i="7"/>
  <c r="S61" i="7"/>
  <c r="U61" i="7"/>
  <c r="W61" i="7"/>
  <c r="E62" i="7"/>
  <c r="G62" i="7"/>
  <c r="I62" i="7"/>
  <c r="K62" i="7"/>
  <c r="M62" i="7"/>
  <c r="O62" i="7"/>
  <c r="Q62" i="7"/>
  <c r="S62" i="7"/>
  <c r="U62" i="7"/>
  <c r="W62" i="7"/>
  <c r="E63" i="7"/>
  <c r="G63" i="7"/>
  <c r="I63" i="7"/>
  <c r="K63" i="7"/>
  <c r="M63" i="7"/>
  <c r="O63" i="7"/>
  <c r="Q63" i="7"/>
  <c r="S63" i="7"/>
  <c r="U63" i="7"/>
  <c r="W63" i="7"/>
  <c r="E64" i="7"/>
  <c r="G64" i="7"/>
  <c r="I64" i="7"/>
  <c r="K64" i="7"/>
  <c r="M64" i="7"/>
  <c r="O64" i="7"/>
  <c r="Q64" i="7"/>
  <c r="S64" i="7"/>
  <c r="U64" i="7"/>
  <c r="W64" i="7"/>
  <c r="E65" i="7"/>
  <c r="G65" i="7"/>
  <c r="I65" i="7"/>
  <c r="K65" i="7"/>
  <c r="M65" i="7"/>
  <c r="O65" i="7"/>
  <c r="Q65" i="7"/>
  <c r="S65" i="7"/>
  <c r="U65" i="7"/>
  <c r="W65" i="7"/>
  <c r="E66" i="7"/>
  <c r="G66" i="7"/>
  <c r="I66" i="7"/>
  <c r="K66" i="7"/>
  <c r="M66" i="7"/>
  <c r="O66" i="7"/>
  <c r="Q66" i="7"/>
  <c r="S66" i="7"/>
  <c r="U66" i="7"/>
  <c r="W66" i="7"/>
  <c r="E67" i="7"/>
  <c r="G67" i="7"/>
  <c r="I67" i="7"/>
  <c r="K67" i="7"/>
  <c r="M67" i="7"/>
  <c r="O67" i="7"/>
  <c r="Q67" i="7"/>
  <c r="S67" i="7"/>
  <c r="U67" i="7"/>
  <c r="W67" i="7"/>
  <c r="E68" i="7"/>
  <c r="G68" i="7"/>
  <c r="I68" i="7"/>
  <c r="K68" i="7"/>
  <c r="M68" i="7"/>
  <c r="O68" i="7"/>
  <c r="Q68" i="7"/>
  <c r="S68" i="7"/>
  <c r="U68" i="7"/>
  <c r="W68" i="7"/>
  <c r="E69" i="7"/>
  <c r="G69" i="7"/>
  <c r="I69" i="7"/>
  <c r="K69" i="7"/>
  <c r="M69" i="7"/>
  <c r="O69" i="7"/>
  <c r="Q69" i="7"/>
  <c r="S69" i="7"/>
  <c r="U69" i="7"/>
  <c r="W69" i="7"/>
  <c r="E70" i="7"/>
  <c r="G70" i="7"/>
  <c r="I70" i="7"/>
  <c r="K70" i="7"/>
  <c r="M70" i="7"/>
  <c r="O70" i="7"/>
  <c r="Q70" i="7"/>
  <c r="S70" i="7"/>
  <c r="U70" i="7"/>
  <c r="W70" i="7"/>
  <c r="E71" i="7"/>
  <c r="G71" i="7"/>
  <c r="I71" i="7"/>
  <c r="K71" i="7"/>
  <c r="M71" i="7"/>
  <c r="O71" i="7"/>
  <c r="Q71" i="7"/>
  <c r="S71" i="7"/>
  <c r="U71" i="7"/>
  <c r="W71" i="7"/>
  <c r="E72" i="7"/>
  <c r="G72" i="7"/>
  <c r="I72" i="7"/>
  <c r="K72" i="7"/>
  <c r="M72" i="7"/>
  <c r="O72" i="7"/>
  <c r="Q72" i="7"/>
  <c r="S72" i="7"/>
  <c r="U72" i="7"/>
  <c r="W72" i="7"/>
  <c r="E73" i="7"/>
  <c r="G73" i="7"/>
  <c r="I73" i="7"/>
  <c r="K73" i="7"/>
  <c r="M73" i="7"/>
  <c r="O73" i="7"/>
  <c r="Q73" i="7"/>
  <c r="S73" i="7"/>
  <c r="U73" i="7"/>
  <c r="W73" i="7"/>
  <c r="D7" i="9"/>
  <c r="D8" i="9"/>
  <c r="D9" i="9"/>
  <c r="D10" i="9"/>
  <c r="D11" i="9"/>
  <c r="D12" i="9"/>
  <c r="D13" i="9"/>
  <c r="D16" i="9"/>
  <c r="D32" i="9"/>
  <c r="D34" i="9"/>
  <c r="A3" i="1"/>
  <c r="F7" i="9"/>
  <c r="H7" i="9"/>
  <c r="J7" i="9"/>
  <c r="L7" i="9"/>
  <c r="E8" i="9"/>
  <c r="G8" i="9"/>
  <c r="I8" i="9"/>
  <c r="K8" i="9"/>
  <c r="M8" i="9"/>
  <c r="F9" i="9"/>
  <c r="H9" i="9"/>
  <c r="J9" i="9"/>
  <c r="L9" i="9"/>
  <c r="E10" i="9"/>
  <c r="G10" i="9"/>
  <c r="I10" i="9"/>
  <c r="K10" i="9"/>
  <c r="M10" i="9"/>
  <c r="F11" i="9"/>
  <c r="H11" i="9"/>
  <c r="J11" i="9"/>
  <c r="L11" i="9"/>
  <c r="E12" i="9"/>
  <c r="G12" i="9"/>
  <c r="I12" i="9"/>
  <c r="K12" i="9"/>
  <c r="M12" i="9"/>
  <c r="F13" i="9"/>
  <c r="H13" i="9"/>
  <c r="J13" i="9"/>
  <c r="L13" i="9"/>
  <c r="E14" i="9"/>
  <c r="G14" i="9"/>
  <c r="I14" i="9"/>
  <c r="K14" i="9"/>
  <c r="M14" i="9"/>
  <c r="F15" i="9"/>
  <c r="H15" i="9"/>
  <c r="J15" i="9"/>
  <c r="L15" i="9"/>
  <c r="E16" i="9"/>
  <c r="G16" i="9"/>
  <c r="I16" i="9"/>
  <c r="K16" i="9"/>
  <c r="M16" i="9"/>
  <c r="F17" i="9"/>
  <c r="H17" i="9"/>
  <c r="J17" i="9"/>
  <c r="L17" i="9"/>
  <c r="E18" i="9"/>
  <c r="G18" i="9"/>
  <c r="I18" i="9"/>
  <c r="K18" i="9"/>
  <c r="M18" i="9"/>
  <c r="F19" i="9"/>
  <c r="H19" i="9"/>
  <c r="J19" i="9"/>
  <c r="L19" i="9"/>
  <c r="E20" i="9"/>
  <c r="G20" i="9"/>
  <c r="I20" i="9"/>
  <c r="K20" i="9"/>
  <c r="M20" i="9"/>
  <c r="F21" i="9"/>
  <c r="H21" i="9"/>
  <c r="J21" i="9"/>
  <c r="L21" i="9"/>
  <c r="E22" i="9"/>
  <c r="G22" i="9"/>
  <c r="I22" i="9"/>
  <c r="K22" i="9"/>
  <c r="M22" i="9"/>
  <c r="F23" i="9"/>
  <c r="H23" i="9"/>
  <c r="J23" i="9"/>
  <c r="L23" i="9"/>
  <c r="E24" i="9"/>
  <c r="G24" i="9"/>
  <c r="I24" i="9"/>
  <c r="K24" i="9"/>
  <c r="M24" i="9"/>
  <c r="F25" i="9"/>
  <c r="H25" i="9"/>
  <c r="J25" i="9"/>
  <c r="L25" i="9"/>
  <c r="G7" i="9"/>
  <c r="K7" i="9"/>
  <c r="F8" i="9"/>
  <c r="J8" i="9"/>
  <c r="E9" i="9"/>
  <c r="I9" i="9"/>
  <c r="M9" i="9"/>
  <c r="H10" i="9"/>
  <c r="L10" i="9"/>
  <c r="G11" i="9"/>
  <c r="K11" i="9"/>
  <c r="F12" i="9"/>
  <c r="J12" i="9"/>
  <c r="E13" i="9"/>
  <c r="I13" i="9"/>
  <c r="M13" i="9"/>
  <c r="H14" i="9"/>
  <c r="L14" i="9"/>
  <c r="G15" i="9"/>
  <c r="K15" i="9"/>
  <c r="F16" i="9"/>
  <c r="J16" i="9"/>
  <c r="E17" i="9"/>
  <c r="I17" i="9"/>
  <c r="M17" i="9"/>
  <c r="H18" i="9"/>
  <c r="L18" i="9"/>
  <c r="G19" i="9"/>
  <c r="K19" i="9"/>
  <c r="F20" i="9"/>
  <c r="J20" i="9"/>
  <c r="E21" i="9"/>
  <c r="I21" i="9"/>
  <c r="M21" i="9"/>
  <c r="H22" i="9"/>
  <c r="L22" i="9"/>
  <c r="G23" i="9"/>
  <c r="K23" i="9"/>
  <c r="F24" i="9"/>
  <c r="J24" i="9"/>
  <c r="E25" i="9"/>
  <c r="I25" i="9"/>
  <c r="M25" i="9"/>
  <c r="F26" i="9"/>
  <c r="H26" i="9"/>
  <c r="J26" i="9"/>
  <c r="L26" i="9"/>
  <c r="E27" i="9"/>
  <c r="G27" i="9"/>
  <c r="I27" i="9"/>
  <c r="K27" i="9"/>
  <c r="M27" i="9"/>
  <c r="F28" i="9"/>
  <c r="H28" i="9"/>
  <c r="J28" i="9"/>
  <c r="L28" i="9"/>
  <c r="E29" i="9"/>
  <c r="G29" i="9"/>
  <c r="I29" i="9"/>
  <c r="K29" i="9"/>
  <c r="M29" i="9"/>
  <c r="F30" i="9"/>
  <c r="H30" i="9"/>
  <c r="J30" i="9"/>
  <c r="L30" i="9"/>
  <c r="E31" i="9"/>
  <c r="G31" i="9"/>
  <c r="I31" i="9"/>
  <c r="K31" i="9"/>
  <c r="M31" i="9"/>
  <c r="F32" i="9"/>
  <c r="H32" i="9"/>
  <c r="J32" i="9"/>
  <c r="L32" i="9"/>
  <c r="E33" i="9"/>
  <c r="G33" i="9"/>
  <c r="I33" i="9"/>
  <c r="K33" i="9"/>
  <c r="M33" i="9"/>
  <c r="F34" i="9"/>
  <c r="H34" i="9"/>
  <c r="J34" i="9"/>
  <c r="L34" i="9"/>
  <c r="E35" i="9"/>
  <c r="G35" i="9"/>
  <c r="I35" i="9"/>
  <c r="K35" i="9"/>
  <c r="M35" i="9"/>
  <c r="F36" i="9"/>
  <c r="H36" i="9"/>
  <c r="J36" i="9"/>
  <c r="L36" i="9"/>
  <c r="E37" i="9"/>
  <c r="G37" i="9"/>
  <c r="I37" i="9"/>
  <c r="K37" i="9"/>
  <c r="M37" i="9"/>
  <c r="F38" i="9"/>
  <c r="H38" i="9"/>
  <c r="J38" i="9"/>
  <c r="L38" i="9"/>
  <c r="E39" i="9"/>
  <c r="G39" i="9"/>
  <c r="I39" i="9"/>
  <c r="K39" i="9"/>
  <c r="M39" i="9"/>
  <c r="F40" i="9"/>
  <c r="H40" i="9"/>
  <c r="J40" i="9"/>
  <c r="L40" i="9"/>
  <c r="E41" i="9"/>
  <c r="G41" i="9"/>
  <c r="I41" i="9"/>
  <c r="K41" i="9"/>
  <c r="M41" i="9"/>
  <c r="F42" i="9"/>
  <c r="H42" i="9"/>
  <c r="J42" i="9"/>
  <c r="L42" i="9"/>
  <c r="E43" i="9"/>
  <c r="G43" i="9"/>
  <c r="I43" i="9"/>
  <c r="K43" i="9"/>
  <c r="M43" i="9"/>
  <c r="F44" i="9"/>
  <c r="H44" i="9"/>
  <c r="J44" i="9"/>
  <c r="L44" i="9"/>
  <c r="E45" i="9"/>
  <c r="G45" i="9"/>
  <c r="I45" i="9"/>
  <c r="K45" i="9"/>
  <c r="M45" i="9"/>
  <c r="F46" i="9"/>
  <c r="H46" i="9"/>
  <c r="J46" i="9"/>
  <c r="L46" i="9"/>
  <c r="E47" i="9"/>
  <c r="G47" i="9"/>
  <c r="I47" i="9"/>
  <c r="K47" i="9"/>
  <c r="M47" i="9"/>
  <c r="F48" i="9"/>
  <c r="H48" i="9"/>
  <c r="J48" i="9"/>
  <c r="L48" i="9"/>
  <c r="E49" i="9"/>
  <c r="G49" i="9"/>
  <c r="I49" i="9"/>
  <c r="K49" i="9"/>
  <c r="M49" i="9"/>
  <c r="F50" i="9"/>
  <c r="H50" i="9"/>
  <c r="J50" i="9"/>
  <c r="L50" i="9"/>
  <c r="E51" i="9"/>
  <c r="G51" i="9"/>
  <c r="I51" i="9"/>
  <c r="K51" i="9"/>
  <c r="M51" i="9"/>
  <c r="F52" i="9"/>
  <c r="H52" i="9"/>
  <c r="J52" i="9"/>
  <c r="L52" i="9"/>
  <c r="E53" i="9"/>
  <c r="G53" i="9"/>
  <c r="I53" i="9"/>
  <c r="K53" i="9"/>
  <c r="M53" i="9"/>
  <c r="F54" i="9"/>
  <c r="I7" i="9"/>
  <c r="H8" i="9"/>
  <c r="G9" i="9"/>
  <c r="F10" i="9"/>
  <c r="E11" i="9"/>
  <c r="M11" i="9"/>
  <c r="L12" i="9"/>
  <c r="K13" i="9"/>
  <c r="J14" i="9"/>
  <c r="I15" i="9"/>
  <c r="H16" i="9"/>
  <c r="G17" i="9"/>
  <c r="F18" i="9"/>
  <c r="E19" i="9"/>
  <c r="M19" i="9"/>
  <c r="L20" i="9"/>
  <c r="K21" i="9"/>
  <c r="J22" i="9"/>
  <c r="I23" i="9"/>
  <c r="H24" i="9"/>
  <c r="G25" i="9"/>
  <c r="E26" i="9"/>
  <c r="I26" i="9"/>
  <c r="M26" i="9"/>
  <c r="H27" i="9"/>
  <c r="L27" i="9"/>
  <c r="G28" i="9"/>
  <c r="K28" i="9"/>
  <c r="F29" i="9"/>
  <c r="J29" i="9"/>
  <c r="E30" i="9"/>
  <c r="I30" i="9"/>
  <c r="M30" i="9"/>
  <c r="H31" i="9"/>
  <c r="L31" i="9"/>
  <c r="G32" i="9"/>
  <c r="K32" i="9"/>
  <c r="F33" i="9"/>
  <c r="J33" i="9"/>
  <c r="E34" i="9"/>
  <c r="I34" i="9"/>
  <c r="M34" i="9"/>
  <c r="H35" i="9"/>
  <c r="L35" i="9"/>
  <c r="G36" i="9"/>
  <c r="K36" i="9"/>
  <c r="F37" i="9"/>
  <c r="J37" i="9"/>
  <c r="E38" i="9"/>
  <c r="I38" i="9"/>
  <c r="M38" i="9"/>
  <c r="H39" i="9"/>
  <c r="L39" i="9"/>
  <c r="G40" i="9"/>
  <c r="K40" i="9"/>
  <c r="F41" i="9"/>
  <c r="J41" i="9"/>
  <c r="E42" i="9"/>
  <c r="I42" i="9"/>
  <c r="M42" i="9"/>
  <c r="H43" i="9"/>
  <c r="L43" i="9"/>
  <c r="G44" i="9"/>
  <c r="K44" i="9"/>
  <c r="F45" i="9"/>
  <c r="J45" i="9"/>
  <c r="E46" i="9"/>
  <c r="I46" i="9"/>
  <c r="M46" i="9"/>
  <c r="H47" i="9"/>
  <c r="L47" i="9"/>
  <c r="G48" i="9"/>
  <c r="K48" i="9"/>
  <c r="F49" i="9"/>
  <c r="J49" i="9"/>
  <c r="E50" i="9"/>
  <c r="I50" i="9"/>
  <c r="M50" i="9"/>
  <c r="H51" i="9"/>
  <c r="L51" i="9"/>
  <c r="G52" i="9"/>
  <c r="K52" i="9"/>
  <c r="F53" i="9"/>
  <c r="J53" i="9"/>
  <c r="E54" i="9"/>
  <c r="H54" i="9"/>
  <c r="J54" i="9"/>
  <c r="L54" i="9"/>
  <c r="E55" i="9"/>
  <c r="G55" i="9"/>
  <c r="I55" i="9"/>
  <c r="K55" i="9"/>
  <c r="M55" i="9"/>
  <c r="F56" i="9"/>
  <c r="H56" i="9"/>
  <c r="J56" i="9"/>
  <c r="L56" i="9"/>
  <c r="E57" i="9"/>
  <c r="G57" i="9"/>
  <c r="I57" i="9"/>
  <c r="K57" i="9"/>
  <c r="M57" i="9"/>
  <c r="F58" i="9"/>
  <c r="H58" i="9"/>
  <c r="J58" i="9"/>
  <c r="L58" i="9"/>
  <c r="E59" i="9"/>
  <c r="G59" i="9"/>
  <c r="I59" i="9"/>
  <c r="K59" i="9"/>
  <c r="M59" i="9"/>
  <c r="F60" i="9"/>
  <c r="H60" i="9"/>
  <c r="J60" i="9"/>
  <c r="L60" i="9"/>
  <c r="E61" i="9"/>
  <c r="G61" i="9"/>
  <c r="I61" i="9"/>
  <c r="K61" i="9"/>
  <c r="M61" i="9"/>
  <c r="F62" i="9"/>
  <c r="E7" i="9"/>
  <c r="M7" i="9"/>
  <c r="L8" i="9"/>
  <c r="K9" i="9"/>
  <c r="J10" i="9"/>
  <c r="I11" i="9"/>
  <c r="H12" i="9"/>
  <c r="G13" i="9"/>
  <c r="F14" i="9"/>
  <c r="E15" i="9"/>
  <c r="M15" i="9"/>
  <c r="L16" i="9"/>
  <c r="K17" i="9"/>
  <c r="J18" i="9"/>
  <c r="I19" i="9"/>
  <c r="H20" i="9"/>
  <c r="G21" i="9"/>
  <c r="F22" i="9"/>
  <c r="E23" i="9"/>
  <c r="M23" i="9"/>
  <c r="L24" i="9"/>
  <c r="K25" i="9"/>
  <c r="G26" i="9"/>
  <c r="K26" i="9"/>
  <c r="F27" i="9"/>
  <c r="J27" i="9"/>
  <c r="E28" i="9"/>
  <c r="I28" i="9"/>
  <c r="M28" i="9"/>
  <c r="H29" i="9"/>
  <c r="L29" i="9"/>
  <c r="G30" i="9"/>
  <c r="K30" i="9"/>
  <c r="F31" i="9"/>
  <c r="J31" i="9"/>
  <c r="E32" i="9"/>
  <c r="I32" i="9"/>
  <c r="M32" i="9"/>
  <c r="H33" i="9"/>
  <c r="L33" i="9"/>
  <c r="G34" i="9"/>
  <c r="K34" i="9"/>
  <c r="F35" i="9"/>
  <c r="J35" i="9"/>
  <c r="E36" i="9"/>
  <c r="I36" i="9"/>
  <c r="M36" i="9"/>
  <c r="H37" i="9"/>
  <c r="L37" i="9"/>
  <c r="G38" i="9"/>
  <c r="K38" i="9"/>
  <c r="F39" i="9"/>
  <c r="J39" i="9"/>
  <c r="E40" i="9"/>
  <c r="I40" i="9"/>
  <c r="M40" i="9"/>
  <c r="H41" i="9"/>
  <c r="L41" i="9"/>
  <c r="G42" i="9"/>
  <c r="K42" i="9"/>
  <c r="F43" i="9"/>
  <c r="J43" i="9"/>
  <c r="E44" i="9"/>
  <c r="I44" i="9"/>
  <c r="M44" i="9"/>
  <c r="H45" i="9"/>
  <c r="L45" i="9"/>
  <c r="G46" i="9"/>
  <c r="K46" i="9"/>
  <c r="F47" i="9"/>
  <c r="J47" i="9"/>
  <c r="E48" i="9"/>
  <c r="I48" i="9"/>
  <c r="M48" i="9"/>
  <c r="H49" i="9"/>
  <c r="L49" i="9"/>
  <c r="G50" i="9"/>
  <c r="K50" i="9"/>
  <c r="F51" i="9"/>
  <c r="J51" i="9"/>
  <c r="E52" i="9"/>
  <c r="I52" i="9"/>
  <c r="M52" i="9"/>
  <c r="H53" i="9"/>
  <c r="L53" i="9"/>
  <c r="I54" i="9"/>
  <c r="M54" i="9"/>
  <c r="H55" i="9"/>
  <c r="L55" i="9"/>
  <c r="G56" i="9"/>
  <c r="K56" i="9"/>
  <c r="F57" i="9"/>
  <c r="J57" i="9"/>
  <c r="E58" i="9"/>
  <c r="I58" i="9"/>
  <c r="M58" i="9"/>
  <c r="H59" i="9"/>
  <c r="L59" i="9"/>
  <c r="G60" i="9"/>
  <c r="K60" i="9"/>
  <c r="F61" i="9"/>
  <c r="J61" i="9"/>
  <c r="E62" i="9"/>
  <c r="H62" i="9"/>
  <c r="J62" i="9"/>
  <c r="L62" i="9"/>
  <c r="E63" i="9"/>
  <c r="G63" i="9"/>
  <c r="I63" i="9"/>
  <c r="K63" i="9"/>
  <c r="M63" i="9"/>
  <c r="F64" i="9"/>
  <c r="H64" i="9"/>
  <c r="J64" i="9"/>
  <c r="L64" i="9"/>
  <c r="E65" i="9"/>
  <c r="G65" i="9"/>
  <c r="I65" i="9"/>
  <c r="K65" i="9"/>
  <c r="M65" i="9"/>
  <c r="F66" i="9"/>
  <c r="H66" i="9"/>
  <c r="J66" i="9"/>
  <c r="L66" i="9"/>
  <c r="E67" i="9"/>
  <c r="G67" i="9"/>
  <c r="I67" i="9"/>
  <c r="K67" i="9"/>
  <c r="M67" i="9"/>
  <c r="F68" i="9"/>
  <c r="H68" i="9"/>
  <c r="J68" i="9"/>
  <c r="L68" i="9"/>
  <c r="E69" i="9"/>
  <c r="G69" i="9"/>
  <c r="I69" i="9"/>
  <c r="K69" i="9"/>
  <c r="M69" i="9"/>
  <c r="F70" i="9"/>
  <c r="H70" i="9"/>
  <c r="J70" i="9"/>
  <c r="L70" i="9"/>
  <c r="E71" i="9"/>
  <c r="G71" i="9"/>
  <c r="I71" i="9"/>
  <c r="K71" i="9"/>
  <c r="M71" i="9"/>
  <c r="F72" i="9"/>
  <c r="H72" i="9"/>
  <c r="J72" i="9"/>
  <c r="L72" i="9"/>
  <c r="E73" i="9"/>
  <c r="G73" i="9"/>
  <c r="I73" i="9"/>
  <c r="K73" i="9"/>
  <c r="M73" i="9"/>
  <c r="F74" i="9"/>
  <c r="H74" i="9"/>
  <c r="J74" i="9"/>
  <c r="L74" i="9"/>
  <c r="E75" i="9"/>
  <c r="G75" i="9"/>
  <c r="I75" i="9"/>
  <c r="K75" i="9"/>
  <c r="M75" i="9"/>
  <c r="F76" i="9"/>
  <c r="H76" i="9"/>
  <c r="J76" i="9"/>
  <c r="L76" i="9"/>
  <c r="E77" i="9"/>
  <c r="G77" i="9"/>
  <c r="I77" i="9"/>
  <c r="K77" i="9"/>
  <c r="M77" i="9"/>
  <c r="F78" i="9"/>
  <c r="H78" i="9"/>
  <c r="J78" i="9"/>
  <c r="L78" i="9"/>
  <c r="E79" i="9"/>
  <c r="G79" i="9"/>
  <c r="I79" i="9"/>
  <c r="K79" i="9"/>
  <c r="M79" i="9"/>
  <c r="F80" i="9"/>
  <c r="H80" i="9"/>
  <c r="J80" i="9"/>
  <c r="L80" i="9"/>
  <c r="E81" i="9"/>
  <c r="G81" i="9"/>
  <c r="I81" i="9"/>
  <c r="K81" i="9"/>
  <c r="M81" i="9"/>
  <c r="F82" i="9"/>
  <c r="H82" i="9"/>
  <c r="J82" i="9"/>
  <c r="L82" i="9"/>
  <c r="E83" i="9"/>
  <c r="G83" i="9"/>
  <c r="I83" i="9"/>
  <c r="K83" i="9"/>
  <c r="M83" i="9"/>
  <c r="F84" i="9"/>
  <c r="H84" i="9"/>
  <c r="J84" i="9"/>
  <c r="L84" i="9"/>
  <c r="E85" i="9"/>
  <c r="G85" i="9"/>
  <c r="I85" i="9"/>
  <c r="K85" i="9"/>
  <c r="M85" i="9"/>
  <c r="F86" i="9"/>
  <c r="H86" i="9"/>
  <c r="J86" i="9"/>
  <c r="L86" i="9"/>
  <c r="E87" i="9"/>
  <c r="G87" i="9"/>
  <c r="I87" i="9"/>
  <c r="K87" i="9"/>
  <c r="M87" i="9"/>
  <c r="F88" i="9"/>
  <c r="H88" i="9"/>
  <c r="J88" i="9"/>
  <c r="L88" i="9"/>
  <c r="E89" i="9"/>
  <c r="G89" i="9"/>
  <c r="I89" i="9"/>
  <c r="K89" i="9"/>
  <c r="M89" i="9"/>
  <c r="F90" i="9"/>
  <c r="H90" i="9"/>
  <c r="J90" i="9"/>
  <c r="L90" i="9"/>
  <c r="E91" i="9"/>
  <c r="G91" i="9"/>
  <c r="I91" i="9"/>
  <c r="K91" i="9"/>
  <c r="M91" i="9"/>
  <c r="F92" i="9"/>
  <c r="H92" i="9"/>
  <c r="J92" i="9"/>
  <c r="L92" i="9"/>
  <c r="E93" i="9"/>
  <c r="G93" i="9"/>
  <c r="I93" i="9"/>
  <c r="K93" i="9"/>
  <c r="M93" i="9"/>
  <c r="F94" i="9"/>
  <c r="H94" i="9"/>
  <c r="J94" i="9"/>
  <c r="L94" i="9"/>
  <c r="E95" i="9"/>
  <c r="G95" i="9"/>
  <c r="I95" i="9"/>
  <c r="K95" i="9"/>
  <c r="M95" i="9"/>
  <c r="F96" i="9"/>
  <c r="H96" i="9"/>
  <c r="J96" i="9"/>
  <c r="L96" i="9"/>
  <c r="E97" i="9"/>
  <c r="G97" i="9"/>
  <c r="I97" i="9"/>
  <c r="K97" i="9"/>
  <c r="M97" i="9"/>
  <c r="F98" i="9"/>
  <c r="H98" i="9"/>
  <c r="J98" i="9"/>
  <c r="L98" i="9"/>
  <c r="E99" i="9"/>
  <c r="G99" i="9"/>
  <c r="I99" i="9"/>
  <c r="K99" i="9"/>
  <c r="M99" i="9"/>
  <c r="F100" i="9"/>
  <c r="H100" i="9"/>
  <c r="J100" i="9"/>
  <c r="L100" i="9"/>
  <c r="E101" i="9"/>
  <c r="G101" i="9"/>
  <c r="I101" i="9"/>
  <c r="K101" i="9"/>
  <c r="M101" i="9"/>
  <c r="F102" i="9"/>
  <c r="H102" i="9"/>
  <c r="G54" i="9"/>
  <c r="K54" i="9"/>
  <c r="F55" i="9"/>
  <c r="J55" i="9"/>
  <c r="E56" i="9"/>
  <c r="I56" i="9"/>
  <c r="M56" i="9"/>
  <c r="H57" i="9"/>
  <c r="L57" i="9"/>
  <c r="G58" i="9"/>
  <c r="K58" i="9"/>
  <c r="F59" i="9"/>
  <c r="J59" i="9"/>
  <c r="E60" i="9"/>
  <c r="I60" i="9"/>
  <c r="M60" i="9"/>
  <c r="H61" i="9"/>
  <c r="L61" i="9"/>
  <c r="G62" i="9"/>
  <c r="I62" i="9"/>
  <c r="K62" i="9"/>
  <c r="M62" i="9"/>
  <c r="F63" i="9"/>
  <c r="H63" i="9"/>
  <c r="J63" i="9"/>
  <c r="L63" i="9"/>
  <c r="E64" i="9"/>
  <c r="G64" i="9"/>
  <c r="I64" i="9"/>
  <c r="K64" i="9"/>
  <c r="M64" i="9"/>
  <c r="F65" i="9"/>
  <c r="H65" i="9"/>
  <c r="J65" i="9"/>
  <c r="L65" i="9"/>
  <c r="E66" i="9"/>
  <c r="G66" i="9"/>
  <c r="I66" i="9"/>
  <c r="K66" i="9"/>
  <c r="M66" i="9"/>
  <c r="F67" i="9"/>
  <c r="H67" i="9"/>
  <c r="J67" i="9"/>
  <c r="L67" i="9"/>
  <c r="E68" i="9"/>
  <c r="G68" i="9"/>
  <c r="I68" i="9"/>
  <c r="K68" i="9"/>
  <c r="M68" i="9"/>
  <c r="F69" i="9"/>
  <c r="H69" i="9"/>
  <c r="J69" i="9"/>
  <c r="L69" i="9"/>
  <c r="E70" i="9"/>
  <c r="G70" i="9"/>
  <c r="I70" i="9"/>
  <c r="K70" i="9"/>
  <c r="M70" i="9"/>
  <c r="F71" i="9"/>
  <c r="H71" i="9"/>
  <c r="J71" i="9"/>
  <c r="L71" i="9"/>
  <c r="E72" i="9"/>
  <c r="G72" i="9"/>
  <c r="I72" i="9"/>
  <c r="K72" i="9"/>
  <c r="M72" i="9"/>
  <c r="F73" i="9"/>
  <c r="H73" i="9"/>
  <c r="J73" i="9"/>
  <c r="L73" i="9"/>
  <c r="E74" i="9"/>
  <c r="G74" i="9"/>
  <c r="I74" i="9"/>
  <c r="K74" i="9"/>
  <c r="M74" i="9"/>
  <c r="F75" i="9"/>
  <c r="H75" i="9"/>
  <c r="J75" i="9"/>
  <c r="L75" i="9"/>
  <c r="E76" i="9"/>
  <c r="G76" i="9"/>
  <c r="I76" i="9"/>
  <c r="K76" i="9"/>
  <c r="M76" i="9"/>
  <c r="F77" i="9"/>
  <c r="H77" i="9"/>
  <c r="J77" i="9"/>
  <c r="L77" i="9"/>
  <c r="E78" i="9"/>
  <c r="G78" i="9"/>
  <c r="I78" i="9"/>
  <c r="K78" i="9"/>
  <c r="M78" i="9"/>
  <c r="F79" i="9"/>
  <c r="H79" i="9"/>
  <c r="J79" i="9"/>
  <c r="L79" i="9"/>
  <c r="E80" i="9"/>
  <c r="G80" i="9"/>
  <c r="I80" i="9"/>
  <c r="K80" i="9"/>
  <c r="M80" i="9"/>
  <c r="F81" i="9"/>
  <c r="H81" i="9"/>
  <c r="J81" i="9"/>
  <c r="L81" i="9"/>
  <c r="E82" i="9"/>
  <c r="G82" i="9"/>
  <c r="I82" i="9"/>
  <c r="K82" i="9"/>
  <c r="M82" i="9"/>
  <c r="F83" i="9"/>
  <c r="H83" i="9"/>
  <c r="J83" i="9"/>
  <c r="L83" i="9"/>
  <c r="E84" i="9"/>
  <c r="G84" i="9"/>
  <c r="I84" i="9"/>
  <c r="K84" i="9"/>
  <c r="M84" i="9"/>
  <c r="F85" i="9"/>
  <c r="H85" i="9"/>
  <c r="J85" i="9"/>
  <c r="L85" i="9"/>
  <c r="E86" i="9"/>
  <c r="G86" i="9"/>
  <c r="I86" i="9"/>
  <c r="K86" i="9"/>
  <c r="M86" i="9"/>
  <c r="F87" i="9"/>
  <c r="H87" i="9"/>
  <c r="J87" i="9"/>
  <c r="L87" i="9"/>
  <c r="E88" i="9"/>
  <c r="G88" i="9"/>
  <c r="I88" i="9"/>
  <c r="K88" i="9"/>
  <c r="M88" i="9"/>
  <c r="F89" i="9"/>
  <c r="H89" i="9"/>
  <c r="J89" i="9"/>
  <c r="L89" i="9"/>
  <c r="E90" i="9"/>
  <c r="G90" i="9"/>
  <c r="I90" i="9"/>
  <c r="K90" i="9"/>
  <c r="M90" i="9"/>
  <c r="F91" i="9"/>
  <c r="H91" i="9"/>
  <c r="J91" i="9"/>
  <c r="L91" i="9"/>
  <c r="E92" i="9"/>
  <c r="G92" i="9"/>
  <c r="I92" i="9"/>
  <c r="K92" i="9"/>
  <c r="M92" i="9"/>
  <c r="F93" i="9"/>
  <c r="H93" i="9"/>
  <c r="J93" i="9"/>
  <c r="L93" i="9"/>
  <c r="E94" i="9"/>
  <c r="G94" i="9"/>
  <c r="I94" i="9"/>
  <c r="K94" i="9"/>
  <c r="M94" i="9"/>
  <c r="F95" i="9"/>
  <c r="H95" i="9"/>
  <c r="J95" i="9"/>
  <c r="L95" i="9"/>
  <c r="G96" i="9"/>
  <c r="K96" i="9"/>
  <c r="F97" i="9"/>
  <c r="J97" i="9"/>
  <c r="E98" i="9"/>
  <c r="I98" i="9"/>
  <c r="M98" i="9"/>
  <c r="H99" i="9"/>
  <c r="L99" i="9"/>
  <c r="G100" i="9"/>
  <c r="K100" i="9"/>
  <c r="F101" i="9"/>
  <c r="J101" i="9"/>
  <c r="E102" i="9"/>
  <c r="I102" i="9"/>
  <c r="K102" i="9"/>
  <c r="M102" i="9"/>
  <c r="F103" i="9"/>
  <c r="H103" i="9"/>
  <c r="J103" i="9"/>
  <c r="L103" i="9"/>
  <c r="E104" i="9"/>
  <c r="G104" i="9"/>
  <c r="I104" i="9"/>
  <c r="K104" i="9"/>
  <c r="M104" i="9"/>
  <c r="F105" i="9"/>
  <c r="H105" i="9"/>
  <c r="J105" i="9"/>
  <c r="L105" i="9"/>
  <c r="E106" i="9"/>
  <c r="G106" i="9"/>
  <c r="I106" i="9"/>
  <c r="K106" i="9"/>
  <c r="M106" i="9"/>
  <c r="F107" i="9"/>
  <c r="H107" i="9"/>
  <c r="J107" i="9"/>
  <c r="L107" i="9"/>
  <c r="E108" i="9"/>
  <c r="G108" i="9"/>
  <c r="I108" i="9"/>
  <c r="K108" i="9"/>
  <c r="M108" i="9"/>
  <c r="F109" i="9"/>
  <c r="H109" i="9"/>
  <c r="J109" i="9"/>
  <c r="L109" i="9"/>
  <c r="E110" i="9"/>
  <c r="G110" i="9"/>
  <c r="I110" i="9"/>
  <c r="K110" i="9"/>
  <c r="M110" i="9"/>
  <c r="F111" i="9"/>
  <c r="H111" i="9"/>
  <c r="J111" i="9"/>
  <c r="L111" i="9"/>
  <c r="E112" i="9"/>
  <c r="G112" i="9"/>
  <c r="I112" i="9"/>
  <c r="K112" i="9"/>
  <c r="M112" i="9"/>
  <c r="F113" i="9"/>
  <c r="H113" i="9"/>
  <c r="J113" i="9"/>
  <c r="L113" i="9"/>
  <c r="E114" i="9"/>
  <c r="G114" i="9"/>
  <c r="I114" i="9"/>
  <c r="K114" i="9"/>
  <c r="M114" i="9"/>
  <c r="F115" i="9"/>
  <c r="H115" i="9"/>
  <c r="J115" i="9"/>
  <c r="L115" i="9"/>
  <c r="E116" i="9"/>
  <c r="G116" i="9"/>
  <c r="I116" i="9"/>
  <c r="K116" i="9"/>
  <c r="M116" i="9"/>
  <c r="F117" i="9"/>
  <c r="H117" i="9"/>
  <c r="J117" i="9"/>
  <c r="L117" i="9"/>
  <c r="E118" i="9"/>
  <c r="G118" i="9"/>
  <c r="I118" i="9"/>
  <c r="K118" i="9"/>
  <c r="M118" i="9"/>
  <c r="F119" i="9"/>
  <c r="H119" i="9"/>
  <c r="J119" i="9"/>
  <c r="L119" i="9"/>
  <c r="E120" i="9"/>
  <c r="G120" i="9"/>
  <c r="I120" i="9"/>
  <c r="K120" i="9"/>
  <c r="M120" i="9"/>
  <c r="F121" i="9"/>
  <c r="H121" i="9"/>
  <c r="J121" i="9"/>
  <c r="L121" i="9"/>
  <c r="E122" i="9"/>
  <c r="G122" i="9"/>
  <c r="I122" i="9"/>
  <c r="K122" i="9"/>
  <c r="M122" i="9"/>
  <c r="F123" i="9"/>
  <c r="H123" i="9"/>
  <c r="J123" i="9"/>
  <c r="L123" i="9"/>
  <c r="E124" i="9"/>
  <c r="G124" i="9"/>
  <c r="I124" i="9"/>
  <c r="K124" i="9"/>
  <c r="M124" i="9"/>
  <c r="F125" i="9"/>
  <c r="H125" i="9"/>
  <c r="J125" i="9"/>
  <c r="L125" i="9"/>
  <c r="E126" i="9"/>
  <c r="G126" i="9"/>
  <c r="I126" i="9"/>
  <c r="K126" i="9"/>
  <c r="M126" i="9"/>
  <c r="F127" i="9"/>
  <c r="H127" i="9"/>
  <c r="J127" i="9"/>
  <c r="L127" i="9"/>
  <c r="E128" i="9"/>
  <c r="G128" i="9"/>
  <c r="I128" i="9"/>
  <c r="K128" i="9"/>
  <c r="M128" i="9"/>
  <c r="F129" i="9"/>
  <c r="H129" i="9"/>
  <c r="J129" i="9"/>
  <c r="L129" i="9"/>
  <c r="E130" i="9"/>
  <c r="G130" i="9"/>
  <c r="I130" i="9"/>
  <c r="K130" i="9"/>
  <c r="M130" i="9"/>
  <c r="F131" i="9"/>
  <c r="H131" i="9"/>
  <c r="J131" i="9"/>
  <c r="L131" i="9"/>
  <c r="E132" i="9"/>
  <c r="G132" i="9"/>
  <c r="I132" i="9"/>
  <c r="K132" i="9"/>
  <c r="M132" i="9"/>
  <c r="F133" i="9"/>
  <c r="H133" i="9"/>
  <c r="J133" i="9"/>
  <c r="L133" i="9"/>
  <c r="E134" i="9"/>
  <c r="G134" i="9"/>
  <c r="I134" i="9"/>
  <c r="K134" i="9"/>
  <c r="M134" i="9"/>
  <c r="F135" i="9"/>
  <c r="H135" i="9"/>
  <c r="J135" i="9"/>
  <c r="L135" i="9"/>
  <c r="E136" i="9"/>
  <c r="G136" i="9"/>
  <c r="I136" i="9"/>
  <c r="K136" i="9"/>
  <c r="M136" i="9"/>
  <c r="F137" i="9"/>
  <c r="H137" i="9"/>
  <c r="J137" i="9"/>
  <c r="L137" i="9"/>
  <c r="E138" i="9"/>
  <c r="G138" i="9"/>
  <c r="I138" i="9"/>
  <c r="K138" i="9"/>
  <c r="M138" i="9"/>
  <c r="F139" i="9"/>
  <c r="H139" i="9"/>
  <c r="J139" i="9"/>
  <c r="L139" i="9"/>
  <c r="E140" i="9"/>
  <c r="G140" i="9"/>
  <c r="I140" i="9"/>
  <c r="K140" i="9"/>
  <c r="M140" i="9"/>
  <c r="F141" i="9"/>
  <c r="H141" i="9"/>
  <c r="J141" i="9"/>
  <c r="L141" i="9"/>
  <c r="E142" i="9"/>
  <c r="G142" i="9"/>
  <c r="I142" i="9"/>
  <c r="K142" i="9"/>
  <c r="M142" i="9"/>
  <c r="F143" i="9"/>
  <c r="H143" i="9"/>
  <c r="J143" i="9"/>
  <c r="L143" i="9"/>
  <c r="E144" i="9"/>
  <c r="G144" i="9"/>
  <c r="I144" i="9"/>
  <c r="K144" i="9"/>
  <c r="M144" i="9"/>
  <c r="F145" i="9"/>
  <c r="H145" i="9"/>
  <c r="J145" i="9"/>
  <c r="L145" i="9"/>
  <c r="E146" i="9"/>
  <c r="G146" i="9"/>
  <c r="I146" i="9"/>
  <c r="K146" i="9"/>
  <c r="M146" i="9"/>
  <c r="F147" i="9"/>
  <c r="H147" i="9"/>
  <c r="J147" i="9"/>
  <c r="L147" i="9"/>
  <c r="E148" i="9"/>
  <c r="G148" i="9"/>
  <c r="I148" i="9"/>
  <c r="K148" i="9"/>
  <c r="M148" i="9"/>
  <c r="F149" i="9"/>
  <c r="H149" i="9"/>
  <c r="J149" i="9"/>
  <c r="L149" i="9"/>
  <c r="E150" i="9"/>
  <c r="G150" i="9"/>
  <c r="I150" i="9"/>
  <c r="K150" i="9"/>
  <c r="M150" i="9"/>
  <c r="F151" i="9"/>
  <c r="H151" i="9"/>
  <c r="J151" i="9"/>
  <c r="L151" i="9"/>
  <c r="E152" i="9"/>
  <c r="G152" i="9"/>
  <c r="I152" i="9"/>
  <c r="K152" i="9"/>
  <c r="M152" i="9"/>
  <c r="F153" i="9"/>
  <c r="H153" i="9"/>
  <c r="J153" i="9"/>
  <c r="L153" i="9"/>
  <c r="E154" i="9"/>
  <c r="G154" i="9"/>
  <c r="I154" i="9"/>
  <c r="K154" i="9"/>
  <c r="M154" i="9"/>
  <c r="F155" i="9"/>
  <c r="H155" i="9"/>
  <c r="J155" i="9"/>
  <c r="L155" i="9"/>
  <c r="E156" i="9"/>
  <c r="G156" i="9"/>
  <c r="I156" i="9"/>
  <c r="K156" i="9"/>
  <c r="M156" i="9"/>
  <c r="F157" i="9"/>
  <c r="H157" i="9"/>
  <c r="J157" i="9"/>
  <c r="L157" i="9"/>
  <c r="E158" i="9"/>
  <c r="G158" i="9"/>
  <c r="I158" i="9"/>
  <c r="K158" i="9"/>
  <c r="M158" i="9"/>
  <c r="F159" i="9"/>
  <c r="H159" i="9"/>
  <c r="J159" i="9"/>
  <c r="L159" i="9"/>
  <c r="E160" i="9"/>
  <c r="G160" i="9"/>
  <c r="I160" i="9"/>
  <c r="K160" i="9"/>
  <c r="M160" i="9"/>
  <c r="F161" i="9"/>
  <c r="H161" i="9"/>
  <c r="J161" i="9"/>
  <c r="L161" i="9"/>
  <c r="E162" i="9"/>
  <c r="G162" i="9"/>
  <c r="I162" i="9"/>
  <c r="K162" i="9"/>
  <c r="M162" i="9"/>
  <c r="F163" i="9"/>
  <c r="H163" i="9"/>
  <c r="J163" i="9"/>
  <c r="L163" i="9"/>
  <c r="E164" i="9"/>
  <c r="G164" i="9"/>
  <c r="I164" i="9"/>
  <c r="K164" i="9"/>
  <c r="M164" i="9"/>
  <c r="F165" i="9"/>
  <c r="H165" i="9"/>
  <c r="J165" i="9"/>
  <c r="L165" i="9"/>
  <c r="E166" i="9"/>
  <c r="G166" i="9"/>
  <c r="I166" i="9"/>
  <c r="K166" i="9"/>
  <c r="M166" i="9"/>
  <c r="F167" i="9"/>
  <c r="H167" i="9"/>
  <c r="J167" i="9"/>
  <c r="L167" i="9"/>
  <c r="E168" i="9"/>
  <c r="G168" i="9"/>
  <c r="I168" i="9"/>
  <c r="K168" i="9"/>
  <c r="M168" i="9"/>
  <c r="F169" i="9"/>
  <c r="H169" i="9"/>
  <c r="J169" i="9"/>
  <c r="L169" i="9"/>
  <c r="E170" i="9"/>
  <c r="G170" i="9"/>
  <c r="I170" i="9"/>
  <c r="K170" i="9"/>
  <c r="M170" i="9"/>
  <c r="F171" i="9"/>
  <c r="H171" i="9"/>
  <c r="J171" i="9"/>
  <c r="L171" i="9"/>
  <c r="E172" i="9"/>
  <c r="G172" i="9"/>
  <c r="I172" i="9"/>
  <c r="K172" i="9"/>
  <c r="M172" i="9"/>
  <c r="F173" i="9"/>
  <c r="H173" i="9"/>
  <c r="J173" i="9"/>
  <c r="L173" i="9"/>
  <c r="E174" i="9"/>
  <c r="G174" i="9"/>
  <c r="I174" i="9"/>
  <c r="K174" i="9"/>
  <c r="M174" i="9"/>
  <c r="E96" i="9"/>
  <c r="I96" i="9"/>
  <c r="M96" i="9"/>
  <c r="H97" i="9"/>
  <c r="L97" i="9"/>
  <c r="G98" i="9"/>
  <c r="K98" i="9"/>
  <c r="F99" i="9"/>
  <c r="J99" i="9"/>
  <c r="E100" i="9"/>
  <c r="I100" i="9"/>
  <c r="M100" i="9"/>
  <c r="H101" i="9"/>
  <c r="L101" i="9"/>
  <c r="G102" i="9"/>
  <c r="J102" i="9"/>
  <c r="L102" i="9"/>
  <c r="E103" i="9"/>
  <c r="G103" i="9"/>
  <c r="I103" i="9"/>
  <c r="K103" i="9"/>
  <c r="M103" i="9"/>
  <c r="F104" i="9"/>
  <c r="H104" i="9"/>
  <c r="J104" i="9"/>
  <c r="L104" i="9"/>
  <c r="E105" i="9"/>
  <c r="G105" i="9"/>
  <c r="I105" i="9"/>
  <c r="K105" i="9"/>
  <c r="M105" i="9"/>
  <c r="F106" i="9"/>
  <c r="H106" i="9"/>
  <c r="J106" i="9"/>
  <c r="L106" i="9"/>
  <c r="E107" i="9"/>
  <c r="G107" i="9"/>
  <c r="I107" i="9"/>
  <c r="K107" i="9"/>
  <c r="M107" i="9"/>
  <c r="F108" i="9"/>
  <c r="H108" i="9"/>
  <c r="J108" i="9"/>
  <c r="L108" i="9"/>
  <c r="E109" i="9"/>
  <c r="G109" i="9"/>
  <c r="I109" i="9"/>
  <c r="K109" i="9"/>
  <c r="M109" i="9"/>
  <c r="F110" i="9"/>
  <c r="H110" i="9"/>
  <c r="J110" i="9"/>
  <c r="L110" i="9"/>
  <c r="E111" i="9"/>
  <c r="G111" i="9"/>
  <c r="I111" i="9"/>
  <c r="K111" i="9"/>
  <c r="M111" i="9"/>
  <c r="F112" i="9"/>
  <c r="H112" i="9"/>
  <c r="J112" i="9"/>
  <c r="L112" i="9"/>
  <c r="E113" i="9"/>
  <c r="G113" i="9"/>
  <c r="I113" i="9"/>
  <c r="K113" i="9"/>
  <c r="M113" i="9"/>
  <c r="F114" i="9"/>
  <c r="H114" i="9"/>
  <c r="J114" i="9"/>
  <c r="L114" i="9"/>
  <c r="E115" i="9"/>
  <c r="G115" i="9"/>
  <c r="I115" i="9"/>
  <c r="K115" i="9"/>
  <c r="M115" i="9"/>
  <c r="F116" i="9"/>
  <c r="H116" i="9"/>
  <c r="J116" i="9"/>
  <c r="L116" i="9"/>
  <c r="E117" i="9"/>
  <c r="G117" i="9"/>
  <c r="I117" i="9"/>
  <c r="K117" i="9"/>
  <c r="M117" i="9"/>
  <c r="F118" i="9"/>
  <c r="H118" i="9"/>
  <c r="J118" i="9"/>
  <c r="L118" i="9"/>
  <c r="E119" i="9"/>
  <c r="G119" i="9"/>
  <c r="I119" i="9"/>
  <c r="K119" i="9"/>
  <c r="M119" i="9"/>
  <c r="F120" i="9"/>
  <c r="H120" i="9"/>
  <c r="J120" i="9"/>
  <c r="L120" i="9"/>
  <c r="E121" i="9"/>
  <c r="G121" i="9"/>
  <c r="I121" i="9"/>
  <c r="K121" i="9"/>
  <c r="M121" i="9"/>
  <c r="F122" i="9"/>
  <c r="H122" i="9"/>
  <c r="J122" i="9"/>
  <c r="L122" i="9"/>
  <c r="E123" i="9"/>
  <c r="G123" i="9"/>
  <c r="I123" i="9"/>
  <c r="K123" i="9"/>
  <c r="M123" i="9"/>
  <c r="F124" i="9"/>
  <c r="H124" i="9"/>
  <c r="J124" i="9"/>
  <c r="L124" i="9"/>
  <c r="E125" i="9"/>
  <c r="G125" i="9"/>
  <c r="I125" i="9"/>
  <c r="K125" i="9"/>
  <c r="M125" i="9"/>
  <c r="F126" i="9"/>
  <c r="H126" i="9"/>
  <c r="J126" i="9"/>
  <c r="L126" i="9"/>
  <c r="E127" i="9"/>
  <c r="G127" i="9"/>
  <c r="I127" i="9"/>
  <c r="K127" i="9"/>
  <c r="M127" i="9"/>
  <c r="F128" i="9"/>
  <c r="H128" i="9"/>
  <c r="J128" i="9"/>
  <c r="L128" i="9"/>
  <c r="E129" i="9"/>
  <c r="G129" i="9"/>
  <c r="I129" i="9"/>
  <c r="K129" i="9"/>
  <c r="M129" i="9"/>
  <c r="F130" i="9"/>
  <c r="H130" i="9"/>
  <c r="J130" i="9"/>
  <c r="L130" i="9"/>
  <c r="E131" i="9"/>
  <c r="G131" i="9"/>
  <c r="I131" i="9"/>
  <c r="K131" i="9"/>
  <c r="M131" i="9"/>
  <c r="F132" i="9"/>
  <c r="H132" i="9"/>
  <c r="J132" i="9"/>
  <c r="L132" i="9"/>
  <c r="E133" i="9"/>
  <c r="G133" i="9"/>
  <c r="I133" i="9"/>
  <c r="K133" i="9"/>
  <c r="M133" i="9"/>
  <c r="F134" i="9"/>
  <c r="H134" i="9"/>
  <c r="J134" i="9"/>
  <c r="L134" i="9"/>
  <c r="E135" i="9"/>
  <c r="G135" i="9"/>
  <c r="I135" i="9"/>
  <c r="K135" i="9"/>
  <c r="M135" i="9"/>
  <c r="F136" i="9"/>
  <c r="H136" i="9"/>
  <c r="J136" i="9"/>
  <c r="L136" i="9"/>
  <c r="E137" i="9"/>
  <c r="G137" i="9"/>
  <c r="I137" i="9"/>
  <c r="K137" i="9"/>
  <c r="M137" i="9"/>
  <c r="F138" i="9"/>
  <c r="H138" i="9"/>
  <c r="J138" i="9"/>
  <c r="L138" i="9"/>
  <c r="E139" i="9"/>
  <c r="G139" i="9"/>
  <c r="I139" i="9"/>
  <c r="K139" i="9"/>
  <c r="M139" i="9"/>
  <c r="F140" i="9"/>
  <c r="H140" i="9"/>
  <c r="J140" i="9"/>
  <c r="L140" i="9"/>
  <c r="E141" i="9"/>
  <c r="G141" i="9"/>
  <c r="I141" i="9"/>
  <c r="K141" i="9"/>
  <c r="M141" i="9"/>
  <c r="F142" i="9"/>
  <c r="H142" i="9"/>
  <c r="J142" i="9"/>
  <c r="L142" i="9"/>
  <c r="E143" i="9"/>
  <c r="G143" i="9"/>
  <c r="I143" i="9"/>
  <c r="K143" i="9"/>
  <c r="M143" i="9"/>
  <c r="F144" i="9"/>
  <c r="H144" i="9"/>
  <c r="J144" i="9"/>
  <c r="L144" i="9"/>
  <c r="E145" i="9"/>
  <c r="G145" i="9"/>
  <c r="I145" i="9"/>
  <c r="K145" i="9"/>
  <c r="M145" i="9"/>
  <c r="F146" i="9"/>
  <c r="H146" i="9"/>
  <c r="J146" i="9"/>
  <c r="L146" i="9"/>
  <c r="E147" i="9"/>
  <c r="G147" i="9"/>
  <c r="I147" i="9"/>
  <c r="K147" i="9"/>
  <c r="M147" i="9"/>
  <c r="F148" i="9"/>
  <c r="H148" i="9"/>
  <c r="J148" i="9"/>
  <c r="L148" i="9"/>
  <c r="E149" i="9"/>
  <c r="G149" i="9"/>
  <c r="I149" i="9"/>
  <c r="K149" i="9"/>
  <c r="M149" i="9"/>
  <c r="F150" i="9"/>
  <c r="H150" i="9"/>
  <c r="J150" i="9"/>
  <c r="L150" i="9"/>
  <c r="E151" i="9"/>
  <c r="G151" i="9"/>
  <c r="I151" i="9"/>
  <c r="K151" i="9"/>
  <c r="M151" i="9"/>
  <c r="F152" i="9"/>
  <c r="H152" i="9"/>
  <c r="J152" i="9"/>
  <c r="L152" i="9"/>
  <c r="E153" i="9"/>
  <c r="G153" i="9"/>
  <c r="I153" i="9"/>
  <c r="K153" i="9"/>
  <c r="M153" i="9"/>
  <c r="F154" i="9"/>
  <c r="H154" i="9"/>
  <c r="J154" i="9"/>
  <c r="L154" i="9"/>
  <c r="E155" i="9"/>
  <c r="G155" i="9"/>
  <c r="I155" i="9"/>
  <c r="K155" i="9"/>
  <c r="M155" i="9"/>
  <c r="F156" i="9"/>
  <c r="H156" i="9"/>
  <c r="J156" i="9"/>
  <c r="L156" i="9"/>
  <c r="E157" i="9"/>
  <c r="G157" i="9"/>
  <c r="I157" i="9"/>
  <c r="K157" i="9"/>
  <c r="M157" i="9"/>
  <c r="F158" i="9"/>
  <c r="H158" i="9"/>
  <c r="J158" i="9"/>
  <c r="L158" i="9"/>
  <c r="E159" i="9"/>
  <c r="G159" i="9"/>
  <c r="I159" i="9"/>
  <c r="K159" i="9"/>
  <c r="M159" i="9"/>
  <c r="F160" i="9"/>
  <c r="H160" i="9"/>
  <c r="J160" i="9"/>
  <c r="L160" i="9"/>
  <c r="E161" i="9"/>
  <c r="G161" i="9"/>
  <c r="I161" i="9"/>
  <c r="K161" i="9"/>
  <c r="M161" i="9"/>
  <c r="F162" i="9"/>
  <c r="H162" i="9"/>
  <c r="J162" i="9"/>
  <c r="L162" i="9"/>
  <c r="E163" i="9"/>
  <c r="G163" i="9"/>
  <c r="I163" i="9"/>
  <c r="K163" i="9"/>
  <c r="F164" i="9"/>
  <c r="J164" i="9"/>
  <c r="E165" i="9"/>
  <c r="I165" i="9"/>
  <c r="M165" i="9"/>
  <c r="H166" i="9"/>
  <c r="L166" i="9"/>
  <c r="G167" i="9"/>
  <c r="K167" i="9"/>
  <c r="F168" i="9"/>
  <c r="J168" i="9"/>
  <c r="E169" i="9"/>
  <c r="I169" i="9"/>
  <c r="M169" i="9"/>
  <c r="H170" i="9"/>
  <c r="L170" i="9"/>
  <c r="G171" i="9"/>
  <c r="K171" i="9"/>
  <c r="F172" i="9"/>
  <c r="J172" i="9"/>
  <c r="E173" i="9"/>
  <c r="I173" i="9"/>
  <c r="M173" i="9"/>
  <c r="H174" i="9"/>
  <c r="L174" i="9"/>
  <c r="F175" i="9"/>
  <c r="H175" i="9"/>
  <c r="J175" i="9"/>
  <c r="L175" i="9"/>
  <c r="E176" i="9"/>
  <c r="G176" i="9"/>
  <c r="I176" i="9"/>
  <c r="K176" i="9"/>
  <c r="M176" i="9"/>
  <c r="F177" i="9"/>
  <c r="H177" i="9"/>
  <c r="J177" i="9"/>
  <c r="L177" i="9"/>
  <c r="E178" i="9"/>
  <c r="G178" i="9"/>
  <c r="I178" i="9"/>
  <c r="K178" i="9"/>
  <c r="M178" i="9"/>
  <c r="F179" i="9"/>
  <c r="H179" i="9"/>
  <c r="J179" i="9"/>
  <c r="L179" i="9"/>
  <c r="E180" i="9"/>
  <c r="G180" i="9"/>
  <c r="I180" i="9"/>
  <c r="K180" i="9"/>
  <c r="M180" i="9"/>
  <c r="F181" i="9"/>
  <c r="H181" i="9"/>
  <c r="J181" i="9"/>
  <c r="L181" i="9"/>
  <c r="E182" i="9"/>
  <c r="G182" i="9"/>
  <c r="I182" i="9"/>
  <c r="K182" i="9"/>
  <c r="M182" i="9"/>
  <c r="F183" i="9"/>
  <c r="H183" i="9"/>
  <c r="J183" i="9"/>
  <c r="L183" i="9"/>
  <c r="E184" i="9"/>
  <c r="G184" i="9"/>
  <c r="I184" i="9"/>
  <c r="K184" i="9"/>
  <c r="M184" i="9"/>
  <c r="F185" i="9"/>
  <c r="H185" i="9"/>
  <c r="J185" i="9"/>
  <c r="L185" i="9"/>
  <c r="E186" i="9"/>
  <c r="G186" i="9"/>
  <c r="I186" i="9"/>
  <c r="K186" i="9"/>
  <c r="M186" i="9"/>
  <c r="F187" i="9"/>
  <c r="H187" i="9"/>
  <c r="J187" i="9"/>
  <c r="L187" i="9"/>
  <c r="E188" i="9"/>
  <c r="G188" i="9"/>
  <c r="I188" i="9"/>
  <c r="K188" i="9"/>
  <c r="M188" i="9"/>
  <c r="F189" i="9"/>
  <c r="H189" i="9"/>
  <c r="J189" i="9"/>
  <c r="L189" i="9"/>
  <c r="E190" i="9"/>
  <c r="G190" i="9"/>
  <c r="I190" i="9"/>
  <c r="K190" i="9"/>
  <c r="M190" i="9"/>
  <c r="F191" i="9"/>
  <c r="H191" i="9"/>
  <c r="J191" i="9"/>
  <c r="L191" i="9"/>
  <c r="E192" i="9"/>
  <c r="G192" i="9"/>
  <c r="I192" i="9"/>
  <c r="K192" i="9"/>
  <c r="M192" i="9"/>
  <c r="F193" i="9"/>
  <c r="H193" i="9"/>
  <c r="J193" i="9"/>
  <c r="L193" i="9"/>
  <c r="E194" i="9"/>
  <c r="G194" i="9"/>
  <c r="I194" i="9"/>
  <c r="K194" i="9"/>
  <c r="M194" i="9"/>
  <c r="F195" i="9"/>
  <c r="H195" i="9"/>
  <c r="J195" i="9"/>
  <c r="L195" i="9"/>
  <c r="E196" i="9"/>
  <c r="G196" i="9"/>
  <c r="I196" i="9"/>
  <c r="K196" i="9"/>
  <c r="M196" i="9"/>
  <c r="F197" i="9"/>
  <c r="H197" i="9"/>
  <c r="M163" i="9"/>
  <c r="H164" i="9"/>
  <c r="L164" i="9"/>
  <c r="G165" i="9"/>
  <c r="K165" i="9"/>
  <c r="F166" i="9"/>
  <c r="J166" i="9"/>
  <c r="E167" i="9"/>
  <c r="I167" i="9"/>
  <c r="M167" i="9"/>
  <c r="H168" i="9"/>
  <c r="L168" i="9"/>
  <c r="G169" i="9"/>
  <c r="K169" i="9"/>
  <c r="F170" i="9"/>
  <c r="J170" i="9"/>
  <c r="E171" i="9"/>
  <c r="I171" i="9"/>
  <c r="M171" i="9"/>
  <c r="H172" i="9"/>
  <c r="L172" i="9"/>
  <c r="G173" i="9"/>
  <c r="K173" i="9"/>
  <c r="F174" i="9"/>
  <c r="J174" i="9"/>
  <c r="E175" i="9"/>
  <c r="G175" i="9"/>
  <c r="I175" i="9"/>
  <c r="K175" i="9"/>
  <c r="M175" i="9"/>
  <c r="F176" i="9"/>
  <c r="H176" i="9"/>
  <c r="J176" i="9"/>
  <c r="L176" i="9"/>
  <c r="E177" i="9"/>
  <c r="G177" i="9"/>
  <c r="I177" i="9"/>
  <c r="K177" i="9"/>
  <c r="M177" i="9"/>
  <c r="F178" i="9"/>
  <c r="H178" i="9"/>
  <c r="J178" i="9"/>
  <c r="L178" i="9"/>
  <c r="E179" i="9"/>
  <c r="G179" i="9"/>
  <c r="I179" i="9"/>
  <c r="K179" i="9"/>
  <c r="M179" i="9"/>
  <c r="F180" i="9"/>
  <c r="H180" i="9"/>
  <c r="J180" i="9"/>
  <c r="L180" i="9"/>
  <c r="E181" i="9"/>
  <c r="G181" i="9"/>
  <c r="I181" i="9"/>
  <c r="K181" i="9"/>
  <c r="M181" i="9"/>
  <c r="F182" i="9"/>
  <c r="H182" i="9"/>
  <c r="J182" i="9"/>
  <c r="L182" i="9"/>
  <c r="E183" i="9"/>
  <c r="G183" i="9"/>
  <c r="I183" i="9"/>
  <c r="K183" i="9"/>
  <c r="M183" i="9"/>
  <c r="F184" i="9"/>
  <c r="H184" i="9"/>
  <c r="J184" i="9"/>
  <c r="L184" i="9"/>
  <c r="E185" i="9"/>
  <c r="G185" i="9"/>
  <c r="I185" i="9"/>
  <c r="K185" i="9"/>
  <c r="M185" i="9"/>
  <c r="F186" i="9"/>
  <c r="H186" i="9"/>
  <c r="J186" i="9"/>
  <c r="L186" i="9"/>
  <c r="E187" i="9"/>
  <c r="G187" i="9"/>
  <c r="I187" i="9"/>
  <c r="K187" i="9"/>
  <c r="M187" i="9"/>
  <c r="F188" i="9"/>
  <c r="H188" i="9"/>
  <c r="J188" i="9"/>
  <c r="L188" i="9"/>
  <c r="E189" i="9"/>
  <c r="G189" i="9"/>
  <c r="I189" i="9"/>
  <c r="K189" i="9"/>
  <c r="M189" i="9"/>
  <c r="F190" i="9"/>
  <c r="H190" i="9"/>
  <c r="J190" i="9"/>
  <c r="L190" i="9"/>
  <c r="E191" i="9"/>
  <c r="G191" i="9"/>
  <c r="I191" i="9"/>
  <c r="K191" i="9"/>
  <c r="M191" i="9"/>
  <c r="F192" i="9"/>
  <c r="H192" i="9"/>
  <c r="J192" i="9"/>
  <c r="L192" i="9"/>
  <c r="E193" i="9"/>
  <c r="G193" i="9"/>
  <c r="I193" i="9"/>
  <c r="K193" i="9"/>
  <c r="M193" i="9"/>
  <c r="F194" i="9"/>
  <c r="H194" i="9"/>
  <c r="J194" i="9"/>
  <c r="L194" i="9"/>
  <c r="E195" i="9"/>
  <c r="G195" i="9"/>
  <c r="I195" i="9"/>
  <c r="K195" i="9"/>
  <c r="M195" i="9"/>
  <c r="F196" i="9"/>
  <c r="H196" i="9"/>
  <c r="J196" i="9"/>
  <c r="L196" i="9"/>
  <c r="E197" i="9"/>
  <c r="G197" i="9"/>
  <c r="I197" i="9"/>
  <c r="K197" i="9"/>
  <c r="M197" i="9"/>
  <c r="F198" i="9"/>
  <c r="H198" i="9"/>
  <c r="J198" i="9"/>
  <c r="L198" i="9"/>
  <c r="E199" i="9"/>
  <c r="G199" i="9"/>
  <c r="I199" i="9"/>
  <c r="K199" i="9"/>
  <c r="M199" i="9"/>
  <c r="F200" i="9"/>
  <c r="H200" i="9"/>
  <c r="J200" i="9"/>
  <c r="L200" i="9"/>
  <c r="J197" i="9"/>
  <c r="L197" i="9"/>
  <c r="E198" i="9"/>
  <c r="G198" i="9"/>
  <c r="I198" i="9"/>
  <c r="K198" i="9"/>
  <c r="M198" i="9"/>
  <c r="F199" i="9"/>
  <c r="H199" i="9"/>
  <c r="J199" i="9"/>
  <c r="L199" i="9"/>
  <c r="E200" i="9"/>
  <c r="G200" i="9"/>
  <c r="I200" i="9"/>
  <c r="K200" i="9"/>
  <c r="M200" i="9"/>
  <c r="G6" i="9"/>
  <c r="I6" i="9"/>
  <c r="K6" i="9"/>
  <c r="M6" i="9"/>
  <c r="F6" i="9"/>
  <c r="H6" i="9"/>
  <c r="J6" i="9"/>
  <c r="L6" i="9"/>
  <c r="E6" i="9"/>
  <c r="M3" i="9"/>
  <c r="J3" i="9"/>
  <c r="W6" i="7"/>
  <c r="W5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E48" i="7"/>
  <c r="G48" i="7"/>
  <c r="I48" i="7"/>
  <c r="K48" i="7"/>
  <c r="M48" i="7"/>
  <c r="O48" i="7"/>
  <c r="Q48" i="7"/>
  <c r="S48" i="7"/>
  <c r="U48" i="7"/>
  <c r="E49" i="7"/>
  <c r="G49" i="7"/>
  <c r="I49" i="7"/>
  <c r="K49" i="7"/>
  <c r="M49" i="7"/>
  <c r="O49" i="7"/>
  <c r="Q49" i="7"/>
  <c r="S49" i="7"/>
  <c r="U49" i="7"/>
  <c r="E50" i="7"/>
  <c r="G50" i="7"/>
  <c r="I50" i="7"/>
  <c r="K50" i="7"/>
  <c r="M50" i="7"/>
  <c r="O50" i="7"/>
  <c r="Q50" i="7"/>
  <c r="S50" i="7"/>
  <c r="U50" i="7"/>
  <c r="E51" i="7"/>
  <c r="G51" i="7"/>
  <c r="I51" i="7"/>
  <c r="K51" i="7"/>
  <c r="M51" i="7"/>
  <c r="O51" i="7"/>
  <c r="Q51" i="7"/>
  <c r="S51" i="7"/>
  <c r="U51" i="7"/>
  <c r="E52" i="7"/>
  <c r="G52" i="7"/>
  <c r="I52" i="7"/>
  <c r="K52" i="7"/>
  <c r="M52" i="7"/>
  <c r="O52" i="7"/>
  <c r="Q52" i="7"/>
  <c r="S52" i="7"/>
  <c r="U52" i="7"/>
  <c r="E53" i="7"/>
  <c r="G53" i="7"/>
  <c r="I53" i="7"/>
  <c r="K53" i="7"/>
  <c r="M53" i="7"/>
  <c r="O53" i="7"/>
  <c r="Q53" i="7"/>
  <c r="S53" i="7"/>
  <c r="U53" i="7"/>
  <c r="E54" i="7"/>
  <c r="G54" i="7"/>
  <c r="I54" i="7"/>
  <c r="K54" i="7"/>
  <c r="M54" i="7"/>
  <c r="O54" i="7"/>
  <c r="Q54" i="7"/>
  <c r="S54" i="7"/>
  <c r="U54" i="7"/>
  <c r="E43" i="7"/>
  <c r="G43" i="7"/>
  <c r="I43" i="7"/>
  <c r="K43" i="7"/>
  <c r="M43" i="7"/>
  <c r="O43" i="7"/>
  <c r="Q43" i="7"/>
  <c r="S43" i="7"/>
  <c r="U43" i="7"/>
  <c r="E44" i="7"/>
  <c r="G44" i="7"/>
  <c r="I44" i="7"/>
  <c r="K44" i="7"/>
  <c r="M44" i="7"/>
  <c r="O44" i="7"/>
  <c r="Q44" i="7"/>
  <c r="S44" i="7"/>
  <c r="U44" i="7"/>
  <c r="E45" i="7"/>
  <c r="G45" i="7"/>
  <c r="I45" i="7"/>
  <c r="K45" i="7"/>
  <c r="M45" i="7"/>
  <c r="O45" i="7"/>
  <c r="Q45" i="7"/>
  <c r="S45" i="7"/>
  <c r="U45" i="7"/>
  <c r="E46" i="7"/>
  <c r="G46" i="7"/>
  <c r="I46" i="7"/>
  <c r="K46" i="7"/>
  <c r="M46" i="7"/>
  <c r="O46" i="7"/>
  <c r="Q46" i="7"/>
  <c r="S46" i="7"/>
  <c r="U46" i="7"/>
  <c r="E47" i="7"/>
  <c r="G47" i="7"/>
  <c r="I47" i="7"/>
  <c r="K47" i="7"/>
  <c r="M47" i="7"/>
  <c r="O47" i="7"/>
  <c r="Q47" i="7"/>
  <c r="S47" i="7"/>
  <c r="U47" i="7"/>
  <c r="U5" i="7"/>
  <c r="U6" i="7"/>
  <c r="U7" i="7"/>
  <c r="U8" i="7"/>
  <c r="U9" i="7"/>
  <c r="U10" i="7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N3" i="9"/>
  <c r="U374" i="7"/>
  <c r="W374" i="7"/>
  <c r="E40" i="7"/>
  <c r="G40" i="7"/>
  <c r="I40" i="7"/>
  <c r="K40" i="7"/>
  <c r="M40" i="7"/>
  <c r="O40" i="7"/>
  <c r="Q40" i="7"/>
  <c r="S40" i="7"/>
  <c r="E41" i="7"/>
  <c r="G41" i="7"/>
  <c r="I41" i="7"/>
  <c r="K41" i="7"/>
  <c r="M41" i="7"/>
  <c r="O41" i="7"/>
  <c r="Q41" i="7"/>
  <c r="S41" i="7"/>
  <c r="E42" i="7"/>
  <c r="G42" i="7"/>
  <c r="I42" i="7"/>
  <c r="K42" i="7"/>
  <c r="M42" i="7"/>
  <c r="O42" i="7"/>
  <c r="Q42" i="7"/>
  <c r="S42" i="7"/>
  <c r="AF6" i="7"/>
  <c r="AF7" i="7"/>
  <c r="AF8" i="7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5" i="7"/>
  <c r="D221" i="7"/>
  <c r="F221" i="7"/>
  <c r="H221" i="7"/>
  <c r="J221" i="7"/>
  <c r="L221" i="7"/>
  <c r="N221" i="7"/>
  <c r="P221" i="7"/>
  <c r="R221" i="7"/>
  <c r="T221" i="7"/>
  <c r="V221" i="7"/>
  <c r="X221" i="7"/>
  <c r="Z221" i="7"/>
  <c r="AB221" i="7"/>
  <c r="AD221" i="7"/>
  <c r="D222" i="7"/>
  <c r="F222" i="7"/>
  <c r="H222" i="7"/>
  <c r="J222" i="7"/>
  <c r="L222" i="7"/>
  <c r="N222" i="7"/>
  <c r="P222" i="7"/>
  <c r="R222" i="7"/>
  <c r="T222" i="7"/>
  <c r="V222" i="7"/>
  <c r="X222" i="7"/>
  <c r="Z222" i="7"/>
  <c r="AB222" i="7"/>
  <c r="AD222" i="7"/>
  <c r="D223" i="7"/>
  <c r="F223" i="7"/>
  <c r="H223" i="7"/>
  <c r="J223" i="7"/>
  <c r="L223" i="7"/>
  <c r="N223" i="7"/>
  <c r="P223" i="7"/>
  <c r="R223" i="7"/>
  <c r="T223" i="7"/>
  <c r="V223" i="7"/>
  <c r="X223" i="7"/>
  <c r="Z223" i="7"/>
  <c r="AB223" i="7"/>
  <c r="AD223" i="7"/>
  <c r="D224" i="7"/>
  <c r="F224" i="7"/>
  <c r="H224" i="7"/>
  <c r="J224" i="7"/>
  <c r="L224" i="7"/>
  <c r="N224" i="7"/>
  <c r="P224" i="7"/>
  <c r="R224" i="7"/>
  <c r="T224" i="7"/>
  <c r="V224" i="7"/>
  <c r="X224" i="7"/>
  <c r="Z224" i="7"/>
  <c r="AB224" i="7"/>
  <c r="AD224" i="7"/>
  <c r="D225" i="7"/>
  <c r="F225" i="7"/>
  <c r="H225" i="7"/>
  <c r="J225" i="7"/>
  <c r="L225" i="7"/>
  <c r="N225" i="7"/>
  <c r="P225" i="7"/>
  <c r="R225" i="7"/>
  <c r="T225" i="7"/>
  <c r="V225" i="7"/>
  <c r="X225" i="7"/>
  <c r="Z225" i="7"/>
  <c r="AB225" i="7"/>
  <c r="AD225" i="7"/>
  <c r="D226" i="7"/>
  <c r="F226" i="7"/>
  <c r="H226" i="7"/>
  <c r="J226" i="7"/>
  <c r="L226" i="7"/>
  <c r="N226" i="7"/>
  <c r="P226" i="7"/>
  <c r="R226" i="7"/>
  <c r="T226" i="7"/>
  <c r="V226" i="7"/>
  <c r="X226" i="7"/>
  <c r="Z226" i="7"/>
  <c r="AB226" i="7"/>
  <c r="AD226" i="7"/>
  <c r="D227" i="7"/>
  <c r="F227" i="7"/>
  <c r="H227" i="7"/>
  <c r="J227" i="7"/>
  <c r="L227" i="7"/>
  <c r="N227" i="7"/>
  <c r="P227" i="7"/>
  <c r="R227" i="7"/>
  <c r="T227" i="7"/>
  <c r="V227" i="7"/>
  <c r="X227" i="7"/>
  <c r="Z227" i="7"/>
  <c r="AB227" i="7"/>
  <c r="AD227" i="7"/>
  <c r="D228" i="7"/>
  <c r="F228" i="7"/>
  <c r="H228" i="7"/>
  <c r="J228" i="7"/>
  <c r="L228" i="7"/>
  <c r="N228" i="7"/>
  <c r="P228" i="7"/>
  <c r="R228" i="7"/>
  <c r="T228" i="7"/>
  <c r="V228" i="7"/>
  <c r="X228" i="7"/>
  <c r="Z228" i="7"/>
  <c r="AB228" i="7"/>
  <c r="AD228" i="7"/>
  <c r="D229" i="7"/>
  <c r="F229" i="7"/>
  <c r="H229" i="7"/>
  <c r="J229" i="7"/>
  <c r="L229" i="7"/>
  <c r="N229" i="7"/>
  <c r="P229" i="7"/>
  <c r="R229" i="7"/>
  <c r="T229" i="7"/>
  <c r="V229" i="7"/>
  <c r="X229" i="7"/>
  <c r="Z229" i="7"/>
  <c r="AB229" i="7"/>
  <c r="AD229" i="7"/>
  <c r="D230" i="7"/>
  <c r="F230" i="7"/>
  <c r="H230" i="7"/>
  <c r="J230" i="7"/>
  <c r="L230" i="7"/>
  <c r="N230" i="7"/>
  <c r="P230" i="7"/>
  <c r="R230" i="7"/>
  <c r="T230" i="7"/>
  <c r="V230" i="7"/>
  <c r="X230" i="7"/>
  <c r="Z230" i="7"/>
  <c r="AB230" i="7"/>
  <c r="AD230" i="7"/>
  <c r="D231" i="7"/>
  <c r="F231" i="7"/>
  <c r="H231" i="7"/>
  <c r="J231" i="7"/>
  <c r="L231" i="7"/>
  <c r="N231" i="7"/>
  <c r="P231" i="7"/>
  <c r="R231" i="7"/>
  <c r="T231" i="7"/>
  <c r="V231" i="7"/>
  <c r="X231" i="7"/>
  <c r="Z231" i="7"/>
  <c r="AB231" i="7"/>
  <c r="AD231" i="7"/>
  <c r="D232" i="7"/>
  <c r="F232" i="7"/>
  <c r="H232" i="7"/>
  <c r="J232" i="7"/>
  <c r="L232" i="7"/>
  <c r="N232" i="7"/>
  <c r="P232" i="7"/>
  <c r="R232" i="7"/>
  <c r="T232" i="7"/>
  <c r="V232" i="7"/>
  <c r="X232" i="7"/>
  <c r="Z232" i="7"/>
  <c r="AB232" i="7"/>
  <c r="AD232" i="7"/>
  <c r="D233" i="7"/>
  <c r="F233" i="7"/>
  <c r="H233" i="7"/>
  <c r="J233" i="7"/>
  <c r="L233" i="7"/>
  <c r="N233" i="7"/>
  <c r="P233" i="7"/>
  <c r="R233" i="7"/>
  <c r="T233" i="7"/>
  <c r="V233" i="7"/>
  <c r="X233" i="7"/>
  <c r="Z233" i="7"/>
  <c r="AB233" i="7"/>
  <c r="AD233" i="7"/>
  <c r="D234" i="7"/>
  <c r="F234" i="7"/>
  <c r="H234" i="7"/>
  <c r="J234" i="7"/>
  <c r="L234" i="7"/>
  <c r="N234" i="7"/>
  <c r="P234" i="7"/>
  <c r="R234" i="7"/>
  <c r="T234" i="7"/>
  <c r="V234" i="7"/>
  <c r="X234" i="7"/>
  <c r="Z234" i="7"/>
  <c r="AB234" i="7"/>
  <c r="AD234" i="7"/>
  <c r="D235" i="7"/>
  <c r="F235" i="7"/>
  <c r="H235" i="7"/>
  <c r="J235" i="7"/>
  <c r="L235" i="7"/>
  <c r="N235" i="7"/>
  <c r="P235" i="7"/>
  <c r="R235" i="7"/>
  <c r="T235" i="7"/>
  <c r="V235" i="7"/>
  <c r="X235" i="7"/>
  <c r="Z235" i="7"/>
  <c r="AB235" i="7"/>
  <c r="AD235" i="7"/>
  <c r="D236" i="7"/>
  <c r="F236" i="7"/>
  <c r="H236" i="7"/>
  <c r="J236" i="7"/>
  <c r="L236" i="7"/>
  <c r="N236" i="7"/>
  <c r="P236" i="7"/>
  <c r="R236" i="7"/>
  <c r="T236" i="7"/>
  <c r="V236" i="7"/>
  <c r="X236" i="7"/>
  <c r="Z236" i="7"/>
  <c r="AB236" i="7"/>
  <c r="AD236" i="7"/>
  <c r="D237" i="7"/>
  <c r="F237" i="7"/>
  <c r="H237" i="7"/>
  <c r="J237" i="7"/>
  <c r="L237" i="7"/>
  <c r="N237" i="7"/>
  <c r="P237" i="7"/>
  <c r="R237" i="7"/>
  <c r="T237" i="7"/>
  <c r="V237" i="7"/>
  <c r="X237" i="7"/>
  <c r="Z237" i="7"/>
  <c r="AB237" i="7"/>
  <c r="AD237" i="7"/>
  <c r="D238" i="7"/>
  <c r="F238" i="7"/>
  <c r="H238" i="7"/>
  <c r="J238" i="7"/>
  <c r="L238" i="7"/>
  <c r="N238" i="7"/>
  <c r="P238" i="7"/>
  <c r="R238" i="7"/>
  <c r="T238" i="7"/>
  <c r="V238" i="7"/>
  <c r="X238" i="7"/>
  <c r="Z238" i="7"/>
  <c r="AB238" i="7"/>
  <c r="AD238" i="7"/>
  <c r="D239" i="7"/>
  <c r="F239" i="7"/>
  <c r="H239" i="7"/>
  <c r="J239" i="7"/>
  <c r="L239" i="7"/>
  <c r="N239" i="7"/>
  <c r="P239" i="7"/>
  <c r="R239" i="7"/>
  <c r="T239" i="7"/>
  <c r="V239" i="7"/>
  <c r="X239" i="7"/>
  <c r="Z239" i="7"/>
  <c r="AB239" i="7"/>
  <c r="AD239" i="7"/>
  <c r="D240" i="7"/>
  <c r="F240" i="7"/>
  <c r="H240" i="7"/>
  <c r="J240" i="7"/>
  <c r="L240" i="7"/>
  <c r="N240" i="7"/>
  <c r="P240" i="7"/>
  <c r="R240" i="7"/>
  <c r="T240" i="7"/>
  <c r="V240" i="7"/>
  <c r="X240" i="7"/>
  <c r="Z240" i="7"/>
  <c r="AB240" i="7"/>
  <c r="AD240" i="7"/>
  <c r="D217" i="7"/>
  <c r="F217" i="7"/>
  <c r="H217" i="7"/>
  <c r="J217" i="7"/>
  <c r="L217" i="7"/>
  <c r="N217" i="7"/>
  <c r="P217" i="7"/>
  <c r="R217" i="7"/>
  <c r="T217" i="7"/>
  <c r="V217" i="7"/>
  <c r="X217" i="7"/>
  <c r="Z217" i="7"/>
  <c r="AB217" i="7"/>
  <c r="AD217" i="7"/>
  <c r="D218" i="7"/>
  <c r="F218" i="7"/>
  <c r="H218" i="7"/>
  <c r="J218" i="7"/>
  <c r="L218" i="7"/>
  <c r="N218" i="7"/>
  <c r="P218" i="7"/>
  <c r="R218" i="7"/>
  <c r="T218" i="7"/>
  <c r="V218" i="7"/>
  <c r="X218" i="7"/>
  <c r="Z218" i="7"/>
  <c r="AB218" i="7"/>
  <c r="AD218" i="7"/>
  <c r="D219" i="7"/>
  <c r="F219" i="7"/>
  <c r="H219" i="7"/>
  <c r="J219" i="7"/>
  <c r="L219" i="7"/>
  <c r="N219" i="7"/>
  <c r="P219" i="7"/>
  <c r="R219" i="7"/>
  <c r="T219" i="7"/>
  <c r="V219" i="7"/>
  <c r="X219" i="7"/>
  <c r="Z219" i="7"/>
  <c r="AB219" i="7"/>
  <c r="AD219" i="7"/>
  <c r="D220" i="7"/>
  <c r="F220" i="7"/>
  <c r="H220" i="7"/>
  <c r="J220" i="7"/>
  <c r="L220" i="7"/>
  <c r="N220" i="7"/>
  <c r="P220" i="7"/>
  <c r="R220" i="7"/>
  <c r="T220" i="7"/>
  <c r="V220" i="7"/>
  <c r="X220" i="7"/>
  <c r="Z220" i="7"/>
  <c r="AB220" i="7"/>
  <c r="AD220" i="7"/>
  <c r="D213" i="7"/>
  <c r="F213" i="7"/>
  <c r="H213" i="7"/>
  <c r="J213" i="7"/>
  <c r="L213" i="7"/>
  <c r="N213" i="7"/>
  <c r="P213" i="7"/>
  <c r="R213" i="7"/>
  <c r="T213" i="7"/>
  <c r="V213" i="7"/>
  <c r="X213" i="7"/>
  <c r="Z213" i="7"/>
  <c r="AB213" i="7"/>
  <c r="AD213" i="7"/>
  <c r="D214" i="7"/>
  <c r="F214" i="7"/>
  <c r="H214" i="7"/>
  <c r="J214" i="7"/>
  <c r="L214" i="7"/>
  <c r="N214" i="7"/>
  <c r="P214" i="7"/>
  <c r="R214" i="7"/>
  <c r="T214" i="7"/>
  <c r="V214" i="7"/>
  <c r="X214" i="7"/>
  <c r="Z214" i="7"/>
  <c r="AB214" i="7"/>
  <c r="AD214" i="7"/>
  <c r="D215" i="7"/>
  <c r="F215" i="7"/>
  <c r="H215" i="7"/>
  <c r="J215" i="7"/>
  <c r="L215" i="7"/>
  <c r="N215" i="7"/>
  <c r="P215" i="7"/>
  <c r="R215" i="7"/>
  <c r="T215" i="7"/>
  <c r="V215" i="7"/>
  <c r="X215" i="7"/>
  <c r="Z215" i="7"/>
  <c r="AB215" i="7"/>
  <c r="AD215" i="7"/>
  <c r="D216" i="7"/>
  <c r="F216" i="7"/>
  <c r="H216" i="7"/>
  <c r="J216" i="7"/>
  <c r="L216" i="7"/>
  <c r="N216" i="7"/>
  <c r="P216" i="7"/>
  <c r="R216" i="7"/>
  <c r="T216" i="7"/>
  <c r="V216" i="7"/>
  <c r="X216" i="7"/>
  <c r="Z216" i="7"/>
  <c r="AB216" i="7"/>
  <c r="AD216" i="7"/>
  <c r="D203" i="7"/>
  <c r="F203" i="7"/>
  <c r="H203" i="7"/>
  <c r="J203" i="7"/>
  <c r="L203" i="7"/>
  <c r="N203" i="7"/>
  <c r="P203" i="7"/>
  <c r="R203" i="7"/>
  <c r="T203" i="7"/>
  <c r="V203" i="7"/>
  <c r="X203" i="7"/>
  <c r="Z203" i="7"/>
  <c r="AB203" i="7"/>
  <c r="AD203" i="7"/>
  <c r="D204" i="7"/>
  <c r="F204" i="7"/>
  <c r="H204" i="7"/>
  <c r="J204" i="7"/>
  <c r="L204" i="7"/>
  <c r="N204" i="7"/>
  <c r="P204" i="7"/>
  <c r="R204" i="7"/>
  <c r="T204" i="7"/>
  <c r="V204" i="7"/>
  <c r="X204" i="7"/>
  <c r="Z204" i="7"/>
  <c r="AB204" i="7"/>
  <c r="AD204" i="7"/>
  <c r="D205" i="7"/>
  <c r="F205" i="7"/>
  <c r="H205" i="7"/>
  <c r="J205" i="7"/>
  <c r="L205" i="7"/>
  <c r="N205" i="7"/>
  <c r="P205" i="7"/>
  <c r="R205" i="7"/>
  <c r="T205" i="7"/>
  <c r="V205" i="7"/>
  <c r="X205" i="7"/>
  <c r="Z205" i="7"/>
  <c r="AB205" i="7"/>
  <c r="AD205" i="7"/>
  <c r="D206" i="7"/>
  <c r="F206" i="7"/>
  <c r="H206" i="7"/>
  <c r="J206" i="7"/>
  <c r="L206" i="7"/>
  <c r="N206" i="7"/>
  <c r="P206" i="7"/>
  <c r="R206" i="7"/>
  <c r="T206" i="7"/>
  <c r="V206" i="7"/>
  <c r="X206" i="7"/>
  <c r="Z206" i="7"/>
  <c r="AB206" i="7"/>
  <c r="AD206" i="7"/>
  <c r="D207" i="7"/>
  <c r="F207" i="7"/>
  <c r="H207" i="7"/>
  <c r="J207" i="7"/>
  <c r="L207" i="7"/>
  <c r="N207" i="7"/>
  <c r="P207" i="7"/>
  <c r="R207" i="7"/>
  <c r="T207" i="7"/>
  <c r="V207" i="7"/>
  <c r="X207" i="7"/>
  <c r="Z207" i="7"/>
  <c r="AB207" i="7"/>
  <c r="AD207" i="7"/>
  <c r="D208" i="7"/>
  <c r="F208" i="7"/>
  <c r="H208" i="7"/>
  <c r="J208" i="7"/>
  <c r="L208" i="7"/>
  <c r="N208" i="7"/>
  <c r="P208" i="7"/>
  <c r="R208" i="7"/>
  <c r="T208" i="7"/>
  <c r="V208" i="7"/>
  <c r="X208" i="7"/>
  <c r="Z208" i="7"/>
  <c r="AB208" i="7"/>
  <c r="AD208" i="7"/>
  <c r="D209" i="7"/>
  <c r="F209" i="7"/>
  <c r="H209" i="7"/>
  <c r="J209" i="7"/>
  <c r="L209" i="7"/>
  <c r="N209" i="7"/>
  <c r="P209" i="7"/>
  <c r="R209" i="7"/>
  <c r="T209" i="7"/>
  <c r="V209" i="7"/>
  <c r="X209" i="7"/>
  <c r="Z209" i="7"/>
  <c r="AB209" i="7"/>
  <c r="AD209" i="7"/>
  <c r="D210" i="7"/>
  <c r="F210" i="7"/>
  <c r="H210" i="7"/>
  <c r="J210" i="7"/>
  <c r="L210" i="7"/>
  <c r="N210" i="7"/>
  <c r="P210" i="7"/>
  <c r="R210" i="7"/>
  <c r="T210" i="7"/>
  <c r="V210" i="7"/>
  <c r="X210" i="7"/>
  <c r="Z210" i="7"/>
  <c r="AB210" i="7"/>
  <c r="AD210" i="7"/>
  <c r="D211" i="7"/>
  <c r="F211" i="7"/>
  <c r="H211" i="7"/>
  <c r="J211" i="7"/>
  <c r="L211" i="7"/>
  <c r="N211" i="7"/>
  <c r="P211" i="7"/>
  <c r="R211" i="7"/>
  <c r="T211" i="7"/>
  <c r="V211" i="7"/>
  <c r="X211" i="7"/>
  <c r="Z211" i="7"/>
  <c r="AB211" i="7"/>
  <c r="AD211" i="7"/>
  <c r="D212" i="7"/>
  <c r="F212" i="7"/>
  <c r="H212" i="7"/>
  <c r="J212" i="7"/>
  <c r="L212" i="7"/>
  <c r="N212" i="7"/>
  <c r="P212" i="7"/>
  <c r="R212" i="7"/>
  <c r="T212" i="7"/>
  <c r="V212" i="7"/>
  <c r="X212" i="7"/>
  <c r="Z212" i="7"/>
  <c r="AB212" i="7"/>
  <c r="AD212" i="7"/>
  <c r="D197" i="7"/>
  <c r="F197" i="7"/>
  <c r="H197" i="7"/>
  <c r="J197" i="7"/>
  <c r="L197" i="7"/>
  <c r="N197" i="7"/>
  <c r="P197" i="7"/>
  <c r="R197" i="7"/>
  <c r="T197" i="7"/>
  <c r="V197" i="7"/>
  <c r="X197" i="7"/>
  <c r="Z197" i="7"/>
  <c r="AB197" i="7"/>
  <c r="AD197" i="7"/>
  <c r="D198" i="7"/>
  <c r="F198" i="7"/>
  <c r="H198" i="7"/>
  <c r="J198" i="7"/>
  <c r="L198" i="7"/>
  <c r="N198" i="7"/>
  <c r="P198" i="7"/>
  <c r="R198" i="7"/>
  <c r="T198" i="7"/>
  <c r="V198" i="7"/>
  <c r="X198" i="7"/>
  <c r="Z198" i="7"/>
  <c r="AB198" i="7"/>
  <c r="AD198" i="7"/>
  <c r="D199" i="7"/>
  <c r="F199" i="7"/>
  <c r="H199" i="7"/>
  <c r="J199" i="7"/>
  <c r="L199" i="7"/>
  <c r="N199" i="7"/>
  <c r="P199" i="7"/>
  <c r="R199" i="7"/>
  <c r="T199" i="7"/>
  <c r="V199" i="7"/>
  <c r="X199" i="7"/>
  <c r="Z199" i="7"/>
  <c r="AB199" i="7"/>
  <c r="AD199" i="7"/>
  <c r="D200" i="7"/>
  <c r="F200" i="7"/>
  <c r="H200" i="7"/>
  <c r="J200" i="7"/>
  <c r="L200" i="7"/>
  <c r="N200" i="7"/>
  <c r="P200" i="7"/>
  <c r="R200" i="7"/>
  <c r="T200" i="7"/>
  <c r="V200" i="7"/>
  <c r="X200" i="7"/>
  <c r="Z200" i="7"/>
  <c r="AB200" i="7"/>
  <c r="AD200" i="7"/>
  <c r="D201" i="7"/>
  <c r="F201" i="7"/>
  <c r="H201" i="7"/>
  <c r="J201" i="7"/>
  <c r="L201" i="7"/>
  <c r="N201" i="7"/>
  <c r="P201" i="7"/>
  <c r="R201" i="7"/>
  <c r="T201" i="7"/>
  <c r="V201" i="7"/>
  <c r="X201" i="7"/>
  <c r="Z201" i="7"/>
  <c r="AB201" i="7"/>
  <c r="AD201" i="7"/>
  <c r="D202" i="7"/>
  <c r="F202" i="7"/>
  <c r="H202" i="7"/>
  <c r="J202" i="7"/>
  <c r="L202" i="7"/>
  <c r="N202" i="7"/>
  <c r="P202" i="7"/>
  <c r="R202" i="7"/>
  <c r="T202" i="7"/>
  <c r="V202" i="7"/>
  <c r="X202" i="7"/>
  <c r="Z202" i="7"/>
  <c r="AB202" i="7"/>
  <c r="AD202" i="7"/>
  <c r="AD5" i="7"/>
  <c r="AD6" i="7"/>
  <c r="AD7" i="7"/>
  <c r="AD8" i="7"/>
  <c r="AD9" i="7"/>
  <c r="AD10" i="7"/>
  <c r="AD11" i="7"/>
  <c r="AD12" i="7"/>
  <c r="AD13" i="7"/>
  <c r="AD14" i="7"/>
  <c r="AD15" i="7"/>
  <c r="AD16" i="7"/>
  <c r="AD17" i="7"/>
  <c r="AD18" i="7"/>
  <c r="AD19" i="7"/>
  <c r="AD20" i="7"/>
  <c r="AD21" i="7"/>
  <c r="AD22" i="7"/>
  <c r="AD23" i="7"/>
  <c r="AD24" i="7"/>
  <c r="AD25" i="7"/>
  <c r="AD26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AD44" i="7"/>
  <c r="AD45" i="7"/>
  <c r="AD46" i="7"/>
  <c r="AD47" i="7"/>
  <c r="AD48" i="7"/>
  <c r="AD49" i="7"/>
  <c r="AD50" i="7"/>
  <c r="AD51" i="7"/>
  <c r="AD52" i="7"/>
  <c r="AD53" i="7"/>
  <c r="AD54" i="7"/>
  <c r="AD55" i="7"/>
  <c r="AD56" i="7"/>
  <c r="AD57" i="7"/>
  <c r="AD58" i="7"/>
  <c r="AD59" i="7"/>
  <c r="AD60" i="7"/>
  <c r="AD61" i="7"/>
  <c r="AD62" i="7"/>
  <c r="AD63" i="7"/>
  <c r="AD64" i="7"/>
  <c r="AD65" i="7"/>
  <c r="AD66" i="7"/>
  <c r="AD67" i="7"/>
  <c r="AD68" i="7"/>
  <c r="AD69" i="7"/>
  <c r="AD70" i="7"/>
  <c r="AD71" i="7"/>
  <c r="AD72" i="7"/>
  <c r="AD73" i="7"/>
  <c r="AD74" i="7"/>
  <c r="AD75" i="7"/>
  <c r="AD76" i="7"/>
  <c r="AD77" i="7"/>
  <c r="AD78" i="7"/>
  <c r="AD79" i="7"/>
  <c r="AD80" i="7"/>
  <c r="AD81" i="7"/>
  <c r="AD82" i="7"/>
  <c r="AD83" i="7"/>
  <c r="AD84" i="7"/>
  <c r="AD85" i="7"/>
  <c r="AD86" i="7"/>
  <c r="AD87" i="7"/>
  <c r="AD88" i="7"/>
  <c r="AD89" i="7"/>
  <c r="AD90" i="7"/>
  <c r="AD91" i="7"/>
  <c r="AD92" i="7"/>
  <c r="AD93" i="7"/>
  <c r="AD94" i="7"/>
  <c r="AD95" i="7"/>
  <c r="AD96" i="7"/>
  <c r="AD97" i="7"/>
  <c r="AD98" i="7"/>
  <c r="AD99" i="7"/>
  <c r="AD100" i="7"/>
  <c r="AD101" i="7"/>
  <c r="AD102" i="7"/>
  <c r="AD103" i="7"/>
  <c r="AD104" i="7"/>
  <c r="AD105" i="7"/>
  <c r="AD106" i="7"/>
  <c r="AD107" i="7"/>
  <c r="AD108" i="7"/>
  <c r="AD109" i="7"/>
  <c r="AD110" i="7"/>
  <c r="AD111" i="7"/>
  <c r="AD112" i="7"/>
  <c r="AD113" i="7"/>
  <c r="AD114" i="7"/>
  <c r="AD115" i="7"/>
  <c r="AD116" i="7"/>
  <c r="AD117" i="7"/>
  <c r="AD118" i="7"/>
  <c r="AD119" i="7"/>
  <c r="AD120" i="7"/>
  <c r="AD121" i="7"/>
  <c r="AD122" i="7"/>
  <c r="AD123" i="7"/>
  <c r="AD124" i="7"/>
  <c r="AD125" i="7"/>
  <c r="AD126" i="7"/>
  <c r="AD127" i="7"/>
  <c r="AD128" i="7"/>
  <c r="AD129" i="7"/>
  <c r="AD130" i="7"/>
  <c r="AD131" i="7"/>
  <c r="AD132" i="7"/>
  <c r="AD133" i="7"/>
  <c r="AD134" i="7"/>
  <c r="AD135" i="7"/>
  <c r="AD136" i="7"/>
  <c r="AD137" i="7"/>
  <c r="AD138" i="7"/>
  <c r="AD139" i="7"/>
  <c r="AD140" i="7"/>
  <c r="AD141" i="7"/>
  <c r="AD142" i="7"/>
  <c r="AD143" i="7"/>
  <c r="AD144" i="7"/>
  <c r="AD145" i="7"/>
  <c r="AD146" i="7"/>
  <c r="AD147" i="7"/>
  <c r="AD148" i="7"/>
  <c r="AD149" i="7"/>
  <c r="AD150" i="7"/>
  <c r="AD151" i="7"/>
  <c r="AD152" i="7"/>
  <c r="AD153" i="7"/>
  <c r="AD154" i="7"/>
  <c r="AD155" i="7"/>
  <c r="AD156" i="7"/>
  <c r="AD157" i="7"/>
  <c r="AD158" i="7"/>
  <c r="AD159" i="7"/>
  <c r="AD160" i="7"/>
  <c r="AD161" i="7"/>
  <c r="AD162" i="7"/>
  <c r="AD163" i="7"/>
  <c r="AD164" i="7"/>
  <c r="AD165" i="7"/>
  <c r="AD166" i="7"/>
  <c r="AD167" i="7"/>
  <c r="AD168" i="7"/>
  <c r="AD169" i="7"/>
  <c r="AD170" i="7"/>
  <c r="AD171" i="7"/>
  <c r="AD172" i="7"/>
  <c r="AD173" i="7"/>
  <c r="AD174" i="7"/>
  <c r="AD175" i="7"/>
  <c r="AD176" i="7"/>
  <c r="AD177" i="7"/>
  <c r="AD178" i="7"/>
  <c r="AD179" i="7"/>
  <c r="AD180" i="7"/>
  <c r="AD181" i="7"/>
  <c r="AD182" i="7"/>
  <c r="AD183" i="7"/>
  <c r="AD184" i="7"/>
  <c r="AD185" i="7"/>
  <c r="AD186" i="7"/>
  <c r="AD187" i="7"/>
  <c r="AD188" i="7"/>
  <c r="AD189" i="7"/>
  <c r="AD190" i="7"/>
  <c r="AD191" i="7"/>
  <c r="AD192" i="7"/>
  <c r="AD193" i="7"/>
  <c r="AD194" i="7"/>
  <c r="AD195" i="7"/>
  <c r="AD196" i="7"/>
  <c r="AB5" i="7"/>
  <c r="AB6" i="7"/>
  <c r="AB7" i="7"/>
  <c r="AB8" i="7"/>
  <c r="AB9" i="7"/>
  <c r="AB10" i="7"/>
  <c r="AB11" i="7"/>
  <c r="AB12" i="7"/>
  <c r="AB13" i="7"/>
  <c r="AB14" i="7"/>
  <c r="AB15" i="7"/>
  <c r="AB16" i="7"/>
  <c r="AB17" i="7"/>
  <c r="AB18" i="7"/>
  <c r="AB19" i="7"/>
  <c r="AB20" i="7"/>
  <c r="AB21" i="7"/>
  <c r="AB22" i="7"/>
  <c r="AB23" i="7"/>
  <c r="AB24" i="7"/>
  <c r="AB25" i="7"/>
  <c r="AB26" i="7"/>
  <c r="AB27" i="7"/>
  <c r="AB28" i="7"/>
  <c r="AB29" i="7"/>
  <c r="AB30" i="7"/>
  <c r="AB31" i="7"/>
  <c r="AB32" i="7"/>
  <c r="AB33" i="7"/>
  <c r="AB34" i="7"/>
  <c r="AB35" i="7"/>
  <c r="AB36" i="7"/>
  <c r="AB37" i="7"/>
  <c r="AB38" i="7"/>
  <c r="AB39" i="7"/>
  <c r="AB40" i="7"/>
  <c r="AB41" i="7"/>
  <c r="AB42" i="7"/>
  <c r="AB43" i="7"/>
  <c r="AB44" i="7"/>
  <c r="AB45" i="7"/>
  <c r="AB46" i="7"/>
  <c r="AB47" i="7"/>
  <c r="AB48" i="7"/>
  <c r="AB49" i="7"/>
  <c r="AB50" i="7"/>
  <c r="AB51" i="7"/>
  <c r="AB52" i="7"/>
  <c r="AB53" i="7"/>
  <c r="AB54" i="7"/>
  <c r="AB55" i="7"/>
  <c r="AB56" i="7"/>
  <c r="AB57" i="7"/>
  <c r="AB58" i="7"/>
  <c r="AB59" i="7"/>
  <c r="AB60" i="7"/>
  <c r="AB61" i="7"/>
  <c r="AB62" i="7"/>
  <c r="AB63" i="7"/>
  <c r="AB64" i="7"/>
  <c r="AB65" i="7"/>
  <c r="AB66" i="7"/>
  <c r="AB67" i="7"/>
  <c r="AB68" i="7"/>
  <c r="AB69" i="7"/>
  <c r="AB70" i="7"/>
  <c r="AB71" i="7"/>
  <c r="AB72" i="7"/>
  <c r="AB73" i="7"/>
  <c r="AB74" i="7"/>
  <c r="AB75" i="7"/>
  <c r="AB76" i="7"/>
  <c r="AB77" i="7"/>
  <c r="AB78" i="7"/>
  <c r="AB79" i="7"/>
  <c r="AB80" i="7"/>
  <c r="AB81" i="7"/>
  <c r="AB82" i="7"/>
  <c r="AB83" i="7"/>
  <c r="AB84" i="7"/>
  <c r="AB85" i="7"/>
  <c r="AB86" i="7"/>
  <c r="AB87" i="7"/>
  <c r="AB88" i="7"/>
  <c r="AB89" i="7"/>
  <c r="AB90" i="7"/>
  <c r="AB91" i="7"/>
  <c r="AB92" i="7"/>
  <c r="AB93" i="7"/>
  <c r="AB94" i="7"/>
  <c r="AB95" i="7"/>
  <c r="AB96" i="7"/>
  <c r="AB97" i="7"/>
  <c r="AB98" i="7"/>
  <c r="AB99" i="7"/>
  <c r="AB100" i="7"/>
  <c r="AB101" i="7"/>
  <c r="AB102" i="7"/>
  <c r="AB103" i="7"/>
  <c r="AB104" i="7"/>
  <c r="AB105" i="7"/>
  <c r="AB106" i="7"/>
  <c r="AB107" i="7"/>
  <c r="AB108" i="7"/>
  <c r="AB109" i="7"/>
  <c r="AB110" i="7"/>
  <c r="AB111" i="7"/>
  <c r="AB112" i="7"/>
  <c r="AB113" i="7"/>
  <c r="AB114" i="7"/>
  <c r="AB115" i="7"/>
  <c r="AB116" i="7"/>
  <c r="AB117" i="7"/>
  <c r="AB118" i="7"/>
  <c r="AB119" i="7"/>
  <c r="AB120" i="7"/>
  <c r="AB121" i="7"/>
  <c r="AB122" i="7"/>
  <c r="AB123" i="7"/>
  <c r="AB124" i="7"/>
  <c r="AB125" i="7"/>
  <c r="AB126" i="7"/>
  <c r="AB127" i="7"/>
  <c r="AB128" i="7"/>
  <c r="AB129" i="7"/>
  <c r="AB130" i="7"/>
  <c r="AB131" i="7"/>
  <c r="AB132" i="7"/>
  <c r="AB133" i="7"/>
  <c r="AB134" i="7"/>
  <c r="AB135" i="7"/>
  <c r="AB136" i="7"/>
  <c r="AB137" i="7"/>
  <c r="AB138" i="7"/>
  <c r="AB139" i="7"/>
  <c r="AB140" i="7"/>
  <c r="AB141" i="7"/>
  <c r="AB142" i="7"/>
  <c r="AB143" i="7"/>
  <c r="AB144" i="7"/>
  <c r="AB145" i="7"/>
  <c r="AB146" i="7"/>
  <c r="AB147" i="7"/>
  <c r="AB148" i="7"/>
  <c r="AB149" i="7"/>
  <c r="AB150" i="7"/>
  <c r="AB151" i="7"/>
  <c r="AB152" i="7"/>
  <c r="AB153" i="7"/>
  <c r="AB154" i="7"/>
  <c r="AB155" i="7"/>
  <c r="AB156" i="7"/>
  <c r="AB157" i="7"/>
  <c r="AB158" i="7"/>
  <c r="AB159" i="7"/>
  <c r="AB160" i="7"/>
  <c r="AB161" i="7"/>
  <c r="AB162" i="7"/>
  <c r="AB163" i="7"/>
  <c r="AB164" i="7"/>
  <c r="AB165" i="7"/>
  <c r="AB166" i="7"/>
  <c r="AB167" i="7"/>
  <c r="AB168" i="7"/>
  <c r="AB169" i="7"/>
  <c r="AB170" i="7"/>
  <c r="AB171" i="7"/>
  <c r="AB172" i="7"/>
  <c r="AB173" i="7"/>
  <c r="AB174" i="7"/>
  <c r="AB175" i="7"/>
  <c r="AB176" i="7"/>
  <c r="AB177" i="7"/>
  <c r="AB178" i="7"/>
  <c r="AB179" i="7"/>
  <c r="AB180" i="7"/>
  <c r="AB181" i="7"/>
  <c r="AB182" i="7"/>
  <c r="AB183" i="7"/>
  <c r="AB184" i="7"/>
  <c r="AB185" i="7"/>
  <c r="AB186" i="7"/>
  <c r="AB187" i="7"/>
  <c r="AB188" i="7"/>
  <c r="AB189" i="7"/>
  <c r="AB190" i="7"/>
  <c r="AB191" i="7"/>
  <c r="AB192" i="7"/>
  <c r="AB193" i="7"/>
  <c r="AB194" i="7"/>
  <c r="AB195" i="7"/>
  <c r="AB196" i="7"/>
  <c r="D192" i="7"/>
  <c r="F192" i="7"/>
  <c r="H192" i="7"/>
  <c r="J192" i="7"/>
  <c r="L192" i="7"/>
  <c r="N192" i="7"/>
  <c r="P192" i="7"/>
  <c r="R192" i="7"/>
  <c r="T192" i="7"/>
  <c r="V192" i="7"/>
  <c r="X192" i="7"/>
  <c r="Z192" i="7"/>
  <c r="D193" i="7"/>
  <c r="F193" i="7"/>
  <c r="H193" i="7"/>
  <c r="J193" i="7"/>
  <c r="L193" i="7"/>
  <c r="N193" i="7"/>
  <c r="P193" i="7"/>
  <c r="R193" i="7"/>
  <c r="T193" i="7"/>
  <c r="V193" i="7"/>
  <c r="X193" i="7"/>
  <c r="Z193" i="7"/>
  <c r="D194" i="7"/>
  <c r="F194" i="7"/>
  <c r="H194" i="7"/>
  <c r="J194" i="7"/>
  <c r="L194" i="7"/>
  <c r="N194" i="7"/>
  <c r="P194" i="7"/>
  <c r="R194" i="7"/>
  <c r="T194" i="7"/>
  <c r="V194" i="7"/>
  <c r="X194" i="7"/>
  <c r="Z194" i="7"/>
  <c r="D195" i="7"/>
  <c r="F195" i="7"/>
  <c r="H195" i="7"/>
  <c r="J195" i="7"/>
  <c r="L195" i="7"/>
  <c r="N195" i="7"/>
  <c r="P195" i="7"/>
  <c r="R195" i="7"/>
  <c r="T195" i="7"/>
  <c r="V195" i="7"/>
  <c r="X195" i="7"/>
  <c r="Z195" i="7"/>
  <c r="D196" i="7"/>
  <c r="F196" i="7"/>
  <c r="H196" i="7"/>
  <c r="J196" i="7"/>
  <c r="L196" i="7"/>
  <c r="N196" i="7"/>
  <c r="P196" i="7"/>
  <c r="R196" i="7"/>
  <c r="T196" i="7"/>
  <c r="V196" i="7"/>
  <c r="X196" i="7"/>
  <c r="Z196" i="7"/>
  <c r="D188" i="7"/>
  <c r="F188" i="7"/>
  <c r="H188" i="7"/>
  <c r="J188" i="7"/>
  <c r="L188" i="7"/>
  <c r="N188" i="7"/>
  <c r="P188" i="7"/>
  <c r="R188" i="7"/>
  <c r="T188" i="7"/>
  <c r="V188" i="7"/>
  <c r="X188" i="7"/>
  <c r="Z188" i="7"/>
  <c r="D189" i="7"/>
  <c r="F189" i="7"/>
  <c r="H189" i="7"/>
  <c r="J189" i="7"/>
  <c r="L189" i="7"/>
  <c r="N189" i="7"/>
  <c r="P189" i="7"/>
  <c r="R189" i="7"/>
  <c r="T189" i="7"/>
  <c r="V189" i="7"/>
  <c r="X189" i="7"/>
  <c r="Z189" i="7"/>
  <c r="D190" i="7"/>
  <c r="F190" i="7"/>
  <c r="H190" i="7"/>
  <c r="J190" i="7"/>
  <c r="L190" i="7"/>
  <c r="N190" i="7"/>
  <c r="P190" i="7"/>
  <c r="R190" i="7"/>
  <c r="T190" i="7"/>
  <c r="V190" i="7"/>
  <c r="X190" i="7"/>
  <c r="Z190" i="7"/>
  <c r="D191" i="7"/>
  <c r="F191" i="7"/>
  <c r="H191" i="7"/>
  <c r="J191" i="7"/>
  <c r="L191" i="7"/>
  <c r="N191" i="7"/>
  <c r="P191" i="7"/>
  <c r="R191" i="7"/>
  <c r="T191" i="7"/>
  <c r="V191" i="7"/>
  <c r="X191" i="7"/>
  <c r="Z191" i="7"/>
  <c r="D185" i="7"/>
  <c r="F185" i="7"/>
  <c r="H185" i="7"/>
  <c r="J185" i="7"/>
  <c r="L185" i="7"/>
  <c r="N185" i="7"/>
  <c r="P185" i="7"/>
  <c r="R185" i="7"/>
  <c r="T185" i="7"/>
  <c r="V185" i="7"/>
  <c r="X185" i="7"/>
  <c r="Z185" i="7"/>
  <c r="D186" i="7"/>
  <c r="F186" i="7"/>
  <c r="H186" i="7"/>
  <c r="J186" i="7"/>
  <c r="L186" i="7"/>
  <c r="N186" i="7"/>
  <c r="P186" i="7"/>
  <c r="R186" i="7"/>
  <c r="T186" i="7"/>
  <c r="V186" i="7"/>
  <c r="X186" i="7"/>
  <c r="Z186" i="7"/>
  <c r="D187" i="7"/>
  <c r="F187" i="7"/>
  <c r="H187" i="7"/>
  <c r="J187" i="7"/>
  <c r="L187" i="7"/>
  <c r="N187" i="7"/>
  <c r="P187" i="7"/>
  <c r="R187" i="7"/>
  <c r="T187" i="7"/>
  <c r="V187" i="7"/>
  <c r="X187" i="7"/>
  <c r="Z187" i="7"/>
  <c r="D180" i="7"/>
  <c r="F180" i="7"/>
  <c r="H180" i="7"/>
  <c r="J180" i="7"/>
  <c r="L180" i="7"/>
  <c r="N180" i="7"/>
  <c r="P180" i="7"/>
  <c r="R180" i="7"/>
  <c r="T180" i="7"/>
  <c r="V180" i="7"/>
  <c r="X180" i="7"/>
  <c r="Z180" i="7"/>
  <c r="D181" i="7"/>
  <c r="F181" i="7"/>
  <c r="H181" i="7"/>
  <c r="J181" i="7"/>
  <c r="L181" i="7"/>
  <c r="N181" i="7"/>
  <c r="P181" i="7"/>
  <c r="R181" i="7"/>
  <c r="T181" i="7"/>
  <c r="V181" i="7"/>
  <c r="X181" i="7"/>
  <c r="Z181" i="7"/>
  <c r="D182" i="7"/>
  <c r="F182" i="7"/>
  <c r="H182" i="7"/>
  <c r="J182" i="7"/>
  <c r="L182" i="7"/>
  <c r="N182" i="7"/>
  <c r="P182" i="7"/>
  <c r="R182" i="7"/>
  <c r="T182" i="7"/>
  <c r="V182" i="7"/>
  <c r="X182" i="7"/>
  <c r="Z182" i="7"/>
  <c r="D183" i="7"/>
  <c r="F183" i="7"/>
  <c r="H183" i="7"/>
  <c r="J183" i="7"/>
  <c r="L183" i="7"/>
  <c r="N183" i="7"/>
  <c r="P183" i="7"/>
  <c r="R183" i="7"/>
  <c r="T183" i="7"/>
  <c r="V183" i="7"/>
  <c r="X183" i="7"/>
  <c r="Z183" i="7"/>
  <c r="D184" i="7"/>
  <c r="F184" i="7"/>
  <c r="H184" i="7"/>
  <c r="J184" i="7"/>
  <c r="L184" i="7"/>
  <c r="N184" i="7"/>
  <c r="P184" i="7"/>
  <c r="R184" i="7"/>
  <c r="T184" i="7"/>
  <c r="V184" i="7"/>
  <c r="X184" i="7"/>
  <c r="Z184" i="7"/>
  <c r="D172" i="7"/>
  <c r="F172" i="7"/>
  <c r="H172" i="7"/>
  <c r="J172" i="7"/>
  <c r="L172" i="7"/>
  <c r="N172" i="7"/>
  <c r="P172" i="7"/>
  <c r="R172" i="7"/>
  <c r="T172" i="7"/>
  <c r="V172" i="7"/>
  <c r="X172" i="7"/>
  <c r="Z172" i="7"/>
  <c r="D173" i="7"/>
  <c r="F173" i="7"/>
  <c r="H173" i="7"/>
  <c r="J173" i="7"/>
  <c r="L173" i="7"/>
  <c r="N173" i="7"/>
  <c r="P173" i="7"/>
  <c r="R173" i="7"/>
  <c r="T173" i="7"/>
  <c r="V173" i="7"/>
  <c r="X173" i="7"/>
  <c r="Z173" i="7"/>
  <c r="D174" i="7"/>
  <c r="F174" i="7"/>
  <c r="H174" i="7"/>
  <c r="J174" i="7"/>
  <c r="L174" i="7"/>
  <c r="N174" i="7"/>
  <c r="P174" i="7"/>
  <c r="R174" i="7"/>
  <c r="T174" i="7"/>
  <c r="V174" i="7"/>
  <c r="X174" i="7"/>
  <c r="Z174" i="7"/>
  <c r="D175" i="7"/>
  <c r="F175" i="7"/>
  <c r="H175" i="7"/>
  <c r="J175" i="7"/>
  <c r="L175" i="7"/>
  <c r="N175" i="7"/>
  <c r="P175" i="7"/>
  <c r="R175" i="7"/>
  <c r="T175" i="7"/>
  <c r="V175" i="7"/>
  <c r="X175" i="7"/>
  <c r="Z175" i="7"/>
  <c r="D176" i="7"/>
  <c r="F176" i="7"/>
  <c r="H176" i="7"/>
  <c r="J176" i="7"/>
  <c r="L176" i="7"/>
  <c r="N176" i="7"/>
  <c r="P176" i="7"/>
  <c r="R176" i="7"/>
  <c r="T176" i="7"/>
  <c r="V176" i="7"/>
  <c r="X176" i="7"/>
  <c r="Z176" i="7"/>
  <c r="D177" i="7"/>
  <c r="F177" i="7"/>
  <c r="H177" i="7"/>
  <c r="J177" i="7"/>
  <c r="L177" i="7"/>
  <c r="N177" i="7"/>
  <c r="P177" i="7"/>
  <c r="R177" i="7"/>
  <c r="T177" i="7"/>
  <c r="V177" i="7"/>
  <c r="X177" i="7"/>
  <c r="Z177" i="7"/>
  <c r="D178" i="7"/>
  <c r="F178" i="7"/>
  <c r="H178" i="7"/>
  <c r="J178" i="7"/>
  <c r="L178" i="7"/>
  <c r="N178" i="7"/>
  <c r="P178" i="7"/>
  <c r="R178" i="7"/>
  <c r="T178" i="7"/>
  <c r="V178" i="7"/>
  <c r="X178" i="7"/>
  <c r="Z178" i="7"/>
  <c r="D179" i="7"/>
  <c r="F179" i="7"/>
  <c r="H179" i="7"/>
  <c r="J179" i="7"/>
  <c r="L179" i="7"/>
  <c r="N179" i="7"/>
  <c r="P179" i="7"/>
  <c r="R179" i="7"/>
  <c r="T179" i="7"/>
  <c r="V179" i="7"/>
  <c r="X179" i="7"/>
  <c r="Z179" i="7"/>
  <c r="D168" i="7"/>
  <c r="F168" i="7"/>
  <c r="H168" i="7"/>
  <c r="J168" i="7"/>
  <c r="L168" i="7"/>
  <c r="N168" i="7"/>
  <c r="P168" i="7"/>
  <c r="R168" i="7"/>
  <c r="T168" i="7"/>
  <c r="V168" i="7"/>
  <c r="X168" i="7"/>
  <c r="Z168" i="7"/>
  <c r="D169" i="7"/>
  <c r="F169" i="7"/>
  <c r="H169" i="7"/>
  <c r="J169" i="7"/>
  <c r="L169" i="7"/>
  <c r="N169" i="7"/>
  <c r="P169" i="7"/>
  <c r="R169" i="7"/>
  <c r="T169" i="7"/>
  <c r="V169" i="7"/>
  <c r="X169" i="7"/>
  <c r="Z169" i="7"/>
  <c r="D170" i="7"/>
  <c r="F170" i="7"/>
  <c r="H170" i="7"/>
  <c r="J170" i="7"/>
  <c r="L170" i="7"/>
  <c r="N170" i="7"/>
  <c r="P170" i="7"/>
  <c r="R170" i="7"/>
  <c r="T170" i="7"/>
  <c r="V170" i="7"/>
  <c r="X170" i="7"/>
  <c r="Z170" i="7"/>
  <c r="D171" i="7"/>
  <c r="F171" i="7"/>
  <c r="H171" i="7"/>
  <c r="J171" i="7"/>
  <c r="L171" i="7"/>
  <c r="N171" i="7"/>
  <c r="P171" i="7"/>
  <c r="R171" i="7"/>
  <c r="T171" i="7"/>
  <c r="V171" i="7"/>
  <c r="X171" i="7"/>
  <c r="Z171" i="7"/>
  <c r="D161" i="7"/>
  <c r="F161" i="7"/>
  <c r="H161" i="7"/>
  <c r="J161" i="7"/>
  <c r="L161" i="7"/>
  <c r="N161" i="7"/>
  <c r="P161" i="7"/>
  <c r="R161" i="7"/>
  <c r="T161" i="7"/>
  <c r="V161" i="7"/>
  <c r="X161" i="7"/>
  <c r="Z161" i="7"/>
  <c r="D162" i="7"/>
  <c r="F162" i="7"/>
  <c r="H162" i="7"/>
  <c r="J162" i="7"/>
  <c r="L162" i="7"/>
  <c r="N162" i="7"/>
  <c r="P162" i="7"/>
  <c r="R162" i="7"/>
  <c r="T162" i="7"/>
  <c r="V162" i="7"/>
  <c r="X162" i="7"/>
  <c r="Z162" i="7"/>
  <c r="D163" i="7"/>
  <c r="F163" i="7"/>
  <c r="H163" i="7"/>
  <c r="J163" i="7"/>
  <c r="L163" i="7"/>
  <c r="N163" i="7"/>
  <c r="P163" i="7"/>
  <c r="R163" i="7"/>
  <c r="T163" i="7"/>
  <c r="V163" i="7"/>
  <c r="X163" i="7"/>
  <c r="Z163" i="7"/>
  <c r="D164" i="7"/>
  <c r="F164" i="7"/>
  <c r="H164" i="7"/>
  <c r="J164" i="7"/>
  <c r="L164" i="7"/>
  <c r="N164" i="7"/>
  <c r="P164" i="7"/>
  <c r="R164" i="7"/>
  <c r="T164" i="7"/>
  <c r="V164" i="7"/>
  <c r="X164" i="7"/>
  <c r="Z164" i="7"/>
  <c r="D165" i="7"/>
  <c r="F165" i="7"/>
  <c r="H165" i="7"/>
  <c r="J165" i="7"/>
  <c r="L165" i="7"/>
  <c r="N165" i="7"/>
  <c r="P165" i="7"/>
  <c r="R165" i="7"/>
  <c r="T165" i="7"/>
  <c r="V165" i="7"/>
  <c r="X165" i="7"/>
  <c r="Z165" i="7"/>
  <c r="D166" i="7"/>
  <c r="F166" i="7"/>
  <c r="H166" i="7"/>
  <c r="J166" i="7"/>
  <c r="L166" i="7"/>
  <c r="N166" i="7"/>
  <c r="P166" i="7"/>
  <c r="R166" i="7"/>
  <c r="T166" i="7"/>
  <c r="V166" i="7"/>
  <c r="X166" i="7"/>
  <c r="Z166" i="7"/>
  <c r="D167" i="7"/>
  <c r="F167" i="7"/>
  <c r="H167" i="7"/>
  <c r="J167" i="7"/>
  <c r="L167" i="7"/>
  <c r="N167" i="7"/>
  <c r="P167" i="7"/>
  <c r="R167" i="7"/>
  <c r="T167" i="7"/>
  <c r="V167" i="7"/>
  <c r="X167" i="7"/>
  <c r="Z167" i="7"/>
  <c r="D143" i="7"/>
  <c r="F143" i="7"/>
  <c r="D144" i="7"/>
  <c r="F144" i="7"/>
  <c r="D145" i="7"/>
  <c r="F145" i="7"/>
  <c r="D146" i="7"/>
  <c r="F146" i="7"/>
  <c r="D147" i="7"/>
  <c r="F147" i="7"/>
  <c r="D148" i="7"/>
  <c r="F148" i="7"/>
  <c r="D149" i="7"/>
  <c r="F149" i="7"/>
  <c r="D150" i="7"/>
  <c r="F150" i="7"/>
  <c r="D151" i="7"/>
  <c r="F151" i="7"/>
  <c r="D152" i="7"/>
  <c r="F152" i="7"/>
  <c r="D153" i="7"/>
  <c r="F153" i="7"/>
  <c r="D154" i="7"/>
  <c r="F154" i="7"/>
  <c r="D155" i="7"/>
  <c r="F155" i="7"/>
  <c r="D156" i="7"/>
  <c r="F156" i="7"/>
  <c r="D157" i="7"/>
  <c r="F157" i="7"/>
  <c r="D158" i="7"/>
  <c r="F158" i="7"/>
  <c r="D159" i="7"/>
  <c r="F159" i="7"/>
  <c r="H144" i="7"/>
  <c r="J144" i="7"/>
  <c r="L144" i="7"/>
  <c r="N144" i="7"/>
  <c r="P144" i="7"/>
  <c r="R144" i="7"/>
  <c r="T144" i="7"/>
  <c r="V144" i="7"/>
  <c r="X144" i="7"/>
  <c r="Z144" i="7"/>
  <c r="H145" i="7"/>
  <c r="J145" i="7"/>
  <c r="L145" i="7"/>
  <c r="N145" i="7"/>
  <c r="P145" i="7"/>
  <c r="R145" i="7"/>
  <c r="T145" i="7"/>
  <c r="V145" i="7"/>
  <c r="X145" i="7"/>
  <c r="Z145" i="7"/>
  <c r="H146" i="7"/>
  <c r="J146" i="7"/>
  <c r="L146" i="7"/>
  <c r="N146" i="7"/>
  <c r="P146" i="7"/>
  <c r="R146" i="7"/>
  <c r="T146" i="7"/>
  <c r="V146" i="7"/>
  <c r="X146" i="7"/>
  <c r="Z146" i="7"/>
  <c r="H147" i="7"/>
  <c r="J147" i="7"/>
  <c r="L147" i="7"/>
  <c r="N147" i="7"/>
  <c r="P147" i="7"/>
  <c r="R147" i="7"/>
  <c r="T147" i="7"/>
  <c r="V147" i="7"/>
  <c r="X147" i="7"/>
  <c r="Z147" i="7"/>
  <c r="H148" i="7"/>
  <c r="J148" i="7"/>
  <c r="L148" i="7"/>
  <c r="N148" i="7"/>
  <c r="P148" i="7"/>
  <c r="R148" i="7"/>
  <c r="T148" i="7"/>
  <c r="V148" i="7"/>
  <c r="X148" i="7"/>
  <c r="Z148" i="7"/>
  <c r="H149" i="7"/>
  <c r="J149" i="7"/>
  <c r="L149" i="7"/>
  <c r="N149" i="7"/>
  <c r="P149" i="7"/>
  <c r="R149" i="7"/>
  <c r="T149" i="7"/>
  <c r="V149" i="7"/>
  <c r="X149" i="7"/>
  <c r="Z149" i="7"/>
  <c r="H150" i="7"/>
  <c r="J150" i="7"/>
  <c r="L150" i="7"/>
  <c r="N150" i="7"/>
  <c r="P150" i="7"/>
  <c r="R150" i="7"/>
  <c r="T150" i="7"/>
  <c r="V150" i="7"/>
  <c r="X150" i="7"/>
  <c r="Z150" i="7"/>
  <c r="H151" i="7"/>
  <c r="J151" i="7"/>
  <c r="L151" i="7"/>
  <c r="N151" i="7"/>
  <c r="P151" i="7"/>
  <c r="R151" i="7"/>
  <c r="T151" i="7"/>
  <c r="V151" i="7"/>
  <c r="X151" i="7"/>
  <c r="Z151" i="7"/>
  <c r="H152" i="7"/>
  <c r="J152" i="7"/>
  <c r="L152" i="7"/>
  <c r="N152" i="7"/>
  <c r="P152" i="7"/>
  <c r="R152" i="7"/>
  <c r="T152" i="7"/>
  <c r="V152" i="7"/>
  <c r="X152" i="7"/>
  <c r="Z152" i="7"/>
  <c r="H153" i="7"/>
  <c r="J153" i="7"/>
  <c r="L153" i="7"/>
  <c r="N153" i="7"/>
  <c r="P153" i="7"/>
  <c r="R153" i="7"/>
  <c r="T153" i="7"/>
  <c r="V153" i="7"/>
  <c r="X153" i="7"/>
  <c r="Z153" i="7"/>
  <c r="H154" i="7"/>
  <c r="J154" i="7"/>
  <c r="L154" i="7"/>
  <c r="N154" i="7"/>
  <c r="P154" i="7"/>
  <c r="R154" i="7"/>
  <c r="T154" i="7"/>
  <c r="V154" i="7"/>
  <c r="X154" i="7"/>
  <c r="Z154" i="7"/>
  <c r="H155" i="7"/>
  <c r="J155" i="7"/>
  <c r="L155" i="7"/>
  <c r="N155" i="7"/>
  <c r="P155" i="7"/>
  <c r="R155" i="7"/>
  <c r="T155" i="7"/>
  <c r="V155" i="7"/>
  <c r="X155" i="7"/>
  <c r="Z155" i="7"/>
  <c r="H156" i="7"/>
  <c r="J156" i="7"/>
  <c r="L156" i="7"/>
  <c r="N156" i="7"/>
  <c r="P156" i="7"/>
  <c r="R156" i="7"/>
  <c r="T156" i="7"/>
  <c r="V156" i="7"/>
  <c r="X156" i="7"/>
  <c r="Z156" i="7"/>
  <c r="H157" i="7"/>
  <c r="J157" i="7"/>
  <c r="L157" i="7"/>
  <c r="N157" i="7"/>
  <c r="P157" i="7"/>
  <c r="R157" i="7"/>
  <c r="T157" i="7"/>
  <c r="V157" i="7"/>
  <c r="X157" i="7"/>
  <c r="Z157" i="7"/>
  <c r="H158" i="7"/>
  <c r="J158" i="7"/>
  <c r="L158" i="7"/>
  <c r="N158" i="7"/>
  <c r="P158" i="7"/>
  <c r="R158" i="7"/>
  <c r="T158" i="7"/>
  <c r="V158" i="7"/>
  <c r="X158" i="7"/>
  <c r="Z158" i="7"/>
  <c r="H159" i="7"/>
  <c r="J159" i="7"/>
  <c r="L159" i="7"/>
  <c r="N159" i="7"/>
  <c r="P159" i="7"/>
  <c r="R159" i="7"/>
  <c r="T159" i="7"/>
  <c r="V159" i="7"/>
  <c r="X159" i="7"/>
  <c r="Z159" i="7"/>
  <c r="D139" i="7"/>
  <c r="F139" i="7"/>
  <c r="H139" i="7"/>
  <c r="J139" i="7"/>
  <c r="L139" i="7"/>
  <c r="N139" i="7"/>
  <c r="P139" i="7"/>
  <c r="R139" i="7"/>
  <c r="T139" i="7"/>
  <c r="V139" i="7"/>
  <c r="X139" i="7"/>
  <c r="Z139" i="7"/>
  <c r="D140" i="7"/>
  <c r="F140" i="7"/>
  <c r="H140" i="7"/>
  <c r="J140" i="7"/>
  <c r="L140" i="7"/>
  <c r="N140" i="7"/>
  <c r="P140" i="7"/>
  <c r="R140" i="7"/>
  <c r="T140" i="7"/>
  <c r="V140" i="7"/>
  <c r="X140" i="7"/>
  <c r="Z140" i="7"/>
  <c r="D141" i="7"/>
  <c r="F141" i="7"/>
  <c r="H141" i="7"/>
  <c r="J141" i="7"/>
  <c r="L141" i="7"/>
  <c r="N141" i="7"/>
  <c r="P141" i="7"/>
  <c r="R141" i="7"/>
  <c r="T141" i="7"/>
  <c r="V141" i="7"/>
  <c r="X141" i="7"/>
  <c r="Z141" i="7"/>
  <c r="D142" i="7"/>
  <c r="F142" i="7"/>
  <c r="H142" i="7"/>
  <c r="J142" i="7"/>
  <c r="L142" i="7"/>
  <c r="N142" i="7"/>
  <c r="P142" i="7"/>
  <c r="R142" i="7"/>
  <c r="T142" i="7"/>
  <c r="V142" i="7"/>
  <c r="X142" i="7"/>
  <c r="Z142" i="7"/>
  <c r="H143" i="7"/>
  <c r="J143" i="7"/>
  <c r="L143" i="7"/>
  <c r="N143" i="7"/>
  <c r="P143" i="7"/>
  <c r="R143" i="7"/>
  <c r="T143" i="7"/>
  <c r="V143" i="7"/>
  <c r="X143" i="7"/>
  <c r="Z143" i="7"/>
  <c r="D160" i="7"/>
  <c r="F160" i="7"/>
  <c r="H160" i="7"/>
  <c r="J160" i="7"/>
  <c r="L160" i="7"/>
  <c r="N160" i="7"/>
  <c r="P160" i="7"/>
  <c r="R160" i="7"/>
  <c r="T160" i="7"/>
  <c r="V160" i="7"/>
  <c r="X160" i="7"/>
  <c r="Z160" i="7"/>
  <c r="D121" i="7"/>
  <c r="F121" i="7"/>
  <c r="H121" i="7"/>
  <c r="J121" i="7"/>
  <c r="L121" i="7"/>
  <c r="N121" i="7"/>
  <c r="P121" i="7"/>
  <c r="R121" i="7"/>
  <c r="T121" i="7"/>
  <c r="V121" i="7"/>
  <c r="X121" i="7"/>
  <c r="Z121" i="7"/>
  <c r="D122" i="7"/>
  <c r="F122" i="7"/>
  <c r="H122" i="7"/>
  <c r="J122" i="7"/>
  <c r="L122" i="7"/>
  <c r="N122" i="7"/>
  <c r="P122" i="7"/>
  <c r="R122" i="7"/>
  <c r="T122" i="7"/>
  <c r="V122" i="7"/>
  <c r="X122" i="7"/>
  <c r="Z122" i="7"/>
  <c r="D123" i="7"/>
  <c r="F123" i="7"/>
  <c r="H123" i="7"/>
  <c r="J123" i="7"/>
  <c r="L123" i="7"/>
  <c r="N123" i="7"/>
  <c r="P123" i="7"/>
  <c r="R123" i="7"/>
  <c r="T123" i="7"/>
  <c r="V123" i="7"/>
  <c r="X123" i="7"/>
  <c r="Z123" i="7"/>
  <c r="D124" i="7"/>
  <c r="F124" i="7"/>
  <c r="H124" i="7"/>
  <c r="J124" i="7"/>
  <c r="L124" i="7"/>
  <c r="N124" i="7"/>
  <c r="P124" i="7"/>
  <c r="R124" i="7"/>
  <c r="T124" i="7"/>
  <c r="V124" i="7"/>
  <c r="X124" i="7"/>
  <c r="Z124" i="7"/>
  <c r="D125" i="7"/>
  <c r="F125" i="7"/>
  <c r="H125" i="7"/>
  <c r="J125" i="7"/>
  <c r="L125" i="7"/>
  <c r="N125" i="7"/>
  <c r="P125" i="7"/>
  <c r="R125" i="7"/>
  <c r="T125" i="7"/>
  <c r="V125" i="7"/>
  <c r="X125" i="7"/>
  <c r="Z125" i="7"/>
  <c r="D126" i="7"/>
  <c r="F126" i="7"/>
  <c r="H126" i="7"/>
  <c r="J126" i="7"/>
  <c r="L126" i="7"/>
  <c r="N126" i="7"/>
  <c r="P126" i="7"/>
  <c r="R126" i="7"/>
  <c r="T126" i="7"/>
  <c r="V126" i="7"/>
  <c r="X126" i="7"/>
  <c r="Z126" i="7"/>
  <c r="D127" i="7"/>
  <c r="F127" i="7"/>
  <c r="H127" i="7"/>
  <c r="J127" i="7"/>
  <c r="L127" i="7"/>
  <c r="N127" i="7"/>
  <c r="P127" i="7"/>
  <c r="R127" i="7"/>
  <c r="T127" i="7"/>
  <c r="V127" i="7"/>
  <c r="X127" i="7"/>
  <c r="Z127" i="7"/>
  <c r="D128" i="7"/>
  <c r="F128" i="7"/>
  <c r="H128" i="7"/>
  <c r="J128" i="7"/>
  <c r="L128" i="7"/>
  <c r="N128" i="7"/>
  <c r="P128" i="7"/>
  <c r="R128" i="7"/>
  <c r="T128" i="7"/>
  <c r="V128" i="7"/>
  <c r="X128" i="7"/>
  <c r="Z128" i="7"/>
  <c r="D129" i="7"/>
  <c r="F129" i="7"/>
  <c r="H129" i="7"/>
  <c r="J129" i="7"/>
  <c r="L129" i="7"/>
  <c r="N129" i="7"/>
  <c r="P129" i="7"/>
  <c r="R129" i="7"/>
  <c r="T129" i="7"/>
  <c r="V129" i="7"/>
  <c r="X129" i="7"/>
  <c r="Z129" i="7"/>
  <c r="D130" i="7"/>
  <c r="F130" i="7"/>
  <c r="H130" i="7"/>
  <c r="J130" i="7"/>
  <c r="L130" i="7"/>
  <c r="N130" i="7"/>
  <c r="P130" i="7"/>
  <c r="R130" i="7"/>
  <c r="T130" i="7"/>
  <c r="V130" i="7"/>
  <c r="X130" i="7"/>
  <c r="Z130" i="7"/>
  <c r="D131" i="7"/>
  <c r="F131" i="7"/>
  <c r="H131" i="7"/>
  <c r="J131" i="7"/>
  <c r="L131" i="7"/>
  <c r="N131" i="7"/>
  <c r="P131" i="7"/>
  <c r="R131" i="7"/>
  <c r="T131" i="7"/>
  <c r="V131" i="7"/>
  <c r="X131" i="7"/>
  <c r="Z131" i="7"/>
  <c r="D132" i="7"/>
  <c r="F132" i="7"/>
  <c r="H132" i="7"/>
  <c r="J132" i="7"/>
  <c r="L132" i="7"/>
  <c r="N132" i="7"/>
  <c r="P132" i="7"/>
  <c r="R132" i="7"/>
  <c r="T132" i="7"/>
  <c r="V132" i="7"/>
  <c r="X132" i="7"/>
  <c r="Z132" i="7"/>
  <c r="D133" i="7"/>
  <c r="F133" i="7"/>
  <c r="H133" i="7"/>
  <c r="J133" i="7"/>
  <c r="L133" i="7"/>
  <c r="N133" i="7"/>
  <c r="P133" i="7"/>
  <c r="R133" i="7"/>
  <c r="T133" i="7"/>
  <c r="V133" i="7"/>
  <c r="X133" i="7"/>
  <c r="Z133" i="7"/>
  <c r="D134" i="7"/>
  <c r="F134" i="7"/>
  <c r="H134" i="7"/>
  <c r="J134" i="7"/>
  <c r="L134" i="7"/>
  <c r="N134" i="7"/>
  <c r="P134" i="7"/>
  <c r="R134" i="7"/>
  <c r="T134" i="7"/>
  <c r="V134" i="7"/>
  <c r="X134" i="7"/>
  <c r="Z134" i="7"/>
  <c r="D135" i="7"/>
  <c r="F135" i="7"/>
  <c r="H135" i="7"/>
  <c r="J135" i="7"/>
  <c r="L135" i="7"/>
  <c r="N135" i="7"/>
  <c r="P135" i="7"/>
  <c r="R135" i="7"/>
  <c r="T135" i="7"/>
  <c r="V135" i="7"/>
  <c r="X135" i="7"/>
  <c r="Z135" i="7"/>
  <c r="D136" i="7"/>
  <c r="F136" i="7"/>
  <c r="H136" i="7"/>
  <c r="J136" i="7"/>
  <c r="L136" i="7"/>
  <c r="N136" i="7"/>
  <c r="P136" i="7"/>
  <c r="R136" i="7"/>
  <c r="T136" i="7"/>
  <c r="V136" i="7"/>
  <c r="X136" i="7"/>
  <c r="Z136" i="7"/>
  <c r="D137" i="7"/>
  <c r="F137" i="7"/>
  <c r="H137" i="7"/>
  <c r="J137" i="7"/>
  <c r="L137" i="7"/>
  <c r="N137" i="7"/>
  <c r="P137" i="7"/>
  <c r="R137" i="7"/>
  <c r="T137" i="7"/>
  <c r="V137" i="7"/>
  <c r="X137" i="7"/>
  <c r="Z137" i="7"/>
  <c r="D138" i="7"/>
  <c r="F138" i="7"/>
  <c r="H138" i="7"/>
  <c r="J138" i="7"/>
  <c r="L138" i="7"/>
  <c r="N138" i="7"/>
  <c r="P138" i="7"/>
  <c r="R138" i="7"/>
  <c r="T138" i="7"/>
  <c r="V138" i="7"/>
  <c r="X138" i="7"/>
  <c r="Z138" i="7"/>
  <c r="D109" i="7"/>
  <c r="F109" i="7"/>
  <c r="H109" i="7"/>
  <c r="J109" i="7"/>
  <c r="L109" i="7"/>
  <c r="N109" i="7"/>
  <c r="P109" i="7"/>
  <c r="R109" i="7"/>
  <c r="T109" i="7"/>
  <c r="V109" i="7"/>
  <c r="X109" i="7"/>
  <c r="Z109" i="7"/>
  <c r="D110" i="7"/>
  <c r="F110" i="7"/>
  <c r="H110" i="7"/>
  <c r="J110" i="7"/>
  <c r="L110" i="7"/>
  <c r="N110" i="7"/>
  <c r="P110" i="7"/>
  <c r="R110" i="7"/>
  <c r="T110" i="7"/>
  <c r="V110" i="7"/>
  <c r="X110" i="7"/>
  <c r="Z110" i="7"/>
  <c r="D111" i="7"/>
  <c r="F111" i="7"/>
  <c r="H111" i="7"/>
  <c r="J111" i="7"/>
  <c r="L111" i="7"/>
  <c r="N111" i="7"/>
  <c r="P111" i="7"/>
  <c r="R111" i="7"/>
  <c r="T111" i="7"/>
  <c r="V111" i="7"/>
  <c r="X111" i="7"/>
  <c r="Z111" i="7"/>
  <c r="D112" i="7"/>
  <c r="F112" i="7"/>
  <c r="H112" i="7"/>
  <c r="J112" i="7"/>
  <c r="L112" i="7"/>
  <c r="N112" i="7"/>
  <c r="P112" i="7"/>
  <c r="R112" i="7"/>
  <c r="T112" i="7"/>
  <c r="V112" i="7"/>
  <c r="X112" i="7"/>
  <c r="Z112" i="7"/>
  <c r="D113" i="7"/>
  <c r="F113" i="7"/>
  <c r="H113" i="7"/>
  <c r="J113" i="7"/>
  <c r="L113" i="7"/>
  <c r="N113" i="7"/>
  <c r="P113" i="7"/>
  <c r="R113" i="7"/>
  <c r="T113" i="7"/>
  <c r="V113" i="7"/>
  <c r="X113" i="7"/>
  <c r="Z113" i="7"/>
  <c r="D114" i="7"/>
  <c r="F114" i="7"/>
  <c r="H114" i="7"/>
  <c r="J114" i="7"/>
  <c r="L114" i="7"/>
  <c r="N114" i="7"/>
  <c r="P114" i="7"/>
  <c r="R114" i="7"/>
  <c r="T114" i="7"/>
  <c r="V114" i="7"/>
  <c r="X114" i="7"/>
  <c r="Z114" i="7"/>
  <c r="D115" i="7"/>
  <c r="F115" i="7"/>
  <c r="H115" i="7"/>
  <c r="J115" i="7"/>
  <c r="L115" i="7"/>
  <c r="N115" i="7"/>
  <c r="P115" i="7"/>
  <c r="R115" i="7"/>
  <c r="T115" i="7"/>
  <c r="V115" i="7"/>
  <c r="X115" i="7"/>
  <c r="Z115" i="7"/>
  <c r="D116" i="7"/>
  <c r="F116" i="7"/>
  <c r="H116" i="7"/>
  <c r="J116" i="7"/>
  <c r="L116" i="7"/>
  <c r="N116" i="7"/>
  <c r="P116" i="7"/>
  <c r="R116" i="7"/>
  <c r="T116" i="7"/>
  <c r="V116" i="7"/>
  <c r="X116" i="7"/>
  <c r="Z116" i="7"/>
  <c r="D117" i="7"/>
  <c r="F117" i="7"/>
  <c r="H117" i="7"/>
  <c r="J117" i="7"/>
  <c r="L117" i="7"/>
  <c r="N117" i="7"/>
  <c r="P117" i="7"/>
  <c r="R117" i="7"/>
  <c r="T117" i="7"/>
  <c r="V117" i="7"/>
  <c r="X117" i="7"/>
  <c r="Z117" i="7"/>
  <c r="D118" i="7"/>
  <c r="F118" i="7"/>
  <c r="H118" i="7"/>
  <c r="J118" i="7"/>
  <c r="L118" i="7"/>
  <c r="N118" i="7"/>
  <c r="P118" i="7"/>
  <c r="R118" i="7"/>
  <c r="T118" i="7"/>
  <c r="V118" i="7"/>
  <c r="X118" i="7"/>
  <c r="Z118" i="7"/>
  <c r="D119" i="7"/>
  <c r="F119" i="7"/>
  <c r="H119" i="7"/>
  <c r="J119" i="7"/>
  <c r="L119" i="7"/>
  <c r="N119" i="7"/>
  <c r="P119" i="7"/>
  <c r="R119" i="7"/>
  <c r="T119" i="7"/>
  <c r="V119" i="7"/>
  <c r="X119" i="7"/>
  <c r="Z119" i="7"/>
  <c r="D120" i="7"/>
  <c r="F120" i="7"/>
  <c r="H120" i="7"/>
  <c r="J120" i="7"/>
  <c r="L120" i="7"/>
  <c r="N120" i="7"/>
  <c r="P120" i="7"/>
  <c r="R120" i="7"/>
  <c r="T120" i="7"/>
  <c r="V120" i="7"/>
  <c r="X120" i="7"/>
  <c r="Z120" i="7"/>
  <c r="Z6" i="7"/>
  <c r="Z7" i="7"/>
  <c r="Z8" i="7"/>
  <c r="Z9" i="7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107" i="7"/>
  <c r="Z108" i="7"/>
  <c r="Z5" i="7"/>
  <c r="D89" i="7"/>
  <c r="F89" i="7"/>
  <c r="H89" i="7"/>
  <c r="J89" i="7"/>
  <c r="L89" i="7"/>
  <c r="N89" i="7"/>
  <c r="P89" i="7"/>
  <c r="R89" i="7"/>
  <c r="T89" i="7"/>
  <c r="V89" i="7"/>
  <c r="X89" i="7"/>
  <c r="D90" i="7"/>
  <c r="F90" i="7"/>
  <c r="H90" i="7"/>
  <c r="J90" i="7"/>
  <c r="L90" i="7"/>
  <c r="N90" i="7"/>
  <c r="P90" i="7"/>
  <c r="R90" i="7"/>
  <c r="T90" i="7"/>
  <c r="V90" i="7"/>
  <c r="X90" i="7"/>
  <c r="D91" i="7"/>
  <c r="F91" i="7"/>
  <c r="H91" i="7"/>
  <c r="J91" i="7"/>
  <c r="L91" i="7"/>
  <c r="N91" i="7"/>
  <c r="P91" i="7"/>
  <c r="R91" i="7"/>
  <c r="T91" i="7"/>
  <c r="V91" i="7"/>
  <c r="X91" i="7"/>
  <c r="D92" i="7"/>
  <c r="F92" i="7"/>
  <c r="H92" i="7"/>
  <c r="J92" i="7"/>
  <c r="L92" i="7"/>
  <c r="N92" i="7"/>
  <c r="P92" i="7"/>
  <c r="R92" i="7"/>
  <c r="T92" i="7"/>
  <c r="V92" i="7"/>
  <c r="X92" i="7"/>
  <c r="D93" i="7"/>
  <c r="F93" i="7"/>
  <c r="H93" i="7"/>
  <c r="J93" i="7"/>
  <c r="L93" i="7"/>
  <c r="N93" i="7"/>
  <c r="P93" i="7"/>
  <c r="R93" i="7"/>
  <c r="T93" i="7"/>
  <c r="V93" i="7"/>
  <c r="X93" i="7"/>
  <c r="D94" i="7"/>
  <c r="F94" i="7"/>
  <c r="H94" i="7"/>
  <c r="J94" i="7"/>
  <c r="L94" i="7"/>
  <c r="N94" i="7"/>
  <c r="P94" i="7"/>
  <c r="R94" i="7"/>
  <c r="T94" i="7"/>
  <c r="V94" i="7"/>
  <c r="X94" i="7"/>
  <c r="D95" i="7"/>
  <c r="F95" i="7"/>
  <c r="H95" i="7"/>
  <c r="J95" i="7"/>
  <c r="L95" i="7"/>
  <c r="N95" i="7"/>
  <c r="P95" i="7"/>
  <c r="R95" i="7"/>
  <c r="T95" i="7"/>
  <c r="V95" i="7"/>
  <c r="X95" i="7"/>
  <c r="D96" i="7"/>
  <c r="F96" i="7"/>
  <c r="H96" i="7"/>
  <c r="J96" i="7"/>
  <c r="L96" i="7"/>
  <c r="N96" i="7"/>
  <c r="P96" i="7"/>
  <c r="R96" i="7"/>
  <c r="T96" i="7"/>
  <c r="V96" i="7"/>
  <c r="X96" i="7"/>
  <c r="D97" i="7"/>
  <c r="F97" i="7"/>
  <c r="H97" i="7"/>
  <c r="J97" i="7"/>
  <c r="L97" i="7"/>
  <c r="N97" i="7"/>
  <c r="P97" i="7"/>
  <c r="R97" i="7"/>
  <c r="T97" i="7"/>
  <c r="V97" i="7"/>
  <c r="X97" i="7"/>
  <c r="D98" i="7"/>
  <c r="F98" i="7"/>
  <c r="H98" i="7"/>
  <c r="J98" i="7"/>
  <c r="L98" i="7"/>
  <c r="N98" i="7"/>
  <c r="P98" i="7"/>
  <c r="R98" i="7"/>
  <c r="T98" i="7"/>
  <c r="V98" i="7"/>
  <c r="X98" i="7"/>
  <c r="D99" i="7"/>
  <c r="F99" i="7"/>
  <c r="H99" i="7"/>
  <c r="J99" i="7"/>
  <c r="L99" i="7"/>
  <c r="N99" i="7"/>
  <c r="P99" i="7"/>
  <c r="R99" i="7"/>
  <c r="T99" i="7"/>
  <c r="V99" i="7"/>
  <c r="X99" i="7"/>
  <c r="D100" i="7"/>
  <c r="F100" i="7"/>
  <c r="H100" i="7"/>
  <c r="J100" i="7"/>
  <c r="L100" i="7"/>
  <c r="N100" i="7"/>
  <c r="P100" i="7"/>
  <c r="R100" i="7"/>
  <c r="T100" i="7"/>
  <c r="V100" i="7"/>
  <c r="X100" i="7"/>
  <c r="D101" i="7"/>
  <c r="F101" i="7"/>
  <c r="H101" i="7"/>
  <c r="J101" i="7"/>
  <c r="L101" i="7"/>
  <c r="N101" i="7"/>
  <c r="P101" i="7"/>
  <c r="R101" i="7"/>
  <c r="T101" i="7"/>
  <c r="V101" i="7"/>
  <c r="X101" i="7"/>
  <c r="D102" i="7"/>
  <c r="F102" i="7"/>
  <c r="H102" i="7"/>
  <c r="J102" i="7"/>
  <c r="L102" i="7"/>
  <c r="N102" i="7"/>
  <c r="P102" i="7"/>
  <c r="R102" i="7"/>
  <c r="T102" i="7"/>
  <c r="V102" i="7"/>
  <c r="X102" i="7"/>
  <c r="D103" i="7"/>
  <c r="F103" i="7"/>
  <c r="H103" i="7"/>
  <c r="J103" i="7"/>
  <c r="L103" i="7"/>
  <c r="N103" i="7"/>
  <c r="P103" i="7"/>
  <c r="R103" i="7"/>
  <c r="T103" i="7"/>
  <c r="V103" i="7"/>
  <c r="X103" i="7"/>
  <c r="D104" i="7"/>
  <c r="F104" i="7"/>
  <c r="H104" i="7"/>
  <c r="J104" i="7"/>
  <c r="L104" i="7"/>
  <c r="N104" i="7"/>
  <c r="P104" i="7"/>
  <c r="R104" i="7"/>
  <c r="T104" i="7"/>
  <c r="V104" i="7"/>
  <c r="X104" i="7"/>
  <c r="D105" i="7"/>
  <c r="F105" i="7"/>
  <c r="H105" i="7"/>
  <c r="J105" i="7"/>
  <c r="L105" i="7"/>
  <c r="N105" i="7"/>
  <c r="P105" i="7"/>
  <c r="R105" i="7"/>
  <c r="T105" i="7"/>
  <c r="V105" i="7"/>
  <c r="X105" i="7"/>
  <c r="D106" i="7"/>
  <c r="F106" i="7"/>
  <c r="H106" i="7"/>
  <c r="J106" i="7"/>
  <c r="L106" i="7"/>
  <c r="N106" i="7"/>
  <c r="P106" i="7"/>
  <c r="R106" i="7"/>
  <c r="T106" i="7"/>
  <c r="V106" i="7"/>
  <c r="X106" i="7"/>
  <c r="D107" i="7"/>
  <c r="F107" i="7"/>
  <c r="H107" i="7"/>
  <c r="J107" i="7"/>
  <c r="L107" i="7"/>
  <c r="N107" i="7"/>
  <c r="P107" i="7"/>
  <c r="R107" i="7"/>
  <c r="T107" i="7"/>
  <c r="V107" i="7"/>
  <c r="X107" i="7"/>
  <c r="D80" i="7"/>
  <c r="F80" i="7"/>
  <c r="H80" i="7"/>
  <c r="J80" i="7"/>
  <c r="L80" i="7"/>
  <c r="N80" i="7"/>
  <c r="P80" i="7"/>
  <c r="R80" i="7"/>
  <c r="T80" i="7"/>
  <c r="V80" i="7"/>
  <c r="X80" i="7"/>
  <c r="D81" i="7"/>
  <c r="F81" i="7"/>
  <c r="H81" i="7"/>
  <c r="J81" i="7"/>
  <c r="L81" i="7"/>
  <c r="N81" i="7"/>
  <c r="P81" i="7"/>
  <c r="R81" i="7"/>
  <c r="T81" i="7"/>
  <c r="V81" i="7"/>
  <c r="X81" i="7"/>
  <c r="D82" i="7"/>
  <c r="F82" i="7"/>
  <c r="H82" i="7"/>
  <c r="J82" i="7"/>
  <c r="L82" i="7"/>
  <c r="N82" i="7"/>
  <c r="P82" i="7"/>
  <c r="R82" i="7"/>
  <c r="T82" i="7"/>
  <c r="V82" i="7"/>
  <c r="X82" i="7"/>
  <c r="D83" i="7"/>
  <c r="F83" i="7"/>
  <c r="H83" i="7"/>
  <c r="J83" i="7"/>
  <c r="L83" i="7"/>
  <c r="N83" i="7"/>
  <c r="P83" i="7"/>
  <c r="R83" i="7"/>
  <c r="T83" i="7"/>
  <c r="V83" i="7"/>
  <c r="X83" i="7"/>
  <c r="D84" i="7"/>
  <c r="F84" i="7"/>
  <c r="H84" i="7"/>
  <c r="J84" i="7"/>
  <c r="L84" i="7"/>
  <c r="N84" i="7"/>
  <c r="P84" i="7"/>
  <c r="R84" i="7"/>
  <c r="T84" i="7"/>
  <c r="V84" i="7"/>
  <c r="X84" i="7"/>
  <c r="D85" i="7"/>
  <c r="F85" i="7"/>
  <c r="H85" i="7"/>
  <c r="J85" i="7"/>
  <c r="L85" i="7"/>
  <c r="N85" i="7"/>
  <c r="P85" i="7"/>
  <c r="R85" i="7"/>
  <c r="T85" i="7"/>
  <c r="V85" i="7"/>
  <c r="X85" i="7"/>
  <c r="D86" i="7"/>
  <c r="F86" i="7"/>
  <c r="H86" i="7"/>
  <c r="J86" i="7"/>
  <c r="L86" i="7"/>
  <c r="N86" i="7"/>
  <c r="P86" i="7"/>
  <c r="R86" i="7"/>
  <c r="T86" i="7"/>
  <c r="V86" i="7"/>
  <c r="X86" i="7"/>
  <c r="D87" i="7"/>
  <c r="F87" i="7"/>
  <c r="H87" i="7"/>
  <c r="J87" i="7"/>
  <c r="L87" i="7"/>
  <c r="N87" i="7"/>
  <c r="P87" i="7"/>
  <c r="R87" i="7"/>
  <c r="T87" i="7"/>
  <c r="V87" i="7"/>
  <c r="X87" i="7"/>
  <c r="D88" i="7"/>
  <c r="F88" i="7"/>
  <c r="H88" i="7"/>
  <c r="J88" i="7"/>
  <c r="L88" i="7"/>
  <c r="N88" i="7"/>
  <c r="P88" i="7"/>
  <c r="R88" i="7"/>
  <c r="T88" i="7"/>
  <c r="V88" i="7"/>
  <c r="X88" i="7"/>
  <c r="D74" i="7"/>
  <c r="F74" i="7"/>
  <c r="H74" i="7"/>
  <c r="J74" i="7"/>
  <c r="L74" i="7"/>
  <c r="N74" i="7"/>
  <c r="P74" i="7"/>
  <c r="R74" i="7"/>
  <c r="T74" i="7"/>
  <c r="V74" i="7"/>
  <c r="X74" i="7"/>
  <c r="D75" i="7"/>
  <c r="F75" i="7"/>
  <c r="H75" i="7"/>
  <c r="J75" i="7"/>
  <c r="L75" i="7"/>
  <c r="N75" i="7"/>
  <c r="P75" i="7"/>
  <c r="R75" i="7"/>
  <c r="T75" i="7"/>
  <c r="V75" i="7"/>
  <c r="X75" i="7"/>
  <c r="D76" i="7"/>
  <c r="F76" i="7"/>
  <c r="H76" i="7"/>
  <c r="J76" i="7"/>
  <c r="L76" i="7"/>
  <c r="N76" i="7"/>
  <c r="P76" i="7"/>
  <c r="R76" i="7"/>
  <c r="T76" i="7"/>
  <c r="V76" i="7"/>
  <c r="X76" i="7"/>
  <c r="D77" i="7"/>
  <c r="F77" i="7"/>
  <c r="H77" i="7"/>
  <c r="J77" i="7"/>
  <c r="L77" i="7"/>
  <c r="N77" i="7"/>
  <c r="P77" i="7"/>
  <c r="R77" i="7"/>
  <c r="T77" i="7"/>
  <c r="V77" i="7"/>
  <c r="X77" i="7"/>
  <c r="D78" i="7"/>
  <c r="F78" i="7"/>
  <c r="H78" i="7"/>
  <c r="J78" i="7"/>
  <c r="L78" i="7"/>
  <c r="N78" i="7"/>
  <c r="P78" i="7"/>
  <c r="R78" i="7"/>
  <c r="T78" i="7"/>
  <c r="V78" i="7"/>
  <c r="X78" i="7"/>
  <c r="D79" i="7"/>
  <c r="F79" i="7"/>
  <c r="H79" i="7"/>
  <c r="J79" i="7"/>
  <c r="L79" i="7"/>
  <c r="N79" i="7"/>
  <c r="P79" i="7"/>
  <c r="R79" i="7"/>
  <c r="T79" i="7"/>
  <c r="V79" i="7"/>
  <c r="X79" i="7"/>
  <c r="D108" i="7"/>
  <c r="F108" i="7"/>
  <c r="H108" i="7"/>
  <c r="J108" i="7"/>
  <c r="L108" i="7"/>
  <c r="N108" i="7"/>
  <c r="P108" i="7"/>
  <c r="R108" i="7"/>
  <c r="T108" i="7"/>
  <c r="V108" i="7"/>
  <c r="X108" i="7"/>
  <c r="X5" i="7"/>
  <c r="X6" i="7"/>
  <c r="X7" i="7"/>
  <c r="X8" i="7"/>
  <c r="X9" i="7"/>
  <c r="X10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D55" i="7"/>
  <c r="F55" i="7"/>
  <c r="H55" i="7"/>
  <c r="J55" i="7"/>
  <c r="L55" i="7"/>
  <c r="N55" i="7"/>
  <c r="P55" i="7"/>
  <c r="R55" i="7"/>
  <c r="T55" i="7"/>
  <c r="V55" i="7"/>
  <c r="D56" i="7"/>
  <c r="F56" i="7"/>
  <c r="H56" i="7"/>
  <c r="J56" i="7"/>
  <c r="L56" i="7"/>
  <c r="N56" i="7"/>
  <c r="P56" i="7"/>
  <c r="R56" i="7"/>
  <c r="T56" i="7"/>
  <c r="V56" i="7"/>
  <c r="D57" i="7"/>
  <c r="F57" i="7"/>
  <c r="H57" i="7"/>
  <c r="J57" i="7"/>
  <c r="L57" i="7"/>
  <c r="N57" i="7"/>
  <c r="P57" i="7"/>
  <c r="R57" i="7"/>
  <c r="T57" i="7"/>
  <c r="V57" i="7"/>
  <c r="D58" i="7"/>
  <c r="F58" i="7"/>
  <c r="H58" i="7"/>
  <c r="J58" i="7"/>
  <c r="L58" i="7"/>
  <c r="N58" i="7"/>
  <c r="P58" i="7"/>
  <c r="R58" i="7"/>
  <c r="T58" i="7"/>
  <c r="V58" i="7"/>
  <c r="D59" i="7"/>
  <c r="F59" i="7"/>
  <c r="H59" i="7"/>
  <c r="J59" i="7"/>
  <c r="L59" i="7"/>
  <c r="N59" i="7"/>
  <c r="P59" i="7"/>
  <c r="R59" i="7"/>
  <c r="T59" i="7"/>
  <c r="V59" i="7"/>
  <c r="D60" i="7"/>
  <c r="F60" i="7"/>
  <c r="H60" i="7"/>
  <c r="J60" i="7"/>
  <c r="L60" i="7"/>
  <c r="N60" i="7"/>
  <c r="P60" i="7"/>
  <c r="R60" i="7"/>
  <c r="T60" i="7"/>
  <c r="V60" i="7"/>
  <c r="D61" i="7"/>
  <c r="F61" i="7"/>
  <c r="H61" i="7"/>
  <c r="J61" i="7"/>
  <c r="L61" i="7"/>
  <c r="N61" i="7"/>
  <c r="P61" i="7"/>
  <c r="R61" i="7"/>
  <c r="T61" i="7"/>
  <c r="V61" i="7"/>
  <c r="D62" i="7"/>
  <c r="F62" i="7"/>
  <c r="H62" i="7"/>
  <c r="J62" i="7"/>
  <c r="L62" i="7"/>
  <c r="N62" i="7"/>
  <c r="P62" i="7"/>
  <c r="R62" i="7"/>
  <c r="T62" i="7"/>
  <c r="V62" i="7"/>
  <c r="D63" i="7"/>
  <c r="F63" i="7"/>
  <c r="H63" i="7"/>
  <c r="J63" i="7"/>
  <c r="L63" i="7"/>
  <c r="N63" i="7"/>
  <c r="P63" i="7"/>
  <c r="R63" i="7"/>
  <c r="T63" i="7"/>
  <c r="V63" i="7"/>
  <c r="D64" i="7"/>
  <c r="F64" i="7"/>
  <c r="H64" i="7"/>
  <c r="J64" i="7"/>
  <c r="L64" i="7"/>
  <c r="N64" i="7"/>
  <c r="P64" i="7"/>
  <c r="R64" i="7"/>
  <c r="T64" i="7"/>
  <c r="V64" i="7"/>
  <c r="D65" i="7"/>
  <c r="F65" i="7"/>
  <c r="H65" i="7"/>
  <c r="J65" i="7"/>
  <c r="L65" i="7"/>
  <c r="N65" i="7"/>
  <c r="P65" i="7"/>
  <c r="R65" i="7"/>
  <c r="T65" i="7"/>
  <c r="V65" i="7"/>
  <c r="D66" i="7"/>
  <c r="F66" i="7"/>
  <c r="H66" i="7"/>
  <c r="J66" i="7"/>
  <c r="L66" i="7"/>
  <c r="N66" i="7"/>
  <c r="P66" i="7"/>
  <c r="R66" i="7"/>
  <c r="T66" i="7"/>
  <c r="V66" i="7"/>
  <c r="D67" i="7"/>
  <c r="F67" i="7"/>
  <c r="H67" i="7"/>
  <c r="J67" i="7"/>
  <c r="L67" i="7"/>
  <c r="N67" i="7"/>
  <c r="P67" i="7"/>
  <c r="R67" i="7"/>
  <c r="T67" i="7"/>
  <c r="V67" i="7"/>
  <c r="D68" i="7"/>
  <c r="F68" i="7"/>
  <c r="H68" i="7"/>
  <c r="J68" i="7"/>
  <c r="L68" i="7"/>
  <c r="N68" i="7"/>
  <c r="P68" i="7"/>
  <c r="R68" i="7"/>
  <c r="T68" i="7"/>
  <c r="V68" i="7"/>
  <c r="D69" i="7"/>
  <c r="F69" i="7"/>
  <c r="H69" i="7"/>
  <c r="J69" i="7"/>
  <c r="L69" i="7"/>
  <c r="N69" i="7"/>
  <c r="P69" i="7"/>
  <c r="R69" i="7"/>
  <c r="T69" i="7"/>
  <c r="V69" i="7"/>
  <c r="D70" i="7"/>
  <c r="F70" i="7"/>
  <c r="H70" i="7"/>
  <c r="J70" i="7"/>
  <c r="L70" i="7"/>
  <c r="N70" i="7"/>
  <c r="P70" i="7"/>
  <c r="R70" i="7"/>
  <c r="T70" i="7"/>
  <c r="V70" i="7"/>
  <c r="D71" i="7"/>
  <c r="F71" i="7"/>
  <c r="H71" i="7"/>
  <c r="J71" i="7"/>
  <c r="L71" i="7"/>
  <c r="N71" i="7"/>
  <c r="P71" i="7"/>
  <c r="R71" i="7"/>
  <c r="T71" i="7"/>
  <c r="V71" i="7"/>
  <c r="D72" i="7"/>
  <c r="F72" i="7"/>
  <c r="H72" i="7"/>
  <c r="J72" i="7"/>
  <c r="L72" i="7"/>
  <c r="N72" i="7"/>
  <c r="P72" i="7"/>
  <c r="R72" i="7"/>
  <c r="T72" i="7"/>
  <c r="V72" i="7"/>
  <c r="D73" i="7"/>
  <c r="F73" i="7"/>
  <c r="H73" i="7"/>
  <c r="J73" i="7"/>
  <c r="L73" i="7"/>
  <c r="N73" i="7"/>
  <c r="P73" i="7"/>
  <c r="R73" i="7"/>
  <c r="T73" i="7"/>
  <c r="V73" i="7"/>
  <c r="V5" i="7"/>
  <c r="V6" i="7"/>
  <c r="V7" i="7"/>
  <c r="V8" i="7"/>
  <c r="V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D48" i="7"/>
  <c r="F48" i="7"/>
  <c r="H48" i="7"/>
  <c r="J48" i="7"/>
  <c r="L48" i="7"/>
  <c r="N48" i="7"/>
  <c r="P48" i="7"/>
  <c r="R48" i="7"/>
  <c r="T48" i="7"/>
  <c r="D49" i="7"/>
  <c r="F49" i="7"/>
  <c r="H49" i="7"/>
  <c r="J49" i="7"/>
  <c r="L49" i="7"/>
  <c r="N49" i="7"/>
  <c r="P49" i="7"/>
  <c r="R49" i="7"/>
  <c r="T49" i="7"/>
  <c r="D50" i="7"/>
  <c r="F50" i="7"/>
  <c r="H50" i="7"/>
  <c r="J50" i="7"/>
  <c r="L50" i="7"/>
  <c r="N50" i="7"/>
  <c r="P50" i="7"/>
  <c r="R50" i="7"/>
  <c r="T50" i="7"/>
  <c r="D51" i="7"/>
  <c r="F51" i="7"/>
  <c r="H51" i="7"/>
  <c r="J51" i="7"/>
  <c r="L51" i="7"/>
  <c r="N51" i="7"/>
  <c r="P51" i="7"/>
  <c r="R51" i="7"/>
  <c r="T51" i="7"/>
  <c r="D52" i="7"/>
  <c r="F52" i="7"/>
  <c r="H52" i="7"/>
  <c r="J52" i="7"/>
  <c r="L52" i="7"/>
  <c r="N52" i="7"/>
  <c r="P52" i="7"/>
  <c r="R52" i="7"/>
  <c r="T52" i="7"/>
  <c r="D53" i="7"/>
  <c r="F53" i="7"/>
  <c r="H53" i="7"/>
  <c r="J53" i="7"/>
  <c r="L53" i="7"/>
  <c r="N53" i="7"/>
  <c r="P53" i="7"/>
  <c r="R53" i="7"/>
  <c r="T53" i="7"/>
  <c r="D54" i="7"/>
  <c r="F54" i="7"/>
  <c r="H54" i="7"/>
  <c r="J54" i="7"/>
  <c r="L54" i="7"/>
  <c r="N54" i="7"/>
  <c r="P54" i="7"/>
  <c r="R54" i="7"/>
  <c r="T54" i="7"/>
  <c r="H37" i="7"/>
  <c r="D43" i="7"/>
  <c r="F43" i="7"/>
  <c r="H43" i="7"/>
  <c r="J43" i="7"/>
  <c r="L43" i="7"/>
  <c r="N43" i="7"/>
  <c r="P43" i="7"/>
  <c r="R43" i="7"/>
  <c r="T43" i="7"/>
  <c r="D44" i="7"/>
  <c r="F44" i="7"/>
  <c r="H44" i="7"/>
  <c r="J44" i="7"/>
  <c r="L44" i="7"/>
  <c r="N44" i="7"/>
  <c r="P44" i="7"/>
  <c r="R44" i="7"/>
  <c r="T44" i="7"/>
  <c r="D45" i="7"/>
  <c r="F45" i="7"/>
  <c r="H45" i="7"/>
  <c r="J45" i="7"/>
  <c r="L45" i="7"/>
  <c r="N45" i="7"/>
  <c r="P45" i="7"/>
  <c r="R45" i="7"/>
  <c r="T45" i="7"/>
  <c r="D46" i="7"/>
  <c r="F46" i="7"/>
  <c r="H46" i="7"/>
  <c r="J46" i="7"/>
  <c r="L46" i="7"/>
  <c r="N46" i="7"/>
  <c r="P46" i="7"/>
  <c r="R46" i="7"/>
  <c r="T46" i="7"/>
  <c r="D47" i="7"/>
  <c r="F47" i="7"/>
  <c r="H47" i="7"/>
  <c r="J47" i="7"/>
  <c r="L47" i="7"/>
  <c r="N47" i="7"/>
  <c r="P47" i="7"/>
  <c r="R47" i="7"/>
  <c r="T47" i="7"/>
  <c r="T5" i="7"/>
  <c r="T6" i="7"/>
  <c r="T7" i="7"/>
  <c r="T8" i="7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D40" i="7"/>
  <c r="F40" i="7"/>
  <c r="H40" i="7"/>
  <c r="J40" i="7"/>
  <c r="L40" i="7"/>
  <c r="N40" i="7"/>
  <c r="P40" i="7"/>
  <c r="R40" i="7"/>
  <c r="D41" i="7"/>
  <c r="F41" i="7"/>
  <c r="H41" i="7"/>
  <c r="J41" i="7"/>
  <c r="L41" i="7"/>
  <c r="N41" i="7"/>
  <c r="P41" i="7"/>
  <c r="R41" i="7"/>
  <c r="D42" i="7"/>
  <c r="F42" i="7"/>
  <c r="H42" i="7"/>
  <c r="J42" i="7"/>
  <c r="L42" i="7"/>
  <c r="N42" i="7"/>
  <c r="P42" i="7"/>
  <c r="R42" i="7"/>
  <c r="Z374" i="7"/>
  <c r="AF374" i="7"/>
  <c r="T374" i="7"/>
  <c r="V374" i="7"/>
  <c r="X374" i="7"/>
  <c r="AB374" i="7"/>
  <c r="AD374" i="7"/>
  <c r="AF375" i="7"/>
  <c r="Z375" i="7"/>
  <c r="I719" i="1"/>
  <c r="K718" i="1"/>
  <c r="R23" i="1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D36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D37" i="7"/>
  <c r="E37" i="7"/>
  <c r="F37" i="7"/>
  <c r="G37" i="7"/>
  <c r="I37" i="7"/>
  <c r="J37" i="7"/>
  <c r="K37" i="7"/>
  <c r="L37" i="7"/>
  <c r="M37" i="7"/>
  <c r="N37" i="7"/>
  <c r="O37" i="7"/>
  <c r="P37" i="7"/>
  <c r="Q37" i="7"/>
  <c r="R37" i="7"/>
  <c r="S37" i="7"/>
  <c r="D38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S5" i="7"/>
  <c r="S6" i="7"/>
  <c r="S7" i="7"/>
  <c r="S8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R5" i="7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P5" i="7"/>
  <c r="P6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N5" i="7"/>
  <c r="N6" i="7"/>
  <c r="N7" i="7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5" i="7"/>
  <c r="D6" i="7"/>
  <c r="D7" i="7"/>
  <c r="D8" i="7"/>
  <c r="D9" i="7"/>
  <c r="D10" i="7"/>
  <c r="D11" i="7"/>
  <c r="D12" i="7"/>
  <c r="D13" i="7"/>
  <c r="D14" i="7"/>
  <c r="D15" i="7"/>
  <c r="D16" i="7"/>
  <c r="F393" i="7"/>
  <c r="R36" i="15"/>
  <c r="R21" i="16"/>
  <c r="D374" i="7"/>
  <c r="F374" i="7"/>
  <c r="H374" i="7"/>
  <c r="J374" i="7"/>
  <c r="L374" i="7"/>
  <c r="N374" i="7"/>
  <c r="P374" i="7"/>
  <c r="R374" i="7"/>
  <c r="E374" i="7"/>
  <c r="G374" i="7"/>
  <c r="I374" i="7"/>
  <c r="K374" i="7"/>
  <c r="M374" i="7"/>
  <c r="O374" i="7"/>
  <c r="Q374" i="7"/>
  <c r="S374" i="7"/>
  <c r="R45" i="5"/>
  <c r="AD375" i="7"/>
  <c r="AB375" i="7"/>
  <c r="T375" i="7"/>
  <c r="V375" i="7"/>
  <c r="X375" i="7"/>
  <c r="I721" i="1"/>
  <c r="J375" i="7"/>
  <c r="R375" i="7"/>
  <c r="D381" i="7"/>
  <c r="L42" i="5"/>
  <c r="D380" i="7"/>
  <c r="F375" i="7"/>
  <c r="H375" i="7"/>
  <c r="P375" i="7"/>
  <c r="N375" i="7"/>
  <c r="L375" i="7"/>
  <c r="D375" i="7"/>
  <c r="D382" i="7"/>
  <c r="P380" i="7"/>
  <c r="R44" i="5"/>
  <c r="E389" i="7"/>
  <c r="W21" i="17"/>
  <c r="E390" i="7"/>
  <c r="W22" i="17"/>
  <c r="E391" i="7"/>
  <c r="W23" i="17"/>
  <c r="E392" i="7"/>
  <c r="W24" i="17"/>
  <c r="E393" i="7"/>
  <c r="W25" i="17"/>
  <c r="E394" i="7"/>
  <c r="W26" i="17"/>
  <c r="D21" i="17"/>
  <c r="D22" i="17"/>
  <c r="E395" i="7"/>
  <c r="W27" i="17"/>
  <c r="E396" i="7"/>
  <c r="W28" i="17"/>
  <c r="E397" i="7"/>
  <c r="W29" i="17"/>
  <c r="E398" i="7"/>
  <c r="W30" i="17"/>
  <c r="E399" i="7"/>
  <c r="W31" i="17"/>
  <c r="E400" i="7"/>
  <c r="W32" i="17"/>
  <c r="E401" i="7"/>
  <c r="W33" i="17"/>
  <c r="E402" i="7"/>
  <c r="W34" i="17"/>
  <c r="E403" i="7"/>
  <c r="W35" i="17"/>
  <c r="E405" i="7"/>
  <c r="W37" i="17"/>
  <c r="E406" i="7"/>
  <c r="W38" i="17"/>
  <c r="E407" i="7"/>
  <c r="W39" i="17"/>
  <c r="E404" i="7"/>
  <c r="W36" i="17"/>
  <c r="W54" i="5"/>
  <c r="F382" i="7"/>
  <c r="H381" i="7"/>
  <c r="W49" i="5"/>
  <c r="W57" i="5"/>
  <c r="W45" i="5"/>
  <c r="W61" i="5"/>
  <c r="R22" i="17"/>
  <c r="R24" i="17"/>
  <c r="W53" i="5"/>
  <c r="W47" i="5"/>
  <c r="W43" i="5"/>
  <c r="W55" i="5"/>
  <c r="W51" i="5"/>
  <c r="W50" i="5"/>
  <c r="W48" i="5"/>
  <c r="W46" i="5"/>
  <c r="W44" i="5"/>
  <c r="W59" i="5"/>
  <c r="W56" i="5"/>
  <c r="W60" i="5"/>
  <c r="W58" i="5"/>
  <c r="W49" i="15"/>
  <c r="W34" i="16"/>
  <c r="W52" i="15"/>
  <c r="W37" i="16"/>
  <c r="W51" i="15"/>
  <c r="W36" i="16"/>
  <c r="I398" i="7"/>
  <c r="W50" i="15"/>
  <c r="W35" i="16"/>
  <c r="W48" i="15"/>
  <c r="W33" i="16"/>
  <c r="W47" i="15"/>
  <c r="W32" i="16"/>
  <c r="W46" i="15"/>
  <c r="W31" i="16"/>
  <c r="W45" i="15"/>
  <c r="W30" i="16"/>
  <c r="W44" i="15"/>
  <c r="W29" i="16"/>
  <c r="W43" i="15"/>
  <c r="W28" i="16"/>
  <c r="W42" i="15"/>
  <c r="W27" i="16"/>
  <c r="W41" i="15"/>
  <c r="W26" i="16"/>
  <c r="W40" i="15"/>
  <c r="W25" i="16"/>
  <c r="W39" i="15"/>
  <c r="W24" i="16"/>
  <c r="W38" i="15"/>
  <c r="W23" i="16"/>
  <c r="W37" i="15"/>
  <c r="W22" i="16"/>
  <c r="W36" i="15"/>
  <c r="W21" i="16"/>
  <c r="W35" i="15"/>
  <c r="W20" i="16"/>
  <c r="W34" i="15"/>
  <c r="W19" i="16"/>
  <c r="E408" i="7"/>
  <c r="W40" i="17"/>
  <c r="W52" i="5"/>
  <c r="I397" i="7"/>
  <c r="I393" i="7"/>
  <c r="I396" i="7"/>
  <c r="I395" i="7"/>
  <c r="I392" i="7"/>
  <c r="I391" i="7"/>
  <c r="W62" i="5"/>
  <c r="I394" i="7"/>
  <c r="I390" i="7"/>
  <c r="E724" i="1"/>
  <c r="F724" i="1"/>
  <c r="G724" i="1"/>
  <c r="J724" i="1"/>
  <c r="K724" i="1"/>
  <c r="C724" i="1"/>
  <c r="D33" i="15"/>
  <c r="D34" i="15"/>
  <c r="D35" i="15"/>
  <c r="R37" i="15"/>
  <c r="R35" i="15"/>
  <c r="R22" i="16"/>
  <c r="R20" i="16"/>
  <c r="C725" i="1"/>
  <c r="F390" i="7"/>
  <c r="D20" i="16"/>
  <c r="D19" i="16"/>
  <c r="W53" i="15"/>
  <c r="W38" i="16"/>
  <c r="I399" i="7"/>
  <c r="F408" i="7"/>
  <c r="I42" i="5"/>
  <c r="G720" i="1"/>
  <c r="R25" i="17"/>
  <c r="P26" i="17"/>
  <c r="D21" i="16"/>
  <c r="D22" i="16"/>
  <c r="R38" i="15"/>
  <c r="P39" i="15"/>
  <c r="R23" i="16"/>
  <c r="P24" i="16"/>
  <c r="I382" i="7"/>
  <c r="F392" i="7"/>
  <c r="H727" i="1"/>
  <c r="H728" i="1"/>
  <c r="R46" i="5"/>
  <c r="R47" i="5"/>
  <c r="P48" i="5"/>
  <c r="D42" i="5"/>
  <c r="E721" i="1"/>
  <c r="I720" i="1"/>
  <c r="F387" i="7"/>
  <c r="H387" i="7"/>
  <c r="F384" i="7"/>
  <c r="F391" i="7"/>
  <c r="F394" i="7"/>
  <c r="H729" i="1"/>
</calcChain>
</file>

<file path=xl/sharedStrings.xml><?xml version="1.0" encoding="utf-8"?>
<sst xmlns="http://schemas.openxmlformats.org/spreadsheetml/2006/main" count="755" uniqueCount="396">
  <si>
    <t>رقم الشيك</t>
  </si>
  <si>
    <t>تاريخ الشيك</t>
  </si>
  <si>
    <t>المبلغ الوارد</t>
  </si>
  <si>
    <t>جهة الورود</t>
  </si>
  <si>
    <t>سبب ورود المبلغ</t>
  </si>
  <si>
    <t>إذن الصرف ومافي حكمه</t>
  </si>
  <si>
    <t>تاريخ الصرف</t>
  </si>
  <si>
    <t>وقت الصرف</t>
  </si>
  <si>
    <t>المبلغ المنصرف</t>
  </si>
  <si>
    <t>اسم المنتفع</t>
  </si>
  <si>
    <t>الشركة التابع لها</t>
  </si>
  <si>
    <t>سبب الصرف</t>
  </si>
  <si>
    <t>ملاحظات الصرف</t>
  </si>
  <si>
    <t>عصام الدين عفيفي محمود</t>
  </si>
  <si>
    <t>ماهر عبد السميع محمد</t>
  </si>
  <si>
    <t>مصطفى علي إبراهيم سند</t>
  </si>
  <si>
    <t>Total</t>
  </si>
  <si>
    <t>المتبقي</t>
  </si>
  <si>
    <t>مبلغ التسوية</t>
  </si>
  <si>
    <t>رقم التسوية</t>
  </si>
  <si>
    <t>تاريخ التسوية</t>
  </si>
  <si>
    <t>ياسر محمد إبراهيم</t>
  </si>
  <si>
    <t>محمد محمود صقر</t>
  </si>
  <si>
    <t>الفئة بالجنيه</t>
  </si>
  <si>
    <t>200</t>
  </si>
  <si>
    <t>100</t>
  </si>
  <si>
    <t>50</t>
  </si>
  <si>
    <t>20</t>
  </si>
  <si>
    <t>10</t>
  </si>
  <si>
    <t>5</t>
  </si>
  <si>
    <t>1</t>
  </si>
  <si>
    <t>0.5</t>
  </si>
  <si>
    <t>0.25</t>
  </si>
  <si>
    <t>عملات مساعدة</t>
  </si>
  <si>
    <t>العدد</t>
  </si>
  <si>
    <t>المبلغ</t>
  </si>
  <si>
    <t>إجمالي المبلغ</t>
  </si>
  <si>
    <t>المنصرف</t>
  </si>
  <si>
    <t>أحمد محمد أحمد</t>
  </si>
  <si>
    <t>ملاحظات الوارد</t>
  </si>
  <si>
    <t>TOTAL</t>
  </si>
  <si>
    <t>هيثم إبراهيم السيد</t>
  </si>
  <si>
    <t>حسن إبراهيم الدسوقي أبو اليزيد</t>
  </si>
  <si>
    <t>أسامة رفاعي إبراهيم</t>
  </si>
  <si>
    <t>التسوية</t>
  </si>
  <si>
    <t>التسوية3</t>
  </si>
  <si>
    <t>التسوية5</t>
  </si>
  <si>
    <t>التسوية7</t>
  </si>
  <si>
    <t>التسوية9</t>
  </si>
  <si>
    <t>التسوية11</t>
  </si>
  <si>
    <t>التسوية13</t>
  </si>
  <si>
    <t>الاسم</t>
  </si>
  <si>
    <t>المنصرف2</t>
  </si>
  <si>
    <t>المنصرف4</t>
  </si>
  <si>
    <t>المنصرف6</t>
  </si>
  <si>
    <t>المنصرف8</t>
  </si>
  <si>
    <t>المنصرف10</t>
  </si>
  <si>
    <t>المنصرف12</t>
  </si>
  <si>
    <t>المنصرف14</t>
  </si>
  <si>
    <t>التسوية15</t>
  </si>
  <si>
    <t>إجمالي المنصرف</t>
  </si>
  <si>
    <t>إجمال التسويات</t>
  </si>
  <si>
    <t>المتبقي لدى أمناء العهد</t>
  </si>
  <si>
    <t>عبد الله محمد محمد مسلم</t>
  </si>
  <si>
    <t>عبد الباسط محمد عبد اللطيف</t>
  </si>
  <si>
    <t>ملاحظات التسويات</t>
  </si>
  <si>
    <t>المنصرف16</t>
  </si>
  <si>
    <t>التسوية17</t>
  </si>
  <si>
    <t>المنصرف17</t>
  </si>
  <si>
    <t>التسوية18</t>
  </si>
  <si>
    <t>إجمالي المتبقي</t>
  </si>
  <si>
    <t>Column1</t>
  </si>
  <si>
    <t>مسلسل</t>
  </si>
  <si>
    <t>التسوية20</t>
  </si>
  <si>
    <t>المنصرف19</t>
  </si>
  <si>
    <t>أحمد نزهي عبد اللاه</t>
  </si>
  <si>
    <t>إجمالي المتبقي مع إجمالي المنصرف</t>
  </si>
  <si>
    <t>المتبقي بعد مبلغ التسويات</t>
  </si>
  <si>
    <t>المتبقي بعد التسويات المرسلة</t>
  </si>
  <si>
    <t>الفرق بين التسويات المرسلة ومبلغ التسويات</t>
  </si>
  <si>
    <t>ضبط الخزينة (المتبقي طرف أمناء العهد+التسويات المرسلة+التسويات الباقية+المبلغ المتبقي)</t>
  </si>
  <si>
    <t>الفرق بين إجمالي المنصرف وضبط الخزينة</t>
  </si>
  <si>
    <t>رقم إذن صرف</t>
  </si>
  <si>
    <t>القطاع المالي</t>
  </si>
  <si>
    <t>تحية طيبة وبعد</t>
  </si>
  <si>
    <t>برجاء استخراج شيك بقيمة الاستعاضة</t>
  </si>
  <si>
    <t>ولسيادتكم جزيل الشكر</t>
  </si>
  <si>
    <t>تحريرا في</t>
  </si>
  <si>
    <t>مقدمة</t>
  </si>
  <si>
    <t>محسن محمد عبد المحسن</t>
  </si>
  <si>
    <t>مدير عام المراجعة</t>
  </si>
  <si>
    <t>قيمة العهدة</t>
  </si>
  <si>
    <t>قيمة الاستعاضة</t>
  </si>
  <si>
    <t>مرسل للعلم والتنبيه باللازم</t>
  </si>
  <si>
    <t>جرد الخزينة</t>
  </si>
  <si>
    <t>المنصرف20</t>
  </si>
  <si>
    <t>التسوية21</t>
  </si>
  <si>
    <t>المبالغ الواردة</t>
  </si>
  <si>
    <t>التسويات</t>
  </si>
  <si>
    <t>مبالغ طرف أمناء العهد</t>
  </si>
  <si>
    <t>مستندات تحت التسوية</t>
  </si>
  <si>
    <t>نقدية متبقية</t>
  </si>
  <si>
    <t>الأجمالي</t>
  </si>
  <si>
    <t>الإجمالي</t>
  </si>
  <si>
    <t>الفرق</t>
  </si>
  <si>
    <t>جرد الخزينة المركزية</t>
  </si>
  <si>
    <t>المراجع</t>
  </si>
  <si>
    <t>عمود1</t>
  </si>
  <si>
    <t>شركة نقل البضائع</t>
  </si>
  <si>
    <t>المنصرف22</t>
  </si>
  <si>
    <t>التسوية23</t>
  </si>
  <si>
    <t>المنصرف24</t>
  </si>
  <si>
    <t>التسوية25</t>
  </si>
  <si>
    <t>المنصرف26</t>
  </si>
  <si>
    <t>التسوية27</t>
  </si>
  <si>
    <t xml:space="preserve">  </t>
  </si>
  <si>
    <t>السيد المحاسب / رئيس القطاع المالي</t>
  </si>
  <si>
    <t>الشركة القابضة للنقل</t>
  </si>
  <si>
    <t>القطاع المالي والاقتصادي</t>
  </si>
  <si>
    <t>الاستعاضة</t>
  </si>
  <si>
    <t>مبالغ موردة</t>
  </si>
  <si>
    <t>المنصرف من الأجور وخلافه</t>
  </si>
  <si>
    <t>رقم إذن الصرف</t>
  </si>
  <si>
    <t>تاريخ إذن الصرف</t>
  </si>
  <si>
    <t>البيان</t>
  </si>
  <si>
    <t>رصيد اليوم السابق</t>
  </si>
  <si>
    <t>المنصرف اليومي</t>
  </si>
  <si>
    <t>رصيد اليوم المرحل</t>
  </si>
  <si>
    <t>إجمالي المستندات</t>
  </si>
  <si>
    <t>رقم إذن التوريد</t>
  </si>
  <si>
    <t>تاريخ إذن التوريد</t>
  </si>
  <si>
    <t>مبلغ الشيك</t>
  </si>
  <si>
    <t>قرش       جنيه</t>
  </si>
  <si>
    <t xml:space="preserve">يومية الخزينه عن يوم  </t>
  </si>
  <si>
    <t>المنصرف27</t>
  </si>
  <si>
    <t>التسوية28</t>
  </si>
  <si>
    <t>العهد طرف الأمناء</t>
  </si>
  <si>
    <t>الاستعاضات</t>
  </si>
  <si>
    <t>النقدية</t>
  </si>
  <si>
    <t>استعاضة رقم ()</t>
  </si>
  <si>
    <t>عهد مؤقتة</t>
  </si>
  <si>
    <t>خصم من سابق</t>
  </si>
  <si>
    <t>محمد كامل محمد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</si>
  <si>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</si>
  <si>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</si>
  <si>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</si>
  <si>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</si>
  <si>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</si>
  <si>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</si>
  <si>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</si>
  <si>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</si>
  <si>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</si>
  <si>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</si>
  <si>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عمود12</t>
  </si>
  <si>
    <t>عمود13</t>
  </si>
  <si>
    <t>عمود14</t>
  </si>
  <si>
    <t>عمود15</t>
  </si>
  <si>
    <t>عمود16</t>
  </si>
  <si>
    <t>عمود17</t>
  </si>
  <si>
    <t>عمود18</t>
  </si>
  <si>
    <t>عمود19</t>
  </si>
  <si>
    <t>عمود20</t>
  </si>
  <si>
    <t>عمود21</t>
  </si>
  <si>
    <t>عمود22</t>
  </si>
  <si>
    <t>عمود23</t>
  </si>
  <si>
    <t>عمود24</t>
  </si>
  <si>
    <t>عمود25</t>
  </si>
  <si>
    <t>عمود26</t>
  </si>
  <si>
    <t>عمود27</t>
  </si>
  <si>
    <t>عمود28</t>
  </si>
  <si>
    <t>عمود29</t>
  </si>
  <si>
    <t>عمود30</t>
  </si>
  <si>
    <t>عمود31</t>
  </si>
  <si>
    <t>عمود32</t>
  </si>
  <si>
    <t>عمود33</t>
  </si>
  <si>
    <t>عمود34</t>
  </si>
  <si>
    <t>عمود35</t>
  </si>
  <si>
    <t>المنصرف28</t>
  </si>
  <si>
    <t>التسوية29</t>
  </si>
  <si>
    <t>جهة التشغيل</t>
  </si>
  <si>
    <t>العهدة المتبقية</t>
  </si>
  <si>
    <t>مصطفى علي إبراهيم سولار</t>
  </si>
  <si>
    <t>محمد أحمد السيد خليل</t>
  </si>
  <si>
    <t>مشتريات</t>
  </si>
  <si>
    <t>عمود342</t>
  </si>
  <si>
    <t>عمود353</t>
  </si>
  <si>
    <t>المنصرف29</t>
  </si>
  <si>
    <t>التسوية30</t>
  </si>
  <si>
    <t>عمود364</t>
  </si>
  <si>
    <t>عمود375</t>
  </si>
  <si>
    <t>عمود386</t>
  </si>
  <si>
    <t>المنصرف30</t>
  </si>
  <si>
    <t>التسوية31</t>
  </si>
  <si>
    <t>المنصرف31</t>
  </si>
  <si>
    <t>التسوية32</t>
  </si>
  <si>
    <t>المنصرف32</t>
  </si>
  <si>
    <t>التسوية33</t>
  </si>
  <si>
    <t>المنصرف33</t>
  </si>
  <si>
    <t>التسوية34</t>
  </si>
  <si>
    <t>المنصرف34</t>
  </si>
  <si>
    <t>التسوية35</t>
  </si>
  <si>
    <t>المنصرف35</t>
  </si>
  <si>
    <t>التسوية36</t>
  </si>
  <si>
    <t>المنصرف36</t>
  </si>
  <si>
    <t>التسوية37</t>
  </si>
  <si>
    <t>المنصرف37</t>
  </si>
  <si>
    <t>التسوية38</t>
  </si>
  <si>
    <t>المنصرف38</t>
  </si>
  <si>
    <t>التسوية39</t>
  </si>
  <si>
    <t>المنصرف39</t>
  </si>
  <si>
    <t>التسوية40</t>
  </si>
  <si>
    <t>المنصرف40</t>
  </si>
  <si>
    <t>التسوية41</t>
  </si>
  <si>
    <t>المنصرف41</t>
  </si>
  <si>
    <t>التسوية42</t>
  </si>
  <si>
    <t>المنصرف42</t>
  </si>
  <si>
    <t>التسوية43</t>
  </si>
  <si>
    <t>عمود397</t>
  </si>
  <si>
    <t>عمود408</t>
  </si>
  <si>
    <t>عمود419</t>
  </si>
  <si>
    <t>عمود430</t>
  </si>
  <si>
    <t>عمود441</t>
  </si>
  <si>
    <t>عمود452</t>
  </si>
  <si>
    <t>عمود463</t>
  </si>
  <si>
    <t>عمود474</t>
  </si>
  <si>
    <t>عمود485</t>
  </si>
  <si>
    <t>عمود496</t>
  </si>
  <si>
    <t>عمود507</t>
  </si>
  <si>
    <t>عمود518</t>
  </si>
  <si>
    <t>عمود529</t>
  </si>
  <si>
    <t>عمود540</t>
  </si>
  <si>
    <t>عمود551</t>
  </si>
  <si>
    <t>عمود562</t>
  </si>
  <si>
    <t>عمود573</t>
  </si>
  <si>
    <t>عمود584</t>
  </si>
  <si>
    <t>عمود595</t>
  </si>
  <si>
    <t>عمود606</t>
  </si>
  <si>
    <t>عمود617</t>
  </si>
  <si>
    <t>عمود628</t>
  </si>
  <si>
    <t>عمود639</t>
  </si>
  <si>
    <t>محمد إبراهيم علي</t>
  </si>
  <si>
    <t>شركة النيل لنقل البضائع</t>
  </si>
  <si>
    <t>سامح أحمد محمد</t>
  </si>
  <si>
    <t>محمد فتحي</t>
  </si>
  <si>
    <t>الجهة</t>
  </si>
  <si>
    <t>رشا سعيد</t>
  </si>
  <si>
    <t>محمد إبراهيم بدير محمد</t>
  </si>
  <si>
    <t>أيمن علي محروص بربري</t>
  </si>
  <si>
    <t>صلاح محمد خليفة</t>
  </si>
  <si>
    <t>عمود640</t>
  </si>
  <si>
    <t>عمود641</t>
  </si>
  <si>
    <t>عمود642</t>
  </si>
  <si>
    <t>عمود643</t>
  </si>
  <si>
    <t>عمود644</t>
  </si>
  <si>
    <t>عمود645</t>
  </si>
  <si>
    <t>عمود646</t>
  </si>
  <si>
    <t>عمود647</t>
  </si>
  <si>
    <t>عمود648</t>
  </si>
  <si>
    <t>عمود649</t>
  </si>
  <si>
    <t>عمود650</t>
  </si>
  <si>
    <t>عمود651</t>
  </si>
  <si>
    <t>عمود652</t>
  </si>
  <si>
    <t>عمود653</t>
  </si>
  <si>
    <t>عمود654</t>
  </si>
  <si>
    <t>عمود655</t>
  </si>
  <si>
    <t>عمود656</t>
  </si>
  <si>
    <t>عمود657</t>
  </si>
  <si>
    <t>عمود658</t>
  </si>
  <si>
    <t>عمود659</t>
  </si>
  <si>
    <t>عمود660</t>
  </si>
  <si>
    <t>عمود661</t>
  </si>
  <si>
    <t>عمود662</t>
  </si>
  <si>
    <t>عمود663</t>
  </si>
  <si>
    <t>عمود664</t>
  </si>
  <si>
    <t>عمود665</t>
  </si>
  <si>
    <t>عمود666</t>
  </si>
  <si>
    <t>عمود667</t>
  </si>
  <si>
    <t>عمود668</t>
  </si>
  <si>
    <t>عمود669</t>
  </si>
  <si>
    <t>عمود670</t>
  </si>
  <si>
    <t>عمود671</t>
  </si>
  <si>
    <t>عمود672</t>
  </si>
  <si>
    <t>عمود673</t>
  </si>
  <si>
    <t>عمود674</t>
  </si>
  <si>
    <t>عمود675</t>
  </si>
  <si>
    <t>عمود676</t>
  </si>
  <si>
    <t>عمود677</t>
  </si>
  <si>
    <t>عمود678</t>
  </si>
  <si>
    <t>عمود679</t>
  </si>
  <si>
    <t>المنصرف43</t>
  </si>
  <si>
    <t>التسوية44</t>
  </si>
  <si>
    <t>المنصرف44</t>
  </si>
  <si>
    <t>التسوية45</t>
  </si>
  <si>
    <t>المنصرف45</t>
  </si>
  <si>
    <t>التسوية46</t>
  </si>
  <si>
    <t>المنصرف46</t>
  </si>
  <si>
    <t>التسوية47</t>
  </si>
  <si>
    <t>المنصرف47</t>
  </si>
  <si>
    <t>التسوية48</t>
  </si>
  <si>
    <t>المنصرف48</t>
  </si>
  <si>
    <t>التسوية49</t>
  </si>
  <si>
    <t>المنصرف49</t>
  </si>
  <si>
    <t>التسوية50</t>
  </si>
  <si>
    <t>المنصرف50</t>
  </si>
  <si>
    <t>التسوية51</t>
  </si>
  <si>
    <t>المنصرف51</t>
  </si>
  <si>
    <t>التسوية52</t>
  </si>
  <si>
    <t>المنصرف52</t>
  </si>
  <si>
    <t>التسوية53</t>
  </si>
  <si>
    <t>المنصرف53</t>
  </si>
  <si>
    <t>التسوية54</t>
  </si>
  <si>
    <t>المنصرف54</t>
  </si>
  <si>
    <t>التسوية55</t>
  </si>
  <si>
    <t>المنصرف55</t>
  </si>
  <si>
    <t>التسوية56</t>
  </si>
  <si>
    <t>المنصرف56</t>
  </si>
  <si>
    <t>التسوية57</t>
  </si>
  <si>
    <t>المنصرف57</t>
  </si>
  <si>
    <t>التسوية58</t>
  </si>
  <si>
    <t>المنصرف58</t>
  </si>
  <si>
    <t>التسوية59</t>
  </si>
  <si>
    <t>المنصرف59</t>
  </si>
  <si>
    <t>التسوية60</t>
  </si>
  <si>
    <t>المنصرف60</t>
  </si>
  <si>
    <t>التسوية61</t>
  </si>
  <si>
    <t>المنصرف61</t>
  </si>
  <si>
    <t>التسوية62</t>
  </si>
  <si>
    <t>المنصرف62</t>
  </si>
  <si>
    <t>التسوية63</t>
  </si>
  <si>
    <t>مراد صالح مصطفى</t>
  </si>
  <si>
    <t>التاريخ</t>
  </si>
  <si>
    <t>إجمالي التسويات</t>
  </si>
  <si>
    <t>إجمالي مقبوضات</t>
  </si>
  <si>
    <t>الخزينة</t>
  </si>
  <si>
    <t>تراخيص</t>
  </si>
  <si>
    <t>قانونية</t>
  </si>
  <si>
    <t>هشام حنفي سليم قطب</t>
  </si>
  <si>
    <t>مصطفى علي إبراهيم</t>
  </si>
  <si>
    <t>تشغيل مركزية</t>
  </si>
  <si>
    <t>المتبقي نقدية للمشتريات</t>
  </si>
  <si>
    <t>طرف محمد خليل</t>
  </si>
  <si>
    <t>ضبط الخزينة</t>
  </si>
  <si>
    <t>عميد/ محمد عبد التواب</t>
  </si>
  <si>
    <t>طرف عميد/محمد عبد التواب</t>
  </si>
  <si>
    <t>المتبقي نقدية من التراخيص</t>
  </si>
  <si>
    <t>طرف محمد إبراهيم</t>
  </si>
  <si>
    <t>رفع كفاءة</t>
  </si>
  <si>
    <t>محمود مصطفى حلمي</t>
  </si>
  <si>
    <t>سلندر للأعمال الميكانيكية</t>
  </si>
  <si>
    <t>ناهد حسن توفيق</t>
  </si>
  <si>
    <t>رئيس قطاع الفنية</t>
  </si>
  <si>
    <t>رقم الشيك والبنك</t>
  </si>
  <si>
    <t>مرفق مستندات استعاضة للمنطقة المركزية رقم () بإجمالي مبلغ .جنيها</t>
  </si>
  <si>
    <t>فقط وقدرة  لا غير</t>
  </si>
  <si>
    <t>البضائع</t>
  </si>
  <si>
    <t>ش 2121915228 العقاري</t>
  </si>
  <si>
    <t>ش 2121915229 العقاري</t>
  </si>
  <si>
    <t>ش 2121915230 العقاري</t>
  </si>
  <si>
    <t>ش 2121915231 العقاري</t>
  </si>
  <si>
    <t>ل 444</t>
  </si>
  <si>
    <t>للصرف على المشتريات المركزية</t>
  </si>
  <si>
    <t>ل 445</t>
  </si>
  <si>
    <t>شراء بطاريات</t>
  </si>
  <si>
    <t>إيداع الإيصال المسلم للمالية</t>
  </si>
  <si>
    <t>للصرف على التراخيص</t>
  </si>
  <si>
    <t>قيمة إيصال تم توريده وصرفه (بالجرد)</t>
  </si>
  <si>
    <t>تسوية</t>
  </si>
  <si>
    <t>ل 447</t>
  </si>
  <si>
    <t>ضمن ل 447</t>
  </si>
  <si>
    <t>استعاضة رقم (1)</t>
  </si>
  <si>
    <t>ل 448</t>
  </si>
  <si>
    <t>ل 449</t>
  </si>
  <si>
    <t>قيمة عدد3فاتورة بمبالغ/30780+10830+33926.4</t>
  </si>
  <si>
    <t>إذن توريد 1275</t>
  </si>
  <si>
    <t>إيصالات موردة</t>
  </si>
  <si>
    <t>ل 442</t>
  </si>
  <si>
    <t>ل 15543</t>
  </si>
  <si>
    <t>ش 21231915254 العقاري</t>
  </si>
  <si>
    <t>لشراء بطاريات</t>
  </si>
  <si>
    <t>تحويل المبلغ من م/ناهد حسن</t>
  </si>
  <si>
    <t>استعاضة رقم (2)</t>
  </si>
  <si>
    <t>إذن صرف 243 في 10/7/2025</t>
  </si>
  <si>
    <t>إذن صرف 242 في 9/7/2025</t>
  </si>
  <si>
    <t>فواتير كاوتش</t>
  </si>
  <si>
    <t>استعاضة رقم (3)</t>
  </si>
  <si>
    <t>إذن صرف 241 في 2/7/2025</t>
  </si>
  <si>
    <t>ش 2121915262 العقاري</t>
  </si>
  <si>
    <t xml:space="preserve">ل </t>
  </si>
  <si>
    <t>للمشتريات</t>
  </si>
  <si>
    <t>ل</t>
  </si>
  <si>
    <t>رخص</t>
  </si>
  <si>
    <t>إذن صرف 244 في 13/7/2025</t>
  </si>
  <si>
    <t>إذن صرف 245 في 16/7/2025</t>
  </si>
  <si>
    <t>استعاضة رقم (4)</t>
  </si>
  <si>
    <t>ش 2121915266 العقاري</t>
  </si>
  <si>
    <t>ش 2121915270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</si>
</sst>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2010000]yyyy/mm/dd;@"/>
    <numFmt numFmtId="165" formatCode="&quot;ج.م.‏&quot;\ #,##0.00_-"/>
    <numFmt numFmtId="166" formatCode="0.00;[Red]0.00"/>
    <numFmt numFmtId="167" formatCode="[$-2000401]h:mm\ AM/PM;@"/>
  </numFmts>
  <fonts count="30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theme="0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sz val="20"/>
      <color theme="1"/>
      <name val="Arial"/>
      <family val="2"/>
      <charset val="178"/>
      <scheme val="minor"/>
    </font>
    <font>
      <sz val="22"/>
      <color theme="0"/>
      <name val="Arial"/>
      <family val="2"/>
      <charset val="178"/>
      <scheme val="minor"/>
    </font>
    <font>
      <b/>
      <sz val="16"/>
      <color theme="0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sz val="16"/>
      <name val="Arial"/>
      <family val="2"/>
      <charset val="178"/>
      <scheme val="minor"/>
    </font>
    <font>
      <b/>
      <sz val="16"/>
      <name val="Arial"/>
      <family val="2"/>
      <charset val="178"/>
      <scheme val="minor"/>
    </font>
    <font>
      <b/>
      <sz val="18"/>
      <name val="Arial"/>
      <family val="2"/>
      <scheme val="minor"/>
    </font>
    <font>
      <sz val="18"/>
      <color theme="0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rgb="FF002060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name val="Arial"/>
      <family val="2"/>
      <charset val="178"/>
      <scheme val="minor"/>
    </font>
    <font>
      <b/>
      <sz val="22"/>
      <name val="Arial"/>
      <family val="2"/>
      <scheme val="minor"/>
    </font>
    <font>
      <sz val="22"/>
      <name val="Arial"/>
      <family val="2"/>
      <scheme val="minor"/>
    </font>
    <font>
      <sz val="22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20"/>
      <name val="Arial"/>
      <family val="2"/>
      <scheme val="minor"/>
    </font>
    <font>
      <b/>
      <sz val="20"/>
      <color theme="1"/>
      <name val="Arial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theme="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theme="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medium">
        <color rgb="FF7030A0"/>
      </bottom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 style="medium">
        <color rgb="FF7030A0"/>
      </left>
      <right style="medium">
        <color rgb="FF7030A0"/>
      </right>
      <top style="thick">
        <color rgb="FFC00000"/>
      </top>
      <bottom style="medium">
        <color rgb="FF7030A0"/>
      </bottom>
      <diagonal/>
    </border>
    <border>
      <left style="medium">
        <color rgb="FF7030A0"/>
      </left>
      <right/>
      <top style="thick">
        <color rgb="FFC00000"/>
      </top>
      <bottom style="medium">
        <color rgb="FF7030A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ck">
        <color rgb="FFC00000"/>
      </left>
      <right style="medium">
        <color rgb="FF7030A0"/>
      </right>
      <top style="thick">
        <color rgb="FFC00000"/>
      </top>
      <bottom/>
      <diagonal/>
    </border>
    <border>
      <left/>
      <right/>
      <top style="medium">
        <color rgb="FF7030A0"/>
      </top>
      <bottom/>
      <diagonal/>
    </border>
    <border>
      <left style="medium">
        <color rgb="FF7030A0"/>
      </left>
      <right/>
      <top style="thin">
        <color theme="4" tint="0.39997558519241921"/>
      </top>
      <bottom/>
      <diagonal/>
    </border>
    <border>
      <left style="medium">
        <color rgb="FF7030A0"/>
      </left>
      <right/>
      <top/>
      <bottom/>
      <diagonal/>
    </border>
    <border>
      <left style="thick">
        <color theme="5" tint="-0.499984740745262"/>
      </left>
      <right style="thick">
        <color theme="5" tint="-0.499984740745262"/>
      </right>
      <top style="thick">
        <color theme="5" tint="-0.499984740745262"/>
      </top>
      <bottom style="thick">
        <color theme="5" tint="-0.499984740745262"/>
      </bottom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 style="medium">
        <color rgb="FF7030A0"/>
      </left>
      <right/>
      <top style="thick">
        <color rgb="FFC00000"/>
      </top>
      <bottom style="thick">
        <color rgb="FFC00000"/>
      </bottom>
      <diagonal/>
    </border>
    <border>
      <left style="medium">
        <color rgb="FF7030A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2">
    <xf numFmtId="0" fontId="0" fillId="0" borderId="0" xfId="0"/>
    <xf numFmtId="0" fontId="4" fillId="0" borderId="0" xfId="0" applyFont="1"/>
    <xf numFmtId="0" fontId="5" fillId="3" borderId="18" xfId="0" applyFont="1" applyFill="1" applyBorder="1" applyAlignment="1">
      <alignment shrinkToFit="1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8" fillId="5" borderId="0" xfId="0" applyFont="1" applyFill="1"/>
    <xf numFmtId="0" fontId="4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Continuous" vertical="center"/>
    </xf>
    <xf numFmtId="0" fontId="6" fillId="0" borderId="8" xfId="0" applyFont="1" applyBorder="1" applyAlignment="1">
      <alignment horizontal="centerContinuous" vertical="center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shrinkToFit="1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2" fontId="15" fillId="4" borderId="0" xfId="0" applyNumberFormat="1" applyFont="1" applyFill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/>
    </xf>
    <xf numFmtId="0" fontId="16" fillId="11" borderId="1" xfId="0" applyFont="1" applyFill="1" applyBorder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6" fillId="13" borderId="0" xfId="0" applyFont="1" applyFill="1" applyAlignment="1">
      <alignment horizontal="center"/>
    </xf>
    <xf numFmtId="0" fontId="10" fillId="4" borderId="19" xfId="0" applyFont="1" applyFill="1" applyBorder="1" applyAlignment="1">
      <alignment horizontal="center" vertical="center" wrapText="1"/>
    </xf>
    <xf numFmtId="164" fontId="5" fillId="3" borderId="18" xfId="0" applyNumberFormat="1" applyFont="1" applyFill="1" applyBorder="1"/>
    <xf numFmtId="18" fontId="5" fillId="3" borderId="18" xfId="0" applyNumberFormat="1" applyFont="1" applyFill="1" applyBorder="1"/>
    <xf numFmtId="0" fontId="5" fillId="4" borderId="18" xfId="0" applyFont="1" applyFill="1" applyBorder="1" applyAlignment="1">
      <alignment shrinkToFit="1"/>
    </xf>
    <xf numFmtId="0" fontId="0" fillId="17" borderId="0" xfId="0" applyFill="1"/>
    <xf numFmtId="0" fontId="10" fillId="4" borderId="20" xfId="0" applyFont="1" applyFill="1" applyBorder="1" applyAlignment="1">
      <alignment horizontal="center" vertical="center" wrapText="1"/>
    </xf>
    <xf numFmtId="0" fontId="10" fillId="4" borderId="23" xfId="0" applyFont="1" applyFill="1" applyBorder="1" applyAlignment="1">
      <alignment horizontal="center" vertical="center" wrapText="1"/>
    </xf>
    <xf numFmtId="0" fontId="4" fillId="18" borderId="22" xfId="0" applyFont="1" applyFill="1" applyBorder="1" applyAlignment="1">
      <alignment horizontal="center" vertical="center"/>
    </xf>
    <xf numFmtId="0" fontId="12" fillId="0" borderId="25" xfId="0" applyFont="1" applyBorder="1"/>
    <xf numFmtId="0" fontId="12" fillId="14" borderId="25" xfId="0" applyFont="1" applyFill="1" applyBorder="1"/>
    <xf numFmtId="0" fontId="10" fillId="3" borderId="0" xfId="0" applyFont="1" applyFill="1" applyAlignment="1">
      <alignment horizontal="center" vertical="center" wrapText="1"/>
    </xf>
    <xf numFmtId="0" fontId="10" fillId="3" borderId="26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10" fillId="15" borderId="26" xfId="0" applyFont="1" applyFill="1" applyBorder="1" applyAlignment="1">
      <alignment horizontal="center" vertical="center" wrapText="1"/>
    </xf>
    <xf numFmtId="2" fontId="4" fillId="0" borderId="0" xfId="0" applyNumberFormat="1" applyFont="1"/>
    <xf numFmtId="2" fontId="8" fillId="0" borderId="0" xfId="0" applyNumberFormat="1" applyFont="1" applyAlignment="1">
      <alignment horizontal="center" vertical="center"/>
    </xf>
    <xf numFmtId="0" fontId="12" fillId="11" borderId="1" xfId="0" applyFont="1" applyFill="1" applyBorder="1" applyAlignment="1">
      <alignment horizontal="center" vertical="center" shrinkToFit="1"/>
    </xf>
    <xf numFmtId="0" fontId="5" fillId="3" borderId="24" xfId="0" applyFont="1" applyFill="1" applyBorder="1" applyAlignment="1">
      <alignment shrinkToFit="1"/>
    </xf>
    <xf numFmtId="2" fontId="6" fillId="0" borderId="0" xfId="0" applyNumberFormat="1" applyFont="1"/>
    <xf numFmtId="0" fontId="5" fillId="19" borderId="0" xfId="0" applyFont="1" applyFill="1"/>
    <xf numFmtId="0" fontId="4" fillId="20" borderId="0" xfId="0" applyFont="1" applyFill="1" applyAlignment="1">
      <alignment horizontal="center" vertical="center" wrapText="1"/>
    </xf>
    <xf numFmtId="0" fontId="4" fillId="20" borderId="0" xfId="0" applyFont="1" applyFill="1" applyAlignment="1">
      <alignment horizontal="center" vertical="center"/>
    </xf>
    <xf numFmtId="0" fontId="4" fillId="21" borderId="0" xfId="0" applyFont="1" applyFill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/>
    </xf>
    <xf numFmtId="0" fontId="4" fillId="22" borderId="1" xfId="0" applyFont="1" applyFill="1" applyBorder="1" applyAlignment="1">
      <alignment horizontal="center" vertical="center" wrapText="1"/>
    </xf>
    <xf numFmtId="2" fontId="8" fillId="5" borderId="0" xfId="0" applyNumberFormat="1" applyFont="1" applyFill="1"/>
    <xf numFmtId="0" fontId="4" fillId="18" borderId="0" xfId="0" applyFont="1" applyFill="1"/>
    <xf numFmtId="0" fontId="4" fillId="23" borderId="0" xfId="0" applyFont="1" applyFill="1"/>
    <xf numFmtId="0" fontId="6" fillId="18" borderId="0" xfId="0" applyFont="1" applyFill="1" applyAlignment="1">
      <alignment horizontal="right"/>
    </xf>
    <xf numFmtId="0" fontId="6" fillId="18" borderId="0" xfId="0" applyFont="1" applyFill="1"/>
    <xf numFmtId="0" fontId="6" fillId="18" borderId="0" xfId="0" applyFont="1" applyFill="1" applyAlignment="1">
      <alignment horizontal="center"/>
    </xf>
    <xf numFmtId="164" fontId="6" fillId="18" borderId="0" xfId="0" applyNumberFormat="1" applyFont="1" applyFill="1"/>
    <xf numFmtId="164" fontId="12" fillId="11" borderId="1" xfId="0" applyNumberFormat="1" applyFont="1" applyFill="1" applyBorder="1" applyAlignment="1">
      <alignment horizontal="center" vertical="center" shrinkToFit="1"/>
    </xf>
    <xf numFmtId="164" fontId="0" fillId="17" borderId="0" xfId="0" applyNumberFormat="1" applyFill="1"/>
    <xf numFmtId="164" fontId="10" fillId="4" borderId="19" xfId="0" applyNumberFormat="1" applyFont="1" applyFill="1" applyBorder="1" applyAlignment="1">
      <alignment horizontal="center" vertical="center" wrapText="1"/>
    </xf>
    <xf numFmtId="2" fontId="0" fillId="22" borderId="6" xfId="0" applyNumberFormat="1" applyFill="1" applyBorder="1" applyAlignment="1">
      <alignment horizontal="center" vertical="center"/>
    </xf>
    <xf numFmtId="0" fontId="15" fillId="4" borderId="27" xfId="0" applyFont="1" applyFill="1" applyBorder="1" applyAlignment="1">
      <alignment horizontal="center" vertical="center"/>
    </xf>
    <xf numFmtId="2" fontId="15" fillId="4" borderId="27" xfId="0" applyNumberFormat="1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 shrinkToFit="1"/>
    </xf>
    <xf numFmtId="0" fontId="10" fillId="3" borderId="29" xfId="0" applyFont="1" applyFill="1" applyBorder="1" applyAlignment="1">
      <alignment vertical="center"/>
    </xf>
    <xf numFmtId="0" fontId="10" fillId="3" borderId="29" xfId="0" applyFont="1" applyFill="1" applyBorder="1" applyAlignment="1">
      <alignment vertical="center" shrinkToFit="1"/>
    </xf>
    <xf numFmtId="0" fontId="10" fillId="4" borderId="29" xfId="0" applyFont="1" applyFill="1" applyBorder="1" applyAlignment="1">
      <alignment vertical="center" shrinkToFit="1"/>
    </xf>
    <xf numFmtId="0" fontId="17" fillId="0" borderId="30" xfId="0" applyFont="1" applyBorder="1" applyAlignment="1">
      <alignment vertical="center"/>
    </xf>
    <xf numFmtId="0" fontId="18" fillId="17" borderId="0" xfId="0" applyFont="1" applyFill="1"/>
    <xf numFmtId="0" fontId="4" fillId="17" borderId="0" xfId="0" applyFont="1" applyFill="1"/>
    <xf numFmtId="0" fontId="6" fillId="17" borderId="0" xfId="0" applyFont="1" applyFill="1"/>
    <xf numFmtId="0" fontId="7" fillId="16" borderId="21" xfId="0" applyFont="1" applyFill="1" applyBorder="1" applyAlignment="1">
      <alignment horizontal="center" vertical="center" shrinkToFit="1"/>
    </xf>
    <xf numFmtId="0" fontId="4" fillId="17" borderId="0" xfId="0" applyFont="1" applyFill="1" applyAlignment="1">
      <alignment horizontal="center" vertical="center" shrinkToFit="1"/>
    </xf>
    <xf numFmtId="164" fontId="4" fillId="17" borderId="0" xfId="0" applyNumberFormat="1" applyFont="1" applyFill="1" applyAlignment="1">
      <alignment horizontal="center" vertical="center" shrinkToFit="1"/>
    </xf>
    <xf numFmtId="0" fontId="0" fillId="17" borderId="0" xfId="0" applyFill="1" applyAlignment="1">
      <alignment shrinkToFit="1"/>
    </xf>
    <xf numFmtId="0" fontId="18" fillId="17" borderId="0" xfId="0" applyFont="1" applyFill="1" applyAlignment="1">
      <alignment shrinkToFit="1"/>
    </xf>
    <xf numFmtId="0" fontId="5" fillId="3" borderId="18" xfId="0" applyFont="1" applyFill="1" applyBorder="1" applyAlignment="1">
      <alignment vertical="center" shrinkToFit="1"/>
    </xf>
    <xf numFmtId="0" fontId="6" fillId="18" borderId="0" xfId="0" applyFont="1" applyFill="1" applyAlignment="1">
      <alignment horizontal="center" vertical="center"/>
    </xf>
    <xf numFmtId="0" fontId="19" fillId="17" borderId="0" xfId="0" applyFont="1" applyFill="1" applyAlignment="1">
      <alignment horizontal="center" vertical="center" shrinkToFit="1"/>
    </xf>
    <xf numFmtId="0" fontId="4" fillId="6" borderId="0" xfId="0" applyFont="1" applyFill="1" applyAlignment="1">
      <alignment horizontal="center" vertical="center" shrinkToFit="1"/>
    </xf>
    <xf numFmtId="18" fontId="5" fillId="3" borderId="18" xfId="0" applyNumberFormat="1" applyFont="1" applyFill="1" applyBorder="1" applyAlignment="1">
      <alignment shrinkToFit="1"/>
    </xf>
    <xf numFmtId="0" fontId="5" fillId="2" borderId="15" xfId="0" applyFont="1" applyFill="1" applyBorder="1" applyAlignment="1">
      <alignment horizontal="center" vertical="center" shrinkToFit="1"/>
    </xf>
    <xf numFmtId="165" fontId="4" fillId="18" borderId="0" xfId="0" applyNumberFormat="1" applyFont="1" applyFill="1"/>
    <xf numFmtId="164" fontId="4" fillId="18" borderId="0" xfId="0" applyNumberFormat="1" applyFont="1" applyFill="1"/>
    <xf numFmtId="0" fontId="20" fillId="0" borderId="42" xfId="0" applyFont="1" applyBorder="1" applyAlignment="1">
      <alignment horizontal="centerContinuous" vertical="center" wrapText="1"/>
    </xf>
    <xf numFmtId="0" fontId="20" fillId="0" borderId="43" xfId="0" applyFont="1" applyBorder="1" applyAlignment="1">
      <alignment horizontal="centerContinuous" vertical="center"/>
    </xf>
    <xf numFmtId="164" fontId="20" fillId="0" borderId="43" xfId="0" applyNumberFormat="1" applyFont="1" applyBorder="1" applyAlignment="1">
      <alignment horizontal="centerContinuous" vertical="center"/>
    </xf>
    <xf numFmtId="164" fontId="20" fillId="0" borderId="44" xfId="0" applyNumberFormat="1" applyFont="1" applyBorder="1" applyAlignment="1">
      <alignment horizontal="centerContinuous" vertical="center"/>
    </xf>
    <xf numFmtId="0" fontId="20" fillId="0" borderId="40" xfId="0" applyFont="1" applyBorder="1" applyAlignment="1">
      <alignment horizontal="centerContinuous" vertical="center" wrapText="1"/>
    </xf>
    <xf numFmtId="165" fontId="20" fillId="0" borderId="4" xfId="0" applyNumberFormat="1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165" fontId="20" fillId="0" borderId="47" xfId="0" applyNumberFormat="1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164" fontId="20" fillId="0" borderId="48" xfId="0" applyNumberFormat="1" applyFont="1" applyBorder="1" applyAlignment="1">
      <alignment horizontal="center" vertical="center" wrapText="1"/>
    </xf>
    <xf numFmtId="164" fontId="20" fillId="0" borderId="49" xfId="0" applyNumberFormat="1" applyFont="1" applyBorder="1" applyAlignment="1">
      <alignment horizontal="center" vertical="center" wrapText="1"/>
    </xf>
    <xf numFmtId="164" fontId="20" fillId="0" borderId="44" xfId="0" applyNumberFormat="1" applyFont="1" applyBorder="1" applyAlignment="1">
      <alignment horizontal="centerContinuous" vertical="center" wrapText="1"/>
    </xf>
    <xf numFmtId="164" fontId="20" fillId="0" borderId="4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165" fontId="4" fillId="0" borderId="1" xfId="0" applyNumberFormat="1" applyFont="1" applyBorder="1" applyAlignment="1">
      <alignment horizontal="center" vertical="center" shrinkToFit="1"/>
    </xf>
    <xf numFmtId="164" fontId="4" fillId="0" borderId="1" xfId="0" applyNumberFormat="1" applyFont="1" applyBorder="1" applyAlignment="1">
      <alignment horizontal="center" vertical="center" shrinkToFit="1"/>
    </xf>
    <xf numFmtId="164" fontId="4" fillId="0" borderId="41" xfId="0" applyNumberFormat="1" applyFont="1" applyBorder="1" applyAlignment="1">
      <alignment horizontal="center" vertical="center" shrinkToFit="1"/>
    </xf>
    <xf numFmtId="0" fontId="4" fillId="0" borderId="45" xfId="0" applyFont="1" applyBorder="1" applyAlignment="1">
      <alignment horizontal="center" vertical="center" shrinkToFit="1"/>
    </xf>
    <xf numFmtId="165" fontId="4" fillId="0" borderId="45" xfId="0" applyNumberFormat="1" applyFont="1" applyBorder="1" applyAlignment="1">
      <alignment horizontal="center" vertical="center" shrinkToFit="1"/>
    </xf>
    <xf numFmtId="164" fontId="4" fillId="0" borderId="45" xfId="0" applyNumberFormat="1" applyFont="1" applyBorder="1" applyAlignment="1">
      <alignment horizontal="center" vertical="center" shrinkToFit="1"/>
    </xf>
    <xf numFmtId="164" fontId="4" fillId="0" borderId="50" xfId="0" applyNumberFormat="1" applyFont="1" applyBorder="1" applyAlignment="1">
      <alignment horizontal="center" vertical="center" shrinkToFit="1"/>
    </xf>
    <xf numFmtId="0" fontId="12" fillId="14" borderId="26" xfId="0" applyFont="1" applyFill="1" applyBorder="1"/>
    <xf numFmtId="0" fontId="1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shrinkToFit="1"/>
    </xf>
    <xf numFmtId="0" fontId="21" fillId="18" borderId="1" xfId="0" applyFont="1" applyFill="1" applyBorder="1" applyAlignment="1">
      <alignment horizontal="center" vertical="center" shrinkToFit="1"/>
    </xf>
    <xf numFmtId="164" fontId="18" fillId="17" borderId="0" xfId="0" applyNumberFormat="1" applyFont="1" applyFill="1" applyAlignment="1">
      <alignment shrinkToFit="1"/>
    </xf>
    <xf numFmtId="16" fontId="5" fillId="3" borderId="18" xfId="0" applyNumberFormat="1" applyFont="1" applyFill="1" applyBorder="1" applyAlignment="1">
      <alignment shrinkToFit="1"/>
    </xf>
    <xf numFmtId="2" fontId="12" fillId="8" borderId="9" xfId="0" applyNumberFormat="1" applyFont="1" applyFill="1" applyBorder="1" applyAlignment="1">
      <alignment horizontal="center" vertical="center"/>
    </xf>
    <xf numFmtId="0" fontId="12" fillId="8" borderId="9" xfId="0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/>
    </xf>
    <xf numFmtId="2" fontId="12" fillId="10" borderId="9" xfId="0" applyNumberFormat="1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 vertical="center"/>
    </xf>
    <xf numFmtId="0" fontId="12" fillId="10" borderId="3" xfId="0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12" fillId="8" borderId="2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Continuous" vertical="center"/>
    </xf>
    <xf numFmtId="164" fontId="13" fillId="10" borderId="9" xfId="0" applyNumberFormat="1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/>
    </xf>
    <xf numFmtId="164" fontId="12" fillId="10" borderId="9" xfId="0" applyNumberFormat="1" applyFont="1" applyFill="1" applyBorder="1" applyAlignment="1">
      <alignment horizontal="center" vertical="center"/>
    </xf>
    <xf numFmtId="164" fontId="14" fillId="10" borderId="6" xfId="0" applyNumberFormat="1" applyFont="1" applyFill="1" applyBorder="1" applyAlignment="1">
      <alignment horizontal="center" vertical="center"/>
    </xf>
    <xf numFmtId="164" fontId="14" fillId="10" borderId="4" xfId="0" applyNumberFormat="1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Continuous" vertical="center"/>
    </xf>
    <xf numFmtId="2" fontId="23" fillId="8" borderId="6" xfId="0" applyNumberFormat="1" applyFont="1" applyFill="1" applyBorder="1" applyAlignment="1">
      <alignment horizontal="center" vertical="center"/>
    </xf>
    <xf numFmtId="0" fontId="6" fillId="0" borderId="0" xfId="0" applyFont="1"/>
    <xf numFmtId="2" fontId="24" fillId="8" borderId="6" xfId="0" applyNumberFormat="1" applyFont="1" applyFill="1" applyBorder="1" applyAlignment="1">
      <alignment horizontal="centerContinuous" vertical="center"/>
    </xf>
    <xf numFmtId="2" fontId="25" fillId="10" borderId="9" xfId="0" applyNumberFormat="1" applyFont="1" applyFill="1" applyBorder="1" applyAlignment="1">
      <alignment horizontal="centerContinuous" vertical="center"/>
    </xf>
    <xf numFmtId="0" fontId="26" fillId="0" borderId="0" xfId="0" applyFont="1"/>
    <xf numFmtId="0" fontId="12" fillId="8" borderId="38" xfId="0" applyFont="1" applyFill="1" applyBorder="1" applyAlignment="1">
      <alignment horizontal="center" vertical="center"/>
    </xf>
    <xf numFmtId="0" fontId="13" fillId="9" borderId="6" xfId="0" applyFont="1" applyFill="1" applyBorder="1" applyAlignment="1">
      <alignment horizontal="centerContinuous" vertical="center"/>
    </xf>
    <xf numFmtId="0" fontId="27" fillId="8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Continuous" vertical="center"/>
    </xf>
    <xf numFmtId="0" fontId="28" fillId="8" borderId="1" xfId="0" applyFont="1" applyFill="1" applyBorder="1" applyAlignment="1">
      <alignment horizontal="centerContinuous" vertical="center"/>
    </xf>
    <xf numFmtId="2" fontId="24" fillId="10" borderId="9" xfId="0" applyNumberFormat="1" applyFont="1" applyFill="1" applyBorder="1" applyAlignment="1">
      <alignment horizontal="centerContinuous" vertical="center"/>
    </xf>
    <xf numFmtId="2" fontId="20" fillId="6" borderId="5" xfId="0" applyNumberFormat="1" applyFont="1" applyFill="1" applyBorder="1" applyAlignment="1">
      <alignment horizontal="center" vertical="center"/>
    </xf>
    <xf numFmtId="2" fontId="22" fillId="16" borderId="5" xfId="0" applyNumberFormat="1" applyFont="1" applyFill="1" applyBorder="1" applyAlignment="1">
      <alignment horizontal="center" vertical="center"/>
    </xf>
    <xf numFmtId="0" fontId="18" fillId="6" borderId="8" xfId="0" applyFont="1" applyFill="1" applyBorder="1" applyAlignment="1">
      <alignment horizontal="center" vertical="center" wrapText="1"/>
    </xf>
    <xf numFmtId="2" fontId="20" fillId="0" borderId="6" xfId="0" applyNumberFormat="1" applyFont="1" applyBorder="1" applyAlignment="1">
      <alignment vertical="center" shrinkToFit="1"/>
    </xf>
    <xf numFmtId="164" fontId="4" fillId="0" borderId="2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2" fontId="20" fillId="0" borderId="9" xfId="0" applyNumberFormat="1" applyFont="1" applyBorder="1" applyAlignment="1">
      <alignment vertical="center" shrinkToFit="1"/>
    </xf>
    <xf numFmtId="0" fontId="13" fillId="0" borderId="1" xfId="0" applyFont="1" applyBorder="1" applyAlignment="1">
      <alignment vertical="center" shrinkToFit="1"/>
    </xf>
    <xf numFmtId="0" fontId="12" fillId="0" borderId="1" xfId="0" applyFont="1" applyBorder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0" fontId="12" fillId="0" borderId="8" xfId="0" applyFont="1" applyBorder="1" applyAlignment="1">
      <alignment vertical="center" shrinkToFit="1"/>
    </xf>
    <xf numFmtId="0" fontId="12" fillId="8" borderId="1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0" fontId="27" fillId="10" borderId="1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Continuous" vertical="center"/>
    </xf>
    <xf numFmtId="0" fontId="12" fillId="10" borderId="1" xfId="0" applyFont="1" applyFill="1" applyBorder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2" fontId="4" fillId="21" borderId="0" xfId="0" applyNumberFormat="1" applyFont="1" applyFill="1" applyAlignment="1">
      <alignment horizontal="center" vertical="center"/>
    </xf>
    <xf numFmtId="2" fontId="4" fillId="6" borderId="0" xfId="0" applyNumberFormat="1" applyFont="1" applyFill="1" applyAlignment="1">
      <alignment horizontal="center" vertical="center"/>
    </xf>
    <xf numFmtId="0" fontId="12" fillId="8" borderId="1" xfId="0" applyFont="1" applyFill="1" applyBorder="1" applyAlignment="1">
      <alignment horizontal="centerContinuous" vertical="center" shrinkToFit="1"/>
    </xf>
    <xf numFmtId="0" fontId="15" fillId="27" borderId="31" xfId="0" applyFont="1" applyFill="1" applyBorder="1" applyAlignment="1">
      <alignment horizontal="center" vertical="center" shrinkToFit="1"/>
    </xf>
    <xf numFmtId="0" fontId="15" fillId="27" borderId="32" xfId="0" applyFont="1" applyFill="1" applyBorder="1" applyAlignment="1">
      <alignment horizontal="center" vertical="center" shrinkToFit="1"/>
    </xf>
    <xf numFmtId="0" fontId="15" fillId="26" borderId="33" xfId="0" applyFont="1" applyFill="1" applyBorder="1" applyAlignment="1">
      <alignment horizontal="center" vertical="center" shrinkToFit="1"/>
    </xf>
    <xf numFmtId="2" fontId="15" fillId="26" borderId="34" xfId="0" applyNumberFormat="1" applyFont="1" applyFill="1" applyBorder="1" applyAlignment="1">
      <alignment horizontal="center" vertical="center" shrinkToFit="1"/>
    </xf>
    <xf numFmtId="0" fontId="15" fillId="16" borderId="33" xfId="0" applyFont="1" applyFill="1" applyBorder="1" applyAlignment="1">
      <alignment horizontal="center" vertical="center" shrinkToFit="1"/>
    </xf>
    <xf numFmtId="0" fontId="15" fillId="16" borderId="34" xfId="0" applyFont="1" applyFill="1" applyBorder="1" applyAlignment="1">
      <alignment horizontal="center" vertical="center" shrinkToFit="1"/>
    </xf>
    <xf numFmtId="0" fontId="15" fillId="25" borderId="33" xfId="0" applyFont="1" applyFill="1" applyBorder="1" applyAlignment="1">
      <alignment horizontal="center" vertical="center" shrinkToFit="1"/>
    </xf>
    <xf numFmtId="2" fontId="15" fillId="25" borderId="34" xfId="0" applyNumberFormat="1" applyFont="1" applyFill="1" applyBorder="1" applyAlignment="1">
      <alignment horizontal="center" vertical="center" shrinkToFit="1"/>
    </xf>
    <xf numFmtId="0" fontId="15" fillId="4" borderId="35" xfId="0" applyFont="1" applyFill="1" applyBorder="1" applyAlignment="1">
      <alignment horizontal="center" vertical="center" shrinkToFit="1"/>
    </xf>
    <xf numFmtId="0" fontId="15" fillId="4" borderId="36" xfId="0" applyFont="1" applyFill="1" applyBorder="1" applyAlignment="1">
      <alignment horizontal="center" vertical="center" shrinkToFit="1"/>
    </xf>
    <xf numFmtId="0" fontId="15" fillId="24" borderId="35" xfId="0" applyFont="1" applyFill="1" applyBorder="1" applyAlignment="1">
      <alignment horizontal="center" vertical="center" shrinkToFit="1"/>
    </xf>
    <xf numFmtId="0" fontId="15" fillId="24" borderId="36" xfId="0" applyFont="1" applyFill="1" applyBorder="1" applyAlignment="1">
      <alignment horizontal="center" vertical="center" shrinkToFit="1"/>
    </xf>
    <xf numFmtId="0" fontId="6" fillId="6" borderId="37" xfId="0" applyFont="1" applyFill="1" applyBorder="1" applyAlignment="1">
      <alignment horizontal="center" vertical="center" shrinkToFit="1"/>
    </xf>
    <xf numFmtId="164" fontId="10" fillId="15" borderId="1" xfId="0" applyNumberFormat="1" applyFont="1" applyFill="1" applyBorder="1" applyAlignment="1">
      <alignment horizontal="center" vertical="center"/>
    </xf>
    <xf numFmtId="0" fontId="10" fillId="15" borderId="1" xfId="0" applyFont="1" applyFill="1" applyBorder="1" applyAlignment="1">
      <alignment horizontal="center" vertical="center"/>
    </xf>
    <xf numFmtId="0" fontId="5" fillId="27" borderId="1" xfId="0" applyFont="1" applyFill="1" applyBorder="1" applyAlignment="1">
      <alignment horizontal="center" vertical="center" shrinkToFit="1"/>
    </xf>
    <xf numFmtId="0" fontId="5" fillId="2" borderId="17" xfId="0" applyFont="1" applyFill="1" applyBorder="1" applyAlignment="1">
      <alignment horizontal="right" vertical="center" shrinkToFit="1"/>
    </xf>
    <xf numFmtId="0" fontId="20" fillId="0" borderId="47" xfId="0" applyFont="1" applyBorder="1" applyAlignment="1">
      <alignment horizontal="centerContinuous" vertical="center" wrapText="1"/>
    </xf>
    <xf numFmtId="0" fontId="5" fillId="2" borderId="16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left" vertical="center" shrinkToFit="1"/>
    </xf>
    <xf numFmtId="164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164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164" fontId="29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6" fillId="28" borderId="0" xfId="0" applyFont="1" applyFill="1" applyAlignment="1">
      <alignment horizontal="center" vertical="center"/>
    </xf>
    <xf numFmtId="14" fontId="5" fillId="3" borderId="18" xfId="0" applyNumberFormat="1" applyFont="1" applyFill="1" applyBorder="1" applyAlignment="1">
      <alignment shrinkToFit="1"/>
    </xf>
    <xf numFmtId="0" fontId="4" fillId="0" borderId="67" xfId="0" applyFont="1" applyBorder="1" applyAlignment="1">
      <alignment horizontal="center" vertical="center" shrinkToFit="1"/>
    </xf>
    <xf numFmtId="0" fontId="15" fillId="12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2" fontId="6" fillId="13" borderId="0" xfId="0" applyNumberFormat="1" applyFont="1" applyFill="1"/>
    <xf numFmtId="0" fontId="12" fillId="0" borderId="8" xfId="0" applyFont="1" applyBorder="1" applyAlignment="1">
      <alignment horizontal="centerContinuous" vertical="center" shrinkToFit="1"/>
    </xf>
    <xf numFmtId="49" fontId="5" fillId="2" borderId="13" xfId="0" applyNumberFormat="1" applyFont="1" applyFill="1" applyBorder="1" applyAlignment="1">
      <alignment horizontal="center" vertical="center" shrinkToFit="1"/>
    </xf>
    <xf numFmtId="164" fontId="5" fillId="2" borderId="14" xfId="0" applyNumberFormat="1" applyFont="1" applyFill="1" applyBorder="1" applyAlignment="1">
      <alignment horizontal="center" vertical="center" shrinkToFit="1"/>
    </xf>
    <xf numFmtId="0" fontId="5" fillId="2" borderId="14" xfId="0" applyFont="1" applyFill="1" applyBorder="1" applyAlignment="1">
      <alignment horizontal="center" vertical="center" shrinkToFit="1"/>
    </xf>
    <xf numFmtId="164" fontId="5" fillId="2" borderId="15" xfId="0" applyNumberFormat="1" applyFont="1" applyFill="1" applyBorder="1" applyAlignment="1">
      <alignment horizontal="center" vertical="center" shrinkToFit="1"/>
    </xf>
    <xf numFmtId="0" fontId="2" fillId="6" borderId="1" xfId="0" applyFont="1" applyFill="1" applyBorder="1" applyAlignment="1">
      <alignment horizontal="center" vertical="center" shrinkToFit="1"/>
    </xf>
    <xf numFmtId="0" fontId="4" fillId="6" borderId="1" xfId="0" applyFont="1" applyFill="1" applyBorder="1" applyAlignment="1">
      <alignment horizontal="center" vertical="center" shrinkToFit="1"/>
    </xf>
    <xf numFmtId="0" fontId="3" fillId="6" borderId="1" xfId="0" applyFont="1" applyFill="1" applyBorder="1" applyAlignment="1">
      <alignment horizontal="center" vertical="center" shrinkToFit="1"/>
    </xf>
    <xf numFmtId="0" fontId="4" fillId="6" borderId="1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left" vertical="center" shrinkToFit="1"/>
    </xf>
    <xf numFmtId="164" fontId="20" fillId="0" borderId="5" xfId="0" applyNumberFormat="1" applyFont="1" applyBorder="1" applyAlignment="1">
      <alignment horizontal="center" vertical="center" shrinkToFit="1"/>
    </xf>
    <xf numFmtId="164" fontId="20" fillId="0" borderId="5" xfId="0" applyNumberFormat="1" applyFont="1" applyBorder="1" applyAlignment="1">
      <alignment horizontal="center" vertical="center"/>
    </xf>
    <xf numFmtId="164" fontId="20" fillId="0" borderId="7" xfId="0" applyNumberFormat="1" applyFont="1" applyBorder="1" applyAlignment="1">
      <alignment horizontal="center" vertical="center"/>
    </xf>
    <xf numFmtId="164" fontId="20" fillId="0" borderId="7" xfId="0" applyNumberFormat="1" applyFont="1" applyBorder="1" applyAlignment="1">
      <alignment horizontal="centerContinuous" vertical="center"/>
    </xf>
    <xf numFmtId="166" fontId="5" fillId="3" borderId="18" xfId="0" applyNumberFormat="1" applyFont="1" applyFill="1" applyBorder="1" applyAlignment="1">
      <alignment shrinkToFit="1"/>
    </xf>
    <xf numFmtId="166" fontId="7" fillId="3" borderId="29" xfId="0" applyNumberFormat="1" applyFont="1" applyFill="1" applyBorder="1" applyAlignment="1">
      <alignment horizontal="center" vertical="center" shrinkToFit="1"/>
    </xf>
    <xf numFmtId="167" fontId="0" fillId="17" borderId="0" xfId="0" applyNumberFormat="1" applyFill="1"/>
    <xf numFmtId="167" fontId="10" fillId="4" borderId="19" xfId="0" applyNumberFormat="1" applyFont="1" applyFill="1" applyBorder="1" applyAlignment="1">
      <alignment horizontal="center" vertical="center" wrapText="1"/>
    </xf>
    <xf numFmtId="167" fontId="4" fillId="17" borderId="0" xfId="0" applyNumberFormat="1" applyFont="1" applyFill="1" applyAlignment="1">
      <alignment horizontal="center" vertical="center" shrinkToFit="1"/>
    </xf>
    <xf numFmtId="167" fontId="18" fillId="17" borderId="0" xfId="0" applyNumberFormat="1" applyFont="1" applyFill="1" applyAlignment="1">
      <alignment shrinkToFit="1"/>
    </xf>
    <xf numFmtId="0" fontId="1" fillId="6" borderId="1" xfId="0" applyFont="1" applyFill="1" applyBorder="1" applyAlignment="1">
      <alignment horizontal="center" vertical="center" shrinkToFit="1"/>
    </xf>
    <xf numFmtId="0" fontId="4" fillId="0" borderId="0" xfId="0" applyFont="1" applyAlignment="1">
      <alignment shrinkToFit="1"/>
    </xf>
    <xf numFmtId="165" fontId="4" fillId="0" borderId="0" xfId="0" applyNumberFormat="1" applyFont="1" applyAlignment="1">
      <alignment shrinkToFit="1"/>
    </xf>
    <xf numFmtId="164" fontId="4" fillId="0" borderId="0" xfId="0" applyNumberFormat="1" applyFont="1" applyAlignment="1">
      <alignment shrinkToFit="1"/>
    </xf>
    <xf numFmtId="0" fontId="5" fillId="2" borderId="13" xfId="0" applyNumberFormat="1" applyFont="1" applyFill="1" applyBorder="1" applyAlignment="1">
      <alignment horizontal="center" vertical="center" shrinkToFit="1"/>
    </xf>
    <xf numFmtId="0" fontId="4" fillId="0" borderId="0" xfId="0" applyNumberFormat="1" applyFont="1"/>
    <xf numFmtId="0" fontId="10" fillId="2" borderId="10" xfId="0" applyNumberFormat="1" applyFont="1" applyFill="1" applyBorder="1" applyAlignment="1">
      <alignment horizontal="center" vertical="center" wrapText="1"/>
    </xf>
    <xf numFmtId="0" fontId="5" fillId="2" borderId="18" xfId="0" applyNumberFormat="1" applyFont="1" applyFill="1" applyBorder="1" applyAlignment="1">
      <alignment horizontal="center" vertical="center" shrinkToFit="1"/>
    </xf>
    <xf numFmtId="0" fontId="12" fillId="11" borderId="1" xfId="0" applyNumberFormat="1" applyFont="1" applyFill="1" applyBorder="1" applyAlignment="1">
      <alignment horizontal="center" vertical="center" shrinkToFit="1"/>
    </xf>
    <xf numFmtId="0" fontId="5" fillId="2" borderId="16" xfId="0" applyNumberFormat="1" applyFont="1" applyFill="1" applyBorder="1" applyAlignment="1">
      <alignment horizontal="center" vertical="center" shrinkToFit="1"/>
    </xf>
    <xf numFmtId="164" fontId="4" fillId="0" borderId="0" xfId="0" applyNumberFormat="1" applyFont="1"/>
    <xf numFmtId="164" fontId="10" fillId="2" borderId="11" xfId="0" applyNumberFormat="1" applyFont="1" applyFill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shrinkToFit="1"/>
    </xf>
    <xf numFmtId="164" fontId="5" fillId="2" borderId="17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 shrinkToFit="1"/>
    </xf>
    <xf numFmtId="164" fontId="10" fillId="2" borderId="12" xfId="0" applyNumberFormat="1" applyFont="1" applyFill="1" applyBorder="1" applyAlignment="1">
      <alignment horizontal="center" vertical="center" wrapText="1"/>
    </xf>
    <xf numFmtId="164" fontId="5" fillId="2" borderId="17" xfId="0" applyNumberFormat="1" applyFont="1" applyFill="1" applyBorder="1" applyAlignment="1">
      <alignment horizontal="right" vertical="center" shrinkToFit="1"/>
    </xf>
    <xf numFmtId="0" fontId="1" fillId="0" borderId="1" xfId="0" applyFont="1" applyBorder="1" applyAlignment="1">
      <alignment horizontal="center" vertical="center" shrinkToFit="1"/>
    </xf>
    <xf numFmtId="0" fontId="6" fillId="6" borderId="66" xfId="0" applyFont="1" applyFill="1" applyBorder="1" applyAlignment="1">
      <alignment horizontal="center" vertical="center" shrinkToFit="1"/>
    </xf>
    <xf numFmtId="0" fontId="6" fillId="6" borderId="59" xfId="0" applyFont="1" applyFill="1" applyBorder="1" applyAlignment="1">
      <alignment horizontal="center" vertical="center" shrinkToFit="1"/>
    </xf>
    <xf numFmtId="0" fontId="6" fillId="6" borderId="52" xfId="0" applyFont="1" applyFill="1" applyBorder="1" applyAlignment="1">
      <alignment horizontal="center" vertical="center" shrinkToFit="1"/>
    </xf>
    <xf numFmtId="0" fontId="15" fillId="12" borderId="0" xfId="0" applyFont="1" applyFill="1" applyAlignment="1">
      <alignment horizontal="center" shrinkToFit="1"/>
    </xf>
    <xf numFmtId="0" fontId="15" fillId="4" borderId="62" xfId="0" applyFont="1" applyFill="1" applyBorder="1" applyAlignment="1">
      <alignment horizontal="center" vertical="center" textRotation="90" shrinkToFit="1"/>
    </xf>
    <xf numFmtId="0" fontId="15" fillId="4" borderId="60" xfId="0" applyFont="1" applyFill="1" applyBorder="1" applyAlignment="1">
      <alignment horizontal="center" vertical="center" textRotation="90" shrinkToFit="1"/>
    </xf>
    <xf numFmtId="0" fontId="15" fillId="4" borderId="61" xfId="0" applyFont="1" applyFill="1" applyBorder="1" applyAlignment="1">
      <alignment horizontal="center" vertical="center" textRotation="90" shrinkToFit="1"/>
    </xf>
    <xf numFmtId="0" fontId="15" fillId="4" borderId="63" xfId="0" applyFont="1" applyFill="1" applyBorder="1" applyAlignment="1">
      <alignment horizontal="center" vertical="center" textRotation="135" shrinkToFit="1"/>
    </xf>
    <xf numFmtId="0" fontId="15" fillId="4" borderId="64" xfId="0" applyFont="1" applyFill="1" applyBorder="1" applyAlignment="1">
      <alignment horizontal="center" vertical="center" textRotation="135" shrinkToFit="1"/>
    </xf>
    <xf numFmtId="0" fontId="15" fillId="4" borderId="65" xfId="0" applyFont="1" applyFill="1" applyBorder="1" applyAlignment="1">
      <alignment horizontal="center" vertical="center" textRotation="135" shrinkToFit="1"/>
    </xf>
    <xf numFmtId="0" fontId="4" fillId="0" borderId="46" xfId="0" applyFont="1" applyBorder="1" applyAlignment="1">
      <alignment horizontal="center" vertical="center" shrinkToFit="1"/>
    </xf>
    <xf numFmtId="0" fontId="4" fillId="0" borderId="54" xfId="0" applyFont="1" applyBorder="1" applyAlignment="1">
      <alignment horizontal="center" vertical="center" shrinkToFit="1"/>
    </xf>
    <xf numFmtId="0" fontId="4" fillId="0" borderId="55" xfId="0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4" fillId="0" borderId="57" xfId="0" applyFont="1" applyBorder="1" applyAlignment="1">
      <alignment horizontal="center" vertical="center" shrinkToFit="1"/>
    </xf>
    <xf numFmtId="0" fontId="4" fillId="0" borderId="58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53" xfId="0" applyFont="1" applyBorder="1" applyAlignment="1">
      <alignment horizontal="center" vertical="center" shrinkToFit="1"/>
    </xf>
    <xf numFmtId="0" fontId="20" fillId="18" borderId="0" xfId="0" applyFont="1" applyFill="1" applyAlignment="1">
      <alignment horizontal="right"/>
    </xf>
    <xf numFmtId="0" fontId="4" fillId="18" borderId="0" xfId="0" applyFont="1" applyFill="1" applyAlignment="1">
      <alignment horizontal="center"/>
    </xf>
    <xf numFmtId="0" fontId="21" fillId="18" borderId="0" xfId="0" applyFont="1" applyFill="1" applyAlignment="1">
      <alignment horizontal="right" vertical="center"/>
    </xf>
    <xf numFmtId="0" fontId="20" fillId="18" borderId="39" xfId="0" applyFont="1" applyFill="1" applyBorder="1" applyAlignment="1">
      <alignment horizontal="right"/>
    </xf>
    <xf numFmtId="0" fontId="4" fillId="18" borderId="39" xfId="0" applyFont="1" applyFill="1" applyBorder="1" applyAlignment="1">
      <alignment horizontal="right" vertical="center"/>
    </xf>
    <xf numFmtId="0" fontId="1" fillId="18" borderId="39" xfId="0" applyFont="1" applyFill="1" applyBorder="1" applyAlignment="1">
      <alignment horizontal="right" vertical="center"/>
    </xf>
    <xf numFmtId="0" fontId="4" fillId="0" borderId="46" xfId="0" applyNumberFormat="1" applyFont="1" applyBorder="1" applyAlignment="1">
      <alignment horizontal="center" vertical="center" shrinkToFit="1"/>
    </xf>
    <xf numFmtId="0" fontId="4" fillId="0" borderId="54" xfId="0" applyNumberFormat="1" applyFont="1" applyBorder="1" applyAlignment="1">
      <alignment horizontal="center" vertical="center" shrinkToFit="1"/>
    </xf>
    <xf numFmtId="0" fontId="21" fillId="18" borderId="0" xfId="0" applyFont="1" applyFill="1" applyAlignment="1">
      <alignment horizontal="center" vertical="center"/>
    </xf>
    <xf numFmtId="0" fontId="1" fillId="18" borderId="39" xfId="0" applyFont="1" applyFill="1" applyBorder="1" applyAlignment="1">
      <alignment horizontal="center" vertical="center"/>
    </xf>
    <xf numFmtId="0" fontId="4" fillId="18" borderId="39" xfId="0" applyFont="1" applyFill="1" applyBorder="1" applyAlignment="1">
      <alignment horizontal="center" vertical="center"/>
    </xf>
    <xf numFmtId="0" fontId="6" fillId="18" borderId="0" xfId="0" applyFont="1" applyFill="1" applyAlignment="1">
      <alignment horizontal="center"/>
    </xf>
    <xf numFmtId="0" fontId="6" fillId="18" borderId="0" xfId="0" applyFont="1" applyFill="1" applyAlignment="1">
      <alignment horizontal="right"/>
    </xf>
    <xf numFmtId="0" fontId="6" fillId="18" borderId="38" xfId="0" applyFont="1" applyFill="1" applyBorder="1" applyAlignment="1">
      <alignment horizontal="center" vertical="center"/>
    </xf>
    <xf numFmtId="0" fontId="6" fillId="18" borderId="0" xfId="0" applyFont="1" applyFill="1" applyAlignment="1">
      <alignment horizontal="center" vertical="center"/>
    </xf>
  </cellXfs>
  <cellStyles count="1">
    <cellStyle name="عادي" xfId="0" builtinId="0"/>
  </cellStyles>
  <dxfs count="297">
    <dxf>
      <font>
        <b val="0"/>
        <i val="0"/>
      </font>
      <border>
        <vertical/>
        <horizontal/>
      </border>
    </dxf>
    <dxf>
      <border>
        <left style="thin">
          <color theme="5" tint="-0.499984740745262"/>
        </left>
        <right style="thin">
          <color theme="5" tint="-0.499984740745262"/>
        </right>
        <top style="thin">
          <color theme="5" tint="-0.499984740745262"/>
        </top>
        <bottom style="thin">
          <color theme="5" tint="-0.499984740745262"/>
        </bottom>
        <vertical/>
        <horizontal/>
      </border>
    </dxf>
    <dxf>
      <fill>
        <patternFill>
          <bgColor theme="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8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164" formatCode="[$-2010000]yyyy/mm/dd;@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0" formatCode="General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left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thin">
          <color indexed="64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/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/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border>
        <top style="medium">
          <color rgb="FF7030A0"/>
        </top>
      </border>
    </dxf>
    <dxf>
      <alignment horizontal="center" vertical="center" textRotation="0" wrapText="0" indent="0" justifyLastLine="0" readingOrder="0"/>
      <border diagonalUp="0" diagonalDown="0">
        <left style="medium">
          <color rgb="FF7030A0"/>
        </left>
        <right style="medium">
          <color rgb="FF7030A0"/>
        </right>
        <top/>
        <bottom/>
        <vertical style="medium">
          <color rgb="FF7030A0"/>
        </vertical>
        <horizontal style="medium">
          <color rgb="FF7030A0"/>
        </horizontal>
      </border>
    </dxf>
    <dxf>
      <border diagonalUp="0" diagonalDown="0">
        <left style="thick">
          <color rgb="FFC00000"/>
        </left>
        <right style="thick">
          <color rgb="FFC00000"/>
        </right>
        <top style="thick">
          <color rgb="FFC00000"/>
        </top>
        <bottom style="thick">
          <color rgb="FFC00000"/>
        </bottom>
      </border>
    </dxf>
    <dxf>
      <alignment horizontal="center" vertical="center" textRotation="0" wrapText="0" indent="0" justifyLastLine="0" shrinkToFit="1" readingOrder="0"/>
    </dxf>
    <dxf>
      <border>
        <bottom style="medium">
          <color rgb="FF7030A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rgb="FF7030A0"/>
        </left>
        <right style="medium">
          <color rgb="FF7030A0"/>
        </right>
        <top/>
        <bottom/>
        <vertical style="medium">
          <color rgb="FF7030A0"/>
        </vertical>
        <horizontal style="medium">
          <color rgb="FF7030A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164" formatCode="[$-2010000]yyyy/mm/dd;@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0" formatCode="General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left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thin">
          <color indexed="64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30" formatCode="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border>
        <top style="medium">
          <color rgb="FF7030A0"/>
        </top>
      </border>
    </dxf>
    <dxf>
      <alignment horizontal="center" vertical="center" textRotation="0" wrapText="0" indent="0" justifyLastLine="0" readingOrder="0"/>
      <border diagonalUp="0" diagonalDown="0">
        <left style="medium">
          <color rgb="FF7030A0"/>
        </left>
        <right style="medium">
          <color rgb="FF7030A0"/>
        </right>
        <top/>
        <bottom/>
        <vertical style="medium">
          <color rgb="FF7030A0"/>
        </vertical>
        <horizontal style="medium">
          <color rgb="FF7030A0"/>
        </horizontal>
      </border>
    </dxf>
    <dxf>
      <border diagonalUp="0" diagonalDown="0">
        <left style="thick">
          <color rgb="FFC00000"/>
        </left>
        <right style="thick">
          <color rgb="FFC00000"/>
        </right>
        <top style="thick">
          <color rgb="FFC00000"/>
        </top>
        <bottom style="thick">
          <color rgb="FFC00000"/>
        </bottom>
      </border>
    </dxf>
    <dxf>
      <alignment horizontal="center" vertical="center" textRotation="0" wrapText="0" indent="0" justifyLastLine="0" shrinkToFit="1" readingOrder="0"/>
    </dxf>
    <dxf>
      <border>
        <bottom style="medium">
          <color rgb="FF7030A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rgb="FF7030A0"/>
        </left>
        <right style="medium">
          <color rgb="FF7030A0"/>
        </right>
        <top/>
        <bottom/>
        <vertical style="medium">
          <color rgb="FF7030A0"/>
        </vertical>
        <horizontal style="medium">
          <color rgb="FF7030A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0" formatCode="General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164" formatCode="[$-2010000]yyyy/mm/dd;@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0" formatCode="General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left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thin">
          <color indexed="64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/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0" formatCode="General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/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border>
        <top style="medium">
          <color rgb="FF7030A0"/>
        </top>
      </border>
    </dxf>
    <dxf>
      <alignment horizontal="center" vertical="center" textRotation="0" wrapText="0" indent="0" justifyLastLine="0" readingOrder="0"/>
      <border diagonalUp="0" diagonalDown="0">
        <left style="medium">
          <color rgb="FF7030A0"/>
        </left>
        <right style="medium">
          <color rgb="FF7030A0"/>
        </right>
        <top/>
        <bottom/>
        <vertical style="medium">
          <color rgb="FF7030A0"/>
        </vertical>
        <horizontal style="medium">
          <color rgb="FF7030A0"/>
        </horizontal>
      </border>
    </dxf>
    <dxf>
      <border diagonalUp="0" diagonalDown="0">
        <left style="thick">
          <color rgb="FFC00000"/>
        </left>
        <right style="thick">
          <color rgb="FFC00000"/>
        </right>
        <top style="thick">
          <color rgb="FFC00000"/>
        </top>
        <bottom style="thick">
          <color rgb="FFC00000"/>
        </bottom>
      </border>
    </dxf>
    <dxf>
      <alignment horizontal="center" vertical="center" textRotation="0" wrapText="0" indent="0" justifyLastLine="0" shrinkToFit="1" readingOrder="0"/>
    </dxf>
    <dxf>
      <border>
        <bottom style="medium">
          <color rgb="FF7030A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rgb="FF7030A0"/>
        </left>
        <right style="medium">
          <color rgb="FF7030A0"/>
        </right>
        <top/>
        <bottom/>
        <vertical style="medium">
          <color rgb="FF7030A0"/>
        </vertical>
        <horizontal style="medium">
          <color rgb="FF7030A0"/>
        </horizontal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1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numFmt numFmtId="164" formatCode="[$-2010000]yyyy/mm/dd;@"/>
      <alignment horizontal="center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1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2" formatCode="0.00"/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164" formatCode="[$-2010000]yyyy/mm/dd;@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border diagonalUp="0" diagonalDown="0">
        <left style="medium">
          <color rgb="FF7030A0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499984740745262"/>
        </patternFill>
      </fill>
      <alignment horizontal="general" vertical="bottom" textRotation="0" wrapText="0" indent="0" justifyLastLine="0" shrinkToFit="1" readingOrder="0"/>
      <border diagonalUp="0" diagonalDown="0">
        <left style="medium">
          <color rgb="FF7030A0"/>
        </left>
        <right/>
        <top style="medium">
          <color rgb="FF7030A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4" tint="-0.499984740745262"/>
        </patternFill>
      </fill>
      <alignment horizontal="general" vertical="bottom" textRotation="0" wrapText="0" indent="0" justifyLastLine="0" shrinkToFit="1" readingOrder="0"/>
      <border diagonalUp="0" diagonalDown="0" outline="0">
        <left/>
        <right/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4" tint="-0.499984740745262"/>
        </patternFill>
      </fill>
      <alignment horizontal="general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6" formatCode="0.00;[Red]0.00"/>
      <fill>
        <patternFill patternType="solid">
          <fgColor indexed="64"/>
          <bgColor theme="4" tint="-0.499984740745262"/>
        </patternFill>
      </fill>
      <alignment textRotation="0" wrapText="0" justifyLastLine="0" shrinkToFit="1" readingOrder="0"/>
      <border diagonalUp="0" diagonalDown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4" tint="-0.499984740745262"/>
        </patternFill>
      </fill>
      <alignment horizontal="general" vertical="bottom" textRotation="0" wrapText="0" indent="0" justifyLastLine="0" shrinkToFit="1" readingOrder="0"/>
      <border diagonalUp="0" diagonalDown="0">
        <left style="medium">
          <color rgb="FF7030A0"/>
        </left>
        <right/>
        <top style="medium">
          <color rgb="FF7030A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4" tint="-0.499984740745262"/>
        </patternFill>
      </fill>
      <alignment horizontal="general" vertical="bottom" textRotation="0" wrapText="0" indent="0" justifyLastLine="0" shrinkToFit="1" readingOrder="0"/>
      <border diagonalUp="0" diagonalDown="0">
        <left style="medium">
          <color rgb="FF7030A0"/>
        </left>
        <right/>
        <top style="medium">
          <color rgb="FF7030A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8" formatCode="hh:mm\ AM/PM"/>
      <fill>
        <patternFill patternType="solid">
          <fgColor indexed="64"/>
          <bgColor theme="4" tint="-0.499984740745262"/>
        </patternFill>
      </fill>
      <border diagonalUp="0" diagonalDown="0">
        <left style="medium">
          <color rgb="FF7030A0"/>
        </left>
        <right/>
        <top style="medium">
          <color rgb="FF7030A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4" tint="-0.499984740745262"/>
        </patternFill>
      </fill>
      <border diagonalUp="0" diagonalDown="0">
        <left style="medium">
          <color rgb="FF7030A0"/>
        </left>
        <right/>
        <top style="medium">
          <color rgb="FF7030A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4" tint="-0.499984740745262"/>
        </patternFill>
      </fill>
      <alignment textRotation="0" wrapText="0" justifyLastLine="0" shrinkToFit="1" readingOrder="0"/>
      <border diagonalUp="0" diagonalDown="0">
        <left/>
        <right/>
        <top style="medium">
          <color rgb="FF7030A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</dxf>
    <dxf>
      <border outline="0">
        <left style="thick">
          <color rgb="FFC00000"/>
        </left>
        <right style="thick">
          <color rgb="FFC00000"/>
        </right>
        <top style="thick">
          <color rgb="FFC00000"/>
        </top>
        <bottom style="thick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164" formatCode="[$-2010000]yyyy/mm/dd;@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charset val="178"/>
        <scheme val="minor"/>
      </font>
      <numFmt numFmtId="0" formatCode="General"/>
      <fill>
        <patternFill>
          <fgColor indexed="64"/>
          <bgColor theme="7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left" vertical="center" textRotation="0" wrapText="0" indent="0" justifyLastLine="0" shrinkToFit="1" readingOrder="0"/>
      <border diagonalUp="0" diagonalDown="0" outline="0">
        <left style="medium">
          <color rgb="FF7030A0"/>
        </left>
        <right/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 style="thin">
          <color indexed="64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/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/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030A0"/>
        </left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164" formatCode="[$-2010000]yyyy/mm/dd;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 style="medium">
          <color rgb="FF7030A0"/>
        </left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medium">
          <color rgb="FF7030A0"/>
        </right>
        <top style="medium">
          <color rgb="FF7030A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numFmt numFmtId="30" formatCode="@"/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1" readingOrder="0"/>
      <border diagonalUp="0" diagonalDown="0">
        <left/>
        <right style="medium">
          <color rgb="FF7030A0"/>
        </right>
        <top style="medium">
          <color rgb="FF7030A0"/>
        </top>
        <bottom style="medium">
          <color rgb="FF7030A0"/>
        </bottom>
      </border>
    </dxf>
    <dxf>
      <border>
        <top style="medium">
          <color rgb="FF7030A0"/>
        </top>
      </border>
    </dxf>
    <dxf>
      <alignment horizontal="center" vertical="center" textRotation="0" wrapText="0" indent="0" justifyLastLine="0" readingOrder="0"/>
      <border diagonalUp="0" diagonalDown="0">
        <left style="medium">
          <color rgb="FF7030A0"/>
        </left>
        <right style="medium">
          <color rgb="FF7030A0"/>
        </right>
        <top/>
        <bottom/>
        <vertical style="medium">
          <color rgb="FF7030A0"/>
        </vertical>
        <horizontal style="medium">
          <color rgb="FF7030A0"/>
        </horizontal>
      </border>
    </dxf>
    <dxf>
      <border diagonalUp="0" diagonalDown="0">
        <left style="thick">
          <color rgb="FFC00000"/>
        </left>
        <right style="thick">
          <color rgb="FFC00000"/>
        </right>
        <top style="thick">
          <color rgb="FFC00000"/>
        </top>
        <bottom style="thick">
          <color rgb="FFC00000"/>
        </bottom>
      </border>
    </dxf>
    <dxf>
      <alignment horizontal="center" vertical="center" textRotation="0" wrapText="0" indent="0" justifyLastLine="0" shrinkToFit="1" readingOrder="0"/>
    </dxf>
    <dxf>
      <border>
        <bottom style="medium">
          <color rgb="FF7030A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family val="2"/>
        <charset val="178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rgb="FF7030A0"/>
        </left>
        <right style="medium">
          <color rgb="FF7030A0"/>
        </right>
        <top/>
        <bottom/>
        <vertical style="medium">
          <color rgb="FF7030A0"/>
        </vertical>
        <horizontal style="medium">
          <color rgb="FF7030A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theme" Target="theme/theme1.xml" /><Relationship Id="rId5" Type="http://schemas.openxmlformats.org/officeDocument/2006/relationships/worksheet" Target="worksheets/sheet5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calcChain" Target="calcChain.xml" 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 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1838325</xdr:colOff>
      <xdr:row>42</xdr:row>
      <xdr:rowOff>238125</xdr:rowOff>
    </xdr:from>
    <xdr:to>
      <xdr:col>19</xdr:col>
      <xdr:colOff>400050</xdr:colOff>
      <xdr:row>44</xdr:row>
      <xdr:rowOff>94107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3812325" y="21478875"/>
          <a:ext cx="1857375" cy="484632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2</xdr:row>
          <xdr:rowOff>9525</xdr:rowOff>
        </xdr:from>
        <xdr:to>
          <xdr:col>8</xdr:col>
          <xdr:colOff>171450</xdr:colOff>
          <xdr:row>3</xdr:row>
          <xdr:rowOff>57150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3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1838325</xdr:colOff>
      <xdr:row>33</xdr:row>
      <xdr:rowOff>238125</xdr:rowOff>
    </xdr:from>
    <xdr:to>
      <xdr:col>19</xdr:col>
      <xdr:colOff>400050</xdr:colOff>
      <xdr:row>35</xdr:row>
      <xdr:rowOff>94107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1223888525" y="10868025"/>
          <a:ext cx="228600" cy="484632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 kern="12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1838325</xdr:colOff>
      <xdr:row>20</xdr:row>
      <xdr:rowOff>238125</xdr:rowOff>
    </xdr:from>
    <xdr:to>
      <xdr:col>19</xdr:col>
      <xdr:colOff>400050</xdr:colOff>
      <xdr:row>22</xdr:row>
      <xdr:rowOff>94107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1223888525" y="10868025"/>
          <a:ext cx="228600" cy="484632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 kern="12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1838325</xdr:colOff>
      <xdr:row>18</xdr:row>
      <xdr:rowOff>238125</xdr:rowOff>
    </xdr:from>
    <xdr:to>
      <xdr:col>19</xdr:col>
      <xdr:colOff>400050</xdr:colOff>
      <xdr:row>20</xdr:row>
      <xdr:rowOff>94107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1223888525" y="10868025"/>
          <a:ext cx="228600" cy="484632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 kern="1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740CA70-FACE-413A-89B2-C1B624435643}" name="وارد.المركزية" displayName="وارد.المركزية" ref="B2:N40" totalsRowCount="1" headerRowDxfId="296" dataDxfId="294" totalsRowDxfId="292" headerRowBorderDxfId="295" tableBorderDxfId="293" totalsRowBorderDxfId="291">
  <autoFilter ref="B2:N39" xr:uid="{8740CA70-FACE-413A-89B2-C1B624435643}"/>
  <tableColumns count="13">
    <tableColumn id="1" xr3:uid="{21416D25-9329-4457-BDF4-2FD52284EE8F}" name="رقم الشيك" totalsRowLabel="Total" dataDxfId="290" totalsRowDxfId="289"/>
    <tableColumn id="2" xr3:uid="{D8850C5F-B8E4-4DA2-8278-B7D0FB902297}" name="تاريخ الشيك" dataDxfId="288" totalsRowDxfId="287"/>
    <tableColumn id="3" xr3:uid="{960A6611-3C8C-4B26-B361-934678EE93A7}" name="المبلغ الوارد" totalsRowFunction="sum" dataDxfId="286" totalsRowDxfId="285"/>
    <tableColumn id="4" xr3:uid="{A4795268-3290-42FD-832C-4806523BF9FD}" name="جهة الورود" dataDxfId="284" totalsRowDxfId="283"/>
    <tableColumn id="5" xr3:uid="{2C3F5E9C-0A41-41F7-B221-00C88083C586}" name="سبب ورود المبلغ" dataDxfId="282" totalsRowDxfId="281"/>
    <tableColumn id="13" xr3:uid="{7C567A31-7E75-4071-B808-852318B5B654}" name="رقم إذن التوريد" dataDxfId="280" totalsRowDxfId="279"/>
    <tableColumn id="12" xr3:uid="{9F435F68-324D-4538-9FEE-AEC340A997FF}" name="تاريخ إذن التوريد" dataDxfId="278" totalsRowDxfId="277"/>
    <tableColumn id="6" xr3:uid="{1EC2F06E-98A1-4781-B754-8A2BBF076563}" name="ملاحظات الوارد" dataDxfId="276" totalsRowDxfId="275"/>
    <tableColumn id="7" xr3:uid="{68309D96-37C0-4093-89B3-6D5D38FEF0CF}" name="مبلغ التسوية" totalsRowFunction="sum" dataDxfId="274" totalsRowDxfId="273"/>
    <tableColumn id="9" xr3:uid="{CFACB6A0-20D1-43DA-BE70-0DB3ED15FCD6}" name="رقم التسوية" dataDxfId="272" totalsRowDxfId="271"/>
    <tableColumn id="8" xr3:uid="{120FF88A-F990-4927-B226-F587B4E1A015}" name="تاريخ التسوية" dataDxfId="270" totalsRowDxfId="269"/>
    <tableColumn id="11" xr3:uid="{CBAE126E-BDAA-4840-81F6-7218BBBFFC5D}" name="رقم إذن صرف" dataDxfId="268" totalsRowDxfId="267"/>
    <tableColumn id="10" xr3:uid="{40F0A9EF-B21E-4F9B-B851-BE20CFD78D95}" name="ملاحظات التسويات" dataDxfId="266" totalsRowDxfId="26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8A530DE-03B4-482E-BABD-B16E83D11A7D}" name="وارد.المركزية8" displayName="وارد.المركزية8" ref="B2:N16" totalsRowCount="1" headerRowDxfId="38" dataDxfId="36" totalsRowDxfId="34" headerRowBorderDxfId="37" tableBorderDxfId="35" totalsRowBorderDxfId="33">
  <autoFilter ref="B2:N15" xr:uid="{8740CA70-FACE-413A-89B2-C1B624435643}"/>
  <tableColumns count="13">
    <tableColumn id="1" xr3:uid="{ACFC63F5-D855-4B09-8D6C-B67C6BDBCA4B}" name="رقم الشيك" totalsRowLabel="Total" dataDxfId="32" totalsRowDxfId="31">
      <calculatedColumnFormula>IF(الوارد!$F3="تراخيص",وارد.المركزية[[#This Row],[رقم الشيك]],"")</calculatedColumnFormula>
    </tableColumn>
    <tableColumn id="2" xr3:uid="{B965A9B0-75FA-40D5-BE35-FA65747C0BFC}" name="تاريخ الشيك" dataDxfId="30" totalsRowDxfId="29">
      <calculatedColumnFormula>IF(الوارد!$F4="تراخيص",وارد.المركزية[[#This Row],[تاريخ الشيك]],"")</calculatedColumnFormula>
    </tableColumn>
    <tableColumn id="3" xr3:uid="{9A93B77B-9243-4751-97F4-6AD7A9DCF738}" name="المبلغ الوارد" totalsRowFunction="sum" dataDxfId="28" totalsRowDxfId="27">
      <calculatedColumnFormula>IF(الوارد!$F4="تراخيص",وارد.المركزية[[#This Row],[المبلغ الوارد]],"")</calculatedColumnFormula>
    </tableColumn>
    <tableColumn id="4" xr3:uid="{0399E242-8A0C-44A2-A5B9-35FFC79557EA}" name="جهة الورود" dataDxfId="26" totalsRowDxfId="25">
      <calculatedColumnFormula>IF(الوارد!$F4="تراخيص",وارد.المركزية[[#This Row],[جهة الورود]],"")</calculatedColumnFormula>
    </tableColumn>
    <tableColumn id="5" xr3:uid="{94757A88-E6AC-4B70-B975-742941F73CFC}" name="سبب ورود المبلغ" dataDxfId="24" totalsRowDxfId="23">
      <calculatedColumnFormula>IF(الوارد!$F4="تراخيص",وارد.المركزية[[#This Row],[سبب ورود المبلغ]],"")</calculatedColumnFormula>
    </tableColumn>
    <tableColumn id="13" xr3:uid="{4244B017-C2AF-42B6-A548-EE02C1C61D21}" name="رقم إذن التوريد" dataDxfId="22" totalsRowDxfId="21">
      <calculatedColumnFormula>IF(الوارد!$F4="تراخيص",وارد.المركزية[[#This Row],[رقم إذن التوريد]],"")</calculatedColumnFormula>
    </tableColumn>
    <tableColumn id="12" xr3:uid="{C8A96AD0-7E1B-45E6-AFAF-57CA6A9A3A1F}" name="تاريخ إذن التوريد" dataDxfId="20" totalsRowDxfId="19">
      <calculatedColumnFormula>IF(الوارد!$F4="تراخيص",وارد.المركزية[[#This Row],[تاريخ إذن التوريد]],"")</calculatedColumnFormula>
    </tableColumn>
    <tableColumn id="6" xr3:uid="{79A423FB-D3FC-40BB-9AF7-44A0FE8A4DAB}" name="ملاحظات الوارد" dataDxfId="18" totalsRowDxfId="17">
      <calculatedColumnFormula>IF(الوارد!$F4="تراخيص",وارد.المركزية[[#This Row],[ملاحظات الوارد]],"")</calculatedColumnFormula>
    </tableColumn>
    <tableColumn id="7" xr3:uid="{04579B92-9E98-44C1-A1A6-321DB31660BB}" name="مبلغ التسوية" totalsRowFunction="sum" dataDxfId="16" totalsRowDxfId="15">
      <calculatedColumnFormula>IF(الوارد!$N3="تراخيص",وارد.المركزية[[#This Row],[مبلغ التسوية]],"")</calculatedColumnFormula>
    </tableColumn>
    <tableColumn id="9" xr3:uid="{36FA1AAF-9091-4739-9F42-DC4686B84C16}" name="رقم التسوية" dataDxfId="14" totalsRowDxfId="13">
      <calculatedColumnFormula>IF(الوارد!$N3="تراخيص",وارد.المركزية[[#This Row],[رقم التسوية]],"")</calculatedColumnFormula>
    </tableColumn>
    <tableColumn id="8" xr3:uid="{C38F40BF-0DFD-4319-B4EF-51F5E7D1BDE7}" name="تاريخ التسوية" dataDxfId="12" totalsRowDxfId="11">
      <calculatedColumnFormula>IF(الوارد!$N3="تراخيص",وارد.المركزية[[#This Row],[تاريخ التسوية]],"")</calculatedColumnFormula>
    </tableColumn>
    <tableColumn id="11" xr3:uid="{86D60E6B-06D3-4F2C-B4B5-F0520BA96983}" name="رقم إذن صرف" dataDxfId="10" totalsRowDxfId="9">
      <calculatedColumnFormula>IF(الوارد!$N3="تراخيص",وارد.المركزية[[#This Row],[رقم إذن صرف]],"")</calculatedColumnFormula>
    </tableColumn>
    <tableColumn id="10" xr3:uid="{127CB2D9-1D02-44C9-B4D3-3FDF963CC496}" name="ملاحظات التسويات" dataDxfId="8" totalsRowDxfId="7">
      <calculatedColumnFormula>IF(الوارد!$N3="تراخيص",وارد.المركزية[[#This Row],[ملاحظات التسويات]],"")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88CF465-A6FF-45D6-B015-E5A08D9EC968}" name="Table16" displayName="Table16" ref="B722:L725" totalsRowShown="0" headerRowDxfId="264" dataDxfId="262" headerRowBorderDxfId="263" tableBorderDxfId="261" totalsRowBorderDxfId="260">
  <autoFilter ref="B722:L725" xr:uid="{188CF465-A6FF-45D6-B015-E5A08D9EC968}"/>
  <tableColumns count="11">
    <tableColumn id="1" xr3:uid="{27F6BF22-827B-48D3-B8CE-23867467CAA0}" name="الفئة بالجنيه" dataDxfId="259"/>
    <tableColumn id="2" xr3:uid="{769ECE22-1719-4297-A944-4FCBED445006}" name="200" dataDxfId="258"/>
    <tableColumn id="3" xr3:uid="{B6DF1824-9483-497A-965E-1E0350F8987E}" name="100" dataDxfId="257"/>
    <tableColumn id="4" xr3:uid="{57C15F55-C6A8-4F99-9A97-ABD29F468BEF}" name="50" dataDxfId="256"/>
    <tableColumn id="5" xr3:uid="{0B2BC648-CF2F-4FEF-A2F2-BA235A42DA3F}" name="20" dataDxfId="255"/>
    <tableColumn id="6" xr3:uid="{85A14862-C4C1-401A-9752-564F2856B9AE}" name="10" dataDxfId="254"/>
    <tableColumn id="7" xr3:uid="{6891D171-2B88-4D07-A6ED-F2B8236CD418}" name="5" dataDxfId="253"/>
    <tableColumn id="8" xr3:uid="{C26E39D2-D552-41F5-9C60-D30BC7587918}" name="1" dataDxfId="252"/>
    <tableColumn id="9" xr3:uid="{61548446-6495-4CF1-9210-19B5BC52A34A}" name="0.5" dataDxfId="251"/>
    <tableColumn id="10" xr3:uid="{237C6FA6-71CB-4508-82BA-9BA7FF72C7F1}" name="0.25" dataDxfId="250"/>
    <tableColumn id="11" xr3:uid="{A9CCE40E-380F-4AAB-A8B4-9105B5FBF6EA}" name="عملات مساعدة" dataDxfId="249">
      <calculatedColumnFormula>L722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804126-3A78-4CAE-B5CD-0E1A224E0ED4}" name="منصرف.المركزية" displayName="منصرف.المركزية" ref="A2:K718" totalsRowShown="0" headerRowDxfId="248" tableBorderDxfId="247">
  <autoFilter ref="A2:K718" xr:uid="{30804126-3A78-4CAE-B5CD-0E1A224E0ED4}"/>
  <tableColumns count="11">
    <tableColumn id="11" xr3:uid="{643CEA24-D083-4A22-99BE-6BDC9AC8911E}" name="عمود1" dataDxfId="246">
      <calculatedColumnFormula>IF(E3=استعلام!$H$3,COUNTIF(المنصرف!$E$3:E3,استعلام!$H$3),"")</calculatedColumnFormula>
    </tableColumn>
    <tableColumn id="1" xr3:uid="{0F63A51D-CCD6-48CD-B43B-5DEE4CAE8E5E}" name="إذن الصرف ومافي حكمه" dataDxfId="245"/>
    <tableColumn id="2" xr3:uid="{D0F613D1-9302-40F6-A0F5-BAEFBF6D54CB}" name="تاريخ الصرف" dataDxfId="244"/>
    <tableColumn id="3" xr3:uid="{4066B0EA-AE89-487C-AEE3-3444F2A6B9D3}" name="وقت الصرف" dataDxfId="243"/>
    <tableColumn id="4" xr3:uid="{5F6BF0C6-4071-4E33-8C3E-EDA0F1E26E6F}" name="اسم المنتفع" dataDxfId="242"/>
    <tableColumn id="5" xr3:uid="{464788B4-8561-4D60-8B93-611762524831}" name="الشركة التابع لها" dataDxfId="241"/>
    <tableColumn id="6" xr3:uid="{E3C9E3C6-D392-4BEA-98B4-02248ABCAEAF}" name="المبلغ المنصرف" dataDxfId="240"/>
    <tableColumn id="7" xr3:uid="{85DEB840-C515-4460-94CA-2989BCB88E4F}" name="سبب الصرف" dataDxfId="239"/>
    <tableColumn id="8" xr3:uid="{6F5F7B32-78B3-490F-92E1-EEC571992D55}" name="ملاحظات الصرف" dataDxfId="238"/>
    <tableColumn id="9" xr3:uid="{3024A402-CD0A-479A-9263-7FF8E73E1B34}" name="مبلغ التسوية" dataDxfId="237"/>
    <tableColumn id="10" xr3:uid="{757BF8FC-7506-4706-BF2E-2464FE8F7374}" name="Column1" dataDxfId="23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1489268-2FBF-4E07-A23D-76303EB007CA}" name="الجدول4" displayName="الجدول4" ref="C2:DA375" totalsRowShown="0" headerRowDxfId="235" dataDxfId="233" headerRowBorderDxfId="234" tableBorderDxfId="232">
  <autoFilter ref="C2:DA375" xr:uid="{A1489268-2FBF-4E07-A23D-76303EB007CA}"/>
  <tableColumns count="103">
    <tableColumn id="1" xr3:uid="{18760555-2863-4C73-9A47-B2EC42BBB270}" name="عمود1" dataDxfId="231"/>
    <tableColumn id="2" xr3:uid="{4CF41309-C6F9-427E-8FAC-FC8D70CB8E1E}" name="عمود2" dataDxfId="230"/>
    <tableColumn id="3" xr3:uid="{C98D8962-94EA-47C6-96AB-54E00E93742D}" name="عمود3" dataDxfId="229"/>
    <tableColumn id="4" xr3:uid="{8A4393CB-D79B-4F54-B8E3-4DFBA9492774}" name="عمود4" dataDxfId="228"/>
    <tableColumn id="5" xr3:uid="{9117DFDB-6EF1-4259-AD72-9C6746DA2A55}" name="عمود5" dataDxfId="227"/>
    <tableColumn id="6" xr3:uid="{B9B798BA-5C6D-4748-8CBF-ABE59343F7A2}" name="عمود6" dataDxfId="226"/>
    <tableColumn id="7" xr3:uid="{2EAE522B-300A-4401-B3F5-A864D001A03E}" name="عمود7" dataDxfId="225"/>
    <tableColumn id="8" xr3:uid="{9627992E-4451-4390-8C78-C94671D8EB82}" name="عمود8" dataDxfId="224"/>
    <tableColumn id="9" xr3:uid="{F055DEBD-979D-4D60-882F-A0F39BBBF331}" name="عمود9" dataDxfId="223"/>
    <tableColumn id="10" xr3:uid="{2BB99839-1050-417C-BC9D-CE2D386AADDB}" name="عمود10" dataDxfId="222"/>
    <tableColumn id="11" xr3:uid="{2475C885-6EB2-4592-85A6-EB40C77A71F8}" name="عمود11" dataDxfId="221"/>
    <tableColumn id="12" xr3:uid="{8EF9F16E-4F5C-43B9-A8D5-A8FE66029CAF}" name="عمود12" dataDxfId="220"/>
    <tableColumn id="13" xr3:uid="{4BF082F4-8175-400F-9C87-EDB55688AAF9}" name="عمود13" dataDxfId="219"/>
    <tableColumn id="14" xr3:uid="{4E50A931-46D6-4F31-B259-BABF4F65F3EE}" name="عمود14" dataDxfId="218"/>
    <tableColumn id="15" xr3:uid="{6A24AB35-7BE5-4F0D-8A10-A5A9A97C4F52}" name="عمود15" dataDxfId="217"/>
    <tableColumn id="16" xr3:uid="{02B9011D-DA78-4255-973D-C9F3F2635CBC}" name="عمود16" dataDxfId="216"/>
    <tableColumn id="17" xr3:uid="{FC0738EB-3D52-4C85-8D8A-EE988EC3CF0C}" name="عمود17" dataDxfId="215"/>
    <tableColumn id="18" xr3:uid="{D2E435CF-42A8-4854-B4E9-BA551CE22F0B}" name="عمود18" dataDxfId="214"/>
    <tableColumn id="19" xr3:uid="{12F42E13-5119-4FDF-974A-2E7B0A696481}" name="عمود19" dataDxfId="213"/>
    <tableColumn id="20" xr3:uid="{C10BDD81-8C7F-456A-9B9C-4A737B58A3E9}" name="عمود20" dataDxfId="212"/>
    <tableColumn id="21" xr3:uid="{7D9F3B7E-EB68-4A64-962C-DF66871D6E76}" name="عمود21" dataDxfId="211"/>
    <tableColumn id="22" xr3:uid="{2B7EF4EF-4A43-4C04-B0DB-50EE3A1A5F1C}" name="عمود22" dataDxfId="210"/>
    <tableColumn id="23" xr3:uid="{85B18EC5-0843-4C02-B04C-FF2BD69774B3}" name="عمود23" dataDxfId="209"/>
    <tableColumn id="24" xr3:uid="{45DD96BE-98CE-4AC1-90EE-D9B367D66B00}" name="عمود24" dataDxfId="208"/>
    <tableColumn id="25" xr3:uid="{B80AC909-13BE-47E8-9094-9799720730D3}" name="عمود25" dataDxfId="207"/>
    <tableColumn id="26" xr3:uid="{4DBEF5DC-97C0-4CEF-971D-71257542C057}" name="عمود26" dataDxfId="206"/>
    <tableColumn id="27" xr3:uid="{8E705AFE-EBEE-4E05-AE6A-1C7A77E358CF}" name="عمود27" dataDxfId="205"/>
    <tableColumn id="28" xr3:uid="{D4104268-D6FC-46E7-9B11-003B9E076F4E}" name="عمود28" dataDxfId="204"/>
    <tableColumn id="29" xr3:uid="{23C63C51-9D78-4841-9B5E-1A18B5A046B1}" name="عمود29" dataDxfId="203"/>
    <tableColumn id="30" xr3:uid="{E54A09D1-7A34-4ED8-A193-DE241F45E25C}" name="عمود30" dataDxfId="202"/>
    <tableColumn id="31" xr3:uid="{26AD678B-2522-4441-BAEF-197E1CEEBF31}" name="عمود31" dataDxfId="201"/>
    <tableColumn id="32" xr3:uid="{0328B41D-D09C-442E-A582-E66D5334DB85}" name="عمود32" dataDxfId="200"/>
    <tableColumn id="33" xr3:uid="{7CBC4362-6585-4821-AEE3-0199B733066B}" name="عمود33" dataDxfId="199"/>
    <tableColumn id="34" xr3:uid="{3D58A982-1031-49DB-B5CF-ADDFA871B4D2}" name="عمود34" dataDxfId="198"/>
    <tableColumn id="35" xr3:uid="{89828E10-080D-4B91-AA13-7CB5839102B8}" name="عمود35" dataDxfId="197"/>
    <tableColumn id="36" xr3:uid="{61DFE6A3-730D-4541-95EB-7B2C19106DE7}" name="عمود342" dataDxfId="196"/>
    <tableColumn id="37" xr3:uid="{790FC392-8EF0-4CD5-B29C-440828308492}" name="عمود353" dataDxfId="195"/>
    <tableColumn id="38" xr3:uid="{6CB25888-25DC-4804-88CE-E65356F1D056}" name="عمود364" dataDxfId="194"/>
    <tableColumn id="39" xr3:uid="{7C058F4F-6264-4D94-99CE-F5A8F808657F}" name="عمود375" dataDxfId="193"/>
    <tableColumn id="40" xr3:uid="{B4C26D23-8D78-441D-97D9-ED4A8EAE45F5}" name="عمود386" dataDxfId="192"/>
    <tableColumn id="41" xr3:uid="{F5350996-15E1-4467-981B-52ABA65837E2}" name="عمود397" dataDxfId="191"/>
    <tableColumn id="42" xr3:uid="{33F88502-63A2-476C-9870-F2887932BF7E}" name="عمود408" dataDxfId="190"/>
    <tableColumn id="43" xr3:uid="{F05AB921-E315-4635-A319-FDF6A77D3EBE}" name="عمود419" dataDxfId="189"/>
    <tableColumn id="44" xr3:uid="{0AD2F03D-8671-4BAA-A549-15EA96D60827}" name="عمود430" dataDxfId="188"/>
    <tableColumn id="45" xr3:uid="{86751938-C1E9-4FDC-A001-205D91982FB1}" name="عمود441" dataDxfId="187"/>
    <tableColumn id="46" xr3:uid="{427EF7F7-2C3B-48D4-A26E-F5289E22958D}" name="عمود452" dataDxfId="186"/>
    <tableColumn id="47" xr3:uid="{6D85A225-0185-4DE5-9A57-41B0C7738E18}" name="عمود463" dataDxfId="185"/>
    <tableColumn id="48" xr3:uid="{2CE58F7F-39D1-4118-BEB0-52DBAFDBC891}" name="عمود474" dataDxfId="184"/>
    <tableColumn id="49" xr3:uid="{01EEFB46-395B-4E1E-BCFF-022FE3AAA5C3}" name="عمود485" dataDxfId="183"/>
    <tableColumn id="50" xr3:uid="{B0CD69FF-2035-49BB-832A-318A2E0BA2B5}" name="عمود496" dataDxfId="182"/>
    <tableColumn id="51" xr3:uid="{41625F18-AF82-4E62-80CA-BCBA237692EF}" name="عمود507" dataDxfId="181"/>
    <tableColumn id="52" xr3:uid="{BAA1D265-0187-477F-88C6-E31D2BE004E4}" name="عمود518" dataDxfId="180"/>
    <tableColumn id="53" xr3:uid="{64D9EE02-F15C-4909-9B52-3165F13ADCAE}" name="عمود529" dataDxfId="179"/>
    <tableColumn id="54" xr3:uid="{110446C3-56A5-4B47-B228-82B847179B61}" name="عمود540" dataDxfId="178"/>
    <tableColumn id="55" xr3:uid="{18D667FD-00F8-4B60-BD20-99A9768DD3D7}" name="عمود551" dataDxfId="177"/>
    <tableColumn id="56" xr3:uid="{5B464266-1D6E-4484-936B-5B492E16C0A5}" name="عمود562" dataDxfId="176"/>
    <tableColumn id="57" xr3:uid="{596C75DD-035D-40CB-A9B4-8D445B007B6E}" name="عمود573" dataDxfId="175"/>
    <tableColumn id="58" xr3:uid="{DE4107A9-A632-4076-A870-59A26722DB5E}" name="عمود584" dataDxfId="174"/>
    <tableColumn id="59" xr3:uid="{D3095A0B-0E46-4390-A022-DB66383519CE}" name="عمود595" dataDxfId="173"/>
    <tableColumn id="60" xr3:uid="{B22E5D01-865F-4EB0-9CCD-CC24326DC0AF}" name="عمود606" dataDxfId="172"/>
    <tableColumn id="61" xr3:uid="{A84D4A01-B7C9-4FB4-B59F-8E60DB58B60D}" name="عمود617" dataDxfId="171"/>
    <tableColumn id="62" xr3:uid="{60FC3B70-46FF-40F7-A146-82925513CAF0}" name="عمود628" dataDxfId="170"/>
    <tableColumn id="63" xr3:uid="{73766263-ADE4-4AB5-8EC4-6461874C32BF}" name="عمود639" dataDxfId="169"/>
    <tableColumn id="64" xr3:uid="{114A058B-E05B-4C6E-BAB9-B2220865DF6B}" name="عمود640" dataDxfId="168"/>
    <tableColumn id="65" xr3:uid="{129C7131-5B5D-4688-9B74-5008902E6530}" name="عمود641" dataDxfId="167"/>
    <tableColumn id="66" xr3:uid="{F298ABEF-7EF8-4608-B569-EA3C55D42AB3}" name="عمود642" dataDxfId="166"/>
    <tableColumn id="67" xr3:uid="{767D0B24-8E96-4CF3-BA61-01FD071F7444}" name="عمود643" dataDxfId="165"/>
    <tableColumn id="68" xr3:uid="{EB676EF6-B862-4172-B7EB-F2FB5DF965CC}" name="عمود644" dataDxfId="164"/>
    <tableColumn id="69" xr3:uid="{DD18BED5-6EBE-4227-97D2-9452BE7C3CED}" name="عمود645" dataDxfId="163"/>
    <tableColumn id="70" xr3:uid="{4BB7BB42-BA20-4060-80B0-44414B3CCF46}" name="عمود646" dataDxfId="162"/>
    <tableColumn id="71" xr3:uid="{3E37712E-735B-4ED0-9C29-B81B4EBE3E7F}" name="عمود647" dataDxfId="161"/>
    <tableColumn id="72" xr3:uid="{B629906D-8B29-4A16-82D7-8502A52480CF}" name="عمود648" dataDxfId="160"/>
    <tableColumn id="73" xr3:uid="{2C8BBB2E-D130-4A19-B027-DF430757DEA6}" name="عمود649" dataDxfId="159"/>
    <tableColumn id="74" xr3:uid="{9A03AD04-F78F-43E8-8F81-3AC616FEBB28}" name="عمود650" dataDxfId="158"/>
    <tableColumn id="75" xr3:uid="{595AC1DB-4C7D-4F72-B7FD-494AC5CC75FD}" name="عمود651" dataDxfId="157"/>
    <tableColumn id="76" xr3:uid="{B5CAD7A9-5CDC-4573-A99C-CD33D9F142A5}" name="عمود652" dataDxfId="156"/>
    <tableColumn id="77" xr3:uid="{4419799F-422E-4F03-90B7-1C0E6DBC660E}" name="عمود653" dataDxfId="155"/>
    <tableColumn id="78" xr3:uid="{A7DB39ED-AB44-4287-B3BF-7E1B04D3F10A}" name="عمود654" dataDxfId="154"/>
    <tableColumn id="79" xr3:uid="{9058EA5E-B0D6-42CB-83AC-E08AEA438295}" name="عمود655" dataDxfId="153"/>
    <tableColumn id="80" xr3:uid="{14D4D4AE-0398-4966-BFB2-F72B48471AEB}" name="عمود656" dataDxfId="152"/>
    <tableColumn id="81" xr3:uid="{2F7C906D-88FD-4B63-9491-9883340B27BD}" name="عمود657" dataDxfId="151"/>
    <tableColumn id="82" xr3:uid="{2856357C-F3B7-43E1-8879-26167862C87F}" name="عمود658" dataDxfId="150"/>
    <tableColumn id="83" xr3:uid="{3FA9AF12-B324-4939-A244-1648629859FB}" name="عمود659" dataDxfId="149"/>
    <tableColumn id="84" xr3:uid="{00828598-C4EA-4DAE-8F9E-D0BF314274FA}" name="عمود660" dataDxfId="148"/>
    <tableColumn id="85" xr3:uid="{3AAC782A-A8C1-4D52-A86F-D3586A37B3EB}" name="عمود661" dataDxfId="147"/>
    <tableColumn id="86" xr3:uid="{4FBDABCF-E77F-4916-8EF4-7C5D55264763}" name="عمود662" dataDxfId="146"/>
    <tableColumn id="87" xr3:uid="{056647C5-B0E2-4E0B-BCF6-F0CCD401EA61}" name="عمود663" dataDxfId="145"/>
    <tableColumn id="88" xr3:uid="{668A5888-68CF-4A3E-B2E3-555DB8E1A7CE}" name="عمود664" dataDxfId="144"/>
    <tableColumn id="89" xr3:uid="{5C2545E9-DCA3-450D-B69F-62088700ABD3}" name="عمود665" dataDxfId="143"/>
    <tableColumn id="90" xr3:uid="{D2375FD2-7480-4738-A7FE-4584242563AC}" name="عمود666" dataDxfId="142"/>
    <tableColumn id="91" xr3:uid="{0BDB4A21-4A8F-40EE-B5B0-A19BEF0CD59B}" name="عمود667" dataDxfId="141"/>
    <tableColumn id="92" xr3:uid="{4E984103-8E80-4AC7-8662-B1265AD65C2E}" name="عمود668" dataDxfId="140"/>
    <tableColumn id="93" xr3:uid="{465816B6-AB3D-4450-8E3A-B34532E564BD}" name="عمود669" dataDxfId="139"/>
    <tableColumn id="94" xr3:uid="{2DE6268C-61A8-4269-9E0E-688B9F173FD6}" name="عمود670" dataDxfId="138"/>
    <tableColumn id="95" xr3:uid="{164BF066-6325-4DD8-84AF-86A495E43CF3}" name="عمود671" dataDxfId="137"/>
    <tableColumn id="96" xr3:uid="{5FEDC317-E6D8-4251-A9FF-4665E317CA9B}" name="عمود672" dataDxfId="136"/>
    <tableColumn id="97" xr3:uid="{20BC0006-C9B7-4694-8FE9-C885BD12D4D6}" name="عمود673" dataDxfId="135"/>
    <tableColumn id="98" xr3:uid="{9FA42407-4DEB-4926-BE1F-88A8DC861BAB}" name="عمود674" dataDxfId="134"/>
    <tableColumn id="99" xr3:uid="{DEDF9488-97C8-417B-9926-75770CA8D59E}" name="عمود675" dataDxfId="133"/>
    <tableColumn id="100" xr3:uid="{4F315D40-73FD-49B3-93D3-4DAB0F0A47AA}" name="عمود676" dataDxfId="132"/>
    <tableColumn id="101" xr3:uid="{705B4F87-5863-4145-8B5C-EFF3B36A9154}" name="عمود677" dataDxfId="131"/>
    <tableColumn id="102" xr3:uid="{5D890EB5-27A0-4B78-BFA0-08E5FC605E4A}" name="عمود678" dataDxfId="130"/>
    <tableColumn id="103" xr3:uid="{9677571F-3845-48A3-A9EA-A054F83E40E2}" name="عمود679" dataDxfId="12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D77E255-0874-468A-8FAA-632FFC612517}" name="العهدة.لدى.الأمناء" displayName="العهدة.لدى.الأمناء" ref="C388:E408" totalsRowShown="0" dataDxfId="127" headerRowBorderDxfId="128" tableBorderDxfId="126" totalsRowBorderDxfId="125">
  <autoFilter ref="C388:E408" xr:uid="{3D77E255-0874-468A-8FAA-632FFC612517}"/>
  <tableColumns count="3">
    <tableColumn id="1" xr3:uid="{535BFA7C-50DA-42F7-9BC4-95462F273792}" name="جهة التشغيل" dataDxfId="124"/>
    <tableColumn id="2" xr3:uid="{8367EDF5-5319-4A5E-9029-D442DC1011AA}" name="الاسم" dataDxfId="123"/>
    <tableColumn id="3" xr3:uid="{E63691EE-825A-4DBB-9D85-F9F503FAB7C9}" name="العهدة المتبقية" dataDxfId="12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EAEC233-8950-4340-BE19-8CC6318AC386}" name="إجماليات.العهد.المنصرفة" displayName="إجماليات.العهد.المنصرفة" ref="I389:J399" totalsRowShown="0" headerRowDxfId="121" dataDxfId="119" headerRowBorderDxfId="120" tableBorderDxfId="118" totalsRowBorderDxfId="117">
  <autoFilter ref="I389:J399" xr:uid="{BEAEC233-8950-4340-BE19-8CC6318AC386}"/>
  <tableColumns count="2">
    <tableColumn id="1" xr3:uid="{9605B09B-305E-43C6-972A-C31DB6570512}" name="المبلغ" dataDxfId="116"/>
    <tableColumn id="2" xr3:uid="{244BBD1F-2B7E-46C8-B026-DA786C4DBB7F}" name="الجهة" dataDxfId="11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72D7A00-C131-472D-A6A9-32D1F1D6A484}" name="الجدول5" displayName="الجدول5" ref="C3:F372" headerRowDxfId="114" dataDxfId="112" headerRowBorderDxfId="113" tableBorderDxfId="111" totalsRowBorderDxfId="110">
  <autoFilter ref="C3:F372" xr:uid="{272D7A00-C131-472D-A6A9-32D1F1D6A484}"/>
  <tableColumns count="4">
    <tableColumn id="1" xr3:uid="{55AE11DE-56E8-4BA6-866E-529DACACF058}" name="التاريخ" totalsRowLabel="الإجمالي" dataDxfId="109" totalsRowDxfId="108"/>
    <tableColumn id="2" xr3:uid="{F7DD1980-D4BF-4C0B-8D5C-F0DCBE31028B}" name="المبلغ الوارد" totalsRowFunction="sum" dataDxfId="107" totalsRowDxfId="106">
      <calculatedColumnFormula>SUMPRODUCT((C4=وارد.المركزية[تاريخ الشيك])*1,وارد.المركزية[المبلغ الوارد])</calculatedColumnFormula>
    </tableColumn>
    <tableColumn id="3" xr3:uid="{D2D85F8A-772E-4117-A5F4-9F24E0824ADB}" name="المبلغ المنصرف" totalsRowFunction="sum" dataDxfId="105" totalsRowDxfId="104">
      <calculatedColumnFormula>SUMPRODUCT((C4=منصرف.المركزية[تاريخ الصرف])*1,منصرف.المركزية[المبلغ المنصرف])</calculatedColumnFormula>
    </tableColumn>
    <tableColumn id="4" xr3:uid="{E20D3AE0-04FE-4BF4-9608-543FEAC870EC}" name="التسويات" dataDxfId="103">
      <calculatedColumnFormula>SUMPRODUCT((الجدول5[[#This Row],[التاريخ]]=منصرف.المركزية[تاريخ الصرف])*1,منصرف.المركزية[مبلغ التسوية])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0B94AD1-AD93-422A-83F6-1E6825361AE3}" name="وارد.المركزية7" displayName="وارد.المركزية7" ref="B2:N31" totalsRowCount="1" headerRowDxfId="102" dataDxfId="100" totalsRowDxfId="98" headerRowBorderDxfId="101" tableBorderDxfId="99" totalsRowBorderDxfId="97">
  <autoFilter ref="B2:N30" xr:uid="{8740CA70-FACE-413A-89B2-C1B624435643}"/>
  <tableColumns count="13">
    <tableColumn id="1" xr3:uid="{3D89F929-2D81-4658-92A0-1110CA54106A}" name="رقم الشيك" totalsRowLabel="Total" dataDxfId="96" totalsRowDxfId="95">
      <calculatedColumnFormula>IF(الوارد!$F3="مشتريات",وارد.المركزية[[#This Row],[رقم الشيك]],"")</calculatedColumnFormula>
    </tableColumn>
    <tableColumn id="2" xr3:uid="{D3A21A9A-0106-401C-9DD0-97438440E48C}" name="تاريخ الشيك" dataDxfId="94" totalsRowDxfId="93">
      <calculatedColumnFormula>IF(الوارد!$F3="مشتريات",وارد.المركزية[[#This Row],[تاريخ الشيك]],"")</calculatedColumnFormula>
    </tableColumn>
    <tableColumn id="3" xr3:uid="{F2075C83-BC78-49E9-88ED-DEACBF560EDA}" name="المبلغ الوارد" totalsRowFunction="sum" dataDxfId="92" totalsRowDxfId="91">
      <calculatedColumnFormula>IF(الوارد!$F3="مشتريات",وارد.المركزية[[#This Row],[المبلغ الوارد]],"")</calculatedColumnFormula>
    </tableColumn>
    <tableColumn id="4" xr3:uid="{16B773FD-B9D6-41CF-966E-8249503597FA}" name="جهة الورود" dataDxfId="90" totalsRowDxfId="89">
      <calculatedColumnFormula>IF(الوارد!$F3="مشتريات",وارد.المركزية[[#This Row],[جهة الورود]],"")</calculatedColumnFormula>
    </tableColumn>
    <tableColumn id="5" xr3:uid="{75BE198A-8462-4D8B-AEE6-25B132FCC746}" name="سبب ورود المبلغ" dataDxfId="88" totalsRowDxfId="87">
      <calculatedColumnFormula>IF(الوارد!$F3="مشتريات",وارد.المركزية[[#This Row],[سبب ورود المبلغ]],"")</calculatedColumnFormula>
    </tableColumn>
    <tableColumn id="13" xr3:uid="{F9A0524F-1754-42C8-A40A-F2F76AA067ED}" name="رقم إذن التوريد" dataDxfId="86" totalsRowDxfId="85">
      <calculatedColumnFormula>IF(الوارد!$F3="مشتريات",وارد.المركزية[[#This Row],[رقم إذن التوريد]],"")</calculatedColumnFormula>
    </tableColumn>
    <tableColumn id="12" xr3:uid="{FD102BC5-53E0-470B-83F4-2DF1D543F0A7}" name="تاريخ إذن التوريد" dataDxfId="84" totalsRowDxfId="83">
      <calculatedColumnFormula>IF(الوارد!$F3="مشتريات",وارد.المركزية[[#This Row],[تاريخ إذن التوريد]],"")</calculatedColumnFormula>
    </tableColumn>
    <tableColumn id="6" xr3:uid="{E49DB45F-87D0-4989-A960-387ABBC53562}" name="ملاحظات الوارد" dataDxfId="82" totalsRowDxfId="81">
      <calculatedColumnFormula>IF(الوارد!$F3="مشتريات",وارد.المركزية[[#This Row],[ملاحظات الوارد]],"")</calculatedColumnFormula>
    </tableColumn>
    <tableColumn id="7" xr3:uid="{553673F0-1FE9-4118-A452-0E87D7D5ECD8}" name="مبلغ التسوية" totalsRowFunction="sum" dataDxfId="80" totalsRowDxfId="79">
      <calculatedColumnFormula>IF(الوارد!$N3="مشتريات",وارد.المركزية[[#This Row],[مبلغ التسوية]],"")</calculatedColumnFormula>
    </tableColumn>
    <tableColumn id="9" xr3:uid="{431420A4-F5AF-4C31-A62A-BB98C351A9E5}" name="رقم التسوية" dataDxfId="78" totalsRowDxfId="77">
      <calculatedColumnFormula>IF(الوارد!$N3="مشتريات",وارد.المركزية[[#This Row],[رقم التسوية]],"")</calculatedColumnFormula>
    </tableColumn>
    <tableColumn id="8" xr3:uid="{58555527-41B0-4D60-8073-A6A536F98B8A}" name="تاريخ التسوية" dataDxfId="76" totalsRowDxfId="75">
      <calculatedColumnFormula>IF(الوارد!$N3="مشتريات",وارد.المركزية[[#This Row],[تاريخ التسوية]],"")</calculatedColumnFormula>
    </tableColumn>
    <tableColumn id="11" xr3:uid="{26C4815D-2479-4F9C-9DB3-B4BB5AEE72BB}" name="رقم إذن صرف" dataDxfId="74" totalsRowDxfId="73">
      <calculatedColumnFormula>IF(الوارد!$N3="مشتريات",وارد.المركزية[[#This Row],[رقم إذن صرف]],"")</calculatedColumnFormula>
    </tableColumn>
    <tableColumn id="10" xr3:uid="{A7A89F0B-E0BE-45E3-BDA4-6CBDF6EB0575}" name="ملاحظات التسويات" dataDxfId="72" totalsRowDxfId="71">
      <calculatedColumnFormula>IF(الوارد!$N3="مشتريات",وارد.المركزية[[#This Row],[ملاحظات التسويات]],"")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176AD2D-EA9C-47D6-AA31-46EF81C3A715}" name="وارد.المركزية79" displayName="وارد.المركزية79" ref="B2:N18" totalsRowCount="1" headerRowDxfId="70" dataDxfId="68" totalsRowDxfId="66" headerRowBorderDxfId="69" tableBorderDxfId="67" totalsRowBorderDxfId="65">
  <autoFilter ref="B2:N17" xr:uid="{8740CA70-FACE-413A-89B2-C1B624435643}"/>
  <tableColumns count="13">
    <tableColumn id="1" xr3:uid="{8C196668-5FB6-4FB9-8635-9AA12B6AA834}" name="رقم الشيك" totalsRowLabel="Total" dataDxfId="64" totalsRowDxfId="63"/>
    <tableColumn id="2" xr3:uid="{0F5B1D59-6545-4991-92CB-6A2F3D99D759}" name="تاريخ الشيك" dataDxfId="62" totalsRowDxfId="61"/>
    <tableColumn id="3" xr3:uid="{FDA079A2-9C9C-4553-8C25-73D21C957E16}" name="المبلغ الوارد" totalsRowFunction="sum" dataDxfId="60" totalsRowDxfId="59"/>
    <tableColumn id="4" xr3:uid="{780D2642-D486-46A1-94EF-3C736C051601}" name="جهة الورود" dataDxfId="58" totalsRowDxfId="57"/>
    <tableColumn id="5" xr3:uid="{5DE33DDD-EF24-4EB4-84C4-9AE34C6D3086}" name="سبب ورود المبلغ" dataDxfId="56" totalsRowDxfId="55"/>
    <tableColumn id="13" xr3:uid="{057BD5AB-A8EC-4E19-A470-3E721DA70273}" name="رقم إذن التوريد" dataDxfId="54" totalsRowDxfId="53"/>
    <tableColumn id="12" xr3:uid="{8100E9A6-200F-4EFA-BD84-F07B22C92EB3}" name="تاريخ إذن التوريد" dataDxfId="52" totalsRowDxfId="51"/>
    <tableColumn id="6" xr3:uid="{8AE41DAC-0F02-49DF-B74B-7DA1E0A4971F}" name="ملاحظات الوارد" dataDxfId="50" totalsRowDxfId="49"/>
    <tableColumn id="7" xr3:uid="{40A48273-242D-4D96-B2AF-0AE9E902CDCE}" name="مبلغ التسوية" totalsRowFunction="sum" dataDxfId="48" totalsRowDxfId="47"/>
    <tableColumn id="9" xr3:uid="{FAAC4E48-AED8-4AAB-9617-E82B02D0CA18}" name="رقم التسوية" dataDxfId="46" totalsRowDxfId="45"/>
    <tableColumn id="8" xr3:uid="{88EADC2C-D413-406E-8E4B-D993EA82A81C}" name="تاريخ التسوية" dataDxfId="44" totalsRowDxfId="43"/>
    <tableColumn id="11" xr3:uid="{B03FFA86-07A5-4BE9-A53D-39151C4E6FB8}" name="رقم إذن صرف" dataDxfId="42" totalsRowDxfId="41"/>
    <tableColumn id="10" xr3:uid="{660FB2D0-F1F4-4F7C-918B-6DE50993FFE2}" name="ملاحظات التسويات" dataDxfId="40" totalsRowDxfId="3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نسق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 /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 /><Relationship Id="rId2" Type="http://schemas.openxmlformats.org/officeDocument/2006/relationships/drawing" Target="../drawings/drawing5.xml" /><Relationship Id="rId1" Type="http://schemas.openxmlformats.org/officeDocument/2006/relationships/printerSettings" Target="../printerSettings/printerSettings9.bin" 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 /><Relationship Id="rId2" Type="http://schemas.openxmlformats.org/officeDocument/2006/relationships/table" Target="../tables/table2.xml" /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 /><Relationship Id="rId2" Type="http://schemas.openxmlformats.org/officeDocument/2006/relationships/table" Target="../tables/table4.xml" /><Relationship Id="rId1" Type="http://schemas.openxmlformats.org/officeDocument/2006/relationships/printerSettings" Target="../printerSettings/printerSettings3.bin" /><Relationship Id="rId4" Type="http://schemas.openxmlformats.org/officeDocument/2006/relationships/table" Target="../tables/table6.xml" 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 /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4.bin" /><Relationship Id="rId5" Type="http://schemas.openxmlformats.org/officeDocument/2006/relationships/image" Target="../media/image1.emf" /><Relationship Id="rId4" Type="http://schemas.openxmlformats.org/officeDocument/2006/relationships/control" Target="../activeX/activeX1.xml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 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 /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7.bin" 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 /><Relationship Id="rId2" Type="http://schemas.openxmlformats.org/officeDocument/2006/relationships/drawing" Target="../drawings/drawing4.xml" /><Relationship Id="rId1" Type="http://schemas.openxmlformats.org/officeDocument/2006/relationships/printerSettings" Target="../printerSettings/printerSettings8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C44F5-9925-4C56-834D-B37ADAB419F3}">
  <sheetPr codeName="ورقة2">
    <tabColor theme="9" tint="-0.499984740745262"/>
    <pageSetUpPr fitToPage="1"/>
  </sheetPr>
  <dimension ref="A1:W62"/>
  <sheetViews>
    <sheetView rightToLeft="1" topLeftCell="A2" workbookViewId="0">
      <pane xSplit="2" ySplit="1" topLeftCell="C5" activePane="bottomRight" state="frozen"/>
      <selection activeCell="A2" sqref="A2"/>
      <selection pane="bottomLeft" activeCell="A3" sqref="A3"/>
      <selection pane="topRight" activeCell="C2" sqref="C2"/>
      <selection pane="bottomRight" activeCell="J11" sqref="J11"/>
    </sheetView>
  </sheetViews>
  <sheetFormatPr defaultColWidth="8.94921875" defaultRowHeight="20.25" x14ac:dyDescent="0.25"/>
  <cols>
    <col min="1" max="1" width="5.0234375" style="22" customWidth="1"/>
    <col min="2" max="2" width="29.296875" style="1" customWidth="1"/>
    <col min="3" max="3" width="15.19921875" style="1" customWidth="1"/>
    <col min="4" max="4" width="17.40625" style="1" customWidth="1"/>
    <col min="5" max="5" width="11.03125" style="1" customWidth="1"/>
    <col min="6" max="6" width="23.90234375" style="1" customWidth="1"/>
    <col min="7" max="7" width="12.37890625" style="22" customWidth="1"/>
    <col min="8" max="8" width="14.09765625" style="1" customWidth="1"/>
    <col min="9" max="9" width="19.98046875" style="1" customWidth="1"/>
    <col min="10" max="10" width="16.3046875" style="1" bestFit="1" customWidth="1"/>
    <col min="11" max="11" width="7.59765625" style="1" customWidth="1"/>
    <col min="12" max="12" width="17.40625" style="1" bestFit="1" customWidth="1"/>
    <col min="13" max="13" width="16.42578125" customWidth="1"/>
    <col min="14" max="14" width="38.859375" style="1" customWidth="1"/>
    <col min="15" max="15" width="10.78515625" style="1" customWidth="1"/>
    <col min="16" max="16" width="15.078125" style="1" customWidth="1"/>
    <col min="17" max="17" width="21.328125" style="1" customWidth="1"/>
    <col min="18" max="18" width="15.8125" style="1" customWidth="1"/>
    <col min="19" max="19" width="2.08203125" style="1" customWidth="1"/>
    <col min="20" max="20" width="0.85546875" style="1" customWidth="1"/>
    <col min="21" max="21" width="13.60546875" style="1" bestFit="1" customWidth="1"/>
    <col min="22" max="22" width="18.75390625" style="1" customWidth="1"/>
    <col min="23" max="23" width="13.73046875" style="1" bestFit="1" customWidth="1"/>
    <col min="24" max="16384" width="8.94921875" style="1"/>
  </cols>
  <sheetData>
    <row r="1" spans="1:14" x14ac:dyDescent="0.25">
      <c r="M1" s="1"/>
    </row>
    <row r="2" spans="1:14" ht="50.1" customHeight="1" thickBot="1" x14ac:dyDescent="0.3">
      <c r="B2" s="15" t="s">
        <v>0</v>
      </c>
      <c r="C2" s="16" t="s">
        <v>1</v>
      </c>
      <c r="D2" s="16" t="s">
        <v>2</v>
      </c>
      <c r="E2" s="16" t="s">
        <v>3</v>
      </c>
      <c r="F2" s="16" t="s">
        <v>4</v>
      </c>
      <c r="G2" s="17" t="s">
        <v>129</v>
      </c>
      <c r="H2" s="17" t="s">
        <v>130</v>
      </c>
      <c r="I2" s="17" t="s">
        <v>39</v>
      </c>
      <c r="J2" s="28" t="s">
        <v>18</v>
      </c>
      <c r="K2" s="28" t="s">
        <v>19</v>
      </c>
      <c r="L2" s="28" t="s">
        <v>20</v>
      </c>
      <c r="M2" s="28" t="s">
        <v>82</v>
      </c>
      <c r="N2" s="28" t="s">
        <v>65</v>
      </c>
    </row>
    <row r="3" spans="1:14" ht="23.25" customHeight="1" thickBot="1" x14ac:dyDescent="0.3">
      <c r="A3" s="22">
        <f>IF(وارد.المركزية[[#This Row],[رقم الشيك]]="","",ROW()-2)</f>
        <v>1</v>
      </c>
      <c r="B3" s="211" t="s">
        <v>373</v>
      </c>
      <c r="C3" s="212">
        <v>45840</v>
      </c>
      <c r="D3" s="213">
        <v>259617.76</v>
      </c>
      <c r="E3" s="213">
        <v>1275</v>
      </c>
      <c r="F3" s="213" t="s">
        <v>374</v>
      </c>
      <c r="G3" s="91">
        <v>1275</v>
      </c>
      <c r="H3" s="214">
        <v>45840</v>
      </c>
      <c r="I3" s="91" t="s">
        <v>363</v>
      </c>
      <c r="J3" s="51">
        <v>164579.26999999999</v>
      </c>
      <c r="K3" s="51">
        <v>1</v>
      </c>
      <c r="L3" s="67">
        <v>45840</v>
      </c>
      <c r="M3" s="51">
        <v>241</v>
      </c>
      <c r="N3" s="51" t="s">
        <v>334</v>
      </c>
    </row>
    <row r="4" spans="1:14" ht="24.95" customHeight="1" thickBot="1" x14ac:dyDescent="0.3">
      <c r="A4" s="22">
        <f>IF(وارد.المركزية[[#This Row],[رقم الشيك]]="","",ROW()-2)</f>
        <v>2</v>
      </c>
      <c r="B4" s="211" t="s">
        <v>355</v>
      </c>
      <c r="C4" s="212">
        <v>45839</v>
      </c>
      <c r="D4" s="213">
        <v>120000</v>
      </c>
      <c r="E4" s="213" t="s">
        <v>354</v>
      </c>
      <c r="F4" s="213" t="s">
        <v>334</v>
      </c>
      <c r="G4" s="91">
        <v>1272</v>
      </c>
      <c r="H4" s="214">
        <v>45840</v>
      </c>
      <c r="I4" s="91"/>
      <c r="J4" s="51">
        <v>136246.63</v>
      </c>
      <c r="K4" s="51">
        <v>2</v>
      </c>
      <c r="L4" s="67">
        <v>45847</v>
      </c>
      <c r="M4" s="51">
        <v>242</v>
      </c>
      <c r="N4" s="51" t="s">
        <v>183</v>
      </c>
    </row>
    <row r="5" spans="1:14" ht="24.95" customHeight="1" thickBot="1" x14ac:dyDescent="0.3">
      <c r="A5" s="22">
        <f>IF(وارد.المركزية[[#This Row],[رقم الشيك]]="","",ROW()-2)</f>
        <v>3</v>
      </c>
      <c r="B5" s="211" t="s">
        <v>356</v>
      </c>
      <c r="C5" s="212">
        <v>45839</v>
      </c>
      <c r="D5" s="213">
        <v>150000</v>
      </c>
      <c r="E5" s="213" t="s">
        <v>354</v>
      </c>
      <c r="F5" s="213" t="s">
        <v>183</v>
      </c>
      <c r="G5" s="91">
        <v>1272</v>
      </c>
      <c r="H5" s="214">
        <v>45840</v>
      </c>
      <c r="I5" s="91"/>
      <c r="J5" s="51">
        <v>69756.7</v>
      </c>
      <c r="K5" s="51">
        <v>3</v>
      </c>
      <c r="L5" s="67">
        <v>45848</v>
      </c>
      <c r="M5" s="51">
        <v>243</v>
      </c>
      <c r="N5" s="51" t="s">
        <v>183</v>
      </c>
    </row>
    <row r="6" spans="1:14" ht="24.95" customHeight="1" thickBot="1" x14ac:dyDescent="0.3">
      <c r="A6" s="22">
        <f>IF(وارد.المركزية[[#This Row],[رقم الشيك]]="","",ROW()-2)</f>
        <v>4</v>
      </c>
      <c r="B6" s="211" t="s">
        <v>357</v>
      </c>
      <c r="C6" s="212">
        <v>45839</v>
      </c>
      <c r="D6" s="213">
        <v>150000</v>
      </c>
      <c r="E6" s="213" t="s">
        <v>354</v>
      </c>
      <c r="F6" s="213" t="s">
        <v>183</v>
      </c>
      <c r="G6" s="91">
        <v>1272</v>
      </c>
      <c r="H6" s="214">
        <v>45840</v>
      </c>
      <c r="I6" s="91"/>
      <c r="J6" s="51"/>
      <c r="K6" s="51"/>
      <c r="L6" s="67"/>
      <c r="M6" s="51"/>
      <c r="N6" s="51"/>
    </row>
    <row r="7" spans="1:14" ht="24.95" customHeight="1" thickBot="1" x14ac:dyDescent="0.3">
      <c r="A7" s="22">
        <f>IF(وارد.المركزية[[#This Row],[رقم الشيك]]="","",ROW()-2)</f>
        <v>5</v>
      </c>
      <c r="B7" s="211" t="s">
        <v>358</v>
      </c>
      <c r="C7" s="212">
        <v>45839</v>
      </c>
      <c r="D7" s="213">
        <v>150000</v>
      </c>
      <c r="E7" s="213" t="s">
        <v>354</v>
      </c>
      <c r="F7" s="213" t="s">
        <v>183</v>
      </c>
      <c r="G7" s="91">
        <v>1272</v>
      </c>
      <c r="H7" s="214">
        <v>45840</v>
      </c>
      <c r="I7" s="91" t="s">
        <v>378</v>
      </c>
      <c r="J7" s="51"/>
      <c r="K7" s="51"/>
      <c r="L7" s="67"/>
      <c r="M7" s="51"/>
      <c r="N7" s="51"/>
    </row>
    <row r="8" spans="1:14" ht="24.95" customHeight="1" thickBot="1" x14ac:dyDescent="0.3">
      <c r="A8" s="22">
        <f>IF(وارد.المركزية[[#This Row],[رقم الشيك]]="","",ROW()-2)</f>
        <v>6</v>
      </c>
      <c r="B8" s="211" t="s">
        <v>377</v>
      </c>
      <c r="C8" s="212">
        <v>45846</v>
      </c>
      <c r="D8" s="213">
        <v>6000</v>
      </c>
      <c r="E8" s="213" t="s">
        <v>354</v>
      </c>
      <c r="F8" s="213" t="s">
        <v>183</v>
      </c>
      <c r="G8" s="91">
        <v>1276</v>
      </c>
      <c r="H8" s="214">
        <v>45847</v>
      </c>
      <c r="I8" s="91"/>
      <c r="J8" s="51"/>
      <c r="K8" s="51"/>
      <c r="L8" s="67"/>
      <c r="M8" s="51"/>
      <c r="N8" s="51"/>
    </row>
    <row r="9" spans="1:14" ht="24.95" customHeight="1" thickBot="1" x14ac:dyDescent="0.3">
      <c r="A9" s="22">
        <f>IF(وارد.المركزية[[#This Row],[رقم الشيك]]="","",ROW()-2)</f>
        <v>7</v>
      </c>
      <c r="B9" s="211" t="s">
        <v>386</v>
      </c>
      <c r="C9" s="212">
        <v>45847</v>
      </c>
      <c r="D9" s="213">
        <v>136246.63</v>
      </c>
      <c r="E9" s="213" t="s">
        <v>354</v>
      </c>
      <c r="F9" s="213" t="s">
        <v>183</v>
      </c>
      <c r="G9" s="91">
        <v>1277</v>
      </c>
      <c r="H9" s="214">
        <v>45851</v>
      </c>
      <c r="I9" s="91"/>
      <c r="J9" s="51"/>
      <c r="K9" s="51"/>
      <c r="L9" s="67"/>
      <c r="M9" s="51"/>
      <c r="N9" s="51"/>
    </row>
    <row r="10" spans="1:14" ht="24.95" customHeight="1" thickBot="1" x14ac:dyDescent="0.3">
      <c r="A10" s="22">
        <f>IF(وارد.المركزية[[#This Row],[رقم الشيك]]="","",ROW()-2)</f>
        <v>8</v>
      </c>
      <c r="B10" s="211" t="s">
        <v>394</v>
      </c>
      <c r="C10" s="212">
        <v>45851</v>
      </c>
      <c r="D10" s="213">
        <v>100000</v>
      </c>
      <c r="E10" s="213" t="s">
        <v>354</v>
      </c>
      <c r="F10" s="213" t="s">
        <v>334</v>
      </c>
      <c r="G10" s="91">
        <v>1278</v>
      </c>
      <c r="H10" s="214">
        <v>45851</v>
      </c>
      <c r="I10" s="91"/>
      <c r="J10" s="51"/>
      <c r="K10" s="51"/>
      <c r="L10" s="67"/>
      <c r="M10" s="51"/>
      <c r="N10" s="51"/>
    </row>
    <row r="11" spans="1:14" ht="24.95" customHeight="1" thickBot="1" x14ac:dyDescent="0.3">
      <c r="A11" s="22">
        <f>IF(وارد.المركزية[[#This Row],[رقم الشيك]]="","",ROW()-2)</f>
        <v>9</v>
      </c>
      <c r="B11" s="211" t="s">
        <v>395</v>
      </c>
      <c r="C11" s="212">
        <v>45853</v>
      </c>
      <c r="D11" s="213">
        <v>150000</v>
      </c>
      <c r="E11" s="213" t="s">
        <v>354</v>
      </c>
      <c r="F11" s="213" t="s">
        <v>183</v>
      </c>
      <c r="G11" s="91">
        <v>1279</v>
      </c>
      <c r="H11" s="214">
        <v>45853</v>
      </c>
      <c r="I11" s="91"/>
      <c r="J11" s="51"/>
      <c r="K11" s="51"/>
      <c r="L11" s="67"/>
      <c r="M11" s="51"/>
      <c r="N11" s="51"/>
    </row>
    <row r="12" spans="1:14" ht="24.95" customHeight="1" thickBot="1" x14ac:dyDescent="0.3">
      <c r="A12" s="22" t="str">
        <f>IF(وارد.المركزية[[#This Row],[رقم الشيك]]="","",ROW()-2)</f>
        <v/>
      </c>
      <c r="B12" s="211"/>
      <c r="C12" s="212"/>
      <c r="D12" s="213"/>
      <c r="E12" s="213"/>
      <c r="F12" s="213"/>
      <c r="G12" s="91"/>
      <c r="H12" s="214"/>
      <c r="I12" s="91"/>
      <c r="J12" s="51"/>
      <c r="K12" s="51"/>
      <c r="L12" s="67"/>
      <c r="M12" s="51"/>
      <c r="N12" s="51"/>
    </row>
    <row r="13" spans="1:14" ht="24.95" customHeight="1" thickBot="1" x14ac:dyDescent="0.3">
      <c r="A13" s="22" t="str">
        <f>IF(وارد.المركزية[[#This Row],[رقم الشيك]]="","",ROW()-2)</f>
        <v/>
      </c>
      <c r="B13" s="211"/>
      <c r="C13" s="212"/>
      <c r="D13" s="213"/>
      <c r="E13" s="213"/>
      <c r="F13" s="213"/>
      <c r="G13" s="91"/>
      <c r="H13" s="214"/>
      <c r="I13" s="91"/>
      <c r="J13" s="51"/>
      <c r="K13" s="51"/>
      <c r="L13" s="67"/>
      <c r="M13" s="51"/>
      <c r="N13" s="51"/>
    </row>
    <row r="14" spans="1:14" ht="24.95" customHeight="1" thickBot="1" x14ac:dyDescent="0.3">
      <c r="A14" s="22" t="str">
        <f>IF(وارد.المركزية[[#This Row],[رقم الشيك]]="","",ROW()-2)</f>
        <v/>
      </c>
      <c r="B14" s="211"/>
      <c r="C14" s="212"/>
      <c r="D14" s="213"/>
      <c r="E14" s="213"/>
      <c r="F14" s="213"/>
      <c r="G14" s="91"/>
      <c r="H14" s="214"/>
      <c r="I14" s="91"/>
      <c r="J14" s="51"/>
      <c r="K14" s="51"/>
      <c r="L14" s="67"/>
      <c r="M14" s="51"/>
      <c r="N14" s="51"/>
    </row>
    <row r="15" spans="1:14" ht="24.95" customHeight="1" thickBot="1" x14ac:dyDescent="0.3">
      <c r="A15" s="22" t="str">
        <f>IF(وارد.المركزية[[#This Row],[رقم الشيك]]="","",ROW()-2)</f>
        <v/>
      </c>
      <c r="B15" s="211"/>
      <c r="C15" s="212"/>
      <c r="D15" s="213"/>
      <c r="E15" s="213"/>
      <c r="F15" s="213"/>
      <c r="G15" s="91"/>
      <c r="H15" s="214"/>
      <c r="I15" s="91"/>
      <c r="J15" s="51"/>
      <c r="K15" s="51"/>
      <c r="L15" s="67"/>
      <c r="M15" s="51"/>
      <c r="N15" s="51"/>
    </row>
    <row r="16" spans="1:14" ht="24.95" customHeight="1" thickBot="1" x14ac:dyDescent="0.3">
      <c r="A16" s="22" t="str">
        <f>IF(وارد.المركزية[[#This Row],[رقم الشيك]]="","",ROW()-2)</f>
        <v/>
      </c>
      <c r="B16" s="211"/>
      <c r="C16" s="212"/>
      <c r="D16" s="213"/>
      <c r="E16" s="213"/>
      <c r="F16" s="213"/>
      <c r="G16" s="91"/>
      <c r="H16" s="214"/>
      <c r="I16" s="91"/>
      <c r="J16" s="51"/>
      <c r="K16" s="51"/>
      <c r="L16" s="67"/>
      <c r="M16" s="51"/>
      <c r="N16" s="51"/>
    </row>
    <row r="17" spans="1:14" ht="24.95" customHeight="1" thickBot="1" x14ac:dyDescent="0.3">
      <c r="A17" s="22" t="str">
        <f>IF(وارد.المركزية[[#This Row],[رقم الشيك]]="","",ROW()-2)</f>
        <v/>
      </c>
      <c r="B17" s="211"/>
      <c r="C17" s="212"/>
      <c r="D17" s="213"/>
      <c r="E17" s="213"/>
      <c r="F17" s="213"/>
      <c r="G17" s="91"/>
      <c r="H17" s="214"/>
      <c r="I17" s="91"/>
      <c r="J17" s="51"/>
      <c r="K17" s="51"/>
      <c r="L17" s="67"/>
      <c r="M17" s="51"/>
      <c r="N17" s="51"/>
    </row>
    <row r="18" spans="1:14" ht="24.95" customHeight="1" thickBot="1" x14ac:dyDescent="0.3">
      <c r="B18" s="211"/>
      <c r="C18" s="212"/>
      <c r="D18" s="213"/>
      <c r="E18" s="213"/>
      <c r="F18" s="213"/>
      <c r="G18" s="91"/>
      <c r="H18" s="214"/>
      <c r="I18" s="91"/>
      <c r="J18" s="51"/>
      <c r="K18" s="51"/>
      <c r="L18" s="67"/>
      <c r="M18" s="51"/>
      <c r="N18" s="51"/>
    </row>
    <row r="19" spans="1:14" ht="24.95" customHeight="1" thickBot="1" x14ac:dyDescent="0.3">
      <c r="B19" s="211"/>
      <c r="C19" s="212"/>
      <c r="D19" s="213"/>
      <c r="E19" s="213"/>
      <c r="F19" s="213"/>
      <c r="G19" s="91"/>
      <c r="H19" s="214"/>
      <c r="I19" s="91"/>
      <c r="J19" s="51"/>
      <c r="K19" s="51"/>
      <c r="L19" s="67"/>
      <c r="M19" s="51"/>
      <c r="N19" s="51"/>
    </row>
    <row r="20" spans="1:14" ht="24.95" customHeight="1" thickBot="1" x14ac:dyDescent="0.3">
      <c r="A20" s="22" t="str">
        <f>IF(وارد.المركزية[[#This Row],[رقم الشيك]]="","",ROW()-2)</f>
        <v/>
      </c>
      <c r="B20" s="211"/>
      <c r="C20" s="212"/>
      <c r="D20" s="213"/>
      <c r="E20" s="213"/>
      <c r="F20" s="213"/>
      <c r="G20" s="91"/>
      <c r="H20" s="214"/>
      <c r="I20" s="91"/>
      <c r="J20" s="51"/>
      <c r="K20" s="51"/>
      <c r="L20" s="67"/>
      <c r="M20" s="51"/>
      <c r="N20" s="51"/>
    </row>
    <row r="21" spans="1:14" ht="24.95" customHeight="1" thickBot="1" x14ac:dyDescent="0.3">
      <c r="A21" s="22" t="str">
        <f>IF(وارد.المركزية[[#This Row],[رقم الشيك]]="","",ROW()-2)</f>
        <v/>
      </c>
      <c r="B21" s="211"/>
      <c r="C21" s="212"/>
      <c r="D21" s="213"/>
      <c r="E21" s="213"/>
      <c r="F21" s="213"/>
      <c r="G21" s="91"/>
      <c r="H21" s="214"/>
      <c r="I21" s="91"/>
      <c r="J21" s="51"/>
      <c r="K21" s="51"/>
      <c r="L21" s="67"/>
      <c r="M21" s="51"/>
      <c r="N21" s="51"/>
    </row>
    <row r="22" spans="1:14" ht="24.95" customHeight="1" thickBot="1" x14ac:dyDescent="0.3">
      <c r="A22" s="22" t="str">
        <f>IF(وارد.المركزية[[#This Row],[رقم الشيك]]="","",ROW()-2)</f>
        <v/>
      </c>
      <c r="B22" s="211"/>
      <c r="C22" s="212"/>
      <c r="D22" s="213"/>
      <c r="E22" s="213"/>
      <c r="F22" s="213"/>
      <c r="G22" s="91"/>
      <c r="H22" s="214"/>
      <c r="I22" s="91"/>
      <c r="J22" s="51"/>
      <c r="K22" s="51"/>
      <c r="L22" s="67"/>
      <c r="M22" s="51"/>
      <c r="N22" s="51"/>
    </row>
    <row r="23" spans="1:14" ht="24.95" customHeight="1" thickBot="1" x14ac:dyDescent="0.3">
      <c r="A23" s="22" t="str">
        <f>IF(وارد.المركزية[[#This Row],[رقم الشيك]]="","",ROW()-2)</f>
        <v/>
      </c>
      <c r="B23" s="211"/>
      <c r="C23" s="212"/>
      <c r="D23" s="213"/>
      <c r="E23" s="213"/>
      <c r="F23" s="213"/>
      <c r="G23" s="91"/>
      <c r="H23" s="214"/>
      <c r="I23" s="91"/>
      <c r="J23" s="51"/>
      <c r="K23" s="51"/>
      <c r="L23" s="67"/>
      <c r="M23" s="51"/>
      <c r="N23" s="51"/>
    </row>
    <row r="24" spans="1:14" ht="24.95" customHeight="1" thickBot="1" x14ac:dyDescent="0.3">
      <c r="A24" s="22" t="str">
        <f>IF(وارد.المركزية[[#This Row],[رقم الشيك]]="","",ROW()-2)</f>
        <v/>
      </c>
      <c r="B24" s="211"/>
      <c r="C24" s="212"/>
      <c r="D24" s="213"/>
      <c r="E24" s="213"/>
      <c r="F24" s="213"/>
      <c r="G24" s="91"/>
      <c r="H24" s="214"/>
      <c r="I24" s="91"/>
      <c r="J24" s="51"/>
      <c r="K24" s="51"/>
      <c r="L24" s="67"/>
      <c r="M24" s="51"/>
      <c r="N24" s="51"/>
    </row>
    <row r="25" spans="1:14" ht="24.95" customHeight="1" thickBot="1" x14ac:dyDescent="0.3">
      <c r="A25" s="22" t="str">
        <f>IF(وارد.المركزية[[#This Row],[رقم الشيك]]="","",ROW()-2)</f>
        <v/>
      </c>
      <c r="B25" s="211"/>
      <c r="C25" s="212"/>
      <c r="D25" s="213"/>
      <c r="E25" s="213"/>
      <c r="F25" s="213"/>
      <c r="G25" s="91"/>
      <c r="H25" s="214"/>
      <c r="I25" s="91"/>
      <c r="J25" s="51"/>
      <c r="K25" s="51"/>
      <c r="L25" s="67"/>
      <c r="M25" s="51"/>
      <c r="N25" s="51"/>
    </row>
    <row r="26" spans="1:14" ht="24.95" customHeight="1" thickBot="1" x14ac:dyDescent="0.3">
      <c r="A26" s="22" t="str">
        <f>IF(وارد.المركزية[[#This Row],[رقم الشيك]]="","",ROW()-2)</f>
        <v/>
      </c>
      <c r="B26" s="211"/>
      <c r="C26" s="212"/>
      <c r="D26" s="213"/>
      <c r="E26" s="213"/>
      <c r="F26" s="213"/>
      <c r="G26" s="91"/>
      <c r="H26" s="214"/>
      <c r="I26" s="91"/>
      <c r="J26" s="51"/>
      <c r="K26" s="51"/>
      <c r="L26" s="67"/>
      <c r="M26" s="51"/>
      <c r="N26" s="51"/>
    </row>
    <row r="27" spans="1:14" ht="24.95" customHeight="1" thickBot="1" x14ac:dyDescent="0.3">
      <c r="A27" s="22" t="str">
        <f>IF(وارد.المركزية[[#This Row],[رقم الشيك]]="","",ROW()-2)</f>
        <v/>
      </c>
      <c r="B27" s="211"/>
      <c r="C27" s="212"/>
      <c r="D27" s="213"/>
      <c r="E27" s="213"/>
      <c r="F27" s="213"/>
      <c r="G27" s="91"/>
      <c r="H27" s="214"/>
      <c r="I27" s="91"/>
      <c r="J27" s="51"/>
      <c r="K27" s="51"/>
      <c r="L27" s="67"/>
      <c r="M27" s="51"/>
      <c r="N27" s="51"/>
    </row>
    <row r="28" spans="1:14" ht="24.95" customHeight="1" thickBot="1" x14ac:dyDescent="0.3">
      <c r="A28" s="22" t="str">
        <f>IF(وارد.المركزية[[#This Row],[رقم الشيك]]="","",ROW()-2)</f>
        <v/>
      </c>
      <c r="B28" s="211"/>
      <c r="C28" s="212"/>
      <c r="D28" s="213"/>
      <c r="E28" s="213"/>
      <c r="F28" s="213"/>
      <c r="G28" s="91"/>
      <c r="H28" s="214"/>
      <c r="I28" s="91"/>
      <c r="J28" s="51"/>
      <c r="K28" s="51"/>
      <c r="L28" s="67"/>
      <c r="M28" s="51"/>
      <c r="N28" s="51"/>
    </row>
    <row r="29" spans="1:14" ht="24.95" customHeight="1" thickBot="1" x14ac:dyDescent="0.3">
      <c r="A29" s="22" t="str">
        <f>IF(وارد.المركزية[[#This Row],[رقم الشيك]]="","",ROW()-2)</f>
        <v/>
      </c>
      <c r="B29" s="211"/>
      <c r="C29" s="212"/>
      <c r="D29" s="213"/>
      <c r="E29" s="213"/>
      <c r="F29" s="213"/>
      <c r="G29" s="91"/>
      <c r="H29" s="214"/>
      <c r="I29" s="91"/>
      <c r="J29" s="51"/>
      <c r="K29" s="51"/>
      <c r="L29" s="67"/>
      <c r="M29" s="51"/>
      <c r="N29" s="51"/>
    </row>
    <row r="30" spans="1:14" ht="24.95" customHeight="1" thickBot="1" x14ac:dyDescent="0.3">
      <c r="A30" s="22" t="str">
        <f>IF(وارد.المركزية[[#This Row],[رقم الشيك]]="","",ROW()-2)</f>
        <v/>
      </c>
      <c r="B30" s="211"/>
      <c r="C30" s="212"/>
      <c r="D30" s="213"/>
      <c r="E30" s="213"/>
      <c r="F30" s="213"/>
      <c r="G30" s="91"/>
      <c r="H30" s="214"/>
      <c r="I30" s="91"/>
      <c r="J30" s="51"/>
      <c r="K30" s="51"/>
      <c r="L30" s="67"/>
      <c r="M30" s="51"/>
      <c r="N30" s="51"/>
    </row>
    <row r="31" spans="1:14" ht="24.95" customHeight="1" thickBot="1" x14ac:dyDescent="0.3">
      <c r="B31" s="211"/>
      <c r="C31" s="212"/>
      <c r="D31" s="213"/>
      <c r="E31" s="213"/>
      <c r="F31" s="213"/>
      <c r="G31" s="91"/>
      <c r="H31" s="214"/>
      <c r="I31" s="91"/>
      <c r="J31" s="51"/>
      <c r="K31" s="51"/>
      <c r="L31" s="67"/>
      <c r="M31" s="51"/>
      <c r="N31" s="51"/>
    </row>
    <row r="32" spans="1:14" ht="24.95" customHeight="1" thickBot="1" x14ac:dyDescent="0.3">
      <c r="B32" s="211"/>
      <c r="C32" s="212"/>
      <c r="D32" s="213"/>
      <c r="E32" s="213"/>
      <c r="F32" s="213"/>
      <c r="G32" s="91"/>
      <c r="H32" s="214"/>
      <c r="I32" s="91"/>
      <c r="J32" s="51"/>
      <c r="K32" s="51"/>
      <c r="L32" s="67"/>
      <c r="M32" s="51"/>
      <c r="N32" s="51"/>
    </row>
    <row r="33" spans="1:23" ht="24.95" customHeight="1" thickBot="1" x14ac:dyDescent="0.3">
      <c r="B33" s="211"/>
      <c r="C33" s="212"/>
      <c r="D33" s="213"/>
      <c r="E33" s="213"/>
      <c r="F33" s="213"/>
      <c r="G33" s="91"/>
      <c r="H33" s="214"/>
      <c r="I33" s="91"/>
      <c r="J33" s="51"/>
      <c r="K33" s="51"/>
      <c r="L33" s="67"/>
      <c r="M33" s="51"/>
      <c r="N33" s="51"/>
    </row>
    <row r="34" spans="1:23" ht="24.95" customHeight="1" thickBot="1" x14ac:dyDescent="0.3">
      <c r="B34" s="211"/>
      <c r="C34" s="212"/>
      <c r="D34" s="213"/>
      <c r="E34" s="213"/>
      <c r="F34" s="213"/>
      <c r="G34" s="91"/>
      <c r="H34" s="214"/>
      <c r="I34" s="91"/>
      <c r="J34" s="51"/>
      <c r="K34" s="51"/>
      <c r="L34" s="67"/>
      <c r="M34" s="51"/>
      <c r="N34" s="51"/>
    </row>
    <row r="35" spans="1:23" ht="24.95" customHeight="1" thickBot="1" x14ac:dyDescent="0.3">
      <c r="B35" s="211"/>
      <c r="C35" s="212"/>
      <c r="D35" s="213"/>
      <c r="E35" s="213"/>
      <c r="F35" s="213"/>
      <c r="G35" s="91"/>
      <c r="H35" s="214"/>
      <c r="I35" s="91"/>
      <c r="J35" s="51"/>
      <c r="K35" s="51"/>
      <c r="L35" s="67"/>
      <c r="M35" s="51"/>
      <c r="N35" s="51"/>
    </row>
    <row r="36" spans="1:23" ht="24.95" customHeight="1" thickBot="1" x14ac:dyDescent="0.3">
      <c r="B36" s="211"/>
      <c r="C36" s="212"/>
      <c r="D36" s="213"/>
      <c r="E36" s="213"/>
      <c r="F36" s="213"/>
      <c r="G36" s="91"/>
      <c r="H36" s="214"/>
      <c r="I36" s="91"/>
      <c r="J36" s="51"/>
      <c r="K36" s="51"/>
      <c r="L36" s="67"/>
      <c r="M36" s="51"/>
      <c r="N36" s="51"/>
    </row>
    <row r="37" spans="1:23" ht="24.95" customHeight="1" thickBot="1" x14ac:dyDescent="0.3">
      <c r="B37" s="211"/>
      <c r="C37" s="212"/>
      <c r="D37" s="213"/>
      <c r="E37" s="213"/>
      <c r="F37" s="213"/>
      <c r="G37" s="91"/>
      <c r="H37" s="214"/>
      <c r="I37" s="91"/>
      <c r="J37" s="51"/>
      <c r="K37" s="51"/>
      <c r="L37" s="67"/>
      <c r="M37" s="51"/>
      <c r="N37" s="51"/>
    </row>
    <row r="38" spans="1:23" ht="24.95" customHeight="1" thickBot="1" x14ac:dyDescent="0.3">
      <c r="B38" s="211"/>
      <c r="C38" s="212"/>
      <c r="D38" s="213"/>
      <c r="E38" s="213"/>
      <c r="F38" s="213"/>
      <c r="G38" s="91"/>
      <c r="H38" s="214"/>
      <c r="I38" s="91"/>
      <c r="J38" s="51"/>
      <c r="K38" s="51"/>
      <c r="L38" s="67"/>
      <c r="M38" s="51"/>
      <c r="N38" s="51"/>
    </row>
    <row r="39" spans="1:23" ht="24.95" customHeight="1" thickBot="1" x14ac:dyDescent="0.3">
      <c r="A39" s="22" t="str">
        <f>IF(وارد.المركزية[[#This Row],[رقم الشيك]]="","",ROW()-2)</f>
        <v/>
      </c>
      <c r="B39" s="211"/>
      <c r="C39" s="212"/>
      <c r="D39" s="213"/>
      <c r="E39" s="213"/>
      <c r="F39" s="213"/>
      <c r="G39" s="91"/>
      <c r="H39" s="214"/>
      <c r="I39" s="91"/>
      <c r="J39" s="51"/>
      <c r="K39" s="51"/>
      <c r="L39" s="67"/>
      <c r="M39" s="51"/>
      <c r="N39" s="51"/>
    </row>
    <row r="40" spans="1:23" ht="24.95" customHeight="1" x14ac:dyDescent="0.25">
      <c r="A40" s="22" t="e">
        <f>IF(وارد.المركزية[[#This Row],[رقم الشيك]]="","",ROW()-2)</f>
        <v>#VALUE!</v>
      </c>
      <c r="B40" s="192" t="s">
        <v>16</v>
      </c>
      <c r="C40" s="18"/>
      <c r="D40" s="18">
        <f>SUBTOTAL(109,وارد.المركزية[المبلغ الوارد])</f>
        <v>1221864.3900000001</v>
      </c>
      <c r="E40" s="18"/>
      <c r="F40" s="19"/>
      <c r="G40" s="190"/>
      <c r="H40" s="190"/>
      <c r="I40" s="193"/>
      <c r="J40" s="29">
        <f>SUBTOTAL(109,وارد.المركزية[مبلغ التسوية])</f>
        <v>370582.60000000003</v>
      </c>
      <c r="K40" s="30"/>
      <c r="L40" s="30"/>
      <c r="M40" s="30"/>
      <c r="N40" s="30"/>
    </row>
    <row r="41" spans="1:23" ht="24.95" customHeight="1" x14ac:dyDescent="0.25"/>
    <row r="42" spans="1:23" ht="24.95" customHeight="1" thickBot="1" x14ac:dyDescent="0.3">
      <c r="D42" s="1">
        <f>المنصرف!G718+المنصرف!G720</f>
        <v>1221864.3900000001</v>
      </c>
      <c r="I42" s="31">
        <f>وارد.المركزية[[#Totals],[المبلغ الوارد]]-وارد.المركزية[[#Totals],[مبلغ التسوية]]</f>
        <v>851281.79</v>
      </c>
      <c r="L42" s="49">
        <f>'بيان العهد والتسويات'!D381-وارد.المركزية[[#Totals],[مبلغ التسوية]]</f>
        <v>248671.46000000002</v>
      </c>
      <c r="O42" s="251" t="s">
        <v>105</v>
      </c>
      <c r="P42" s="251"/>
      <c r="Q42" s="251"/>
      <c r="R42" s="251"/>
      <c r="U42" s="187" t="s">
        <v>179</v>
      </c>
      <c r="V42" s="188" t="s">
        <v>51</v>
      </c>
      <c r="W42" s="188" t="s">
        <v>180</v>
      </c>
    </row>
    <row r="43" spans="1:23" ht="24.95" customHeight="1" thickTop="1" thickBot="1" x14ac:dyDescent="0.3">
      <c r="O43" s="252" t="s">
        <v>97</v>
      </c>
      <c r="P43" s="255">
        <f>وارد.المركزية[[#Totals],[المبلغ الوارد]]</f>
        <v>1221864.3900000001</v>
      </c>
      <c r="Q43" s="174" t="s">
        <v>98</v>
      </c>
      <c r="R43" s="175">
        <f>وارد.المركزية[[#Totals],[مبلغ التسوية]]</f>
        <v>370582.60000000003</v>
      </c>
      <c r="U43" s="189" t="str">
        <f>'بيان العهد والتسويات'!C389</f>
        <v>مشتريات</v>
      </c>
      <c r="V43" s="189" t="str">
        <f>'بيان العهد والتسويات'!D389</f>
        <v>محمد أحمد السيد خليل</v>
      </c>
      <c r="W43" s="189">
        <f>'بيان العهد والتسويات'!E389</f>
        <v>298451.37999999989</v>
      </c>
    </row>
    <row r="44" spans="1:23" ht="24.95" customHeight="1" thickBot="1" x14ac:dyDescent="0.3">
      <c r="O44" s="253"/>
      <c r="P44" s="256"/>
      <c r="Q44" s="176" t="s">
        <v>99</v>
      </c>
      <c r="R44" s="177">
        <f>'بيان العهد والتسويات'!D382</f>
        <v>602610.32999999984</v>
      </c>
      <c r="U44" s="189" t="str">
        <f>'بيان العهد والتسويات'!C390</f>
        <v>الخزينة</v>
      </c>
      <c r="V44" s="189" t="str">
        <f>'بيان العهد والتسويات'!D390</f>
        <v>محسن محمد عبد المحسن</v>
      </c>
      <c r="W44" s="189">
        <f>'بيان العهد والتسويات'!E390</f>
        <v>0</v>
      </c>
    </row>
    <row r="45" spans="1:23" ht="24.95" customHeight="1" thickBot="1" x14ac:dyDescent="0.3">
      <c r="O45" s="253"/>
      <c r="P45" s="256"/>
      <c r="Q45" s="178" t="s">
        <v>100</v>
      </c>
      <c r="R45" s="179">
        <f>المنصرف!K718</f>
        <v>248671.4599999999</v>
      </c>
      <c r="U45" s="189" t="str">
        <f>'بيان العهد والتسويات'!C391</f>
        <v>تراخيص</v>
      </c>
      <c r="V45" s="189" t="str">
        <f>'بيان العهد والتسويات'!D391</f>
        <v>محمد إبراهيم علي</v>
      </c>
      <c r="W45" s="189">
        <f>'بيان العهد والتسويات'!E391</f>
        <v>296371.45999999996</v>
      </c>
    </row>
    <row r="46" spans="1:23" ht="23.25" thickBot="1" x14ac:dyDescent="0.3">
      <c r="O46" s="254"/>
      <c r="P46" s="257"/>
      <c r="Q46" s="180" t="s">
        <v>101</v>
      </c>
      <c r="R46" s="181">
        <f>المنصرف!G720</f>
        <v>0</v>
      </c>
      <c r="U46" s="189" t="str">
        <f>'بيان العهد والتسويات'!C392</f>
        <v>قانونية</v>
      </c>
      <c r="V46" s="189" t="str">
        <f>'بيان العهد والتسويات'!D392</f>
        <v>هشام حنفي سليم قطب</v>
      </c>
      <c r="W46" s="189">
        <f>'بيان العهد والتسويات'!E392</f>
        <v>7787.49</v>
      </c>
    </row>
    <row r="47" spans="1:23" ht="23.25" thickBot="1" x14ac:dyDescent="0.3">
      <c r="O47" s="182" t="s">
        <v>102</v>
      </c>
      <c r="P47" s="183">
        <f>SUM(P43)</f>
        <v>1221864.3900000001</v>
      </c>
      <c r="Q47" s="184" t="s">
        <v>103</v>
      </c>
      <c r="R47" s="185">
        <f>SUM(R43:R46)</f>
        <v>1221864.3899999999</v>
      </c>
      <c r="U47" s="189" t="str">
        <f>'بيان العهد والتسويات'!C393</f>
        <v>تشغيل مركزية</v>
      </c>
      <c r="V47" s="189" t="str">
        <f>'بيان العهد والتسويات'!D393</f>
        <v>مصطفى علي إبراهيم</v>
      </c>
      <c r="W47" s="189">
        <f>'بيان العهد والتسويات'!E393</f>
        <v>0</v>
      </c>
    </row>
    <row r="48" spans="1:23" ht="24" thickTop="1" thickBot="1" x14ac:dyDescent="0.3">
      <c r="O48" s="186" t="s">
        <v>104</v>
      </c>
      <c r="P48" s="248">
        <f>P47-R47</f>
        <v>0</v>
      </c>
      <c r="Q48" s="249"/>
      <c r="R48" s="250"/>
      <c r="U48" s="189" t="str">
        <f>'بيان العهد والتسويات'!C394</f>
        <v>رفع كفاءة</v>
      </c>
      <c r="V48" s="189" t="str">
        <f>'بيان العهد والتسويات'!D394</f>
        <v>عميد/ محمد عبد التواب</v>
      </c>
      <c r="W48" s="189">
        <f>'بيان العهد والتسويات'!E394</f>
        <v>0</v>
      </c>
    </row>
    <row r="49" spans="21:23" ht="21" thickTop="1" x14ac:dyDescent="0.25">
      <c r="U49" s="189" t="str">
        <f>'بيان العهد والتسويات'!C395</f>
        <v>سلندر للأعمال الميكانيكية</v>
      </c>
      <c r="V49" s="189" t="str">
        <f>'بيان العهد والتسويات'!D395</f>
        <v>محمود مصطفى حلمي</v>
      </c>
      <c r="W49" s="189">
        <f>'بيان العهد والتسويات'!E395</f>
        <v>0</v>
      </c>
    </row>
    <row r="50" spans="21:23" x14ac:dyDescent="0.25">
      <c r="U50" s="189" t="str">
        <f>'بيان العهد والتسويات'!C396</f>
        <v>رئيس قطاع الفنية</v>
      </c>
      <c r="V50" s="189" t="str">
        <f>'بيان العهد والتسويات'!D396</f>
        <v>ناهد حسن توفيق</v>
      </c>
      <c r="W50" s="189">
        <f>'بيان العهد والتسويات'!E396</f>
        <v>0</v>
      </c>
    </row>
    <row r="51" spans="21:23" x14ac:dyDescent="0.25">
      <c r="U51" s="189">
        <f>'بيان العهد والتسويات'!C397</f>
        <v>0</v>
      </c>
      <c r="V51" s="189">
        <f>'بيان العهد والتسويات'!D397</f>
        <v>0</v>
      </c>
      <c r="W51" s="189">
        <f>'بيان العهد والتسويات'!E397</f>
        <v>0</v>
      </c>
    </row>
    <row r="52" spans="21:23" x14ac:dyDescent="0.25">
      <c r="U52" s="189">
        <f>'بيان العهد والتسويات'!C398</f>
        <v>0</v>
      </c>
      <c r="V52" s="189">
        <f>'بيان العهد والتسويات'!D398</f>
        <v>0</v>
      </c>
      <c r="W52" s="189">
        <f>'بيان العهد والتسويات'!E398</f>
        <v>0</v>
      </c>
    </row>
    <row r="53" spans="21:23" x14ac:dyDescent="0.25">
      <c r="U53" s="189">
        <f>'بيان العهد والتسويات'!C399</f>
        <v>0</v>
      </c>
      <c r="V53" s="189">
        <f>'بيان العهد والتسويات'!D399</f>
        <v>0</v>
      </c>
      <c r="W53" s="189">
        <f>'بيان العهد والتسويات'!E399</f>
        <v>0</v>
      </c>
    </row>
    <row r="54" spans="21:23" x14ac:dyDescent="0.25">
      <c r="U54" s="189">
        <f>'بيان العهد والتسويات'!C400</f>
        <v>0</v>
      </c>
      <c r="V54" s="189">
        <f>'بيان العهد والتسويات'!D400</f>
        <v>0</v>
      </c>
      <c r="W54" s="189">
        <f>'بيان العهد والتسويات'!E400</f>
        <v>0</v>
      </c>
    </row>
    <row r="55" spans="21:23" x14ac:dyDescent="0.25">
      <c r="U55" s="189">
        <f>'بيان العهد والتسويات'!C401</f>
        <v>0</v>
      </c>
      <c r="V55" s="189">
        <f>'بيان العهد والتسويات'!D401</f>
        <v>0</v>
      </c>
      <c r="W55" s="189">
        <f>'بيان العهد والتسويات'!E401</f>
        <v>0</v>
      </c>
    </row>
    <row r="56" spans="21:23" x14ac:dyDescent="0.25">
      <c r="U56" s="189">
        <f>'بيان العهد والتسويات'!C402</f>
        <v>0</v>
      </c>
      <c r="V56" s="189">
        <f>'بيان العهد والتسويات'!D402</f>
        <v>0</v>
      </c>
      <c r="W56" s="189">
        <f>'بيان العهد والتسويات'!E402</f>
        <v>0</v>
      </c>
    </row>
    <row r="57" spans="21:23" x14ac:dyDescent="0.25">
      <c r="U57" s="189">
        <f>'بيان العهد والتسويات'!C403</f>
        <v>0</v>
      </c>
      <c r="V57" s="189">
        <f>'بيان العهد والتسويات'!D403</f>
        <v>0</v>
      </c>
      <c r="W57" s="189">
        <f>'بيان العهد والتسويات'!E403</f>
        <v>0</v>
      </c>
    </row>
    <row r="58" spans="21:23" x14ac:dyDescent="0.25">
      <c r="U58" s="189">
        <f>'بيان العهد والتسويات'!C404</f>
        <v>0</v>
      </c>
      <c r="V58" s="189">
        <f>'بيان العهد والتسويات'!D404</f>
        <v>0</v>
      </c>
      <c r="W58" s="189">
        <f>'بيان العهد والتسويات'!E404</f>
        <v>0</v>
      </c>
    </row>
    <row r="59" spans="21:23" x14ac:dyDescent="0.25">
      <c r="U59" s="189">
        <f>'بيان العهد والتسويات'!C405</f>
        <v>0</v>
      </c>
      <c r="V59" s="189">
        <f>'بيان العهد والتسويات'!D405</f>
        <v>0</v>
      </c>
      <c r="W59" s="189">
        <f>'بيان العهد والتسويات'!E405</f>
        <v>0</v>
      </c>
    </row>
    <row r="60" spans="21:23" x14ac:dyDescent="0.25">
      <c r="U60" s="189">
        <f>'بيان العهد والتسويات'!C406</f>
        <v>0</v>
      </c>
      <c r="V60" s="189">
        <f>'بيان العهد والتسويات'!D406</f>
        <v>0</v>
      </c>
      <c r="W60" s="189">
        <f>'بيان العهد والتسويات'!E406</f>
        <v>0</v>
      </c>
    </row>
    <row r="61" spans="21:23" x14ac:dyDescent="0.25">
      <c r="U61" s="189">
        <f>'بيان العهد والتسويات'!C407</f>
        <v>0</v>
      </c>
      <c r="V61" s="189">
        <f>'بيان العهد والتسويات'!D407</f>
        <v>0</v>
      </c>
      <c r="W61" s="189">
        <f>'بيان العهد والتسويات'!E407</f>
        <v>0</v>
      </c>
    </row>
    <row r="62" spans="21:23" ht="33.75" customHeight="1" x14ac:dyDescent="0.25">
      <c r="U62" s="189" t="str">
        <f>'بيان العهد والتسويات'!C408</f>
        <v>الإجمالي</v>
      </c>
      <c r="V62" s="189">
        <f>'بيان العهد والتسويات'!D408</f>
        <v>0</v>
      </c>
      <c r="W62" s="189">
        <f>'بيان العهد والتسويات'!E408</f>
        <v>602610.32999999984</v>
      </c>
    </row>
  </sheetData>
  <mergeCells count="4">
    <mergeCell ref="P48:R48"/>
    <mergeCell ref="O42:R42"/>
    <mergeCell ref="O43:O46"/>
    <mergeCell ref="P43:P46"/>
  </mergeCells>
  <pageMargins left="0.7" right="0.7" top="0.75" bottom="0.75" header="0.3" footer="0.3"/>
  <pageSetup paperSize="9" scale="78" orientation="portrait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DF294-11E5-4300-8662-DD987B0DB5AF}">
  <sheetPr>
    <tabColor theme="9" tint="-0.499984740745262"/>
    <pageSetUpPr fitToPage="1"/>
  </sheetPr>
  <dimension ref="A1:W38"/>
  <sheetViews>
    <sheetView rightToLeft="1" topLeftCell="A2" workbookViewId="0">
      <pane xSplit="2" ySplit="1" topLeftCell="C12" activePane="bottomRight" state="frozen"/>
      <selection activeCell="A2" sqref="A2"/>
      <selection pane="bottomLeft" activeCell="A3" sqref="A3"/>
      <selection pane="topRight" activeCell="C2" sqref="C2"/>
      <selection pane="bottomRight" activeCell="N6" sqref="N6"/>
    </sheetView>
  </sheetViews>
  <sheetFormatPr defaultColWidth="8.94921875" defaultRowHeight="20.25" x14ac:dyDescent="0.25"/>
  <cols>
    <col min="1" max="1" width="5.0234375" style="22" customWidth="1"/>
    <col min="2" max="2" width="29.296875" style="235" customWidth="1"/>
    <col min="3" max="3" width="15.19921875" style="1" customWidth="1"/>
    <col min="4" max="4" width="17.40625" style="1" customWidth="1"/>
    <col min="5" max="5" width="11.03125" style="1" customWidth="1"/>
    <col min="6" max="6" width="23.90234375" style="1" customWidth="1"/>
    <col min="7" max="7" width="12.37890625" style="22" customWidth="1"/>
    <col min="8" max="8" width="14.09765625" style="1" customWidth="1"/>
    <col min="9" max="9" width="18.6328125" style="1" bestFit="1" customWidth="1"/>
    <col min="10" max="10" width="16.3046875" style="1" bestFit="1" customWidth="1"/>
    <col min="11" max="11" width="7.59765625" style="1" customWidth="1"/>
    <col min="12" max="12" width="17.40625" style="1" bestFit="1" customWidth="1"/>
    <col min="13" max="13" width="16.42578125" customWidth="1"/>
    <col min="14" max="14" width="38.859375" style="1" customWidth="1"/>
    <col min="15" max="15" width="10.78515625" style="1" customWidth="1"/>
    <col min="16" max="16" width="15.078125" style="1" customWidth="1"/>
    <col min="17" max="17" width="21.328125" style="1" customWidth="1"/>
    <col min="18" max="18" width="15.8125" style="1" customWidth="1"/>
    <col min="19" max="19" width="2.08203125" style="1" customWidth="1"/>
    <col min="20" max="20" width="0.85546875" style="1" customWidth="1"/>
    <col min="21" max="21" width="13.60546875" style="1" bestFit="1" customWidth="1"/>
    <col min="22" max="22" width="18.75390625" style="1" customWidth="1"/>
    <col min="23" max="23" width="13.73046875" style="1" bestFit="1" customWidth="1"/>
    <col min="24" max="16384" width="8.94921875" style="1"/>
  </cols>
  <sheetData>
    <row r="1" spans="1:14" x14ac:dyDescent="0.25">
      <c r="M1" s="1"/>
    </row>
    <row r="2" spans="1:14" ht="50.1" customHeight="1" thickBot="1" x14ac:dyDescent="0.3">
      <c r="B2" s="236" t="s">
        <v>0</v>
      </c>
      <c r="C2" s="16" t="s">
        <v>1</v>
      </c>
      <c r="D2" s="16" t="s">
        <v>2</v>
      </c>
      <c r="E2" s="16" t="s">
        <v>3</v>
      </c>
      <c r="F2" s="16" t="s">
        <v>4</v>
      </c>
      <c r="G2" s="17" t="s">
        <v>129</v>
      </c>
      <c r="H2" s="17" t="s">
        <v>130</v>
      </c>
      <c r="I2" s="17" t="s">
        <v>39</v>
      </c>
      <c r="J2" s="28" t="s">
        <v>18</v>
      </c>
      <c r="K2" s="28" t="s">
        <v>19</v>
      </c>
      <c r="L2" s="28" t="s">
        <v>20</v>
      </c>
      <c r="M2" s="28" t="s">
        <v>82</v>
      </c>
      <c r="N2" s="28" t="s">
        <v>65</v>
      </c>
    </row>
    <row r="3" spans="1:14" ht="24.95" customHeight="1" thickBot="1" x14ac:dyDescent="0.3">
      <c r="A3" s="22">
        <f>IF(وارد.المركزية8[[#This Row],[رقم الشيك]]="","",ROW()-2)</f>
        <v>1</v>
      </c>
      <c r="B3" s="234" t="s">
        <v>373</v>
      </c>
      <c r="C3" s="242">
        <v>45840</v>
      </c>
      <c r="D3" s="234">
        <v>240950.73</v>
      </c>
      <c r="E3" s="234">
        <v>1275</v>
      </c>
      <c r="F3" s="234" t="s">
        <v>374</v>
      </c>
      <c r="G3" s="234">
        <v>1275</v>
      </c>
      <c r="H3" s="234">
        <v>45840</v>
      </c>
      <c r="I3" s="234" t="s">
        <v>363</v>
      </c>
      <c r="J3" s="51">
        <f>IF(الوارد!$N3="تراخيص",وارد.المركزية[[#This Row],[مبلغ التسوية]],"")</f>
        <v>164579.26999999999</v>
      </c>
      <c r="K3" s="51">
        <f>IF(الوارد!$N3="تراخيص",وارد.المركزية[[#This Row],[رقم التسوية]],"")</f>
        <v>1</v>
      </c>
      <c r="L3" s="67">
        <f>IF(الوارد!$N3="تراخيص",وارد.المركزية[[#This Row],[تاريخ التسوية]],"")</f>
        <v>45840</v>
      </c>
      <c r="M3" s="238">
        <f>IF(الوارد!$N3="تراخيص",وارد.المركزية[[#This Row],[رقم إذن صرف]],"")</f>
        <v>241</v>
      </c>
      <c r="N3" s="51" t="str">
        <f>IF(الوارد!$N3="تراخيص",وارد.المركزية[[#This Row],[ملاحظات التسويات]],"")</f>
        <v>تراخيص</v>
      </c>
    </row>
    <row r="4" spans="1:14" ht="24.95" customHeight="1" thickBot="1" x14ac:dyDescent="0.3">
      <c r="A4" s="22">
        <f>IF(وارد.المركزية8[[#This Row],[رقم الشيك]]="","",ROW()-2)</f>
        <v>2</v>
      </c>
      <c r="B4" s="234" t="str">
        <f>IF(الوارد!$F4="تراخيص",وارد.المركزية[[#This Row],[رقم الشيك]],"")</f>
        <v>ش 2121915228 العقاري</v>
      </c>
      <c r="C4" s="242">
        <f>IF(الوارد!$F4="تراخيص",وارد.المركزية[[#This Row],[تاريخ الشيك]],"")</f>
        <v>45839</v>
      </c>
      <c r="D4" s="234">
        <f>IF(الوارد!$F4="تراخيص",وارد.المركزية[[#This Row],[المبلغ الوارد]],"")</f>
        <v>120000</v>
      </c>
      <c r="E4" s="234" t="str">
        <f>IF(الوارد!$F4="تراخيص",وارد.المركزية[[#This Row],[جهة الورود]],"")</f>
        <v>البضائع</v>
      </c>
      <c r="F4" s="234" t="str">
        <f>IF(الوارد!$F4="تراخيص",وارد.المركزية[[#This Row],[سبب ورود المبلغ]],"")</f>
        <v>تراخيص</v>
      </c>
      <c r="G4" s="234">
        <f>IF(الوارد!$F4="تراخيص",وارد.المركزية[[#This Row],[رقم إذن التوريد]],"")</f>
        <v>1272</v>
      </c>
      <c r="H4" s="234">
        <f>IF(الوارد!$F4="تراخيص",وارد.المركزية[[#This Row],[تاريخ إذن التوريد]],"")</f>
        <v>45840</v>
      </c>
      <c r="I4" s="234">
        <f>IF(الوارد!$F4="تراخيص",وارد.المركزية[[#This Row],[ملاحظات الوارد]],"")</f>
        <v>0</v>
      </c>
      <c r="J4" s="51" t="str">
        <f>IF(الوارد!$N4="تراخيص",وارد.المركزية[[#This Row],[مبلغ التسوية]],"")</f>
        <v/>
      </c>
      <c r="K4" s="51" t="str">
        <f>IF(الوارد!$N4="تراخيص",وارد.المركزية[[#This Row],[رقم التسوية]],"")</f>
        <v/>
      </c>
      <c r="L4" s="67" t="str">
        <f>IF(الوارد!$N4="تراخيص",وارد.المركزية[[#This Row],[تاريخ التسوية]],"")</f>
        <v/>
      </c>
      <c r="M4" s="238" t="str">
        <f>IF(الوارد!$N4="تراخيص",وارد.المركزية[[#This Row],[رقم إذن صرف]],"")</f>
        <v/>
      </c>
      <c r="N4" s="51" t="str">
        <f>IF(الوارد!$N4="تراخيص",وارد.المركزية[[#This Row],[ملاحظات التسويات]],"")</f>
        <v/>
      </c>
    </row>
    <row r="5" spans="1:14" ht="24.95" customHeight="1" thickBot="1" x14ac:dyDescent="0.3">
      <c r="A5" s="22" t="str">
        <f>IF(وارد.المركزية8[[#This Row],[رقم الشيك]]="","",ROW()-2)</f>
        <v/>
      </c>
      <c r="B5" s="234" t="str">
        <f>IF(الوارد!$F5="تراخيص",وارد.المركزية[[#This Row],[رقم الشيك]],"")</f>
        <v/>
      </c>
      <c r="C5" s="242" t="str">
        <f>IF(الوارد!$F5="تراخيص",وارد.المركزية[[#This Row],[تاريخ الشيك]],"")</f>
        <v/>
      </c>
      <c r="D5" s="234" t="str">
        <f>IF(الوارد!$F5="تراخيص",وارد.المركزية[[#This Row],[المبلغ الوارد]],"")</f>
        <v/>
      </c>
      <c r="E5" s="234" t="str">
        <f>IF(الوارد!$F5="تراخيص",وارد.المركزية[[#This Row],[جهة الورود]],"")</f>
        <v/>
      </c>
      <c r="F5" s="234" t="str">
        <f>IF(الوارد!$F5="تراخيص",وارد.المركزية[[#This Row],[سبب ورود المبلغ]],"")</f>
        <v/>
      </c>
      <c r="G5" s="234" t="str">
        <f>IF(الوارد!$F5="تراخيص",وارد.المركزية[[#This Row],[رقم إذن التوريد]],"")</f>
        <v/>
      </c>
      <c r="H5" s="234" t="str">
        <f>IF(الوارد!$F5="تراخيص",وارد.المركزية[[#This Row],[تاريخ إذن التوريد]],"")</f>
        <v/>
      </c>
      <c r="I5" s="234" t="str">
        <f>IF(الوارد!$F5="تراخيص",وارد.المركزية[[#This Row],[ملاحظات الوارد]],"")</f>
        <v/>
      </c>
      <c r="J5" s="51" t="str">
        <f>IF(الوارد!$N5="تراخيص",وارد.المركزية[[#This Row],[مبلغ التسوية]],"")</f>
        <v/>
      </c>
      <c r="K5" s="51" t="str">
        <f>IF(الوارد!$N5="تراخيص",وارد.المركزية[[#This Row],[رقم التسوية]],"")</f>
        <v/>
      </c>
      <c r="L5" s="67" t="str">
        <f>IF(الوارد!$N5="تراخيص",وارد.المركزية[[#This Row],[تاريخ التسوية]],"")</f>
        <v/>
      </c>
      <c r="M5" s="238" t="str">
        <f>IF(الوارد!$N5="تراخيص",وارد.المركزية[[#This Row],[رقم إذن صرف]],"")</f>
        <v/>
      </c>
      <c r="N5" s="51" t="str">
        <f>IF(الوارد!$N5="تراخيص",وارد.المركزية[[#This Row],[ملاحظات التسويات]],"")</f>
        <v/>
      </c>
    </row>
    <row r="6" spans="1:14" ht="24.95" customHeight="1" thickBot="1" x14ac:dyDescent="0.3">
      <c r="A6" s="22" t="str">
        <f>IF(وارد.المركزية8[[#This Row],[رقم الشيك]]="","",ROW()-2)</f>
        <v/>
      </c>
      <c r="B6" s="234" t="str">
        <f>IF(الوارد!$F6="تراخيص",وارد.المركزية[[#This Row],[رقم الشيك]],"")</f>
        <v/>
      </c>
      <c r="C6" s="242" t="str">
        <f>IF(الوارد!$F6="تراخيص",وارد.المركزية[[#This Row],[تاريخ الشيك]],"")</f>
        <v/>
      </c>
      <c r="D6" s="234" t="str">
        <f>IF(الوارد!$F6="تراخيص",وارد.المركزية[[#This Row],[المبلغ الوارد]],"")</f>
        <v/>
      </c>
      <c r="E6" s="234" t="str">
        <f>IF(الوارد!$F6="تراخيص",وارد.المركزية[[#This Row],[جهة الورود]],"")</f>
        <v/>
      </c>
      <c r="F6" s="234" t="str">
        <f>IF(الوارد!$F6="تراخيص",وارد.المركزية[[#This Row],[سبب ورود المبلغ]],"")</f>
        <v/>
      </c>
      <c r="G6" s="234" t="str">
        <f>IF(الوارد!$F6="تراخيص",وارد.المركزية[[#This Row],[رقم إذن التوريد]],"")</f>
        <v/>
      </c>
      <c r="H6" s="234" t="str">
        <f>IF(الوارد!$F6="تراخيص",وارد.المركزية[[#This Row],[تاريخ إذن التوريد]],"")</f>
        <v/>
      </c>
      <c r="I6" s="234" t="str">
        <f>IF(الوارد!$F6="تراخيص",وارد.المركزية[[#This Row],[ملاحظات الوارد]],"")</f>
        <v/>
      </c>
      <c r="J6" s="51" t="str">
        <f>IF(الوارد!$N6="تراخيص",وارد.المركزية[[#This Row],[مبلغ التسوية]],"")</f>
        <v/>
      </c>
      <c r="K6" s="51" t="str">
        <f>IF(الوارد!$N6="تراخيص",وارد.المركزية[[#This Row],[رقم التسوية]],"")</f>
        <v/>
      </c>
      <c r="L6" s="67" t="str">
        <f>IF(الوارد!$N6="تراخيص",وارد.المركزية[[#This Row],[تاريخ التسوية]],"")</f>
        <v/>
      </c>
      <c r="M6" s="238" t="str">
        <f>IF(الوارد!$N6="تراخيص",وارد.المركزية[[#This Row],[رقم إذن صرف]],"")</f>
        <v/>
      </c>
      <c r="N6" s="51" t="str">
        <f>IF(الوارد!$N6="تراخيص",وارد.المركزية[[#This Row],[ملاحظات التسويات]],"")</f>
        <v/>
      </c>
    </row>
    <row r="7" spans="1:14" ht="24.95" customHeight="1" thickBot="1" x14ac:dyDescent="0.3">
      <c r="A7" s="22" t="str">
        <f>IF(وارد.المركزية8[[#This Row],[رقم الشيك]]="","",ROW()-2)</f>
        <v/>
      </c>
      <c r="B7" s="234" t="str">
        <f>IF(الوارد!$F7="تراخيص",وارد.المركزية[[#This Row],[رقم الشيك]],"")</f>
        <v/>
      </c>
      <c r="C7" s="242" t="str">
        <f>IF(الوارد!$F7="تراخيص",وارد.المركزية[[#This Row],[تاريخ الشيك]],"")</f>
        <v/>
      </c>
      <c r="D7" s="234" t="str">
        <f>IF(الوارد!$F7="تراخيص",وارد.المركزية[[#This Row],[المبلغ الوارد]],"")</f>
        <v/>
      </c>
      <c r="E7" s="234" t="str">
        <f>IF(الوارد!$F7="تراخيص",وارد.المركزية[[#This Row],[جهة الورود]],"")</f>
        <v/>
      </c>
      <c r="F7" s="234" t="str">
        <f>IF(الوارد!$F7="تراخيص",وارد.المركزية[[#This Row],[سبب ورود المبلغ]],"")</f>
        <v/>
      </c>
      <c r="G7" s="234" t="str">
        <f>IF(الوارد!$F7="تراخيص",وارد.المركزية[[#This Row],[رقم إذن التوريد]],"")</f>
        <v/>
      </c>
      <c r="H7" s="234" t="str">
        <f>IF(الوارد!$F7="تراخيص",وارد.المركزية[[#This Row],[تاريخ إذن التوريد]],"")</f>
        <v/>
      </c>
      <c r="I7" s="234" t="str">
        <f>IF(الوارد!$F7="تراخيص",وارد.المركزية[[#This Row],[ملاحظات الوارد]],"")</f>
        <v/>
      </c>
      <c r="J7" s="51" t="str">
        <f>IF(الوارد!$N7="تراخيص",وارد.المركزية[[#This Row],[مبلغ التسوية]],"")</f>
        <v/>
      </c>
      <c r="K7" s="51" t="str">
        <f>IF(الوارد!$N7="تراخيص",وارد.المركزية[[#This Row],[رقم التسوية]],"")</f>
        <v/>
      </c>
      <c r="L7" s="67" t="str">
        <f>IF(الوارد!$N7="تراخيص",وارد.المركزية[[#This Row],[تاريخ التسوية]],"")</f>
        <v/>
      </c>
      <c r="M7" s="238" t="str">
        <f>IF(الوارد!$N7="تراخيص",وارد.المركزية[[#This Row],[رقم إذن صرف]],"")</f>
        <v/>
      </c>
      <c r="N7" s="51" t="str">
        <f>IF(الوارد!$N7="تراخيص",وارد.المركزية[[#This Row],[ملاحظات التسويات]],"")</f>
        <v/>
      </c>
    </row>
    <row r="8" spans="1:14" ht="24.95" customHeight="1" thickBot="1" x14ac:dyDescent="0.3">
      <c r="A8" s="22" t="str">
        <f>IF(وارد.المركزية8[[#This Row],[رقم الشيك]]="","",ROW()-2)</f>
        <v/>
      </c>
      <c r="B8" s="234" t="str">
        <f>IF(الوارد!$F8="تراخيص",وارد.المركزية[[#This Row],[رقم الشيك]],"")</f>
        <v/>
      </c>
      <c r="C8" s="242" t="str">
        <f>IF(الوارد!$F8="تراخيص",وارد.المركزية[[#This Row],[تاريخ الشيك]],"")</f>
        <v/>
      </c>
      <c r="D8" s="234" t="str">
        <f>IF(الوارد!$F8="تراخيص",وارد.المركزية[[#This Row],[المبلغ الوارد]],"")</f>
        <v/>
      </c>
      <c r="E8" s="234" t="str">
        <f>IF(الوارد!$F8="تراخيص",وارد.المركزية[[#This Row],[جهة الورود]],"")</f>
        <v/>
      </c>
      <c r="F8" s="234" t="str">
        <f>IF(الوارد!$F8="تراخيص",وارد.المركزية[[#This Row],[سبب ورود المبلغ]],"")</f>
        <v/>
      </c>
      <c r="G8" s="234" t="str">
        <f>IF(الوارد!$F8="تراخيص",وارد.المركزية[[#This Row],[رقم إذن التوريد]],"")</f>
        <v/>
      </c>
      <c r="H8" s="234" t="str">
        <f>IF(الوارد!$F8="تراخيص",وارد.المركزية[[#This Row],[تاريخ إذن التوريد]],"")</f>
        <v/>
      </c>
      <c r="I8" s="234" t="str">
        <f>IF(الوارد!$F8="تراخيص",وارد.المركزية[[#This Row],[ملاحظات الوارد]],"")</f>
        <v/>
      </c>
      <c r="J8" s="51" t="str">
        <f>IF(الوارد!$N8="تراخيص",وارد.المركزية[[#This Row],[مبلغ التسوية]],"")</f>
        <v/>
      </c>
      <c r="K8" s="51" t="str">
        <f>IF(الوارد!$N8="تراخيص",وارد.المركزية[[#This Row],[رقم التسوية]],"")</f>
        <v/>
      </c>
      <c r="L8" s="67" t="str">
        <f>IF(الوارد!$N8="تراخيص",وارد.المركزية[[#This Row],[تاريخ التسوية]],"")</f>
        <v/>
      </c>
      <c r="M8" s="238" t="str">
        <f>IF(الوارد!$N8="تراخيص",وارد.المركزية[[#This Row],[رقم إذن صرف]],"")</f>
        <v/>
      </c>
      <c r="N8" s="51" t="str">
        <f>IF(الوارد!$N8="تراخيص",وارد.المركزية[[#This Row],[ملاحظات التسويات]],"")</f>
        <v/>
      </c>
    </row>
    <row r="9" spans="1:14" ht="24.95" customHeight="1" thickBot="1" x14ac:dyDescent="0.3">
      <c r="A9" s="22" t="str">
        <f>IF(وارد.المركزية8[[#This Row],[رقم الشيك]]="","",ROW()-2)</f>
        <v/>
      </c>
      <c r="B9" s="234" t="str">
        <f>IF(الوارد!$F9="تراخيص",وارد.المركزية[[#This Row],[رقم الشيك]],"")</f>
        <v/>
      </c>
      <c r="C9" s="242" t="str">
        <f>IF(الوارد!$F9="تراخيص",وارد.المركزية[[#This Row],[تاريخ الشيك]],"")</f>
        <v/>
      </c>
      <c r="D9" s="234" t="str">
        <f>IF(الوارد!$F9="تراخيص",وارد.المركزية[[#This Row],[المبلغ الوارد]],"")</f>
        <v/>
      </c>
      <c r="E9" s="234" t="str">
        <f>IF(الوارد!$F9="تراخيص",وارد.المركزية[[#This Row],[جهة الورود]],"")</f>
        <v/>
      </c>
      <c r="F9" s="234" t="str">
        <f>IF(الوارد!$F9="تراخيص",وارد.المركزية[[#This Row],[سبب ورود المبلغ]],"")</f>
        <v/>
      </c>
      <c r="G9" s="234" t="str">
        <f>IF(الوارد!$F9="تراخيص",وارد.المركزية[[#This Row],[رقم إذن التوريد]],"")</f>
        <v/>
      </c>
      <c r="H9" s="234" t="str">
        <f>IF(الوارد!$F9="تراخيص",وارد.المركزية[[#This Row],[تاريخ إذن التوريد]],"")</f>
        <v/>
      </c>
      <c r="I9" s="234" t="str">
        <f>IF(الوارد!$F9="تراخيص",وارد.المركزية[[#This Row],[ملاحظات الوارد]],"")</f>
        <v/>
      </c>
      <c r="J9" s="51" t="str">
        <f>IF(الوارد!$N9="تراخيص",وارد.المركزية[[#This Row],[مبلغ التسوية]],"")</f>
        <v/>
      </c>
      <c r="K9" s="51" t="str">
        <f>IF(الوارد!$N9="تراخيص",وارد.المركزية[[#This Row],[رقم التسوية]],"")</f>
        <v/>
      </c>
      <c r="L9" s="67" t="str">
        <f>IF(الوارد!$N9="تراخيص",وارد.المركزية[[#This Row],[تاريخ التسوية]],"")</f>
        <v/>
      </c>
      <c r="M9" s="238" t="str">
        <f>IF(الوارد!$N9="تراخيص",وارد.المركزية[[#This Row],[رقم إذن صرف]],"")</f>
        <v/>
      </c>
      <c r="N9" s="51" t="str">
        <f>IF(الوارد!$N9="تراخيص",وارد.المركزية[[#This Row],[ملاحظات التسويات]],"")</f>
        <v/>
      </c>
    </row>
    <row r="10" spans="1:14" ht="24.95" customHeight="1" thickBot="1" x14ac:dyDescent="0.3">
      <c r="B10" s="234" t="str">
        <f>IF(الوارد!$F10="تراخيص",وارد.المركزية[[#This Row],[رقم الشيك]],"")</f>
        <v>ش 2121915266 العقاري</v>
      </c>
      <c r="C10" s="242">
        <f>IF(الوارد!$F10="تراخيص",وارد.المركزية[[#This Row],[تاريخ الشيك]],"")</f>
        <v>45851</v>
      </c>
      <c r="D10" s="234">
        <f>IF(الوارد!$F10="تراخيص",وارد.المركزية[[#This Row],[المبلغ الوارد]],"")</f>
        <v>100000</v>
      </c>
      <c r="E10" s="234" t="str">
        <f>IF(الوارد!$F10="تراخيص",وارد.المركزية[[#This Row],[جهة الورود]],"")</f>
        <v>البضائع</v>
      </c>
      <c r="F10" s="234" t="str">
        <f>IF(الوارد!$F10="تراخيص",وارد.المركزية[[#This Row],[سبب ورود المبلغ]],"")</f>
        <v>تراخيص</v>
      </c>
      <c r="G10" s="234">
        <f>IF(الوارد!$F10="تراخيص",وارد.المركزية[[#This Row],[رقم إذن التوريد]],"")</f>
        <v>1278</v>
      </c>
      <c r="H10" s="234">
        <f>IF(الوارد!$F10="تراخيص",وارد.المركزية[[#This Row],[تاريخ إذن التوريد]],"")</f>
        <v>45851</v>
      </c>
      <c r="I10" s="234">
        <f>IF(الوارد!$F10="تراخيص",وارد.المركزية[[#This Row],[ملاحظات الوارد]],"")</f>
        <v>0</v>
      </c>
      <c r="J10" s="51" t="str">
        <f>IF(الوارد!$N10="تراخيص",وارد.المركزية[[#This Row],[مبلغ التسوية]],"")</f>
        <v/>
      </c>
      <c r="K10" s="51" t="str">
        <f>IF(الوارد!$N10="تراخيص",وارد.المركزية[[#This Row],[رقم التسوية]],"")</f>
        <v/>
      </c>
      <c r="L10" s="67" t="str">
        <f>IF(الوارد!$N10="تراخيص",وارد.المركزية[[#This Row],[تاريخ التسوية]],"")</f>
        <v/>
      </c>
      <c r="M10" s="238" t="str">
        <f>IF(الوارد!$N10="تراخيص",وارد.المركزية[[#This Row],[رقم إذن صرف]],"")</f>
        <v/>
      </c>
      <c r="N10" s="51" t="str">
        <f>IF(الوارد!$N10="تراخيص",وارد.المركزية[[#This Row],[ملاحظات التسويات]],"")</f>
        <v/>
      </c>
    </row>
    <row r="11" spans="1:14" ht="24.95" customHeight="1" thickBot="1" x14ac:dyDescent="0.3">
      <c r="B11" s="234" t="str">
        <f>IF(الوارد!$F11="تراخيص",وارد.المركزية[[#This Row],[رقم الشيك]],"")</f>
        <v/>
      </c>
      <c r="C11" s="242" t="str">
        <f>IF(الوارد!$F11="تراخيص",وارد.المركزية[[#This Row],[تاريخ الشيك]],"")</f>
        <v/>
      </c>
      <c r="D11" s="234" t="str">
        <f>IF(الوارد!$F11="تراخيص",وارد.المركزية[[#This Row],[المبلغ الوارد]],"")</f>
        <v/>
      </c>
      <c r="E11" s="234" t="str">
        <f>IF(الوارد!$F11="تراخيص",وارد.المركزية[[#This Row],[جهة الورود]],"")</f>
        <v/>
      </c>
      <c r="F11" s="234" t="str">
        <f>IF(الوارد!$F11="تراخيص",وارد.المركزية[[#This Row],[سبب ورود المبلغ]],"")</f>
        <v/>
      </c>
      <c r="G11" s="234" t="str">
        <f>IF(الوارد!$F11="تراخيص",وارد.المركزية[[#This Row],[رقم إذن التوريد]],"")</f>
        <v/>
      </c>
      <c r="H11" s="234" t="str">
        <f>IF(الوارد!$F11="تراخيص",وارد.المركزية[[#This Row],[تاريخ إذن التوريد]],"")</f>
        <v/>
      </c>
      <c r="I11" s="234" t="str">
        <f>IF(الوارد!$F11="تراخيص",وارد.المركزية[[#This Row],[ملاحظات الوارد]],"")</f>
        <v/>
      </c>
      <c r="J11" s="51" t="str">
        <f>IF(الوارد!$N11="تراخيص",وارد.المركزية[[#This Row],[مبلغ التسوية]],"")</f>
        <v/>
      </c>
      <c r="K11" s="51" t="str">
        <f>IF(الوارد!$N11="تراخيص",وارد.المركزية[[#This Row],[رقم التسوية]],"")</f>
        <v/>
      </c>
      <c r="L11" s="67" t="str">
        <f>IF(الوارد!$N11="تراخيص",وارد.المركزية[[#This Row],[تاريخ التسوية]],"")</f>
        <v/>
      </c>
      <c r="M11" s="238" t="str">
        <f>IF(الوارد!$N11="تراخيص",وارد.المركزية[[#This Row],[رقم إذن صرف]],"")</f>
        <v/>
      </c>
      <c r="N11" s="51" t="str">
        <f>IF(الوارد!$N11="تراخيص",وارد.المركزية[[#This Row],[ملاحظات التسويات]],"")</f>
        <v/>
      </c>
    </row>
    <row r="12" spans="1:14" ht="24.95" customHeight="1" thickBot="1" x14ac:dyDescent="0.3">
      <c r="B12" s="234" t="str">
        <f>IF(الوارد!$F12="تراخيص",وارد.المركزية[[#This Row],[رقم الشيك]],"")</f>
        <v/>
      </c>
      <c r="C12" s="242" t="str">
        <f>IF(الوارد!$F12="تراخيص",وارد.المركزية[[#This Row],[تاريخ الشيك]],"")</f>
        <v/>
      </c>
      <c r="D12" s="234" t="str">
        <f>IF(الوارد!$F12="تراخيص",وارد.المركزية[[#This Row],[المبلغ الوارد]],"")</f>
        <v/>
      </c>
      <c r="E12" s="234" t="str">
        <f>IF(الوارد!$F12="تراخيص",وارد.المركزية[[#This Row],[جهة الورود]],"")</f>
        <v/>
      </c>
      <c r="F12" s="234" t="str">
        <f>IF(الوارد!$F12="تراخيص",وارد.المركزية[[#This Row],[سبب ورود المبلغ]],"")</f>
        <v/>
      </c>
      <c r="G12" s="234" t="str">
        <f>IF(الوارد!$F12="تراخيص",وارد.المركزية[[#This Row],[رقم إذن التوريد]],"")</f>
        <v/>
      </c>
      <c r="H12" s="234" t="str">
        <f>IF(الوارد!$F12="تراخيص",وارد.المركزية[[#This Row],[تاريخ إذن التوريد]],"")</f>
        <v/>
      </c>
      <c r="I12" s="234" t="str">
        <f>IF(الوارد!$F12="تراخيص",وارد.المركزية[[#This Row],[ملاحظات الوارد]],"")</f>
        <v/>
      </c>
      <c r="J12" s="51" t="str">
        <f>IF(الوارد!$N12="تراخيص",وارد.المركزية[[#This Row],[مبلغ التسوية]],"")</f>
        <v/>
      </c>
      <c r="K12" s="51" t="str">
        <f>IF(الوارد!$N12="تراخيص",وارد.المركزية[[#This Row],[رقم التسوية]],"")</f>
        <v/>
      </c>
      <c r="L12" s="67" t="str">
        <f>IF(الوارد!$N12="تراخيص",وارد.المركزية[[#This Row],[تاريخ التسوية]],"")</f>
        <v/>
      </c>
      <c r="M12" s="238" t="str">
        <f>IF(الوارد!$N12="تراخيص",وارد.المركزية[[#This Row],[رقم إذن صرف]],"")</f>
        <v/>
      </c>
      <c r="N12" s="51" t="str">
        <f>IF(الوارد!$N12="تراخيص",وارد.المركزية[[#This Row],[ملاحظات التسويات]],"")</f>
        <v/>
      </c>
    </row>
    <row r="13" spans="1:14" ht="24.95" customHeight="1" thickBot="1" x14ac:dyDescent="0.3">
      <c r="B13" s="234" t="str">
        <f>IF(الوارد!$F13="تراخيص",وارد.المركزية[[#This Row],[رقم الشيك]],"")</f>
        <v/>
      </c>
      <c r="C13" s="242" t="str">
        <f>IF(الوارد!$F13="تراخيص",وارد.المركزية[[#This Row],[تاريخ الشيك]],"")</f>
        <v/>
      </c>
      <c r="D13" s="234" t="str">
        <f>IF(الوارد!$F13="تراخيص",وارد.المركزية[[#This Row],[المبلغ الوارد]],"")</f>
        <v/>
      </c>
      <c r="E13" s="234" t="str">
        <f>IF(الوارد!$F13="تراخيص",وارد.المركزية[[#This Row],[جهة الورود]],"")</f>
        <v/>
      </c>
      <c r="F13" s="234" t="str">
        <f>IF(الوارد!$F13="تراخيص",وارد.المركزية[[#This Row],[سبب ورود المبلغ]],"")</f>
        <v/>
      </c>
      <c r="G13" s="234" t="str">
        <f>IF(الوارد!$F13="تراخيص",وارد.المركزية[[#This Row],[رقم إذن التوريد]],"")</f>
        <v/>
      </c>
      <c r="H13" s="234" t="str">
        <f>IF(الوارد!$F13="تراخيص",وارد.المركزية[[#This Row],[تاريخ إذن التوريد]],"")</f>
        <v/>
      </c>
      <c r="I13" s="234" t="str">
        <f>IF(الوارد!$F13="تراخيص",وارد.المركزية[[#This Row],[ملاحظات الوارد]],"")</f>
        <v/>
      </c>
      <c r="J13" s="51" t="str">
        <f>IF(الوارد!$N13="تراخيص",وارد.المركزية[[#This Row],[مبلغ التسوية]],"")</f>
        <v/>
      </c>
      <c r="K13" s="51" t="str">
        <f>IF(الوارد!$N13="تراخيص",وارد.المركزية[[#This Row],[رقم التسوية]],"")</f>
        <v/>
      </c>
      <c r="L13" s="67" t="str">
        <f>IF(الوارد!$N13="تراخيص",وارد.المركزية[[#This Row],[تاريخ التسوية]],"")</f>
        <v/>
      </c>
      <c r="M13" s="238" t="str">
        <f>IF(الوارد!$N13="تراخيص",وارد.المركزية[[#This Row],[رقم إذن صرف]],"")</f>
        <v/>
      </c>
      <c r="N13" s="51" t="str">
        <f>IF(الوارد!$N13="تراخيص",وارد.المركزية[[#This Row],[ملاحظات التسويات]],"")</f>
        <v/>
      </c>
    </row>
    <row r="14" spans="1:14" ht="24.95" customHeight="1" thickBot="1" x14ac:dyDescent="0.3">
      <c r="B14" s="234" t="str">
        <f>IF(الوارد!$F14="تراخيص",وارد.المركزية[[#This Row],[رقم الشيك]],"")</f>
        <v/>
      </c>
      <c r="C14" s="242" t="str">
        <f>IF(الوارد!$F14="تراخيص",وارد.المركزية[[#This Row],[تاريخ الشيك]],"")</f>
        <v/>
      </c>
      <c r="D14" s="234" t="str">
        <f>IF(الوارد!$F14="تراخيص",وارد.المركزية[[#This Row],[المبلغ الوارد]],"")</f>
        <v/>
      </c>
      <c r="E14" s="234" t="str">
        <f>IF(الوارد!$F14="تراخيص",وارد.المركزية[[#This Row],[جهة الورود]],"")</f>
        <v/>
      </c>
      <c r="F14" s="234" t="str">
        <f>IF(الوارد!$F14="تراخيص",وارد.المركزية[[#This Row],[سبب ورود المبلغ]],"")</f>
        <v/>
      </c>
      <c r="G14" s="234" t="str">
        <f>IF(الوارد!$F14="تراخيص",وارد.المركزية[[#This Row],[رقم إذن التوريد]],"")</f>
        <v/>
      </c>
      <c r="H14" s="234" t="str">
        <f>IF(الوارد!$F14="تراخيص",وارد.المركزية[[#This Row],[تاريخ إذن التوريد]],"")</f>
        <v/>
      </c>
      <c r="I14" s="234" t="str">
        <f>IF(الوارد!$F14="تراخيص",وارد.المركزية[[#This Row],[ملاحظات الوارد]],"")</f>
        <v/>
      </c>
      <c r="J14" s="51" t="str">
        <f>IF(الوارد!$N14="تراخيص",وارد.المركزية[[#This Row],[مبلغ التسوية]],"")</f>
        <v/>
      </c>
      <c r="K14" s="51" t="str">
        <f>IF(الوارد!$N14="تراخيص",وارد.المركزية[[#This Row],[رقم التسوية]],"")</f>
        <v/>
      </c>
      <c r="L14" s="67" t="str">
        <f>IF(الوارد!$N14="تراخيص",وارد.المركزية[[#This Row],[تاريخ التسوية]],"")</f>
        <v/>
      </c>
      <c r="M14" s="238" t="str">
        <f>IF(الوارد!$N14="تراخيص",وارد.المركزية[[#This Row],[رقم إذن صرف]],"")</f>
        <v/>
      </c>
      <c r="N14" s="51" t="str">
        <f>IF(الوارد!$N14="تراخيص",وارد.المركزية[[#This Row],[ملاحظات التسويات]],"")</f>
        <v/>
      </c>
    </row>
    <row r="15" spans="1:14" ht="24.95" customHeight="1" thickBot="1" x14ac:dyDescent="0.3">
      <c r="A15" s="22" t="str">
        <f>IF(وارد.المركزية8[[#This Row],[رقم الشيك]]="","",ROW()-2)</f>
        <v/>
      </c>
      <c r="B15" s="234" t="str">
        <f>IF(الوارد!$F15="تراخيص",وارد.المركزية[[#This Row],[رقم الشيك]],"")</f>
        <v/>
      </c>
      <c r="C15" s="242" t="str">
        <f>IF(الوارد!$F15="تراخيص",وارد.المركزية[[#This Row],[تاريخ الشيك]],"")</f>
        <v/>
      </c>
      <c r="D15" s="234" t="str">
        <f>IF(الوارد!$F15="تراخيص",وارد.المركزية[[#This Row],[المبلغ الوارد]],"")</f>
        <v/>
      </c>
      <c r="E15" s="234" t="str">
        <f>IF(الوارد!$F15="تراخيص",وارد.المركزية[[#This Row],[جهة الورود]],"")</f>
        <v/>
      </c>
      <c r="F15" s="234" t="str">
        <f>IF(الوارد!$F15="تراخيص",وارد.المركزية[[#This Row],[سبب ورود المبلغ]],"")</f>
        <v/>
      </c>
      <c r="G15" s="234" t="str">
        <f>IF(الوارد!$F15="تراخيص",وارد.المركزية[[#This Row],[رقم إذن التوريد]],"")</f>
        <v/>
      </c>
      <c r="H15" s="234" t="str">
        <f>IF(الوارد!$F15="تراخيص",وارد.المركزية[[#This Row],[تاريخ إذن التوريد]],"")</f>
        <v/>
      </c>
      <c r="I15" s="234" t="str">
        <f>IF(الوارد!$F15="تراخيص",وارد.المركزية[[#This Row],[ملاحظات الوارد]],"")</f>
        <v/>
      </c>
      <c r="J15" s="51" t="str">
        <f>IF(الوارد!$N15="تراخيص",وارد.المركزية[[#This Row],[مبلغ التسوية]],"")</f>
        <v/>
      </c>
      <c r="K15" s="51" t="str">
        <f>IF(الوارد!$N15="تراخيص",وارد.المركزية[[#This Row],[رقم التسوية]],"")</f>
        <v/>
      </c>
      <c r="L15" s="67" t="str">
        <f>IF(الوارد!$N15="تراخيص",وارد.المركزية[[#This Row],[تاريخ التسوية]],"")</f>
        <v/>
      </c>
      <c r="M15" s="238" t="str">
        <f>IF(الوارد!$N15="تراخيص",وارد.المركزية[[#This Row],[رقم إذن صرف]],"")</f>
        <v/>
      </c>
      <c r="N15" s="51" t="str">
        <f>IF(الوارد!$N15="تراخيص",وارد.المركزية[[#This Row],[ملاحظات التسويات]],"")</f>
        <v/>
      </c>
    </row>
    <row r="16" spans="1:14" ht="24.95" customHeight="1" x14ac:dyDescent="0.25">
      <c r="A16" s="22" t="e">
        <f>IF(وارد.المركزية8[[#This Row],[رقم الشيك]]="","",ROW()-2)</f>
        <v>#VALUE!</v>
      </c>
      <c r="B16" s="239" t="s">
        <v>16</v>
      </c>
      <c r="C16" s="18"/>
      <c r="D16" s="18">
        <f>SUBTOTAL(109,وارد.المركزية8[المبلغ الوارد])</f>
        <v>460950.73</v>
      </c>
      <c r="E16" s="18"/>
      <c r="F16" s="19"/>
      <c r="G16" s="190"/>
      <c r="H16" s="190"/>
      <c r="I16" s="193"/>
      <c r="J16" s="29">
        <f>SUBTOTAL(109,وارد.المركزية8[مبلغ التسوية])</f>
        <v>164579.26999999999</v>
      </c>
      <c r="K16" s="30"/>
      <c r="L16" s="30"/>
      <c r="M16" s="30"/>
      <c r="N16" s="30"/>
    </row>
    <row r="17" spans="3:23" ht="24.95" customHeight="1" x14ac:dyDescent="0.25"/>
    <row r="18" spans="3:23" ht="24.95" customHeight="1" thickBot="1" x14ac:dyDescent="0.3">
      <c r="I18" s="31">
        <f>وارد.المركزية8[[#Totals],[المبلغ الوارد]]-وارد.المركزية8[[#Totals],[مبلغ التسوية]]</f>
        <v>296371.45999999996</v>
      </c>
      <c r="L18" s="49"/>
      <c r="O18" s="251" t="s">
        <v>105</v>
      </c>
      <c r="P18" s="251"/>
      <c r="Q18" s="251"/>
      <c r="R18" s="251"/>
      <c r="U18" s="187" t="s">
        <v>179</v>
      </c>
      <c r="V18" s="188" t="s">
        <v>51</v>
      </c>
      <c r="W18" s="188" t="s">
        <v>180</v>
      </c>
    </row>
    <row r="19" spans="3:23" ht="24.95" customHeight="1" thickTop="1" thickBot="1" x14ac:dyDescent="0.3">
      <c r="C19" s="215" t="s">
        <v>344</v>
      </c>
      <c r="D19" s="216">
        <f>وارد.المركزية8[[#Totals],[المبلغ الوارد]]-(وارد.المركزية8[[#Totals],[مبلغ التسوية]]+W21)</f>
        <v>0</v>
      </c>
      <c r="O19" s="252" t="s">
        <v>97</v>
      </c>
      <c r="P19" s="255">
        <f>وارد.المركزية8[[#Totals],[المبلغ الوارد]]</f>
        <v>460950.73</v>
      </c>
      <c r="Q19" s="174" t="s">
        <v>98</v>
      </c>
      <c r="R19" s="175">
        <f>وارد.المركزية8[[#Totals],[مبلغ التسوية]]</f>
        <v>164579.26999999999</v>
      </c>
      <c r="U19" s="189" t="str">
        <f>'بيان العهد والتسويات'!C389</f>
        <v>مشتريات</v>
      </c>
      <c r="V19" s="189" t="str">
        <f>'بيان العهد والتسويات'!D389</f>
        <v>محمد أحمد السيد خليل</v>
      </c>
      <c r="W19" s="189">
        <f>'بيان العهد والتسويات'!E389</f>
        <v>298451.37999999989</v>
      </c>
    </row>
    <row r="20" spans="3:23" ht="24.95" customHeight="1" thickBot="1" x14ac:dyDescent="0.3">
      <c r="C20" s="215" t="s">
        <v>345</v>
      </c>
      <c r="D20" s="216">
        <f>W21</f>
        <v>296371.45999999996</v>
      </c>
      <c r="O20" s="253"/>
      <c r="P20" s="256"/>
      <c r="Q20" s="176" t="s">
        <v>99</v>
      </c>
      <c r="R20" s="177">
        <f>W21</f>
        <v>296371.45999999996</v>
      </c>
      <c r="U20" s="189" t="str">
        <f>'بيان العهد والتسويات'!C390</f>
        <v>الخزينة</v>
      </c>
      <c r="V20" s="189" t="str">
        <f>'بيان العهد والتسويات'!D390</f>
        <v>محسن محمد عبد المحسن</v>
      </c>
      <c r="W20" s="189">
        <f>'بيان العهد والتسويات'!E390</f>
        <v>0</v>
      </c>
    </row>
    <row r="21" spans="3:23" ht="24.95" customHeight="1" thickBot="1" x14ac:dyDescent="0.3">
      <c r="C21" s="215" t="s">
        <v>103</v>
      </c>
      <c r="D21" s="216">
        <f>SUM(D19:D20)</f>
        <v>296371.45999999996</v>
      </c>
      <c r="O21" s="253"/>
      <c r="P21" s="256"/>
      <c r="Q21" s="178" t="s">
        <v>100</v>
      </c>
      <c r="R21" s="179">
        <f>المنصرف!K718</f>
        <v>248671.4599999999</v>
      </c>
      <c r="U21" s="189" t="str">
        <f>'بيان العهد والتسويات'!C391</f>
        <v>تراخيص</v>
      </c>
      <c r="V21" s="189" t="str">
        <f>'بيان العهد والتسويات'!D391</f>
        <v>محمد إبراهيم علي</v>
      </c>
      <c r="W21" s="189">
        <f>'بيان العهد والتسويات'!E391</f>
        <v>296371.45999999996</v>
      </c>
    </row>
    <row r="22" spans="3:23" ht="23.25" thickBot="1" x14ac:dyDescent="0.3">
      <c r="C22" s="215" t="s">
        <v>341</v>
      </c>
      <c r="D22" s="216">
        <f>وارد.المركزية8[[#Totals],[المبلغ الوارد]]-(وارد.المركزية8[[#Totals],[مبلغ التسوية]]+D21)</f>
        <v>0</v>
      </c>
      <c r="O22" s="254"/>
      <c r="P22" s="257"/>
      <c r="Q22" s="180" t="s">
        <v>101</v>
      </c>
      <c r="R22" s="181">
        <f>وارد.المركزية8[[#Totals],[المبلغ الوارد]]-(وارد.المركزية8[[#Totals],[مبلغ التسوية]]+W21)</f>
        <v>0</v>
      </c>
      <c r="U22" s="189" t="str">
        <f>'بيان العهد والتسويات'!C392</f>
        <v>قانونية</v>
      </c>
      <c r="V22" s="189" t="str">
        <f>'بيان العهد والتسويات'!D392</f>
        <v>هشام حنفي سليم قطب</v>
      </c>
      <c r="W22" s="189">
        <f>'بيان العهد والتسويات'!E392</f>
        <v>7787.49</v>
      </c>
    </row>
    <row r="23" spans="3:23" ht="23.25" thickBot="1" x14ac:dyDescent="0.3">
      <c r="O23" s="182" t="s">
        <v>102</v>
      </c>
      <c r="P23" s="183">
        <f>SUM(P19)</f>
        <v>460950.73</v>
      </c>
      <c r="Q23" s="184" t="s">
        <v>103</v>
      </c>
      <c r="R23" s="185">
        <f>SUM(R19:R22)</f>
        <v>709622.19</v>
      </c>
      <c r="U23" s="189" t="str">
        <f>'بيان العهد والتسويات'!C393</f>
        <v>تشغيل مركزية</v>
      </c>
      <c r="V23" s="189" t="str">
        <f>'بيان العهد والتسويات'!D393</f>
        <v>مصطفى علي إبراهيم</v>
      </c>
      <c r="W23" s="189">
        <f>'بيان العهد والتسويات'!E393</f>
        <v>0</v>
      </c>
    </row>
    <row r="24" spans="3:23" ht="24" thickTop="1" thickBot="1" x14ac:dyDescent="0.3">
      <c r="O24" s="186" t="s">
        <v>104</v>
      </c>
      <c r="P24" s="248">
        <f>P23-R23</f>
        <v>-248671.45999999996</v>
      </c>
      <c r="Q24" s="249"/>
      <c r="R24" s="250"/>
      <c r="U24" s="189" t="str">
        <f>'بيان العهد والتسويات'!C394</f>
        <v>رفع كفاءة</v>
      </c>
      <c r="V24" s="189" t="str">
        <f>'بيان العهد والتسويات'!D394</f>
        <v>عميد/ محمد عبد التواب</v>
      </c>
      <c r="W24" s="189">
        <f>'بيان العهد والتسويات'!E394</f>
        <v>0</v>
      </c>
    </row>
    <row r="25" spans="3:23" ht="21" thickTop="1" x14ac:dyDescent="0.25">
      <c r="U25" s="189" t="str">
        <f>'بيان العهد والتسويات'!C395</f>
        <v>سلندر للأعمال الميكانيكية</v>
      </c>
      <c r="V25" s="189" t="str">
        <f>'بيان العهد والتسويات'!D395</f>
        <v>محمود مصطفى حلمي</v>
      </c>
      <c r="W25" s="189">
        <f>'بيان العهد والتسويات'!E395</f>
        <v>0</v>
      </c>
    </row>
    <row r="26" spans="3:23" x14ac:dyDescent="0.25">
      <c r="U26" s="189" t="str">
        <f>'بيان العهد والتسويات'!C396</f>
        <v>رئيس قطاع الفنية</v>
      </c>
      <c r="V26" s="189" t="str">
        <f>'بيان العهد والتسويات'!D396</f>
        <v>ناهد حسن توفيق</v>
      </c>
      <c r="W26" s="189">
        <f>'بيان العهد والتسويات'!E396</f>
        <v>0</v>
      </c>
    </row>
    <row r="27" spans="3:23" x14ac:dyDescent="0.25">
      <c r="U27" s="189">
        <f>'بيان العهد والتسويات'!C397</f>
        <v>0</v>
      </c>
      <c r="V27" s="189">
        <f>'بيان العهد والتسويات'!D397</f>
        <v>0</v>
      </c>
      <c r="W27" s="189">
        <f>'بيان العهد والتسويات'!E397</f>
        <v>0</v>
      </c>
    </row>
    <row r="28" spans="3:23" x14ac:dyDescent="0.25">
      <c r="U28" s="189">
        <f>'بيان العهد والتسويات'!C398</f>
        <v>0</v>
      </c>
      <c r="V28" s="189">
        <f>'بيان العهد والتسويات'!D398</f>
        <v>0</v>
      </c>
      <c r="W28" s="189">
        <f>'بيان العهد والتسويات'!E398</f>
        <v>0</v>
      </c>
    </row>
    <row r="29" spans="3:23" x14ac:dyDescent="0.25">
      <c r="U29" s="189">
        <f>'بيان العهد والتسويات'!C399</f>
        <v>0</v>
      </c>
      <c r="V29" s="189">
        <f>'بيان العهد والتسويات'!D399</f>
        <v>0</v>
      </c>
      <c r="W29" s="189">
        <f>'بيان العهد والتسويات'!E399</f>
        <v>0</v>
      </c>
    </row>
    <row r="30" spans="3:23" x14ac:dyDescent="0.25">
      <c r="U30" s="189">
        <f>'بيان العهد والتسويات'!C400</f>
        <v>0</v>
      </c>
      <c r="V30" s="189">
        <f>'بيان العهد والتسويات'!D400</f>
        <v>0</v>
      </c>
      <c r="W30" s="189">
        <f>'بيان العهد والتسويات'!E400</f>
        <v>0</v>
      </c>
    </row>
    <row r="31" spans="3:23" x14ac:dyDescent="0.25">
      <c r="U31" s="189">
        <f>'بيان العهد والتسويات'!C401</f>
        <v>0</v>
      </c>
      <c r="V31" s="189">
        <f>'بيان العهد والتسويات'!D401</f>
        <v>0</v>
      </c>
      <c r="W31" s="189">
        <f>'بيان العهد والتسويات'!E401</f>
        <v>0</v>
      </c>
    </row>
    <row r="32" spans="3:23" x14ac:dyDescent="0.25">
      <c r="U32" s="189">
        <f>'بيان العهد والتسويات'!C402</f>
        <v>0</v>
      </c>
      <c r="V32" s="189">
        <f>'بيان العهد والتسويات'!D402</f>
        <v>0</v>
      </c>
      <c r="W32" s="189">
        <f>'بيان العهد والتسويات'!E402</f>
        <v>0</v>
      </c>
    </row>
    <row r="33" spans="21:23" x14ac:dyDescent="0.25">
      <c r="U33" s="189">
        <f>'بيان العهد والتسويات'!C403</f>
        <v>0</v>
      </c>
      <c r="V33" s="189">
        <f>'بيان العهد والتسويات'!D403</f>
        <v>0</v>
      </c>
      <c r="W33" s="189">
        <f>'بيان العهد والتسويات'!E403</f>
        <v>0</v>
      </c>
    </row>
    <row r="34" spans="21:23" x14ac:dyDescent="0.25">
      <c r="U34" s="189">
        <f>'بيان العهد والتسويات'!C404</f>
        <v>0</v>
      </c>
      <c r="V34" s="189">
        <f>'بيان العهد والتسويات'!D404</f>
        <v>0</v>
      </c>
      <c r="W34" s="189">
        <f>'بيان العهد والتسويات'!E404</f>
        <v>0</v>
      </c>
    </row>
    <row r="35" spans="21:23" x14ac:dyDescent="0.25">
      <c r="U35" s="189">
        <f>'بيان العهد والتسويات'!C405</f>
        <v>0</v>
      </c>
      <c r="V35" s="189">
        <f>'بيان العهد والتسويات'!D405</f>
        <v>0</v>
      </c>
      <c r="W35" s="189">
        <f>'بيان العهد والتسويات'!E405</f>
        <v>0</v>
      </c>
    </row>
    <row r="36" spans="21:23" x14ac:dyDescent="0.25">
      <c r="U36" s="189">
        <f>'بيان العهد والتسويات'!C406</f>
        <v>0</v>
      </c>
      <c r="V36" s="189">
        <f>'بيان العهد والتسويات'!D406</f>
        <v>0</v>
      </c>
      <c r="W36" s="189">
        <f>'بيان العهد والتسويات'!E406</f>
        <v>0</v>
      </c>
    </row>
    <row r="37" spans="21:23" x14ac:dyDescent="0.25">
      <c r="U37" s="189">
        <f>'بيان العهد والتسويات'!C407</f>
        <v>0</v>
      </c>
      <c r="V37" s="189">
        <f>'بيان العهد والتسويات'!D407</f>
        <v>0</v>
      </c>
      <c r="W37" s="189">
        <f>'بيان العهد والتسويات'!E407</f>
        <v>0</v>
      </c>
    </row>
    <row r="38" spans="21:23" ht="33.75" customHeight="1" x14ac:dyDescent="0.25">
      <c r="U38" s="189" t="str">
        <f>'بيان العهد والتسويات'!C408</f>
        <v>الإجمالي</v>
      </c>
      <c r="V38" s="189">
        <f>'بيان العهد والتسويات'!D408</f>
        <v>0</v>
      </c>
      <c r="W38" s="189">
        <f>'بيان العهد والتسويات'!E408</f>
        <v>602610.32999999984</v>
      </c>
    </row>
  </sheetData>
  <mergeCells count="4">
    <mergeCell ref="O18:R18"/>
    <mergeCell ref="O19:O22"/>
    <mergeCell ref="P19:P22"/>
    <mergeCell ref="P24:R24"/>
  </mergeCells>
  <pageMargins left="0.7" right="0.7" top="0.75" bottom="0.75" header="0.3" footer="0.3"/>
  <pageSetup paperSize="9" scale="62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AB4BC-0666-401F-A3CD-385FEF43EA13}">
  <sheetPr codeName="ورقة3">
    <tabColor rgb="FFC00000"/>
    <pageSetUpPr fitToPage="1"/>
  </sheetPr>
  <dimension ref="A2:L729"/>
  <sheetViews>
    <sheetView rightToLeft="1" topLeftCell="A2" workbookViewId="0">
      <pane xSplit="1" ySplit="1" topLeftCell="E16" activePane="bottomRight" state="frozen"/>
      <selection activeCell="A2" sqref="A2"/>
      <selection pane="bottomLeft" activeCell="A3" sqref="A3"/>
      <selection pane="topRight" activeCell="B2" sqref="B2"/>
      <selection pane="bottomRight" activeCell="E24" sqref="E24"/>
    </sheetView>
  </sheetViews>
  <sheetFormatPr defaultColWidth="10.6640625" defaultRowHeight="20.25" x14ac:dyDescent="0.25"/>
  <cols>
    <col min="1" max="1" width="6.25" style="1" customWidth="1"/>
    <col min="2" max="2" width="13.23828125" style="1" customWidth="1"/>
    <col min="3" max="3" width="17.0390625" style="1" bestFit="1" customWidth="1"/>
    <col min="4" max="4" width="13.484375" style="1" customWidth="1"/>
    <col min="5" max="5" width="20.47265625" style="1" customWidth="1"/>
    <col min="6" max="6" width="12.37890625" style="1" customWidth="1"/>
    <col min="7" max="7" width="20.34765625" style="1" bestFit="1" customWidth="1"/>
    <col min="8" max="8" width="32.9765625" style="1" customWidth="1"/>
    <col min="9" max="9" width="27.08984375" style="1" bestFit="1" customWidth="1"/>
    <col min="10" max="10" width="12.2578125" style="1" bestFit="1" customWidth="1"/>
    <col min="11" max="11" width="42.66015625" style="1" bestFit="1" customWidth="1"/>
    <col min="12" max="12" width="17.40625" style="1" customWidth="1"/>
    <col min="13" max="13" width="16.79296875" style="1" customWidth="1"/>
    <col min="14" max="14" width="23.16796875" style="1" customWidth="1"/>
    <col min="15" max="15" width="28.9296875" style="1" customWidth="1"/>
    <col min="16" max="16" width="10.6640625" style="1"/>
    <col min="17" max="17" width="15.56640625" style="1" customWidth="1"/>
    <col min="18" max="18" width="10.6640625" style="1"/>
    <col min="19" max="19" width="13.60546875" style="1" bestFit="1" customWidth="1"/>
    <col min="20" max="16384" width="10.6640625" style="1"/>
  </cols>
  <sheetData>
    <row r="2" spans="1:11" ht="42" customHeight="1" thickBot="1" x14ac:dyDescent="0.3">
      <c r="A2" s="45" t="s">
        <v>107</v>
      </c>
      <c r="B2" s="45" t="s">
        <v>5</v>
      </c>
      <c r="C2" s="46" t="s">
        <v>6</v>
      </c>
      <c r="D2" s="46" t="s">
        <v>7</v>
      </c>
      <c r="E2" s="46" t="s">
        <v>9</v>
      </c>
      <c r="F2" s="46" t="s">
        <v>10</v>
      </c>
      <c r="G2" s="46" t="s">
        <v>8</v>
      </c>
      <c r="H2" s="46" t="s">
        <v>11</v>
      </c>
      <c r="I2" s="46" t="s">
        <v>12</v>
      </c>
      <c r="J2" s="47" t="s">
        <v>18</v>
      </c>
      <c r="K2" s="48" t="s">
        <v>71</v>
      </c>
    </row>
    <row r="3" spans="1:11" ht="21" thickBot="1" x14ac:dyDescent="0.3">
      <c r="A3" s="1">
        <f>IF(E3=استعلام!$H$3,COUNTIF(المنصرف!$E$3:E3,استعلام!$H$3),"")</f>
        <v>1</v>
      </c>
      <c r="B3" s="52" t="s">
        <v>368</v>
      </c>
      <c r="C3" s="36">
        <v>45839</v>
      </c>
      <c r="D3" s="37">
        <v>0.51388888888888884</v>
      </c>
      <c r="E3" s="2" t="s">
        <v>240</v>
      </c>
      <c r="F3" s="2" t="s">
        <v>334</v>
      </c>
      <c r="G3" s="224">
        <v>240950.73</v>
      </c>
      <c r="H3" s="86" t="s">
        <v>365</v>
      </c>
      <c r="I3" s="2"/>
      <c r="J3" s="38"/>
      <c r="K3" s="44"/>
    </row>
    <row r="4" spans="1:11" ht="21" thickBot="1" x14ac:dyDescent="0.3">
      <c r="A4" s="1" t="str">
        <f>IF(E4=استعلام!$H$3,COUNTIF(المنصرف!$E$3:E4,استعلام!$H$3),"")</f>
        <v/>
      </c>
      <c r="B4" s="52" t="s">
        <v>375</v>
      </c>
      <c r="C4" s="36">
        <v>45839</v>
      </c>
      <c r="D4" s="37"/>
      <c r="E4" s="2" t="s">
        <v>182</v>
      </c>
      <c r="F4" s="204" t="s">
        <v>183</v>
      </c>
      <c r="G4" s="224">
        <v>10879.54</v>
      </c>
      <c r="H4" s="86" t="s">
        <v>365</v>
      </c>
      <c r="I4" s="2"/>
      <c r="J4" s="38"/>
      <c r="K4" s="44"/>
    </row>
    <row r="5" spans="1:11" ht="21" thickBot="1" x14ac:dyDescent="0.3">
      <c r="A5" s="1" t="str">
        <f>IF(E5=استعلام!$H$3,COUNTIF(المنصرف!$E$3:E5,استعلام!$H$3),"")</f>
        <v/>
      </c>
      <c r="B5" s="52" t="s">
        <v>376</v>
      </c>
      <c r="C5" s="36">
        <v>45839</v>
      </c>
      <c r="D5" s="37"/>
      <c r="E5" s="2" t="s">
        <v>336</v>
      </c>
      <c r="F5" s="2" t="s">
        <v>335</v>
      </c>
      <c r="G5" s="224">
        <v>7787.49</v>
      </c>
      <c r="H5" s="86" t="s">
        <v>365</v>
      </c>
      <c r="I5" s="2"/>
      <c r="J5" s="38"/>
      <c r="K5" s="44"/>
    </row>
    <row r="6" spans="1:11" ht="21" thickBot="1" x14ac:dyDescent="0.3">
      <c r="A6" s="1" t="str">
        <f>IF(E6=استعلام!$H$3,COUNTIF(المنصرف!$E$3:E6,استعلام!$H$3),"")</f>
        <v/>
      </c>
      <c r="B6" s="52" t="s">
        <v>359</v>
      </c>
      <c r="C6" s="36">
        <v>45840</v>
      </c>
      <c r="D6" s="37">
        <v>0.44305555555555554</v>
      </c>
      <c r="E6" s="2" t="s">
        <v>182</v>
      </c>
      <c r="F6" s="2" t="s">
        <v>183</v>
      </c>
      <c r="G6" s="224">
        <v>150000</v>
      </c>
      <c r="H6" s="86" t="s">
        <v>360</v>
      </c>
      <c r="I6" s="2"/>
      <c r="J6" s="38"/>
      <c r="K6" s="44"/>
    </row>
    <row r="7" spans="1:11" ht="21" thickBot="1" x14ac:dyDescent="0.3">
      <c r="A7" s="1" t="str">
        <f>IF(E7=استعلام!$H$3,COUNTIF(المنصرف!$E$3:E7,استعلام!$H$3),"")</f>
        <v/>
      </c>
      <c r="B7" s="52" t="s">
        <v>361</v>
      </c>
      <c r="C7" s="36">
        <v>45840</v>
      </c>
      <c r="D7" s="37">
        <v>0.44374999999999998</v>
      </c>
      <c r="E7" s="2" t="s">
        <v>182</v>
      </c>
      <c r="F7" s="2" t="s">
        <v>183</v>
      </c>
      <c r="G7" s="224">
        <v>150000</v>
      </c>
      <c r="H7" s="86" t="s">
        <v>362</v>
      </c>
      <c r="I7" s="2" t="s">
        <v>379</v>
      </c>
      <c r="J7" s="38"/>
      <c r="K7" s="44"/>
    </row>
    <row r="8" spans="1:11" ht="21" thickBot="1" x14ac:dyDescent="0.3">
      <c r="A8" s="1">
        <f>IF(E8=استعلام!$H$3,COUNTIF(المنصرف!$E$3:E8,استعلام!$H$3),"")</f>
        <v>2</v>
      </c>
      <c r="B8" s="52" t="s">
        <v>367</v>
      </c>
      <c r="C8" s="36">
        <v>45840</v>
      </c>
      <c r="D8" s="37">
        <v>0.5131944444444444</v>
      </c>
      <c r="E8" s="2" t="s">
        <v>240</v>
      </c>
      <c r="F8" s="2" t="s">
        <v>334</v>
      </c>
      <c r="G8" s="224">
        <v>120000</v>
      </c>
      <c r="H8" s="86" t="s">
        <v>364</v>
      </c>
      <c r="I8" s="2"/>
      <c r="J8" s="38"/>
      <c r="K8" s="44"/>
    </row>
    <row r="9" spans="1:11" ht="21" thickBot="1" x14ac:dyDescent="0.3">
      <c r="A9" s="1">
        <f>IF(E9=استعلام!$H$3,COUNTIF(المنصرف!$E$3:E9,استعلام!$H$3),"")</f>
        <v>3</v>
      </c>
      <c r="B9" s="52" t="s">
        <v>366</v>
      </c>
      <c r="C9" s="36">
        <v>45840</v>
      </c>
      <c r="D9" s="37">
        <v>0.51458333333333328</v>
      </c>
      <c r="E9" s="2" t="s">
        <v>240</v>
      </c>
      <c r="F9" s="2" t="s">
        <v>334</v>
      </c>
      <c r="G9" s="224"/>
      <c r="H9" s="86" t="s">
        <v>385</v>
      </c>
      <c r="I9" s="2"/>
      <c r="J9" s="38">
        <v>164579.26999999999</v>
      </c>
      <c r="K9" s="43"/>
    </row>
    <row r="10" spans="1:11" ht="21" thickBot="1" x14ac:dyDescent="0.3">
      <c r="A10" s="1" t="str">
        <f>IF(E10=استعلام!$H$3,COUNTIF(المنصرف!$E$3:E10,استعلام!$H$3),"")</f>
        <v/>
      </c>
      <c r="B10" s="52" t="s">
        <v>370</v>
      </c>
      <c r="C10" s="36">
        <v>45844</v>
      </c>
      <c r="D10" s="37">
        <v>0.47222222222222221</v>
      </c>
      <c r="E10" s="2" t="s">
        <v>182</v>
      </c>
      <c r="F10" s="2" t="s">
        <v>183</v>
      </c>
      <c r="G10" s="224">
        <v>50000</v>
      </c>
      <c r="H10" s="86" t="s">
        <v>360</v>
      </c>
      <c r="I10" s="2"/>
      <c r="J10" s="38"/>
      <c r="K10" s="43"/>
    </row>
    <row r="11" spans="1:11" ht="21" thickBot="1" x14ac:dyDescent="0.3">
      <c r="A11" s="1" t="str">
        <f>IF(E11=استعلام!$H$3,COUNTIF(المنصرف!$E$3:E11,استعلام!$H$3),"")</f>
        <v/>
      </c>
      <c r="B11" s="52" t="s">
        <v>371</v>
      </c>
      <c r="C11" s="36">
        <v>45844</v>
      </c>
      <c r="D11" s="37">
        <v>0.50347222222222221</v>
      </c>
      <c r="E11" s="2" t="s">
        <v>182</v>
      </c>
      <c r="F11" s="2" t="s">
        <v>183</v>
      </c>
      <c r="G11" s="224">
        <v>100000</v>
      </c>
      <c r="H11" s="86" t="s">
        <v>372</v>
      </c>
      <c r="I11" s="2"/>
      <c r="J11" s="38"/>
      <c r="K11" s="44"/>
    </row>
    <row r="12" spans="1:11" ht="21" thickBot="1" x14ac:dyDescent="0.3">
      <c r="A12" s="1" t="str">
        <f>IF(E12=استعلام!$H$3,COUNTIF(المنصرف!$E$3:E12,استعلام!$H$3),"")</f>
        <v/>
      </c>
      <c r="B12" s="52"/>
      <c r="C12" s="36">
        <v>45846</v>
      </c>
      <c r="D12" s="37">
        <v>0.58333333333333337</v>
      </c>
      <c r="E12" s="2" t="s">
        <v>182</v>
      </c>
      <c r="F12" s="2" t="s">
        <v>183</v>
      </c>
      <c r="G12" s="224">
        <v>6000</v>
      </c>
      <c r="H12" s="86" t="s">
        <v>183</v>
      </c>
      <c r="I12" s="2"/>
      <c r="J12" s="38"/>
      <c r="K12" s="43"/>
    </row>
    <row r="13" spans="1:11" ht="21" thickBot="1" x14ac:dyDescent="0.3">
      <c r="A13" s="1" t="str">
        <f>IF(E13=استعلام!$H$3,COUNTIF(المنصرف!$E$3:E13,استعلام!$H$3),"")</f>
        <v/>
      </c>
      <c r="B13" s="52" t="s">
        <v>366</v>
      </c>
      <c r="C13" s="36">
        <v>45847</v>
      </c>
      <c r="D13" s="37">
        <v>0.49722222222222223</v>
      </c>
      <c r="E13" s="2" t="s">
        <v>182</v>
      </c>
      <c r="F13" s="2" t="s">
        <v>183</v>
      </c>
      <c r="G13" s="224"/>
      <c r="H13" s="86" t="s">
        <v>382</v>
      </c>
      <c r="I13" s="2"/>
      <c r="J13" s="38">
        <v>43293.43</v>
      </c>
      <c r="K13" s="44"/>
    </row>
    <row r="14" spans="1:11" ht="21" thickBot="1" x14ac:dyDescent="0.3">
      <c r="A14" s="1" t="str">
        <f>IF(E14=استعلام!$H$3,COUNTIF(المنصرف!$E$3:E14,استعلام!$H$3),"")</f>
        <v/>
      </c>
      <c r="B14" s="52" t="s">
        <v>366</v>
      </c>
      <c r="C14" s="36">
        <v>45847</v>
      </c>
      <c r="D14" s="37">
        <v>0.49722222222222223</v>
      </c>
      <c r="E14" s="2" t="s">
        <v>182</v>
      </c>
      <c r="F14" s="2" t="s">
        <v>183</v>
      </c>
      <c r="G14" s="224"/>
      <c r="H14" s="86" t="s">
        <v>382</v>
      </c>
      <c r="I14" s="2"/>
      <c r="J14" s="38">
        <v>84463.2</v>
      </c>
      <c r="K14" s="43"/>
    </row>
    <row r="15" spans="1:11" ht="21" thickBot="1" x14ac:dyDescent="0.3">
      <c r="A15" s="1" t="str">
        <f>IF(E15=استعلام!$H$3,COUNTIF(المنصرف!$E$3:E15,استعلام!$H$3),"")</f>
        <v/>
      </c>
      <c r="B15" s="52" t="s">
        <v>366</v>
      </c>
      <c r="C15" s="36">
        <v>45847</v>
      </c>
      <c r="D15" s="37">
        <v>0.49722222222222223</v>
      </c>
      <c r="E15" s="2" t="s">
        <v>182</v>
      </c>
      <c r="F15" s="2" t="s">
        <v>183</v>
      </c>
      <c r="G15" s="224"/>
      <c r="H15" s="86" t="s">
        <v>382</v>
      </c>
      <c r="I15" s="2" t="s">
        <v>383</v>
      </c>
      <c r="J15" s="38">
        <v>8490</v>
      </c>
      <c r="K15" s="44"/>
    </row>
    <row r="16" spans="1:11" ht="21" thickBot="1" x14ac:dyDescent="0.3">
      <c r="A16" s="1" t="str">
        <f>IF(E16=استعلام!$H$3,COUNTIF(المنصرف!$E$3:E16,استعلام!$H$3),"")</f>
        <v/>
      </c>
      <c r="B16" s="52" t="s">
        <v>366</v>
      </c>
      <c r="C16" s="36">
        <v>45848</v>
      </c>
      <c r="D16" s="37">
        <v>0.38611111111111113</v>
      </c>
      <c r="E16" s="2" t="s">
        <v>182</v>
      </c>
      <c r="F16" s="2" t="s">
        <v>183</v>
      </c>
      <c r="G16" s="224"/>
      <c r="H16" s="86" t="s">
        <v>381</v>
      </c>
      <c r="I16" s="2"/>
      <c r="J16" s="38">
        <v>9860</v>
      </c>
      <c r="K16" s="44"/>
    </row>
    <row r="17" spans="1:11" ht="21" thickBot="1" x14ac:dyDescent="0.3">
      <c r="A17" s="1" t="str">
        <f>IF(E17=استعلام!$H$3,COUNTIF(المنصرف!$E$3:E17,استعلام!$H$3),"")</f>
        <v/>
      </c>
      <c r="B17" s="52" t="s">
        <v>366</v>
      </c>
      <c r="C17" s="36">
        <v>45848</v>
      </c>
      <c r="D17" s="37">
        <v>0.38611111111111113</v>
      </c>
      <c r="E17" s="2" t="s">
        <v>182</v>
      </c>
      <c r="F17" s="2" t="s">
        <v>183</v>
      </c>
      <c r="G17" s="224"/>
      <c r="H17" s="86" t="s">
        <v>381</v>
      </c>
      <c r="I17" s="2"/>
      <c r="J17" s="38">
        <v>59896.7</v>
      </c>
      <c r="K17" s="43"/>
    </row>
    <row r="18" spans="1:11" ht="21" thickBot="1" x14ac:dyDescent="0.3">
      <c r="A18" s="1" t="str">
        <f>IF(E18=استعلام!$H$3,COUNTIF(المنصرف!$E$3:E18,استعلام!$H$3),"")</f>
        <v/>
      </c>
      <c r="B18" s="52" t="s">
        <v>366</v>
      </c>
      <c r="C18" s="36">
        <v>45851</v>
      </c>
      <c r="D18" s="37">
        <v>0.46388888888888891</v>
      </c>
      <c r="E18" s="2" t="s">
        <v>182</v>
      </c>
      <c r="F18" s="2" t="s">
        <v>183</v>
      </c>
      <c r="G18" s="224"/>
      <c r="H18" s="86" t="s">
        <v>391</v>
      </c>
      <c r="I18" s="2"/>
      <c r="J18" s="38">
        <v>92630</v>
      </c>
      <c r="K18" s="44"/>
    </row>
    <row r="19" spans="1:11" ht="21" thickBot="1" x14ac:dyDescent="0.3">
      <c r="A19" s="1" t="str">
        <f>IF(E19=استعلام!$H$3,COUNTIF(المنصرف!$E$3:E19,استعلام!$H$3),"")</f>
        <v/>
      </c>
      <c r="B19" s="52" t="s">
        <v>366</v>
      </c>
      <c r="C19" s="36">
        <v>45851</v>
      </c>
      <c r="D19" s="37">
        <v>0.46458333333333335</v>
      </c>
      <c r="E19" s="2" t="s">
        <v>182</v>
      </c>
      <c r="F19" s="2" t="s">
        <v>183</v>
      </c>
      <c r="G19" s="224"/>
      <c r="H19" s="86" t="s">
        <v>391</v>
      </c>
      <c r="I19" s="2"/>
      <c r="J19" s="38">
        <v>970</v>
      </c>
      <c r="K19" s="43"/>
    </row>
    <row r="20" spans="1:11" ht="21" thickBot="1" x14ac:dyDescent="0.3">
      <c r="A20" s="1" t="str">
        <f>IF(E20=استعلام!$H$3,COUNTIF(المنصرف!$E$3:E20,استعلام!$H$3),"")</f>
        <v/>
      </c>
      <c r="B20" s="52" t="s">
        <v>387</v>
      </c>
      <c r="C20" s="36">
        <v>45851</v>
      </c>
      <c r="D20" s="37">
        <v>0.46458333333333335</v>
      </c>
      <c r="E20" s="2" t="s">
        <v>182</v>
      </c>
      <c r="F20" s="2" t="s">
        <v>183</v>
      </c>
      <c r="G20" s="224">
        <v>136246.63</v>
      </c>
      <c r="H20" s="86" t="s">
        <v>388</v>
      </c>
      <c r="I20" s="2"/>
      <c r="J20" s="38"/>
      <c r="K20" s="43"/>
    </row>
    <row r="21" spans="1:11" ht="21" thickBot="1" x14ac:dyDescent="0.3">
      <c r="A21" s="1">
        <f>IF(E21=استعلام!$H$3,COUNTIF(المنصرف!$E$3:E21,استعلام!$H$3),"")</f>
        <v>4</v>
      </c>
      <c r="B21" s="52" t="s">
        <v>389</v>
      </c>
      <c r="C21" s="36">
        <v>45851</v>
      </c>
      <c r="D21" s="37">
        <v>0.57013888888888886</v>
      </c>
      <c r="E21" s="2" t="s">
        <v>240</v>
      </c>
      <c r="F21" s="2" t="s">
        <v>334</v>
      </c>
      <c r="G21" s="224">
        <v>100000</v>
      </c>
      <c r="H21" s="86" t="s">
        <v>390</v>
      </c>
      <c r="I21" s="2"/>
      <c r="J21" s="38"/>
      <c r="K21" s="44"/>
    </row>
    <row r="22" spans="1:11" ht="21" thickBot="1" x14ac:dyDescent="0.3">
      <c r="A22" s="1" t="str">
        <f>IF(E22=استعلام!$H$3,COUNTIF(المنصرف!$E$3:E22,استعلام!$H$3),"")</f>
        <v/>
      </c>
      <c r="B22" s="52" t="s">
        <v>366</v>
      </c>
      <c r="C22" s="36">
        <v>45854</v>
      </c>
      <c r="D22" s="37">
        <v>0.39097222222222222</v>
      </c>
      <c r="E22" s="2" t="s">
        <v>182</v>
      </c>
      <c r="F22" s="2" t="s">
        <v>183</v>
      </c>
      <c r="G22" s="224"/>
      <c r="H22" s="86" t="s">
        <v>392</v>
      </c>
      <c r="I22" s="2"/>
      <c r="J22" s="38">
        <v>155071.46</v>
      </c>
      <c r="K22" s="43"/>
    </row>
    <row r="23" spans="1:11" ht="21" thickBot="1" x14ac:dyDescent="0.3">
      <c r="A23" s="1" t="str">
        <f>IF(E23=استعلام!$H$3,COUNTIF(المنصرف!$E$3:E23,استعلام!$H$3),"")</f>
        <v/>
      </c>
      <c r="B23" s="52" t="s">
        <v>389</v>
      </c>
      <c r="C23" s="36">
        <v>45854</v>
      </c>
      <c r="D23" s="37">
        <v>0.42708333333333331</v>
      </c>
      <c r="E23" s="2" t="s">
        <v>182</v>
      </c>
      <c r="F23" s="2" t="s">
        <v>183</v>
      </c>
      <c r="G23" s="224">
        <v>150000</v>
      </c>
      <c r="H23" s="86" t="s">
        <v>183</v>
      </c>
      <c r="I23" s="2"/>
      <c r="J23" s="38"/>
      <c r="K23" s="44"/>
    </row>
    <row r="24" spans="1:11" ht="21" thickBot="1" x14ac:dyDescent="0.3">
      <c r="A24" s="1" t="str">
        <f>IF(E24=استعلام!$H$3,COUNTIF(المنصرف!$E$3:E24,استعلام!$H$3),"")</f>
        <v/>
      </c>
      <c r="B24" s="52"/>
      <c r="C24" s="36"/>
      <c r="D24" s="37"/>
      <c r="E24" s="2"/>
      <c r="F24" s="2"/>
      <c r="G24" s="224"/>
      <c r="H24" s="86"/>
      <c r="I24" s="2"/>
      <c r="J24" s="38"/>
      <c r="K24" s="43"/>
    </row>
    <row r="25" spans="1:11" ht="21" thickBot="1" x14ac:dyDescent="0.3">
      <c r="A25" s="1" t="str">
        <f>IF(E25=استعلام!$H$3,COUNTIF(المنصرف!$E$3:E25,استعلام!$H$3),"")</f>
        <v/>
      </c>
      <c r="B25" s="52"/>
      <c r="C25" s="36"/>
      <c r="D25" s="37"/>
      <c r="E25" s="2"/>
      <c r="F25" s="2"/>
      <c r="G25" s="224"/>
      <c r="H25" s="86"/>
      <c r="I25" s="2"/>
      <c r="J25" s="38"/>
      <c r="K25" s="44"/>
    </row>
    <row r="26" spans="1:11" ht="21" thickBot="1" x14ac:dyDescent="0.3">
      <c r="A26" s="1" t="str">
        <f>IF(E26=استعلام!$H$3,COUNTIF(المنصرف!$E$3:E26,استعلام!$H$3),"")</f>
        <v/>
      </c>
      <c r="B26" s="52"/>
      <c r="C26" s="36"/>
      <c r="D26" s="37"/>
      <c r="E26" s="2"/>
      <c r="F26" s="2"/>
      <c r="G26" s="224"/>
      <c r="H26" s="86"/>
      <c r="I26" s="2"/>
      <c r="J26" s="38"/>
      <c r="K26" s="43"/>
    </row>
    <row r="27" spans="1:11" ht="21" thickBot="1" x14ac:dyDescent="0.3">
      <c r="A27" s="1" t="str">
        <f>IF(E27=استعلام!$H$3,COUNTIF(المنصرف!$E$3:E27,استعلام!$H$3),"")</f>
        <v/>
      </c>
      <c r="B27" s="52"/>
      <c r="C27" s="36"/>
      <c r="D27" s="37"/>
      <c r="E27" s="2"/>
      <c r="F27" s="2"/>
      <c r="G27" s="224"/>
      <c r="H27" s="86"/>
      <c r="I27" s="2"/>
      <c r="J27" s="38"/>
      <c r="K27" s="44"/>
    </row>
    <row r="28" spans="1:11" ht="21" thickBot="1" x14ac:dyDescent="0.3">
      <c r="A28" s="1" t="str">
        <f>IF(E28=استعلام!$H$3,COUNTIF(المنصرف!$E$3:E28,استعلام!$H$3),"")</f>
        <v/>
      </c>
      <c r="B28" s="52"/>
      <c r="C28" s="36"/>
      <c r="D28" s="37"/>
      <c r="E28" s="2"/>
      <c r="F28" s="2"/>
      <c r="G28" s="224"/>
      <c r="H28" s="86"/>
      <c r="I28" s="2"/>
      <c r="J28" s="38"/>
      <c r="K28" s="44"/>
    </row>
    <row r="29" spans="1:11" ht="21" thickBot="1" x14ac:dyDescent="0.3">
      <c r="A29" s="1" t="str">
        <f>IF(E29=استعلام!$H$3,COUNTIF(المنصرف!$E$3:E29,استعلام!$H$3),"")</f>
        <v/>
      </c>
      <c r="B29" s="52"/>
      <c r="C29" s="36"/>
      <c r="D29" s="37"/>
      <c r="E29" s="2"/>
      <c r="F29" s="2"/>
      <c r="G29" s="224"/>
      <c r="H29" s="86"/>
      <c r="I29" s="2"/>
      <c r="J29" s="38"/>
      <c r="K29" s="43"/>
    </row>
    <row r="30" spans="1:11" ht="21" thickBot="1" x14ac:dyDescent="0.3">
      <c r="A30" s="1" t="str">
        <f>IF(E30=استعلام!$H$3,COUNTIF(المنصرف!$E$3:E30,استعلام!$H$3),"")</f>
        <v/>
      </c>
      <c r="B30" s="52"/>
      <c r="C30" s="36"/>
      <c r="D30" s="37"/>
      <c r="E30" s="2"/>
      <c r="F30" s="2"/>
      <c r="G30" s="224"/>
      <c r="H30" s="86"/>
      <c r="I30" s="2"/>
      <c r="J30" s="38"/>
      <c r="K30" s="44"/>
    </row>
    <row r="31" spans="1:11" ht="21" thickBot="1" x14ac:dyDescent="0.3">
      <c r="A31" s="1" t="str">
        <f>IF(E31=استعلام!$H$3,COUNTIF(المنصرف!$E$3:E31,استعلام!$H$3),"")</f>
        <v/>
      </c>
      <c r="B31" s="52"/>
      <c r="C31" s="36"/>
      <c r="D31" s="37"/>
      <c r="E31" s="2"/>
      <c r="F31" s="2"/>
      <c r="G31" s="224"/>
      <c r="H31" s="86"/>
      <c r="I31" s="2"/>
      <c r="J31" s="38"/>
      <c r="K31" s="43"/>
    </row>
    <row r="32" spans="1:11" ht="21" thickBot="1" x14ac:dyDescent="0.3">
      <c r="A32" s="1" t="str">
        <f>IF(E32=استعلام!$H$3,COUNTIF(المنصرف!$E$3:E32,استعلام!$H$3),"")</f>
        <v/>
      </c>
      <c r="B32" s="52"/>
      <c r="C32" s="36"/>
      <c r="D32" s="37"/>
      <c r="E32" s="2"/>
      <c r="F32" s="2"/>
      <c r="G32" s="224"/>
      <c r="H32" s="86"/>
      <c r="I32" s="2"/>
      <c r="J32" s="38"/>
      <c r="K32" s="43"/>
    </row>
    <row r="33" spans="1:11" ht="21" thickBot="1" x14ac:dyDescent="0.3">
      <c r="A33" s="1" t="str">
        <f>IF(E33=استعلام!$H$3,COUNTIF(المنصرف!$E$3:E33,استعلام!$H$3),"")</f>
        <v/>
      </c>
      <c r="B33" s="52"/>
      <c r="C33" s="36"/>
      <c r="D33" s="37"/>
      <c r="E33" s="2"/>
      <c r="F33" s="2"/>
      <c r="G33" s="224"/>
      <c r="H33" s="86"/>
      <c r="I33" s="2"/>
      <c r="J33" s="38"/>
      <c r="K33" s="44"/>
    </row>
    <row r="34" spans="1:11" ht="21" thickBot="1" x14ac:dyDescent="0.3">
      <c r="A34" s="1" t="str">
        <f>IF(E34=استعلام!$H$3,COUNTIF(المنصرف!$E$3:E34,استعلام!$H$3),"")</f>
        <v/>
      </c>
      <c r="B34" s="52"/>
      <c r="C34" s="36"/>
      <c r="D34" s="37"/>
      <c r="E34" s="2"/>
      <c r="F34" s="2"/>
      <c r="G34" s="224"/>
      <c r="H34" s="86"/>
      <c r="I34" s="2"/>
      <c r="J34" s="38"/>
      <c r="K34" s="43"/>
    </row>
    <row r="35" spans="1:11" ht="21" thickBot="1" x14ac:dyDescent="0.3">
      <c r="A35" s="1" t="str">
        <f>IF(E35=استعلام!$H$3,COUNTIF(المنصرف!$E$3:E35,استعلام!$H$3),"")</f>
        <v/>
      </c>
      <c r="B35" s="52"/>
      <c r="C35" s="36"/>
      <c r="D35" s="37"/>
      <c r="E35" s="2"/>
      <c r="F35" s="2"/>
      <c r="G35" s="224"/>
      <c r="H35" s="86"/>
      <c r="I35" s="2"/>
      <c r="J35" s="38"/>
      <c r="K35" s="44"/>
    </row>
    <row r="36" spans="1:11" ht="21" thickBot="1" x14ac:dyDescent="0.3">
      <c r="A36" s="1" t="str">
        <f>IF(E36=استعلام!$H$3,COUNTIF(المنصرف!$E$3:E36,استعلام!$H$3),"")</f>
        <v/>
      </c>
      <c r="B36" s="52"/>
      <c r="C36" s="36"/>
      <c r="D36" s="37"/>
      <c r="E36" s="2"/>
      <c r="F36" s="2"/>
      <c r="G36" s="224"/>
      <c r="H36" s="86"/>
      <c r="I36" s="2"/>
      <c r="J36" s="38"/>
      <c r="K36" s="2"/>
    </row>
    <row r="37" spans="1:11" ht="21" thickBot="1" x14ac:dyDescent="0.3">
      <c r="A37" s="1" t="str">
        <f>IF(E37=استعلام!$H$3,COUNTIF(المنصرف!$E$3:E37,استعلام!$H$3),"")</f>
        <v/>
      </c>
      <c r="B37" s="52"/>
      <c r="C37" s="36"/>
      <c r="D37" s="37"/>
      <c r="E37" s="2"/>
      <c r="F37" s="2"/>
      <c r="G37" s="224"/>
      <c r="H37" s="86"/>
      <c r="I37" s="2"/>
      <c r="J37" s="38"/>
      <c r="K37" s="2"/>
    </row>
    <row r="38" spans="1:11" ht="21" thickBot="1" x14ac:dyDescent="0.3">
      <c r="A38" s="1" t="str">
        <f>IF(E38=استعلام!$H$3,COUNTIF(المنصرف!$E$3:E38,استعلام!$H$3),"")</f>
        <v/>
      </c>
      <c r="B38" s="52"/>
      <c r="C38" s="36"/>
      <c r="D38" s="37"/>
      <c r="E38" s="2"/>
      <c r="F38" s="2"/>
      <c r="G38" s="224"/>
      <c r="H38" s="86"/>
      <c r="I38" s="2"/>
      <c r="J38" s="38"/>
      <c r="K38" s="2"/>
    </row>
    <row r="39" spans="1:11" ht="21" thickBot="1" x14ac:dyDescent="0.3">
      <c r="A39" s="1" t="str">
        <f>IF(E39=استعلام!$H$3,COUNTIF(المنصرف!$E$3:E39,استعلام!$H$3),"")</f>
        <v/>
      </c>
      <c r="B39" s="52"/>
      <c r="C39" s="36"/>
      <c r="D39" s="37"/>
      <c r="E39" s="2"/>
      <c r="F39" s="2"/>
      <c r="G39" s="224"/>
      <c r="H39" s="86"/>
      <c r="I39" s="2"/>
      <c r="J39" s="38"/>
      <c r="K39" s="2"/>
    </row>
    <row r="40" spans="1:11" ht="21" thickBot="1" x14ac:dyDescent="0.3">
      <c r="A40" s="1" t="str">
        <f>IF(E40=استعلام!$H$3,COUNTIF(المنصرف!$E$3:E40,استعلام!$H$3),"")</f>
        <v/>
      </c>
      <c r="B40" s="52"/>
      <c r="C40" s="36"/>
      <c r="D40" s="37"/>
      <c r="E40" s="2"/>
      <c r="F40" s="2"/>
      <c r="G40" s="224"/>
      <c r="H40" s="86"/>
      <c r="I40" s="2"/>
      <c r="J40" s="38"/>
      <c r="K40" s="44"/>
    </row>
    <row r="41" spans="1:11" ht="21" thickBot="1" x14ac:dyDescent="0.3">
      <c r="A41" s="1" t="str">
        <f>IF(E41=استعلام!$H$3,COUNTIF(المنصرف!$E$3:E41,استعلام!$H$3),"")</f>
        <v/>
      </c>
      <c r="B41" s="52"/>
      <c r="C41" s="36"/>
      <c r="D41" s="37"/>
      <c r="E41" s="2"/>
      <c r="F41" s="2"/>
      <c r="G41" s="224"/>
      <c r="H41" s="86"/>
      <c r="I41" s="2"/>
      <c r="J41" s="38"/>
      <c r="K41" s="43"/>
    </row>
    <row r="42" spans="1:11" ht="21" thickBot="1" x14ac:dyDescent="0.3">
      <c r="A42" s="1" t="str">
        <f>IF(E42=استعلام!$H$3,COUNTIF(المنصرف!$E$3:E42,استعلام!$H$3),"")</f>
        <v/>
      </c>
      <c r="B42" s="52"/>
      <c r="C42" s="36"/>
      <c r="D42" s="37"/>
      <c r="E42" s="2"/>
      <c r="F42" s="2"/>
      <c r="G42" s="224"/>
      <c r="H42" s="86"/>
      <c r="I42" s="2"/>
      <c r="J42" s="38"/>
      <c r="K42" s="44"/>
    </row>
    <row r="43" spans="1:11" ht="21" thickBot="1" x14ac:dyDescent="0.3">
      <c r="A43" s="1" t="str">
        <f>IF(E43=استعلام!$H$3,COUNTIF(المنصرف!$E$3:E43,استعلام!$H$3),"")</f>
        <v/>
      </c>
      <c r="B43" s="52"/>
      <c r="C43" s="36"/>
      <c r="D43" s="37"/>
      <c r="E43" s="2"/>
      <c r="F43" s="2"/>
      <c r="G43" s="224"/>
      <c r="H43" s="86"/>
      <c r="I43" s="2"/>
      <c r="J43" s="38"/>
      <c r="K43" s="44"/>
    </row>
    <row r="44" spans="1:11" ht="21" thickBot="1" x14ac:dyDescent="0.3">
      <c r="A44" s="1" t="str">
        <f>IF(E44=استعلام!$H$3,COUNTIF(المنصرف!$E$3:E44,استعلام!$H$3),"")</f>
        <v/>
      </c>
      <c r="B44" s="52"/>
      <c r="C44" s="36"/>
      <c r="D44" s="37"/>
      <c r="E44" s="2"/>
      <c r="F44" s="2"/>
      <c r="G44" s="224"/>
      <c r="H44" s="86"/>
      <c r="I44" s="2"/>
      <c r="J44" s="38"/>
      <c r="K44" s="44"/>
    </row>
    <row r="45" spans="1:11" ht="21" thickBot="1" x14ac:dyDescent="0.3">
      <c r="A45" s="1" t="str">
        <f>IF(E45=استعلام!$H$3,COUNTIF(المنصرف!$E$3:E45,استعلام!$H$3),"")</f>
        <v/>
      </c>
      <c r="B45" s="52"/>
      <c r="C45" s="36"/>
      <c r="D45" s="37"/>
      <c r="E45" s="2"/>
      <c r="F45" s="2"/>
      <c r="G45" s="224"/>
      <c r="H45" s="86"/>
      <c r="I45" s="2"/>
      <c r="J45" s="38"/>
      <c r="K45" s="43"/>
    </row>
    <row r="46" spans="1:11" ht="21" thickBot="1" x14ac:dyDescent="0.3">
      <c r="A46" s="1" t="str">
        <f>IF(E46=استعلام!$H$3,COUNTIF(المنصرف!$E$3:E46,استعلام!$H$3),"")</f>
        <v/>
      </c>
      <c r="B46" s="52"/>
      <c r="C46" s="36"/>
      <c r="D46" s="37"/>
      <c r="E46" s="2"/>
      <c r="F46" s="2"/>
      <c r="G46" s="224"/>
      <c r="H46" s="86"/>
      <c r="I46" s="2"/>
      <c r="J46" s="38"/>
      <c r="K46" s="44"/>
    </row>
    <row r="47" spans="1:11" ht="21" thickBot="1" x14ac:dyDescent="0.3">
      <c r="A47" s="1" t="str">
        <f>IF(E47=استعلام!$H$3,COUNTIF(المنصرف!$E$3:E47,استعلام!$H$3),"")</f>
        <v/>
      </c>
      <c r="B47" s="52"/>
      <c r="C47" s="36"/>
      <c r="D47" s="37"/>
      <c r="E47" s="2"/>
      <c r="F47" s="2"/>
      <c r="G47" s="224"/>
      <c r="H47" s="86"/>
      <c r="I47" s="2"/>
      <c r="J47" s="38"/>
      <c r="K47" s="43"/>
    </row>
    <row r="48" spans="1:11" ht="21" thickBot="1" x14ac:dyDescent="0.3">
      <c r="A48" s="1" t="str">
        <f>IF(E48=استعلام!$H$3,COUNTIF(المنصرف!$E$3:E48,استعلام!$H$3),"")</f>
        <v/>
      </c>
      <c r="B48" s="52"/>
      <c r="C48" s="36"/>
      <c r="D48" s="37"/>
      <c r="E48" s="2"/>
      <c r="F48" s="2"/>
      <c r="G48" s="224"/>
      <c r="H48" s="86"/>
      <c r="I48" s="2"/>
      <c r="J48" s="38"/>
      <c r="K48" s="43"/>
    </row>
    <row r="49" spans="1:11" ht="21" thickBot="1" x14ac:dyDescent="0.3">
      <c r="A49" s="1" t="str">
        <f>IF(E49=استعلام!$H$3,COUNTIF(المنصرف!$E$3:E49,استعلام!$H$3),"")</f>
        <v/>
      </c>
      <c r="B49" s="52"/>
      <c r="C49" s="36"/>
      <c r="D49" s="37"/>
      <c r="E49" s="2"/>
      <c r="F49" s="2"/>
      <c r="G49" s="224"/>
      <c r="H49" s="86"/>
      <c r="I49" s="2"/>
      <c r="J49" s="38"/>
      <c r="K49" s="43"/>
    </row>
    <row r="50" spans="1:11" ht="21" thickBot="1" x14ac:dyDescent="0.3">
      <c r="A50" s="1" t="str">
        <f>IF(E50=استعلام!$H$3,COUNTIF(المنصرف!$E$3:E50,استعلام!$H$3),"")</f>
        <v/>
      </c>
      <c r="B50" s="52"/>
      <c r="C50" s="36"/>
      <c r="D50" s="37"/>
      <c r="E50" s="2"/>
      <c r="F50" s="2"/>
      <c r="G50" s="224"/>
      <c r="H50" s="86"/>
      <c r="I50" s="2"/>
      <c r="J50" s="38"/>
      <c r="K50" s="44"/>
    </row>
    <row r="51" spans="1:11" ht="21" thickBot="1" x14ac:dyDescent="0.3">
      <c r="A51" s="1" t="str">
        <f>IF(E51=استعلام!$H$3,COUNTIF(المنصرف!$E$3:E51,استعلام!$H$3),"")</f>
        <v/>
      </c>
      <c r="B51" s="52"/>
      <c r="C51" s="36"/>
      <c r="D51" s="37"/>
      <c r="E51" s="2"/>
      <c r="F51" s="2"/>
      <c r="G51" s="224"/>
      <c r="H51" s="86"/>
      <c r="I51" s="2"/>
      <c r="J51" s="38"/>
      <c r="K51" s="43"/>
    </row>
    <row r="52" spans="1:11" ht="21" thickBot="1" x14ac:dyDescent="0.3">
      <c r="A52" s="1" t="str">
        <f>IF(E52=استعلام!$H$3,COUNTIF(المنصرف!$E$3:E52,استعلام!$H$3),"")</f>
        <v/>
      </c>
      <c r="B52" s="52"/>
      <c r="C52" s="36"/>
      <c r="D52" s="37"/>
      <c r="E52" s="2"/>
      <c r="F52" s="2"/>
      <c r="G52" s="224"/>
      <c r="H52" s="86"/>
      <c r="I52" s="2"/>
      <c r="J52" s="38"/>
      <c r="K52" s="44"/>
    </row>
    <row r="53" spans="1:11" ht="21" thickBot="1" x14ac:dyDescent="0.3">
      <c r="A53" s="1" t="str">
        <f>IF(E53=استعلام!$H$3,COUNTIF(المنصرف!$E$3:E53,استعلام!$H$3),"")</f>
        <v/>
      </c>
      <c r="B53" s="52"/>
      <c r="C53" s="36"/>
      <c r="D53" s="37"/>
      <c r="E53" s="2"/>
      <c r="F53" s="2"/>
      <c r="G53" s="224"/>
      <c r="H53" s="86"/>
      <c r="I53" s="2"/>
      <c r="J53" s="38"/>
      <c r="K53" s="38"/>
    </row>
    <row r="54" spans="1:11" ht="21" thickBot="1" x14ac:dyDescent="0.3">
      <c r="A54" s="1" t="str">
        <f>IF(E54=استعلام!$H$3,COUNTIF(المنصرف!$E$3:E54,استعلام!$H$3),"")</f>
        <v/>
      </c>
      <c r="B54" s="52"/>
      <c r="C54" s="36"/>
      <c r="D54" s="37"/>
      <c r="E54" s="2"/>
      <c r="F54" s="2"/>
      <c r="G54" s="224"/>
      <c r="H54" s="86"/>
      <c r="I54" s="2"/>
      <c r="J54" s="38"/>
      <c r="K54" s="44"/>
    </row>
    <row r="55" spans="1:11" ht="21" thickBot="1" x14ac:dyDescent="0.3">
      <c r="A55" s="1" t="str">
        <f>IF(E55=استعلام!$H$3,COUNTIF(المنصرف!$E$3:E55,استعلام!$H$3),"")</f>
        <v/>
      </c>
      <c r="B55" s="52"/>
      <c r="C55" s="36"/>
      <c r="D55" s="37"/>
      <c r="E55" s="2"/>
      <c r="F55" s="2"/>
      <c r="G55" s="224"/>
      <c r="H55" s="86"/>
      <c r="I55" s="2"/>
      <c r="J55" s="38"/>
      <c r="K55" s="115"/>
    </row>
    <row r="56" spans="1:11" ht="21" thickBot="1" x14ac:dyDescent="0.3">
      <c r="A56" s="1" t="str">
        <f>IF(E56=استعلام!$H$3,COUNTIF(المنصرف!$E$3:E56,استعلام!$H$3),"")</f>
        <v/>
      </c>
      <c r="B56" s="52"/>
      <c r="C56" s="36"/>
      <c r="D56" s="37"/>
      <c r="E56" s="2"/>
      <c r="F56" s="2"/>
      <c r="G56" s="224"/>
      <c r="H56" s="86"/>
      <c r="I56" s="2"/>
      <c r="J56" s="38"/>
      <c r="K56" s="115"/>
    </row>
    <row r="57" spans="1:11" ht="21" thickBot="1" x14ac:dyDescent="0.3">
      <c r="A57" s="1" t="str">
        <f>IF(E57=استعلام!$H$3,COUNTIF(المنصرف!$E$3:E57,استعلام!$H$3),"")</f>
        <v/>
      </c>
      <c r="B57" s="52"/>
      <c r="C57" s="36"/>
      <c r="D57" s="37"/>
      <c r="E57" s="2"/>
      <c r="F57" s="2"/>
      <c r="G57" s="224"/>
      <c r="H57" s="86"/>
      <c r="I57" s="2"/>
      <c r="J57" s="38"/>
      <c r="K57" s="38"/>
    </row>
    <row r="58" spans="1:11" ht="21" thickBot="1" x14ac:dyDescent="0.3">
      <c r="A58" s="1" t="str">
        <f>IF(E58=استعلام!$H$3,COUNTIF(المنصرف!$E$3:E58,استعلام!$H$3),"")</f>
        <v/>
      </c>
      <c r="B58" s="52"/>
      <c r="C58" s="36"/>
      <c r="D58" s="37"/>
      <c r="E58" s="2"/>
      <c r="F58" s="2"/>
      <c r="G58" s="224"/>
      <c r="H58" s="86"/>
      <c r="I58" s="2"/>
      <c r="J58" s="38"/>
      <c r="K58" s="44"/>
    </row>
    <row r="59" spans="1:11" ht="21" thickBot="1" x14ac:dyDescent="0.3">
      <c r="A59" s="1" t="str">
        <f>IF(E59=استعلام!$H$3,COUNTIF(المنصرف!$E$3:E59,استعلام!$H$3),"")</f>
        <v/>
      </c>
      <c r="B59" s="52"/>
      <c r="C59" s="36"/>
      <c r="D59" s="37"/>
      <c r="E59" s="2"/>
      <c r="F59" s="2"/>
      <c r="G59" s="224"/>
      <c r="H59" s="86"/>
      <c r="I59" s="2"/>
      <c r="J59" s="38"/>
      <c r="K59" s="43"/>
    </row>
    <row r="60" spans="1:11" ht="21" thickBot="1" x14ac:dyDescent="0.3">
      <c r="A60" s="1" t="str">
        <f>IF(E60=استعلام!$H$3,COUNTIF(المنصرف!$E$3:E60,استعلام!$H$3),"")</f>
        <v/>
      </c>
      <c r="B60" s="52"/>
      <c r="C60" s="36"/>
      <c r="D60" s="37"/>
      <c r="E60" s="2"/>
      <c r="F60" s="2"/>
      <c r="G60" s="224"/>
      <c r="H60" s="86"/>
      <c r="I60" s="2"/>
      <c r="J60" s="38"/>
      <c r="K60" s="44"/>
    </row>
    <row r="61" spans="1:11" ht="21" thickBot="1" x14ac:dyDescent="0.3">
      <c r="A61" s="1" t="str">
        <f>IF(E61=استعلام!$H$3,COUNTIF(المنصرف!$E$3:E61,استعلام!$H$3),"")</f>
        <v/>
      </c>
      <c r="B61" s="52"/>
      <c r="C61" s="36"/>
      <c r="D61" s="37"/>
      <c r="E61" s="2"/>
      <c r="F61" s="2"/>
      <c r="G61" s="224"/>
      <c r="H61" s="86"/>
      <c r="I61" s="2"/>
      <c r="J61" s="38"/>
      <c r="K61" s="2"/>
    </row>
    <row r="62" spans="1:11" ht="21" thickBot="1" x14ac:dyDescent="0.3">
      <c r="A62" s="1" t="str">
        <f>IF(E62=استعلام!$H$3,COUNTIF(المنصرف!$E$3:E62,استعلام!$H$3),"")</f>
        <v/>
      </c>
      <c r="B62" s="52"/>
      <c r="C62" s="36"/>
      <c r="D62" s="37"/>
      <c r="E62" s="2"/>
      <c r="F62" s="2"/>
      <c r="G62" s="224"/>
      <c r="H62" s="86"/>
      <c r="I62" s="2"/>
      <c r="J62" s="38"/>
      <c r="K62" s="44"/>
    </row>
    <row r="63" spans="1:11" ht="21" thickBot="1" x14ac:dyDescent="0.3">
      <c r="A63" s="1" t="str">
        <f>IF(E63=استعلام!$H$3,COUNTIF(المنصرف!$E$3:E63,استعلام!$H$3),"")</f>
        <v/>
      </c>
      <c r="B63" s="52"/>
      <c r="C63" s="36"/>
      <c r="D63" s="37"/>
      <c r="E63" s="2"/>
      <c r="F63" s="2"/>
      <c r="G63" s="224"/>
      <c r="H63" s="86"/>
      <c r="I63" s="2"/>
      <c r="J63" s="38"/>
      <c r="K63" s="43"/>
    </row>
    <row r="64" spans="1:11" ht="21" thickBot="1" x14ac:dyDescent="0.3">
      <c r="A64" s="1" t="str">
        <f>IF(E64=استعلام!$H$3,COUNTIF(المنصرف!$E$3:E64,استعلام!$H$3),"")</f>
        <v/>
      </c>
      <c r="B64" s="52"/>
      <c r="C64" s="36"/>
      <c r="D64" s="37"/>
      <c r="E64" s="2"/>
      <c r="F64" s="2"/>
      <c r="G64" s="224"/>
      <c r="H64" s="86"/>
      <c r="I64" s="2"/>
      <c r="J64" s="38"/>
      <c r="K64" s="44"/>
    </row>
    <row r="65" spans="1:11" ht="21" thickBot="1" x14ac:dyDescent="0.3">
      <c r="A65" s="1" t="str">
        <f>IF(E65=استعلام!$H$3,COUNTIF(المنصرف!$E$3:E65,استعلام!$H$3),"")</f>
        <v/>
      </c>
      <c r="B65" s="52"/>
      <c r="C65" s="36"/>
      <c r="D65" s="37"/>
      <c r="E65" s="2"/>
      <c r="F65" s="2"/>
      <c r="G65" s="224"/>
      <c r="H65" s="86"/>
      <c r="I65" s="2"/>
      <c r="J65" s="38"/>
      <c r="K65" s="43"/>
    </row>
    <row r="66" spans="1:11" ht="21" thickBot="1" x14ac:dyDescent="0.3">
      <c r="A66" s="1" t="str">
        <f>IF(E66=استعلام!$H$3,COUNTIF(المنصرف!$E$3:E66,استعلام!$H$3),"")</f>
        <v/>
      </c>
      <c r="B66" s="52"/>
      <c r="C66" s="36"/>
      <c r="D66" s="37"/>
      <c r="E66" s="2"/>
      <c r="F66" s="2"/>
      <c r="G66" s="224"/>
      <c r="H66" s="86"/>
      <c r="I66" s="2"/>
      <c r="J66" s="38"/>
      <c r="K66" s="44"/>
    </row>
    <row r="67" spans="1:11" ht="21" thickBot="1" x14ac:dyDescent="0.3">
      <c r="A67" s="1" t="str">
        <f>IF(E67=استعلام!$H$3,COUNTIF(المنصرف!$E$3:E67,استعلام!$H$3),"")</f>
        <v/>
      </c>
      <c r="B67" s="52"/>
      <c r="C67" s="36"/>
      <c r="D67" s="37"/>
      <c r="E67" s="2"/>
      <c r="F67" s="2"/>
      <c r="G67" s="224"/>
      <c r="H67" s="86"/>
      <c r="I67" s="2"/>
      <c r="J67" s="38"/>
      <c r="K67" s="43"/>
    </row>
    <row r="68" spans="1:11" ht="21" thickBot="1" x14ac:dyDescent="0.3">
      <c r="A68" s="1" t="str">
        <f>IF(E68=استعلام!$H$3,COUNTIF(المنصرف!$E$3:E68,استعلام!$H$3),"")</f>
        <v/>
      </c>
      <c r="B68" s="52"/>
      <c r="C68" s="36"/>
      <c r="D68" s="37"/>
      <c r="E68" s="2"/>
      <c r="F68" s="2"/>
      <c r="G68" s="224"/>
      <c r="H68" s="86"/>
      <c r="I68" s="2"/>
      <c r="J68" s="38"/>
      <c r="K68" s="44"/>
    </row>
    <row r="69" spans="1:11" ht="21" thickBot="1" x14ac:dyDescent="0.3">
      <c r="A69" s="1" t="str">
        <f>IF(E69=استعلام!$H$3,COUNTIF(المنصرف!$E$3:E69,استعلام!$H$3),"")</f>
        <v/>
      </c>
      <c r="B69" s="52"/>
      <c r="C69" s="36"/>
      <c r="D69" s="37"/>
      <c r="E69" s="2"/>
      <c r="F69" s="2"/>
      <c r="G69" s="224"/>
      <c r="H69" s="86"/>
      <c r="I69" s="2"/>
      <c r="J69" s="38"/>
      <c r="K69" s="43"/>
    </row>
    <row r="70" spans="1:11" ht="21" thickBot="1" x14ac:dyDescent="0.3">
      <c r="A70" s="1" t="str">
        <f>IF(E70=استعلام!$H$3,COUNTIF(المنصرف!$E$3:E70,استعلام!$H$3),"")</f>
        <v/>
      </c>
      <c r="B70" s="52"/>
      <c r="C70" s="36"/>
      <c r="D70" s="37"/>
      <c r="E70" s="2"/>
      <c r="F70" s="2"/>
      <c r="G70" s="224"/>
      <c r="H70" s="86"/>
      <c r="I70" s="2"/>
      <c r="J70" s="38"/>
      <c r="K70" s="44"/>
    </row>
    <row r="71" spans="1:11" ht="21" thickBot="1" x14ac:dyDescent="0.3">
      <c r="A71" s="1" t="str">
        <f>IF(E71=استعلام!$H$3,COUNTIF(المنصرف!$E$3:E71,استعلام!$H$3),"")</f>
        <v/>
      </c>
      <c r="B71" s="52"/>
      <c r="C71" s="36"/>
      <c r="D71" s="37"/>
      <c r="E71" s="2"/>
      <c r="F71" s="2"/>
      <c r="G71" s="224"/>
      <c r="H71" s="86"/>
      <c r="I71" s="2"/>
      <c r="J71" s="38"/>
      <c r="K71" s="43"/>
    </row>
    <row r="72" spans="1:11" ht="21" thickBot="1" x14ac:dyDescent="0.3">
      <c r="A72" s="1" t="str">
        <f>IF(E72=استعلام!$H$3,COUNTIF(المنصرف!$E$3:E72,استعلام!$H$3),"")</f>
        <v/>
      </c>
      <c r="B72" s="52"/>
      <c r="C72" s="36"/>
      <c r="D72" s="37"/>
      <c r="E72" s="2"/>
      <c r="F72" s="2"/>
      <c r="G72" s="224"/>
      <c r="H72" s="86"/>
      <c r="I72" s="2"/>
      <c r="J72" s="38"/>
      <c r="K72" s="44"/>
    </row>
    <row r="73" spans="1:11" ht="21" thickBot="1" x14ac:dyDescent="0.3">
      <c r="A73" s="1" t="str">
        <f>IF(E73=استعلام!$H$3,COUNTIF(المنصرف!$E$3:E73,استعلام!$H$3),"")</f>
        <v/>
      </c>
      <c r="B73" s="52"/>
      <c r="C73" s="36"/>
      <c r="D73" s="37"/>
      <c r="E73" s="2"/>
      <c r="F73" s="2"/>
      <c r="G73" s="224"/>
      <c r="H73" s="86"/>
      <c r="I73" s="2"/>
      <c r="J73" s="38"/>
      <c r="K73" s="43"/>
    </row>
    <row r="74" spans="1:11" ht="21" thickBot="1" x14ac:dyDescent="0.3">
      <c r="A74" s="1" t="str">
        <f>IF(E74=استعلام!$H$3,COUNTIF(المنصرف!$E$3:E74,استعلام!$H$3),"")</f>
        <v/>
      </c>
      <c r="B74" s="52"/>
      <c r="C74" s="36"/>
      <c r="D74" s="37"/>
      <c r="E74" s="2"/>
      <c r="F74" s="2"/>
      <c r="G74" s="224"/>
      <c r="H74" s="86"/>
      <c r="I74" s="2"/>
      <c r="J74" s="38"/>
      <c r="K74" s="44"/>
    </row>
    <row r="75" spans="1:11" ht="21" thickBot="1" x14ac:dyDescent="0.3">
      <c r="A75" s="1" t="str">
        <f>IF(E75=استعلام!$H$3,COUNTIF(المنصرف!$E$3:E75,استعلام!$H$3),"")</f>
        <v/>
      </c>
      <c r="B75" s="52"/>
      <c r="C75" s="36"/>
      <c r="D75" s="37"/>
      <c r="E75" s="90"/>
      <c r="F75" s="2"/>
      <c r="G75" s="224"/>
      <c r="H75" s="86"/>
      <c r="I75" s="2"/>
      <c r="J75" s="38"/>
      <c r="K75" s="44"/>
    </row>
    <row r="76" spans="1:11" ht="21" thickBot="1" x14ac:dyDescent="0.3">
      <c r="A76" s="1" t="str">
        <f>IF(E76=استعلام!$H$3,COUNTIF(المنصرف!$E$3:E76,استعلام!$H$3),"")</f>
        <v/>
      </c>
      <c r="B76" s="52"/>
      <c r="C76" s="36"/>
      <c r="D76" s="37"/>
      <c r="E76" s="2"/>
      <c r="F76" s="2"/>
      <c r="G76" s="224"/>
      <c r="H76" s="86"/>
      <c r="I76" s="2"/>
      <c r="J76" s="38"/>
      <c r="K76" s="44"/>
    </row>
    <row r="77" spans="1:11" ht="21" thickBot="1" x14ac:dyDescent="0.3">
      <c r="A77" s="1" t="str">
        <f>IF(E77=استعلام!$H$3,COUNTIF(المنصرف!$E$3:E77,استعلام!$H$3),"")</f>
        <v/>
      </c>
      <c r="B77" s="52"/>
      <c r="C77" s="36"/>
      <c r="D77" s="37"/>
      <c r="E77" s="2"/>
      <c r="F77" s="2"/>
      <c r="G77" s="224"/>
      <c r="H77" s="86"/>
      <c r="I77" s="2"/>
      <c r="J77" s="38"/>
      <c r="K77" s="44"/>
    </row>
    <row r="78" spans="1:11" ht="21" thickBot="1" x14ac:dyDescent="0.3">
      <c r="A78" s="1" t="str">
        <f>IF(E78=استعلام!$H$3,COUNTIF(المنصرف!$E$3:E78,استعلام!$H$3),"")</f>
        <v/>
      </c>
      <c r="B78" s="52"/>
      <c r="C78" s="36"/>
      <c r="D78" s="37"/>
      <c r="E78" s="2"/>
      <c r="F78" s="2"/>
      <c r="G78" s="224"/>
      <c r="H78" s="86"/>
      <c r="I78" s="2"/>
      <c r="J78" s="38"/>
      <c r="K78" s="44"/>
    </row>
    <row r="79" spans="1:11" ht="21" thickBot="1" x14ac:dyDescent="0.3">
      <c r="A79" s="1" t="str">
        <f>IF(E79=استعلام!$H$3,COUNTIF(المنصرف!$E$3:E79,استعلام!$H$3),"")</f>
        <v/>
      </c>
      <c r="B79" s="52"/>
      <c r="C79" s="36"/>
      <c r="D79" s="37"/>
      <c r="E79" s="2"/>
      <c r="F79" s="2"/>
      <c r="G79" s="224"/>
      <c r="H79" s="86"/>
      <c r="I79" s="2"/>
      <c r="J79" s="38"/>
      <c r="K79" s="44"/>
    </row>
    <row r="80" spans="1:11" ht="21" thickBot="1" x14ac:dyDescent="0.3">
      <c r="A80" s="1" t="str">
        <f>IF(E80=استعلام!$H$3,COUNTIF(المنصرف!$E$3:E80,استعلام!$H$3),"")</f>
        <v/>
      </c>
      <c r="B80" s="52"/>
      <c r="C80" s="36"/>
      <c r="D80" s="37"/>
      <c r="E80" s="2"/>
      <c r="F80" s="2"/>
      <c r="G80" s="224"/>
      <c r="H80" s="86"/>
      <c r="I80" s="2"/>
      <c r="J80" s="38"/>
      <c r="K80" s="44"/>
    </row>
    <row r="81" spans="1:11" ht="21" thickBot="1" x14ac:dyDescent="0.3">
      <c r="A81" s="1" t="str">
        <f>IF(E81=استعلام!$H$3,COUNTIF(المنصرف!$E$3:E81,استعلام!$H$3),"")</f>
        <v/>
      </c>
      <c r="B81" s="52"/>
      <c r="C81" s="36"/>
      <c r="D81" s="37"/>
      <c r="E81" s="2"/>
      <c r="F81" s="2"/>
      <c r="G81" s="224"/>
      <c r="H81" s="86"/>
      <c r="I81" s="2"/>
      <c r="J81" s="38"/>
      <c r="K81" s="44"/>
    </row>
    <row r="82" spans="1:11" ht="21" thickBot="1" x14ac:dyDescent="0.3">
      <c r="A82" s="1" t="str">
        <f>IF(E82=استعلام!$H$3,COUNTIF(المنصرف!$E$3:E82,استعلام!$H$3),"")</f>
        <v/>
      </c>
      <c r="B82" s="52"/>
      <c r="C82" s="36"/>
      <c r="D82" s="37"/>
      <c r="E82" s="2"/>
      <c r="F82" s="2"/>
      <c r="G82" s="224"/>
      <c r="H82" s="86"/>
      <c r="I82" s="2"/>
      <c r="J82" s="38"/>
      <c r="K82" s="44"/>
    </row>
    <row r="83" spans="1:11" ht="21" thickBot="1" x14ac:dyDescent="0.3">
      <c r="A83" s="1" t="str">
        <f>IF(E83=استعلام!$H$3,COUNTIF(المنصرف!$E$3:E83,استعلام!$H$3),"")</f>
        <v/>
      </c>
      <c r="B83" s="52"/>
      <c r="C83" s="36"/>
      <c r="D83" s="37"/>
      <c r="E83" s="2"/>
      <c r="F83" s="2"/>
      <c r="G83" s="224"/>
      <c r="H83" s="86"/>
      <c r="I83" s="2"/>
      <c r="J83" s="38"/>
      <c r="K83" s="44"/>
    </row>
    <row r="84" spans="1:11" ht="21" thickBot="1" x14ac:dyDescent="0.3">
      <c r="A84" s="1" t="str">
        <f>IF(E84=استعلام!$H$3,COUNTIF(المنصرف!$E$3:E84,استعلام!$H$3),"")</f>
        <v/>
      </c>
      <c r="B84" s="52"/>
      <c r="C84" s="36"/>
      <c r="D84" s="37"/>
      <c r="E84" s="2"/>
      <c r="F84" s="2"/>
      <c r="G84" s="224"/>
      <c r="H84" s="86"/>
      <c r="I84" s="2"/>
      <c r="J84" s="38"/>
      <c r="K84" s="44"/>
    </row>
    <row r="85" spans="1:11" ht="21" thickBot="1" x14ac:dyDescent="0.3">
      <c r="A85" s="1" t="str">
        <f>IF(E85=استعلام!$H$3,COUNTIF(المنصرف!$E$3:E85,استعلام!$H$3),"")</f>
        <v/>
      </c>
      <c r="B85" s="52"/>
      <c r="C85" s="36"/>
      <c r="D85" s="37"/>
      <c r="E85" s="2"/>
      <c r="F85" s="2"/>
      <c r="G85" s="224"/>
      <c r="H85" s="86"/>
      <c r="I85" s="2"/>
      <c r="J85" s="38"/>
      <c r="K85" s="44"/>
    </row>
    <row r="86" spans="1:11" ht="21" thickBot="1" x14ac:dyDescent="0.3">
      <c r="A86" s="1" t="str">
        <f>IF(E86=استعلام!$H$3,COUNTIF(المنصرف!$E$3:E86,استعلام!$H$3),"")</f>
        <v/>
      </c>
      <c r="B86" s="52"/>
      <c r="C86" s="36"/>
      <c r="D86" s="37"/>
      <c r="E86" s="2"/>
      <c r="F86" s="2"/>
      <c r="G86" s="224"/>
      <c r="H86" s="86"/>
      <c r="I86" s="2"/>
      <c r="J86" s="38"/>
      <c r="K86" s="44"/>
    </row>
    <row r="87" spans="1:11" ht="21" thickBot="1" x14ac:dyDescent="0.3">
      <c r="A87" s="1" t="str">
        <f>IF(E87=استعلام!$H$3,COUNTIF(المنصرف!$E$3:E87,استعلام!$H$3),"")</f>
        <v/>
      </c>
      <c r="B87" s="52"/>
      <c r="C87" s="36"/>
      <c r="D87" s="37"/>
      <c r="E87" s="2"/>
      <c r="F87" s="2"/>
      <c r="G87" s="224"/>
      <c r="H87" s="86"/>
      <c r="I87" s="2"/>
      <c r="J87" s="38"/>
      <c r="K87" s="44"/>
    </row>
    <row r="88" spans="1:11" ht="21" thickBot="1" x14ac:dyDescent="0.3">
      <c r="A88" s="1" t="str">
        <f>IF(E88=استعلام!$H$3,COUNTIF(المنصرف!$E$3:E88,استعلام!$H$3),"")</f>
        <v/>
      </c>
      <c r="B88" s="52"/>
      <c r="C88" s="36"/>
      <c r="D88" s="37"/>
      <c r="E88" s="2"/>
      <c r="F88" s="2"/>
      <c r="G88" s="224"/>
      <c r="H88" s="86"/>
      <c r="I88" s="2"/>
      <c r="J88" s="38"/>
      <c r="K88" s="44"/>
    </row>
    <row r="89" spans="1:11" ht="21" thickBot="1" x14ac:dyDescent="0.3">
      <c r="A89" s="1" t="str">
        <f>IF(E89=استعلام!$H$3,COUNTIF(المنصرف!$E$3:E89,استعلام!$H$3),"")</f>
        <v/>
      </c>
      <c r="B89" s="52"/>
      <c r="C89" s="36"/>
      <c r="D89" s="37"/>
      <c r="E89" s="2"/>
      <c r="F89" s="2"/>
      <c r="G89" s="224"/>
      <c r="H89" s="86"/>
      <c r="I89" s="2"/>
      <c r="J89" s="38"/>
      <c r="K89" s="44"/>
    </row>
    <row r="90" spans="1:11" ht="21" thickBot="1" x14ac:dyDescent="0.3">
      <c r="A90" s="1" t="str">
        <f>IF(E90=استعلام!$H$3,COUNTIF(المنصرف!$E$3:E90,استعلام!$H$3),"")</f>
        <v/>
      </c>
      <c r="B90" s="52"/>
      <c r="C90" s="36"/>
      <c r="D90" s="37"/>
      <c r="E90" s="2"/>
      <c r="F90" s="2"/>
      <c r="G90" s="224"/>
      <c r="H90" s="86"/>
      <c r="I90" s="2"/>
      <c r="J90" s="38"/>
      <c r="K90" s="44"/>
    </row>
    <row r="91" spans="1:11" ht="21" thickBot="1" x14ac:dyDescent="0.3">
      <c r="A91" s="1" t="str">
        <f>IF(E91=استعلام!$H$3,COUNTIF(المنصرف!$E$3:E91,استعلام!$H$3),"")</f>
        <v/>
      </c>
      <c r="B91" s="52"/>
      <c r="C91" s="36"/>
      <c r="D91" s="37"/>
      <c r="E91" s="2"/>
      <c r="F91" s="2"/>
      <c r="G91" s="224"/>
      <c r="H91" s="86"/>
      <c r="I91" s="2"/>
      <c r="J91" s="38"/>
      <c r="K91" s="43"/>
    </row>
    <row r="92" spans="1:11" ht="21" thickBot="1" x14ac:dyDescent="0.3">
      <c r="A92" s="1" t="str">
        <f>IF(E92=استعلام!$H$3,COUNTIF(المنصرف!$E$3:E92,استعلام!$H$3),"")</f>
        <v/>
      </c>
      <c r="B92" s="52"/>
      <c r="C92" s="36"/>
      <c r="D92" s="37"/>
      <c r="E92" s="2"/>
      <c r="F92" s="2"/>
      <c r="G92" s="224"/>
      <c r="H92" s="86"/>
      <c r="I92" s="2"/>
      <c r="J92" s="38"/>
      <c r="K92" s="43"/>
    </row>
    <row r="93" spans="1:11" ht="21" thickBot="1" x14ac:dyDescent="0.3">
      <c r="A93" s="1" t="str">
        <f>IF(E93=استعلام!$H$3,COUNTIF(المنصرف!$E$3:E93,استعلام!$H$3),"")</f>
        <v/>
      </c>
      <c r="B93" s="52"/>
      <c r="C93" s="36"/>
      <c r="D93" s="37"/>
      <c r="E93" s="2"/>
      <c r="F93" s="2"/>
      <c r="G93" s="224"/>
      <c r="H93" s="86"/>
      <c r="I93" s="2"/>
      <c r="J93" s="38"/>
      <c r="K93" s="43"/>
    </row>
    <row r="94" spans="1:11" ht="21" thickBot="1" x14ac:dyDescent="0.3">
      <c r="A94" s="1" t="str">
        <f>IF(E94=استعلام!$H$3,COUNTIF(المنصرف!$E$3:E94,استعلام!$H$3),"")</f>
        <v/>
      </c>
      <c r="B94" s="52"/>
      <c r="C94" s="36"/>
      <c r="D94" s="37"/>
      <c r="E94" s="2"/>
      <c r="F94" s="2"/>
      <c r="G94" s="224"/>
      <c r="H94" s="86"/>
      <c r="I94" s="2"/>
      <c r="J94" s="38"/>
      <c r="K94" s="43"/>
    </row>
    <row r="95" spans="1:11" ht="21" thickBot="1" x14ac:dyDescent="0.3">
      <c r="A95" s="1" t="str">
        <f>IF(E95=استعلام!$H$3,COUNTIF(المنصرف!$E$3:E95,استعلام!$H$3),"")</f>
        <v/>
      </c>
      <c r="B95" s="52"/>
      <c r="C95" s="36"/>
      <c r="D95" s="37"/>
      <c r="E95" s="2"/>
      <c r="F95" s="2"/>
      <c r="G95" s="224"/>
      <c r="H95" s="86"/>
      <c r="I95" s="2"/>
      <c r="J95" s="38"/>
      <c r="K95" s="43"/>
    </row>
    <row r="96" spans="1:11" ht="21" thickBot="1" x14ac:dyDescent="0.3">
      <c r="A96" s="1" t="str">
        <f>IF(E96=استعلام!$H$3,COUNTIF(المنصرف!$E$3:E96,استعلام!$H$3),"")</f>
        <v/>
      </c>
      <c r="B96" s="52"/>
      <c r="C96" s="36"/>
      <c r="D96" s="37"/>
      <c r="E96" s="2"/>
      <c r="F96" s="2"/>
      <c r="G96" s="224"/>
      <c r="H96" s="86"/>
      <c r="I96" s="2"/>
      <c r="J96" s="38"/>
      <c r="K96" s="43"/>
    </row>
    <row r="97" spans="1:11" ht="21" thickBot="1" x14ac:dyDescent="0.3">
      <c r="A97" s="1" t="str">
        <f>IF(E97=استعلام!$H$3,COUNTIF(المنصرف!$E$3:E97,استعلام!$H$3),"")</f>
        <v/>
      </c>
      <c r="B97" s="52"/>
      <c r="C97" s="36"/>
      <c r="D97" s="37"/>
      <c r="E97" s="2"/>
      <c r="F97" s="2"/>
      <c r="G97" s="224"/>
      <c r="H97" s="86"/>
      <c r="I97" s="2"/>
      <c r="J97" s="38"/>
      <c r="K97" s="43"/>
    </row>
    <row r="98" spans="1:11" ht="21" thickBot="1" x14ac:dyDescent="0.3">
      <c r="A98" s="1" t="str">
        <f>IF(E98=استعلام!$H$3,COUNTIF(المنصرف!$E$3:E98,استعلام!$H$3),"")</f>
        <v/>
      </c>
      <c r="B98" s="52"/>
      <c r="C98" s="36"/>
      <c r="D98" s="37"/>
      <c r="E98" s="2"/>
      <c r="F98" s="2"/>
      <c r="G98" s="224"/>
      <c r="H98" s="86"/>
      <c r="I98" s="2"/>
      <c r="J98" s="38"/>
      <c r="K98" s="43"/>
    </row>
    <row r="99" spans="1:11" ht="21" thickBot="1" x14ac:dyDescent="0.3">
      <c r="A99" s="1" t="str">
        <f>IF(E99=استعلام!$H$3,COUNTIF(المنصرف!$E$3:E99,استعلام!$H$3),"")</f>
        <v/>
      </c>
      <c r="B99" s="52"/>
      <c r="C99" s="36"/>
      <c r="D99" s="37"/>
      <c r="E99" s="2"/>
      <c r="F99" s="2"/>
      <c r="G99" s="224"/>
      <c r="H99" s="86"/>
      <c r="I99" s="2"/>
      <c r="J99" s="38"/>
      <c r="K99" s="43"/>
    </row>
    <row r="100" spans="1:11" ht="21" thickBot="1" x14ac:dyDescent="0.3">
      <c r="A100" s="1" t="str">
        <f>IF(E100=استعلام!$H$3,COUNTIF(المنصرف!$E$3:E100,استعلام!$H$3),"")</f>
        <v/>
      </c>
      <c r="B100" s="52"/>
      <c r="C100" s="36"/>
      <c r="D100" s="37"/>
      <c r="E100" s="2"/>
      <c r="F100" s="2"/>
      <c r="G100" s="224"/>
      <c r="H100" s="86"/>
      <c r="I100" s="2"/>
      <c r="J100" s="38"/>
      <c r="K100" s="43"/>
    </row>
    <row r="101" spans="1:11" ht="21" thickBot="1" x14ac:dyDescent="0.3">
      <c r="A101" s="1" t="str">
        <f>IF(E101=استعلام!$H$3,COUNTIF(المنصرف!$E$3:E101,استعلام!$H$3),"")</f>
        <v/>
      </c>
      <c r="B101" s="52"/>
      <c r="C101" s="36"/>
      <c r="D101" s="37"/>
      <c r="E101" s="2"/>
      <c r="F101" s="2"/>
      <c r="G101" s="224"/>
      <c r="H101" s="86"/>
      <c r="I101" s="2"/>
      <c r="J101" s="38"/>
      <c r="K101" s="43"/>
    </row>
    <row r="102" spans="1:11" ht="21" thickBot="1" x14ac:dyDescent="0.3">
      <c r="A102" s="1" t="str">
        <f>IF(E102=استعلام!$H$3,COUNTIF(المنصرف!$E$3:E102,استعلام!$H$3),"")</f>
        <v/>
      </c>
      <c r="B102" s="52"/>
      <c r="C102" s="36"/>
      <c r="D102" s="37"/>
      <c r="E102" s="2"/>
      <c r="F102" s="2"/>
      <c r="G102" s="224"/>
      <c r="H102" s="86"/>
      <c r="I102" s="2"/>
      <c r="J102" s="38"/>
      <c r="K102" s="43"/>
    </row>
    <row r="103" spans="1:11" ht="21" thickBot="1" x14ac:dyDescent="0.3">
      <c r="A103" s="1" t="str">
        <f>IF(E103=استعلام!$H$3,COUNTIF(المنصرف!$E$3:E103,استعلام!$H$3),"")</f>
        <v/>
      </c>
      <c r="B103" s="52"/>
      <c r="C103" s="36"/>
      <c r="D103" s="37"/>
      <c r="E103" s="2"/>
      <c r="F103" s="2"/>
      <c r="G103" s="224"/>
      <c r="H103" s="86"/>
      <c r="I103" s="2"/>
      <c r="J103" s="38"/>
      <c r="K103" s="43"/>
    </row>
    <row r="104" spans="1:11" ht="21" thickBot="1" x14ac:dyDescent="0.3">
      <c r="A104" s="1" t="str">
        <f>IF(E104=استعلام!$H$3,COUNTIF(المنصرف!$E$3:E104,استعلام!$H$3),"")</f>
        <v/>
      </c>
      <c r="B104" s="52"/>
      <c r="C104" s="36"/>
      <c r="D104" s="37"/>
      <c r="E104" s="2"/>
      <c r="F104" s="2"/>
      <c r="G104" s="224"/>
      <c r="H104" s="86"/>
      <c r="I104" s="2"/>
      <c r="J104" s="38"/>
      <c r="K104" s="43"/>
    </row>
    <row r="105" spans="1:11" ht="21" thickBot="1" x14ac:dyDescent="0.3">
      <c r="A105" s="1" t="str">
        <f>IF(E105=استعلام!$H$3,COUNTIF(المنصرف!$E$3:E105,استعلام!$H$3),"")</f>
        <v/>
      </c>
      <c r="B105" s="52"/>
      <c r="C105" s="36"/>
      <c r="D105" s="37"/>
      <c r="E105" s="2"/>
      <c r="F105" s="2"/>
      <c r="G105" s="224"/>
      <c r="H105" s="86"/>
      <c r="I105" s="2"/>
      <c r="J105" s="38"/>
      <c r="K105" s="43"/>
    </row>
    <row r="106" spans="1:11" ht="21" thickBot="1" x14ac:dyDescent="0.3">
      <c r="A106" s="1" t="str">
        <f>IF(E106=استعلام!$H$3,COUNTIF(المنصرف!$E$3:E106,استعلام!$H$3),"")</f>
        <v/>
      </c>
      <c r="B106" s="52"/>
      <c r="C106" s="36"/>
      <c r="D106" s="37"/>
      <c r="E106" s="2"/>
      <c r="F106" s="2"/>
      <c r="G106" s="224"/>
      <c r="H106" s="86"/>
      <c r="I106" s="2"/>
      <c r="J106" s="38"/>
      <c r="K106" s="43"/>
    </row>
    <row r="107" spans="1:11" ht="21" thickBot="1" x14ac:dyDescent="0.3">
      <c r="A107" s="1" t="str">
        <f>IF(E107=استعلام!$H$3,COUNTIF(المنصرف!$E$3:E107,استعلام!$H$3),"")</f>
        <v/>
      </c>
      <c r="B107" s="52"/>
      <c r="C107" s="36"/>
      <c r="D107" s="37"/>
      <c r="E107" s="2"/>
      <c r="F107" s="2"/>
      <c r="G107" s="224"/>
      <c r="H107" s="86"/>
      <c r="I107" s="2"/>
      <c r="J107" s="38"/>
      <c r="K107" s="43"/>
    </row>
    <row r="108" spans="1:11" ht="21" thickBot="1" x14ac:dyDescent="0.3">
      <c r="A108" s="1" t="str">
        <f>IF(E108=استعلام!$H$3,COUNTIF(المنصرف!$E$3:E108,استعلام!$H$3),"")</f>
        <v/>
      </c>
      <c r="B108" s="52"/>
      <c r="C108" s="36"/>
      <c r="D108" s="37"/>
      <c r="E108" s="2"/>
      <c r="F108" s="2"/>
      <c r="G108" s="224"/>
      <c r="H108" s="86"/>
      <c r="I108" s="2"/>
      <c r="J108" s="38"/>
      <c r="K108" s="43"/>
    </row>
    <row r="109" spans="1:11" ht="21" thickBot="1" x14ac:dyDescent="0.3">
      <c r="A109" s="1" t="str">
        <f>IF(E109=استعلام!$H$3,COUNTIF(المنصرف!$E$3:E109,استعلام!$H$3),"")</f>
        <v/>
      </c>
      <c r="B109" s="52"/>
      <c r="C109" s="36"/>
      <c r="D109" s="37"/>
      <c r="E109" s="2"/>
      <c r="F109" s="2"/>
      <c r="G109" s="224"/>
      <c r="H109" s="86"/>
      <c r="I109" s="2"/>
      <c r="J109" s="38"/>
      <c r="K109" s="43"/>
    </row>
    <row r="110" spans="1:11" ht="21" thickBot="1" x14ac:dyDescent="0.3">
      <c r="A110" s="1" t="str">
        <f>IF(E110=استعلام!$H$3,COUNTIF(المنصرف!$E$3:E110,استعلام!$H$3),"")</f>
        <v/>
      </c>
      <c r="B110" s="52"/>
      <c r="C110" s="36"/>
      <c r="D110" s="37"/>
      <c r="E110" s="2"/>
      <c r="F110" s="2"/>
      <c r="G110" s="224"/>
      <c r="H110" s="86"/>
      <c r="I110" s="2"/>
      <c r="J110" s="38"/>
      <c r="K110" s="43"/>
    </row>
    <row r="111" spans="1:11" ht="21" thickBot="1" x14ac:dyDescent="0.3">
      <c r="A111" s="1" t="str">
        <f>IF(E111=استعلام!$H$3,COUNTIF(المنصرف!$E$3:E111,استعلام!$H$3),"")</f>
        <v/>
      </c>
      <c r="B111" s="52"/>
      <c r="C111" s="36"/>
      <c r="D111" s="37"/>
      <c r="E111" s="2"/>
      <c r="F111" s="2"/>
      <c r="G111" s="224"/>
      <c r="H111" s="86"/>
      <c r="I111" s="2"/>
      <c r="J111" s="38"/>
      <c r="K111" s="43"/>
    </row>
    <row r="112" spans="1:11" ht="21" thickBot="1" x14ac:dyDescent="0.3">
      <c r="A112" s="1" t="str">
        <f>IF(E112=استعلام!$H$3,COUNTIF(المنصرف!$E$3:E112,استعلام!$H$3),"")</f>
        <v/>
      </c>
      <c r="B112" s="52"/>
      <c r="C112" s="36"/>
      <c r="D112" s="37"/>
      <c r="E112" s="2"/>
      <c r="F112" s="2"/>
      <c r="G112" s="224"/>
      <c r="H112" s="86"/>
      <c r="I112" s="2"/>
      <c r="J112" s="38"/>
      <c r="K112" s="43"/>
    </row>
    <row r="113" spans="1:11" ht="21" thickBot="1" x14ac:dyDescent="0.3">
      <c r="A113" s="1" t="str">
        <f>IF(E113=استعلام!$H$3,COUNTIF(المنصرف!$E$3:E113,استعلام!$H$3),"")</f>
        <v/>
      </c>
      <c r="B113" s="52"/>
      <c r="C113" s="36"/>
      <c r="D113" s="37"/>
      <c r="E113" s="2"/>
      <c r="F113" s="2"/>
      <c r="G113" s="224"/>
      <c r="H113" s="86"/>
      <c r="I113" s="2"/>
      <c r="J113" s="38"/>
      <c r="K113" s="43"/>
    </row>
    <row r="114" spans="1:11" ht="21" thickBot="1" x14ac:dyDescent="0.3">
      <c r="A114" s="1" t="str">
        <f>IF(E114=استعلام!$H$3,COUNTIF(المنصرف!$E$3:E114,استعلام!$H$3),"")</f>
        <v/>
      </c>
      <c r="B114" s="52"/>
      <c r="C114" s="36"/>
      <c r="D114" s="37"/>
      <c r="E114" s="2"/>
      <c r="F114" s="2"/>
      <c r="G114" s="224"/>
      <c r="H114" s="86"/>
      <c r="I114" s="2"/>
      <c r="J114" s="38"/>
      <c r="K114" s="43"/>
    </row>
    <row r="115" spans="1:11" ht="21" thickBot="1" x14ac:dyDescent="0.3">
      <c r="A115" s="1" t="str">
        <f>IF(E115=استعلام!$H$3,COUNTIF(المنصرف!$E$3:E115,استعلام!$H$3),"")</f>
        <v/>
      </c>
      <c r="B115" s="52"/>
      <c r="C115" s="36"/>
      <c r="D115" s="37"/>
      <c r="E115" s="2"/>
      <c r="F115" s="2"/>
      <c r="G115" s="224"/>
      <c r="H115" s="86"/>
      <c r="I115" s="2"/>
      <c r="J115" s="38"/>
      <c r="K115" s="43"/>
    </row>
    <row r="116" spans="1:11" ht="21" thickBot="1" x14ac:dyDescent="0.3">
      <c r="A116" s="1" t="str">
        <f>IF(E116=استعلام!$H$3,COUNTIF(المنصرف!$E$3:E116,استعلام!$H$3),"")</f>
        <v/>
      </c>
      <c r="B116" s="52"/>
      <c r="C116" s="36"/>
      <c r="D116" s="37"/>
      <c r="E116" s="2"/>
      <c r="F116" s="2"/>
      <c r="G116" s="224"/>
      <c r="H116" s="86"/>
      <c r="I116" s="2"/>
      <c r="J116" s="38"/>
      <c r="K116" s="43"/>
    </row>
    <row r="117" spans="1:11" ht="21" thickBot="1" x14ac:dyDescent="0.3">
      <c r="A117" s="1" t="str">
        <f>IF(E117=استعلام!$H$3,COUNTIF(المنصرف!$E$3:E117,استعلام!$H$3),"")</f>
        <v/>
      </c>
      <c r="B117" s="52"/>
      <c r="C117" s="36"/>
      <c r="D117" s="37"/>
      <c r="E117" s="2"/>
      <c r="F117" s="2"/>
      <c r="G117" s="224"/>
      <c r="H117" s="86"/>
      <c r="I117" s="2"/>
      <c r="J117" s="38"/>
      <c r="K117" s="43"/>
    </row>
    <row r="118" spans="1:11" ht="21" thickBot="1" x14ac:dyDescent="0.3">
      <c r="A118" s="1" t="str">
        <f>IF(E118=استعلام!$H$3,COUNTIF(المنصرف!$E$3:E118,استعلام!$H$3),"")</f>
        <v/>
      </c>
      <c r="B118" s="52"/>
      <c r="C118" s="36"/>
      <c r="D118" s="37"/>
      <c r="E118" s="2"/>
      <c r="F118" s="2"/>
      <c r="G118" s="224"/>
      <c r="H118" s="86"/>
      <c r="I118" s="2"/>
      <c r="J118" s="38"/>
      <c r="K118" s="43"/>
    </row>
    <row r="119" spans="1:11" ht="21" thickBot="1" x14ac:dyDescent="0.3">
      <c r="A119" s="1" t="str">
        <f>IF(E119=استعلام!$H$3,COUNTIF(المنصرف!$E$3:E119,استعلام!$H$3),"")</f>
        <v/>
      </c>
      <c r="B119" s="52"/>
      <c r="C119" s="36"/>
      <c r="D119" s="37"/>
      <c r="E119" s="2"/>
      <c r="F119" s="2"/>
      <c r="G119" s="224"/>
      <c r="H119" s="86"/>
      <c r="I119" s="2"/>
      <c r="J119" s="38"/>
      <c r="K119" s="43"/>
    </row>
    <row r="120" spans="1:11" ht="21" thickBot="1" x14ac:dyDescent="0.3">
      <c r="A120" s="1" t="str">
        <f>IF(E120=استعلام!$H$3,COUNTIF(المنصرف!$E$3:E120,استعلام!$H$3),"")</f>
        <v/>
      </c>
      <c r="B120" s="52"/>
      <c r="C120" s="36"/>
      <c r="D120" s="37"/>
      <c r="E120" s="2"/>
      <c r="F120" s="2"/>
      <c r="G120" s="224"/>
      <c r="H120" s="86"/>
      <c r="I120" s="2"/>
      <c r="J120" s="38"/>
      <c r="K120" s="43"/>
    </row>
    <row r="121" spans="1:11" ht="21" thickBot="1" x14ac:dyDescent="0.3">
      <c r="A121" s="1" t="str">
        <f>IF(E121=استعلام!$H$3,COUNTIF(المنصرف!$E$3:E121,استعلام!$H$3),"")</f>
        <v/>
      </c>
      <c r="B121" s="52"/>
      <c r="C121" s="36"/>
      <c r="D121" s="37"/>
      <c r="E121" s="2"/>
      <c r="F121" s="2"/>
      <c r="G121" s="224"/>
      <c r="H121" s="86"/>
      <c r="I121" s="2"/>
      <c r="J121" s="38"/>
      <c r="K121" s="43"/>
    </row>
    <row r="122" spans="1:11" ht="21" thickBot="1" x14ac:dyDescent="0.3">
      <c r="A122" s="1" t="str">
        <f>IF(E122=استعلام!$H$3,COUNTIF(المنصرف!$E$3:E122,استعلام!$H$3),"")</f>
        <v/>
      </c>
      <c r="B122" s="52"/>
      <c r="C122" s="36"/>
      <c r="D122" s="37"/>
      <c r="E122" s="2"/>
      <c r="F122" s="2"/>
      <c r="G122" s="224"/>
      <c r="H122" s="86"/>
      <c r="I122" s="2"/>
      <c r="J122" s="38"/>
      <c r="K122" s="43"/>
    </row>
    <row r="123" spans="1:11" ht="21" thickBot="1" x14ac:dyDescent="0.3">
      <c r="A123" s="1" t="str">
        <f>IF(E123=استعلام!$H$3,COUNTIF(المنصرف!$E$3:E123,استعلام!$H$3),"")</f>
        <v/>
      </c>
      <c r="B123" s="52"/>
      <c r="C123" s="36"/>
      <c r="D123" s="37"/>
      <c r="E123" s="2"/>
      <c r="F123" s="2"/>
      <c r="G123" s="224"/>
      <c r="H123" s="86"/>
      <c r="I123" s="2"/>
      <c r="J123" s="38"/>
      <c r="K123" s="43"/>
    </row>
    <row r="124" spans="1:11" ht="21" thickBot="1" x14ac:dyDescent="0.3">
      <c r="A124" s="1" t="str">
        <f>IF(E124=استعلام!$H$3,COUNTIF(المنصرف!$E$3:E124,استعلام!$H$3),"")</f>
        <v/>
      </c>
      <c r="B124" s="52"/>
      <c r="C124" s="36"/>
      <c r="D124" s="37"/>
      <c r="E124" s="2"/>
      <c r="F124" s="2"/>
      <c r="G124" s="224"/>
      <c r="H124" s="86"/>
      <c r="I124" s="2"/>
      <c r="J124" s="38"/>
      <c r="K124" s="43"/>
    </row>
    <row r="125" spans="1:11" ht="21" thickBot="1" x14ac:dyDescent="0.3">
      <c r="A125" s="1" t="str">
        <f>IF(E125=استعلام!$H$3,COUNTIF(المنصرف!$E$3:E125,استعلام!$H$3),"")</f>
        <v/>
      </c>
      <c r="B125" s="52"/>
      <c r="C125" s="36"/>
      <c r="D125" s="37"/>
      <c r="E125" s="2"/>
      <c r="F125" s="2"/>
      <c r="G125" s="224"/>
      <c r="H125" s="86"/>
      <c r="I125" s="2"/>
      <c r="J125" s="38"/>
      <c r="K125" s="43"/>
    </row>
    <row r="126" spans="1:11" ht="21" thickBot="1" x14ac:dyDescent="0.3">
      <c r="A126" s="1" t="str">
        <f>IF(E126=استعلام!$H$3,COUNTIF(المنصرف!$E$3:E126,استعلام!$H$3),"")</f>
        <v/>
      </c>
      <c r="B126" s="52"/>
      <c r="C126" s="36"/>
      <c r="D126" s="37"/>
      <c r="E126" s="2"/>
      <c r="F126" s="2"/>
      <c r="G126" s="224"/>
      <c r="H126" s="86"/>
      <c r="I126" s="2"/>
      <c r="J126" s="38"/>
      <c r="K126" s="43"/>
    </row>
    <row r="127" spans="1:11" ht="21" thickBot="1" x14ac:dyDescent="0.3">
      <c r="A127" s="1" t="str">
        <f>IF(E127=استعلام!$H$3,COUNTIF(المنصرف!$E$3:E127,استعلام!$H$3),"")</f>
        <v/>
      </c>
      <c r="B127" s="52"/>
      <c r="C127" s="36"/>
      <c r="D127" s="37"/>
      <c r="E127" s="2"/>
      <c r="F127" s="2"/>
      <c r="G127" s="224"/>
      <c r="H127" s="86"/>
      <c r="I127" s="2"/>
      <c r="J127" s="38"/>
      <c r="K127" s="43"/>
    </row>
    <row r="128" spans="1:11" ht="21" thickBot="1" x14ac:dyDescent="0.3">
      <c r="A128" s="1" t="str">
        <f>IF(E128=استعلام!$H$3,COUNTIF(المنصرف!$E$3:E128,استعلام!$H$3),"")</f>
        <v/>
      </c>
      <c r="B128" s="52"/>
      <c r="C128" s="36"/>
      <c r="D128" s="37"/>
      <c r="E128" s="2"/>
      <c r="F128" s="2"/>
      <c r="G128" s="224"/>
      <c r="H128" s="86"/>
      <c r="I128" s="2"/>
      <c r="J128" s="38"/>
      <c r="K128" s="43"/>
    </row>
    <row r="129" spans="1:11" ht="21" thickBot="1" x14ac:dyDescent="0.3">
      <c r="A129" s="1" t="str">
        <f>IF(E129=استعلام!$H$3,COUNTIF(المنصرف!$E$3:E129,استعلام!$H$3),"")</f>
        <v/>
      </c>
      <c r="B129" s="52"/>
      <c r="C129" s="36"/>
      <c r="D129" s="37"/>
      <c r="E129" s="2"/>
      <c r="F129" s="2"/>
      <c r="G129" s="224"/>
      <c r="H129" s="86"/>
      <c r="I129" s="2"/>
      <c r="J129" s="38"/>
      <c r="K129" s="43"/>
    </row>
    <row r="130" spans="1:11" ht="21" thickBot="1" x14ac:dyDescent="0.3">
      <c r="A130" s="1" t="str">
        <f>IF(E130=استعلام!$H$3,COUNTIF(المنصرف!$E$3:E130,استعلام!$H$3),"")</f>
        <v/>
      </c>
      <c r="B130" s="52"/>
      <c r="C130" s="36"/>
      <c r="D130" s="37"/>
      <c r="E130" s="2"/>
      <c r="F130" s="2"/>
      <c r="G130" s="224"/>
      <c r="H130" s="86"/>
      <c r="I130" s="2"/>
      <c r="J130" s="38"/>
      <c r="K130" s="43"/>
    </row>
    <row r="131" spans="1:11" ht="21" thickBot="1" x14ac:dyDescent="0.3">
      <c r="A131" s="1" t="str">
        <f>IF(E131=استعلام!$H$3,COUNTIF(المنصرف!$E$3:E131,استعلام!$H$3),"")</f>
        <v/>
      </c>
      <c r="B131" s="52"/>
      <c r="C131" s="36"/>
      <c r="D131" s="37"/>
      <c r="E131" s="2"/>
      <c r="F131" s="2"/>
      <c r="G131" s="224"/>
      <c r="H131" s="86"/>
      <c r="I131" s="2"/>
      <c r="J131" s="38"/>
      <c r="K131" s="43"/>
    </row>
    <row r="132" spans="1:11" ht="21" thickBot="1" x14ac:dyDescent="0.3">
      <c r="A132" s="1" t="str">
        <f>IF(E132=استعلام!$H$3,COUNTIF(المنصرف!$E$3:E132,استعلام!$H$3),"")</f>
        <v/>
      </c>
      <c r="B132" s="52"/>
      <c r="C132" s="36"/>
      <c r="D132" s="37"/>
      <c r="E132" s="2"/>
      <c r="F132" s="2"/>
      <c r="G132" s="224"/>
      <c r="H132" s="86"/>
      <c r="I132" s="2"/>
      <c r="J132" s="38"/>
      <c r="K132" s="43"/>
    </row>
    <row r="133" spans="1:11" ht="21" thickBot="1" x14ac:dyDescent="0.3">
      <c r="A133" s="1" t="str">
        <f>IF(E133=استعلام!$H$3,COUNTIF(المنصرف!$E$3:E133,استعلام!$H$3),"")</f>
        <v/>
      </c>
      <c r="B133" s="52"/>
      <c r="C133" s="36"/>
      <c r="D133" s="37"/>
      <c r="E133" s="2"/>
      <c r="F133" s="2"/>
      <c r="G133" s="224"/>
      <c r="H133" s="86"/>
      <c r="I133" s="2"/>
      <c r="J133" s="38"/>
      <c r="K133" s="43"/>
    </row>
    <row r="134" spans="1:11" ht="21" thickBot="1" x14ac:dyDescent="0.3">
      <c r="A134" s="1" t="str">
        <f>IF(E134=استعلام!$H$3,COUNTIF(المنصرف!$E$3:E134,استعلام!$H$3),"")</f>
        <v/>
      </c>
      <c r="B134" s="52"/>
      <c r="C134" s="36"/>
      <c r="D134" s="37"/>
      <c r="E134" s="2"/>
      <c r="F134" s="2"/>
      <c r="G134" s="224"/>
      <c r="H134" s="86"/>
      <c r="I134" s="2"/>
      <c r="J134" s="38"/>
      <c r="K134" s="43"/>
    </row>
    <row r="135" spans="1:11" ht="21" thickBot="1" x14ac:dyDescent="0.3">
      <c r="A135" s="1" t="str">
        <f>IF(E135=استعلام!$H$3,COUNTIF(المنصرف!$E$3:E135,استعلام!$H$3),"")</f>
        <v/>
      </c>
      <c r="B135" s="52"/>
      <c r="C135" s="36"/>
      <c r="D135" s="37"/>
      <c r="E135" s="2"/>
      <c r="F135" s="2"/>
      <c r="G135" s="224"/>
      <c r="H135" s="86"/>
      <c r="I135" s="2"/>
      <c r="J135" s="38"/>
      <c r="K135" s="43"/>
    </row>
    <row r="136" spans="1:11" ht="21" thickBot="1" x14ac:dyDescent="0.3">
      <c r="A136" s="1" t="str">
        <f>IF(E136=استعلام!$H$3,COUNTIF(المنصرف!$E$3:E136,استعلام!$H$3),"")</f>
        <v/>
      </c>
      <c r="B136" s="52"/>
      <c r="C136" s="36"/>
      <c r="D136" s="37"/>
      <c r="E136" s="2"/>
      <c r="F136" s="2"/>
      <c r="G136" s="224"/>
      <c r="H136" s="86"/>
      <c r="I136" s="2"/>
      <c r="J136" s="38"/>
      <c r="K136" s="43"/>
    </row>
    <row r="137" spans="1:11" ht="21" thickBot="1" x14ac:dyDescent="0.3">
      <c r="A137" s="1" t="str">
        <f>IF(E137=استعلام!$H$3,COUNTIF(المنصرف!$E$3:E137,استعلام!$H$3),"")</f>
        <v/>
      </c>
      <c r="B137" s="52"/>
      <c r="C137" s="36"/>
      <c r="D137" s="37"/>
      <c r="E137" s="2"/>
      <c r="F137" s="2"/>
      <c r="G137" s="224"/>
      <c r="H137" s="86"/>
      <c r="I137" s="2"/>
      <c r="J137" s="38"/>
      <c r="K137" s="43"/>
    </row>
    <row r="138" spans="1:11" ht="21" thickBot="1" x14ac:dyDescent="0.3">
      <c r="A138" s="1" t="str">
        <f>IF(E138=استعلام!$H$3,COUNTIF(المنصرف!$E$3:E138,استعلام!$H$3),"")</f>
        <v/>
      </c>
      <c r="B138" s="52"/>
      <c r="C138" s="36"/>
      <c r="D138" s="37"/>
      <c r="E138" s="2"/>
      <c r="F138" s="2"/>
      <c r="G138" s="224"/>
      <c r="H138" s="86"/>
      <c r="I138" s="2"/>
      <c r="J138" s="38"/>
      <c r="K138" s="43"/>
    </row>
    <row r="139" spans="1:11" ht="21" thickBot="1" x14ac:dyDescent="0.3">
      <c r="A139" s="1" t="str">
        <f>IF(E139=استعلام!$H$3,COUNTIF(المنصرف!$E$3:E139,استعلام!$H$3),"")</f>
        <v/>
      </c>
      <c r="B139" s="52"/>
      <c r="C139" s="36"/>
      <c r="D139" s="37"/>
      <c r="E139" s="2"/>
      <c r="F139" s="2"/>
      <c r="G139" s="224"/>
      <c r="H139" s="86"/>
      <c r="I139" s="2"/>
      <c r="J139" s="38"/>
      <c r="K139" s="43"/>
    </row>
    <row r="140" spans="1:11" ht="21" thickBot="1" x14ac:dyDescent="0.3">
      <c r="A140" s="1" t="str">
        <f>IF(E140=استعلام!$H$3,COUNTIF(المنصرف!$E$3:E140,استعلام!$H$3),"")</f>
        <v/>
      </c>
      <c r="B140" s="52"/>
      <c r="C140" s="36"/>
      <c r="D140" s="37"/>
      <c r="E140" s="2"/>
      <c r="F140" s="2"/>
      <c r="G140" s="224"/>
      <c r="H140" s="86"/>
      <c r="I140" s="2"/>
      <c r="J140" s="38"/>
      <c r="K140" s="43"/>
    </row>
    <row r="141" spans="1:11" ht="21" thickBot="1" x14ac:dyDescent="0.3">
      <c r="A141" s="1" t="str">
        <f>IF(E141=استعلام!$H$3,COUNTIF(المنصرف!$E$3:E141,استعلام!$H$3),"")</f>
        <v/>
      </c>
      <c r="B141" s="52"/>
      <c r="C141" s="36"/>
      <c r="D141" s="37"/>
      <c r="E141" s="2"/>
      <c r="F141" s="2"/>
      <c r="G141" s="224"/>
      <c r="H141" s="86"/>
      <c r="I141" s="2"/>
      <c r="J141" s="38"/>
      <c r="K141" s="43"/>
    </row>
    <row r="142" spans="1:11" ht="21" thickBot="1" x14ac:dyDescent="0.3">
      <c r="A142" s="1" t="str">
        <f>IF(E142=استعلام!$H$3,COUNTIF(المنصرف!$E$3:E142,استعلام!$H$3),"")</f>
        <v/>
      </c>
      <c r="B142" s="52"/>
      <c r="C142" s="36"/>
      <c r="D142" s="37"/>
      <c r="E142" s="2"/>
      <c r="F142" s="2"/>
      <c r="G142" s="224"/>
      <c r="H142" s="86"/>
      <c r="I142" s="2"/>
      <c r="J142" s="38"/>
      <c r="K142" s="43"/>
    </row>
    <row r="143" spans="1:11" ht="21" thickBot="1" x14ac:dyDescent="0.3">
      <c r="A143" s="1" t="str">
        <f>IF(E143=استعلام!$H$3,COUNTIF(المنصرف!$E$3:E143,استعلام!$H$3),"")</f>
        <v/>
      </c>
      <c r="B143" s="52"/>
      <c r="C143" s="36"/>
      <c r="D143" s="37"/>
      <c r="E143" s="2"/>
      <c r="F143" s="2"/>
      <c r="G143" s="224"/>
      <c r="H143" s="86"/>
      <c r="I143" s="2"/>
      <c r="J143" s="38"/>
      <c r="K143" s="43"/>
    </row>
    <row r="144" spans="1:11" ht="21" thickBot="1" x14ac:dyDescent="0.3">
      <c r="A144" s="1" t="str">
        <f>IF(E144=استعلام!$H$3,COUNTIF(المنصرف!$E$3:E144,استعلام!$H$3),"")</f>
        <v/>
      </c>
      <c r="B144" s="52"/>
      <c r="C144" s="36"/>
      <c r="D144" s="37"/>
      <c r="E144" s="2"/>
      <c r="F144" s="2"/>
      <c r="G144" s="224"/>
      <c r="H144" s="86"/>
      <c r="I144" s="2"/>
      <c r="J144" s="38"/>
      <c r="K144" s="43"/>
    </row>
    <row r="145" spans="1:11" ht="21" thickBot="1" x14ac:dyDescent="0.3">
      <c r="A145" s="1" t="str">
        <f>IF(E145=استعلام!$H$3,COUNTIF(المنصرف!$E$3:E145,استعلام!$H$3),"")</f>
        <v/>
      </c>
      <c r="B145" s="52"/>
      <c r="C145" s="36"/>
      <c r="D145" s="37"/>
      <c r="E145" s="2"/>
      <c r="F145" s="2"/>
      <c r="G145" s="224"/>
      <c r="H145" s="86"/>
      <c r="I145" s="2"/>
      <c r="J145" s="38"/>
      <c r="K145" s="43"/>
    </row>
    <row r="146" spans="1:11" ht="21" thickBot="1" x14ac:dyDescent="0.3">
      <c r="A146" s="1" t="str">
        <f>IF(E146=استعلام!$H$3,COUNTIF(المنصرف!$E$3:E146,استعلام!$H$3),"")</f>
        <v/>
      </c>
      <c r="B146" s="52"/>
      <c r="C146" s="36"/>
      <c r="D146" s="37"/>
      <c r="E146" s="2"/>
      <c r="F146" s="2"/>
      <c r="G146" s="224"/>
      <c r="H146" s="86"/>
      <c r="I146" s="2"/>
      <c r="J146" s="38"/>
      <c r="K146" s="43"/>
    </row>
    <row r="147" spans="1:11" ht="21" thickBot="1" x14ac:dyDescent="0.3">
      <c r="A147" s="1" t="str">
        <f>IF(E147=استعلام!$H$3,COUNTIF(المنصرف!$E$3:E147,استعلام!$H$3),"")</f>
        <v/>
      </c>
      <c r="B147" s="52"/>
      <c r="C147" s="36"/>
      <c r="D147" s="37"/>
      <c r="E147" s="2"/>
      <c r="F147" s="2"/>
      <c r="G147" s="224"/>
      <c r="H147" s="86"/>
      <c r="I147" s="2"/>
      <c r="J147" s="38"/>
      <c r="K147" s="43"/>
    </row>
    <row r="148" spans="1:11" ht="21" thickBot="1" x14ac:dyDescent="0.3">
      <c r="A148" s="1" t="str">
        <f>IF(E148=استعلام!$H$3,COUNTIF(المنصرف!$E$3:E148,استعلام!$H$3),"")</f>
        <v/>
      </c>
      <c r="B148" s="52"/>
      <c r="C148" s="36"/>
      <c r="D148" s="37"/>
      <c r="E148" s="2"/>
      <c r="F148" s="2"/>
      <c r="G148" s="224"/>
      <c r="H148" s="86"/>
      <c r="I148" s="2"/>
      <c r="J148" s="38"/>
      <c r="K148" s="43"/>
    </row>
    <row r="149" spans="1:11" ht="21" thickBot="1" x14ac:dyDescent="0.3">
      <c r="A149" s="1" t="str">
        <f>IF(E149=استعلام!$H$3,COUNTIF(المنصرف!$E$3:E149,استعلام!$H$3),"")</f>
        <v/>
      </c>
      <c r="B149" s="52"/>
      <c r="C149" s="36"/>
      <c r="D149" s="37"/>
      <c r="E149" s="2"/>
      <c r="F149" s="2"/>
      <c r="G149" s="224"/>
      <c r="H149" s="86"/>
      <c r="I149" s="2"/>
      <c r="J149" s="38"/>
      <c r="K149" s="43"/>
    </row>
    <row r="150" spans="1:11" ht="21" thickBot="1" x14ac:dyDescent="0.3">
      <c r="A150" s="1" t="str">
        <f>IF(E150=استعلام!$H$3,COUNTIF(المنصرف!$E$3:E150,استعلام!$H$3),"")</f>
        <v/>
      </c>
      <c r="B150" s="52"/>
      <c r="C150" s="36"/>
      <c r="D150" s="37"/>
      <c r="E150" s="2"/>
      <c r="F150" s="2"/>
      <c r="G150" s="224"/>
      <c r="H150" s="86"/>
      <c r="I150" s="2"/>
      <c r="J150" s="38"/>
      <c r="K150" s="43"/>
    </row>
    <row r="151" spans="1:11" ht="21" thickBot="1" x14ac:dyDescent="0.3">
      <c r="A151" s="1" t="str">
        <f>IF(E151=استعلام!$H$3,COUNTIF(المنصرف!$E$3:E151,استعلام!$H$3),"")</f>
        <v/>
      </c>
      <c r="B151" s="52"/>
      <c r="C151" s="36"/>
      <c r="D151" s="37"/>
      <c r="E151" s="2"/>
      <c r="F151" s="2"/>
      <c r="G151" s="224"/>
      <c r="H151" s="86"/>
      <c r="I151" s="2"/>
      <c r="J151" s="38"/>
      <c r="K151" s="43"/>
    </row>
    <row r="152" spans="1:11" ht="21" thickBot="1" x14ac:dyDescent="0.3">
      <c r="A152" s="1" t="str">
        <f>IF(E152=استعلام!$H$3,COUNTIF(المنصرف!$E$3:E152,استعلام!$H$3),"")</f>
        <v/>
      </c>
      <c r="B152" s="52"/>
      <c r="C152" s="36"/>
      <c r="D152" s="37"/>
      <c r="E152" s="2"/>
      <c r="F152" s="2"/>
      <c r="G152" s="224"/>
      <c r="H152" s="86"/>
      <c r="I152" s="2"/>
      <c r="J152" s="38"/>
      <c r="K152" s="43"/>
    </row>
    <row r="153" spans="1:11" ht="21" thickBot="1" x14ac:dyDescent="0.3">
      <c r="A153" s="1" t="str">
        <f>IF(E153=استعلام!$H$3,COUNTIF(المنصرف!$E$3:E153,استعلام!$H$3),"")</f>
        <v/>
      </c>
      <c r="B153" s="52"/>
      <c r="C153" s="36"/>
      <c r="D153" s="37"/>
      <c r="E153" s="2"/>
      <c r="F153" s="2"/>
      <c r="G153" s="224"/>
      <c r="H153" s="86"/>
      <c r="I153" s="2"/>
      <c r="J153" s="38"/>
      <c r="K153" s="43"/>
    </row>
    <row r="154" spans="1:11" ht="21" thickBot="1" x14ac:dyDescent="0.3">
      <c r="A154" s="1" t="str">
        <f>IF(E154=استعلام!$H$3,COUNTIF(المنصرف!$E$3:E154,استعلام!$H$3),"")</f>
        <v/>
      </c>
      <c r="B154" s="52"/>
      <c r="C154" s="36"/>
      <c r="D154" s="37"/>
      <c r="E154" s="2"/>
      <c r="F154" s="2"/>
      <c r="G154" s="224"/>
      <c r="H154" s="86"/>
      <c r="I154" s="2"/>
      <c r="J154" s="38"/>
      <c r="K154" s="43"/>
    </row>
    <row r="155" spans="1:11" ht="21" thickBot="1" x14ac:dyDescent="0.3">
      <c r="A155" s="1" t="str">
        <f>IF(E155=استعلام!$H$3,COUNTIF(المنصرف!$E$3:E155,استعلام!$H$3),"")</f>
        <v/>
      </c>
      <c r="B155" s="52"/>
      <c r="C155" s="36"/>
      <c r="D155" s="37"/>
      <c r="E155" s="2"/>
      <c r="F155" s="2"/>
      <c r="G155" s="224"/>
      <c r="H155" s="86"/>
      <c r="I155" s="2"/>
      <c r="J155" s="38"/>
      <c r="K155" s="43"/>
    </row>
    <row r="156" spans="1:11" ht="21" thickBot="1" x14ac:dyDescent="0.3">
      <c r="A156" s="1" t="str">
        <f>IF(E156=استعلام!$H$3,COUNTIF(المنصرف!$E$3:E156,استعلام!$H$3),"")</f>
        <v/>
      </c>
      <c r="B156" s="52"/>
      <c r="C156" s="36"/>
      <c r="D156" s="37"/>
      <c r="E156" s="2"/>
      <c r="F156" s="2"/>
      <c r="G156" s="224"/>
      <c r="H156" s="86"/>
      <c r="I156" s="2"/>
      <c r="J156" s="38"/>
      <c r="K156" s="43"/>
    </row>
    <row r="157" spans="1:11" ht="21" thickBot="1" x14ac:dyDescent="0.3">
      <c r="A157" s="1" t="str">
        <f>IF(E157=استعلام!$H$3,COUNTIF(المنصرف!$E$3:E157,استعلام!$H$3),"")</f>
        <v/>
      </c>
      <c r="B157" s="52"/>
      <c r="C157" s="36"/>
      <c r="D157" s="37"/>
      <c r="E157" s="2"/>
      <c r="F157" s="2"/>
      <c r="G157" s="224"/>
      <c r="H157" s="86"/>
      <c r="I157" s="2"/>
      <c r="J157" s="38"/>
      <c r="K157" s="43"/>
    </row>
    <row r="158" spans="1:11" ht="21" thickBot="1" x14ac:dyDescent="0.3">
      <c r="A158" s="1" t="str">
        <f>IF(E158=استعلام!$H$3,COUNTIF(المنصرف!$E$3:E158,استعلام!$H$3),"")</f>
        <v/>
      </c>
      <c r="B158" s="52"/>
      <c r="C158" s="36"/>
      <c r="D158" s="37"/>
      <c r="E158" s="2"/>
      <c r="F158" s="2"/>
      <c r="G158" s="224"/>
      <c r="H158" s="86"/>
      <c r="I158" s="2"/>
      <c r="J158" s="38"/>
      <c r="K158" s="43"/>
    </row>
    <row r="159" spans="1:11" ht="21" thickBot="1" x14ac:dyDescent="0.3">
      <c r="A159" s="1" t="str">
        <f>IF(E159=استعلام!$H$3,COUNTIF(المنصرف!$E$3:E159,استعلام!$H$3),"")</f>
        <v/>
      </c>
      <c r="B159" s="52"/>
      <c r="C159" s="36"/>
      <c r="D159" s="37"/>
      <c r="E159" s="2"/>
      <c r="F159" s="2"/>
      <c r="G159" s="224"/>
      <c r="H159" s="86"/>
      <c r="I159" s="120"/>
      <c r="J159" s="38"/>
      <c r="K159" s="43"/>
    </row>
    <row r="160" spans="1:11" ht="21" thickBot="1" x14ac:dyDescent="0.3">
      <c r="A160" s="1" t="str">
        <f>IF(E160=استعلام!$H$3,COUNTIF(المنصرف!$E$3:E160,استعلام!$H$3),"")</f>
        <v/>
      </c>
      <c r="B160" s="52"/>
      <c r="C160" s="36"/>
      <c r="D160" s="37"/>
      <c r="E160" s="2"/>
      <c r="F160" s="2"/>
      <c r="G160" s="224"/>
      <c r="H160" s="86"/>
      <c r="I160" s="2"/>
      <c r="J160" s="38"/>
      <c r="K160" s="43"/>
    </row>
    <row r="161" spans="1:11" ht="21" thickBot="1" x14ac:dyDescent="0.3">
      <c r="A161" s="1" t="str">
        <f>IF(E161=استعلام!$H$3,COUNTIF(المنصرف!$E$3:E161,استعلام!$H$3),"")</f>
        <v/>
      </c>
      <c r="B161" s="52"/>
      <c r="C161" s="36"/>
      <c r="D161" s="37"/>
      <c r="E161" s="2"/>
      <c r="F161" s="2"/>
      <c r="G161" s="224"/>
      <c r="H161" s="86"/>
      <c r="I161" s="2"/>
      <c r="J161" s="38"/>
      <c r="K161" s="43"/>
    </row>
    <row r="162" spans="1:11" ht="21" thickBot="1" x14ac:dyDescent="0.3">
      <c r="A162" s="1" t="str">
        <f>IF(E162=استعلام!$H$3,COUNTIF(المنصرف!$E$3:E162,استعلام!$H$3),"")</f>
        <v/>
      </c>
      <c r="B162" s="52"/>
      <c r="C162" s="36"/>
      <c r="D162" s="37"/>
      <c r="E162" s="2"/>
      <c r="F162" s="2"/>
      <c r="G162" s="224"/>
      <c r="H162" s="86"/>
      <c r="I162" s="2"/>
      <c r="J162" s="38"/>
      <c r="K162" s="43"/>
    </row>
    <row r="163" spans="1:11" ht="21" thickBot="1" x14ac:dyDescent="0.3">
      <c r="A163" s="1" t="str">
        <f>IF(E163=استعلام!$H$3,COUNTIF(المنصرف!$E$3:E163,استعلام!$H$3),"")</f>
        <v/>
      </c>
      <c r="B163" s="52"/>
      <c r="C163" s="36"/>
      <c r="D163" s="37"/>
      <c r="E163" s="2"/>
      <c r="F163" s="2"/>
      <c r="G163" s="224"/>
      <c r="H163" s="86"/>
      <c r="I163" s="2"/>
      <c r="J163" s="38"/>
      <c r="K163" s="43"/>
    </row>
    <row r="164" spans="1:11" ht="21" thickBot="1" x14ac:dyDescent="0.3">
      <c r="A164" s="1" t="str">
        <f>IF(E164=استعلام!$H$3,COUNTIF(المنصرف!$E$3:E164,استعلام!$H$3),"")</f>
        <v/>
      </c>
      <c r="B164" s="52"/>
      <c r="C164" s="36"/>
      <c r="D164" s="37"/>
      <c r="E164" s="2"/>
      <c r="F164" s="2"/>
      <c r="G164" s="224"/>
      <c r="H164" s="86"/>
      <c r="I164" s="2"/>
      <c r="J164" s="38"/>
      <c r="K164" s="43"/>
    </row>
    <row r="165" spans="1:11" ht="21" thickBot="1" x14ac:dyDescent="0.3">
      <c r="A165" s="1" t="str">
        <f>IF(E165=استعلام!$H$3,COUNTIF(المنصرف!$E$3:E165,استعلام!$H$3),"")</f>
        <v/>
      </c>
      <c r="B165" s="52"/>
      <c r="C165" s="36"/>
      <c r="D165" s="37"/>
      <c r="E165" s="2"/>
      <c r="F165" s="2"/>
      <c r="G165" s="224"/>
      <c r="H165" s="86"/>
      <c r="I165" s="2"/>
      <c r="J165" s="38"/>
      <c r="K165" s="43"/>
    </row>
    <row r="166" spans="1:11" ht="21" thickBot="1" x14ac:dyDescent="0.3">
      <c r="A166" s="1" t="str">
        <f>IF(E166=استعلام!$H$3,COUNTIF(المنصرف!$E$3:E166,استعلام!$H$3),"")</f>
        <v/>
      </c>
      <c r="B166" s="52"/>
      <c r="C166" s="36"/>
      <c r="D166" s="37"/>
      <c r="E166" s="2"/>
      <c r="F166" s="2"/>
      <c r="G166" s="224"/>
      <c r="H166" s="86"/>
      <c r="I166" s="2"/>
      <c r="J166" s="38"/>
      <c r="K166" s="43"/>
    </row>
    <row r="167" spans="1:11" ht="21" thickBot="1" x14ac:dyDescent="0.3">
      <c r="A167" s="1" t="str">
        <f>IF(E167=استعلام!$H$3,COUNTIF(المنصرف!$E$3:E167,استعلام!$H$3),"")</f>
        <v/>
      </c>
      <c r="B167" s="52"/>
      <c r="C167" s="36"/>
      <c r="D167" s="37"/>
      <c r="E167" s="2"/>
      <c r="F167" s="2"/>
      <c r="G167" s="224"/>
      <c r="H167" s="86"/>
      <c r="I167" s="2"/>
      <c r="J167" s="38"/>
      <c r="K167" s="43"/>
    </row>
    <row r="168" spans="1:11" ht="21" thickBot="1" x14ac:dyDescent="0.3">
      <c r="A168" s="1" t="str">
        <f>IF(E168=استعلام!$H$3,COUNTIF(المنصرف!$E$3:E168,استعلام!$H$3),"")</f>
        <v/>
      </c>
      <c r="B168" s="52"/>
      <c r="C168" s="36"/>
      <c r="D168" s="37"/>
      <c r="E168" s="2"/>
      <c r="F168" s="2"/>
      <c r="G168" s="224"/>
      <c r="H168" s="86"/>
      <c r="I168" s="2"/>
      <c r="J168" s="38"/>
      <c r="K168" s="43"/>
    </row>
    <row r="169" spans="1:11" ht="21" thickBot="1" x14ac:dyDescent="0.3">
      <c r="A169" s="1" t="str">
        <f>IF(E169=استعلام!$H$3,COUNTIF(المنصرف!$E$3:E169,استعلام!$H$3),"")</f>
        <v/>
      </c>
      <c r="B169" s="52"/>
      <c r="C169" s="36"/>
      <c r="D169" s="37"/>
      <c r="E169" s="2"/>
      <c r="F169" s="2"/>
      <c r="G169" s="224"/>
      <c r="H169" s="86"/>
      <c r="I169" s="2"/>
      <c r="J169" s="38"/>
      <c r="K169" s="43"/>
    </row>
    <row r="170" spans="1:11" ht="21" thickBot="1" x14ac:dyDescent="0.3">
      <c r="A170" s="1" t="str">
        <f>IF(E170=استعلام!$H$3,COUNTIF(المنصرف!$E$3:E170,استعلام!$H$3),"")</f>
        <v/>
      </c>
      <c r="B170" s="52"/>
      <c r="C170" s="36"/>
      <c r="D170" s="37"/>
      <c r="E170" s="2"/>
      <c r="F170" s="2"/>
      <c r="G170" s="224"/>
      <c r="H170" s="86"/>
      <c r="I170" s="2"/>
      <c r="J170" s="38"/>
      <c r="K170" s="43"/>
    </row>
    <row r="171" spans="1:11" ht="21" thickBot="1" x14ac:dyDescent="0.3">
      <c r="A171" s="1" t="str">
        <f>IF(E171=استعلام!$H$3,COUNTIF(المنصرف!$E$3:E171,استعلام!$H$3),"")</f>
        <v/>
      </c>
      <c r="B171" s="52"/>
      <c r="C171" s="36"/>
      <c r="D171" s="37"/>
      <c r="E171" s="2"/>
      <c r="F171" s="2"/>
      <c r="G171" s="224"/>
      <c r="H171" s="86"/>
      <c r="I171" s="2"/>
      <c r="J171" s="38"/>
      <c r="K171" s="43"/>
    </row>
    <row r="172" spans="1:11" ht="21" thickBot="1" x14ac:dyDescent="0.3">
      <c r="A172" s="1" t="str">
        <f>IF(E172=استعلام!$H$3,COUNTIF(المنصرف!$E$3:E172,استعلام!$H$3),"")</f>
        <v/>
      </c>
      <c r="B172" s="52"/>
      <c r="C172" s="36"/>
      <c r="D172" s="37"/>
      <c r="E172" s="2"/>
      <c r="F172" s="2"/>
      <c r="G172" s="224"/>
      <c r="H172" s="86"/>
      <c r="I172" s="2"/>
      <c r="J172" s="38"/>
      <c r="K172" s="43"/>
    </row>
    <row r="173" spans="1:11" ht="21" thickBot="1" x14ac:dyDescent="0.3">
      <c r="A173" s="1" t="str">
        <f>IF(E173=استعلام!$H$3,COUNTIF(المنصرف!$E$3:E173,استعلام!$H$3),"")</f>
        <v/>
      </c>
      <c r="B173" s="52"/>
      <c r="C173" s="36"/>
      <c r="D173" s="37"/>
      <c r="E173" s="2"/>
      <c r="F173" s="2"/>
      <c r="G173" s="224"/>
      <c r="H173" s="86"/>
      <c r="I173" s="2"/>
      <c r="J173" s="38"/>
      <c r="K173" s="43"/>
    </row>
    <row r="174" spans="1:11" ht="21" thickBot="1" x14ac:dyDescent="0.3">
      <c r="A174" s="1" t="str">
        <f>IF(E174=استعلام!$H$3,COUNTIF(المنصرف!$E$3:E174,استعلام!$H$3),"")</f>
        <v/>
      </c>
      <c r="B174" s="52"/>
      <c r="C174" s="36"/>
      <c r="D174" s="37"/>
      <c r="E174" s="2"/>
      <c r="F174" s="2"/>
      <c r="G174" s="224"/>
      <c r="H174" s="86"/>
      <c r="I174" s="2"/>
      <c r="J174" s="38"/>
      <c r="K174" s="43"/>
    </row>
    <row r="175" spans="1:11" ht="21" thickBot="1" x14ac:dyDescent="0.3">
      <c r="A175" s="1" t="str">
        <f>IF(E175=استعلام!$H$3,COUNTIF(المنصرف!$E$3:E175,استعلام!$H$3),"")</f>
        <v/>
      </c>
      <c r="B175" s="52"/>
      <c r="C175" s="36"/>
      <c r="D175" s="37"/>
      <c r="E175" s="2"/>
      <c r="F175" s="2"/>
      <c r="G175" s="224"/>
      <c r="H175" s="86"/>
      <c r="I175" s="2"/>
      <c r="J175" s="38"/>
      <c r="K175" s="43"/>
    </row>
    <row r="176" spans="1:11" ht="21" thickBot="1" x14ac:dyDescent="0.3">
      <c r="A176" s="1" t="str">
        <f>IF(E176=استعلام!$H$3,COUNTIF(المنصرف!$E$3:E176,استعلام!$H$3),"")</f>
        <v/>
      </c>
      <c r="B176" s="52"/>
      <c r="C176" s="36"/>
      <c r="D176" s="37"/>
      <c r="E176" s="2"/>
      <c r="F176" s="2"/>
      <c r="G176" s="224"/>
      <c r="H176" s="86"/>
      <c r="I176" s="2"/>
      <c r="J176" s="38"/>
      <c r="K176" s="43"/>
    </row>
    <row r="177" spans="1:11" ht="21" thickBot="1" x14ac:dyDescent="0.3">
      <c r="A177" s="1" t="str">
        <f>IF(E177=استعلام!$H$3,COUNTIF(المنصرف!$E$3:E177,استعلام!$H$3),"")</f>
        <v/>
      </c>
      <c r="B177" s="52"/>
      <c r="C177" s="36"/>
      <c r="D177" s="37"/>
      <c r="E177" s="2"/>
      <c r="F177" s="2"/>
      <c r="G177" s="224"/>
      <c r="H177" s="86"/>
      <c r="I177" s="2"/>
      <c r="J177" s="38"/>
      <c r="K177" s="43"/>
    </row>
    <row r="178" spans="1:11" ht="21" thickBot="1" x14ac:dyDescent="0.3">
      <c r="A178" s="1" t="str">
        <f>IF(E178=استعلام!$H$3,COUNTIF(المنصرف!$E$3:E178,استعلام!$H$3),"")</f>
        <v/>
      </c>
      <c r="B178" s="52"/>
      <c r="C178" s="36"/>
      <c r="D178" s="37"/>
      <c r="E178" s="2"/>
      <c r="F178" s="2"/>
      <c r="G178" s="224"/>
      <c r="H178" s="86"/>
      <c r="I178" s="2"/>
      <c r="J178" s="38"/>
      <c r="K178" s="43"/>
    </row>
    <row r="179" spans="1:11" ht="21" thickBot="1" x14ac:dyDescent="0.3">
      <c r="A179" s="1" t="str">
        <f>IF(E179=استعلام!$H$3,COUNTIF(المنصرف!$E$3:E179,استعلام!$H$3),"")</f>
        <v/>
      </c>
      <c r="B179" s="52"/>
      <c r="C179" s="36"/>
      <c r="D179" s="37"/>
      <c r="E179" s="2"/>
      <c r="F179" s="2"/>
      <c r="G179" s="224"/>
      <c r="H179" s="86"/>
      <c r="I179" s="2"/>
      <c r="J179" s="38"/>
      <c r="K179" s="43"/>
    </row>
    <row r="180" spans="1:11" ht="21" thickBot="1" x14ac:dyDescent="0.3">
      <c r="A180" s="1" t="str">
        <f>IF(E180=استعلام!$H$3,COUNTIF(المنصرف!$E$3:E180,استعلام!$H$3),"")</f>
        <v/>
      </c>
      <c r="B180" s="52"/>
      <c r="C180" s="36"/>
      <c r="D180" s="37"/>
      <c r="E180" s="2"/>
      <c r="F180" s="2"/>
      <c r="G180" s="224"/>
      <c r="H180" s="86"/>
      <c r="I180" s="2"/>
      <c r="J180" s="38"/>
      <c r="K180" s="43"/>
    </row>
    <row r="181" spans="1:11" ht="21" thickBot="1" x14ac:dyDescent="0.3">
      <c r="A181" s="1" t="str">
        <f>IF(E181=استعلام!$H$3,COUNTIF(المنصرف!$E$3:E181,استعلام!$H$3),"")</f>
        <v/>
      </c>
      <c r="B181" s="52"/>
      <c r="C181" s="36"/>
      <c r="D181" s="37"/>
      <c r="E181" s="2"/>
      <c r="F181" s="2"/>
      <c r="G181" s="224"/>
      <c r="H181" s="86"/>
      <c r="I181" s="2"/>
      <c r="J181" s="38"/>
      <c r="K181" s="43"/>
    </row>
    <row r="182" spans="1:11" ht="21" thickBot="1" x14ac:dyDescent="0.3">
      <c r="A182" s="1" t="str">
        <f>IF(E182=استعلام!$H$3,COUNTIF(المنصرف!$E$3:E182,استعلام!$H$3),"")</f>
        <v/>
      </c>
      <c r="B182" s="52"/>
      <c r="C182" s="36"/>
      <c r="D182" s="37"/>
      <c r="E182" s="2"/>
      <c r="F182" s="2"/>
      <c r="G182" s="224"/>
      <c r="H182" s="86"/>
      <c r="I182" s="2"/>
      <c r="J182" s="38"/>
      <c r="K182" s="43"/>
    </row>
    <row r="183" spans="1:11" ht="21" thickBot="1" x14ac:dyDescent="0.3">
      <c r="A183" s="1" t="str">
        <f>IF(E183=استعلام!$H$3,COUNTIF(المنصرف!$E$3:E183,استعلام!$H$3),"")</f>
        <v/>
      </c>
      <c r="B183" s="52"/>
      <c r="C183" s="36"/>
      <c r="D183" s="37"/>
      <c r="E183" s="2"/>
      <c r="F183" s="2"/>
      <c r="G183" s="224"/>
      <c r="H183" s="86"/>
      <c r="I183" s="2"/>
      <c r="J183" s="38"/>
      <c r="K183" s="43"/>
    </row>
    <row r="184" spans="1:11" ht="21" thickBot="1" x14ac:dyDescent="0.3">
      <c r="A184" s="1" t="str">
        <f>IF(E184=استعلام!$H$3,COUNTIF(المنصرف!$E$3:E184,استعلام!$H$3),"")</f>
        <v/>
      </c>
      <c r="B184" s="52"/>
      <c r="C184" s="36"/>
      <c r="D184" s="37"/>
      <c r="E184" s="2"/>
      <c r="F184" s="2"/>
      <c r="G184" s="224"/>
      <c r="H184" s="86"/>
      <c r="I184" s="2"/>
      <c r="J184" s="38"/>
      <c r="K184" s="43"/>
    </row>
    <row r="185" spans="1:11" ht="21" thickBot="1" x14ac:dyDescent="0.3">
      <c r="A185" s="1" t="str">
        <f>IF(E185=استعلام!$H$3,COUNTIF(المنصرف!$E$3:E185,استعلام!$H$3),"")</f>
        <v/>
      </c>
      <c r="B185" s="52"/>
      <c r="C185" s="36"/>
      <c r="D185" s="37"/>
      <c r="E185" s="2"/>
      <c r="F185" s="2"/>
      <c r="G185" s="224"/>
      <c r="H185" s="86"/>
      <c r="I185" s="2"/>
      <c r="J185" s="38"/>
      <c r="K185" s="43"/>
    </row>
    <row r="186" spans="1:11" ht="21" thickBot="1" x14ac:dyDescent="0.3">
      <c r="A186" s="1" t="str">
        <f>IF(E186=استعلام!$H$3,COUNTIF(المنصرف!$E$3:E186,استعلام!$H$3),"")</f>
        <v/>
      </c>
      <c r="B186" s="52"/>
      <c r="C186" s="36"/>
      <c r="D186" s="37"/>
      <c r="E186" s="2"/>
      <c r="F186" s="2"/>
      <c r="G186" s="224"/>
      <c r="H186" s="86"/>
      <c r="I186" s="2"/>
      <c r="J186" s="38"/>
      <c r="K186" s="43"/>
    </row>
    <row r="187" spans="1:11" ht="21" thickBot="1" x14ac:dyDescent="0.3">
      <c r="A187" s="1" t="str">
        <f>IF(E187=استعلام!$H$3,COUNTIF(المنصرف!$E$3:E187,استعلام!$H$3),"")</f>
        <v/>
      </c>
      <c r="B187" s="52"/>
      <c r="C187" s="36"/>
      <c r="D187" s="37"/>
      <c r="E187" s="2"/>
      <c r="F187" s="2"/>
      <c r="G187" s="224"/>
      <c r="H187" s="86"/>
      <c r="I187" s="2"/>
      <c r="J187" s="38"/>
      <c r="K187" s="43"/>
    </row>
    <row r="188" spans="1:11" ht="21" thickBot="1" x14ac:dyDescent="0.3">
      <c r="A188" s="1" t="str">
        <f>IF(E188=استعلام!$H$3,COUNTIF(المنصرف!$E$3:E188,استعلام!$H$3),"")</f>
        <v/>
      </c>
      <c r="B188" s="52"/>
      <c r="C188" s="36"/>
      <c r="D188" s="37"/>
      <c r="E188" s="2"/>
      <c r="F188" s="2"/>
      <c r="G188" s="224"/>
      <c r="H188" s="86"/>
      <c r="I188" s="2"/>
      <c r="J188" s="38"/>
      <c r="K188" s="43"/>
    </row>
    <row r="189" spans="1:11" ht="21" thickBot="1" x14ac:dyDescent="0.3">
      <c r="A189" s="1" t="str">
        <f>IF(E189=استعلام!$H$3,COUNTIF(المنصرف!$E$3:E189,استعلام!$H$3),"")</f>
        <v/>
      </c>
      <c r="B189" s="52"/>
      <c r="C189" s="36"/>
      <c r="D189" s="37"/>
      <c r="E189" s="2"/>
      <c r="F189" s="2"/>
      <c r="G189" s="224"/>
      <c r="H189" s="86"/>
      <c r="I189" s="2"/>
      <c r="J189" s="38"/>
      <c r="K189" s="43"/>
    </row>
    <row r="190" spans="1:11" ht="21" thickBot="1" x14ac:dyDescent="0.3">
      <c r="A190" s="1" t="str">
        <f>IF(E190=استعلام!$H$3,COUNTIF(المنصرف!$E$3:E190,استعلام!$H$3),"")</f>
        <v/>
      </c>
      <c r="B190" s="52"/>
      <c r="C190" s="36"/>
      <c r="D190" s="37"/>
      <c r="E190" s="2"/>
      <c r="F190" s="2"/>
      <c r="G190" s="224"/>
      <c r="H190" s="86"/>
      <c r="I190" s="2"/>
      <c r="J190" s="38"/>
      <c r="K190" s="43"/>
    </row>
    <row r="191" spans="1:11" ht="21" thickBot="1" x14ac:dyDescent="0.3">
      <c r="A191" s="1" t="str">
        <f>IF(E191=استعلام!$H$3,COUNTIF(المنصرف!$E$3:E191,استعلام!$H$3),"")</f>
        <v/>
      </c>
      <c r="B191" s="52"/>
      <c r="C191" s="36"/>
      <c r="D191" s="37"/>
      <c r="E191" s="2"/>
      <c r="F191" s="2"/>
      <c r="G191" s="224"/>
      <c r="H191" s="86"/>
      <c r="I191" s="2"/>
      <c r="J191" s="38"/>
      <c r="K191" s="43"/>
    </row>
    <row r="192" spans="1:11" ht="21" thickBot="1" x14ac:dyDescent="0.3">
      <c r="A192" s="1" t="str">
        <f>IF(E192=استعلام!$H$3,COUNTIF(المنصرف!$E$3:E192,استعلام!$H$3),"")</f>
        <v/>
      </c>
      <c r="B192" s="52"/>
      <c r="C192" s="36"/>
      <c r="D192" s="37"/>
      <c r="E192" s="2"/>
      <c r="F192" s="2"/>
      <c r="G192" s="224"/>
      <c r="H192" s="86"/>
      <c r="I192" s="2"/>
      <c r="J192" s="38"/>
      <c r="K192" s="43"/>
    </row>
    <row r="193" spans="1:11" ht="21" thickBot="1" x14ac:dyDescent="0.3">
      <c r="A193" s="1" t="str">
        <f>IF(E193=استعلام!$H$3,COUNTIF(المنصرف!$E$3:E193,استعلام!$H$3),"")</f>
        <v/>
      </c>
      <c r="B193" s="52"/>
      <c r="C193" s="36"/>
      <c r="D193" s="37"/>
      <c r="E193" s="2"/>
      <c r="F193" s="2"/>
      <c r="G193" s="224"/>
      <c r="H193" s="86"/>
      <c r="I193" s="2"/>
      <c r="J193" s="38"/>
      <c r="K193" s="43"/>
    </row>
    <row r="194" spans="1:11" ht="21" thickBot="1" x14ac:dyDescent="0.3">
      <c r="A194" s="1" t="str">
        <f>IF(E194=استعلام!$H$3,COUNTIF(المنصرف!$E$3:E194,استعلام!$H$3),"")</f>
        <v/>
      </c>
      <c r="B194" s="52"/>
      <c r="C194" s="36"/>
      <c r="D194" s="37"/>
      <c r="E194" s="2"/>
      <c r="F194" s="2"/>
      <c r="G194" s="224"/>
      <c r="H194" s="86"/>
      <c r="I194" s="2"/>
      <c r="J194" s="38"/>
      <c r="K194" s="43"/>
    </row>
    <row r="195" spans="1:11" ht="21" thickBot="1" x14ac:dyDescent="0.3">
      <c r="A195" s="1" t="str">
        <f>IF(E195=استعلام!$H$3,COUNTIF(المنصرف!$E$3:E195,استعلام!$H$3),"")</f>
        <v/>
      </c>
      <c r="B195" s="52"/>
      <c r="C195" s="36"/>
      <c r="D195" s="37"/>
      <c r="E195" s="2"/>
      <c r="F195" s="2"/>
      <c r="G195" s="224"/>
      <c r="H195" s="86"/>
      <c r="I195" s="2"/>
      <c r="J195" s="38"/>
      <c r="K195" s="43"/>
    </row>
    <row r="196" spans="1:11" ht="21" thickBot="1" x14ac:dyDescent="0.3">
      <c r="A196" s="1" t="str">
        <f>IF(E196=استعلام!$H$3,COUNTIF(المنصرف!$E$3:E196,استعلام!$H$3),"")</f>
        <v/>
      </c>
      <c r="B196" s="52"/>
      <c r="C196" s="36"/>
      <c r="D196" s="37"/>
      <c r="E196" s="2"/>
      <c r="F196" s="2"/>
      <c r="G196" s="224"/>
      <c r="H196" s="86"/>
      <c r="I196" s="2"/>
      <c r="J196" s="38"/>
      <c r="K196" s="43"/>
    </row>
    <row r="197" spans="1:11" ht="21" thickBot="1" x14ac:dyDescent="0.3">
      <c r="A197" s="1" t="str">
        <f>IF(E197=استعلام!$H$3,COUNTIF(المنصرف!$E$3:E197,استعلام!$H$3),"")</f>
        <v/>
      </c>
      <c r="B197" s="52"/>
      <c r="C197" s="36"/>
      <c r="D197" s="37"/>
      <c r="E197" s="2"/>
      <c r="F197" s="2"/>
      <c r="G197" s="224"/>
      <c r="H197" s="86"/>
      <c r="I197" s="2"/>
      <c r="J197" s="38"/>
      <c r="K197" s="43"/>
    </row>
    <row r="198" spans="1:11" ht="21" thickBot="1" x14ac:dyDescent="0.3">
      <c r="A198" s="1" t="str">
        <f>IF(E198=استعلام!$H$3,COUNTIF(المنصرف!$E$3:E198,استعلام!$H$3),"")</f>
        <v/>
      </c>
      <c r="B198" s="52"/>
      <c r="C198" s="36"/>
      <c r="D198" s="37"/>
      <c r="E198" s="2"/>
      <c r="F198" s="2"/>
      <c r="G198" s="224"/>
      <c r="H198" s="86"/>
      <c r="I198" s="2"/>
      <c r="J198" s="38"/>
      <c r="K198" s="43"/>
    </row>
    <row r="199" spans="1:11" ht="21" thickBot="1" x14ac:dyDescent="0.3">
      <c r="A199" s="1" t="str">
        <f>IF(E199=استعلام!$H$3,COUNTIF(المنصرف!$E$3:E199,استعلام!$H$3),"")</f>
        <v/>
      </c>
      <c r="B199" s="52"/>
      <c r="C199" s="36"/>
      <c r="D199" s="37"/>
      <c r="E199" s="2"/>
      <c r="F199" s="2"/>
      <c r="G199" s="224"/>
      <c r="H199" s="86"/>
      <c r="I199" s="2"/>
      <c r="J199" s="38"/>
      <c r="K199" s="43"/>
    </row>
    <row r="200" spans="1:11" ht="21" thickBot="1" x14ac:dyDescent="0.3">
      <c r="A200" s="1" t="str">
        <f>IF(E200=استعلام!$H$3,COUNTIF(المنصرف!$E$3:E200,استعلام!$H$3),"")</f>
        <v/>
      </c>
      <c r="B200" s="52"/>
      <c r="C200" s="36"/>
      <c r="D200" s="37"/>
      <c r="E200" s="2"/>
      <c r="F200" s="2"/>
      <c r="G200" s="224"/>
      <c r="H200" s="86"/>
      <c r="I200" s="2"/>
      <c r="J200" s="38"/>
      <c r="K200" s="43"/>
    </row>
    <row r="201" spans="1:11" ht="21" thickBot="1" x14ac:dyDescent="0.3">
      <c r="A201" s="1" t="str">
        <f>IF(E201=استعلام!$H$3,COUNTIF(المنصرف!$E$3:E201,استعلام!$H$3),"")</f>
        <v/>
      </c>
      <c r="B201" s="52"/>
      <c r="C201" s="36"/>
      <c r="D201" s="37"/>
      <c r="E201" s="2"/>
      <c r="F201" s="2"/>
      <c r="G201" s="224"/>
      <c r="H201" s="86"/>
      <c r="I201" s="2"/>
      <c r="J201" s="38"/>
      <c r="K201" s="43"/>
    </row>
    <row r="202" spans="1:11" ht="21" thickBot="1" x14ac:dyDescent="0.3">
      <c r="A202" s="1" t="str">
        <f>IF(E202=استعلام!$H$3,COUNTIF(المنصرف!$E$3:E202,استعلام!$H$3),"")</f>
        <v/>
      </c>
      <c r="B202" s="52"/>
      <c r="C202" s="36"/>
      <c r="D202" s="37"/>
      <c r="E202" s="2"/>
      <c r="F202" s="2"/>
      <c r="G202" s="224"/>
      <c r="H202" s="86"/>
      <c r="I202" s="2"/>
      <c r="J202" s="38"/>
      <c r="K202" s="43"/>
    </row>
    <row r="203" spans="1:11" ht="21" thickBot="1" x14ac:dyDescent="0.3">
      <c r="A203" s="1" t="str">
        <f>IF(E203=استعلام!$H$3,COUNTIF(المنصرف!$E$3:E203,استعلام!$H$3),"")</f>
        <v/>
      </c>
      <c r="B203" s="52"/>
      <c r="C203" s="36"/>
      <c r="D203" s="37"/>
      <c r="E203" s="2"/>
      <c r="F203" s="2"/>
      <c r="G203" s="224"/>
      <c r="H203" s="86"/>
      <c r="I203" s="2"/>
      <c r="J203" s="38"/>
      <c r="K203" s="43"/>
    </row>
    <row r="204" spans="1:11" ht="21" thickBot="1" x14ac:dyDescent="0.3">
      <c r="A204" s="1" t="str">
        <f>IF(E204=استعلام!$H$3,COUNTIF(المنصرف!$E$3:E204,استعلام!$H$3),"")</f>
        <v/>
      </c>
      <c r="B204" s="52"/>
      <c r="C204" s="36"/>
      <c r="D204" s="37"/>
      <c r="E204" s="2"/>
      <c r="F204" s="2"/>
      <c r="G204" s="224"/>
      <c r="H204" s="86"/>
      <c r="I204" s="2"/>
      <c r="J204" s="38"/>
      <c r="K204" s="43"/>
    </row>
    <row r="205" spans="1:11" ht="21" thickBot="1" x14ac:dyDescent="0.3">
      <c r="A205" s="1" t="str">
        <f>IF(E205=استعلام!$H$3,COUNTIF(المنصرف!$E$3:E205,استعلام!$H$3),"")</f>
        <v/>
      </c>
      <c r="B205" s="52"/>
      <c r="C205" s="36"/>
      <c r="D205" s="37"/>
      <c r="E205" s="2"/>
      <c r="F205" s="2"/>
      <c r="G205" s="224"/>
      <c r="H205" s="86"/>
      <c r="I205" s="2"/>
      <c r="J205" s="38"/>
      <c r="K205" s="43"/>
    </row>
    <row r="206" spans="1:11" ht="21" thickBot="1" x14ac:dyDescent="0.3">
      <c r="A206" s="1" t="str">
        <f>IF(E206=استعلام!$H$3,COUNTIF(المنصرف!$E$3:E206,استعلام!$H$3),"")</f>
        <v/>
      </c>
      <c r="B206" s="52"/>
      <c r="C206" s="36"/>
      <c r="D206" s="37"/>
      <c r="E206" s="2"/>
      <c r="F206" s="2"/>
      <c r="G206" s="224"/>
      <c r="H206" s="86"/>
      <c r="I206" s="2"/>
      <c r="J206" s="38"/>
      <c r="K206" s="43"/>
    </row>
    <row r="207" spans="1:11" ht="21" thickBot="1" x14ac:dyDescent="0.3">
      <c r="A207" s="1" t="str">
        <f>IF(E207=استعلام!$H$3,COUNTIF(المنصرف!$E$3:E207,استعلام!$H$3),"")</f>
        <v/>
      </c>
      <c r="B207" s="52"/>
      <c r="C207" s="36"/>
      <c r="D207" s="37"/>
      <c r="E207" s="2"/>
      <c r="F207" s="2"/>
      <c r="G207" s="224"/>
      <c r="H207" s="86"/>
      <c r="I207" s="2"/>
      <c r="J207" s="38"/>
      <c r="K207" s="43"/>
    </row>
    <row r="208" spans="1:11" ht="21" thickBot="1" x14ac:dyDescent="0.3">
      <c r="A208" s="1" t="str">
        <f>IF(E208=استعلام!$H$3,COUNTIF(المنصرف!$E$3:E208,استعلام!$H$3),"")</f>
        <v/>
      </c>
      <c r="B208" s="52"/>
      <c r="C208" s="36"/>
      <c r="D208" s="37"/>
      <c r="E208" s="2"/>
      <c r="F208" s="2"/>
      <c r="G208" s="224"/>
      <c r="H208" s="86"/>
      <c r="I208" s="2"/>
      <c r="J208" s="38"/>
      <c r="K208" s="43"/>
    </row>
    <row r="209" spans="1:11" ht="21" thickBot="1" x14ac:dyDescent="0.3">
      <c r="A209" s="1" t="str">
        <f>IF(E209=استعلام!$H$3,COUNTIF(المنصرف!$E$3:E209,استعلام!$H$3),"")</f>
        <v/>
      </c>
      <c r="B209" s="52"/>
      <c r="C209" s="36"/>
      <c r="D209" s="37"/>
      <c r="E209" s="2"/>
      <c r="F209" s="2"/>
      <c r="G209" s="224"/>
      <c r="H209" s="86"/>
      <c r="I209" s="2"/>
      <c r="J209" s="38"/>
      <c r="K209" s="43"/>
    </row>
    <row r="210" spans="1:11" ht="21" thickBot="1" x14ac:dyDescent="0.3">
      <c r="A210" s="1" t="str">
        <f>IF(E210=استعلام!$H$3,COUNTIF(المنصرف!$E$3:E210,استعلام!$H$3),"")</f>
        <v/>
      </c>
      <c r="B210" s="52"/>
      <c r="C210" s="36"/>
      <c r="D210" s="37"/>
      <c r="E210" s="2"/>
      <c r="F210" s="2"/>
      <c r="G210" s="224"/>
      <c r="H210" s="86"/>
      <c r="I210" s="2"/>
      <c r="J210" s="38"/>
      <c r="K210" s="43"/>
    </row>
    <row r="211" spans="1:11" ht="21" thickBot="1" x14ac:dyDescent="0.3">
      <c r="A211" s="1" t="str">
        <f>IF(E211=استعلام!$H$3,COUNTIF(المنصرف!$E$3:E211,استعلام!$H$3),"")</f>
        <v/>
      </c>
      <c r="B211" s="52"/>
      <c r="C211" s="36"/>
      <c r="D211" s="37"/>
      <c r="E211" s="2"/>
      <c r="F211" s="2"/>
      <c r="G211" s="224"/>
      <c r="H211" s="86"/>
      <c r="I211" s="2"/>
      <c r="J211" s="38"/>
      <c r="K211" s="43"/>
    </row>
    <row r="212" spans="1:11" ht="21" thickBot="1" x14ac:dyDescent="0.3">
      <c r="A212" s="1" t="str">
        <f>IF(E212=استعلام!$H$3,COUNTIF(المنصرف!$E$3:E212,استعلام!$H$3),"")</f>
        <v/>
      </c>
      <c r="B212" s="52"/>
      <c r="C212" s="36"/>
      <c r="D212" s="37"/>
      <c r="E212" s="2"/>
      <c r="F212" s="2"/>
      <c r="G212" s="224"/>
      <c r="H212" s="86"/>
      <c r="I212" s="2"/>
      <c r="J212" s="38"/>
      <c r="K212" s="43"/>
    </row>
    <row r="213" spans="1:11" ht="21" thickBot="1" x14ac:dyDescent="0.3">
      <c r="A213" s="1" t="str">
        <f>IF(E213=استعلام!$H$3,COUNTIF(المنصرف!$E$3:E213,استعلام!$H$3),"")</f>
        <v/>
      </c>
      <c r="B213" s="52"/>
      <c r="C213" s="36"/>
      <c r="D213" s="37"/>
      <c r="E213" s="2"/>
      <c r="F213" s="2"/>
      <c r="G213" s="224"/>
      <c r="H213" s="86"/>
      <c r="I213" s="2"/>
      <c r="J213" s="38"/>
      <c r="K213" s="43"/>
    </row>
    <row r="214" spans="1:11" ht="21" thickBot="1" x14ac:dyDescent="0.3">
      <c r="A214" s="1" t="str">
        <f>IF(E214=استعلام!$H$3,COUNTIF(المنصرف!$E$3:E214,استعلام!$H$3),"")</f>
        <v/>
      </c>
      <c r="B214" s="52"/>
      <c r="C214" s="36"/>
      <c r="D214" s="37"/>
      <c r="E214" s="2"/>
      <c r="F214" s="2"/>
      <c r="G214" s="224"/>
      <c r="H214" s="86"/>
      <c r="I214" s="2"/>
      <c r="J214" s="38"/>
      <c r="K214" s="43"/>
    </row>
    <row r="215" spans="1:11" ht="21" thickBot="1" x14ac:dyDescent="0.3">
      <c r="A215" s="1" t="str">
        <f>IF(E215=استعلام!$H$3,COUNTIF(المنصرف!$E$3:E215,استعلام!$H$3),"")</f>
        <v/>
      </c>
      <c r="B215" s="52"/>
      <c r="C215" s="36"/>
      <c r="D215" s="37"/>
      <c r="E215" s="2"/>
      <c r="F215" s="2"/>
      <c r="G215" s="224"/>
      <c r="H215" s="86"/>
      <c r="I215" s="2"/>
      <c r="J215" s="38"/>
      <c r="K215" s="43"/>
    </row>
    <row r="216" spans="1:11" ht="21" thickBot="1" x14ac:dyDescent="0.3">
      <c r="A216" s="1" t="str">
        <f>IF(E216=استعلام!$H$3,COUNTIF(المنصرف!$E$3:E216,استعلام!$H$3),"")</f>
        <v/>
      </c>
      <c r="B216" s="52"/>
      <c r="C216" s="36"/>
      <c r="D216" s="37"/>
      <c r="E216" s="2"/>
      <c r="F216" s="2"/>
      <c r="G216" s="224"/>
      <c r="H216" s="86"/>
      <c r="I216" s="2"/>
      <c r="J216" s="38"/>
      <c r="K216" s="43"/>
    </row>
    <row r="217" spans="1:11" ht="21" thickBot="1" x14ac:dyDescent="0.3">
      <c r="A217" s="1" t="str">
        <f>IF(E217=استعلام!$H$3,COUNTIF(المنصرف!$E$3:E217,استعلام!$H$3),"")</f>
        <v/>
      </c>
      <c r="B217" s="52"/>
      <c r="C217" s="36"/>
      <c r="D217" s="37"/>
      <c r="E217" s="2"/>
      <c r="F217" s="2"/>
      <c r="G217" s="224"/>
      <c r="H217" s="86"/>
      <c r="I217" s="2"/>
      <c r="J217" s="38"/>
      <c r="K217" s="43"/>
    </row>
    <row r="218" spans="1:11" ht="21" thickBot="1" x14ac:dyDescent="0.3">
      <c r="A218" s="1" t="str">
        <f>IF(E218=استعلام!$H$3,COUNTIF(المنصرف!$E$3:E218,استعلام!$H$3),"")</f>
        <v/>
      </c>
      <c r="B218" s="52"/>
      <c r="C218" s="36"/>
      <c r="D218" s="37"/>
      <c r="E218" s="2"/>
      <c r="F218" s="2"/>
      <c r="G218" s="224"/>
      <c r="H218" s="86"/>
      <c r="I218" s="2"/>
      <c r="J218" s="38"/>
      <c r="K218" s="43"/>
    </row>
    <row r="219" spans="1:11" ht="21" thickBot="1" x14ac:dyDescent="0.3">
      <c r="A219" s="1" t="str">
        <f>IF(E219=استعلام!$H$3,COUNTIF(المنصرف!$E$3:E219,استعلام!$H$3),"")</f>
        <v/>
      </c>
      <c r="B219" s="52"/>
      <c r="C219" s="36"/>
      <c r="D219" s="37"/>
      <c r="E219" s="2"/>
      <c r="F219" s="2"/>
      <c r="G219" s="224"/>
      <c r="H219" s="86"/>
      <c r="I219" s="2"/>
      <c r="J219" s="38"/>
      <c r="K219" s="43"/>
    </row>
    <row r="220" spans="1:11" ht="21" thickBot="1" x14ac:dyDescent="0.3">
      <c r="A220" s="1" t="str">
        <f>IF(E220=استعلام!$H$3,COUNTIF(المنصرف!$E$3:E220,استعلام!$H$3),"")</f>
        <v/>
      </c>
      <c r="B220" s="52"/>
      <c r="C220" s="36"/>
      <c r="D220" s="37"/>
      <c r="E220" s="2"/>
      <c r="F220" s="2"/>
      <c r="G220" s="224"/>
      <c r="H220" s="86"/>
      <c r="I220" s="2"/>
      <c r="J220" s="38"/>
      <c r="K220" s="43"/>
    </row>
    <row r="221" spans="1:11" ht="21" thickBot="1" x14ac:dyDescent="0.3">
      <c r="A221" s="1" t="str">
        <f>IF(E221=استعلام!$H$3,COUNTIF(المنصرف!$E$3:E221,استعلام!$H$3),"")</f>
        <v/>
      </c>
      <c r="B221" s="52"/>
      <c r="C221" s="36"/>
      <c r="D221" s="37"/>
      <c r="E221" s="2"/>
      <c r="F221" s="2"/>
      <c r="G221" s="224"/>
      <c r="H221" s="86"/>
      <c r="I221" s="2"/>
      <c r="J221" s="38"/>
      <c r="K221" s="43"/>
    </row>
    <row r="222" spans="1:11" ht="21" thickBot="1" x14ac:dyDescent="0.3">
      <c r="A222" s="1" t="str">
        <f>IF(E222=استعلام!$H$3,COUNTIF(المنصرف!$E$3:E222,استعلام!$H$3),"")</f>
        <v/>
      </c>
      <c r="B222" s="52"/>
      <c r="C222" s="36"/>
      <c r="D222" s="37"/>
      <c r="E222" s="2"/>
      <c r="F222" s="2"/>
      <c r="G222" s="224"/>
      <c r="H222" s="86"/>
      <c r="I222" s="2"/>
      <c r="J222" s="38"/>
      <c r="K222" s="43"/>
    </row>
    <row r="223" spans="1:11" ht="21" thickBot="1" x14ac:dyDescent="0.3">
      <c r="A223" s="1" t="str">
        <f>IF(E223=استعلام!$H$3,COUNTIF(المنصرف!$E$3:E223,استعلام!$H$3),"")</f>
        <v/>
      </c>
      <c r="B223" s="52"/>
      <c r="C223" s="36"/>
      <c r="D223" s="37"/>
      <c r="E223" s="2"/>
      <c r="F223" s="2"/>
      <c r="G223" s="224"/>
      <c r="H223" s="86"/>
      <c r="I223" s="2"/>
      <c r="J223" s="38"/>
      <c r="K223" s="43"/>
    </row>
    <row r="224" spans="1:11" ht="21" thickBot="1" x14ac:dyDescent="0.3">
      <c r="A224" s="1" t="str">
        <f>IF(E224=استعلام!$H$3,COUNTIF(المنصرف!$E$3:E224,استعلام!$H$3),"")</f>
        <v/>
      </c>
      <c r="B224" s="52"/>
      <c r="C224" s="36"/>
      <c r="D224" s="37"/>
      <c r="E224" s="2"/>
      <c r="F224" s="2"/>
      <c r="G224" s="224"/>
      <c r="H224" s="86"/>
      <c r="I224" s="2"/>
      <c r="J224" s="38"/>
      <c r="K224" s="43"/>
    </row>
    <row r="225" spans="1:11" ht="21" thickBot="1" x14ac:dyDescent="0.3">
      <c r="A225" s="1" t="str">
        <f>IF(E225=استعلام!$H$3,COUNTIF(المنصرف!$E$3:E225,استعلام!$H$3),"")</f>
        <v/>
      </c>
      <c r="B225" s="52"/>
      <c r="C225" s="36"/>
      <c r="D225" s="37"/>
      <c r="E225" s="2"/>
      <c r="F225" s="2"/>
      <c r="G225" s="224"/>
      <c r="H225" s="86"/>
      <c r="I225" s="2"/>
      <c r="J225" s="38"/>
      <c r="K225" s="43"/>
    </row>
    <row r="226" spans="1:11" ht="21" thickBot="1" x14ac:dyDescent="0.3">
      <c r="A226" s="1" t="str">
        <f>IF(E226=استعلام!$H$3,COUNTIF(المنصرف!$E$3:E226,استعلام!$H$3),"")</f>
        <v/>
      </c>
      <c r="B226" s="52"/>
      <c r="C226" s="36"/>
      <c r="D226" s="37"/>
      <c r="E226" s="2"/>
      <c r="F226" s="2"/>
      <c r="G226" s="224"/>
      <c r="H226" s="86"/>
      <c r="I226" s="2"/>
      <c r="J226" s="38"/>
      <c r="K226" s="43"/>
    </row>
    <row r="227" spans="1:11" ht="21" thickBot="1" x14ac:dyDescent="0.3">
      <c r="A227" s="1" t="str">
        <f>IF(E227=استعلام!$H$3,COUNTIF(المنصرف!$E$3:E227,استعلام!$H$3),"")</f>
        <v/>
      </c>
      <c r="B227" s="52"/>
      <c r="C227" s="36"/>
      <c r="D227" s="37"/>
      <c r="E227" s="2"/>
      <c r="F227" s="2"/>
      <c r="G227" s="224"/>
      <c r="H227" s="86"/>
      <c r="I227" s="2"/>
      <c r="J227" s="38"/>
      <c r="K227" s="43"/>
    </row>
    <row r="228" spans="1:11" ht="21" thickBot="1" x14ac:dyDescent="0.3">
      <c r="A228" s="1" t="str">
        <f>IF(E228=استعلام!$H$3,COUNTIF(المنصرف!$E$3:E228,استعلام!$H$3),"")</f>
        <v/>
      </c>
      <c r="B228" s="52"/>
      <c r="C228" s="36"/>
      <c r="D228" s="37"/>
      <c r="E228" s="2"/>
      <c r="F228" s="2"/>
      <c r="G228" s="224"/>
      <c r="H228" s="86"/>
      <c r="I228" s="2"/>
      <c r="J228" s="38"/>
      <c r="K228" s="43"/>
    </row>
    <row r="229" spans="1:11" ht="21" thickBot="1" x14ac:dyDescent="0.3">
      <c r="A229" s="1" t="str">
        <f>IF(E229=استعلام!$H$3,COUNTIF(المنصرف!$E$3:E229,استعلام!$H$3),"")</f>
        <v/>
      </c>
      <c r="B229" s="52"/>
      <c r="C229" s="36"/>
      <c r="D229" s="37"/>
      <c r="E229" s="2"/>
      <c r="F229" s="2"/>
      <c r="G229" s="224"/>
      <c r="H229" s="86"/>
      <c r="I229" s="2"/>
      <c r="J229" s="38"/>
      <c r="K229" s="43"/>
    </row>
    <row r="230" spans="1:11" ht="21" thickBot="1" x14ac:dyDescent="0.3">
      <c r="A230" s="1" t="str">
        <f>IF(E230=استعلام!$H$3,COUNTIF(المنصرف!$E$3:E230,استعلام!$H$3),"")</f>
        <v/>
      </c>
      <c r="B230" s="52"/>
      <c r="C230" s="36"/>
      <c r="D230" s="37"/>
      <c r="E230" s="2"/>
      <c r="F230" s="2"/>
      <c r="G230" s="224"/>
      <c r="H230" s="86"/>
      <c r="I230" s="2"/>
      <c r="J230" s="38"/>
      <c r="K230" s="43"/>
    </row>
    <row r="231" spans="1:11" ht="21" thickBot="1" x14ac:dyDescent="0.3">
      <c r="A231" s="1" t="str">
        <f>IF(E231=استعلام!$H$3,COUNTIF(المنصرف!$E$3:E231,استعلام!$H$3),"")</f>
        <v/>
      </c>
      <c r="B231" s="52"/>
      <c r="C231" s="36"/>
      <c r="D231" s="37"/>
      <c r="E231" s="2"/>
      <c r="F231" s="2"/>
      <c r="G231" s="224"/>
      <c r="H231" s="86"/>
      <c r="I231" s="2"/>
      <c r="J231" s="38"/>
      <c r="K231" s="43"/>
    </row>
    <row r="232" spans="1:11" ht="21" thickBot="1" x14ac:dyDescent="0.3">
      <c r="A232" s="1" t="str">
        <f>IF(E232=استعلام!$H$3,COUNTIF(المنصرف!$E$3:E232,استعلام!$H$3),"")</f>
        <v/>
      </c>
      <c r="B232" s="52"/>
      <c r="C232" s="36"/>
      <c r="D232" s="37"/>
      <c r="E232" s="2"/>
      <c r="F232" s="2"/>
      <c r="G232" s="224"/>
      <c r="H232" s="86"/>
      <c r="I232" s="2"/>
      <c r="J232" s="38"/>
      <c r="K232" s="43"/>
    </row>
    <row r="233" spans="1:11" ht="21" thickBot="1" x14ac:dyDescent="0.3">
      <c r="A233" s="1" t="str">
        <f>IF(E233=استعلام!$H$3,COUNTIF(المنصرف!$E$3:E233,استعلام!$H$3),"")</f>
        <v/>
      </c>
      <c r="B233" s="52"/>
      <c r="C233" s="36"/>
      <c r="D233" s="37"/>
      <c r="E233" s="2"/>
      <c r="F233" s="2"/>
      <c r="G233" s="224"/>
      <c r="H233" s="86"/>
      <c r="I233" s="2"/>
      <c r="J233" s="38"/>
      <c r="K233" s="43"/>
    </row>
    <row r="234" spans="1:11" ht="21" thickBot="1" x14ac:dyDescent="0.3">
      <c r="A234" s="1" t="str">
        <f>IF(E234=استعلام!$H$3,COUNTIF(المنصرف!$E$3:E234,استعلام!$H$3),"")</f>
        <v/>
      </c>
      <c r="B234" s="52"/>
      <c r="C234" s="36"/>
      <c r="D234" s="37"/>
      <c r="E234" s="2"/>
      <c r="F234" s="2"/>
      <c r="G234" s="224"/>
      <c r="H234" s="86"/>
      <c r="I234" s="2"/>
      <c r="J234" s="38"/>
      <c r="K234" s="43"/>
    </row>
    <row r="235" spans="1:11" ht="21" thickBot="1" x14ac:dyDescent="0.3">
      <c r="A235" s="1" t="str">
        <f>IF(E235=استعلام!$H$3,COUNTIF(المنصرف!$E$3:E235,استعلام!$H$3),"")</f>
        <v/>
      </c>
      <c r="B235" s="52"/>
      <c r="C235" s="36"/>
      <c r="D235" s="37"/>
      <c r="E235" s="2"/>
      <c r="F235" s="2"/>
      <c r="G235" s="224"/>
      <c r="H235" s="86"/>
      <c r="I235" s="2"/>
      <c r="J235" s="38"/>
      <c r="K235" s="43"/>
    </row>
    <row r="236" spans="1:11" ht="21" thickBot="1" x14ac:dyDescent="0.3">
      <c r="A236" s="1" t="str">
        <f>IF(E236=استعلام!$H$3,COUNTIF(المنصرف!$E$3:E236,استعلام!$H$3),"")</f>
        <v/>
      </c>
      <c r="B236" s="52"/>
      <c r="C236" s="36"/>
      <c r="D236" s="37"/>
      <c r="E236" s="2"/>
      <c r="F236" s="2"/>
      <c r="G236" s="224"/>
      <c r="H236" s="86"/>
      <c r="I236" s="2"/>
      <c r="J236" s="38"/>
      <c r="K236" s="43"/>
    </row>
    <row r="237" spans="1:11" ht="21" thickBot="1" x14ac:dyDescent="0.3">
      <c r="A237" s="1" t="str">
        <f>IF(E237=استعلام!$H$3,COUNTIF(المنصرف!$E$3:E237,استعلام!$H$3),"")</f>
        <v/>
      </c>
      <c r="B237" s="52"/>
      <c r="C237" s="36"/>
      <c r="D237" s="37"/>
      <c r="E237" s="2"/>
      <c r="F237" s="2"/>
      <c r="G237" s="224"/>
      <c r="H237" s="86"/>
      <c r="I237" s="2"/>
      <c r="J237" s="38"/>
      <c r="K237" s="43"/>
    </row>
    <row r="238" spans="1:11" ht="21" thickBot="1" x14ac:dyDescent="0.3">
      <c r="A238" s="1" t="str">
        <f>IF(E238=استعلام!$H$3,COUNTIF(المنصرف!$E$3:E238,استعلام!$H$3),"")</f>
        <v/>
      </c>
      <c r="B238" s="52"/>
      <c r="C238" s="36"/>
      <c r="D238" s="37"/>
      <c r="E238" s="2"/>
      <c r="F238" s="2"/>
      <c r="G238" s="224"/>
      <c r="H238" s="86"/>
      <c r="I238" s="2"/>
      <c r="J238" s="38"/>
      <c r="K238" s="43"/>
    </row>
    <row r="239" spans="1:11" ht="21" thickBot="1" x14ac:dyDescent="0.3">
      <c r="A239" s="1" t="str">
        <f>IF(E239=استعلام!$H$3,COUNTIF(المنصرف!$E$3:E239,استعلام!$H$3),"")</f>
        <v/>
      </c>
      <c r="B239" s="52"/>
      <c r="C239" s="36"/>
      <c r="D239" s="37"/>
      <c r="E239" s="2"/>
      <c r="F239" s="2"/>
      <c r="G239" s="224"/>
      <c r="H239" s="86"/>
      <c r="I239" s="2"/>
      <c r="J239" s="38"/>
      <c r="K239" s="43"/>
    </row>
    <row r="240" spans="1:11" ht="21" thickBot="1" x14ac:dyDescent="0.3">
      <c r="A240" s="1" t="str">
        <f>IF(E240=استعلام!$H$3,COUNTIF(المنصرف!$E$3:E240,استعلام!$H$3),"")</f>
        <v/>
      </c>
      <c r="B240" s="52"/>
      <c r="C240" s="36"/>
      <c r="D240" s="37"/>
      <c r="E240" s="2"/>
      <c r="F240" s="2"/>
      <c r="G240" s="224"/>
      <c r="H240" s="86"/>
      <c r="I240" s="2"/>
      <c r="J240" s="38"/>
      <c r="K240" s="43"/>
    </row>
    <row r="241" spans="1:11" ht="21" thickBot="1" x14ac:dyDescent="0.3">
      <c r="A241" s="1" t="str">
        <f>IF(E241=استعلام!$H$3,COUNTIF(المنصرف!$E$3:E241,استعلام!$H$3),"")</f>
        <v/>
      </c>
      <c r="B241" s="52"/>
      <c r="C241" s="36"/>
      <c r="D241" s="37"/>
      <c r="E241" s="2"/>
      <c r="F241" s="2"/>
      <c r="G241" s="224"/>
      <c r="H241" s="86"/>
      <c r="I241" s="2"/>
      <c r="J241" s="38"/>
      <c r="K241" s="43"/>
    </row>
    <row r="242" spans="1:11" ht="21" thickBot="1" x14ac:dyDescent="0.3">
      <c r="A242" s="1" t="str">
        <f>IF(E242=استعلام!$H$3,COUNTIF(المنصرف!$E$3:E242,استعلام!$H$3),"")</f>
        <v/>
      </c>
      <c r="B242" s="52"/>
      <c r="C242" s="36"/>
      <c r="D242" s="37"/>
      <c r="E242" s="2"/>
      <c r="F242" s="2"/>
      <c r="G242" s="224"/>
      <c r="H242" s="86"/>
      <c r="I242" s="2"/>
      <c r="J242" s="38"/>
      <c r="K242" s="43"/>
    </row>
    <row r="243" spans="1:11" ht="21" thickBot="1" x14ac:dyDescent="0.3">
      <c r="A243" s="1" t="str">
        <f>IF(E243=استعلام!$H$3,COUNTIF(المنصرف!$E$3:E243,استعلام!$H$3),"")</f>
        <v/>
      </c>
      <c r="B243" s="52"/>
      <c r="C243" s="36"/>
      <c r="D243" s="37"/>
      <c r="E243" s="2"/>
      <c r="F243" s="2"/>
      <c r="G243" s="224"/>
      <c r="H243" s="86"/>
      <c r="I243" s="2"/>
      <c r="J243" s="38"/>
      <c r="K243" s="43"/>
    </row>
    <row r="244" spans="1:11" ht="21" thickBot="1" x14ac:dyDescent="0.3">
      <c r="A244" s="1" t="str">
        <f>IF(E244=استعلام!$H$3,COUNTIF(المنصرف!$E$3:E244,استعلام!$H$3),"")</f>
        <v/>
      </c>
      <c r="B244" s="52"/>
      <c r="C244" s="36"/>
      <c r="D244" s="37"/>
      <c r="E244" s="2"/>
      <c r="F244" s="2"/>
      <c r="G244" s="224"/>
      <c r="H244" s="86"/>
      <c r="I244" s="2"/>
      <c r="J244" s="38"/>
      <c r="K244" s="43"/>
    </row>
    <row r="245" spans="1:11" ht="21" thickBot="1" x14ac:dyDescent="0.3">
      <c r="A245" s="1" t="str">
        <f>IF(E245=استعلام!$H$3,COUNTIF(المنصرف!$E$3:E245,استعلام!$H$3),"")</f>
        <v/>
      </c>
      <c r="B245" s="52"/>
      <c r="C245" s="36"/>
      <c r="D245" s="37"/>
      <c r="E245" s="2"/>
      <c r="F245" s="2"/>
      <c r="G245" s="224"/>
      <c r="H245" s="86"/>
      <c r="I245" s="2"/>
      <c r="J245" s="38"/>
      <c r="K245" s="43"/>
    </row>
    <row r="246" spans="1:11" ht="21" thickBot="1" x14ac:dyDescent="0.3">
      <c r="A246" s="1" t="str">
        <f>IF(E246=استعلام!$H$3,COUNTIF(المنصرف!$E$3:E246,استعلام!$H$3),"")</f>
        <v/>
      </c>
      <c r="B246" s="52"/>
      <c r="C246" s="36"/>
      <c r="D246" s="37"/>
      <c r="E246" s="2"/>
      <c r="F246" s="2"/>
      <c r="G246" s="224"/>
      <c r="H246" s="86"/>
      <c r="I246" s="2"/>
      <c r="J246" s="38"/>
      <c r="K246" s="43"/>
    </row>
    <row r="247" spans="1:11" ht="21" thickBot="1" x14ac:dyDescent="0.3">
      <c r="A247" s="1" t="str">
        <f>IF(E247=استعلام!$H$3,COUNTIF(المنصرف!$E$3:E247,استعلام!$H$3),"")</f>
        <v/>
      </c>
      <c r="B247" s="52"/>
      <c r="C247" s="36"/>
      <c r="D247" s="37"/>
      <c r="E247" s="2"/>
      <c r="F247" s="2"/>
      <c r="G247" s="224"/>
      <c r="H247" s="86"/>
      <c r="I247" s="2"/>
      <c r="J247" s="38"/>
      <c r="K247" s="43"/>
    </row>
    <row r="248" spans="1:11" ht="21" thickBot="1" x14ac:dyDescent="0.3">
      <c r="A248" s="1" t="str">
        <f>IF(E248=استعلام!$H$3,COUNTIF(المنصرف!$E$3:E248,استعلام!$H$3),"")</f>
        <v/>
      </c>
      <c r="B248" s="52"/>
      <c r="C248" s="36"/>
      <c r="D248" s="37"/>
      <c r="E248" s="2"/>
      <c r="F248" s="2"/>
      <c r="G248" s="224"/>
      <c r="H248" s="86"/>
      <c r="I248" s="2"/>
      <c r="J248" s="38"/>
      <c r="K248" s="43"/>
    </row>
    <row r="249" spans="1:11" ht="21" thickBot="1" x14ac:dyDescent="0.3">
      <c r="A249" s="1" t="str">
        <f>IF(E249=استعلام!$H$3,COUNTIF(المنصرف!$E$3:E249,استعلام!$H$3),"")</f>
        <v/>
      </c>
      <c r="B249" s="52"/>
      <c r="C249" s="36"/>
      <c r="D249" s="37"/>
      <c r="E249" s="2"/>
      <c r="F249" s="2"/>
      <c r="G249" s="224"/>
      <c r="H249" s="86"/>
      <c r="I249" s="2"/>
      <c r="J249" s="38"/>
      <c r="K249" s="43"/>
    </row>
    <row r="250" spans="1:11" ht="21" thickBot="1" x14ac:dyDescent="0.3">
      <c r="A250" s="1" t="str">
        <f>IF(E250=استعلام!$H$3,COUNTIF(المنصرف!$E$3:E250,استعلام!$H$3),"")</f>
        <v/>
      </c>
      <c r="B250" s="52"/>
      <c r="C250" s="36"/>
      <c r="D250" s="37"/>
      <c r="E250" s="2"/>
      <c r="F250" s="2"/>
      <c r="G250" s="224"/>
      <c r="H250" s="86"/>
      <c r="I250" s="2"/>
      <c r="J250" s="38"/>
      <c r="K250" s="43"/>
    </row>
    <row r="251" spans="1:11" ht="21" thickBot="1" x14ac:dyDescent="0.3">
      <c r="A251" s="1" t="str">
        <f>IF(E251=استعلام!$H$3,COUNTIF(المنصرف!$E$3:E251,استعلام!$H$3),"")</f>
        <v/>
      </c>
      <c r="B251" s="52"/>
      <c r="C251" s="36"/>
      <c r="D251" s="37"/>
      <c r="E251" s="2"/>
      <c r="F251" s="2"/>
      <c r="G251" s="224"/>
      <c r="H251" s="86"/>
      <c r="I251" s="2"/>
      <c r="J251" s="38"/>
      <c r="K251" s="43"/>
    </row>
    <row r="252" spans="1:11" ht="21" thickBot="1" x14ac:dyDescent="0.3">
      <c r="A252" s="1" t="str">
        <f>IF(E252=استعلام!$H$3,COUNTIF(المنصرف!$E$3:E252,استعلام!$H$3),"")</f>
        <v/>
      </c>
      <c r="B252" s="52"/>
      <c r="C252" s="36"/>
      <c r="D252" s="37"/>
      <c r="E252" s="2"/>
      <c r="F252" s="2"/>
      <c r="G252" s="224"/>
      <c r="H252" s="86"/>
      <c r="I252" s="2"/>
      <c r="J252" s="38"/>
      <c r="K252" s="43"/>
    </row>
    <row r="253" spans="1:11" ht="21" thickBot="1" x14ac:dyDescent="0.3">
      <c r="A253" s="1" t="str">
        <f>IF(E253=استعلام!$H$3,COUNTIF(المنصرف!$E$3:E253,استعلام!$H$3),"")</f>
        <v/>
      </c>
      <c r="B253" s="52"/>
      <c r="C253" s="36"/>
      <c r="D253" s="37"/>
      <c r="E253" s="2"/>
      <c r="F253" s="2"/>
      <c r="G253" s="224"/>
      <c r="H253" s="86"/>
      <c r="I253" s="2"/>
      <c r="J253" s="38"/>
      <c r="K253" s="43"/>
    </row>
    <row r="254" spans="1:11" ht="21" thickBot="1" x14ac:dyDescent="0.3">
      <c r="A254" s="1" t="str">
        <f>IF(E254=استعلام!$H$3,COUNTIF(المنصرف!$E$3:E254,استعلام!$H$3),"")</f>
        <v/>
      </c>
      <c r="B254" s="52"/>
      <c r="C254" s="36"/>
      <c r="D254" s="37"/>
      <c r="E254" s="2"/>
      <c r="F254" s="2"/>
      <c r="G254" s="224"/>
      <c r="H254" s="86"/>
      <c r="I254" s="2"/>
      <c r="J254" s="38"/>
      <c r="K254" s="43"/>
    </row>
    <row r="255" spans="1:11" ht="21" thickBot="1" x14ac:dyDescent="0.3">
      <c r="A255" s="1" t="str">
        <f>IF(E255=استعلام!$H$3,COUNTIF(المنصرف!$E$3:E255,استعلام!$H$3),"")</f>
        <v/>
      </c>
      <c r="B255" s="52"/>
      <c r="C255" s="36"/>
      <c r="D255" s="37"/>
      <c r="E255" s="2"/>
      <c r="F255" s="2"/>
      <c r="G255" s="224"/>
      <c r="H255" s="86"/>
      <c r="I255" s="2"/>
      <c r="J255" s="38"/>
      <c r="K255" s="43"/>
    </row>
    <row r="256" spans="1:11" ht="21" thickBot="1" x14ac:dyDescent="0.3">
      <c r="A256" s="1" t="str">
        <f>IF(E256=استعلام!$H$3,COUNTIF(المنصرف!$E$3:E256,استعلام!$H$3),"")</f>
        <v/>
      </c>
      <c r="B256" s="52"/>
      <c r="C256" s="36"/>
      <c r="D256" s="37"/>
      <c r="E256" s="2"/>
      <c r="F256" s="2"/>
      <c r="G256" s="224"/>
      <c r="H256" s="86"/>
      <c r="I256" s="2"/>
      <c r="J256" s="38"/>
      <c r="K256" s="43"/>
    </row>
    <row r="257" spans="1:11" ht="21" thickBot="1" x14ac:dyDescent="0.3">
      <c r="A257" s="1" t="str">
        <f>IF(E257=استعلام!$H$3,COUNTIF(المنصرف!$E$3:E257,استعلام!$H$3),"")</f>
        <v/>
      </c>
      <c r="B257" s="52"/>
      <c r="C257" s="36"/>
      <c r="D257" s="37"/>
      <c r="E257" s="2"/>
      <c r="F257" s="2"/>
      <c r="G257" s="224"/>
      <c r="H257" s="86"/>
      <c r="I257" s="2"/>
      <c r="J257" s="38"/>
      <c r="K257" s="43"/>
    </row>
    <row r="258" spans="1:11" ht="21" thickBot="1" x14ac:dyDescent="0.3">
      <c r="A258" s="1" t="str">
        <f>IF(E258=استعلام!$H$3,COUNTIF(المنصرف!$E$3:E258,استعلام!$H$3),"")</f>
        <v/>
      </c>
      <c r="B258" s="52"/>
      <c r="C258" s="36"/>
      <c r="D258" s="37"/>
      <c r="E258" s="2"/>
      <c r="F258" s="2"/>
      <c r="G258" s="224"/>
      <c r="H258" s="86"/>
      <c r="I258" s="2"/>
      <c r="J258" s="38"/>
      <c r="K258" s="43"/>
    </row>
    <row r="259" spans="1:11" ht="21" thickBot="1" x14ac:dyDescent="0.3">
      <c r="A259" s="1" t="str">
        <f>IF(E259=استعلام!$H$3,COUNTIF(المنصرف!$E$3:E259,استعلام!$H$3),"")</f>
        <v/>
      </c>
      <c r="B259" s="52"/>
      <c r="C259" s="36"/>
      <c r="D259" s="37"/>
      <c r="E259" s="2"/>
      <c r="F259" s="2"/>
      <c r="G259" s="224"/>
      <c r="H259" s="86"/>
      <c r="I259" s="2"/>
      <c r="J259" s="38"/>
      <c r="K259" s="43"/>
    </row>
    <row r="260" spans="1:11" ht="21" thickBot="1" x14ac:dyDescent="0.3">
      <c r="A260" s="1" t="str">
        <f>IF(E260=استعلام!$H$3,COUNTIF(المنصرف!$E$3:E260,استعلام!$H$3),"")</f>
        <v/>
      </c>
      <c r="B260" s="52"/>
      <c r="C260" s="36"/>
      <c r="D260" s="37"/>
      <c r="E260" s="2"/>
      <c r="F260" s="2"/>
      <c r="G260" s="224"/>
      <c r="H260" s="86"/>
      <c r="I260" s="2"/>
      <c r="J260" s="38"/>
      <c r="K260" s="43"/>
    </row>
    <row r="261" spans="1:11" ht="21" thickBot="1" x14ac:dyDescent="0.3">
      <c r="A261" s="1" t="str">
        <f>IF(E261=استعلام!$H$3,COUNTIF(المنصرف!$E$3:E261,استعلام!$H$3),"")</f>
        <v/>
      </c>
      <c r="B261" s="52"/>
      <c r="C261" s="36"/>
      <c r="D261" s="37"/>
      <c r="E261" s="2"/>
      <c r="F261" s="2"/>
      <c r="G261" s="224"/>
      <c r="H261" s="86"/>
      <c r="I261" s="2"/>
      <c r="J261" s="38"/>
      <c r="K261" s="43"/>
    </row>
    <row r="262" spans="1:11" ht="21" thickBot="1" x14ac:dyDescent="0.3">
      <c r="A262" s="1" t="str">
        <f>IF(E262=استعلام!$H$3,COUNTIF(المنصرف!$E$3:E262,استعلام!$H$3),"")</f>
        <v/>
      </c>
      <c r="B262" s="52"/>
      <c r="C262" s="36"/>
      <c r="D262" s="37"/>
      <c r="E262" s="2"/>
      <c r="F262" s="2"/>
      <c r="G262" s="224"/>
      <c r="H262" s="86"/>
      <c r="I262" s="2"/>
      <c r="J262" s="38"/>
      <c r="K262" s="43"/>
    </row>
    <row r="263" spans="1:11" ht="21" thickBot="1" x14ac:dyDescent="0.3">
      <c r="A263" s="1" t="str">
        <f>IF(E263=استعلام!$H$3,COUNTIF(المنصرف!$E$3:E263,استعلام!$H$3),"")</f>
        <v/>
      </c>
      <c r="B263" s="52"/>
      <c r="C263" s="36"/>
      <c r="D263" s="37"/>
      <c r="E263" s="2"/>
      <c r="F263" s="2"/>
      <c r="G263" s="224"/>
      <c r="H263" s="86"/>
      <c r="I263" s="2"/>
      <c r="J263" s="38"/>
      <c r="K263" s="43"/>
    </row>
    <row r="264" spans="1:11" ht="21" thickBot="1" x14ac:dyDescent="0.3">
      <c r="A264" s="1" t="str">
        <f>IF(E264=استعلام!$H$3,COUNTIF(المنصرف!$E$3:E264,استعلام!$H$3),"")</f>
        <v/>
      </c>
      <c r="B264" s="52"/>
      <c r="C264" s="36"/>
      <c r="D264" s="37"/>
      <c r="E264" s="2"/>
      <c r="F264" s="2"/>
      <c r="G264" s="224"/>
      <c r="H264" s="86"/>
      <c r="I264" s="2"/>
      <c r="J264" s="38"/>
      <c r="K264" s="43"/>
    </row>
    <row r="265" spans="1:11" ht="21" thickBot="1" x14ac:dyDescent="0.3">
      <c r="A265" s="1" t="str">
        <f>IF(E265=استعلام!$H$3,COUNTIF(المنصرف!$E$3:E265,استعلام!$H$3),"")</f>
        <v/>
      </c>
      <c r="B265" s="52"/>
      <c r="C265" s="36"/>
      <c r="D265" s="37"/>
      <c r="E265" s="2"/>
      <c r="F265" s="2"/>
      <c r="G265" s="224"/>
      <c r="H265" s="86"/>
      <c r="I265" s="2"/>
      <c r="J265" s="38"/>
      <c r="K265" s="43"/>
    </row>
    <row r="266" spans="1:11" ht="21" thickBot="1" x14ac:dyDescent="0.3">
      <c r="A266" s="1" t="str">
        <f>IF(E266=استعلام!$H$3,COUNTIF(المنصرف!$E$3:E266,استعلام!$H$3),"")</f>
        <v/>
      </c>
      <c r="B266" s="52"/>
      <c r="C266" s="36"/>
      <c r="D266" s="37"/>
      <c r="E266" s="2"/>
      <c r="F266" s="2"/>
      <c r="G266" s="224"/>
      <c r="H266" s="86"/>
      <c r="I266" s="2"/>
      <c r="J266" s="38"/>
      <c r="K266" s="43"/>
    </row>
    <row r="267" spans="1:11" ht="21" thickBot="1" x14ac:dyDescent="0.3">
      <c r="A267" s="1" t="str">
        <f>IF(E267=استعلام!$H$3,COUNTIF(المنصرف!$E$3:E267,استعلام!$H$3),"")</f>
        <v/>
      </c>
      <c r="B267" s="52"/>
      <c r="C267" s="36"/>
      <c r="D267" s="37"/>
      <c r="E267" s="2"/>
      <c r="F267" s="2"/>
      <c r="G267" s="224"/>
      <c r="H267" s="86"/>
      <c r="I267" s="2"/>
      <c r="J267" s="38"/>
      <c r="K267" s="43"/>
    </row>
    <row r="268" spans="1:11" ht="21" thickBot="1" x14ac:dyDescent="0.3">
      <c r="A268" s="1" t="str">
        <f>IF(E268=استعلام!$H$3,COUNTIF(المنصرف!$E$3:E268,استعلام!$H$3),"")</f>
        <v/>
      </c>
      <c r="B268" s="52"/>
      <c r="C268" s="36"/>
      <c r="D268" s="37"/>
      <c r="E268" s="2"/>
      <c r="F268" s="2"/>
      <c r="G268" s="224"/>
      <c r="H268" s="86"/>
      <c r="I268" s="2"/>
      <c r="J268" s="38"/>
      <c r="K268" s="43"/>
    </row>
    <row r="269" spans="1:11" ht="21" thickBot="1" x14ac:dyDescent="0.3">
      <c r="A269" s="1" t="str">
        <f>IF(E269=استعلام!$H$3,COUNTIF(المنصرف!$E$3:E269,استعلام!$H$3),"")</f>
        <v/>
      </c>
      <c r="B269" s="52"/>
      <c r="C269" s="36"/>
      <c r="D269" s="37"/>
      <c r="E269" s="2"/>
      <c r="F269" s="2"/>
      <c r="G269" s="224"/>
      <c r="H269" s="86"/>
      <c r="I269" s="2"/>
      <c r="J269" s="38"/>
      <c r="K269" s="43"/>
    </row>
    <row r="270" spans="1:11" ht="21" thickBot="1" x14ac:dyDescent="0.3">
      <c r="A270" s="1" t="str">
        <f>IF(E270=استعلام!$H$3,COUNTIF(المنصرف!$E$3:E270,استعلام!$H$3),"")</f>
        <v/>
      </c>
      <c r="B270" s="52"/>
      <c r="C270" s="36"/>
      <c r="D270" s="37"/>
      <c r="E270" s="2"/>
      <c r="F270" s="2"/>
      <c r="G270" s="224"/>
      <c r="H270" s="86"/>
      <c r="I270" s="2"/>
      <c r="J270" s="38"/>
      <c r="K270" s="43"/>
    </row>
    <row r="271" spans="1:11" ht="21" thickBot="1" x14ac:dyDescent="0.3">
      <c r="A271" s="1" t="str">
        <f>IF(E271=استعلام!$H$3,COUNTIF(المنصرف!$E$3:E271,استعلام!$H$3),"")</f>
        <v/>
      </c>
      <c r="B271" s="52"/>
      <c r="C271" s="36"/>
      <c r="D271" s="37"/>
      <c r="E271" s="2"/>
      <c r="F271" s="2"/>
      <c r="G271" s="224"/>
      <c r="H271" s="86"/>
      <c r="I271" s="2"/>
      <c r="J271" s="38"/>
      <c r="K271" s="43"/>
    </row>
    <row r="272" spans="1:11" ht="21" thickBot="1" x14ac:dyDescent="0.3">
      <c r="A272" s="1" t="str">
        <f>IF(E272=استعلام!$H$3,COUNTIF(المنصرف!$E$3:E272,استعلام!$H$3),"")</f>
        <v/>
      </c>
      <c r="B272" s="52"/>
      <c r="C272" s="36"/>
      <c r="D272" s="37"/>
      <c r="E272" s="2"/>
      <c r="F272" s="2"/>
      <c r="G272" s="224"/>
      <c r="H272" s="86"/>
      <c r="I272" s="2"/>
      <c r="J272" s="38"/>
      <c r="K272" s="43"/>
    </row>
    <row r="273" spans="1:11" ht="21" thickBot="1" x14ac:dyDescent="0.3">
      <c r="A273" s="1" t="str">
        <f>IF(E273=استعلام!$H$3,COUNTIF(المنصرف!$E$3:E273,استعلام!$H$3),"")</f>
        <v/>
      </c>
      <c r="B273" s="52"/>
      <c r="C273" s="36"/>
      <c r="D273" s="37"/>
      <c r="E273" s="2"/>
      <c r="F273" s="2"/>
      <c r="G273" s="224"/>
      <c r="H273" s="86"/>
      <c r="I273" s="2"/>
      <c r="J273" s="38"/>
      <c r="K273" s="43"/>
    </row>
    <row r="274" spans="1:11" ht="21" thickBot="1" x14ac:dyDescent="0.3">
      <c r="A274" s="1" t="str">
        <f>IF(E274=استعلام!$H$3,COUNTIF(المنصرف!$E$3:E274,استعلام!$H$3),"")</f>
        <v/>
      </c>
      <c r="B274" s="52"/>
      <c r="C274" s="36"/>
      <c r="D274" s="37"/>
      <c r="E274" s="2"/>
      <c r="F274" s="2"/>
      <c r="G274" s="224"/>
      <c r="H274" s="86"/>
      <c r="I274" s="2"/>
      <c r="J274" s="38"/>
      <c r="K274" s="43"/>
    </row>
    <row r="275" spans="1:11" ht="21" thickBot="1" x14ac:dyDescent="0.3">
      <c r="A275" s="1" t="str">
        <f>IF(E275=استعلام!$H$3,COUNTIF(المنصرف!$E$3:E275,استعلام!$H$3),"")</f>
        <v/>
      </c>
      <c r="B275" s="52"/>
      <c r="C275" s="36"/>
      <c r="D275" s="37"/>
      <c r="E275" s="2"/>
      <c r="F275" s="2"/>
      <c r="G275" s="224"/>
      <c r="H275" s="86"/>
      <c r="I275" s="2"/>
      <c r="J275" s="38"/>
      <c r="K275" s="43"/>
    </row>
    <row r="276" spans="1:11" ht="21" thickBot="1" x14ac:dyDescent="0.3">
      <c r="A276" s="1" t="str">
        <f>IF(E276=استعلام!$H$3,COUNTIF(المنصرف!$E$3:E276,استعلام!$H$3),"")</f>
        <v/>
      </c>
      <c r="B276" s="52"/>
      <c r="C276" s="36"/>
      <c r="D276" s="37"/>
      <c r="E276" s="2"/>
      <c r="F276" s="2"/>
      <c r="G276" s="224"/>
      <c r="H276" s="86"/>
      <c r="I276" s="2"/>
      <c r="J276" s="38"/>
      <c r="K276" s="43"/>
    </row>
    <row r="277" spans="1:11" ht="21" thickBot="1" x14ac:dyDescent="0.3">
      <c r="A277" s="1" t="str">
        <f>IF(E277=استعلام!$H$3,COUNTIF(المنصرف!$E$3:E277,استعلام!$H$3),"")</f>
        <v/>
      </c>
      <c r="B277" s="52"/>
      <c r="C277" s="36"/>
      <c r="D277" s="37"/>
      <c r="E277" s="2"/>
      <c r="F277" s="2"/>
      <c r="G277" s="224"/>
      <c r="H277" s="86"/>
      <c r="I277" s="2"/>
      <c r="J277" s="38"/>
      <c r="K277" s="43"/>
    </row>
    <row r="278" spans="1:11" ht="21" thickBot="1" x14ac:dyDescent="0.3">
      <c r="A278" s="1" t="str">
        <f>IF(E278=استعلام!$H$3,COUNTIF(المنصرف!$E$3:E278,استعلام!$H$3),"")</f>
        <v/>
      </c>
      <c r="B278" s="52"/>
      <c r="C278" s="36"/>
      <c r="D278" s="37"/>
      <c r="E278" s="2"/>
      <c r="F278" s="2"/>
      <c r="G278" s="224"/>
      <c r="H278" s="86"/>
      <c r="I278" s="2"/>
      <c r="J278" s="38"/>
      <c r="K278" s="43"/>
    </row>
    <row r="279" spans="1:11" ht="21" thickBot="1" x14ac:dyDescent="0.3">
      <c r="A279" s="1" t="str">
        <f>IF(E279=استعلام!$H$3,COUNTIF(المنصرف!$E$3:E279,استعلام!$H$3),"")</f>
        <v/>
      </c>
      <c r="B279" s="52"/>
      <c r="C279" s="36"/>
      <c r="D279" s="37"/>
      <c r="E279" s="90"/>
      <c r="F279" s="2"/>
      <c r="G279" s="224"/>
      <c r="H279" s="86"/>
      <c r="I279" s="2"/>
      <c r="J279" s="38"/>
      <c r="K279" s="43"/>
    </row>
    <row r="280" spans="1:11" ht="21" thickBot="1" x14ac:dyDescent="0.3">
      <c r="A280" s="1" t="str">
        <f>IF(E280=استعلام!$H$3,COUNTIF(المنصرف!$E$3:E280,استعلام!$H$3),"")</f>
        <v/>
      </c>
      <c r="B280" s="52"/>
      <c r="C280" s="36"/>
      <c r="D280" s="37"/>
      <c r="E280" s="90"/>
      <c r="F280" s="2"/>
      <c r="G280" s="224"/>
      <c r="H280" s="86"/>
      <c r="I280" s="2"/>
      <c r="J280" s="38"/>
      <c r="K280" s="43"/>
    </row>
    <row r="281" spans="1:11" ht="21" thickBot="1" x14ac:dyDescent="0.3">
      <c r="A281" s="1" t="str">
        <f>IF(E281=استعلام!$H$3,COUNTIF(المنصرف!$E$3:E281,استعلام!$H$3),"")</f>
        <v/>
      </c>
      <c r="B281" s="52"/>
      <c r="C281" s="36"/>
      <c r="D281" s="37"/>
      <c r="E281" s="2"/>
      <c r="F281" s="2"/>
      <c r="G281" s="224"/>
      <c r="H281" s="86"/>
      <c r="I281" s="2"/>
      <c r="J281" s="38"/>
      <c r="K281" s="43"/>
    </row>
    <row r="282" spans="1:11" ht="21" thickBot="1" x14ac:dyDescent="0.3">
      <c r="A282" s="1" t="str">
        <f>IF(E282=استعلام!$H$3,COUNTIF(المنصرف!$E$3:E282,استعلام!$H$3),"")</f>
        <v/>
      </c>
      <c r="B282" s="52"/>
      <c r="C282" s="36"/>
      <c r="D282" s="37"/>
      <c r="E282" s="2"/>
      <c r="F282" s="2"/>
      <c r="G282" s="224"/>
      <c r="H282" s="86"/>
      <c r="I282" s="2"/>
      <c r="J282" s="38"/>
      <c r="K282" s="43"/>
    </row>
    <row r="283" spans="1:11" ht="21" thickBot="1" x14ac:dyDescent="0.3">
      <c r="A283" s="1" t="str">
        <f>IF(E283=استعلام!$H$3,COUNTIF(المنصرف!$E$3:E283,استعلام!$H$3),"")</f>
        <v/>
      </c>
      <c r="B283" s="52"/>
      <c r="C283" s="36"/>
      <c r="D283" s="37"/>
      <c r="E283" s="2"/>
      <c r="F283" s="2"/>
      <c r="G283" s="224"/>
      <c r="H283" s="86"/>
      <c r="I283" s="2"/>
      <c r="J283" s="38"/>
      <c r="K283" s="43"/>
    </row>
    <row r="284" spans="1:11" ht="21" thickBot="1" x14ac:dyDescent="0.3">
      <c r="A284" s="1" t="str">
        <f>IF(E284=استعلام!$H$3,COUNTIF(المنصرف!$E$3:E284,استعلام!$H$3),"")</f>
        <v/>
      </c>
      <c r="B284" s="52"/>
      <c r="C284" s="36"/>
      <c r="D284" s="37"/>
      <c r="E284" s="2"/>
      <c r="F284" s="2"/>
      <c r="G284" s="224"/>
      <c r="H284" s="86"/>
      <c r="I284" s="2"/>
      <c r="J284" s="38"/>
      <c r="K284" s="43"/>
    </row>
    <row r="285" spans="1:11" ht="21" thickBot="1" x14ac:dyDescent="0.3">
      <c r="A285" s="1" t="str">
        <f>IF(E285=استعلام!$H$3,COUNTIF(المنصرف!$E$3:E285,استعلام!$H$3),"")</f>
        <v/>
      </c>
      <c r="B285" s="52"/>
      <c r="C285" s="36"/>
      <c r="D285" s="37"/>
      <c r="E285" s="2"/>
      <c r="F285" s="2"/>
      <c r="G285" s="224"/>
      <c r="H285" s="86"/>
      <c r="I285" s="2"/>
      <c r="J285" s="38"/>
      <c r="K285" s="43"/>
    </row>
    <row r="286" spans="1:11" ht="21" thickBot="1" x14ac:dyDescent="0.3">
      <c r="A286" s="1" t="str">
        <f>IF(E286=استعلام!$H$3,COUNTIF(المنصرف!$E$3:E286,استعلام!$H$3),"")</f>
        <v/>
      </c>
      <c r="B286" s="52"/>
      <c r="C286" s="36"/>
      <c r="D286" s="37"/>
      <c r="E286" s="2"/>
      <c r="F286" s="2"/>
      <c r="G286" s="224"/>
      <c r="H286" s="86"/>
      <c r="I286" s="2"/>
      <c r="J286" s="38"/>
      <c r="K286" s="43"/>
    </row>
    <row r="287" spans="1:11" ht="21" thickBot="1" x14ac:dyDescent="0.3">
      <c r="A287" s="1" t="str">
        <f>IF(E287=استعلام!$H$3,COUNTIF(المنصرف!$E$3:E287,استعلام!$H$3),"")</f>
        <v/>
      </c>
      <c r="B287" s="52"/>
      <c r="C287" s="36"/>
      <c r="D287" s="37"/>
      <c r="E287" s="2"/>
      <c r="F287" s="2"/>
      <c r="G287" s="224"/>
      <c r="H287" s="86"/>
      <c r="I287" s="2"/>
      <c r="J287" s="38"/>
      <c r="K287" s="43"/>
    </row>
    <row r="288" spans="1:11" ht="21" thickBot="1" x14ac:dyDescent="0.3">
      <c r="A288" s="1" t="str">
        <f>IF(E288=استعلام!$H$3,COUNTIF(المنصرف!$E$3:E288,استعلام!$H$3),"")</f>
        <v/>
      </c>
      <c r="B288" s="52"/>
      <c r="C288" s="36"/>
      <c r="D288" s="37"/>
      <c r="E288" s="2"/>
      <c r="F288" s="2"/>
      <c r="G288" s="224"/>
      <c r="H288" s="86"/>
      <c r="I288" s="2"/>
      <c r="J288" s="38"/>
      <c r="K288" s="43"/>
    </row>
    <row r="289" spans="1:11" ht="21" thickBot="1" x14ac:dyDescent="0.3">
      <c r="A289" s="1" t="str">
        <f>IF(E289=استعلام!$H$3,COUNTIF(المنصرف!$E$3:E289,استعلام!$H$3),"")</f>
        <v/>
      </c>
      <c r="B289" s="52"/>
      <c r="C289" s="36"/>
      <c r="D289" s="37"/>
      <c r="E289" s="2"/>
      <c r="F289" s="2"/>
      <c r="G289" s="224"/>
      <c r="H289" s="86"/>
      <c r="I289" s="2"/>
      <c r="J289" s="38"/>
      <c r="K289" s="43"/>
    </row>
    <row r="290" spans="1:11" ht="21" thickBot="1" x14ac:dyDescent="0.3">
      <c r="A290" s="1" t="str">
        <f>IF(E290=استعلام!$H$3,COUNTIF(المنصرف!$E$3:E290,استعلام!$H$3),"")</f>
        <v/>
      </c>
      <c r="B290" s="52"/>
      <c r="C290" s="36"/>
      <c r="D290" s="37"/>
      <c r="E290" s="2"/>
      <c r="F290" s="2"/>
      <c r="G290" s="224"/>
      <c r="H290" s="86"/>
      <c r="I290" s="2"/>
      <c r="J290" s="38"/>
      <c r="K290" s="43"/>
    </row>
    <row r="291" spans="1:11" ht="21" thickBot="1" x14ac:dyDescent="0.3">
      <c r="A291" s="1" t="str">
        <f>IF(E291=استعلام!$H$3,COUNTIF(المنصرف!$E$3:E291,استعلام!$H$3),"")</f>
        <v/>
      </c>
      <c r="B291" s="52"/>
      <c r="C291" s="36"/>
      <c r="D291" s="37"/>
      <c r="E291" s="2"/>
      <c r="F291" s="2"/>
      <c r="G291" s="224"/>
      <c r="H291" s="86"/>
      <c r="I291" s="2"/>
      <c r="J291" s="38"/>
      <c r="K291" s="43"/>
    </row>
    <row r="292" spans="1:11" ht="21" thickBot="1" x14ac:dyDescent="0.3">
      <c r="A292" s="1" t="str">
        <f>IF(E292=استعلام!$H$3,COUNTIF(المنصرف!$E$3:E292,استعلام!$H$3),"")</f>
        <v/>
      </c>
      <c r="B292" s="52"/>
      <c r="C292" s="36"/>
      <c r="D292" s="37"/>
      <c r="E292" s="2"/>
      <c r="F292" s="2"/>
      <c r="G292" s="224"/>
      <c r="H292" s="86"/>
      <c r="I292" s="2"/>
      <c r="J292" s="38"/>
      <c r="K292" s="43"/>
    </row>
    <row r="293" spans="1:11" ht="21" thickBot="1" x14ac:dyDescent="0.3">
      <c r="A293" s="1" t="str">
        <f>IF(E293=استعلام!$H$3,COUNTIF(المنصرف!$E$3:E293,استعلام!$H$3),"")</f>
        <v/>
      </c>
      <c r="B293" s="52"/>
      <c r="C293" s="36"/>
      <c r="D293" s="37"/>
      <c r="E293" s="2"/>
      <c r="F293" s="2"/>
      <c r="G293" s="224"/>
      <c r="H293" s="86"/>
      <c r="I293" s="2"/>
      <c r="J293" s="38"/>
      <c r="K293" s="43"/>
    </row>
    <row r="294" spans="1:11" ht="21" thickBot="1" x14ac:dyDescent="0.3">
      <c r="A294" s="1" t="str">
        <f>IF(E294=استعلام!$H$3,COUNTIF(المنصرف!$E$3:E294,استعلام!$H$3),"")</f>
        <v/>
      </c>
      <c r="B294" s="52"/>
      <c r="C294" s="36"/>
      <c r="D294" s="37"/>
      <c r="E294" s="2"/>
      <c r="F294" s="2"/>
      <c r="G294" s="224"/>
      <c r="H294" s="86"/>
      <c r="I294" s="2"/>
      <c r="J294" s="38"/>
      <c r="K294" s="43"/>
    </row>
    <row r="295" spans="1:11" ht="21" thickBot="1" x14ac:dyDescent="0.3">
      <c r="A295" s="1" t="str">
        <f>IF(E295=استعلام!$H$3,COUNTIF(المنصرف!$E$3:E295,استعلام!$H$3),"")</f>
        <v/>
      </c>
      <c r="B295" s="52"/>
      <c r="C295" s="36"/>
      <c r="D295" s="37"/>
      <c r="E295" s="2"/>
      <c r="F295" s="2"/>
      <c r="G295" s="224"/>
      <c r="H295" s="86"/>
      <c r="I295" s="2"/>
      <c r="J295" s="38"/>
      <c r="K295" s="43"/>
    </row>
    <row r="296" spans="1:11" ht="21" thickBot="1" x14ac:dyDescent="0.3">
      <c r="A296" s="1" t="str">
        <f>IF(E296=استعلام!$H$3,COUNTIF(المنصرف!$E$3:E296,استعلام!$H$3),"")</f>
        <v/>
      </c>
      <c r="B296" s="52"/>
      <c r="C296" s="36"/>
      <c r="D296" s="37"/>
      <c r="E296" s="2"/>
      <c r="F296" s="2"/>
      <c r="G296" s="224"/>
      <c r="H296" s="86"/>
      <c r="I296" s="2"/>
      <c r="J296" s="38"/>
      <c r="K296" s="43"/>
    </row>
    <row r="297" spans="1:11" ht="21" thickBot="1" x14ac:dyDescent="0.3">
      <c r="A297" s="1" t="str">
        <f>IF(E297=استعلام!$H$3,COUNTIF(المنصرف!$E$3:E297,استعلام!$H$3),"")</f>
        <v/>
      </c>
      <c r="B297" s="52"/>
      <c r="C297" s="36"/>
      <c r="D297" s="37"/>
      <c r="E297" s="2"/>
      <c r="F297" s="2"/>
      <c r="G297" s="224"/>
      <c r="H297" s="86"/>
      <c r="I297" s="2"/>
      <c r="J297" s="38"/>
      <c r="K297" s="43"/>
    </row>
    <row r="298" spans="1:11" ht="21" thickBot="1" x14ac:dyDescent="0.3">
      <c r="A298" s="1" t="str">
        <f>IF(E298=استعلام!$H$3,COUNTIF(المنصرف!$E$3:E298,استعلام!$H$3),"")</f>
        <v/>
      </c>
      <c r="B298" s="52"/>
      <c r="C298" s="36"/>
      <c r="D298" s="37"/>
      <c r="E298" s="2"/>
      <c r="F298" s="2"/>
      <c r="G298" s="224"/>
      <c r="H298" s="86"/>
      <c r="I298" s="2"/>
      <c r="J298" s="38"/>
      <c r="K298" s="43"/>
    </row>
    <row r="299" spans="1:11" ht="21" thickBot="1" x14ac:dyDescent="0.3">
      <c r="A299" s="1" t="str">
        <f>IF(E299=استعلام!$H$3,COUNTIF(المنصرف!$E$3:E299,استعلام!$H$3),"")</f>
        <v/>
      </c>
      <c r="B299" s="52"/>
      <c r="C299" s="36"/>
      <c r="D299" s="37"/>
      <c r="E299" s="2"/>
      <c r="F299" s="2"/>
      <c r="G299" s="224"/>
      <c r="H299" s="86"/>
      <c r="I299" s="2"/>
      <c r="J299" s="38"/>
      <c r="K299" s="43"/>
    </row>
    <row r="300" spans="1:11" ht="21" thickBot="1" x14ac:dyDescent="0.3">
      <c r="A300" s="1" t="str">
        <f>IF(E300=استعلام!$H$3,COUNTIF(المنصرف!$E$3:E300,استعلام!$H$3),"")</f>
        <v/>
      </c>
      <c r="B300" s="52"/>
      <c r="C300" s="36"/>
      <c r="D300" s="37"/>
      <c r="E300" s="2"/>
      <c r="F300" s="2"/>
      <c r="G300" s="224"/>
      <c r="H300" s="86"/>
      <c r="I300" s="2"/>
      <c r="J300" s="38"/>
      <c r="K300" s="43"/>
    </row>
    <row r="301" spans="1:11" ht="21" thickBot="1" x14ac:dyDescent="0.3">
      <c r="A301" s="1" t="str">
        <f>IF(E301=استعلام!$H$3,COUNTIF(المنصرف!$E$3:E301,استعلام!$H$3),"")</f>
        <v/>
      </c>
      <c r="B301" s="52"/>
      <c r="C301" s="36"/>
      <c r="D301" s="37"/>
      <c r="E301" s="2"/>
      <c r="F301" s="2"/>
      <c r="G301" s="224"/>
      <c r="H301" s="86"/>
      <c r="I301" s="2"/>
      <c r="J301" s="38"/>
      <c r="K301" s="43"/>
    </row>
    <row r="302" spans="1:11" ht="21" thickBot="1" x14ac:dyDescent="0.3">
      <c r="A302" s="1" t="str">
        <f>IF(E302=استعلام!$H$3,COUNTIF(المنصرف!$E$3:E302,استعلام!$H$3),"")</f>
        <v/>
      </c>
      <c r="B302" s="52"/>
      <c r="C302" s="36"/>
      <c r="D302" s="37"/>
      <c r="E302" s="2"/>
      <c r="F302" s="2"/>
      <c r="G302" s="224"/>
      <c r="H302" s="86"/>
      <c r="I302" s="2"/>
      <c r="J302" s="38"/>
      <c r="K302" s="43"/>
    </row>
    <row r="303" spans="1:11" ht="21" thickBot="1" x14ac:dyDescent="0.3">
      <c r="A303" s="1" t="str">
        <f>IF(E303=استعلام!$H$3,COUNTIF(المنصرف!$E$3:E303,استعلام!$H$3),"")</f>
        <v/>
      </c>
      <c r="B303" s="52"/>
      <c r="C303" s="36"/>
      <c r="D303" s="37"/>
      <c r="E303" s="2"/>
      <c r="F303" s="2"/>
      <c r="G303" s="224"/>
      <c r="H303" s="86"/>
      <c r="I303" s="2"/>
      <c r="J303" s="38"/>
      <c r="K303" s="43"/>
    </row>
    <row r="304" spans="1:11" ht="21" thickBot="1" x14ac:dyDescent="0.3">
      <c r="A304" s="1" t="str">
        <f>IF(E304=استعلام!$H$3,COUNTIF(المنصرف!$E$3:E304,استعلام!$H$3),"")</f>
        <v/>
      </c>
      <c r="B304" s="52"/>
      <c r="C304" s="36"/>
      <c r="D304" s="37"/>
      <c r="E304" s="2"/>
      <c r="F304" s="2"/>
      <c r="G304" s="224"/>
      <c r="H304" s="86"/>
      <c r="I304" s="2"/>
      <c r="J304" s="38"/>
      <c r="K304" s="43"/>
    </row>
    <row r="305" spans="1:11" ht="21" thickBot="1" x14ac:dyDescent="0.3">
      <c r="A305" s="1" t="str">
        <f>IF(E305=استعلام!$H$3,COUNTIF(المنصرف!$E$3:E305,استعلام!$H$3),"")</f>
        <v/>
      </c>
      <c r="B305" s="52"/>
      <c r="C305" s="36"/>
      <c r="D305" s="37"/>
      <c r="E305" s="2"/>
      <c r="F305" s="2"/>
      <c r="G305" s="224"/>
      <c r="H305" s="86"/>
      <c r="I305" s="2"/>
      <c r="J305" s="38"/>
      <c r="K305" s="43"/>
    </row>
    <row r="306" spans="1:11" ht="21" thickBot="1" x14ac:dyDescent="0.3">
      <c r="A306" s="1" t="str">
        <f>IF(E306=استعلام!$H$3,COUNTIF(المنصرف!$E$3:E306,استعلام!$H$3),"")</f>
        <v/>
      </c>
      <c r="B306" s="52"/>
      <c r="C306" s="36"/>
      <c r="D306" s="37"/>
      <c r="E306" s="2"/>
      <c r="F306" s="2"/>
      <c r="G306" s="224"/>
      <c r="H306" s="86"/>
      <c r="I306" s="2"/>
      <c r="J306" s="38"/>
      <c r="K306" s="43"/>
    </row>
    <row r="307" spans="1:11" ht="21" thickBot="1" x14ac:dyDescent="0.3">
      <c r="A307" s="1" t="str">
        <f>IF(E307=استعلام!$H$3,COUNTIF(المنصرف!$E$3:E307,استعلام!$H$3),"")</f>
        <v/>
      </c>
      <c r="B307" s="52"/>
      <c r="C307" s="36"/>
      <c r="D307" s="37"/>
      <c r="E307" s="2"/>
      <c r="F307" s="2"/>
      <c r="G307" s="224"/>
      <c r="H307" s="86"/>
      <c r="I307" s="2"/>
      <c r="J307" s="38"/>
      <c r="K307" s="43"/>
    </row>
    <row r="308" spans="1:11" ht="21" thickBot="1" x14ac:dyDescent="0.3">
      <c r="A308" s="1" t="str">
        <f>IF(E308=استعلام!$H$3,COUNTIF(المنصرف!$E$3:E308,استعلام!$H$3),"")</f>
        <v/>
      </c>
      <c r="B308" s="52"/>
      <c r="C308" s="36"/>
      <c r="D308" s="37"/>
      <c r="E308" s="2"/>
      <c r="F308" s="2"/>
      <c r="G308" s="224"/>
      <c r="H308" s="86"/>
      <c r="I308" s="2"/>
      <c r="J308" s="38"/>
      <c r="K308" s="43"/>
    </row>
    <row r="309" spans="1:11" ht="21" thickBot="1" x14ac:dyDescent="0.3">
      <c r="A309" s="1" t="str">
        <f>IF(E309=استعلام!$H$3,COUNTIF(المنصرف!$E$3:E309,استعلام!$H$3),"")</f>
        <v/>
      </c>
      <c r="B309" s="52"/>
      <c r="C309" s="36"/>
      <c r="D309" s="37"/>
      <c r="E309" s="2"/>
      <c r="F309" s="2"/>
      <c r="G309" s="224"/>
      <c r="H309" s="86"/>
      <c r="I309" s="2"/>
      <c r="J309" s="38"/>
      <c r="K309" s="43"/>
    </row>
    <row r="310" spans="1:11" ht="21" thickBot="1" x14ac:dyDescent="0.3">
      <c r="A310" s="1" t="str">
        <f>IF(E310=استعلام!$H$3,COUNTIF(المنصرف!$E$3:E310,استعلام!$H$3),"")</f>
        <v/>
      </c>
      <c r="B310" s="52"/>
      <c r="C310" s="36"/>
      <c r="D310" s="37"/>
      <c r="E310" s="2"/>
      <c r="F310" s="2"/>
      <c r="G310" s="224"/>
      <c r="H310" s="86"/>
      <c r="I310" s="2"/>
      <c r="J310" s="38"/>
      <c r="K310" s="43"/>
    </row>
    <row r="311" spans="1:11" ht="21" thickBot="1" x14ac:dyDescent="0.3">
      <c r="A311" s="1" t="str">
        <f>IF(E311=استعلام!$H$3,COUNTIF(المنصرف!$E$3:E311,استعلام!$H$3),"")</f>
        <v/>
      </c>
      <c r="B311" s="52"/>
      <c r="C311" s="36"/>
      <c r="D311" s="37"/>
      <c r="E311" s="2"/>
      <c r="F311" s="2"/>
      <c r="G311" s="224"/>
      <c r="H311" s="86"/>
      <c r="I311" s="2"/>
      <c r="J311" s="38"/>
      <c r="K311" s="43"/>
    </row>
    <row r="312" spans="1:11" ht="21" thickBot="1" x14ac:dyDescent="0.3">
      <c r="A312" s="1" t="str">
        <f>IF(E312=استعلام!$H$3,COUNTIF(المنصرف!$E$3:E312,استعلام!$H$3),"")</f>
        <v/>
      </c>
      <c r="B312" s="52"/>
      <c r="C312" s="36"/>
      <c r="D312" s="37"/>
      <c r="E312" s="2"/>
      <c r="F312" s="2"/>
      <c r="G312" s="224"/>
      <c r="H312" s="86"/>
      <c r="I312" s="2"/>
      <c r="J312" s="38"/>
      <c r="K312" s="43"/>
    </row>
    <row r="313" spans="1:11" ht="21" thickBot="1" x14ac:dyDescent="0.3">
      <c r="A313" s="1" t="str">
        <f>IF(E313=استعلام!$H$3,COUNTIF(المنصرف!$E$3:E313,استعلام!$H$3),"")</f>
        <v/>
      </c>
      <c r="B313" s="52"/>
      <c r="C313" s="36"/>
      <c r="D313" s="37"/>
      <c r="E313" s="2"/>
      <c r="F313" s="2"/>
      <c r="G313" s="224"/>
      <c r="H313" s="86"/>
      <c r="I313" s="2"/>
      <c r="J313" s="38"/>
      <c r="K313" s="43"/>
    </row>
    <row r="314" spans="1:11" ht="21" thickBot="1" x14ac:dyDescent="0.3">
      <c r="A314" s="1" t="str">
        <f>IF(E314=استعلام!$H$3,COUNTIF(المنصرف!$E$3:E314,استعلام!$H$3),"")</f>
        <v/>
      </c>
      <c r="B314" s="52"/>
      <c r="C314" s="36"/>
      <c r="D314" s="37"/>
      <c r="E314" s="2"/>
      <c r="F314" s="2"/>
      <c r="G314" s="224"/>
      <c r="H314" s="86"/>
      <c r="I314" s="2"/>
      <c r="J314" s="38"/>
      <c r="K314" s="43"/>
    </row>
    <row r="315" spans="1:11" ht="21" thickBot="1" x14ac:dyDescent="0.3">
      <c r="A315" s="1" t="str">
        <f>IF(E315=استعلام!$H$3,COUNTIF(المنصرف!$E$3:E315,استعلام!$H$3),"")</f>
        <v/>
      </c>
      <c r="B315" s="52"/>
      <c r="C315" s="36"/>
      <c r="D315" s="37"/>
      <c r="E315" s="2"/>
      <c r="F315" s="2"/>
      <c r="G315" s="224"/>
      <c r="H315" s="86"/>
      <c r="I315" s="2"/>
      <c r="J315" s="38"/>
      <c r="K315" s="43"/>
    </row>
    <row r="316" spans="1:11" ht="21" thickBot="1" x14ac:dyDescent="0.3">
      <c r="A316" s="1" t="str">
        <f>IF(E316=استعلام!$H$3,COUNTIF(المنصرف!$E$3:E316,استعلام!$H$3),"")</f>
        <v/>
      </c>
      <c r="B316" s="52"/>
      <c r="C316" s="36"/>
      <c r="D316" s="37"/>
      <c r="E316" s="2"/>
      <c r="F316" s="2"/>
      <c r="G316" s="224"/>
      <c r="H316" s="86"/>
      <c r="I316" s="2"/>
      <c r="J316" s="38"/>
      <c r="K316" s="43"/>
    </row>
    <row r="317" spans="1:11" ht="21" thickBot="1" x14ac:dyDescent="0.3">
      <c r="A317" s="1" t="str">
        <f>IF(E317=استعلام!$H$3,COUNTIF(المنصرف!$E$3:E317,استعلام!$H$3),"")</f>
        <v/>
      </c>
      <c r="B317" s="52"/>
      <c r="C317" s="36"/>
      <c r="D317" s="37"/>
      <c r="E317" s="2"/>
      <c r="F317" s="2"/>
      <c r="G317" s="224"/>
      <c r="H317" s="86"/>
      <c r="I317" s="2"/>
      <c r="J317" s="38"/>
      <c r="K317" s="43"/>
    </row>
    <row r="318" spans="1:11" ht="21" thickBot="1" x14ac:dyDescent="0.3">
      <c r="A318" s="1" t="str">
        <f>IF(E318=استعلام!$H$3,COUNTIF(المنصرف!$E$3:E318,استعلام!$H$3),"")</f>
        <v/>
      </c>
      <c r="B318" s="52"/>
      <c r="C318" s="36"/>
      <c r="D318" s="37"/>
      <c r="E318" s="2"/>
      <c r="F318" s="2"/>
      <c r="G318" s="224"/>
      <c r="H318" s="86"/>
      <c r="I318" s="2"/>
      <c r="J318" s="38"/>
      <c r="K318" s="43"/>
    </row>
    <row r="319" spans="1:11" ht="21" thickBot="1" x14ac:dyDescent="0.3">
      <c r="A319" s="1" t="str">
        <f>IF(E319=استعلام!$H$3,COUNTIF(المنصرف!$E$3:E319,استعلام!$H$3),"")</f>
        <v/>
      </c>
      <c r="B319" s="52"/>
      <c r="C319" s="36"/>
      <c r="D319" s="37"/>
      <c r="E319" s="2"/>
      <c r="F319" s="2"/>
      <c r="G319" s="224"/>
      <c r="H319" s="86"/>
      <c r="I319" s="2"/>
      <c r="J319" s="38"/>
      <c r="K319" s="43"/>
    </row>
    <row r="320" spans="1:11" ht="21" thickBot="1" x14ac:dyDescent="0.3">
      <c r="A320" s="1" t="str">
        <f>IF(E320=استعلام!$H$3,COUNTIF(المنصرف!$E$3:E320,استعلام!$H$3),"")</f>
        <v/>
      </c>
      <c r="B320" s="52"/>
      <c r="C320" s="36"/>
      <c r="D320" s="37"/>
      <c r="E320" s="2"/>
      <c r="F320" s="2"/>
      <c r="G320" s="224"/>
      <c r="H320" s="86"/>
      <c r="I320" s="2"/>
      <c r="J320" s="38"/>
      <c r="K320" s="43"/>
    </row>
    <row r="321" spans="1:11" ht="21" thickBot="1" x14ac:dyDescent="0.3">
      <c r="A321" s="1" t="str">
        <f>IF(E321=استعلام!$H$3,COUNTIF(المنصرف!$E$3:E321,استعلام!$H$3),"")</f>
        <v/>
      </c>
      <c r="B321" s="52"/>
      <c r="C321" s="36"/>
      <c r="D321" s="37"/>
      <c r="E321" s="2"/>
      <c r="F321" s="2"/>
      <c r="G321" s="224"/>
      <c r="H321" s="86"/>
      <c r="I321" s="2"/>
      <c r="J321" s="38"/>
      <c r="K321" s="43"/>
    </row>
    <row r="322" spans="1:11" ht="21" thickBot="1" x14ac:dyDescent="0.3">
      <c r="A322" s="1" t="str">
        <f>IF(E322=استعلام!$H$3,COUNTIF(المنصرف!$E$3:E322,استعلام!$H$3),"")</f>
        <v/>
      </c>
      <c r="B322" s="52"/>
      <c r="C322" s="36"/>
      <c r="D322" s="37"/>
      <c r="E322" s="2"/>
      <c r="F322" s="2"/>
      <c r="G322" s="224"/>
      <c r="H322" s="86"/>
      <c r="I322" s="2"/>
      <c r="J322" s="38"/>
      <c r="K322" s="43"/>
    </row>
    <row r="323" spans="1:11" ht="21" thickBot="1" x14ac:dyDescent="0.3">
      <c r="A323" s="1" t="str">
        <f>IF(E323=استعلام!$H$3,COUNTIF(المنصرف!$E$3:E323,استعلام!$H$3),"")</f>
        <v/>
      </c>
      <c r="B323" s="52"/>
      <c r="C323" s="36"/>
      <c r="D323" s="37"/>
      <c r="E323" s="2"/>
      <c r="F323" s="2"/>
      <c r="G323" s="224"/>
      <c r="H323" s="86"/>
      <c r="I323" s="2"/>
      <c r="J323" s="38"/>
      <c r="K323" s="43"/>
    </row>
    <row r="324" spans="1:11" ht="21" thickBot="1" x14ac:dyDescent="0.3">
      <c r="A324" s="1" t="str">
        <f>IF(E324=استعلام!$H$3,COUNTIF(المنصرف!$E$3:E324,استعلام!$H$3),"")</f>
        <v/>
      </c>
      <c r="B324" s="52"/>
      <c r="C324" s="36"/>
      <c r="D324" s="37"/>
      <c r="E324" s="2"/>
      <c r="F324" s="2"/>
      <c r="G324" s="224"/>
      <c r="H324" s="86"/>
      <c r="I324" s="2"/>
      <c r="J324" s="38"/>
      <c r="K324" s="43"/>
    </row>
    <row r="325" spans="1:11" ht="21" thickBot="1" x14ac:dyDescent="0.3">
      <c r="A325" s="1" t="str">
        <f>IF(E325=استعلام!$H$3,COUNTIF(المنصرف!$E$3:E325,استعلام!$H$3),"")</f>
        <v/>
      </c>
      <c r="B325" s="52"/>
      <c r="C325" s="36"/>
      <c r="D325" s="37"/>
      <c r="E325" s="2"/>
      <c r="F325" s="2"/>
      <c r="G325" s="224"/>
      <c r="H325" s="86"/>
      <c r="I325" s="2"/>
      <c r="J325" s="38"/>
      <c r="K325" s="43"/>
    </row>
    <row r="326" spans="1:11" ht="21" thickBot="1" x14ac:dyDescent="0.3">
      <c r="A326" s="1" t="str">
        <f>IF(E326=استعلام!$H$3,COUNTIF(المنصرف!$E$3:E326,استعلام!$H$3),"")</f>
        <v/>
      </c>
      <c r="B326" s="52"/>
      <c r="C326" s="36"/>
      <c r="D326" s="37"/>
      <c r="E326" s="2"/>
      <c r="F326" s="2"/>
      <c r="G326" s="224"/>
      <c r="H326" s="86"/>
      <c r="I326" s="2"/>
      <c r="J326" s="38"/>
      <c r="K326" s="43"/>
    </row>
    <row r="327" spans="1:11" ht="21" thickBot="1" x14ac:dyDescent="0.3">
      <c r="A327" s="1" t="str">
        <f>IF(E327=استعلام!$H$3,COUNTIF(المنصرف!$E$3:E327,استعلام!$H$3),"")</f>
        <v/>
      </c>
      <c r="B327" s="52"/>
      <c r="C327" s="36"/>
      <c r="D327" s="37"/>
      <c r="E327" s="2"/>
      <c r="F327" s="2"/>
      <c r="G327" s="224"/>
      <c r="H327" s="86"/>
      <c r="I327" s="2"/>
      <c r="J327" s="38"/>
      <c r="K327" s="43"/>
    </row>
    <row r="328" spans="1:11" ht="21" thickBot="1" x14ac:dyDescent="0.3">
      <c r="A328" s="1" t="str">
        <f>IF(E328=استعلام!$H$3,COUNTIF(المنصرف!$E$3:E328,استعلام!$H$3),"")</f>
        <v/>
      </c>
      <c r="B328" s="52"/>
      <c r="C328" s="36"/>
      <c r="D328" s="37"/>
      <c r="E328" s="2"/>
      <c r="F328" s="2"/>
      <c r="G328" s="224"/>
      <c r="H328" s="86"/>
      <c r="I328" s="2"/>
      <c r="J328" s="38"/>
      <c r="K328" s="43"/>
    </row>
    <row r="329" spans="1:11" ht="21" thickBot="1" x14ac:dyDescent="0.3">
      <c r="A329" s="1" t="str">
        <f>IF(E329=استعلام!$H$3,COUNTIF(المنصرف!$E$3:E329,استعلام!$H$3),"")</f>
        <v/>
      </c>
      <c r="B329" s="52"/>
      <c r="C329" s="36"/>
      <c r="D329" s="37"/>
      <c r="E329" s="2"/>
      <c r="F329" s="2"/>
      <c r="G329" s="224"/>
      <c r="H329" s="86"/>
      <c r="I329" s="2"/>
      <c r="J329" s="38"/>
      <c r="K329" s="43"/>
    </row>
    <row r="330" spans="1:11" ht="21" thickBot="1" x14ac:dyDescent="0.3">
      <c r="A330" s="1" t="str">
        <f>IF(E330=استعلام!$H$3,COUNTIF(المنصرف!$E$3:E330,استعلام!$H$3),"")</f>
        <v/>
      </c>
      <c r="B330" s="52"/>
      <c r="C330" s="36"/>
      <c r="D330" s="37"/>
      <c r="E330" s="2"/>
      <c r="F330" s="2"/>
      <c r="G330" s="224"/>
      <c r="H330" s="86"/>
      <c r="I330" s="2"/>
      <c r="J330" s="38"/>
      <c r="K330" s="43"/>
    </row>
    <row r="331" spans="1:11" ht="21" thickBot="1" x14ac:dyDescent="0.3">
      <c r="A331" s="1" t="str">
        <f>IF(E331=استعلام!$H$3,COUNTIF(المنصرف!$E$3:E331,استعلام!$H$3),"")</f>
        <v/>
      </c>
      <c r="B331" s="52"/>
      <c r="C331" s="36"/>
      <c r="D331" s="37"/>
      <c r="E331" s="2"/>
      <c r="F331" s="2"/>
      <c r="G331" s="224"/>
      <c r="H331" s="86"/>
      <c r="I331" s="2"/>
      <c r="J331" s="38"/>
      <c r="K331" s="43"/>
    </row>
    <row r="332" spans="1:11" ht="21" thickBot="1" x14ac:dyDescent="0.3">
      <c r="A332" s="1" t="str">
        <f>IF(E332=استعلام!$H$3,COUNTIF(المنصرف!$E$3:E332,استعلام!$H$3),"")</f>
        <v/>
      </c>
      <c r="B332" s="52"/>
      <c r="C332" s="36"/>
      <c r="D332" s="37"/>
      <c r="E332" s="2"/>
      <c r="F332" s="2"/>
      <c r="G332" s="224"/>
      <c r="H332" s="86"/>
      <c r="I332" s="2"/>
      <c r="J332" s="38"/>
      <c r="K332" s="43"/>
    </row>
    <row r="333" spans="1:11" ht="21" thickBot="1" x14ac:dyDescent="0.3">
      <c r="A333" s="1" t="str">
        <f>IF(E333=استعلام!$H$3,COUNTIF(المنصرف!$E$3:E333,استعلام!$H$3),"")</f>
        <v/>
      </c>
      <c r="B333" s="52"/>
      <c r="C333" s="36"/>
      <c r="D333" s="37"/>
      <c r="E333" s="2"/>
      <c r="F333" s="2"/>
      <c r="G333" s="224"/>
      <c r="H333" s="86"/>
      <c r="I333" s="2"/>
      <c r="J333" s="38"/>
      <c r="K333" s="43"/>
    </row>
    <row r="334" spans="1:11" ht="21" thickBot="1" x14ac:dyDescent="0.3">
      <c r="A334" s="1" t="str">
        <f>IF(E334=استعلام!$H$3,COUNTIF(المنصرف!$E$3:E334,استعلام!$H$3),"")</f>
        <v/>
      </c>
      <c r="B334" s="52"/>
      <c r="C334" s="36"/>
      <c r="D334" s="37"/>
      <c r="E334" s="2"/>
      <c r="F334" s="2"/>
      <c r="G334" s="224"/>
      <c r="H334" s="86"/>
      <c r="I334" s="2"/>
      <c r="J334" s="38"/>
      <c r="K334" s="43"/>
    </row>
    <row r="335" spans="1:11" ht="21" thickBot="1" x14ac:dyDescent="0.3">
      <c r="A335" s="1" t="str">
        <f>IF(E335=استعلام!$H$3,COUNTIF(المنصرف!$E$3:E335,استعلام!$H$3),"")</f>
        <v/>
      </c>
      <c r="B335" s="52"/>
      <c r="C335" s="36"/>
      <c r="D335" s="37"/>
      <c r="E335" s="2"/>
      <c r="F335" s="2"/>
      <c r="G335" s="224"/>
      <c r="H335" s="86"/>
      <c r="I335" s="2"/>
      <c r="J335" s="38"/>
      <c r="K335" s="43"/>
    </row>
    <row r="336" spans="1:11" ht="21" thickBot="1" x14ac:dyDescent="0.3">
      <c r="A336" s="1" t="str">
        <f>IF(E336=استعلام!$H$3,COUNTIF(المنصرف!$E$3:E336,استعلام!$H$3),"")</f>
        <v/>
      </c>
      <c r="B336" s="52"/>
      <c r="C336" s="36"/>
      <c r="D336" s="37"/>
      <c r="E336" s="2"/>
      <c r="F336" s="2"/>
      <c r="G336" s="224"/>
      <c r="H336" s="86"/>
      <c r="I336" s="2"/>
      <c r="J336" s="38"/>
      <c r="K336" s="43"/>
    </row>
    <row r="337" spans="1:11" ht="21" thickBot="1" x14ac:dyDescent="0.3">
      <c r="A337" s="1" t="str">
        <f>IF(E337=استعلام!$H$3,COUNTIF(المنصرف!$E$3:E337,استعلام!$H$3),"")</f>
        <v/>
      </c>
      <c r="B337" s="52"/>
      <c r="C337" s="36"/>
      <c r="D337" s="37"/>
      <c r="E337" s="2"/>
      <c r="F337" s="2"/>
      <c r="G337" s="224"/>
      <c r="H337" s="86"/>
      <c r="I337" s="2"/>
      <c r="J337" s="38"/>
      <c r="K337" s="43"/>
    </row>
    <row r="338" spans="1:11" ht="21" thickBot="1" x14ac:dyDescent="0.3">
      <c r="A338" s="1" t="str">
        <f>IF(E338=استعلام!$H$3,COUNTIF(المنصرف!$E$3:E338,استعلام!$H$3),"")</f>
        <v/>
      </c>
      <c r="B338" s="52"/>
      <c r="C338" s="36"/>
      <c r="D338" s="37"/>
      <c r="E338" s="2"/>
      <c r="F338" s="2"/>
      <c r="G338" s="224"/>
      <c r="H338" s="86"/>
      <c r="I338" s="2"/>
      <c r="J338" s="38"/>
      <c r="K338" s="43"/>
    </row>
    <row r="339" spans="1:11" ht="21" thickBot="1" x14ac:dyDescent="0.3">
      <c r="A339" s="1" t="str">
        <f>IF(E339=استعلام!$H$3,COUNTIF(المنصرف!$E$3:E339,استعلام!$H$3),"")</f>
        <v/>
      </c>
      <c r="B339" s="52"/>
      <c r="C339" s="36"/>
      <c r="D339" s="37"/>
      <c r="E339" s="2"/>
      <c r="F339" s="2"/>
      <c r="G339" s="224"/>
      <c r="H339" s="86"/>
      <c r="I339" s="2"/>
      <c r="J339" s="38"/>
      <c r="K339" s="43"/>
    </row>
    <row r="340" spans="1:11" ht="21" thickBot="1" x14ac:dyDescent="0.3">
      <c r="A340" s="1" t="str">
        <f>IF(E340=استعلام!$H$3,COUNTIF(المنصرف!$E$3:E340,استعلام!$H$3),"")</f>
        <v/>
      </c>
      <c r="B340" s="52"/>
      <c r="C340" s="36"/>
      <c r="D340" s="37"/>
      <c r="E340" s="2"/>
      <c r="F340" s="2"/>
      <c r="G340" s="224"/>
      <c r="H340" s="86"/>
      <c r="I340" s="2"/>
      <c r="J340" s="38"/>
      <c r="K340" s="43"/>
    </row>
    <row r="341" spans="1:11" ht="21" thickBot="1" x14ac:dyDescent="0.3">
      <c r="A341" s="1" t="str">
        <f>IF(E341=استعلام!$H$3,COUNTIF(المنصرف!$E$3:E341,استعلام!$H$3),"")</f>
        <v/>
      </c>
      <c r="B341" s="52"/>
      <c r="C341" s="36"/>
      <c r="D341" s="37"/>
      <c r="E341" s="2"/>
      <c r="F341" s="2"/>
      <c r="G341" s="224"/>
      <c r="H341" s="86"/>
      <c r="I341" s="2"/>
      <c r="J341" s="38"/>
      <c r="K341" s="43"/>
    </row>
    <row r="342" spans="1:11" ht="21" thickBot="1" x14ac:dyDescent="0.3">
      <c r="A342" s="1" t="str">
        <f>IF(E342=استعلام!$H$3,COUNTIF(المنصرف!$E$3:E342,استعلام!$H$3),"")</f>
        <v/>
      </c>
      <c r="B342" s="52"/>
      <c r="C342" s="36"/>
      <c r="D342" s="37"/>
      <c r="E342" s="2"/>
      <c r="F342" s="2"/>
      <c r="G342" s="224"/>
      <c r="H342" s="86"/>
      <c r="I342" s="2"/>
      <c r="J342" s="38"/>
      <c r="K342" s="43"/>
    </row>
    <row r="343" spans="1:11" ht="21" thickBot="1" x14ac:dyDescent="0.3">
      <c r="A343" s="1" t="str">
        <f>IF(E343=استعلام!$H$3,COUNTIF(المنصرف!$E$3:E343,استعلام!$H$3),"")</f>
        <v/>
      </c>
      <c r="B343" s="52"/>
      <c r="C343" s="36"/>
      <c r="D343" s="37"/>
      <c r="E343" s="2"/>
      <c r="F343" s="2"/>
      <c r="G343" s="224"/>
      <c r="H343" s="86"/>
      <c r="I343" s="2"/>
      <c r="J343" s="38"/>
      <c r="K343" s="43"/>
    </row>
    <row r="344" spans="1:11" ht="21" thickBot="1" x14ac:dyDescent="0.3">
      <c r="A344" s="1" t="str">
        <f>IF(E344=استعلام!$H$3,COUNTIF(المنصرف!$E$3:E344,استعلام!$H$3),"")</f>
        <v/>
      </c>
      <c r="B344" s="52"/>
      <c r="C344" s="36"/>
      <c r="D344" s="37"/>
      <c r="E344" s="2"/>
      <c r="F344" s="2"/>
      <c r="G344" s="224"/>
      <c r="H344" s="86"/>
      <c r="I344" s="2"/>
      <c r="J344" s="38"/>
      <c r="K344" s="43"/>
    </row>
    <row r="345" spans="1:11" ht="21" thickBot="1" x14ac:dyDescent="0.3">
      <c r="A345" s="1" t="str">
        <f>IF(E345=استعلام!$H$3,COUNTIF(المنصرف!$E$3:E345,استعلام!$H$3),"")</f>
        <v/>
      </c>
      <c r="B345" s="52"/>
      <c r="C345" s="36"/>
      <c r="D345" s="37"/>
      <c r="E345" s="2"/>
      <c r="F345" s="2"/>
      <c r="G345" s="224"/>
      <c r="H345" s="86"/>
      <c r="I345" s="2"/>
      <c r="J345" s="38"/>
      <c r="K345" s="43"/>
    </row>
    <row r="346" spans="1:11" ht="21" thickBot="1" x14ac:dyDescent="0.3">
      <c r="A346" s="1" t="str">
        <f>IF(E346=استعلام!$H$3,COUNTIF(المنصرف!$E$3:E346,استعلام!$H$3),"")</f>
        <v/>
      </c>
      <c r="B346" s="52"/>
      <c r="C346" s="36"/>
      <c r="D346" s="37"/>
      <c r="E346" s="2"/>
      <c r="F346" s="2"/>
      <c r="G346" s="224"/>
      <c r="H346" s="86"/>
      <c r="I346" s="2"/>
      <c r="J346" s="38"/>
      <c r="K346" s="43"/>
    </row>
    <row r="347" spans="1:11" ht="21" thickBot="1" x14ac:dyDescent="0.3">
      <c r="A347" s="1" t="str">
        <f>IF(E347=استعلام!$H$3,COUNTIF(المنصرف!$E$3:E347,استعلام!$H$3),"")</f>
        <v/>
      </c>
      <c r="B347" s="52"/>
      <c r="C347" s="36"/>
      <c r="D347" s="37"/>
      <c r="E347" s="2"/>
      <c r="F347" s="2"/>
      <c r="G347" s="224"/>
      <c r="H347" s="86"/>
      <c r="I347" s="2"/>
      <c r="J347" s="38"/>
      <c r="K347" s="43"/>
    </row>
    <row r="348" spans="1:11" ht="21" thickBot="1" x14ac:dyDescent="0.3">
      <c r="A348" s="1" t="str">
        <f>IF(E348=استعلام!$H$3,COUNTIF(المنصرف!$E$3:E348,استعلام!$H$3),"")</f>
        <v/>
      </c>
      <c r="B348" s="52"/>
      <c r="C348" s="36"/>
      <c r="D348" s="37"/>
      <c r="E348" s="2"/>
      <c r="F348" s="2"/>
      <c r="G348" s="224"/>
      <c r="H348" s="86"/>
      <c r="I348" s="2"/>
      <c r="J348" s="38"/>
      <c r="K348" s="43"/>
    </row>
    <row r="349" spans="1:11" ht="21" thickBot="1" x14ac:dyDescent="0.3">
      <c r="A349" s="1" t="str">
        <f>IF(E349=استعلام!$H$3,COUNTIF(المنصرف!$E$3:E349,استعلام!$H$3),"")</f>
        <v/>
      </c>
      <c r="B349" s="52"/>
      <c r="C349" s="36"/>
      <c r="D349" s="37"/>
      <c r="E349" s="2"/>
      <c r="F349" s="2"/>
      <c r="G349" s="224"/>
      <c r="H349" s="86"/>
      <c r="I349" s="2"/>
      <c r="J349" s="38"/>
      <c r="K349" s="43"/>
    </row>
    <row r="350" spans="1:11" ht="21" thickBot="1" x14ac:dyDescent="0.3">
      <c r="A350" s="1" t="str">
        <f>IF(E350=استعلام!$H$3,COUNTIF(المنصرف!$E$3:E350,استعلام!$H$3),"")</f>
        <v/>
      </c>
      <c r="B350" s="52"/>
      <c r="C350" s="36"/>
      <c r="D350" s="37"/>
      <c r="E350" s="2"/>
      <c r="F350" s="2"/>
      <c r="G350" s="224"/>
      <c r="H350" s="86"/>
      <c r="I350" s="2"/>
      <c r="J350" s="38"/>
      <c r="K350" s="43"/>
    </row>
    <row r="351" spans="1:11" ht="21" thickBot="1" x14ac:dyDescent="0.3">
      <c r="A351" s="1" t="str">
        <f>IF(E351=استعلام!$H$3,COUNTIF(المنصرف!$E$3:E351,استعلام!$H$3),"")</f>
        <v/>
      </c>
      <c r="B351" s="52"/>
      <c r="C351" s="36"/>
      <c r="D351" s="37"/>
      <c r="E351" s="2"/>
      <c r="F351" s="2"/>
      <c r="G351" s="224"/>
      <c r="H351" s="86"/>
      <c r="I351" s="2"/>
      <c r="J351" s="38"/>
      <c r="K351" s="43"/>
    </row>
    <row r="352" spans="1:11" ht="21" thickBot="1" x14ac:dyDescent="0.3">
      <c r="A352" s="1" t="str">
        <f>IF(E352=استعلام!$H$3,COUNTIF(المنصرف!$E$3:E352,استعلام!$H$3),"")</f>
        <v/>
      </c>
      <c r="B352" s="52"/>
      <c r="C352" s="36"/>
      <c r="D352" s="37"/>
      <c r="E352" s="2"/>
      <c r="F352" s="2"/>
      <c r="G352" s="224"/>
      <c r="H352" s="86"/>
      <c r="I352" s="2"/>
      <c r="J352" s="38"/>
      <c r="K352" s="43"/>
    </row>
    <row r="353" spans="1:11" ht="21" thickBot="1" x14ac:dyDescent="0.3">
      <c r="A353" s="1" t="str">
        <f>IF(E353=استعلام!$H$3,COUNTIF(المنصرف!$E$3:E353,استعلام!$H$3),"")</f>
        <v/>
      </c>
      <c r="B353" s="52"/>
      <c r="C353" s="36"/>
      <c r="D353" s="37"/>
      <c r="E353" s="2"/>
      <c r="F353" s="2"/>
      <c r="G353" s="224"/>
      <c r="H353" s="86"/>
      <c r="I353" s="2"/>
      <c r="J353" s="38"/>
      <c r="K353" s="43"/>
    </row>
    <row r="354" spans="1:11" ht="21" thickBot="1" x14ac:dyDescent="0.3">
      <c r="A354" s="1" t="str">
        <f>IF(E354=استعلام!$H$3,COUNTIF(المنصرف!$E$3:E354,استعلام!$H$3),"")</f>
        <v/>
      </c>
      <c r="B354" s="52"/>
      <c r="C354" s="36"/>
      <c r="D354" s="37"/>
      <c r="E354" s="2"/>
      <c r="F354" s="2"/>
      <c r="G354" s="224"/>
      <c r="H354" s="86"/>
      <c r="I354" s="2"/>
      <c r="J354" s="38"/>
      <c r="K354" s="43"/>
    </row>
    <row r="355" spans="1:11" ht="21" thickBot="1" x14ac:dyDescent="0.3">
      <c r="A355" s="1" t="str">
        <f>IF(E355=استعلام!$H$3,COUNTIF(المنصرف!$E$3:E355,استعلام!$H$3),"")</f>
        <v/>
      </c>
      <c r="B355" s="52"/>
      <c r="C355" s="36"/>
      <c r="D355" s="37"/>
      <c r="E355" s="2"/>
      <c r="F355" s="2"/>
      <c r="G355" s="224"/>
      <c r="H355" s="86"/>
      <c r="I355" s="2"/>
      <c r="J355" s="38"/>
      <c r="K355" s="43"/>
    </row>
    <row r="356" spans="1:11" ht="21" thickBot="1" x14ac:dyDescent="0.3">
      <c r="A356" s="1" t="str">
        <f>IF(E356=استعلام!$H$3,COUNTIF(المنصرف!$E$3:E356,استعلام!$H$3),"")</f>
        <v/>
      </c>
      <c r="B356" s="52"/>
      <c r="C356" s="36"/>
      <c r="D356" s="37"/>
      <c r="E356" s="2"/>
      <c r="F356" s="2"/>
      <c r="G356" s="224"/>
      <c r="H356" s="86"/>
      <c r="I356" s="2"/>
      <c r="J356" s="38"/>
      <c r="K356" s="43"/>
    </row>
    <row r="357" spans="1:11" ht="21" thickBot="1" x14ac:dyDescent="0.3">
      <c r="A357" s="1" t="str">
        <f>IF(E357=استعلام!$H$3,COUNTIF(المنصرف!$E$3:E357,استعلام!$H$3),"")</f>
        <v/>
      </c>
      <c r="B357" s="52"/>
      <c r="C357" s="36"/>
      <c r="D357" s="37"/>
      <c r="E357" s="2"/>
      <c r="F357" s="2"/>
      <c r="G357" s="224"/>
      <c r="H357" s="86"/>
      <c r="I357" s="2"/>
      <c r="J357" s="38"/>
      <c r="K357" s="43"/>
    </row>
    <row r="358" spans="1:11" ht="21" thickBot="1" x14ac:dyDescent="0.3">
      <c r="A358" s="1" t="str">
        <f>IF(E358=استعلام!$H$3,COUNTIF(المنصرف!$E$3:E358,استعلام!$H$3),"")</f>
        <v/>
      </c>
      <c r="B358" s="52"/>
      <c r="C358" s="36"/>
      <c r="D358" s="37"/>
      <c r="E358" s="2"/>
      <c r="F358" s="2"/>
      <c r="G358" s="224"/>
      <c r="H358" s="86"/>
      <c r="I358" s="2"/>
      <c r="J358" s="38"/>
      <c r="K358" s="43"/>
    </row>
    <row r="359" spans="1:11" ht="21" thickBot="1" x14ac:dyDescent="0.3">
      <c r="A359" s="1" t="str">
        <f>IF(E359=استعلام!$H$3,COUNTIF(المنصرف!$E$3:E359,استعلام!$H$3),"")</f>
        <v/>
      </c>
      <c r="B359" s="52"/>
      <c r="C359" s="36"/>
      <c r="D359" s="37"/>
      <c r="E359" s="2"/>
      <c r="F359" s="2"/>
      <c r="G359" s="224"/>
      <c r="H359" s="86"/>
      <c r="I359" s="2"/>
      <c r="J359" s="38"/>
      <c r="K359" s="43"/>
    </row>
    <row r="360" spans="1:11" ht="21" thickBot="1" x14ac:dyDescent="0.3">
      <c r="A360" s="1" t="str">
        <f>IF(E360=استعلام!$H$3,COUNTIF(المنصرف!$E$3:E360,استعلام!$H$3),"")</f>
        <v/>
      </c>
      <c r="B360" s="52"/>
      <c r="C360" s="36"/>
      <c r="D360" s="37"/>
      <c r="E360" s="2"/>
      <c r="F360" s="2"/>
      <c r="G360" s="224"/>
      <c r="H360" s="86"/>
      <c r="I360" s="2"/>
      <c r="J360" s="38"/>
      <c r="K360" s="43"/>
    </row>
    <row r="361" spans="1:11" ht="21" thickBot="1" x14ac:dyDescent="0.3">
      <c r="A361" s="1" t="str">
        <f>IF(E361=استعلام!$H$3,COUNTIF(المنصرف!$E$3:E361,استعلام!$H$3),"")</f>
        <v/>
      </c>
      <c r="B361" s="52"/>
      <c r="C361" s="36"/>
      <c r="D361" s="37"/>
      <c r="E361" s="2"/>
      <c r="F361" s="2"/>
      <c r="G361" s="224"/>
      <c r="H361" s="86"/>
      <c r="I361" s="2"/>
      <c r="J361" s="38"/>
      <c r="K361" s="43"/>
    </row>
    <row r="362" spans="1:11" ht="21" thickBot="1" x14ac:dyDescent="0.3">
      <c r="A362" s="1" t="str">
        <f>IF(E362=استعلام!$H$3,COUNTIF(المنصرف!$E$3:E362,استعلام!$H$3),"")</f>
        <v/>
      </c>
      <c r="B362" s="52"/>
      <c r="C362" s="36"/>
      <c r="D362" s="37"/>
      <c r="E362" s="2"/>
      <c r="F362" s="2"/>
      <c r="G362" s="224"/>
      <c r="H362" s="86"/>
      <c r="I362" s="2"/>
      <c r="J362" s="38"/>
      <c r="K362" s="43"/>
    </row>
    <row r="363" spans="1:11" ht="21" thickBot="1" x14ac:dyDescent="0.3">
      <c r="A363" s="1" t="str">
        <f>IF(E363=استعلام!$H$3,COUNTIF(المنصرف!$E$3:E363,استعلام!$H$3),"")</f>
        <v/>
      </c>
      <c r="B363" s="52"/>
      <c r="C363" s="36"/>
      <c r="D363" s="37"/>
      <c r="E363" s="2"/>
      <c r="F363" s="2"/>
      <c r="G363" s="224"/>
      <c r="H363" s="86"/>
      <c r="I363" s="2"/>
      <c r="J363" s="38"/>
      <c r="K363" s="43"/>
    </row>
    <row r="364" spans="1:11" ht="21" thickBot="1" x14ac:dyDescent="0.3">
      <c r="A364" s="1" t="str">
        <f>IF(E364=استعلام!$H$3,COUNTIF(المنصرف!$E$3:E364,استعلام!$H$3),"")</f>
        <v/>
      </c>
      <c r="B364" s="52"/>
      <c r="C364" s="36"/>
      <c r="D364" s="37"/>
      <c r="E364" s="2"/>
      <c r="F364" s="2"/>
      <c r="G364" s="224"/>
      <c r="H364" s="86"/>
      <c r="I364" s="2"/>
      <c r="J364" s="38"/>
      <c r="K364" s="43"/>
    </row>
    <row r="365" spans="1:11" ht="21" thickBot="1" x14ac:dyDescent="0.3">
      <c r="A365" s="1" t="str">
        <f>IF(E365=استعلام!$H$3,COUNTIF(المنصرف!$E$3:E365,استعلام!$H$3),"")</f>
        <v/>
      </c>
      <c r="B365" s="52"/>
      <c r="C365" s="36"/>
      <c r="D365" s="37"/>
      <c r="E365" s="2"/>
      <c r="F365" s="2"/>
      <c r="G365" s="224"/>
      <c r="H365" s="86"/>
      <c r="I365" s="2"/>
      <c r="J365" s="38"/>
      <c r="K365" s="43"/>
    </row>
    <row r="366" spans="1:11" ht="21" thickBot="1" x14ac:dyDescent="0.3">
      <c r="A366" s="1" t="str">
        <f>IF(E366=استعلام!$H$3,COUNTIF(المنصرف!$E$3:E366,استعلام!$H$3),"")</f>
        <v/>
      </c>
      <c r="B366" s="52"/>
      <c r="C366" s="36"/>
      <c r="D366" s="37"/>
      <c r="E366" s="2"/>
      <c r="F366" s="2"/>
      <c r="G366" s="224"/>
      <c r="H366" s="86"/>
      <c r="I366" s="2"/>
      <c r="J366" s="38"/>
      <c r="K366" s="43"/>
    </row>
    <row r="367" spans="1:11" ht="21" thickBot="1" x14ac:dyDescent="0.3">
      <c r="A367" s="1" t="str">
        <f>IF(E367=استعلام!$H$3,COUNTIF(المنصرف!$E$3:E367,استعلام!$H$3),"")</f>
        <v/>
      </c>
      <c r="B367" s="52"/>
      <c r="C367" s="36"/>
      <c r="D367" s="37"/>
      <c r="E367" s="2"/>
      <c r="F367" s="2"/>
      <c r="G367" s="224"/>
      <c r="H367" s="86"/>
      <c r="I367" s="2"/>
      <c r="J367" s="38"/>
      <c r="K367" s="43"/>
    </row>
    <row r="368" spans="1:11" ht="21" thickBot="1" x14ac:dyDescent="0.3">
      <c r="A368" s="1" t="str">
        <f>IF(E368=استعلام!$H$3,COUNTIF(المنصرف!$E$3:E368,استعلام!$H$3),"")</f>
        <v/>
      </c>
      <c r="B368" s="52"/>
      <c r="C368" s="36"/>
      <c r="D368" s="37"/>
      <c r="E368" s="2"/>
      <c r="F368" s="2"/>
      <c r="G368" s="224"/>
      <c r="H368" s="86"/>
      <c r="I368" s="2"/>
      <c r="J368" s="38"/>
      <c r="K368" s="43"/>
    </row>
    <row r="369" spans="1:11" ht="21" thickBot="1" x14ac:dyDescent="0.3">
      <c r="A369" s="1" t="str">
        <f>IF(E369=استعلام!$H$3,COUNTIF(المنصرف!$E$3:E369,استعلام!$H$3),"")</f>
        <v/>
      </c>
      <c r="B369" s="52"/>
      <c r="C369" s="36"/>
      <c r="D369" s="37"/>
      <c r="E369" s="2"/>
      <c r="F369" s="2"/>
      <c r="G369" s="224"/>
      <c r="H369" s="86"/>
      <c r="I369" s="2"/>
      <c r="J369" s="38"/>
      <c r="K369" s="43"/>
    </row>
    <row r="370" spans="1:11" ht="21" thickBot="1" x14ac:dyDescent="0.3">
      <c r="A370" s="1" t="str">
        <f>IF(E370=استعلام!$H$3,COUNTIF(المنصرف!$E$3:E370,استعلام!$H$3),"")</f>
        <v/>
      </c>
      <c r="B370" s="52"/>
      <c r="C370" s="36"/>
      <c r="D370" s="37"/>
      <c r="E370" s="2"/>
      <c r="F370" s="2"/>
      <c r="G370" s="224"/>
      <c r="H370" s="86"/>
      <c r="I370" s="2"/>
      <c r="J370" s="38"/>
      <c r="K370" s="43"/>
    </row>
    <row r="371" spans="1:11" ht="21" thickBot="1" x14ac:dyDescent="0.3">
      <c r="A371" s="1" t="str">
        <f>IF(E371=استعلام!$H$3,COUNTIF(المنصرف!$E$3:E371,استعلام!$H$3),"")</f>
        <v/>
      </c>
      <c r="B371" s="52"/>
      <c r="C371" s="36"/>
      <c r="D371" s="37"/>
      <c r="E371" s="2"/>
      <c r="F371" s="2"/>
      <c r="G371" s="224"/>
      <c r="H371" s="86"/>
      <c r="I371" s="2"/>
      <c r="J371" s="38"/>
      <c r="K371" s="43"/>
    </row>
    <row r="372" spans="1:11" ht="21" thickBot="1" x14ac:dyDescent="0.3">
      <c r="A372" s="1" t="str">
        <f>IF(E372=استعلام!$H$3,COUNTIF(المنصرف!$E$3:E372,استعلام!$H$3),"")</f>
        <v/>
      </c>
      <c r="B372" s="52"/>
      <c r="C372" s="36"/>
      <c r="D372" s="37"/>
      <c r="E372" s="2"/>
      <c r="F372" s="2"/>
      <c r="G372" s="224"/>
      <c r="H372" s="86"/>
      <c r="I372" s="2"/>
      <c r="J372" s="38"/>
      <c r="K372" s="43"/>
    </row>
    <row r="373" spans="1:11" ht="21" thickBot="1" x14ac:dyDescent="0.3">
      <c r="A373" s="1" t="str">
        <f>IF(E373=استعلام!$H$3,COUNTIF(المنصرف!$E$3:E373,استعلام!$H$3),"")</f>
        <v/>
      </c>
      <c r="B373" s="52"/>
      <c r="C373" s="36"/>
      <c r="D373" s="37"/>
      <c r="E373" s="2"/>
      <c r="F373" s="2"/>
      <c r="G373" s="224"/>
      <c r="H373" s="86"/>
      <c r="I373" s="2"/>
      <c r="J373" s="38"/>
      <c r="K373" s="43"/>
    </row>
    <row r="374" spans="1:11" ht="21" thickBot="1" x14ac:dyDescent="0.3">
      <c r="A374" s="1" t="str">
        <f>IF(E374=استعلام!$H$3,COUNTIF(المنصرف!$E$3:E374,استعلام!$H$3),"")</f>
        <v/>
      </c>
      <c r="B374" s="52"/>
      <c r="C374" s="36"/>
      <c r="D374" s="37"/>
      <c r="E374" s="2"/>
      <c r="F374" s="2"/>
      <c r="G374" s="224"/>
      <c r="H374" s="86"/>
      <c r="I374" s="2"/>
      <c r="J374" s="38"/>
      <c r="K374" s="43"/>
    </row>
    <row r="375" spans="1:11" ht="21" thickBot="1" x14ac:dyDescent="0.3">
      <c r="A375" s="1" t="str">
        <f>IF(E375=استعلام!$H$3,COUNTIF(المنصرف!$E$3:E375,استعلام!$H$3),"")</f>
        <v/>
      </c>
      <c r="B375" s="52"/>
      <c r="C375" s="36"/>
      <c r="D375" s="37"/>
      <c r="E375" s="2"/>
      <c r="F375" s="2"/>
      <c r="G375" s="224"/>
      <c r="H375" s="86"/>
      <c r="I375" s="2"/>
      <c r="J375" s="38"/>
      <c r="K375" s="43"/>
    </row>
    <row r="376" spans="1:11" ht="21" thickBot="1" x14ac:dyDescent="0.3">
      <c r="A376" s="1" t="str">
        <f>IF(E376=استعلام!$H$3,COUNTIF(المنصرف!$E$3:E376,استعلام!$H$3),"")</f>
        <v/>
      </c>
      <c r="B376" s="52"/>
      <c r="C376" s="36"/>
      <c r="D376" s="37"/>
      <c r="E376" s="2"/>
      <c r="F376" s="2"/>
      <c r="G376" s="224"/>
      <c r="H376" s="86"/>
      <c r="I376" s="2"/>
      <c r="J376" s="38"/>
      <c r="K376" s="43"/>
    </row>
    <row r="377" spans="1:11" ht="21" thickBot="1" x14ac:dyDescent="0.3">
      <c r="A377" s="1" t="str">
        <f>IF(E377=استعلام!$H$3,COUNTIF(المنصرف!$E$3:E377,استعلام!$H$3),"")</f>
        <v/>
      </c>
      <c r="B377" s="52"/>
      <c r="C377" s="36"/>
      <c r="D377" s="37"/>
      <c r="E377" s="2"/>
      <c r="F377" s="2"/>
      <c r="G377" s="224"/>
      <c r="H377" s="86"/>
      <c r="I377" s="2"/>
      <c r="J377" s="38"/>
      <c r="K377" s="43"/>
    </row>
    <row r="378" spans="1:11" ht="21" thickBot="1" x14ac:dyDescent="0.3">
      <c r="A378" s="1" t="str">
        <f>IF(E378=استعلام!$H$3,COUNTIF(المنصرف!$E$3:E378,استعلام!$H$3),"")</f>
        <v/>
      </c>
      <c r="B378" s="52"/>
      <c r="C378" s="36"/>
      <c r="D378" s="37"/>
      <c r="E378" s="2"/>
      <c r="F378" s="2"/>
      <c r="G378" s="224"/>
      <c r="H378" s="86"/>
      <c r="I378" s="2"/>
      <c r="J378" s="38"/>
      <c r="K378" s="43"/>
    </row>
    <row r="379" spans="1:11" ht="21" thickBot="1" x14ac:dyDescent="0.3">
      <c r="A379" s="1" t="str">
        <f>IF(E379=استعلام!$H$3,COUNTIF(المنصرف!$E$3:E379,استعلام!$H$3),"")</f>
        <v/>
      </c>
      <c r="B379" s="52"/>
      <c r="C379" s="36"/>
      <c r="D379" s="37"/>
      <c r="E379" s="2"/>
      <c r="F379" s="2"/>
      <c r="G379" s="224"/>
      <c r="H379" s="86"/>
      <c r="I379" s="2"/>
      <c r="J379" s="38"/>
      <c r="K379" s="43"/>
    </row>
    <row r="380" spans="1:11" ht="21" thickBot="1" x14ac:dyDescent="0.3">
      <c r="A380" s="1" t="str">
        <f>IF(E380=استعلام!$H$3,COUNTIF(المنصرف!$E$3:E380,استعلام!$H$3),"")</f>
        <v/>
      </c>
      <c r="B380" s="52"/>
      <c r="C380" s="36"/>
      <c r="D380" s="37"/>
      <c r="E380" s="2"/>
      <c r="F380" s="2"/>
      <c r="G380" s="224"/>
      <c r="H380" s="86"/>
      <c r="I380" s="2"/>
      <c r="J380" s="38"/>
      <c r="K380" s="43"/>
    </row>
    <row r="381" spans="1:11" ht="21" thickBot="1" x14ac:dyDescent="0.3">
      <c r="A381" s="1" t="str">
        <f>IF(E381=استعلام!$H$3,COUNTIF(المنصرف!$E$3:E381,استعلام!$H$3),"")</f>
        <v/>
      </c>
      <c r="B381" s="52"/>
      <c r="C381" s="36"/>
      <c r="D381" s="37"/>
      <c r="E381" s="2"/>
      <c r="F381" s="2"/>
      <c r="G381" s="224"/>
      <c r="H381" s="86"/>
      <c r="I381" s="2"/>
      <c r="J381" s="38"/>
      <c r="K381" s="43"/>
    </row>
    <row r="382" spans="1:11" ht="21" thickBot="1" x14ac:dyDescent="0.3">
      <c r="A382" s="1" t="str">
        <f>IF(E382=استعلام!$H$3,COUNTIF(المنصرف!$E$3:E382,استعلام!$H$3),"")</f>
        <v/>
      </c>
      <c r="B382" s="52"/>
      <c r="C382" s="36"/>
      <c r="D382" s="37"/>
      <c r="E382" s="2"/>
      <c r="F382" s="2"/>
      <c r="G382" s="224"/>
      <c r="H382" s="86"/>
      <c r="I382" s="2"/>
      <c r="J382" s="38"/>
      <c r="K382" s="43"/>
    </row>
    <row r="383" spans="1:11" ht="21" thickBot="1" x14ac:dyDescent="0.3">
      <c r="A383" s="1" t="str">
        <f>IF(E383=استعلام!$H$3,COUNTIF(المنصرف!$E$3:E383,استعلام!$H$3),"")</f>
        <v/>
      </c>
      <c r="B383" s="52"/>
      <c r="C383" s="36"/>
      <c r="D383" s="37"/>
      <c r="E383" s="2"/>
      <c r="F383" s="2"/>
      <c r="G383" s="224"/>
      <c r="H383" s="86"/>
      <c r="I383" s="2"/>
      <c r="J383" s="38"/>
      <c r="K383" s="43"/>
    </row>
    <row r="384" spans="1:11" ht="21" thickBot="1" x14ac:dyDescent="0.3">
      <c r="A384" s="1" t="str">
        <f>IF(E384=استعلام!$H$3,COUNTIF(المنصرف!$E$3:E384,استعلام!$H$3),"")</f>
        <v/>
      </c>
      <c r="B384" s="52"/>
      <c r="C384" s="36"/>
      <c r="D384" s="37"/>
      <c r="E384" s="2"/>
      <c r="F384" s="2"/>
      <c r="G384" s="224"/>
      <c r="H384" s="86"/>
      <c r="I384" s="2"/>
      <c r="J384" s="38"/>
      <c r="K384" s="43"/>
    </row>
    <row r="385" spans="1:11" ht="21" thickBot="1" x14ac:dyDescent="0.3">
      <c r="A385" s="1" t="str">
        <f>IF(E385=استعلام!$H$3,COUNTIF(المنصرف!$E$3:E385,استعلام!$H$3),"")</f>
        <v/>
      </c>
      <c r="B385" s="52"/>
      <c r="C385" s="36"/>
      <c r="D385" s="37"/>
      <c r="E385" s="2"/>
      <c r="F385" s="2"/>
      <c r="G385" s="224"/>
      <c r="H385" s="86"/>
      <c r="I385" s="2"/>
      <c r="J385" s="38"/>
      <c r="K385" s="43"/>
    </row>
    <row r="386" spans="1:11" ht="21" thickBot="1" x14ac:dyDescent="0.3">
      <c r="A386" s="1" t="str">
        <f>IF(E386=استعلام!$H$3,COUNTIF(المنصرف!$E$3:E386,استعلام!$H$3),"")</f>
        <v/>
      </c>
      <c r="B386" s="52"/>
      <c r="C386" s="36"/>
      <c r="D386" s="37"/>
      <c r="E386" s="2"/>
      <c r="F386" s="2"/>
      <c r="G386" s="224"/>
      <c r="H386" s="86"/>
      <c r="I386" s="2"/>
      <c r="J386" s="38"/>
      <c r="K386" s="43"/>
    </row>
    <row r="387" spans="1:11" ht="21" thickBot="1" x14ac:dyDescent="0.3">
      <c r="A387" s="1" t="str">
        <f>IF(E387=استعلام!$H$3,COUNTIF(المنصرف!$E$3:E387,استعلام!$H$3),"")</f>
        <v/>
      </c>
      <c r="B387" s="52"/>
      <c r="C387" s="36"/>
      <c r="D387" s="37"/>
      <c r="E387" s="2"/>
      <c r="F387" s="2"/>
      <c r="G387" s="224"/>
      <c r="H387" s="86"/>
      <c r="I387" s="2"/>
      <c r="J387" s="38"/>
      <c r="K387" s="43"/>
    </row>
    <row r="388" spans="1:11" ht="21" thickBot="1" x14ac:dyDescent="0.3">
      <c r="A388" s="1" t="str">
        <f>IF(E388=استعلام!$H$3,COUNTIF(المنصرف!$E$3:E388,استعلام!$H$3),"")</f>
        <v/>
      </c>
      <c r="B388" s="52"/>
      <c r="C388" s="36"/>
      <c r="D388" s="37"/>
      <c r="E388" s="2"/>
      <c r="F388" s="2"/>
      <c r="G388" s="224"/>
      <c r="H388" s="86"/>
      <c r="I388" s="2"/>
      <c r="J388" s="38"/>
      <c r="K388" s="43"/>
    </row>
    <row r="389" spans="1:11" ht="21" thickBot="1" x14ac:dyDescent="0.3">
      <c r="A389" s="1" t="str">
        <f>IF(E389=استعلام!$H$3,COUNTIF(المنصرف!$E$3:E389,استعلام!$H$3),"")</f>
        <v/>
      </c>
      <c r="B389" s="52"/>
      <c r="C389" s="36"/>
      <c r="D389" s="37"/>
      <c r="E389" s="2"/>
      <c r="F389" s="2"/>
      <c r="G389" s="224"/>
      <c r="H389" s="86"/>
      <c r="I389" s="2"/>
      <c r="J389" s="38"/>
      <c r="K389" s="43"/>
    </row>
    <row r="390" spans="1:11" ht="21" thickBot="1" x14ac:dyDescent="0.3">
      <c r="A390" s="1" t="str">
        <f>IF(E390=استعلام!$H$3,COUNTIF(المنصرف!$E$3:E390,استعلام!$H$3),"")</f>
        <v/>
      </c>
      <c r="B390" s="52"/>
      <c r="C390" s="36"/>
      <c r="D390" s="37"/>
      <c r="E390" s="2"/>
      <c r="F390" s="2"/>
      <c r="G390" s="224"/>
      <c r="H390" s="86"/>
      <c r="I390" s="2"/>
      <c r="J390" s="38"/>
      <c r="K390" s="43"/>
    </row>
    <row r="391" spans="1:11" ht="21" thickBot="1" x14ac:dyDescent="0.3">
      <c r="A391" s="1" t="str">
        <f>IF(E391=استعلام!$H$3,COUNTIF(المنصرف!$E$3:E391,استعلام!$H$3),"")</f>
        <v/>
      </c>
      <c r="B391" s="52"/>
      <c r="C391" s="36"/>
      <c r="D391" s="37"/>
      <c r="E391" s="2"/>
      <c r="F391" s="2"/>
      <c r="G391" s="224"/>
      <c r="H391" s="86"/>
      <c r="I391" s="2"/>
      <c r="J391" s="38"/>
      <c r="K391" s="43"/>
    </row>
    <row r="392" spans="1:11" ht="21" thickBot="1" x14ac:dyDescent="0.3">
      <c r="A392" s="1" t="str">
        <f>IF(E392=استعلام!$H$3,COUNTIF(المنصرف!$E$3:E392,استعلام!$H$3),"")</f>
        <v/>
      </c>
      <c r="B392" s="52"/>
      <c r="C392" s="36"/>
      <c r="D392" s="37"/>
      <c r="E392" s="2"/>
      <c r="F392" s="2"/>
      <c r="G392" s="224"/>
      <c r="H392" s="86"/>
      <c r="I392" s="2"/>
      <c r="J392" s="38"/>
      <c r="K392" s="43"/>
    </row>
    <row r="393" spans="1:11" ht="21" thickBot="1" x14ac:dyDescent="0.3">
      <c r="A393" s="1" t="str">
        <f>IF(E393=استعلام!$H$3,COUNTIF(المنصرف!$E$3:E393,استعلام!$H$3),"")</f>
        <v/>
      </c>
      <c r="B393" s="52"/>
      <c r="C393" s="36"/>
      <c r="D393" s="37"/>
      <c r="E393" s="2"/>
      <c r="F393" s="2"/>
      <c r="G393" s="224"/>
      <c r="H393" s="86"/>
      <c r="I393" s="2"/>
      <c r="J393" s="38"/>
      <c r="K393" s="43"/>
    </row>
    <row r="394" spans="1:11" ht="21" thickBot="1" x14ac:dyDescent="0.3">
      <c r="A394" s="1" t="str">
        <f>IF(E394=استعلام!$H$3,COUNTIF(المنصرف!$E$3:E394,استعلام!$H$3),"")</f>
        <v/>
      </c>
      <c r="B394" s="52"/>
      <c r="C394" s="36"/>
      <c r="D394" s="37"/>
      <c r="E394" s="2"/>
      <c r="F394" s="2"/>
      <c r="G394" s="224"/>
      <c r="H394" s="86"/>
      <c r="I394" s="2"/>
      <c r="J394" s="38"/>
      <c r="K394" s="43"/>
    </row>
    <row r="395" spans="1:11" ht="21" thickBot="1" x14ac:dyDescent="0.3">
      <c r="A395" s="1" t="str">
        <f>IF(E395=استعلام!$H$3,COUNTIF(المنصرف!$E$3:E395,استعلام!$H$3),"")</f>
        <v/>
      </c>
      <c r="B395" s="52"/>
      <c r="C395" s="36"/>
      <c r="D395" s="37"/>
      <c r="E395" s="2"/>
      <c r="F395" s="2"/>
      <c r="G395" s="224"/>
      <c r="H395" s="86"/>
      <c r="I395" s="2"/>
      <c r="J395" s="38"/>
      <c r="K395" s="43"/>
    </row>
    <row r="396" spans="1:11" ht="21" thickBot="1" x14ac:dyDescent="0.3">
      <c r="A396" s="1" t="str">
        <f>IF(E396=استعلام!$H$3,COUNTIF(المنصرف!$E$3:E396,استعلام!$H$3),"")</f>
        <v/>
      </c>
      <c r="B396" s="52"/>
      <c r="C396" s="36"/>
      <c r="D396" s="37"/>
      <c r="E396" s="2"/>
      <c r="F396" s="2"/>
      <c r="G396" s="224"/>
      <c r="H396" s="86"/>
      <c r="I396" s="2"/>
      <c r="J396" s="38"/>
      <c r="K396" s="43"/>
    </row>
    <row r="397" spans="1:11" ht="21" thickBot="1" x14ac:dyDescent="0.3">
      <c r="A397" s="1" t="str">
        <f>IF(E397=استعلام!$H$3,COUNTIF(المنصرف!$E$3:E397,استعلام!$H$3),"")</f>
        <v/>
      </c>
      <c r="B397" s="52"/>
      <c r="C397" s="36"/>
      <c r="D397" s="37"/>
      <c r="E397" s="2"/>
      <c r="F397" s="2"/>
      <c r="G397" s="224"/>
      <c r="H397" s="86"/>
      <c r="I397" s="2"/>
      <c r="J397" s="38"/>
      <c r="K397" s="43"/>
    </row>
    <row r="398" spans="1:11" ht="21" thickBot="1" x14ac:dyDescent="0.3">
      <c r="A398" s="1" t="str">
        <f>IF(E398=استعلام!$H$3,COUNTIF(المنصرف!$E$3:E398,استعلام!$H$3),"")</f>
        <v/>
      </c>
      <c r="B398" s="52"/>
      <c r="C398" s="36"/>
      <c r="D398" s="37"/>
      <c r="E398" s="2"/>
      <c r="F398" s="2"/>
      <c r="G398" s="224"/>
      <c r="H398" s="86"/>
      <c r="I398" s="2"/>
      <c r="J398" s="38"/>
      <c r="K398" s="43"/>
    </row>
    <row r="399" spans="1:11" ht="21" thickBot="1" x14ac:dyDescent="0.3">
      <c r="A399" s="1" t="str">
        <f>IF(E399=استعلام!$H$3,COUNTIF(المنصرف!$E$3:E399,استعلام!$H$3),"")</f>
        <v/>
      </c>
      <c r="B399" s="52"/>
      <c r="C399" s="36"/>
      <c r="D399" s="37"/>
      <c r="E399" s="2"/>
      <c r="F399" s="2"/>
      <c r="G399" s="224"/>
      <c r="H399" s="86"/>
      <c r="I399" s="2"/>
      <c r="J399" s="38"/>
      <c r="K399" s="43"/>
    </row>
    <row r="400" spans="1:11" ht="21" thickBot="1" x14ac:dyDescent="0.3">
      <c r="A400" s="1" t="str">
        <f>IF(E400=استعلام!$H$3,COUNTIF(المنصرف!$E$3:E400,استعلام!$H$3),"")</f>
        <v/>
      </c>
      <c r="B400" s="52"/>
      <c r="C400" s="36"/>
      <c r="D400" s="37"/>
      <c r="E400" s="2"/>
      <c r="F400" s="2"/>
      <c r="G400" s="224"/>
      <c r="H400" s="86"/>
      <c r="I400" s="2"/>
      <c r="J400" s="38"/>
      <c r="K400" s="43"/>
    </row>
    <row r="401" spans="1:11" ht="21" thickBot="1" x14ac:dyDescent="0.3">
      <c r="A401" s="1" t="str">
        <f>IF(E401=استعلام!$H$3,COUNTIF(المنصرف!$E$3:E401,استعلام!$H$3),"")</f>
        <v/>
      </c>
      <c r="B401" s="52"/>
      <c r="C401" s="36"/>
      <c r="D401" s="37"/>
      <c r="E401" s="2"/>
      <c r="F401" s="2"/>
      <c r="G401" s="224"/>
      <c r="H401" s="86"/>
      <c r="I401" s="2"/>
      <c r="J401" s="38"/>
      <c r="K401" s="43"/>
    </row>
    <row r="402" spans="1:11" ht="21" thickBot="1" x14ac:dyDescent="0.3">
      <c r="A402" s="1" t="str">
        <f>IF(E402=استعلام!$H$3,COUNTIF(المنصرف!$E$3:E402,استعلام!$H$3),"")</f>
        <v/>
      </c>
      <c r="B402" s="52"/>
      <c r="C402" s="36"/>
      <c r="D402" s="37"/>
      <c r="E402" s="2"/>
      <c r="F402" s="2"/>
      <c r="G402" s="224"/>
      <c r="H402" s="86"/>
      <c r="I402" s="2"/>
      <c r="J402" s="38"/>
      <c r="K402" s="43"/>
    </row>
    <row r="403" spans="1:11" ht="21" thickBot="1" x14ac:dyDescent="0.3">
      <c r="A403" s="1" t="str">
        <f>IF(E403=استعلام!$H$3,COUNTIF(المنصرف!$E$3:E403,استعلام!$H$3),"")</f>
        <v/>
      </c>
      <c r="B403" s="52"/>
      <c r="C403" s="36"/>
      <c r="D403" s="37"/>
      <c r="E403" s="2"/>
      <c r="F403" s="2"/>
      <c r="G403" s="224"/>
      <c r="H403" s="86"/>
      <c r="I403" s="2"/>
      <c r="J403" s="38"/>
      <c r="K403" s="43"/>
    </row>
    <row r="404" spans="1:11" ht="21" thickBot="1" x14ac:dyDescent="0.3">
      <c r="A404" s="1" t="str">
        <f>IF(E404=استعلام!$H$3,COUNTIF(المنصرف!$E$3:E404,استعلام!$H$3),"")</f>
        <v/>
      </c>
      <c r="B404" s="52"/>
      <c r="C404" s="36"/>
      <c r="D404" s="37"/>
      <c r="E404" s="2"/>
      <c r="F404" s="2"/>
      <c r="G404" s="224"/>
      <c r="H404" s="86"/>
      <c r="I404" s="2"/>
      <c r="J404" s="38"/>
      <c r="K404" s="43"/>
    </row>
    <row r="405" spans="1:11" ht="21" thickBot="1" x14ac:dyDescent="0.3">
      <c r="A405" s="1" t="str">
        <f>IF(E405=استعلام!$H$3,COUNTIF(المنصرف!$E$3:E405,استعلام!$H$3),"")</f>
        <v/>
      </c>
      <c r="B405" s="52"/>
      <c r="C405" s="36"/>
      <c r="D405" s="37"/>
      <c r="E405" s="2"/>
      <c r="F405" s="2"/>
      <c r="G405" s="224"/>
      <c r="H405" s="86"/>
      <c r="I405" s="2"/>
      <c r="J405" s="38"/>
      <c r="K405" s="43"/>
    </row>
    <row r="406" spans="1:11" ht="21" thickBot="1" x14ac:dyDescent="0.3">
      <c r="A406" s="1" t="str">
        <f>IF(E406=استعلام!$H$3,COUNTIF(المنصرف!$E$3:E406,استعلام!$H$3),"")</f>
        <v/>
      </c>
      <c r="B406" s="52"/>
      <c r="C406" s="36"/>
      <c r="D406" s="37"/>
      <c r="E406" s="2"/>
      <c r="F406" s="2"/>
      <c r="G406" s="224"/>
      <c r="H406" s="86"/>
      <c r="I406" s="2"/>
      <c r="J406" s="38"/>
      <c r="K406" s="43"/>
    </row>
    <row r="407" spans="1:11" ht="21" thickBot="1" x14ac:dyDescent="0.3">
      <c r="A407" s="1" t="str">
        <f>IF(E407=استعلام!$H$3,COUNTIF(المنصرف!$E$3:E407,استعلام!$H$3),"")</f>
        <v/>
      </c>
      <c r="B407" s="52"/>
      <c r="C407" s="36"/>
      <c r="D407" s="37"/>
      <c r="E407" s="2"/>
      <c r="F407" s="2"/>
      <c r="G407" s="224"/>
      <c r="H407" s="86"/>
      <c r="I407" s="2"/>
      <c r="J407" s="38"/>
      <c r="K407" s="43"/>
    </row>
    <row r="408" spans="1:11" ht="21" thickBot="1" x14ac:dyDescent="0.3">
      <c r="A408" s="1" t="str">
        <f>IF(E408=استعلام!$H$3,COUNTIF(المنصرف!$E$3:E408,استعلام!$H$3),"")</f>
        <v/>
      </c>
      <c r="B408" s="52"/>
      <c r="C408" s="36"/>
      <c r="D408" s="37"/>
      <c r="E408" s="2"/>
      <c r="F408" s="2"/>
      <c r="G408" s="224"/>
      <c r="H408" s="86"/>
      <c r="I408" s="2"/>
      <c r="J408" s="38"/>
      <c r="K408" s="43"/>
    </row>
    <row r="409" spans="1:11" ht="21" thickBot="1" x14ac:dyDescent="0.3">
      <c r="A409" s="1" t="str">
        <f>IF(E409=استعلام!$H$3,COUNTIF(المنصرف!$E$3:E409,استعلام!$H$3),"")</f>
        <v/>
      </c>
      <c r="B409" s="52"/>
      <c r="C409" s="36"/>
      <c r="D409" s="37"/>
      <c r="E409" s="2"/>
      <c r="F409" s="2"/>
      <c r="G409" s="224"/>
      <c r="H409" s="86"/>
      <c r="I409" s="2"/>
      <c r="J409" s="38"/>
      <c r="K409" s="43"/>
    </row>
    <row r="410" spans="1:11" ht="21" thickBot="1" x14ac:dyDescent="0.3">
      <c r="A410" s="1" t="str">
        <f>IF(E410=استعلام!$H$3,COUNTIF(المنصرف!$E$3:E410,استعلام!$H$3),"")</f>
        <v/>
      </c>
      <c r="B410" s="52"/>
      <c r="C410" s="36"/>
      <c r="D410" s="37"/>
      <c r="E410" s="2"/>
      <c r="F410" s="2"/>
      <c r="G410" s="224"/>
      <c r="H410" s="86"/>
      <c r="I410" s="2"/>
      <c r="J410" s="38"/>
      <c r="K410" s="43"/>
    </row>
    <row r="411" spans="1:11" ht="21" thickBot="1" x14ac:dyDescent="0.3">
      <c r="A411" s="1" t="str">
        <f>IF(E411=استعلام!$H$3,COUNTIF(المنصرف!$E$3:E411,استعلام!$H$3),"")</f>
        <v/>
      </c>
      <c r="B411" s="52"/>
      <c r="C411" s="36"/>
      <c r="D411" s="37"/>
      <c r="E411" s="2"/>
      <c r="F411" s="2"/>
      <c r="G411" s="224"/>
      <c r="H411" s="86"/>
      <c r="I411" s="2"/>
      <c r="J411" s="38"/>
      <c r="K411" s="43"/>
    </row>
    <row r="412" spans="1:11" ht="21" thickBot="1" x14ac:dyDescent="0.3">
      <c r="A412" s="1" t="str">
        <f>IF(E412=استعلام!$H$3,COUNTIF(المنصرف!$E$3:E412,استعلام!$H$3),"")</f>
        <v/>
      </c>
      <c r="B412" s="52"/>
      <c r="C412" s="36"/>
      <c r="D412" s="37"/>
      <c r="E412" s="2"/>
      <c r="F412" s="2"/>
      <c r="G412" s="224"/>
      <c r="H412" s="86"/>
      <c r="I412" s="2"/>
      <c r="J412" s="38"/>
      <c r="K412" s="43"/>
    </row>
    <row r="413" spans="1:11" ht="21" thickBot="1" x14ac:dyDescent="0.3">
      <c r="A413" s="1" t="str">
        <f>IF(E413=استعلام!$H$3,COUNTIF(المنصرف!$E$3:E413,استعلام!$H$3),"")</f>
        <v/>
      </c>
      <c r="B413" s="52"/>
      <c r="C413" s="36"/>
      <c r="D413" s="37"/>
      <c r="E413" s="2"/>
      <c r="F413" s="2"/>
      <c r="G413" s="224"/>
      <c r="H413" s="86"/>
      <c r="I413" s="2"/>
      <c r="J413" s="38"/>
      <c r="K413" s="43"/>
    </row>
    <row r="414" spans="1:11" ht="21" thickBot="1" x14ac:dyDescent="0.3">
      <c r="A414" s="1" t="str">
        <f>IF(E414=استعلام!$H$3,COUNTIF(المنصرف!$E$3:E414,استعلام!$H$3),"")</f>
        <v/>
      </c>
      <c r="B414" s="52"/>
      <c r="C414" s="36"/>
      <c r="D414" s="37"/>
      <c r="E414" s="2"/>
      <c r="F414" s="2"/>
      <c r="G414" s="224"/>
      <c r="H414" s="86"/>
      <c r="I414" s="2"/>
      <c r="J414" s="38"/>
      <c r="K414" s="43"/>
    </row>
    <row r="415" spans="1:11" ht="21" thickBot="1" x14ac:dyDescent="0.3">
      <c r="A415" s="1" t="str">
        <f>IF(E415=استعلام!$H$3,COUNTIF(المنصرف!$E$3:E415,استعلام!$H$3),"")</f>
        <v/>
      </c>
      <c r="B415" s="52"/>
      <c r="C415" s="36"/>
      <c r="D415" s="37"/>
      <c r="E415" s="2"/>
      <c r="F415" s="2"/>
      <c r="G415" s="224"/>
      <c r="H415" s="86"/>
      <c r="I415" s="2"/>
      <c r="J415" s="38"/>
      <c r="K415" s="43"/>
    </row>
    <row r="416" spans="1:11" ht="21" thickBot="1" x14ac:dyDescent="0.3">
      <c r="A416" s="1" t="str">
        <f>IF(E416=استعلام!$H$3,COUNTIF(المنصرف!$E$3:E416,استعلام!$H$3),"")</f>
        <v/>
      </c>
      <c r="B416" s="52"/>
      <c r="C416" s="36"/>
      <c r="D416" s="37"/>
      <c r="E416" s="2"/>
      <c r="F416" s="2"/>
      <c r="G416" s="224"/>
      <c r="H416" s="86"/>
      <c r="I416" s="2"/>
      <c r="J416" s="38"/>
      <c r="K416" s="43"/>
    </row>
    <row r="417" spans="1:11" ht="21" thickBot="1" x14ac:dyDescent="0.3">
      <c r="A417" s="1" t="str">
        <f>IF(E417=استعلام!$H$3,COUNTIF(المنصرف!$E$3:E417,استعلام!$H$3),"")</f>
        <v/>
      </c>
      <c r="B417" s="52"/>
      <c r="C417" s="36"/>
      <c r="D417" s="37"/>
      <c r="E417" s="2"/>
      <c r="F417" s="2"/>
      <c r="G417" s="224"/>
      <c r="H417" s="86"/>
      <c r="I417" s="2"/>
      <c r="J417" s="38"/>
      <c r="K417" s="43"/>
    </row>
    <row r="418" spans="1:11" ht="21" thickBot="1" x14ac:dyDescent="0.3">
      <c r="A418" s="1" t="str">
        <f>IF(E418=استعلام!$H$3,COUNTIF(المنصرف!$E$3:E418,استعلام!$H$3),"")</f>
        <v/>
      </c>
      <c r="B418" s="52"/>
      <c r="C418" s="36"/>
      <c r="D418" s="37"/>
      <c r="E418" s="2"/>
      <c r="F418" s="2"/>
      <c r="G418" s="224"/>
      <c r="H418" s="86"/>
      <c r="I418" s="2"/>
      <c r="J418" s="38"/>
      <c r="K418" s="43"/>
    </row>
    <row r="419" spans="1:11" ht="21" thickBot="1" x14ac:dyDescent="0.3">
      <c r="A419" s="1" t="str">
        <f>IF(E419=استعلام!$H$3,COUNTIF(المنصرف!$E$3:E419,استعلام!$H$3),"")</f>
        <v/>
      </c>
      <c r="B419" s="52"/>
      <c r="C419" s="36"/>
      <c r="D419" s="37"/>
      <c r="E419" s="2"/>
      <c r="F419" s="2"/>
      <c r="G419" s="224"/>
      <c r="H419" s="86"/>
      <c r="I419" s="2"/>
      <c r="J419" s="38"/>
      <c r="K419" s="43"/>
    </row>
    <row r="420" spans="1:11" ht="21" thickBot="1" x14ac:dyDescent="0.3">
      <c r="A420" s="1" t="str">
        <f>IF(E420=استعلام!$H$3,COUNTIF(المنصرف!$E$3:E420,استعلام!$H$3),"")</f>
        <v/>
      </c>
      <c r="B420" s="52"/>
      <c r="C420" s="36"/>
      <c r="D420" s="37"/>
      <c r="E420" s="2"/>
      <c r="F420" s="2"/>
      <c r="G420" s="224"/>
      <c r="H420" s="86"/>
      <c r="I420" s="2"/>
      <c r="J420" s="38"/>
      <c r="K420" s="43"/>
    </row>
    <row r="421" spans="1:11" ht="21" thickBot="1" x14ac:dyDescent="0.3">
      <c r="A421" s="1" t="str">
        <f>IF(E421=استعلام!$H$3,COUNTIF(المنصرف!$E$3:E421,استعلام!$H$3),"")</f>
        <v/>
      </c>
      <c r="B421" s="52"/>
      <c r="C421" s="36"/>
      <c r="D421" s="37"/>
      <c r="E421" s="2"/>
      <c r="F421" s="2"/>
      <c r="G421" s="224"/>
      <c r="H421" s="86"/>
      <c r="I421" s="2"/>
      <c r="J421" s="38"/>
      <c r="K421" s="43"/>
    </row>
    <row r="422" spans="1:11" ht="21" thickBot="1" x14ac:dyDescent="0.3">
      <c r="A422" s="1" t="str">
        <f>IF(E422=استعلام!$H$3,COUNTIF(المنصرف!$E$3:E422,استعلام!$H$3),"")</f>
        <v/>
      </c>
      <c r="B422" s="52"/>
      <c r="C422" s="36"/>
      <c r="D422" s="37"/>
      <c r="E422" s="2"/>
      <c r="F422" s="2"/>
      <c r="G422" s="224"/>
      <c r="H422" s="86"/>
      <c r="I422" s="2"/>
      <c r="J422" s="38"/>
      <c r="K422" s="43"/>
    </row>
    <row r="423" spans="1:11" ht="21" thickBot="1" x14ac:dyDescent="0.3">
      <c r="A423" s="1" t="str">
        <f>IF(E423=استعلام!$H$3,COUNTIF(المنصرف!$E$3:E423,استعلام!$H$3),"")</f>
        <v/>
      </c>
      <c r="B423" s="52"/>
      <c r="C423" s="36"/>
      <c r="D423" s="37"/>
      <c r="E423" s="2"/>
      <c r="F423" s="2"/>
      <c r="G423" s="224"/>
      <c r="H423" s="86"/>
      <c r="I423" s="2"/>
      <c r="J423" s="38"/>
      <c r="K423" s="43"/>
    </row>
    <row r="424" spans="1:11" ht="21" thickBot="1" x14ac:dyDescent="0.3">
      <c r="A424" s="1" t="str">
        <f>IF(E424=استعلام!$H$3,COUNTIF(المنصرف!$E$3:E424,استعلام!$H$3),"")</f>
        <v/>
      </c>
      <c r="B424" s="52"/>
      <c r="C424" s="36"/>
      <c r="D424" s="37"/>
      <c r="E424" s="2"/>
      <c r="F424" s="2"/>
      <c r="G424" s="224"/>
      <c r="H424" s="86"/>
      <c r="I424" s="2"/>
      <c r="J424" s="38"/>
      <c r="K424" s="43"/>
    </row>
    <row r="425" spans="1:11" ht="21" thickBot="1" x14ac:dyDescent="0.3">
      <c r="A425" s="1" t="str">
        <f>IF(E425=استعلام!$H$3,COUNTIF(المنصرف!$E$3:E425,استعلام!$H$3),"")</f>
        <v/>
      </c>
      <c r="B425" s="52"/>
      <c r="C425" s="36"/>
      <c r="D425" s="37"/>
      <c r="E425" s="2"/>
      <c r="F425" s="2"/>
      <c r="G425" s="224"/>
      <c r="H425" s="86"/>
      <c r="I425" s="2"/>
      <c r="J425" s="38"/>
      <c r="K425" s="43"/>
    </row>
    <row r="426" spans="1:11" ht="21" thickBot="1" x14ac:dyDescent="0.3">
      <c r="A426" s="1" t="str">
        <f>IF(E426=استعلام!$H$3,COUNTIF(المنصرف!$E$3:E426,استعلام!$H$3),"")</f>
        <v/>
      </c>
      <c r="B426" s="52"/>
      <c r="C426" s="36"/>
      <c r="D426" s="37"/>
      <c r="E426" s="2"/>
      <c r="F426" s="2"/>
      <c r="G426" s="224"/>
      <c r="H426" s="86"/>
      <c r="I426" s="2"/>
      <c r="J426" s="38"/>
      <c r="K426" s="43"/>
    </row>
    <row r="427" spans="1:11" ht="21" thickBot="1" x14ac:dyDescent="0.3">
      <c r="A427" s="1" t="str">
        <f>IF(E427=استعلام!$H$3,COUNTIF(المنصرف!$E$3:E427,استعلام!$H$3),"")</f>
        <v/>
      </c>
      <c r="B427" s="52"/>
      <c r="C427" s="36"/>
      <c r="D427" s="37"/>
      <c r="E427" s="2"/>
      <c r="F427" s="2"/>
      <c r="G427" s="224"/>
      <c r="H427" s="86"/>
      <c r="I427" s="2"/>
      <c r="J427" s="38"/>
      <c r="K427" s="43"/>
    </row>
    <row r="428" spans="1:11" ht="21" thickBot="1" x14ac:dyDescent="0.3">
      <c r="A428" s="1" t="str">
        <f>IF(E428=استعلام!$H$3,COUNTIF(المنصرف!$E$3:E428,استعلام!$H$3),"")</f>
        <v/>
      </c>
      <c r="B428" s="52"/>
      <c r="C428" s="36"/>
      <c r="D428" s="37"/>
      <c r="E428" s="2"/>
      <c r="F428" s="2"/>
      <c r="G428" s="224"/>
      <c r="H428" s="86"/>
      <c r="I428" s="2"/>
      <c r="J428" s="38"/>
      <c r="K428" s="43"/>
    </row>
    <row r="429" spans="1:11" ht="21" thickBot="1" x14ac:dyDescent="0.3">
      <c r="A429" s="1" t="str">
        <f>IF(E429=استعلام!$H$3,COUNTIF(المنصرف!$E$3:E429,استعلام!$H$3),"")</f>
        <v/>
      </c>
      <c r="B429" s="52"/>
      <c r="C429" s="36"/>
      <c r="D429" s="37"/>
      <c r="E429" s="2"/>
      <c r="F429" s="2"/>
      <c r="G429" s="224"/>
      <c r="H429" s="86"/>
      <c r="I429" s="2"/>
      <c r="J429" s="38"/>
      <c r="K429" s="43"/>
    </row>
    <row r="430" spans="1:11" ht="21" thickBot="1" x14ac:dyDescent="0.3">
      <c r="A430" s="1" t="str">
        <f>IF(E430=استعلام!$H$3,COUNTIF(المنصرف!$E$3:E430,استعلام!$H$3),"")</f>
        <v/>
      </c>
      <c r="B430" s="52"/>
      <c r="C430" s="36"/>
      <c r="D430" s="37"/>
      <c r="E430" s="2"/>
      <c r="F430" s="2"/>
      <c r="G430" s="224"/>
      <c r="H430" s="86"/>
      <c r="I430" s="2"/>
      <c r="J430" s="38"/>
      <c r="K430" s="43"/>
    </row>
    <row r="431" spans="1:11" ht="21" thickBot="1" x14ac:dyDescent="0.3">
      <c r="A431" s="1" t="str">
        <f>IF(E431=استعلام!$H$3,COUNTIF(المنصرف!$E$3:E431,استعلام!$H$3),"")</f>
        <v/>
      </c>
      <c r="B431" s="52"/>
      <c r="C431" s="36"/>
      <c r="D431" s="37"/>
      <c r="E431" s="2"/>
      <c r="F431" s="2"/>
      <c r="G431" s="224"/>
      <c r="H431" s="86"/>
      <c r="I431" s="2"/>
      <c r="J431" s="38"/>
      <c r="K431" s="43"/>
    </row>
    <row r="432" spans="1:11" ht="21" thickBot="1" x14ac:dyDescent="0.3">
      <c r="A432" s="1" t="str">
        <f>IF(E432=استعلام!$H$3,COUNTIF(المنصرف!$E$3:E432,استعلام!$H$3),"")</f>
        <v/>
      </c>
      <c r="B432" s="52"/>
      <c r="C432" s="36"/>
      <c r="D432" s="37"/>
      <c r="E432" s="2"/>
      <c r="F432" s="2"/>
      <c r="G432" s="224"/>
      <c r="H432" s="86"/>
      <c r="I432" s="2"/>
      <c r="J432" s="38"/>
      <c r="K432" s="43"/>
    </row>
    <row r="433" spans="1:11" ht="21" thickBot="1" x14ac:dyDescent="0.3">
      <c r="A433" s="1" t="str">
        <f>IF(E433=استعلام!$H$3,COUNTIF(المنصرف!$E$3:E433,استعلام!$H$3),"")</f>
        <v/>
      </c>
      <c r="B433" s="52"/>
      <c r="C433" s="36"/>
      <c r="D433" s="37"/>
      <c r="E433" s="2"/>
      <c r="F433" s="2"/>
      <c r="G433" s="224"/>
      <c r="H433" s="86"/>
      <c r="I433" s="2"/>
      <c r="J433" s="38"/>
      <c r="K433" s="43"/>
    </row>
    <row r="434" spans="1:11" ht="21" thickBot="1" x14ac:dyDescent="0.3">
      <c r="A434" s="1" t="str">
        <f>IF(E434=استعلام!$H$3,COUNTIF(المنصرف!$E$3:E434,استعلام!$H$3),"")</f>
        <v/>
      </c>
      <c r="B434" s="52"/>
      <c r="C434" s="36"/>
      <c r="D434" s="37"/>
      <c r="E434" s="2"/>
      <c r="F434" s="2"/>
      <c r="G434" s="224"/>
      <c r="H434" s="86"/>
      <c r="I434" s="2"/>
      <c r="J434" s="38"/>
      <c r="K434" s="43"/>
    </row>
    <row r="435" spans="1:11" ht="21" thickBot="1" x14ac:dyDescent="0.3">
      <c r="A435" s="1" t="str">
        <f>IF(E435=استعلام!$H$3,COUNTIF(المنصرف!$E$3:E435,استعلام!$H$3),"")</f>
        <v/>
      </c>
      <c r="B435" s="52"/>
      <c r="C435" s="36"/>
      <c r="D435" s="37"/>
      <c r="E435" s="2"/>
      <c r="F435" s="2"/>
      <c r="G435" s="224"/>
      <c r="H435" s="86"/>
      <c r="I435" s="2"/>
      <c r="J435" s="38"/>
      <c r="K435" s="43"/>
    </row>
    <row r="436" spans="1:11" ht="21" thickBot="1" x14ac:dyDescent="0.3">
      <c r="A436" s="1" t="str">
        <f>IF(E436=استعلام!$H$3,COUNTIF(المنصرف!$E$3:E436,استعلام!$H$3),"")</f>
        <v/>
      </c>
      <c r="B436" s="52"/>
      <c r="C436" s="36"/>
      <c r="D436" s="37"/>
      <c r="E436" s="2"/>
      <c r="F436" s="2"/>
      <c r="G436" s="224"/>
      <c r="H436" s="86"/>
      <c r="I436" s="2"/>
      <c r="J436" s="38"/>
      <c r="K436" s="43"/>
    </row>
    <row r="437" spans="1:11" ht="21" thickBot="1" x14ac:dyDescent="0.3">
      <c r="A437" s="1" t="str">
        <f>IF(E437=استعلام!$H$3,COUNTIF(المنصرف!$E$3:E437,استعلام!$H$3),"")</f>
        <v/>
      </c>
      <c r="B437" s="52"/>
      <c r="C437" s="36"/>
      <c r="D437" s="37"/>
      <c r="E437" s="2"/>
      <c r="F437" s="2"/>
      <c r="G437" s="224"/>
      <c r="H437" s="86"/>
      <c r="I437" s="2"/>
      <c r="J437" s="38"/>
      <c r="K437" s="43"/>
    </row>
    <row r="438" spans="1:11" ht="21" thickBot="1" x14ac:dyDescent="0.3">
      <c r="A438" s="1" t="str">
        <f>IF(E438=استعلام!$H$3,COUNTIF(المنصرف!$E$3:E438,استعلام!$H$3),"")</f>
        <v/>
      </c>
      <c r="B438" s="52"/>
      <c r="C438" s="36"/>
      <c r="D438" s="37"/>
      <c r="E438" s="2"/>
      <c r="F438" s="2"/>
      <c r="G438" s="224"/>
      <c r="H438" s="86"/>
      <c r="I438" s="2"/>
      <c r="J438" s="38"/>
      <c r="K438" s="43"/>
    </row>
    <row r="439" spans="1:11" ht="21" thickBot="1" x14ac:dyDescent="0.3">
      <c r="A439" s="1" t="str">
        <f>IF(E439=استعلام!$H$3,COUNTIF(المنصرف!$E$3:E439,استعلام!$H$3),"")</f>
        <v/>
      </c>
      <c r="B439" s="52"/>
      <c r="C439" s="36"/>
      <c r="D439" s="37"/>
      <c r="E439" s="2"/>
      <c r="F439" s="2"/>
      <c r="G439" s="224"/>
      <c r="H439" s="86"/>
      <c r="I439" s="2"/>
      <c r="J439" s="38"/>
      <c r="K439" s="43"/>
    </row>
    <row r="440" spans="1:11" ht="21" thickBot="1" x14ac:dyDescent="0.3">
      <c r="A440" s="1" t="str">
        <f>IF(E440=استعلام!$H$3,COUNTIF(المنصرف!$E$3:E440,استعلام!$H$3),"")</f>
        <v/>
      </c>
      <c r="B440" s="52"/>
      <c r="C440" s="36"/>
      <c r="D440" s="37"/>
      <c r="E440" s="2"/>
      <c r="F440" s="2"/>
      <c r="G440" s="224"/>
      <c r="H440" s="86"/>
      <c r="I440" s="2"/>
      <c r="J440" s="38"/>
      <c r="K440" s="43"/>
    </row>
    <row r="441" spans="1:11" ht="21" thickBot="1" x14ac:dyDescent="0.3">
      <c r="A441" s="1" t="str">
        <f>IF(E441=استعلام!$H$3,COUNTIF(المنصرف!$E$3:E441,استعلام!$H$3),"")</f>
        <v/>
      </c>
      <c r="B441" s="52"/>
      <c r="C441" s="36"/>
      <c r="D441" s="37"/>
      <c r="E441" s="2"/>
      <c r="F441" s="2"/>
      <c r="G441" s="224"/>
      <c r="H441" s="86"/>
      <c r="I441" s="2"/>
      <c r="J441" s="38"/>
      <c r="K441" s="43"/>
    </row>
    <row r="442" spans="1:11" ht="21" thickBot="1" x14ac:dyDescent="0.3">
      <c r="A442" s="1" t="str">
        <f>IF(E442=استعلام!$H$3,COUNTIF(المنصرف!$E$3:E442,استعلام!$H$3),"")</f>
        <v/>
      </c>
      <c r="B442" s="52"/>
      <c r="C442" s="36"/>
      <c r="D442" s="37"/>
      <c r="E442" s="2"/>
      <c r="F442" s="2"/>
      <c r="G442" s="224"/>
      <c r="H442" s="86"/>
      <c r="I442" s="2"/>
      <c r="J442" s="38"/>
      <c r="K442" s="43"/>
    </row>
    <row r="443" spans="1:11" ht="21" thickBot="1" x14ac:dyDescent="0.3">
      <c r="A443" s="1" t="str">
        <f>IF(E443=استعلام!$H$3,COUNTIF(المنصرف!$E$3:E443,استعلام!$H$3),"")</f>
        <v/>
      </c>
      <c r="B443" s="52"/>
      <c r="C443" s="36"/>
      <c r="D443" s="37"/>
      <c r="E443" s="2"/>
      <c r="F443" s="2"/>
      <c r="G443" s="224"/>
      <c r="H443" s="86"/>
      <c r="I443" s="2"/>
      <c r="J443" s="38"/>
      <c r="K443" s="43"/>
    </row>
    <row r="444" spans="1:11" ht="21" thickBot="1" x14ac:dyDescent="0.3">
      <c r="A444" s="1" t="str">
        <f>IF(E444=استعلام!$H$3,COUNTIF(المنصرف!$E$3:E444,استعلام!$H$3),"")</f>
        <v/>
      </c>
      <c r="B444" s="52"/>
      <c r="C444" s="36"/>
      <c r="D444" s="37"/>
      <c r="E444" s="2"/>
      <c r="F444" s="2"/>
      <c r="G444" s="224"/>
      <c r="H444" s="86"/>
      <c r="I444" s="2"/>
      <c r="J444" s="38"/>
      <c r="K444" s="43"/>
    </row>
    <row r="445" spans="1:11" ht="21" thickBot="1" x14ac:dyDescent="0.3">
      <c r="A445" s="1" t="str">
        <f>IF(E445=استعلام!$H$3,COUNTIF(المنصرف!$E$3:E445,استعلام!$H$3),"")</f>
        <v/>
      </c>
      <c r="B445" s="52"/>
      <c r="C445" s="36"/>
      <c r="D445" s="37"/>
      <c r="E445" s="2"/>
      <c r="F445" s="2"/>
      <c r="G445" s="224"/>
      <c r="H445" s="86"/>
      <c r="I445" s="2"/>
      <c r="J445" s="38"/>
      <c r="K445" s="43"/>
    </row>
    <row r="446" spans="1:11" ht="21" thickBot="1" x14ac:dyDescent="0.3">
      <c r="A446" s="1" t="str">
        <f>IF(E446=استعلام!$H$3,COUNTIF(المنصرف!$E$3:E446,استعلام!$H$3),"")</f>
        <v/>
      </c>
      <c r="B446" s="52"/>
      <c r="C446" s="36"/>
      <c r="D446" s="37"/>
      <c r="E446" s="2"/>
      <c r="F446" s="2"/>
      <c r="G446" s="224"/>
      <c r="H446" s="86"/>
      <c r="I446" s="2"/>
      <c r="J446" s="38"/>
      <c r="K446" s="43"/>
    </row>
    <row r="447" spans="1:11" ht="21" thickBot="1" x14ac:dyDescent="0.3">
      <c r="A447" s="1" t="str">
        <f>IF(E447=استعلام!$H$3,COUNTIF(المنصرف!$E$3:E447,استعلام!$H$3),"")</f>
        <v/>
      </c>
      <c r="B447" s="52"/>
      <c r="C447" s="36"/>
      <c r="D447" s="37"/>
      <c r="E447" s="2"/>
      <c r="F447" s="2"/>
      <c r="G447" s="224"/>
      <c r="H447" s="86"/>
      <c r="I447" s="2"/>
      <c r="J447" s="38"/>
      <c r="K447" s="43"/>
    </row>
    <row r="448" spans="1:11" ht="21" thickBot="1" x14ac:dyDescent="0.3">
      <c r="A448" s="1" t="str">
        <f>IF(E448=استعلام!$H$3,COUNTIF(المنصرف!$E$3:E448,استعلام!$H$3),"")</f>
        <v/>
      </c>
      <c r="B448" s="52"/>
      <c r="C448" s="36"/>
      <c r="D448" s="37"/>
      <c r="E448" s="2"/>
      <c r="F448" s="2"/>
      <c r="G448" s="224"/>
      <c r="H448" s="86"/>
      <c r="I448" s="2"/>
      <c r="J448" s="38"/>
      <c r="K448" s="43"/>
    </row>
    <row r="449" spans="1:11" ht="21" thickBot="1" x14ac:dyDescent="0.3">
      <c r="A449" s="1" t="str">
        <f>IF(E449=استعلام!$H$3,COUNTIF(المنصرف!$E$3:E449,استعلام!$H$3),"")</f>
        <v/>
      </c>
      <c r="B449" s="52"/>
      <c r="C449" s="36"/>
      <c r="D449" s="37"/>
      <c r="E449" s="2"/>
      <c r="F449" s="2"/>
      <c r="G449" s="224"/>
      <c r="H449" s="86"/>
      <c r="I449" s="2"/>
      <c r="J449" s="38"/>
      <c r="K449" s="43"/>
    </row>
    <row r="450" spans="1:11" ht="21" thickBot="1" x14ac:dyDescent="0.3">
      <c r="A450" s="1" t="str">
        <f>IF(E450=استعلام!$H$3,COUNTIF(المنصرف!$E$3:E450,استعلام!$H$3),"")</f>
        <v/>
      </c>
      <c r="B450" s="52"/>
      <c r="C450" s="36"/>
      <c r="D450" s="37"/>
      <c r="E450" s="2"/>
      <c r="F450" s="2"/>
      <c r="G450" s="224"/>
      <c r="H450" s="86"/>
      <c r="I450" s="2"/>
      <c r="J450" s="38"/>
      <c r="K450" s="43"/>
    </row>
    <row r="451" spans="1:11" ht="21" thickBot="1" x14ac:dyDescent="0.3">
      <c r="A451" s="1" t="str">
        <f>IF(E451=استعلام!$H$3,COUNTIF(المنصرف!$E$3:E451,استعلام!$H$3),"")</f>
        <v/>
      </c>
      <c r="B451" s="52"/>
      <c r="C451" s="36"/>
      <c r="D451" s="37"/>
      <c r="E451" s="2"/>
      <c r="F451" s="2"/>
      <c r="G451" s="224"/>
      <c r="H451" s="86"/>
      <c r="I451" s="2"/>
      <c r="J451" s="38"/>
      <c r="K451" s="43"/>
    </row>
    <row r="452" spans="1:11" ht="21" thickBot="1" x14ac:dyDescent="0.3">
      <c r="A452" s="1" t="str">
        <f>IF(E452=استعلام!$H$3,COUNTIF(المنصرف!$E$3:E452,استعلام!$H$3),"")</f>
        <v/>
      </c>
      <c r="B452" s="52"/>
      <c r="C452" s="36"/>
      <c r="D452" s="37"/>
      <c r="E452" s="2"/>
      <c r="F452" s="2"/>
      <c r="G452" s="224"/>
      <c r="H452" s="86"/>
      <c r="I452" s="2"/>
      <c r="J452" s="38"/>
      <c r="K452" s="43"/>
    </row>
    <row r="453" spans="1:11" ht="21" thickBot="1" x14ac:dyDescent="0.3">
      <c r="A453" s="1" t="str">
        <f>IF(E453=استعلام!$H$3,COUNTIF(المنصرف!$E$3:E453,استعلام!$H$3),"")</f>
        <v/>
      </c>
      <c r="B453" s="52"/>
      <c r="C453" s="36"/>
      <c r="D453" s="37"/>
      <c r="E453" s="2"/>
      <c r="F453" s="2"/>
      <c r="G453" s="224"/>
      <c r="H453" s="86"/>
      <c r="I453" s="2"/>
      <c r="J453" s="38"/>
      <c r="K453" s="43"/>
    </row>
    <row r="454" spans="1:11" ht="21" thickBot="1" x14ac:dyDescent="0.3">
      <c r="A454" s="1" t="str">
        <f>IF(E454=استعلام!$H$3,COUNTIF(المنصرف!$E$3:E454,استعلام!$H$3),"")</f>
        <v/>
      </c>
      <c r="B454" s="52"/>
      <c r="C454" s="36"/>
      <c r="D454" s="37"/>
      <c r="E454" s="2"/>
      <c r="F454" s="2"/>
      <c r="G454" s="224"/>
      <c r="H454" s="86"/>
      <c r="I454" s="2"/>
      <c r="J454" s="38"/>
      <c r="K454" s="43"/>
    </row>
    <row r="455" spans="1:11" ht="21" thickBot="1" x14ac:dyDescent="0.3">
      <c r="A455" s="1" t="str">
        <f>IF(E455=استعلام!$H$3,COUNTIF(المنصرف!$E$3:E455,استعلام!$H$3),"")</f>
        <v/>
      </c>
      <c r="B455" s="52"/>
      <c r="C455" s="36"/>
      <c r="D455" s="37"/>
      <c r="E455" s="2"/>
      <c r="F455" s="2"/>
      <c r="G455" s="224"/>
      <c r="H455" s="86"/>
      <c r="I455" s="2"/>
      <c r="J455" s="38"/>
      <c r="K455" s="43"/>
    </row>
    <row r="456" spans="1:11" ht="21" thickBot="1" x14ac:dyDescent="0.3">
      <c r="A456" s="1" t="str">
        <f>IF(E456=استعلام!$H$3,COUNTIF(المنصرف!$E$3:E456,استعلام!$H$3),"")</f>
        <v/>
      </c>
      <c r="B456" s="52"/>
      <c r="C456" s="36"/>
      <c r="D456" s="37"/>
      <c r="E456" s="2"/>
      <c r="F456" s="2"/>
      <c r="G456" s="224"/>
      <c r="H456" s="86"/>
      <c r="I456" s="2"/>
      <c r="J456" s="38"/>
      <c r="K456" s="43"/>
    </row>
    <row r="457" spans="1:11" ht="21" thickBot="1" x14ac:dyDescent="0.3">
      <c r="A457" s="1" t="str">
        <f>IF(E457=استعلام!$H$3,COUNTIF(المنصرف!$E$3:E457,استعلام!$H$3),"")</f>
        <v/>
      </c>
      <c r="B457" s="52"/>
      <c r="C457" s="36"/>
      <c r="D457" s="37"/>
      <c r="E457" s="2"/>
      <c r="F457" s="2"/>
      <c r="G457" s="224"/>
      <c r="H457" s="86"/>
      <c r="I457" s="2"/>
      <c r="J457" s="38"/>
      <c r="K457" s="43"/>
    </row>
    <row r="458" spans="1:11" ht="21" thickBot="1" x14ac:dyDescent="0.3">
      <c r="A458" s="1" t="str">
        <f>IF(E458=استعلام!$H$3,COUNTIF(المنصرف!$E$3:E458,استعلام!$H$3),"")</f>
        <v/>
      </c>
      <c r="B458" s="52"/>
      <c r="C458" s="36"/>
      <c r="D458" s="37"/>
      <c r="E458" s="2"/>
      <c r="F458" s="2"/>
      <c r="G458" s="224"/>
      <c r="H458" s="86"/>
      <c r="I458" s="2"/>
      <c r="J458" s="38"/>
      <c r="K458" s="43"/>
    </row>
    <row r="459" spans="1:11" ht="21" thickBot="1" x14ac:dyDescent="0.3">
      <c r="A459" s="1" t="str">
        <f>IF(E459=استعلام!$H$3,COUNTIF(المنصرف!$E$3:E459,استعلام!$H$3),"")</f>
        <v/>
      </c>
      <c r="B459" s="52"/>
      <c r="C459" s="36"/>
      <c r="D459" s="37"/>
      <c r="E459" s="2"/>
      <c r="F459" s="2"/>
      <c r="G459" s="224"/>
      <c r="H459" s="86"/>
      <c r="I459" s="2"/>
      <c r="J459" s="38"/>
      <c r="K459" s="43"/>
    </row>
    <row r="460" spans="1:11" ht="21" thickBot="1" x14ac:dyDescent="0.3">
      <c r="A460" s="1" t="str">
        <f>IF(E460=استعلام!$H$3,COUNTIF(المنصرف!$E$3:E460,استعلام!$H$3),"")</f>
        <v/>
      </c>
      <c r="B460" s="52"/>
      <c r="C460" s="36"/>
      <c r="D460" s="37"/>
      <c r="E460" s="2"/>
      <c r="F460" s="2"/>
      <c r="G460" s="224"/>
      <c r="H460" s="86"/>
      <c r="I460" s="2"/>
      <c r="J460" s="38"/>
      <c r="K460" s="43"/>
    </row>
    <row r="461" spans="1:11" ht="21" thickBot="1" x14ac:dyDescent="0.3">
      <c r="A461" s="1" t="str">
        <f>IF(E461=استعلام!$H$3,COUNTIF(المنصرف!$E$3:E461,استعلام!$H$3),"")</f>
        <v/>
      </c>
      <c r="B461" s="52"/>
      <c r="C461" s="36"/>
      <c r="D461" s="37"/>
      <c r="E461" s="2"/>
      <c r="F461" s="2"/>
      <c r="G461" s="224"/>
      <c r="H461" s="86"/>
      <c r="I461" s="2"/>
      <c r="J461" s="38"/>
      <c r="K461" s="43"/>
    </row>
    <row r="462" spans="1:11" ht="21" thickBot="1" x14ac:dyDescent="0.3">
      <c r="A462" s="1" t="str">
        <f>IF(E462=استعلام!$H$3,COUNTIF(المنصرف!$E$3:E462,استعلام!$H$3),"")</f>
        <v/>
      </c>
      <c r="B462" s="52"/>
      <c r="C462" s="36"/>
      <c r="D462" s="37"/>
      <c r="E462" s="2"/>
      <c r="F462" s="2"/>
      <c r="G462" s="224"/>
      <c r="H462" s="86"/>
      <c r="I462" s="2"/>
      <c r="J462" s="38"/>
      <c r="K462" s="43"/>
    </row>
    <row r="463" spans="1:11" ht="21" thickBot="1" x14ac:dyDescent="0.3">
      <c r="A463" s="1" t="str">
        <f>IF(E463=استعلام!$H$3,COUNTIF(المنصرف!$E$3:E463,استعلام!$H$3),"")</f>
        <v/>
      </c>
      <c r="B463" s="52"/>
      <c r="C463" s="36"/>
      <c r="D463" s="37"/>
      <c r="E463" s="90"/>
      <c r="F463" s="2"/>
      <c r="G463" s="224"/>
      <c r="H463" s="86"/>
      <c r="I463" s="2"/>
      <c r="J463" s="38"/>
      <c r="K463" s="43"/>
    </row>
    <row r="464" spans="1:11" ht="21" thickBot="1" x14ac:dyDescent="0.3">
      <c r="A464" s="1" t="str">
        <f>IF(E464=استعلام!$H$3,COUNTIF(المنصرف!$E$3:E464,استعلام!$H$3),"")</f>
        <v/>
      </c>
      <c r="B464" s="52"/>
      <c r="C464" s="36"/>
      <c r="D464" s="37"/>
      <c r="E464" s="90"/>
      <c r="F464" s="2"/>
      <c r="G464" s="224"/>
      <c r="H464" s="86"/>
      <c r="I464" s="2"/>
      <c r="J464" s="38"/>
      <c r="K464" s="43"/>
    </row>
    <row r="465" spans="1:11" ht="21" thickBot="1" x14ac:dyDescent="0.3">
      <c r="A465" s="1" t="str">
        <f>IF(E465=استعلام!$H$3,COUNTIF(المنصرف!$E$3:E465,استعلام!$H$3),"")</f>
        <v/>
      </c>
      <c r="B465" s="52"/>
      <c r="C465" s="36"/>
      <c r="D465" s="37"/>
      <c r="E465" s="2"/>
      <c r="F465" s="2"/>
      <c r="G465" s="224"/>
      <c r="H465" s="86"/>
      <c r="I465" s="2"/>
      <c r="J465" s="38"/>
      <c r="K465" s="43"/>
    </row>
    <row r="466" spans="1:11" ht="21" thickBot="1" x14ac:dyDescent="0.3">
      <c r="A466" s="1" t="str">
        <f>IF(E466=استعلام!$H$3,COUNTIF(المنصرف!$E$3:E466,استعلام!$H$3),"")</f>
        <v/>
      </c>
      <c r="B466" s="52"/>
      <c r="C466" s="36"/>
      <c r="D466" s="37"/>
      <c r="E466" s="2"/>
      <c r="F466" s="2"/>
      <c r="G466" s="224"/>
      <c r="H466" s="86"/>
      <c r="I466" s="2"/>
      <c r="J466" s="38"/>
      <c r="K466" s="43"/>
    </row>
    <row r="467" spans="1:11" ht="21" thickBot="1" x14ac:dyDescent="0.3">
      <c r="A467" s="1" t="str">
        <f>IF(E467=استعلام!$H$3,COUNTIF(المنصرف!$E$3:E467,استعلام!$H$3),"")</f>
        <v/>
      </c>
      <c r="B467" s="52"/>
      <c r="C467" s="36"/>
      <c r="D467" s="37"/>
      <c r="E467" s="2"/>
      <c r="F467" s="2"/>
      <c r="G467" s="224"/>
      <c r="H467" s="86"/>
      <c r="I467" s="2"/>
      <c r="J467" s="38"/>
      <c r="K467" s="43"/>
    </row>
    <row r="468" spans="1:11" ht="21" thickBot="1" x14ac:dyDescent="0.3">
      <c r="A468" s="1" t="str">
        <f>IF(E468=استعلام!$H$3,COUNTIF(المنصرف!$E$3:E468,استعلام!$H$3),"")</f>
        <v/>
      </c>
      <c r="B468" s="52"/>
      <c r="C468" s="36"/>
      <c r="D468" s="37"/>
      <c r="E468" s="2"/>
      <c r="F468" s="2"/>
      <c r="G468" s="224"/>
      <c r="H468" s="86"/>
      <c r="I468" s="2"/>
      <c r="J468" s="38"/>
      <c r="K468" s="43"/>
    </row>
    <row r="469" spans="1:11" ht="21" thickBot="1" x14ac:dyDescent="0.3">
      <c r="A469" s="1" t="str">
        <f>IF(E469=استعلام!$H$3,COUNTIF(المنصرف!$E$3:E469,استعلام!$H$3),"")</f>
        <v/>
      </c>
      <c r="B469" s="52"/>
      <c r="C469" s="36"/>
      <c r="D469" s="37"/>
      <c r="E469" s="2"/>
      <c r="F469" s="2"/>
      <c r="G469" s="224"/>
      <c r="H469" s="86"/>
      <c r="I469" s="2"/>
      <c r="J469" s="38"/>
      <c r="K469" s="43"/>
    </row>
    <row r="470" spans="1:11" ht="21" thickBot="1" x14ac:dyDescent="0.3">
      <c r="A470" s="1" t="str">
        <f>IF(E470=استعلام!$H$3,COUNTIF(المنصرف!$E$3:E470,استعلام!$H$3),"")</f>
        <v/>
      </c>
      <c r="B470" s="52"/>
      <c r="C470" s="36"/>
      <c r="D470" s="37"/>
      <c r="E470" s="2"/>
      <c r="F470" s="2"/>
      <c r="G470" s="224"/>
      <c r="H470" s="86"/>
      <c r="I470" s="2"/>
      <c r="J470" s="38"/>
      <c r="K470" s="43"/>
    </row>
    <row r="471" spans="1:11" ht="21" thickBot="1" x14ac:dyDescent="0.3">
      <c r="A471" s="1" t="str">
        <f>IF(E471=استعلام!$H$3,COUNTIF(المنصرف!$E$3:E471,استعلام!$H$3),"")</f>
        <v/>
      </c>
      <c r="B471" s="52"/>
      <c r="C471" s="36"/>
      <c r="D471" s="37"/>
      <c r="E471" s="2"/>
      <c r="F471" s="2"/>
      <c r="G471" s="224"/>
      <c r="H471" s="86"/>
      <c r="I471" s="2"/>
      <c r="J471" s="38"/>
      <c r="K471" s="43"/>
    </row>
    <row r="472" spans="1:11" ht="21" thickBot="1" x14ac:dyDescent="0.3">
      <c r="A472" s="1" t="str">
        <f>IF(E472=استعلام!$H$3,COUNTIF(المنصرف!$E$3:E472,استعلام!$H$3),"")</f>
        <v/>
      </c>
      <c r="B472" s="52"/>
      <c r="C472" s="36"/>
      <c r="D472" s="37"/>
      <c r="E472" s="2"/>
      <c r="F472" s="2"/>
      <c r="G472" s="224"/>
      <c r="H472" s="86"/>
      <c r="I472" s="2"/>
      <c r="J472" s="38"/>
      <c r="K472" s="43"/>
    </row>
    <row r="473" spans="1:11" ht="21" thickBot="1" x14ac:dyDescent="0.3">
      <c r="A473" s="1" t="str">
        <f>IF(E473=استعلام!$H$3,COUNTIF(المنصرف!$E$3:E473,استعلام!$H$3),"")</f>
        <v/>
      </c>
      <c r="B473" s="52"/>
      <c r="C473" s="36"/>
      <c r="D473" s="37"/>
      <c r="E473" s="2"/>
      <c r="F473" s="2"/>
      <c r="G473" s="224"/>
      <c r="H473" s="86"/>
      <c r="I473" s="2"/>
      <c r="J473" s="38"/>
      <c r="K473" s="43"/>
    </row>
    <row r="474" spans="1:11" ht="21" thickBot="1" x14ac:dyDescent="0.3">
      <c r="A474" s="1" t="str">
        <f>IF(E474=استعلام!$H$3,COUNTIF(المنصرف!$E$3:E474,استعلام!$H$3),"")</f>
        <v/>
      </c>
      <c r="B474" s="52"/>
      <c r="C474" s="36"/>
      <c r="D474" s="37"/>
      <c r="E474" s="2"/>
      <c r="F474" s="2"/>
      <c r="G474" s="224"/>
      <c r="H474" s="86"/>
      <c r="I474" s="2"/>
      <c r="J474" s="38"/>
      <c r="K474" s="43"/>
    </row>
    <row r="475" spans="1:11" ht="21" thickBot="1" x14ac:dyDescent="0.3">
      <c r="A475" s="1" t="str">
        <f>IF(E475=استعلام!$H$3,COUNTIF(المنصرف!$E$3:E475,استعلام!$H$3),"")</f>
        <v/>
      </c>
      <c r="B475" s="52"/>
      <c r="C475" s="36"/>
      <c r="D475" s="37"/>
      <c r="E475" s="2"/>
      <c r="F475" s="2"/>
      <c r="G475" s="224"/>
      <c r="H475" s="86"/>
      <c r="I475" s="2"/>
      <c r="J475" s="38"/>
      <c r="K475" s="43"/>
    </row>
    <row r="476" spans="1:11" ht="21" thickBot="1" x14ac:dyDescent="0.3">
      <c r="A476" s="1" t="str">
        <f>IF(E476=استعلام!$H$3,COUNTIF(المنصرف!$E$3:E476,استعلام!$H$3),"")</f>
        <v/>
      </c>
      <c r="B476" s="52"/>
      <c r="C476" s="36"/>
      <c r="D476" s="37"/>
      <c r="E476" s="2"/>
      <c r="F476" s="2"/>
      <c r="G476" s="224"/>
      <c r="H476" s="86"/>
      <c r="I476" s="2"/>
      <c r="J476" s="38"/>
      <c r="K476" s="43"/>
    </row>
    <row r="477" spans="1:11" ht="21" thickBot="1" x14ac:dyDescent="0.3">
      <c r="A477" s="1" t="str">
        <f>IF(E477=استعلام!$H$3,COUNTIF(المنصرف!$E$3:E477,استعلام!$H$3),"")</f>
        <v/>
      </c>
      <c r="B477" s="52"/>
      <c r="C477" s="36"/>
      <c r="D477" s="37"/>
      <c r="E477" s="2"/>
      <c r="F477" s="2"/>
      <c r="G477" s="224"/>
      <c r="H477" s="86"/>
      <c r="I477" s="2"/>
      <c r="J477" s="38"/>
      <c r="K477" s="43"/>
    </row>
    <row r="478" spans="1:11" ht="21" thickBot="1" x14ac:dyDescent="0.3">
      <c r="A478" s="1" t="str">
        <f>IF(E478=استعلام!$H$3,COUNTIF(المنصرف!$E$3:E478,استعلام!$H$3),"")</f>
        <v/>
      </c>
      <c r="B478" s="52"/>
      <c r="C478" s="36"/>
      <c r="D478" s="37"/>
      <c r="E478" s="2"/>
      <c r="F478" s="2"/>
      <c r="G478" s="224"/>
      <c r="H478" s="86"/>
      <c r="I478" s="2"/>
      <c r="J478" s="38"/>
      <c r="K478" s="43"/>
    </row>
    <row r="479" spans="1:11" ht="21" thickBot="1" x14ac:dyDescent="0.3">
      <c r="A479" s="1" t="str">
        <f>IF(E479=استعلام!$H$3,COUNTIF(المنصرف!$E$3:E479,استعلام!$H$3),"")</f>
        <v/>
      </c>
      <c r="B479" s="52"/>
      <c r="C479" s="36"/>
      <c r="D479" s="37"/>
      <c r="E479" s="2"/>
      <c r="F479" s="2"/>
      <c r="G479" s="224"/>
      <c r="H479" s="86"/>
      <c r="I479" s="2"/>
      <c r="J479" s="38"/>
      <c r="K479" s="43"/>
    </row>
    <row r="480" spans="1:11" ht="21" thickBot="1" x14ac:dyDescent="0.3">
      <c r="A480" s="1" t="str">
        <f>IF(E480=استعلام!$H$3,COUNTIF(المنصرف!$E$3:E480,استعلام!$H$3),"")</f>
        <v/>
      </c>
      <c r="B480" s="52"/>
      <c r="C480" s="36"/>
      <c r="D480" s="37"/>
      <c r="E480" s="2"/>
      <c r="F480" s="2"/>
      <c r="G480" s="224"/>
      <c r="H480" s="86"/>
      <c r="I480" s="2"/>
      <c r="J480" s="38"/>
      <c r="K480" s="43"/>
    </row>
    <row r="481" spans="1:11" ht="21" thickBot="1" x14ac:dyDescent="0.3">
      <c r="A481" s="1" t="str">
        <f>IF(E481=استعلام!$H$3,COUNTIF(المنصرف!$E$3:E481,استعلام!$H$3),"")</f>
        <v/>
      </c>
      <c r="B481" s="52"/>
      <c r="C481" s="36"/>
      <c r="D481" s="37"/>
      <c r="E481" s="2"/>
      <c r="F481" s="2"/>
      <c r="G481" s="224"/>
      <c r="H481" s="86"/>
      <c r="I481" s="2"/>
      <c r="J481" s="38"/>
      <c r="K481" s="43"/>
    </row>
    <row r="482" spans="1:11" ht="21" thickBot="1" x14ac:dyDescent="0.3">
      <c r="A482" s="1" t="str">
        <f>IF(E482=استعلام!$H$3,COUNTIF(المنصرف!$E$3:E482,استعلام!$H$3),"")</f>
        <v/>
      </c>
      <c r="B482" s="52"/>
      <c r="C482" s="36"/>
      <c r="D482" s="37"/>
      <c r="E482" s="2"/>
      <c r="F482" s="2"/>
      <c r="G482" s="224"/>
      <c r="H482" s="86"/>
      <c r="I482" s="2"/>
      <c r="J482" s="38"/>
      <c r="K482" s="43"/>
    </row>
    <row r="483" spans="1:11" ht="21" thickBot="1" x14ac:dyDescent="0.3">
      <c r="A483" s="1" t="str">
        <f>IF(E483=استعلام!$H$3,COUNTIF(المنصرف!$E$3:E483,استعلام!$H$3),"")</f>
        <v/>
      </c>
      <c r="B483" s="52"/>
      <c r="C483" s="36"/>
      <c r="D483" s="37"/>
      <c r="E483" s="2"/>
      <c r="F483" s="2"/>
      <c r="G483" s="224"/>
      <c r="H483" s="86"/>
      <c r="I483" s="2"/>
      <c r="J483" s="38"/>
      <c r="K483" s="43"/>
    </row>
    <row r="484" spans="1:11" ht="21" thickBot="1" x14ac:dyDescent="0.3">
      <c r="A484" s="1" t="str">
        <f>IF(E484=استعلام!$H$3,COUNTIF(المنصرف!$E$3:E484,استعلام!$H$3),"")</f>
        <v/>
      </c>
      <c r="B484" s="52"/>
      <c r="C484" s="36"/>
      <c r="D484" s="37"/>
      <c r="E484" s="2"/>
      <c r="F484" s="2"/>
      <c r="G484" s="224"/>
      <c r="H484" s="86"/>
      <c r="I484" s="2"/>
      <c r="J484" s="38"/>
      <c r="K484" s="43"/>
    </row>
    <row r="485" spans="1:11" ht="21" thickBot="1" x14ac:dyDescent="0.3">
      <c r="A485" s="1" t="str">
        <f>IF(E485=استعلام!$H$3,COUNTIF(المنصرف!$E$3:E485,استعلام!$H$3),"")</f>
        <v/>
      </c>
      <c r="B485" s="52"/>
      <c r="C485" s="36"/>
      <c r="D485" s="37"/>
      <c r="E485" s="2"/>
      <c r="F485" s="2"/>
      <c r="G485" s="224"/>
      <c r="H485" s="86"/>
      <c r="I485" s="2"/>
      <c r="J485" s="38"/>
      <c r="K485" s="43"/>
    </row>
    <row r="486" spans="1:11" ht="21" thickBot="1" x14ac:dyDescent="0.3">
      <c r="A486" s="1" t="str">
        <f>IF(E486=استعلام!$H$3,COUNTIF(المنصرف!$E$3:E486,استعلام!$H$3),"")</f>
        <v/>
      </c>
      <c r="B486" s="52"/>
      <c r="C486" s="36"/>
      <c r="D486" s="37"/>
      <c r="E486" s="2"/>
      <c r="F486" s="2"/>
      <c r="G486" s="224"/>
      <c r="H486" s="86"/>
      <c r="I486" s="2"/>
      <c r="J486" s="38"/>
      <c r="K486" s="43"/>
    </row>
    <row r="487" spans="1:11" ht="21" thickBot="1" x14ac:dyDescent="0.3">
      <c r="A487" s="1" t="str">
        <f>IF(E487=استعلام!$H$3,COUNTIF(المنصرف!$E$3:E487,استعلام!$H$3),"")</f>
        <v/>
      </c>
      <c r="B487" s="52"/>
      <c r="C487" s="36"/>
      <c r="D487" s="37"/>
      <c r="E487" s="2"/>
      <c r="F487" s="2"/>
      <c r="G487" s="224"/>
      <c r="H487" s="86"/>
      <c r="I487" s="2"/>
      <c r="J487" s="38"/>
      <c r="K487" s="43"/>
    </row>
    <row r="488" spans="1:11" ht="21" thickBot="1" x14ac:dyDescent="0.3">
      <c r="A488" s="1" t="str">
        <f>IF(E488=استعلام!$H$3,COUNTIF(المنصرف!$E$3:E488,استعلام!$H$3),"")</f>
        <v/>
      </c>
      <c r="B488" s="52"/>
      <c r="C488" s="36"/>
      <c r="D488" s="37"/>
      <c r="E488" s="2"/>
      <c r="F488" s="2"/>
      <c r="G488" s="224"/>
      <c r="H488" s="86"/>
      <c r="I488" s="2"/>
      <c r="J488" s="38"/>
      <c r="K488" s="43"/>
    </row>
    <row r="489" spans="1:11" ht="21" thickBot="1" x14ac:dyDescent="0.3">
      <c r="A489" s="1" t="str">
        <f>IF(E489=استعلام!$H$3,COUNTIF(المنصرف!$E$3:E489,استعلام!$H$3),"")</f>
        <v/>
      </c>
      <c r="B489" s="52"/>
      <c r="C489" s="36"/>
      <c r="D489" s="37"/>
      <c r="E489" s="2"/>
      <c r="F489" s="2"/>
      <c r="G489" s="224"/>
      <c r="H489" s="86"/>
      <c r="I489" s="2"/>
      <c r="J489" s="38"/>
      <c r="K489" s="43"/>
    </row>
    <row r="490" spans="1:11" ht="21" thickBot="1" x14ac:dyDescent="0.3">
      <c r="A490" s="1" t="str">
        <f>IF(E490=استعلام!$H$3,COUNTIF(المنصرف!$E$3:E490,استعلام!$H$3),"")</f>
        <v/>
      </c>
      <c r="B490" s="52"/>
      <c r="C490" s="36"/>
      <c r="D490" s="37"/>
      <c r="E490" s="2"/>
      <c r="F490" s="2"/>
      <c r="G490" s="224"/>
      <c r="H490" s="86"/>
      <c r="I490" s="2"/>
      <c r="J490" s="38"/>
      <c r="K490" s="43"/>
    </row>
    <row r="491" spans="1:11" ht="21" thickBot="1" x14ac:dyDescent="0.3">
      <c r="A491" s="1" t="str">
        <f>IF(E491=استعلام!$H$3,COUNTIF(المنصرف!$E$3:E491,استعلام!$H$3),"")</f>
        <v/>
      </c>
      <c r="B491" s="52"/>
      <c r="C491" s="36"/>
      <c r="D491" s="37"/>
      <c r="E491" s="2"/>
      <c r="F491" s="2"/>
      <c r="G491" s="224"/>
      <c r="H491" s="86"/>
      <c r="I491" s="2"/>
      <c r="J491" s="38"/>
      <c r="K491" s="43"/>
    </row>
    <row r="492" spans="1:11" ht="21" thickBot="1" x14ac:dyDescent="0.3">
      <c r="A492" s="1" t="str">
        <f>IF(E492=استعلام!$H$3,COUNTIF(المنصرف!$E$3:E492,استعلام!$H$3),"")</f>
        <v/>
      </c>
      <c r="B492" s="52"/>
      <c r="C492" s="36"/>
      <c r="D492" s="37"/>
      <c r="E492" s="2"/>
      <c r="F492" s="2"/>
      <c r="G492" s="224"/>
      <c r="H492" s="86"/>
      <c r="I492" s="2"/>
      <c r="J492" s="38"/>
      <c r="K492" s="43"/>
    </row>
    <row r="493" spans="1:11" ht="21" thickBot="1" x14ac:dyDescent="0.3">
      <c r="A493" s="1" t="str">
        <f>IF(E493=استعلام!$H$3,COUNTIF(المنصرف!$E$3:E493,استعلام!$H$3),"")</f>
        <v/>
      </c>
      <c r="B493" s="52"/>
      <c r="C493" s="36"/>
      <c r="D493" s="37"/>
      <c r="E493" s="2"/>
      <c r="F493" s="2"/>
      <c r="G493" s="224"/>
      <c r="H493" s="86"/>
      <c r="I493" s="2"/>
      <c r="J493" s="38"/>
      <c r="K493" s="43"/>
    </row>
    <row r="494" spans="1:11" ht="21" thickBot="1" x14ac:dyDescent="0.3">
      <c r="A494" s="1" t="str">
        <f>IF(E494=استعلام!$H$3,COUNTIF(المنصرف!$E$3:E494,استعلام!$H$3),"")</f>
        <v/>
      </c>
      <c r="B494" s="52"/>
      <c r="C494" s="36"/>
      <c r="D494" s="37"/>
      <c r="E494" s="2"/>
      <c r="F494" s="2"/>
      <c r="G494" s="224"/>
      <c r="H494" s="86"/>
      <c r="I494" s="2"/>
      <c r="J494" s="38"/>
      <c r="K494" s="43"/>
    </row>
    <row r="495" spans="1:11" ht="21" thickBot="1" x14ac:dyDescent="0.3">
      <c r="A495" s="1" t="str">
        <f>IF(E495=استعلام!$H$3,COUNTIF(المنصرف!$E$3:E495,استعلام!$H$3),"")</f>
        <v/>
      </c>
      <c r="B495" s="52"/>
      <c r="C495" s="36"/>
      <c r="D495" s="37"/>
      <c r="E495" s="2"/>
      <c r="F495" s="2"/>
      <c r="G495" s="224"/>
      <c r="H495" s="86"/>
      <c r="I495" s="2"/>
      <c r="J495" s="38"/>
      <c r="K495" s="43"/>
    </row>
    <row r="496" spans="1:11" ht="21" thickBot="1" x14ac:dyDescent="0.3">
      <c r="A496" s="1" t="str">
        <f>IF(E496=استعلام!$H$3,COUNTIF(المنصرف!$E$3:E496,استعلام!$H$3),"")</f>
        <v/>
      </c>
      <c r="B496" s="52"/>
      <c r="C496" s="36"/>
      <c r="D496" s="37"/>
      <c r="E496" s="2"/>
      <c r="F496" s="2"/>
      <c r="G496" s="224"/>
      <c r="H496" s="86"/>
      <c r="I496" s="2"/>
      <c r="J496" s="38"/>
      <c r="K496" s="43"/>
    </row>
    <row r="497" spans="1:11" ht="21" thickBot="1" x14ac:dyDescent="0.3">
      <c r="A497" s="1" t="str">
        <f>IF(E497=استعلام!$H$3,COUNTIF(المنصرف!$E$3:E497,استعلام!$H$3),"")</f>
        <v/>
      </c>
      <c r="B497" s="52"/>
      <c r="C497" s="36"/>
      <c r="D497" s="37"/>
      <c r="E497" s="2"/>
      <c r="F497" s="2"/>
      <c r="G497" s="224"/>
      <c r="H497" s="86"/>
      <c r="I497" s="2"/>
      <c r="J497" s="38"/>
      <c r="K497" s="43"/>
    </row>
    <row r="498" spans="1:11" ht="21" thickBot="1" x14ac:dyDescent="0.3">
      <c r="A498" s="1" t="str">
        <f>IF(E498=استعلام!$H$3,COUNTIF(المنصرف!$E$3:E498,استعلام!$H$3),"")</f>
        <v/>
      </c>
      <c r="B498" s="52"/>
      <c r="C498" s="36"/>
      <c r="D498" s="37"/>
      <c r="E498" s="2"/>
      <c r="F498" s="2"/>
      <c r="G498" s="224"/>
      <c r="H498" s="86"/>
      <c r="I498" s="2"/>
      <c r="J498" s="38"/>
      <c r="K498" s="43"/>
    </row>
    <row r="499" spans="1:11" ht="21" thickBot="1" x14ac:dyDescent="0.3">
      <c r="A499" s="1" t="str">
        <f>IF(E499=استعلام!$H$3,COUNTIF(المنصرف!$E$3:E499,استعلام!$H$3),"")</f>
        <v/>
      </c>
      <c r="B499" s="52"/>
      <c r="C499" s="36"/>
      <c r="D499" s="37"/>
      <c r="E499" s="2"/>
      <c r="F499" s="2"/>
      <c r="G499" s="224"/>
      <c r="H499" s="86"/>
      <c r="I499" s="2"/>
      <c r="J499" s="38"/>
      <c r="K499" s="43"/>
    </row>
    <row r="500" spans="1:11" ht="21" thickBot="1" x14ac:dyDescent="0.3">
      <c r="A500" s="1" t="str">
        <f>IF(E500=استعلام!$H$3,COUNTIF(المنصرف!$E$3:E500,استعلام!$H$3),"")</f>
        <v/>
      </c>
      <c r="B500" s="52"/>
      <c r="C500" s="36"/>
      <c r="D500" s="37"/>
      <c r="E500" s="2"/>
      <c r="F500" s="2"/>
      <c r="G500" s="224"/>
      <c r="H500" s="86"/>
      <c r="I500" s="2"/>
      <c r="J500" s="38"/>
      <c r="K500" s="43"/>
    </row>
    <row r="501" spans="1:11" ht="21" thickBot="1" x14ac:dyDescent="0.3">
      <c r="A501" s="1" t="str">
        <f>IF(E501=استعلام!$H$3,COUNTIF(المنصرف!$E$3:E501,استعلام!$H$3),"")</f>
        <v/>
      </c>
      <c r="B501" s="52"/>
      <c r="C501" s="36"/>
      <c r="D501" s="37"/>
      <c r="E501" s="2"/>
      <c r="F501" s="2"/>
      <c r="G501" s="224"/>
      <c r="H501" s="86"/>
      <c r="I501" s="2"/>
      <c r="J501" s="38"/>
      <c r="K501" s="43"/>
    </row>
    <row r="502" spans="1:11" ht="21" thickBot="1" x14ac:dyDescent="0.3">
      <c r="A502" s="1" t="str">
        <f>IF(E502=استعلام!$H$3,COUNTIF(المنصرف!$E$3:E502,استعلام!$H$3),"")</f>
        <v/>
      </c>
      <c r="B502" s="52"/>
      <c r="C502" s="36"/>
      <c r="D502" s="37"/>
      <c r="E502" s="2"/>
      <c r="F502" s="2"/>
      <c r="G502" s="224"/>
      <c r="H502" s="86"/>
      <c r="I502" s="2"/>
      <c r="J502" s="38"/>
      <c r="K502" s="43"/>
    </row>
    <row r="503" spans="1:11" ht="21" thickBot="1" x14ac:dyDescent="0.3">
      <c r="A503" s="1" t="str">
        <f>IF(E503=استعلام!$H$3,COUNTIF(المنصرف!$E$3:E503,استعلام!$H$3),"")</f>
        <v/>
      </c>
      <c r="B503" s="52"/>
      <c r="C503" s="36"/>
      <c r="D503" s="37"/>
      <c r="E503" s="2"/>
      <c r="F503" s="2"/>
      <c r="G503" s="224"/>
      <c r="H503" s="86"/>
      <c r="I503" s="2"/>
      <c r="J503" s="38"/>
      <c r="K503" s="43"/>
    </row>
    <row r="504" spans="1:11" ht="21" thickBot="1" x14ac:dyDescent="0.3">
      <c r="A504" s="1" t="str">
        <f>IF(E504=استعلام!$H$3,COUNTIF(المنصرف!$E$3:E504,استعلام!$H$3),"")</f>
        <v/>
      </c>
      <c r="B504" s="52"/>
      <c r="C504" s="36"/>
      <c r="D504" s="37"/>
      <c r="E504" s="2"/>
      <c r="F504" s="2"/>
      <c r="G504" s="224"/>
      <c r="H504" s="86"/>
      <c r="I504" s="2"/>
      <c r="J504" s="38"/>
      <c r="K504" s="43"/>
    </row>
    <row r="505" spans="1:11" ht="21" thickBot="1" x14ac:dyDescent="0.3">
      <c r="A505" s="1" t="str">
        <f>IF(E505=استعلام!$H$3,COUNTIF(المنصرف!$E$3:E505,استعلام!$H$3),"")</f>
        <v/>
      </c>
      <c r="B505" s="52"/>
      <c r="C505" s="36"/>
      <c r="D505" s="37"/>
      <c r="E505" s="2"/>
      <c r="F505" s="2"/>
      <c r="G505" s="224"/>
      <c r="H505" s="86"/>
      <c r="I505" s="2"/>
      <c r="J505" s="38"/>
      <c r="K505" s="43"/>
    </row>
    <row r="506" spans="1:11" ht="21" thickBot="1" x14ac:dyDescent="0.3">
      <c r="A506" s="1" t="str">
        <f>IF(E506=استعلام!$H$3,COUNTIF(المنصرف!$E$3:E506,استعلام!$H$3),"")</f>
        <v/>
      </c>
      <c r="B506" s="52"/>
      <c r="C506" s="36"/>
      <c r="D506" s="37"/>
      <c r="E506" s="2"/>
      <c r="F506" s="2"/>
      <c r="G506" s="224"/>
      <c r="H506" s="86"/>
      <c r="I506" s="2"/>
      <c r="J506" s="38"/>
      <c r="K506" s="43"/>
    </row>
    <row r="507" spans="1:11" ht="21" thickBot="1" x14ac:dyDescent="0.3">
      <c r="A507" s="1" t="str">
        <f>IF(E507=استعلام!$H$3,COUNTIF(المنصرف!$E$3:E507,استعلام!$H$3),"")</f>
        <v/>
      </c>
      <c r="B507" s="52"/>
      <c r="C507" s="36"/>
      <c r="D507" s="37"/>
      <c r="E507" s="2"/>
      <c r="F507" s="2"/>
      <c r="G507" s="224"/>
      <c r="H507" s="86"/>
      <c r="I507" s="2"/>
      <c r="J507" s="38"/>
      <c r="K507" s="43"/>
    </row>
    <row r="508" spans="1:11" ht="21" thickBot="1" x14ac:dyDescent="0.3">
      <c r="A508" s="1" t="str">
        <f>IF(E508=استعلام!$H$3,COUNTIF(المنصرف!$E$3:E508,استعلام!$H$3),"")</f>
        <v/>
      </c>
      <c r="B508" s="52"/>
      <c r="C508" s="36"/>
      <c r="D508" s="37"/>
      <c r="E508" s="2"/>
      <c r="F508" s="2"/>
      <c r="G508" s="224"/>
      <c r="H508" s="86"/>
      <c r="I508" s="2"/>
      <c r="J508" s="38"/>
      <c r="K508" s="43"/>
    </row>
    <row r="509" spans="1:11" ht="21" thickBot="1" x14ac:dyDescent="0.3">
      <c r="A509" s="1" t="str">
        <f>IF(E509=استعلام!$H$3,COUNTIF(المنصرف!$E$3:E509,استعلام!$H$3),"")</f>
        <v/>
      </c>
      <c r="B509" s="52"/>
      <c r="C509" s="36"/>
      <c r="D509" s="37"/>
      <c r="E509" s="2"/>
      <c r="F509" s="2"/>
      <c r="G509" s="224"/>
      <c r="H509" s="86"/>
      <c r="I509" s="2"/>
      <c r="J509" s="38"/>
      <c r="K509" s="43"/>
    </row>
    <row r="510" spans="1:11" ht="21" thickBot="1" x14ac:dyDescent="0.3">
      <c r="A510" s="1" t="str">
        <f>IF(E510=استعلام!$H$3,COUNTIF(المنصرف!$E$3:E510,استعلام!$H$3),"")</f>
        <v/>
      </c>
      <c r="B510" s="52"/>
      <c r="C510" s="36"/>
      <c r="D510" s="37"/>
      <c r="E510" s="2"/>
      <c r="F510" s="2"/>
      <c r="G510" s="224"/>
      <c r="H510" s="86"/>
      <c r="I510" s="2"/>
      <c r="J510" s="38"/>
      <c r="K510" s="43"/>
    </row>
    <row r="511" spans="1:11" ht="21" thickBot="1" x14ac:dyDescent="0.3">
      <c r="A511" s="1" t="str">
        <f>IF(E511=استعلام!$H$3,COUNTIF(المنصرف!$E$3:E511,استعلام!$H$3),"")</f>
        <v/>
      </c>
      <c r="B511" s="52"/>
      <c r="C511" s="36"/>
      <c r="D511" s="37"/>
      <c r="E511" s="2"/>
      <c r="F511" s="2"/>
      <c r="G511" s="224"/>
      <c r="H511" s="86"/>
      <c r="I511" s="2"/>
      <c r="J511" s="38"/>
      <c r="K511" s="43"/>
    </row>
    <row r="512" spans="1:11" ht="21" thickBot="1" x14ac:dyDescent="0.3">
      <c r="A512" s="1" t="str">
        <f>IF(E512=استعلام!$H$3,COUNTIF(المنصرف!$E$3:E512,استعلام!$H$3),"")</f>
        <v/>
      </c>
      <c r="B512" s="52"/>
      <c r="C512" s="36"/>
      <c r="D512" s="37"/>
      <c r="E512" s="2"/>
      <c r="F512" s="2"/>
      <c r="G512" s="224"/>
      <c r="H512" s="86"/>
      <c r="I512" s="2"/>
      <c r="J512" s="38"/>
      <c r="K512" s="43"/>
    </row>
    <row r="513" spans="1:11" ht="21" thickBot="1" x14ac:dyDescent="0.3">
      <c r="A513" s="1" t="str">
        <f>IF(E513=استعلام!$H$3,COUNTIF(المنصرف!$E$3:E513,استعلام!$H$3),"")</f>
        <v/>
      </c>
      <c r="B513" s="52"/>
      <c r="C513" s="36"/>
      <c r="D513" s="37"/>
      <c r="E513" s="2"/>
      <c r="F513" s="2"/>
      <c r="G513" s="224"/>
      <c r="H513" s="86"/>
      <c r="I513" s="2"/>
      <c r="J513" s="38"/>
      <c r="K513" s="43"/>
    </row>
    <row r="514" spans="1:11" ht="21" thickBot="1" x14ac:dyDescent="0.3">
      <c r="A514" s="1" t="str">
        <f>IF(E514=استعلام!$H$3,COUNTIF(المنصرف!$E$3:E514,استعلام!$H$3),"")</f>
        <v/>
      </c>
      <c r="B514" s="52"/>
      <c r="C514" s="36"/>
      <c r="D514" s="37"/>
      <c r="E514" s="2"/>
      <c r="F514" s="2"/>
      <c r="G514" s="224"/>
      <c r="H514" s="86"/>
      <c r="I514" s="2"/>
      <c r="J514" s="38"/>
      <c r="K514" s="43"/>
    </row>
    <row r="515" spans="1:11" ht="21" thickBot="1" x14ac:dyDescent="0.3">
      <c r="A515" s="1" t="str">
        <f>IF(E515=استعلام!$H$3,COUNTIF(المنصرف!$E$3:E515,استعلام!$H$3),"")</f>
        <v/>
      </c>
      <c r="B515" s="52"/>
      <c r="C515" s="36"/>
      <c r="D515" s="37"/>
      <c r="E515" s="2"/>
      <c r="F515" s="2"/>
      <c r="G515" s="224"/>
      <c r="H515" s="86"/>
      <c r="I515" s="2"/>
      <c r="J515" s="38"/>
      <c r="K515" s="43"/>
    </row>
    <row r="516" spans="1:11" ht="21" thickBot="1" x14ac:dyDescent="0.3">
      <c r="A516" s="1" t="str">
        <f>IF(E516=استعلام!$H$3,COUNTIF(المنصرف!$E$3:E516,استعلام!$H$3),"")</f>
        <v/>
      </c>
      <c r="B516" s="52"/>
      <c r="C516" s="36"/>
      <c r="D516" s="37"/>
      <c r="E516" s="2"/>
      <c r="F516" s="2"/>
      <c r="G516" s="224"/>
      <c r="H516" s="86"/>
      <c r="I516" s="2"/>
      <c r="J516" s="38"/>
      <c r="K516" s="43"/>
    </row>
    <row r="517" spans="1:11" ht="21" thickBot="1" x14ac:dyDescent="0.3">
      <c r="A517" s="1" t="str">
        <f>IF(E517=استعلام!$H$3,COUNTIF(المنصرف!$E$3:E517,استعلام!$H$3),"")</f>
        <v/>
      </c>
      <c r="B517" s="52"/>
      <c r="C517" s="36"/>
      <c r="D517" s="37"/>
      <c r="E517" s="2"/>
      <c r="F517" s="2"/>
      <c r="G517" s="224"/>
      <c r="H517" s="86"/>
      <c r="I517" s="2"/>
      <c r="J517" s="38"/>
      <c r="K517" s="43"/>
    </row>
    <row r="518" spans="1:11" ht="21" thickBot="1" x14ac:dyDescent="0.3">
      <c r="A518" s="1" t="str">
        <f>IF(E518=استعلام!$H$3,COUNTIF(المنصرف!$E$3:E518,استعلام!$H$3),"")</f>
        <v/>
      </c>
      <c r="B518" s="52"/>
      <c r="C518" s="36"/>
      <c r="D518" s="37"/>
      <c r="E518" s="2"/>
      <c r="F518" s="2"/>
      <c r="G518" s="224"/>
      <c r="H518" s="86"/>
      <c r="I518" s="2"/>
      <c r="J518" s="38"/>
      <c r="K518" s="43"/>
    </row>
    <row r="519" spans="1:11" ht="21" thickBot="1" x14ac:dyDescent="0.3">
      <c r="A519" s="1" t="str">
        <f>IF(E519=استعلام!$H$3,COUNTIF(المنصرف!$E$3:E519,استعلام!$H$3),"")</f>
        <v/>
      </c>
      <c r="B519" s="52"/>
      <c r="C519" s="36"/>
      <c r="D519" s="37"/>
      <c r="E519" s="2"/>
      <c r="F519" s="2"/>
      <c r="G519" s="224"/>
      <c r="H519" s="86"/>
      <c r="I519" s="2"/>
      <c r="J519" s="38"/>
      <c r="K519" s="43"/>
    </row>
    <row r="520" spans="1:11" ht="21" thickBot="1" x14ac:dyDescent="0.3">
      <c r="A520" s="1" t="str">
        <f>IF(E520=استعلام!$H$3,COUNTIF(المنصرف!$E$3:E520,استعلام!$H$3),"")</f>
        <v/>
      </c>
      <c r="B520" s="52"/>
      <c r="C520" s="36"/>
      <c r="D520" s="37"/>
      <c r="E520" s="2"/>
      <c r="F520" s="2"/>
      <c r="G520" s="224"/>
      <c r="H520" s="86"/>
      <c r="I520" s="2"/>
      <c r="J520" s="38"/>
      <c r="K520" s="43"/>
    </row>
    <row r="521" spans="1:11" ht="21" thickBot="1" x14ac:dyDescent="0.3">
      <c r="A521" s="1" t="str">
        <f>IF(E521=استعلام!$H$3,COUNTIF(المنصرف!$E$3:E521,استعلام!$H$3),"")</f>
        <v/>
      </c>
      <c r="B521" s="52"/>
      <c r="C521" s="36"/>
      <c r="D521" s="37"/>
      <c r="E521" s="2"/>
      <c r="F521" s="2"/>
      <c r="G521" s="224"/>
      <c r="H521" s="86"/>
      <c r="I521" s="2"/>
      <c r="J521" s="38"/>
      <c r="K521" s="43"/>
    </row>
    <row r="522" spans="1:11" ht="21" thickBot="1" x14ac:dyDescent="0.3">
      <c r="A522" s="1" t="str">
        <f>IF(E522=استعلام!$H$3,COUNTIF(المنصرف!$E$3:E522,استعلام!$H$3),"")</f>
        <v/>
      </c>
      <c r="B522" s="52"/>
      <c r="C522" s="36"/>
      <c r="D522" s="37"/>
      <c r="E522" s="2"/>
      <c r="F522" s="2"/>
      <c r="G522" s="224"/>
      <c r="H522" s="86"/>
      <c r="I522" s="2"/>
      <c r="J522" s="38"/>
      <c r="K522" s="43"/>
    </row>
    <row r="523" spans="1:11" ht="21" thickBot="1" x14ac:dyDescent="0.3">
      <c r="A523" s="1" t="str">
        <f>IF(E523=استعلام!$H$3,COUNTIF(المنصرف!$E$3:E523,استعلام!$H$3),"")</f>
        <v/>
      </c>
      <c r="B523" s="52"/>
      <c r="C523" s="36"/>
      <c r="D523" s="37"/>
      <c r="E523" s="2"/>
      <c r="F523" s="2"/>
      <c r="G523" s="224"/>
      <c r="H523" s="86"/>
      <c r="I523" s="2"/>
      <c r="J523" s="38"/>
      <c r="K523" s="43"/>
    </row>
    <row r="524" spans="1:11" ht="21" thickBot="1" x14ac:dyDescent="0.3">
      <c r="A524" s="1" t="str">
        <f>IF(E524=استعلام!$H$3,COUNTIF(المنصرف!$E$3:E524,استعلام!$H$3),"")</f>
        <v/>
      </c>
      <c r="B524" s="52"/>
      <c r="C524" s="36"/>
      <c r="D524" s="37"/>
      <c r="E524" s="2"/>
      <c r="F524" s="2"/>
      <c r="G524" s="224"/>
      <c r="H524" s="86"/>
      <c r="I524" s="2"/>
      <c r="J524" s="38"/>
      <c r="K524" s="43"/>
    </row>
    <row r="525" spans="1:11" ht="21" thickBot="1" x14ac:dyDescent="0.3">
      <c r="A525" s="1" t="str">
        <f>IF(E525=استعلام!$H$3,COUNTIF(المنصرف!$E$3:E525,استعلام!$H$3),"")</f>
        <v/>
      </c>
      <c r="B525" s="52"/>
      <c r="C525" s="36"/>
      <c r="D525" s="37"/>
      <c r="E525" s="2"/>
      <c r="F525" s="2"/>
      <c r="G525" s="224"/>
      <c r="H525" s="86"/>
      <c r="I525" s="2"/>
      <c r="J525" s="38"/>
      <c r="K525" s="43"/>
    </row>
    <row r="526" spans="1:11" ht="21" thickBot="1" x14ac:dyDescent="0.3">
      <c r="A526" s="1" t="str">
        <f>IF(E526=استعلام!$H$3,COUNTIF(المنصرف!$E$3:E526,استعلام!$H$3),"")</f>
        <v/>
      </c>
      <c r="B526" s="52"/>
      <c r="C526" s="36"/>
      <c r="D526" s="37"/>
      <c r="E526" s="2"/>
      <c r="F526" s="2"/>
      <c r="G526" s="224"/>
      <c r="H526" s="86"/>
      <c r="I526" s="2"/>
      <c r="J526" s="38"/>
      <c r="K526" s="43"/>
    </row>
    <row r="527" spans="1:11" ht="21" thickBot="1" x14ac:dyDescent="0.3">
      <c r="A527" s="1" t="str">
        <f>IF(E527=استعلام!$H$3,COUNTIF(المنصرف!$E$3:E527,استعلام!$H$3),"")</f>
        <v/>
      </c>
      <c r="B527" s="52"/>
      <c r="C527" s="36"/>
      <c r="D527" s="37"/>
      <c r="E527" s="2"/>
      <c r="F527" s="2"/>
      <c r="G527" s="224"/>
      <c r="H527" s="86"/>
      <c r="I527" s="2"/>
      <c r="J527" s="38"/>
      <c r="K527" s="43"/>
    </row>
    <row r="528" spans="1:11" ht="21" thickBot="1" x14ac:dyDescent="0.3">
      <c r="A528" s="1" t="str">
        <f>IF(E528=استعلام!$H$3,COUNTIF(المنصرف!$E$3:E528,استعلام!$H$3),"")</f>
        <v/>
      </c>
      <c r="B528" s="52"/>
      <c r="C528" s="36"/>
      <c r="D528" s="37"/>
      <c r="E528" s="2"/>
      <c r="F528" s="2"/>
      <c r="G528" s="224"/>
      <c r="H528" s="86"/>
      <c r="I528" s="2"/>
      <c r="J528" s="38"/>
      <c r="K528" s="43"/>
    </row>
    <row r="529" spans="1:11" ht="21" thickBot="1" x14ac:dyDescent="0.3">
      <c r="A529" s="1" t="str">
        <f>IF(E529=استعلام!$H$3,COUNTIF(المنصرف!$E$3:E529,استعلام!$H$3),"")</f>
        <v/>
      </c>
      <c r="B529" s="52"/>
      <c r="C529" s="36"/>
      <c r="D529" s="37"/>
      <c r="E529" s="2"/>
      <c r="F529" s="2"/>
      <c r="G529" s="224"/>
      <c r="H529" s="86"/>
      <c r="I529" s="2"/>
      <c r="J529" s="38"/>
      <c r="K529" s="43"/>
    </row>
    <row r="530" spans="1:11" ht="21" thickBot="1" x14ac:dyDescent="0.3">
      <c r="A530" s="1" t="str">
        <f>IF(E530=استعلام!$H$3,COUNTIF(المنصرف!$E$3:E530,استعلام!$H$3),"")</f>
        <v/>
      </c>
      <c r="B530" s="52"/>
      <c r="C530" s="36"/>
      <c r="D530" s="37"/>
      <c r="E530" s="2"/>
      <c r="F530" s="2"/>
      <c r="G530" s="224"/>
      <c r="H530" s="86"/>
      <c r="I530" s="2"/>
      <c r="J530" s="38"/>
      <c r="K530" s="43"/>
    </row>
    <row r="531" spans="1:11" ht="21" thickBot="1" x14ac:dyDescent="0.3">
      <c r="A531" s="1" t="str">
        <f>IF(E531=استعلام!$H$3,COUNTIF(المنصرف!$E$3:E531,استعلام!$H$3),"")</f>
        <v/>
      </c>
      <c r="B531" s="52"/>
      <c r="C531" s="36"/>
      <c r="D531" s="37"/>
      <c r="E531" s="2"/>
      <c r="F531" s="2"/>
      <c r="G531" s="224"/>
      <c r="H531" s="86"/>
      <c r="I531" s="2"/>
      <c r="J531" s="38"/>
      <c r="K531" s="43"/>
    </row>
    <row r="532" spans="1:11" ht="21" thickBot="1" x14ac:dyDescent="0.3">
      <c r="A532" s="1" t="str">
        <f>IF(E532=استعلام!$H$3,COUNTIF(المنصرف!$E$3:E532,استعلام!$H$3),"")</f>
        <v/>
      </c>
      <c r="B532" s="52"/>
      <c r="C532" s="36"/>
      <c r="D532" s="37"/>
      <c r="E532" s="2"/>
      <c r="F532" s="2"/>
      <c r="G532" s="224"/>
      <c r="H532" s="86"/>
      <c r="I532" s="2"/>
      <c r="J532" s="38"/>
      <c r="K532" s="43"/>
    </row>
    <row r="533" spans="1:11" ht="21" thickBot="1" x14ac:dyDescent="0.3">
      <c r="A533" s="1" t="str">
        <f>IF(E533=استعلام!$H$3,COUNTIF(المنصرف!$E$3:E533,استعلام!$H$3),"")</f>
        <v/>
      </c>
      <c r="B533" s="52"/>
      <c r="C533" s="36"/>
      <c r="D533" s="37"/>
      <c r="E533" s="2"/>
      <c r="F533" s="2"/>
      <c r="G533" s="224"/>
      <c r="H533" s="86"/>
      <c r="I533" s="2"/>
      <c r="J533" s="38"/>
      <c r="K533" s="43"/>
    </row>
    <row r="534" spans="1:11" ht="21" thickBot="1" x14ac:dyDescent="0.3">
      <c r="A534" s="1" t="str">
        <f>IF(E534=استعلام!$H$3,COUNTIF(المنصرف!$E$3:E534,استعلام!$H$3),"")</f>
        <v/>
      </c>
      <c r="B534" s="52"/>
      <c r="C534" s="36"/>
      <c r="D534" s="37"/>
      <c r="E534" s="2"/>
      <c r="F534" s="2"/>
      <c r="G534" s="224"/>
      <c r="H534" s="86"/>
      <c r="I534" s="2"/>
      <c r="J534" s="38"/>
      <c r="K534" s="43"/>
    </row>
    <row r="535" spans="1:11" ht="21" thickBot="1" x14ac:dyDescent="0.3">
      <c r="A535" s="1" t="str">
        <f>IF(E535=استعلام!$H$3,COUNTIF(المنصرف!$E$3:E535,استعلام!$H$3),"")</f>
        <v/>
      </c>
      <c r="B535" s="52"/>
      <c r="C535" s="36"/>
      <c r="D535" s="37"/>
      <c r="E535" s="2"/>
      <c r="F535" s="2"/>
      <c r="G535" s="224"/>
      <c r="H535" s="86"/>
      <c r="I535" s="2"/>
      <c r="J535" s="38"/>
      <c r="K535" s="43"/>
    </row>
    <row r="536" spans="1:11" ht="21" thickBot="1" x14ac:dyDescent="0.3">
      <c r="A536" s="1" t="str">
        <f>IF(E536=استعلام!$H$3,COUNTIF(المنصرف!$E$3:E536,استعلام!$H$3),"")</f>
        <v/>
      </c>
      <c r="B536" s="52"/>
      <c r="C536" s="36"/>
      <c r="D536" s="37"/>
      <c r="E536" s="2"/>
      <c r="F536" s="2"/>
      <c r="G536" s="224"/>
      <c r="H536" s="86"/>
      <c r="I536" s="2"/>
      <c r="J536" s="38"/>
      <c r="K536" s="43"/>
    </row>
    <row r="537" spans="1:11" ht="21" thickBot="1" x14ac:dyDescent="0.3">
      <c r="A537" s="1" t="str">
        <f>IF(E537=استعلام!$H$3,COUNTIF(المنصرف!$E$3:E537,استعلام!$H$3),"")</f>
        <v/>
      </c>
      <c r="B537" s="52"/>
      <c r="C537" s="36"/>
      <c r="D537" s="37"/>
      <c r="E537" s="2"/>
      <c r="F537" s="2"/>
      <c r="G537" s="224"/>
      <c r="H537" s="86"/>
      <c r="I537" s="2"/>
      <c r="J537" s="38"/>
      <c r="K537" s="43"/>
    </row>
    <row r="538" spans="1:11" ht="21" thickBot="1" x14ac:dyDescent="0.3">
      <c r="A538" s="1" t="str">
        <f>IF(E538=استعلام!$H$3,COUNTIF(المنصرف!$E$3:E538,استعلام!$H$3),"")</f>
        <v/>
      </c>
      <c r="B538" s="52"/>
      <c r="C538" s="36"/>
      <c r="D538" s="37"/>
      <c r="E538" s="2"/>
      <c r="F538" s="2"/>
      <c r="G538" s="224"/>
      <c r="H538" s="86"/>
      <c r="I538" s="2"/>
      <c r="J538" s="38"/>
      <c r="K538" s="43"/>
    </row>
    <row r="539" spans="1:11" ht="21" thickBot="1" x14ac:dyDescent="0.3">
      <c r="A539" s="1" t="str">
        <f>IF(E539=استعلام!$H$3,COUNTIF(المنصرف!$E$3:E539,استعلام!$H$3),"")</f>
        <v/>
      </c>
      <c r="B539" s="52"/>
      <c r="C539" s="36"/>
      <c r="D539" s="37"/>
      <c r="E539" s="2"/>
      <c r="F539" s="2"/>
      <c r="G539" s="224"/>
      <c r="H539" s="86"/>
      <c r="I539" s="2"/>
      <c r="J539" s="38"/>
      <c r="K539" s="43"/>
    </row>
    <row r="540" spans="1:11" ht="21" thickBot="1" x14ac:dyDescent="0.3">
      <c r="A540" s="1" t="str">
        <f>IF(E540=استعلام!$H$3,COUNTIF(المنصرف!$E$3:E540,استعلام!$H$3),"")</f>
        <v/>
      </c>
      <c r="B540" s="52"/>
      <c r="C540" s="36"/>
      <c r="D540" s="37"/>
      <c r="E540" s="2"/>
      <c r="F540" s="2"/>
      <c r="G540" s="224"/>
      <c r="H540" s="86"/>
      <c r="I540" s="2"/>
      <c r="J540" s="38"/>
      <c r="K540" s="43"/>
    </row>
    <row r="541" spans="1:11" ht="21" thickBot="1" x14ac:dyDescent="0.3">
      <c r="A541" s="1" t="str">
        <f>IF(E541=استعلام!$H$3,COUNTIF(المنصرف!$E$3:E541,استعلام!$H$3),"")</f>
        <v/>
      </c>
      <c r="B541" s="52"/>
      <c r="C541" s="36"/>
      <c r="D541" s="37"/>
      <c r="E541" s="2"/>
      <c r="F541" s="2"/>
      <c r="G541" s="224"/>
      <c r="H541" s="86"/>
      <c r="I541" s="2"/>
      <c r="J541" s="38"/>
      <c r="K541" s="43"/>
    </row>
    <row r="542" spans="1:11" ht="21" thickBot="1" x14ac:dyDescent="0.3">
      <c r="A542" s="1" t="str">
        <f>IF(E542=استعلام!$H$3,COUNTIF(المنصرف!$E$3:E542,استعلام!$H$3),"")</f>
        <v/>
      </c>
      <c r="B542" s="52"/>
      <c r="C542" s="36"/>
      <c r="D542" s="37"/>
      <c r="E542" s="2"/>
      <c r="F542" s="2"/>
      <c r="G542" s="224"/>
      <c r="H542" s="86"/>
      <c r="I542" s="2"/>
      <c r="J542" s="38"/>
      <c r="K542" s="43"/>
    </row>
    <row r="543" spans="1:11" ht="21" thickBot="1" x14ac:dyDescent="0.3">
      <c r="A543" s="1" t="str">
        <f>IF(E543=استعلام!$H$3,COUNTIF(المنصرف!$E$3:E543,استعلام!$H$3),"")</f>
        <v/>
      </c>
      <c r="B543" s="52"/>
      <c r="C543" s="36"/>
      <c r="D543" s="37"/>
      <c r="E543" s="2"/>
      <c r="F543" s="2"/>
      <c r="G543" s="224"/>
      <c r="H543" s="86"/>
      <c r="I543" s="2"/>
      <c r="J543" s="38"/>
      <c r="K543" s="43"/>
    </row>
    <row r="544" spans="1:11" ht="21" thickBot="1" x14ac:dyDescent="0.3">
      <c r="A544" s="1" t="str">
        <f>IF(E544=استعلام!$H$3,COUNTIF(المنصرف!$E$3:E544,استعلام!$H$3),"")</f>
        <v/>
      </c>
      <c r="B544" s="52"/>
      <c r="C544" s="36"/>
      <c r="D544" s="37"/>
      <c r="E544" s="2"/>
      <c r="F544" s="2"/>
      <c r="G544" s="224"/>
      <c r="H544" s="86"/>
      <c r="I544" s="2"/>
      <c r="J544" s="38"/>
      <c r="K544" s="43"/>
    </row>
    <row r="545" spans="1:11" ht="21" thickBot="1" x14ac:dyDescent="0.3">
      <c r="A545" s="1" t="str">
        <f>IF(E545=استعلام!$H$3,COUNTIF(المنصرف!$E$3:E545,استعلام!$H$3),"")</f>
        <v/>
      </c>
      <c r="B545" s="52"/>
      <c r="C545" s="36"/>
      <c r="D545" s="37"/>
      <c r="E545" s="2"/>
      <c r="F545" s="2"/>
      <c r="G545" s="224"/>
      <c r="H545" s="86"/>
      <c r="I545" s="2"/>
      <c r="J545" s="38"/>
      <c r="K545" s="43"/>
    </row>
    <row r="546" spans="1:11" ht="21" thickBot="1" x14ac:dyDescent="0.3">
      <c r="A546" s="1" t="str">
        <f>IF(E546=استعلام!$H$3,COUNTIF(المنصرف!$E$3:E546,استعلام!$H$3),"")</f>
        <v/>
      </c>
      <c r="B546" s="52"/>
      <c r="C546" s="36"/>
      <c r="D546" s="37"/>
      <c r="E546" s="2"/>
      <c r="F546" s="2"/>
      <c r="G546" s="224"/>
      <c r="H546" s="86"/>
      <c r="I546" s="2"/>
      <c r="J546" s="38"/>
      <c r="K546" s="43"/>
    </row>
    <row r="547" spans="1:11" ht="21" thickBot="1" x14ac:dyDescent="0.3">
      <c r="A547" s="1" t="str">
        <f>IF(E547=استعلام!$H$3,COUNTIF(المنصرف!$E$3:E547,استعلام!$H$3),"")</f>
        <v/>
      </c>
      <c r="B547" s="52"/>
      <c r="C547" s="36"/>
      <c r="D547" s="37"/>
      <c r="E547" s="2"/>
      <c r="F547" s="2"/>
      <c r="G547" s="224"/>
      <c r="H547" s="86"/>
      <c r="I547" s="2"/>
      <c r="J547" s="38"/>
      <c r="K547" s="43"/>
    </row>
    <row r="548" spans="1:11" ht="21" thickBot="1" x14ac:dyDescent="0.3">
      <c r="A548" s="1" t="str">
        <f>IF(E548=استعلام!$H$3,COUNTIF(المنصرف!$E$3:E548,استعلام!$H$3),"")</f>
        <v/>
      </c>
      <c r="B548" s="52"/>
      <c r="C548" s="36"/>
      <c r="D548" s="37"/>
      <c r="E548" s="2"/>
      <c r="F548" s="2"/>
      <c r="G548" s="224"/>
      <c r="H548" s="86"/>
      <c r="I548" s="2"/>
      <c r="J548" s="38"/>
      <c r="K548" s="43"/>
    </row>
    <row r="549" spans="1:11" ht="21" thickBot="1" x14ac:dyDescent="0.3">
      <c r="A549" s="1" t="str">
        <f>IF(E549=استعلام!$H$3,COUNTIF(المنصرف!$E$3:E549,استعلام!$H$3),"")</f>
        <v/>
      </c>
      <c r="B549" s="52"/>
      <c r="C549" s="36"/>
      <c r="D549" s="37"/>
      <c r="E549" s="2"/>
      <c r="F549" s="2"/>
      <c r="G549" s="224"/>
      <c r="H549" s="86"/>
      <c r="I549" s="2"/>
      <c r="J549" s="38"/>
      <c r="K549" s="43"/>
    </row>
    <row r="550" spans="1:11" ht="21" thickBot="1" x14ac:dyDescent="0.3">
      <c r="A550" s="1" t="str">
        <f>IF(E550=استعلام!$H$3,COUNTIF(المنصرف!$E$3:E550,استعلام!$H$3),"")</f>
        <v/>
      </c>
      <c r="B550" s="52"/>
      <c r="C550" s="36"/>
      <c r="D550" s="37"/>
      <c r="E550" s="2"/>
      <c r="F550" s="2"/>
      <c r="G550" s="224"/>
      <c r="H550" s="86"/>
      <c r="I550" s="2"/>
      <c r="J550" s="38"/>
      <c r="K550" s="43"/>
    </row>
    <row r="551" spans="1:11" ht="21" thickBot="1" x14ac:dyDescent="0.3">
      <c r="A551" s="1" t="str">
        <f>IF(E551=استعلام!$H$3,COUNTIF(المنصرف!$E$3:E551,استعلام!$H$3),"")</f>
        <v/>
      </c>
      <c r="B551" s="52"/>
      <c r="C551" s="36"/>
      <c r="D551" s="37"/>
      <c r="E551" s="2"/>
      <c r="F551" s="2"/>
      <c r="G551" s="224"/>
      <c r="H551" s="86"/>
      <c r="I551" s="2"/>
      <c r="J551" s="38"/>
      <c r="K551" s="43"/>
    </row>
    <row r="552" spans="1:11" ht="21" thickBot="1" x14ac:dyDescent="0.3">
      <c r="A552" s="1" t="str">
        <f>IF(E552=استعلام!$H$3,COUNTIF(المنصرف!$E$3:E552,استعلام!$H$3),"")</f>
        <v/>
      </c>
      <c r="B552" s="52"/>
      <c r="C552" s="36"/>
      <c r="D552" s="37"/>
      <c r="E552" s="2"/>
      <c r="F552" s="2"/>
      <c r="G552" s="224"/>
      <c r="H552" s="86"/>
      <c r="I552" s="2"/>
      <c r="J552" s="38"/>
      <c r="K552" s="43"/>
    </row>
    <row r="553" spans="1:11" ht="21" thickBot="1" x14ac:dyDescent="0.3">
      <c r="A553" s="1" t="str">
        <f>IF(E553=استعلام!$H$3,COUNTIF(المنصرف!$E$3:E553,استعلام!$H$3),"")</f>
        <v/>
      </c>
      <c r="B553" s="52"/>
      <c r="C553" s="36"/>
      <c r="D553" s="37"/>
      <c r="E553" s="90"/>
      <c r="F553" s="2"/>
      <c r="G553" s="224"/>
      <c r="H553" s="86"/>
      <c r="I553" s="2"/>
      <c r="J553" s="38"/>
      <c r="K553" s="43"/>
    </row>
    <row r="554" spans="1:11" ht="21" thickBot="1" x14ac:dyDescent="0.3">
      <c r="A554" s="1" t="str">
        <f>IF(E554=استعلام!$H$3,COUNTIF(المنصرف!$E$3:E554,استعلام!$H$3),"")</f>
        <v/>
      </c>
      <c r="B554" s="52"/>
      <c r="C554" s="36"/>
      <c r="D554" s="37"/>
      <c r="E554" s="90"/>
      <c r="F554" s="2"/>
      <c r="G554" s="224"/>
      <c r="H554" s="86"/>
      <c r="I554" s="2"/>
      <c r="J554" s="38"/>
      <c r="K554" s="43"/>
    </row>
    <row r="555" spans="1:11" ht="21" thickBot="1" x14ac:dyDescent="0.3">
      <c r="A555" s="1" t="str">
        <f>IF(E555=استعلام!$H$3,COUNTIF(المنصرف!$E$3:E555,استعلام!$H$3),"")</f>
        <v/>
      </c>
      <c r="B555" s="52"/>
      <c r="C555" s="36"/>
      <c r="D555" s="37"/>
      <c r="E555" s="90"/>
      <c r="F555" s="2"/>
      <c r="G555" s="224"/>
      <c r="H555" s="86"/>
      <c r="I555" s="2"/>
      <c r="J555" s="38"/>
      <c r="K555" s="43"/>
    </row>
    <row r="556" spans="1:11" ht="21" thickBot="1" x14ac:dyDescent="0.3">
      <c r="A556" s="1" t="str">
        <f>IF(E556=استعلام!$H$3,COUNTIF(المنصرف!$E$3:E556,استعلام!$H$3),"")</f>
        <v/>
      </c>
      <c r="B556" s="52"/>
      <c r="C556" s="36"/>
      <c r="D556" s="37"/>
      <c r="E556" s="90"/>
      <c r="F556" s="2"/>
      <c r="G556" s="224"/>
      <c r="H556" s="86"/>
      <c r="I556" s="2"/>
      <c r="J556" s="38"/>
      <c r="K556" s="43"/>
    </row>
    <row r="557" spans="1:11" ht="21" thickBot="1" x14ac:dyDescent="0.3">
      <c r="A557" s="1" t="str">
        <f>IF(E557=استعلام!$H$3,COUNTIF(المنصرف!$E$3:E557,استعلام!$H$3),"")</f>
        <v/>
      </c>
      <c r="B557" s="52"/>
      <c r="C557" s="36"/>
      <c r="D557" s="37"/>
      <c r="E557" s="90"/>
      <c r="F557" s="2"/>
      <c r="G557" s="224"/>
      <c r="H557" s="86"/>
      <c r="I557" s="2"/>
      <c r="J557" s="38"/>
      <c r="K557" s="43"/>
    </row>
    <row r="558" spans="1:11" ht="21" thickBot="1" x14ac:dyDescent="0.3">
      <c r="A558" s="1" t="str">
        <f>IF(E558=استعلام!$H$3,COUNTIF(المنصرف!$E$3:E558,استعلام!$H$3),"")</f>
        <v/>
      </c>
      <c r="B558" s="52"/>
      <c r="C558" s="36"/>
      <c r="D558" s="37"/>
      <c r="E558" s="90"/>
      <c r="F558" s="2"/>
      <c r="G558" s="224"/>
      <c r="H558" s="86"/>
      <c r="I558" s="2"/>
      <c r="J558" s="38"/>
      <c r="K558" s="43"/>
    </row>
    <row r="559" spans="1:11" ht="21" thickBot="1" x14ac:dyDescent="0.3">
      <c r="A559" s="1" t="str">
        <f>IF(E559=استعلام!$H$3,COUNTIF(المنصرف!$E$3:E559,استعلام!$H$3),"")</f>
        <v/>
      </c>
      <c r="B559" s="52"/>
      <c r="C559" s="36"/>
      <c r="D559" s="37"/>
      <c r="E559" s="90"/>
      <c r="F559" s="2"/>
      <c r="G559" s="224"/>
      <c r="H559" s="86"/>
      <c r="I559" s="2"/>
      <c r="J559" s="38"/>
      <c r="K559" s="43"/>
    </row>
    <row r="560" spans="1:11" ht="21" thickBot="1" x14ac:dyDescent="0.3">
      <c r="A560" s="1" t="str">
        <f>IF(E560=استعلام!$H$3,COUNTIF(المنصرف!$E$3:E560,استعلام!$H$3),"")</f>
        <v/>
      </c>
      <c r="B560" s="52"/>
      <c r="C560" s="36"/>
      <c r="D560" s="37"/>
      <c r="E560" s="90"/>
      <c r="F560" s="2"/>
      <c r="G560" s="224"/>
      <c r="H560" s="86"/>
      <c r="I560" s="2"/>
      <c r="J560" s="38"/>
      <c r="K560" s="43"/>
    </row>
    <row r="561" spans="1:11" ht="21" thickBot="1" x14ac:dyDescent="0.3">
      <c r="A561" s="1" t="str">
        <f>IF(E561=استعلام!$H$3,COUNTIF(المنصرف!$E$3:E561,استعلام!$H$3),"")</f>
        <v/>
      </c>
      <c r="B561" s="52"/>
      <c r="C561" s="36"/>
      <c r="D561" s="37"/>
      <c r="E561" s="90"/>
      <c r="F561" s="2"/>
      <c r="G561" s="224"/>
      <c r="H561" s="86"/>
      <c r="I561" s="2"/>
      <c r="J561" s="38"/>
      <c r="K561" s="43"/>
    </row>
    <row r="562" spans="1:11" ht="21" thickBot="1" x14ac:dyDescent="0.3">
      <c r="A562" s="1" t="str">
        <f>IF(E562=استعلام!$H$3,COUNTIF(المنصرف!$E$3:E562,استعلام!$H$3),"")</f>
        <v/>
      </c>
      <c r="B562" s="52"/>
      <c r="C562" s="36"/>
      <c r="D562" s="37"/>
      <c r="E562" s="90"/>
      <c r="F562" s="2"/>
      <c r="G562" s="224"/>
      <c r="H562" s="86"/>
      <c r="I562" s="2"/>
      <c r="J562" s="38"/>
      <c r="K562" s="43"/>
    </row>
    <row r="563" spans="1:11" ht="21" thickBot="1" x14ac:dyDescent="0.3">
      <c r="A563" s="1" t="str">
        <f>IF(E563=استعلام!$H$3,COUNTIF(المنصرف!$E$3:E563,استعلام!$H$3),"")</f>
        <v/>
      </c>
      <c r="B563" s="52"/>
      <c r="C563" s="36"/>
      <c r="D563" s="37"/>
      <c r="E563" s="90"/>
      <c r="F563" s="2"/>
      <c r="G563" s="224"/>
      <c r="H563" s="86"/>
      <c r="I563" s="2"/>
      <c r="J563" s="38"/>
      <c r="K563" s="43"/>
    </row>
    <row r="564" spans="1:11" ht="21" thickBot="1" x14ac:dyDescent="0.3">
      <c r="A564" s="1" t="str">
        <f>IF(E564=استعلام!$H$3,COUNTIF(المنصرف!$E$3:E564,استعلام!$H$3),"")</f>
        <v/>
      </c>
      <c r="B564" s="52"/>
      <c r="C564" s="36"/>
      <c r="D564" s="37"/>
      <c r="E564" s="90"/>
      <c r="F564" s="2"/>
      <c r="G564" s="224"/>
      <c r="H564" s="86"/>
      <c r="I564" s="2"/>
      <c r="J564" s="38"/>
      <c r="K564" s="43"/>
    </row>
    <row r="565" spans="1:11" ht="21" thickBot="1" x14ac:dyDescent="0.3">
      <c r="A565" s="1" t="str">
        <f>IF(E565=استعلام!$H$3,COUNTIF(المنصرف!$E$3:E565,استعلام!$H$3),"")</f>
        <v/>
      </c>
      <c r="B565" s="52"/>
      <c r="C565" s="36"/>
      <c r="D565" s="37"/>
      <c r="E565" s="90"/>
      <c r="F565" s="2"/>
      <c r="G565" s="224"/>
      <c r="H565" s="86"/>
      <c r="I565" s="2"/>
      <c r="J565" s="38"/>
      <c r="K565" s="43"/>
    </row>
    <row r="566" spans="1:11" ht="21" thickBot="1" x14ac:dyDescent="0.3">
      <c r="A566" s="1" t="str">
        <f>IF(E566=استعلام!$H$3,COUNTIF(المنصرف!$E$3:E566,استعلام!$H$3),"")</f>
        <v/>
      </c>
      <c r="B566" s="52"/>
      <c r="C566" s="36"/>
      <c r="D566" s="37"/>
      <c r="E566" s="90"/>
      <c r="F566" s="2"/>
      <c r="G566" s="224"/>
      <c r="H566" s="86"/>
      <c r="I566" s="2"/>
      <c r="J566" s="38"/>
      <c r="K566" s="43"/>
    </row>
    <row r="567" spans="1:11" ht="21" thickBot="1" x14ac:dyDescent="0.3">
      <c r="A567" s="1" t="str">
        <f>IF(E567=استعلام!$H$3,COUNTIF(المنصرف!$E$3:E567,استعلام!$H$3),"")</f>
        <v/>
      </c>
      <c r="B567" s="52"/>
      <c r="C567" s="36"/>
      <c r="D567" s="37"/>
      <c r="E567" s="90"/>
      <c r="F567" s="2"/>
      <c r="G567" s="224"/>
      <c r="H567" s="86"/>
      <c r="I567" s="2"/>
      <c r="J567" s="38"/>
      <c r="K567" s="43"/>
    </row>
    <row r="568" spans="1:11" ht="21" thickBot="1" x14ac:dyDescent="0.3">
      <c r="A568" s="1" t="str">
        <f>IF(E568=استعلام!$H$3,COUNTIF(المنصرف!$E$3:E568,استعلام!$H$3),"")</f>
        <v/>
      </c>
      <c r="B568" s="52"/>
      <c r="C568" s="36"/>
      <c r="D568" s="37"/>
      <c r="E568" s="90"/>
      <c r="F568" s="2"/>
      <c r="G568" s="224"/>
      <c r="H568" s="86"/>
      <c r="I568" s="2"/>
      <c r="J568" s="38"/>
      <c r="K568" s="43"/>
    </row>
    <row r="569" spans="1:11" ht="21" thickBot="1" x14ac:dyDescent="0.3">
      <c r="A569" s="1" t="str">
        <f>IF(E569=استعلام!$H$3,COUNTIF(المنصرف!$E$3:E569,استعلام!$H$3),"")</f>
        <v/>
      </c>
      <c r="B569" s="52"/>
      <c r="C569" s="36"/>
      <c r="D569" s="37"/>
      <c r="E569" s="90"/>
      <c r="F569" s="2"/>
      <c r="G569" s="224"/>
      <c r="H569" s="86"/>
      <c r="I569" s="2"/>
      <c r="J569" s="38"/>
      <c r="K569" s="43"/>
    </row>
    <row r="570" spans="1:11" ht="21" thickBot="1" x14ac:dyDescent="0.3">
      <c r="A570" s="1" t="str">
        <f>IF(E570=استعلام!$H$3,COUNTIF(المنصرف!$E$3:E570,استعلام!$H$3),"")</f>
        <v/>
      </c>
      <c r="B570" s="52"/>
      <c r="C570" s="36"/>
      <c r="D570" s="37"/>
      <c r="E570" s="90"/>
      <c r="F570" s="2"/>
      <c r="G570" s="224"/>
      <c r="H570" s="86"/>
      <c r="I570" s="2"/>
      <c r="J570" s="38"/>
      <c r="K570" s="43"/>
    </row>
    <row r="571" spans="1:11" ht="21" thickBot="1" x14ac:dyDescent="0.3">
      <c r="A571" s="1" t="str">
        <f>IF(E571=استعلام!$H$3,COUNTIF(المنصرف!$E$3:E571,استعلام!$H$3),"")</f>
        <v/>
      </c>
      <c r="B571" s="52"/>
      <c r="C571" s="36"/>
      <c r="D571" s="37"/>
      <c r="E571" s="90"/>
      <c r="F571" s="2"/>
      <c r="G571" s="224"/>
      <c r="H571" s="86"/>
      <c r="I571" s="2"/>
      <c r="J571" s="38"/>
      <c r="K571" s="43"/>
    </row>
    <row r="572" spans="1:11" ht="21" thickBot="1" x14ac:dyDescent="0.3">
      <c r="A572" s="1" t="str">
        <f>IF(E572=استعلام!$H$3,COUNTIF(المنصرف!$E$3:E572,استعلام!$H$3),"")</f>
        <v/>
      </c>
      <c r="B572" s="52"/>
      <c r="C572" s="36"/>
      <c r="D572" s="37"/>
      <c r="E572" s="90"/>
      <c r="F572" s="2"/>
      <c r="G572" s="224"/>
      <c r="H572" s="86"/>
      <c r="I572" s="2"/>
      <c r="J572" s="38"/>
      <c r="K572" s="43"/>
    </row>
    <row r="573" spans="1:11" ht="21" thickBot="1" x14ac:dyDescent="0.3">
      <c r="A573" s="1" t="str">
        <f>IF(E573=استعلام!$H$3,COUNTIF(المنصرف!$E$3:E573,استعلام!$H$3),"")</f>
        <v/>
      </c>
      <c r="B573" s="52"/>
      <c r="C573" s="36"/>
      <c r="D573" s="37"/>
      <c r="E573" s="90"/>
      <c r="F573" s="2"/>
      <c r="G573" s="224"/>
      <c r="H573" s="86"/>
      <c r="I573" s="2"/>
      <c r="J573" s="38"/>
      <c r="K573" s="43"/>
    </row>
    <row r="574" spans="1:11" ht="21" thickBot="1" x14ac:dyDescent="0.3">
      <c r="A574" s="1" t="str">
        <f>IF(E574=استعلام!$H$3,COUNTIF(المنصرف!$E$3:E574,استعلام!$H$3),"")</f>
        <v/>
      </c>
      <c r="B574" s="52"/>
      <c r="C574" s="36"/>
      <c r="D574" s="37"/>
      <c r="E574" s="90"/>
      <c r="F574" s="2"/>
      <c r="G574" s="224"/>
      <c r="H574" s="86"/>
      <c r="I574" s="2"/>
      <c r="J574" s="38"/>
      <c r="K574" s="43"/>
    </row>
    <row r="575" spans="1:11" ht="21" thickBot="1" x14ac:dyDescent="0.3">
      <c r="A575" s="1" t="str">
        <f>IF(E575=استعلام!$H$3,COUNTIF(المنصرف!$E$3:E575,استعلام!$H$3),"")</f>
        <v/>
      </c>
      <c r="B575" s="52"/>
      <c r="C575" s="36"/>
      <c r="D575" s="37"/>
      <c r="E575" s="90"/>
      <c r="F575" s="2"/>
      <c r="G575" s="224"/>
      <c r="H575" s="86"/>
      <c r="I575" s="2"/>
      <c r="J575" s="38"/>
      <c r="K575" s="43"/>
    </row>
    <row r="576" spans="1:11" ht="21" thickBot="1" x14ac:dyDescent="0.3">
      <c r="A576" s="1" t="str">
        <f>IF(E576=استعلام!$H$3,COUNTIF(المنصرف!$E$3:E576,استعلام!$H$3),"")</f>
        <v/>
      </c>
      <c r="B576" s="52"/>
      <c r="C576" s="36"/>
      <c r="D576" s="37"/>
      <c r="E576" s="90"/>
      <c r="F576" s="2"/>
      <c r="G576" s="224"/>
      <c r="H576" s="86"/>
      <c r="I576" s="2"/>
      <c r="J576" s="38"/>
      <c r="K576" s="43"/>
    </row>
    <row r="577" spans="1:11" ht="21" thickBot="1" x14ac:dyDescent="0.3">
      <c r="A577" s="1" t="str">
        <f>IF(E577=استعلام!$H$3,COUNTIF(المنصرف!$E$3:E577,استعلام!$H$3),"")</f>
        <v/>
      </c>
      <c r="B577" s="52"/>
      <c r="C577" s="36"/>
      <c r="D577" s="37"/>
      <c r="E577" s="90"/>
      <c r="F577" s="2"/>
      <c r="G577" s="224"/>
      <c r="H577" s="86"/>
      <c r="I577" s="2"/>
      <c r="J577" s="38"/>
      <c r="K577" s="43"/>
    </row>
    <row r="578" spans="1:11" ht="21" thickBot="1" x14ac:dyDescent="0.3">
      <c r="A578" s="1" t="str">
        <f>IF(E578=استعلام!$H$3,COUNTIF(المنصرف!$E$3:E578,استعلام!$H$3),"")</f>
        <v/>
      </c>
      <c r="B578" s="52"/>
      <c r="C578" s="36"/>
      <c r="D578" s="37"/>
      <c r="E578" s="90"/>
      <c r="F578" s="2"/>
      <c r="G578" s="224"/>
      <c r="H578" s="86"/>
      <c r="I578" s="2"/>
      <c r="J578" s="38"/>
      <c r="K578" s="43"/>
    </row>
    <row r="579" spans="1:11" ht="21" thickBot="1" x14ac:dyDescent="0.3">
      <c r="A579" s="1" t="str">
        <f>IF(E579=استعلام!$H$3,COUNTIF(المنصرف!$E$3:E579,استعلام!$H$3),"")</f>
        <v/>
      </c>
      <c r="B579" s="52"/>
      <c r="C579" s="36"/>
      <c r="D579" s="37"/>
      <c r="E579" s="90"/>
      <c r="F579" s="2"/>
      <c r="G579" s="224"/>
      <c r="H579" s="86"/>
      <c r="I579" s="2"/>
      <c r="J579" s="38"/>
      <c r="K579" s="43"/>
    </row>
    <row r="580" spans="1:11" ht="21" thickBot="1" x14ac:dyDescent="0.3">
      <c r="A580" s="1" t="str">
        <f>IF(E580=استعلام!$H$3,COUNTIF(المنصرف!$E$3:E580,استعلام!$H$3),"")</f>
        <v/>
      </c>
      <c r="B580" s="52"/>
      <c r="C580" s="36"/>
      <c r="D580" s="37"/>
      <c r="E580" s="90"/>
      <c r="F580" s="2"/>
      <c r="G580" s="224"/>
      <c r="H580" s="86"/>
      <c r="I580" s="2"/>
      <c r="J580" s="38"/>
      <c r="K580" s="43"/>
    </row>
    <row r="581" spans="1:11" ht="21" thickBot="1" x14ac:dyDescent="0.3">
      <c r="A581" s="1" t="str">
        <f>IF(E581=استعلام!$H$3,COUNTIF(المنصرف!$E$3:E581,استعلام!$H$3),"")</f>
        <v/>
      </c>
      <c r="B581" s="52"/>
      <c r="C581" s="36"/>
      <c r="D581" s="37"/>
      <c r="E581" s="90"/>
      <c r="F581" s="2"/>
      <c r="G581" s="224"/>
      <c r="H581" s="86"/>
      <c r="I581" s="2"/>
      <c r="J581" s="38"/>
      <c r="K581" s="43"/>
    </row>
    <row r="582" spans="1:11" ht="21" thickBot="1" x14ac:dyDescent="0.3">
      <c r="A582" s="1" t="str">
        <f>IF(E582=استعلام!$H$3,COUNTIF(المنصرف!$E$3:E582,استعلام!$H$3),"")</f>
        <v/>
      </c>
      <c r="B582" s="52"/>
      <c r="C582" s="36"/>
      <c r="D582" s="37"/>
      <c r="E582" s="90"/>
      <c r="F582" s="2"/>
      <c r="G582" s="224"/>
      <c r="H582" s="86"/>
      <c r="I582" s="2"/>
      <c r="J582" s="38"/>
      <c r="K582" s="43"/>
    </row>
    <row r="583" spans="1:11" ht="21" thickBot="1" x14ac:dyDescent="0.3">
      <c r="A583" s="1" t="str">
        <f>IF(E583=استعلام!$H$3,COUNTIF(المنصرف!$E$3:E583,استعلام!$H$3),"")</f>
        <v/>
      </c>
      <c r="B583" s="52"/>
      <c r="C583" s="36"/>
      <c r="D583" s="37"/>
      <c r="E583" s="90"/>
      <c r="F583" s="2"/>
      <c r="G583" s="224"/>
      <c r="H583" s="86"/>
      <c r="I583" s="2"/>
      <c r="J583" s="38"/>
      <c r="K583" s="43"/>
    </row>
    <row r="584" spans="1:11" ht="21" thickBot="1" x14ac:dyDescent="0.3">
      <c r="A584" s="1" t="str">
        <f>IF(E584=استعلام!$H$3,COUNTIF(المنصرف!$E$3:E584,استعلام!$H$3),"")</f>
        <v/>
      </c>
      <c r="B584" s="52"/>
      <c r="C584" s="36"/>
      <c r="D584" s="37"/>
      <c r="E584" s="90"/>
      <c r="F584" s="2"/>
      <c r="G584" s="224"/>
      <c r="H584" s="86"/>
      <c r="I584" s="2"/>
      <c r="J584" s="38"/>
      <c r="K584" s="43"/>
    </row>
    <row r="585" spans="1:11" ht="21" thickBot="1" x14ac:dyDescent="0.3">
      <c r="A585" s="1" t="str">
        <f>IF(E585=استعلام!$H$3,COUNTIF(المنصرف!$E$3:E585,استعلام!$H$3),"")</f>
        <v/>
      </c>
      <c r="B585" s="52"/>
      <c r="C585" s="36"/>
      <c r="D585" s="37"/>
      <c r="E585" s="90"/>
      <c r="F585" s="2"/>
      <c r="G585" s="224"/>
      <c r="H585" s="86"/>
      <c r="I585" s="2"/>
      <c r="J585" s="38"/>
      <c r="K585" s="43"/>
    </row>
    <row r="586" spans="1:11" ht="21" thickBot="1" x14ac:dyDescent="0.3">
      <c r="A586" s="1" t="str">
        <f>IF(E586=استعلام!$H$3,COUNTIF(المنصرف!$E$3:E586,استعلام!$H$3),"")</f>
        <v/>
      </c>
      <c r="B586" s="52"/>
      <c r="C586" s="36"/>
      <c r="D586" s="37"/>
      <c r="E586" s="90"/>
      <c r="F586" s="2"/>
      <c r="G586" s="224"/>
      <c r="H586" s="86"/>
      <c r="I586" s="2"/>
      <c r="J586" s="38"/>
      <c r="K586" s="43"/>
    </row>
    <row r="587" spans="1:11" ht="21" thickBot="1" x14ac:dyDescent="0.3">
      <c r="A587" s="1" t="str">
        <f>IF(E587=استعلام!$H$3,COUNTIF(المنصرف!$E$3:E587,استعلام!$H$3),"")</f>
        <v/>
      </c>
      <c r="B587" s="52"/>
      <c r="C587" s="36"/>
      <c r="D587" s="37"/>
      <c r="E587" s="90"/>
      <c r="F587" s="2"/>
      <c r="G587" s="224"/>
      <c r="H587" s="86"/>
      <c r="I587" s="2"/>
      <c r="J587" s="38"/>
      <c r="K587" s="43"/>
    </row>
    <row r="588" spans="1:11" ht="21" thickBot="1" x14ac:dyDescent="0.3">
      <c r="A588" s="1" t="str">
        <f>IF(E588=استعلام!$H$3,COUNTIF(المنصرف!$E$3:E588,استعلام!$H$3),"")</f>
        <v/>
      </c>
      <c r="B588" s="52"/>
      <c r="C588" s="36"/>
      <c r="D588" s="37"/>
      <c r="E588" s="90"/>
      <c r="F588" s="2"/>
      <c r="G588" s="224"/>
      <c r="H588" s="86"/>
      <c r="I588" s="2"/>
      <c r="J588" s="38"/>
      <c r="K588" s="43"/>
    </row>
    <row r="589" spans="1:11" ht="21" thickBot="1" x14ac:dyDescent="0.3">
      <c r="A589" s="1" t="str">
        <f>IF(E589=استعلام!$H$3,COUNTIF(المنصرف!$E$3:E589,استعلام!$H$3),"")</f>
        <v/>
      </c>
      <c r="B589" s="52"/>
      <c r="C589" s="36"/>
      <c r="D589" s="37"/>
      <c r="E589" s="90"/>
      <c r="F589" s="2"/>
      <c r="G589" s="224"/>
      <c r="H589" s="86"/>
      <c r="I589" s="2"/>
      <c r="J589" s="38"/>
      <c r="K589" s="43"/>
    </row>
    <row r="590" spans="1:11" ht="21" thickBot="1" x14ac:dyDescent="0.3">
      <c r="A590" s="1" t="str">
        <f>IF(E590=استعلام!$H$3,COUNTIF(المنصرف!$E$3:E590,استعلام!$H$3),"")</f>
        <v/>
      </c>
      <c r="B590" s="52"/>
      <c r="C590" s="36"/>
      <c r="D590" s="37"/>
      <c r="E590" s="90"/>
      <c r="F590" s="2"/>
      <c r="G590" s="224"/>
      <c r="H590" s="86"/>
      <c r="I590" s="2"/>
      <c r="J590" s="38"/>
      <c r="K590" s="43"/>
    </row>
    <row r="591" spans="1:11" ht="21" thickBot="1" x14ac:dyDescent="0.3">
      <c r="A591" s="1" t="str">
        <f>IF(E591=استعلام!$H$3,COUNTIF(المنصرف!$E$3:E591,استعلام!$H$3),"")</f>
        <v/>
      </c>
      <c r="B591" s="52"/>
      <c r="C591" s="36"/>
      <c r="D591" s="37"/>
      <c r="E591" s="90"/>
      <c r="F591" s="2"/>
      <c r="G591" s="224"/>
      <c r="H591" s="86"/>
      <c r="I591" s="2"/>
      <c r="J591" s="38"/>
      <c r="K591" s="43"/>
    </row>
    <row r="592" spans="1:11" ht="21" thickBot="1" x14ac:dyDescent="0.3">
      <c r="A592" s="1" t="str">
        <f>IF(E592=استعلام!$H$3,COUNTIF(المنصرف!$E$3:E592,استعلام!$H$3),"")</f>
        <v/>
      </c>
      <c r="B592" s="52"/>
      <c r="C592" s="36"/>
      <c r="D592" s="37"/>
      <c r="E592" s="90"/>
      <c r="F592" s="2"/>
      <c r="G592" s="224"/>
      <c r="H592" s="86"/>
      <c r="I592" s="2"/>
      <c r="J592" s="38"/>
      <c r="K592" s="43"/>
    </row>
    <row r="593" spans="1:11" ht="21" thickBot="1" x14ac:dyDescent="0.3">
      <c r="A593" s="1" t="str">
        <f>IF(E593=استعلام!$H$3,COUNTIF(المنصرف!$E$3:E593,استعلام!$H$3),"")</f>
        <v/>
      </c>
      <c r="B593" s="52"/>
      <c r="C593" s="36"/>
      <c r="D593" s="37"/>
      <c r="E593" s="90"/>
      <c r="F593" s="2"/>
      <c r="G593" s="224"/>
      <c r="H593" s="86"/>
      <c r="I593" s="2"/>
      <c r="J593" s="38"/>
      <c r="K593" s="43"/>
    </row>
    <row r="594" spans="1:11" ht="21" thickBot="1" x14ac:dyDescent="0.3">
      <c r="A594" s="1" t="str">
        <f>IF(E594=استعلام!$H$3,COUNTIF(المنصرف!$E$3:E594,استعلام!$H$3),"")</f>
        <v/>
      </c>
      <c r="B594" s="52"/>
      <c r="C594" s="36"/>
      <c r="D594" s="37"/>
      <c r="E594" s="90"/>
      <c r="F594" s="2"/>
      <c r="G594" s="224"/>
      <c r="H594" s="86"/>
      <c r="I594" s="2"/>
      <c r="J594" s="38"/>
      <c r="K594" s="43"/>
    </row>
    <row r="595" spans="1:11" ht="21" thickBot="1" x14ac:dyDescent="0.3">
      <c r="A595" s="1" t="str">
        <f>IF(E595=استعلام!$H$3,COUNTIF(المنصرف!$E$3:E595,استعلام!$H$3),"")</f>
        <v/>
      </c>
      <c r="B595" s="52"/>
      <c r="C595" s="36"/>
      <c r="D595" s="37"/>
      <c r="E595" s="90"/>
      <c r="F595" s="2"/>
      <c r="G595" s="224"/>
      <c r="H595" s="86"/>
      <c r="I595" s="2"/>
      <c r="J595" s="38"/>
      <c r="K595" s="43"/>
    </row>
    <row r="596" spans="1:11" ht="21" thickBot="1" x14ac:dyDescent="0.3">
      <c r="A596" s="1" t="str">
        <f>IF(E596=استعلام!$H$3,COUNTIF(المنصرف!$E$3:E596,استعلام!$H$3),"")</f>
        <v/>
      </c>
      <c r="B596" s="52"/>
      <c r="C596" s="36"/>
      <c r="D596" s="37"/>
      <c r="E596" s="90"/>
      <c r="F596" s="2"/>
      <c r="G596" s="224"/>
      <c r="H596" s="86"/>
      <c r="I596" s="2"/>
      <c r="J596" s="38"/>
      <c r="K596" s="43"/>
    </row>
    <row r="597" spans="1:11" ht="21" thickBot="1" x14ac:dyDescent="0.3">
      <c r="A597" s="1" t="str">
        <f>IF(E597=استعلام!$H$3,COUNTIF(المنصرف!$E$3:E597,استعلام!$H$3),"")</f>
        <v/>
      </c>
      <c r="B597" s="52"/>
      <c r="C597" s="36"/>
      <c r="D597" s="37"/>
      <c r="E597" s="90"/>
      <c r="F597" s="2"/>
      <c r="G597" s="224"/>
      <c r="H597" s="86"/>
      <c r="I597" s="2"/>
      <c r="J597" s="38"/>
      <c r="K597" s="43"/>
    </row>
    <row r="598" spans="1:11" ht="21" thickBot="1" x14ac:dyDescent="0.3">
      <c r="A598" s="1" t="str">
        <f>IF(E598=استعلام!$H$3,COUNTIF(المنصرف!$E$3:E598,استعلام!$H$3),"")</f>
        <v/>
      </c>
      <c r="B598" s="52"/>
      <c r="C598" s="36"/>
      <c r="D598" s="37"/>
      <c r="E598" s="90"/>
      <c r="F598" s="2"/>
      <c r="G598" s="224"/>
      <c r="H598" s="86"/>
      <c r="I598" s="2"/>
      <c r="J598" s="38"/>
      <c r="K598" s="43"/>
    </row>
    <row r="599" spans="1:11" ht="21" thickBot="1" x14ac:dyDescent="0.3">
      <c r="A599" s="1" t="str">
        <f>IF(E599=استعلام!$H$3,COUNTIF(المنصرف!$E$3:E599,استعلام!$H$3),"")</f>
        <v/>
      </c>
      <c r="B599" s="52"/>
      <c r="C599" s="36"/>
      <c r="D599" s="37"/>
      <c r="E599" s="90"/>
      <c r="F599" s="2"/>
      <c r="G599" s="224"/>
      <c r="H599" s="86"/>
      <c r="I599" s="2"/>
      <c r="J599" s="38"/>
      <c r="K599" s="43"/>
    </row>
    <row r="600" spans="1:11" ht="21" thickBot="1" x14ac:dyDescent="0.3">
      <c r="A600" s="1" t="str">
        <f>IF(E600=استعلام!$H$3,COUNTIF(المنصرف!$E$3:E600,استعلام!$H$3),"")</f>
        <v/>
      </c>
      <c r="B600" s="52"/>
      <c r="C600" s="36"/>
      <c r="D600" s="37"/>
      <c r="E600" s="90"/>
      <c r="F600" s="2"/>
      <c r="G600" s="224"/>
      <c r="H600" s="86"/>
      <c r="I600" s="2"/>
      <c r="J600" s="38"/>
      <c r="K600" s="43"/>
    </row>
    <row r="601" spans="1:11" ht="21" thickBot="1" x14ac:dyDescent="0.3">
      <c r="A601" s="1" t="str">
        <f>IF(E601=استعلام!$H$3,COUNTIF(المنصرف!$E$3:E601,استعلام!$H$3),"")</f>
        <v/>
      </c>
      <c r="B601" s="52"/>
      <c r="C601" s="36"/>
      <c r="D601" s="37"/>
      <c r="E601" s="90"/>
      <c r="F601" s="2"/>
      <c r="G601" s="224"/>
      <c r="H601" s="86"/>
      <c r="I601" s="2"/>
      <c r="J601" s="38"/>
      <c r="K601" s="43"/>
    </row>
    <row r="602" spans="1:11" ht="21" thickBot="1" x14ac:dyDescent="0.3">
      <c r="A602" s="1" t="str">
        <f>IF(E602=استعلام!$H$3,COUNTIF(المنصرف!$E$3:E602,استعلام!$H$3),"")</f>
        <v/>
      </c>
      <c r="B602" s="52"/>
      <c r="C602" s="36"/>
      <c r="D602" s="37"/>
      <c r="E602" s="90"/>
      <c r="F602" s="2"/>
      <c r="G602" s="224"/>
      <c r="H602" s="86"/>
      <c r="I602" s="2"/>
      <c r="J602" s="38"/>
      <c r="K602" s="43"/>
    </row>
    <row r="603" spans="1:11" ht="21" thickBot="1" x14ac:dyDescent="0.3">
      <c r="A603" s="1" t="str">
        <f>IF(E603=استعلام!$H$3,COUNTIF(المنصرف!$E$3:E603,استعلام!$H$3),"")</f>
        <v/>
      </c>
      <c r="B603" s="52"/>
      <c r="C603" s="36"/>
      <c r="D603" s="37"/>
      <c r="E603" s="90"/>
      <c r="F603" s="2"/>
      <c r="G603" s="224"/>
      <c r="H603" s="86"/>
      <c r="I603" s="2"/>
      <c r="J603" s="38"/>
      <c r="K603" s="43"/>
    </row>
    <row r="604" spans="1:11" ht="21" thickBot="1" x14ac:dyDescent="0.3">
      <c r="A604" s="1" t="str">
        <f>IF(E604=استعلام!$H$3,COUNTIF(المنصرف!$E$3:E604,استعلام!$H$3),"")</f>
        <v/>
      </c>
      <c r="B604" s="52"/>
      <c r="C604" s="36"/>
      <c r="D604" s="37"/>
      <c r="E604" s="90"/>
      <c r="F604" s="2"/>
      <c r="G604" s="224"/>
      <c r="H604" s="86"/>
      <c r="I604" s="2"/>
      <c r="J604" s="38"/>
      <c r="K604" s="43"/>
    </row>
    <row r="605" spans="1:11" ht="21" thickBot="1" x14ac:dyDescent="0.3">
      <c r="A605" s="1" t="str">
        <f>IF(E605=استعلام!$H$3,COUNTIF(المنصرف!$E$3:E605,استعلام!$H$3),"")</f>
        <v/>
      </c>
      <c r="B605" s="52"/>
      <c r="C605" s="36"/>
      <c r="D605" s="37"/>
      <c r="E605" s="90"/>
      <c r="F605" s="2"/>
      <c r="G605" s="224"/>
      <c r="H605" s="86"/>
      <c r="I605" s="2"/>
      <c r="J605" s="38"/>
      <c r="K605" s="43"/>
    </row>
    <row r="606" spans="1:11" ht="21" thickBot="1" x14ac:dyDescent="0.3">
      <c r="A606" s="1" t="str">
        <f>IF(E606=استعلام!$H$3,COUNTIF(المنصرف!$E$3:E606,استعلام!$H$3),"")</f>
        <v/>
      </c>
      <c r="B606" s="52"/>
      <c r="C606" s="36"/>
      <c r="D606" s="37"/>
      <c r="E606" s="90"/>
      <c r="F606" s="2"/>
      <c r="G606" s="224"/>
      <c r="H606" s="86"/>
      <c r="I606" s="2"/>
      <c r="J606" s="38"/>
      <c r="K606" s="43"/>
    </row>
    <row r="607" spans="1:11" ht="21" thickBot="1" x14ac:dyDescent="0.3">
      <c r="A607" s="1" t="str">
        <f>IF(E607=استعلام!$H$3,COUNTIF(المنصرف!$E$3:E607,استعلام!$H$3),"")</f>
        <v/>
      </c>
      <c r="B607" s="52"/>
      <c r="C607" s="36"/>
      <c r="D607" s="37"/>
      <c r="E607" s="90"/>
      <c r="F607" s="2"/>
      <c r="G607" s="224"/>
      <c r="H607" s="86"/>
      <c r="I607" s="2"/>
      <c r="J607" s="38"/>
      <c r="K607" s="43"/>
    </row>
    <row r="608" spans="1:11" ht="21" thickBot="1" x14ac:dyDescent="0.3">
      <c r="A608" s="1" t="str">
        <f>IF(E608=استعلام!$H$3,COUNTIF(المنصرف!$E$3:E608,استعلام!$H$3),"")</f>
        <v/>
      </c>
      <c r="B608" s="52"/>
      <c r="C608" s="36"/>
      <c r="D608" s="37"/>
      <c r="E608" s="90"/>
      <c r="F608" s="2"/>
      <c r="G608" s="224"/>
      <c r="H608" s="86"/>
      <c r="I608" s="2"/>
      <c r="J608" s="38"/>
      <c r="K608" s="43"/>
    </row>
    <row r="609" spans="1:11" ht="21" thickBot="1" x14ac:dyDescent="0.3">
      <c r="A609" s="1" t="str">
        <f>IF(E609=استعلام!$H$3,COUNTIF(المنصرف!$E$3:E609,استعلام!$H$3),"")</f>
        <v/>
      </c>
      <c r="B609" s="52"/>
      <c r="C609" s="36"/>
      <c r="D609" s="37"/>
      <c r="E609" s="90"/>
      <c r="F609" s="2"/>
      <c r="G609" s="224"/>
      <c r="H609" s="86"/>
      <c r="I609" s="2"/>
      <c r="J609" s="38"/>
      <c r="K609" s="43"/>
    </row>
    <row r="610" spans="1:11" ht="21" thickBot="1" x14ac:dyDescent="0.3">
      <c r="A610" s="1" t="str">
        <f>IF(E610=استعلام!$H$3,COUNTIF(المنصرف!$E$3:E610,استعلام!$H$3),"")</f>
        <v/>
      </c>
      <c r="B610" s="52"/>
      <c r="C610" s="36"/>
      <c r="D610" s="37"/>
      <c r="E610" s="90"/>
      <c r="F610" s="2"/>
      <c r="G610" s="224"/>
      <c r="H610" s="86"/>
      <c r="I610" s="2"/>
      <c r="J610" s="38"/>
      <c r="K610" s="43"/>
    </row>
    <row r="611" spans="1:11" ht="21" thickBot="1" x14ac:dyDescent="0.3">
      <c r="A611" s="1" t="str">
        <f>IF(E611=استعلام!$H$3,COUNTIF(المنصرف!$E$3:E611,استعلام!$H$3),"")</f>
        <v/>
      </c>
      <c r="B611" s="52"/>
      <c r="C611" s="36"/>
      <c r="D611" s="37"/>
      <c r="E611" s="90"/>
      <c r="F611" s="2"/>
      <c r="G611" s="224"/>
      <c r="H611" s="86"/>
      <c r="I611" s="2"/>
      <c r="J611" s="38"/>
      <c r="K611" s="43"/>
    </row>
    <row r="612" spans="1:11" ht="21" thickBot="1" x14ac:dyDescent="0.3">
      <c r="A612" s="1" t="str">
        <f>IF(E612=استعلام!$H$3,COUNTIF(المنصرف!$E$3:E612,استعلام!$H$3),"")</f>
        <v/>
      </c>
      <c r="B612" s="52"/>
      <c r="C612" s="36"/>
      <c r="D612" s="37"/>
      <c r="E612" s="90"/>
      <c r="F612" s="2"/>
      <c r="G612" s="224"/>
      <c r="H612" s="86"/>
      <c r="I612" s="2"/>
      <c r="J612" s="38"/>
      <c r="K612" s="43"/>
    </row>
    <row r="613" spans="1:11" ht="21" thickBot="1" x14ac:dyDescent="0.3">
      <c r="A613" s="1" t="str">
        <f>IF(E613=استعلام!$H$3,COUNTIF(المنصرف!$E$3:E613,استعلام!$H$3),"")</f>
        <v/>
      </c>
      <c r="B613" s="52"/>
      <c r="C613" s="36"/>
      <c r="D613" s="37"/>
      <c r="E613" s="90"/>
      <c r="F613" s="2"/>
      <c r="G613" s="224"/>
      <c r="H613" s="86"/>
      <c r="I613" s="2"/>
      <c r="J613" s="38"/>
      <c r="K613" s="43"/>
    </row>
    <row r="614" spans="1:11" ht="21" thickBot="1" x14ac:dyDescent="0.3">
      <c r="A614" s="1" t="str">
        <f>IF(E614=استعلام!$H$3,COUNTIF(المنصرف!$E$3:E614,استعلام!$H$3),"")</f>
        <v/>
      </c>
      <c r="B614" s="52"/>
      <c r="C614" s="36"/>
      <c r="D614" s="37"/>
      <c r="E614" s="90"/>
      <c r="F614" s="2"/>
      <c r="G614" s="224"/>
      <c r="H614" s="86"/>
      <c r="I614" s="2"/>
      <c r="J614" s="38"/>
      <c r="K614" s="43"/>
    </row>
    <row r="615" spans="1:11" ht="21" thickBot="1" x14ac:dyDescent="0.3">
      <c r="A615" s="1" t="str">
        <f>IF(E615=استعلام!$H$3,COUNTIF(المنصرف!$E$3:E615,استعلام!$H$3),"")</f>
        <v/>
      </c>
      <c r="B615" s="52"/>
      <c r="C615" s="36"/>
      <c r="D615" s="37"/>
      <c r="E615" s="90"/>
      <c r="F615" s="2"/>
      <c r="G615" s="224"/>
      <c r="H615" s="86"/>
      <c r="I615" s="2"/>
      <c r="J615" s="38"/>
      <c r="K615" s="43"/>
    </row>
    <row r="616" spans="1:11" ht="21" thickBot="1" x14ac:dyDescent="0.3">
      <c r="A616" s="1" t="str">
        <f>IF(E616=استعلام!$H$3,COUNTIF(المنصرف!$E$3:E616,استعلام!$H$3),"")</f>
        <v/>
      </c>
      <c r="B616" s="52"/>
      <c r="C616" s="36"/>
      <c r="D616" s="37"/>
      <c r="E616" s="90"/>
      <c r="F616" s="2"/>
      <c r="G616" s="224"/>
      <c r="H616" s="86"/>
      <c r="I616" s="2"/>
      <c r="J616" s="38"/>
      <c r="K616" s="43"/>
    </row>
    <row r="617" spans="1:11" ht="21" thickBot="1" x14ac:dyDescent="0.3">
      <c r="A617" s="1" t="str">
        <f>IF(E617=استعلام!$H$3,COUNTIF(المنصرف!$E$3:E617,استعلام!$H$3),"")</f>
        <v/>
      </c>
      <c r="B617" s="52"/>
      <c r="C617" s="36"/>
      <c r="D617" s="37"/>
      <c r="E617" s="90"/>
      <c r="F617" s="2"/>
      <c r="G617" s="224"/>
      <c r="H617" s="86"/>
      <c r="I617" s="2"/>
      <c r="J617" s="38"/>
      <c r="K617" s="43"/>
    </row>
    <row r="618" spans="1:11" ht="21" thickBot="1" x14ac:dyDescent="0.3">
      <c r="A618" s="1" t="str">
        <f>IF(E618=استعلام!$H$3,COUNTIF(المنصرف!$E$3:E618,استعلام!$H$3),"")</f>
        <v/>
      </c>
      <c r="B618" s="52"/>
      <c r="C618" s="36"/>
      <c r="D618" s="37"/>
      <c r="E618" s="90"/>
      <c r="F618" s="2"/>
      <c r="G618" s="224"/>
      <c r="H618" s="86"/>
      <c r="I618" s="2"/>
      <c r="J618" s="38"/>
      <c r="K618" s="43"/>
    </row>
    <row r="619" spans="1:11" ht="21" thickBot="1" x14ac:dyDescent="0.3">
      <c r="A619" s="1" t="str">
        <f>IF(E619=استعلام!$H$3,COUNTIF(المنصرف!$E$3:E619,استعلام!$H$3),"")</f>
        <v/>
      </c>
      <c r="B619" s="52"/>
      <c r="C619" s="36"/>
      <c r="D619" s="37"/>
      <c r="E619" s="90"/>
      <c r="F619" s="2"/>
      <c r="G619" s="224"/>
      <c r="H619" s="86"/>
      <c r="I619" s="2"/>
      <c r="J619" s="38"/>
      <c r="K619" s="43"/>
    </row>
    <row r="620" spans="1:11" ht="21" thickBot="1" x14ac:dyDescent="0.3">
      <c r="A620" s="1" t="str">
        <f>IF(E620=استعلام!$H$3,COUNTIF(المنصرف!$E$3:E620,استعلام!$H$3),"")</f>
        <v/>
      </c>
      <c r="B620" s="52"/>
      <c r="C620" s="36"/>
      <c r="D620" s="37"/>
      <c r="E620" s="90"/>
      <c r="F620" s="2"/>
      <c r="G620" s="224"/>
      <c r="H620" s="86"/>
      <c r="I620" s="2"/>
      <c r="J620" s="38"/>
      <c r="K620" s="43"/>
    </row>
    <row r="621" spans="1:11" ht="21" thickBot="1" x14ac:dyDescent="0.3">
      <c r="A621" s="1" t="str">
        <f>IF(E621=استعلام!$H$3,COUNTIF(المنصرف!$E$3:E621,استعلام!$H$3),"")</f>
        <v/>
      </c>
      <c r="B621" s="52"/>
      <c r="C621" s="36"/>
      <c r="D621" s="37"/>
      <c r="E621" s="90"/>
      <c r="F621" s="2"/>
      <c r="G621" s="224"/>
      <c r="H621" s="86"/>
      <c r="I621" s="2"/>
      <c r="J621" s="38"/>
      <c r="K621" s="43"/>
    </row>
    <row r="622" spans="1:11" ht="21" thickBot="1" x14ac:dyDescent="0.3">
      <c r="A622" s="1" t="str">
        <f>IF(E622=استعلام!$H$3,COUNTIF(المنصرف!$E$3:E622,استعلام!$H$3),"")</f>
        <v/>
      </c>
      <c r="B622" s="52"/>
      <c r="C622" s="36"/>
      <c r="D622" s="37"/>
      <c r="E622" s="90"/>
      <c r="F622" s="2"/>
      <c r="G622" s="224"/>
      <c r="H622" s="86"/>
      <c r="I622" s="2"/>
      <c r="J622" s="38"/>
      <c r="K622" s="43"/>
    </row>
    <row r="623" spans="1:11" ht="21" thickBot="1" x14ac:dyDescent="0.3">
      <c r="A623" s="1" t="str">
        <f>IF(E623=استعلام!$H$3,COUNTIF(المنصرف!$E$3:E623,استعلام!$H$3),"")</f>
        <v/>
      </c>
      <c r="B623" s="52"/>
      <c r="C623" s="36"/>
      <c r="D623" s="37"/>
      <c r="E623" s="90"/>
      <c r="F623" s="2"/>
      <c r="G623" s="224"/>
      <c r="H623" s="86"/>
      <c r="I623" s="2"/>
      <c r="J623" s="38"/>
      <c r="K623" s="43"/>
    </row>
    <row r="624" spans="1:11" ht="21" thickBot="1" x14ac:dyDescent="0.3">
      <c r="A624" s="1" t="str">
        <f>IF(E624=استعلام!$H$3,COUNTIF(المنصرف!$E$3:E624,استعلام!$H$3),"")</f>
        <v/>
      </c>
      <c r="B624" s="52"/>
      <c r="C624" s="36"/>
      <c r="D624" s="37"/>
      <c r="E624" s="90"/>
      <c r="F624" s="2"/>
      <c r="G624" s="224"/>
      <c r="H624" s="86"/>
      <c r="I624" s="2"/>
      <c r="J624" s="38"/>
      <c r="K624" s="43"/>
    </row>
    <row r="625" spans="1:11" ht="21" thickBot="1" x14ac:dyDescent="0.3">
      <c r="A625" s="1" t="str">
        <f>IF(E625=استعلام!$H$3,COUNTIF(المنصرف!$E$3:E625,استعلام!$H$3),"")</f>
        <v/>
      </c>
      <c r="B625" s="52"/>
      <c r="C625" s="36"/>
      <c r="D625" s="37"/>
      <c r="E625" s="90"/>
      <c r="F625" s="2"/>
      <c r="G625" s="224"/>
      <c r="H625" s="86"/>
      <c r="I625" s="2"/>
      <c r="J625" s="38"/>
      <c r="K625" s="43"/>
    </row>
    <row r="626" spans="1:11" ht="21" thickBot="1" x14ac:dyDescent="0.3">
      <c r="A626" s="1" t="str">
        <f>IF(E626=استعلام!$H$3,COUNTIF(المنصرف!$E$3:E626,استعلام!$H$3),"")</f>
        <v/>
      </c>
      <c r="B626" s="52"/>
      <c r="C626" s="36"/>
      <c r="D626" s="37"/>
      <c r="E626" s="90"/>
      <c r="F626" s="2"/>
      <c r="G626" s="224"/>
      <c r="H626" s="86"/>
      <c r="I626" s="2"/>
      <c r="J626" s="38"/>
      <c r="K626" s="43"/>
    </row>
    <row r="627" spans="1:11" ht="21" thickBot="1" x14ac:dyDescent="0.3">
      <c r="A627" s="1" t="str">
        <f>IF(E627=استعلام!$H$3,COUNTIF(المنصرف!$E$3:E627,استعلام!$H$3),"")</f>
        <v/>
      </c>
      <c r="B627" s="52"/>
      <c r="C627" s="36"/>
      <c r="D627" s="37"/>
      <c r="E627" s="90"/>
      <c r="F627" s="2"/>
      <c r="G627" s="224"/>
      <c r="H627" s="86"/>
      <c r="I627" s="2"/>
      <c r="J627" s="38"/>
      <c r="K627" s="43"/>
    </row>
    <row r="628" spans="1:11" ht="21" thickBot="1" x14ac:dyDescent="0.3">
      <c r="A628" s="1" t="str">
        <f>IF(E628=استعلام!$H$3,COUNTIF(المنصرف!$E$3:E628,استعلام!$H$3),"")</f>
        <v/>
      </c>
      <c r="B628" s="52"/>
      <c r="C628" s="36"/>
      <c r="D628" s="37"/>
      <c r="E628" s="90"/>
      <c r="F628" s="2"/>
      <c r="G628" s="224"/>
      <c r="H628" s="86"/>
      <c r="I628" s="2"/>
      <c r="J628" s="38"/>
      <c r="K628" s="43"/>
    </row>
    <row r="629" spans="1:11" ht="21" thickBot="1" x14ac:dyDescent="0.3">
      <c r="A629" s="1" t="str">
        <f>IF(E629=استعلام!$H$3,COUNTIF(المنصرف!$E$3:E629,استعلام!$H$3),"")</f>
        <v/>
      </c>
      <c r="B629" s="52"/>
      <c r="C629" s="36"/>
      <c r="D629" s="37"/>
      <c r="E629" s="90"/>
      <c r="F629" s="2"/>
      <c r="G629" s="224"/>
      <c r="H629" s="86"/>
      <c r="I629" s="2"/>
      <c r="J629" s="38"/>
      <c r="K629" s="43"/>
    </row>
    <row r="630" spans="1:11" ht="21" thickBot="1" x14ac:dyDescent="0.3">
      <c r="A630" s="1" t="str">
        <f>IF(E630=استعلام!$H$3,COUNTIF(المنصرف!$E$3:E630,استعلام!$H$3),"")</f>
        <v/>
      </c>
      <c r="B630" s="52"/>
      <c r="C630" s="36"/>
      <c r="D630" s="37"/>
      <c r="E630" s="90"/>
      <c r="F630" s="2"/>
      <c r="G630" s="224"/>
      <c r="H630" s="86"/>
      <c r="I630" s="2"/>
      <c r="J630" s="38"/>
      <c r="K630" s="43"/>
    </row>
    <row r="631" spans="1:11" ht="21" thickBot="1" x14ac:dyDescent="0.3">
      <c r="A631" s="1" t="str">
        <f>IF(E631=استعلام!$H$3,COUNTIF(المنصرف!$E$3:E631,استعلام!$H$3),"")</f>
        <v/>
      </c>
      <c r="B631" s="52"/>
      <c r="C631" s="36"/>
      <c r="D631" s="37"/>
      <c r="E631" s="90"/>
      <c r="F631" s="2"/>
      <c r="G631" s="224"/>
      <c r="H631" s="86"/>
      <c r="I631" s="2"/>
      <c r="J631" s="38"/>
      <c r="K631" s="43"/>
    </row>
    <row r="632" spans="1:11" ht="21" thickBot="1" x14ac:dyDescent="0.3">
      <c r="A632" s="1" t="str">
        <f>IF(E632=استعلام!$H$3,COUNTIF(المنصرف!$E$3:E632,استعلام!$H$3),"")</f>
        <v/>
      </c>
      <c r="B632" s="52"/>
      <c r="C632" s="36"/>
      <c r="D632" s="37"/>
      <c r="E632" s="90"/>
      <c r="F632" s="2"/>
      <c r="G632" s="224"/>
      <c r="H632" s="86"/>
      <c r="I632" s="2"/>
      <c r="J632" s="38"/>
      <c r="K632" s="43"/>
    </row>
    <row r="633" spans="1:11" ht="21" thickBot="1" x14ac:dyDescent="0.3">
      <c r="A633" s="1" t="str">
        <f>IF(E633=استعلام!$H$3,COUNTIF(المنصرف!$E$3:E633,استعلام!$H$3),"")</f>
        <v/>
      </c>
      <c r="B633" s="52"/>
      <c r="C633" s="36"/>
      <c r="D633" s="37"/>
      <c r="E633" s="90"/>
      <c r="F633" s="2"/>
      <c r="G633" s="224"/>
      <c r="H633" s="86"/>
      <c r="I633" s="2"/>
      <c r="J633" s="38"/>
      <c r="K633" s="43"/>
    </row>
    <row r="634" spans="1:11" ht="21" thickBot="1" x14ac:dyDescent="0.3">
      <c r="A634" s="1" t="str">
        <f>IF(E634=استعلام!$H$3,COUNTIF(المنصرف!$E$3:E634,استعلام!$H$3),"")</f>
        <v/>
      </c>
      <c r="B634" s="52"/>
      <c r="C634" s="36"/>
      <c r="D634" s="37"/>
      <c r="E634" s="90"/>
      <c r="F634" s="2"/>
      <c r="G634" s="224"/>
      <c r="H634" s="86"/>
      <c r="I634" s="2"/>
      <c r="J634" s="38"/>
      <c r="K634" s="43"/>
    </row>
    <row r="635" spans="1:11" ht="21" thickBot="1" x14ac:dyDescent="0.3">
      <c r="A635" s="1" t="str">
        <f>IF(E635=استعلام!$H$3,COUNTIF(المنصرف!$E$3:E635,استعلام!$H$3),"")</f>
        <v/>
      </c>
      <c r="B635" s="52"/>
      <c r="C635" s="36"/>
      <c r="D635" s="37"/>
      <c r="E635" s="90"/>
      <c r="F635" s="2"/>
      <c r="G635" s="224"/>
      <c r="H635" s="86"/>
      <c r="I635" s="2"/>
      <c r="J635" s="38"/>
      <c r="K635" s="43"/>
    </row>
    <row r="636" spans="1:11" ht="21" thickBot="1" x14ac:dyDescent="0.3">
      <c r="A636" s="1" t="str">
        <f>IF(E636=استعلام!$H$3,COUNTIF(المنصرف!$E$3:E636,استعلام!$H$3),"")</f>
        <v/>
      </c>
      <c r="B636" s="52"/>
      <c r="C636" s="36"/>
      <c r="D636" s="37"/>
      <c r="E636" s="90"/>
      <c r="F636" s="2"/>
      <c r="G636" s="224"/>
      <c r="H636" s="86"/>
      <c r="I636" s="2"/>
      <c r="J636" s="38"/>
      <c r="K636" s="43"/>
    </row>
    <row r="637" spans="1:11" ht="21" thickBot="1" x14ac:dyDescent="0.3">
      <c r="A637" s="1" t="str">
        <f>IF(E637=استعلام!$H$3,COUNTIF(المنصرف!$E$3:E637,استعلام!$H$3),"")</f>
        <v/>
      </c>
      <c r="B637" s="52"/>
      <c r="C637" s="36"/>
      <c r="D637" s="37"/>
      <c r="E637" s="90"/>
      <c r="F637" s="2"/>
      <c r="G637" s="224"/>
      <c r="H637" s="86"/>
      <c r="I637" s="2"/>
      <c r="J637" s="38"/>
      <c r="K637" s="43"/>
    </row>
    <row r="638" spans="1:11" ht="21" thickBot="1" x14ac:dyDescent="0.3">
      <c r="A638" s="1" t="str">
        <f>IF(E638=استعلام!$H$3,COUNTIF(المنصرف!$E$3:E638,استعلام!$H$3),"")</f>
        <v/>
      </c>
      <c r="B638" s="52"/>
      <c r="C638" s="36"/>
      <c r="D638" s="37"/>
      <c r="E638" s="204"/>
      <c r="F638" s="90"/>
      <c r="G638" s="224"/>
      <c r="H638" s="86"/>
      <c r="I638" s="2"/>
      <c r="J638" s="38"/>
      <c r="K638" s="43"/>
    </row>
    <row r="639" spans="1:11" ht="21" thickBot="1" x14ac:dyDescent="0.3">
      <c r="A639" s="1" t="str">
        <f>IF(E639=استعلام!$H$3,COUNTIF(المنصرف!$E$3:E639,استعلام!$H$3),"")</f>
        <v/>
      </c>
      <c r="B639" s="52"/>
      <c r="C639" s="36"/>
      <c r="D639" s="37"/>
      <c r="E639" s="204"/>
      <c r="F639" s="90"/>
      <c r="G639" s="224"/>
      <c r="H639" s="86"/>
      <c r="I639" s="2"/>
      <c r="J639" s="38"/>
      <c r="K639" s="43"/>
    </row>
    <row r="640" spans="1:11" ht="21" thickBot="1" x14ac:dyDescent="0.3">
      <c r="A640" s="1" t="str">
        <f>IF(E640=استعلام!$H$3,COUNTIF(المنصرف!$E$3:E640,استعلام!$H$3),"")</f>
        <v/>
      </c>
      <c r="B640" s="52"/>
      <c r="C640" s="36"/>
      <c r="D640" s="37"/>
      <c r="E640" s="204"/>
      <c r="F640" s="90"/>
      <c r="G640" s="224"/>
      <c r="H640" s="86"/>
      <c r="I640" s="2"/>
      <c r="J640" s="38"/>
      <c r="K640" s="43"/>
    </row>
    <row r="641" spans="1:11" ht="21" thickBot="1" x14ac:dyDescent="0.3">
      <c r="A641" s="1" t="str">
        <f>IF(E641=استعلام!$H$3,COUNTIF(المنصرف!$E$3:E641,استعلام!$H$3),"")</f>
        <v/>
      </c>
      <c r="B641" s="52"/>
      <c r="C641" s="36"/>
      <c r="D641" s="37"/>
      <c r="E641" s="204"/>
      <c r="F641" s="90"/>
      <c r="G641" s="224"/>
      <c r="H641" s="86"/>
      <c r="I641" s="2"/>
      <c r="J641" s="38"/>
      <c r="K641" s="43"/>
    </row>
    <row r="642" spans="1:11" ht="21" thickBot="1" x14ac:dyDescent="0.3">
      <c r="A642" s="1" t="str">
        <f>IF(E642=استعلام!$H$3,COUNTIF(المنصرف!$E$3:E642,استعلام!$H$3),"")</f>
        <v/>
      </c>
      <c r="B642" s="52"/>
      <c r="C642" s="36"/>
      <c r="D642" s="37"/>
      <c r="E642" s="204"/>
      <c r="F642" s="90"/>
      <c r="G642" s="224"/>
      <c r="H642" s="86"/>
      <c r="I642" s="2"/>
      <c r="J642" s="38"/>
      <c r="K642" s="43"/>
    </row>
    <row r="643" spans="1:11" ht="21" thickBot="1" x14ac:dyDescent="0.3">
      <c r="A643" s="1" t="str">
        <f>IF(E643=استعلام!$H$3,COUNTIF(المنصرف!$E$3:E643,استعلام!$H$3),"")</f>
        <v/>
      </c>
      <c r="B643" s="52"/>
      <c r="C643" s="36"/>
      <c r="D643" s="37"/>
      <c r="E643" s="204"/>
      <c r="F643" s="90"/>
      <c r="G643" s="224"/>
      <c r="H643" s="86"/>
      <c r="I643" s="2"/>
      <c r="J643" s="38"/>
      <c r="K643" s="43"/>
    </row>
    <row r="644" spans="1:11" ht="21" thickBot="1" x14ac:dyDescent="0.3">
      <c r="A644" s="1" t="str">
        <f>IF(E644=استعلام!$H$3,COUNTIF(المنصرف!$E$3:E644,استعلام!$H$3),"")</f>
        <v/>
      </c>
      <c r="B644" s="52"/>
      <c r="C644" s="36"/>
      <c r="D644" s="37"/>
      <c r="E644" s="204"/>
      <c r="F644" s="90"/>
      <c r="G644" s="224"/>
      <c r="H644" s="86"/>
      <c r="I644" s="2"/>
      <c r="J644" s="38"/>
      <c r="K644" s="43"/>
    </row>
    <row r="645" spans="1:11" ht="21" thickBot="1" x14ac:dyDescent="0.3">
      <c r="A645" s="1" t="str">
        <f>IF(E645=استعلام!$H$3,COUNTIF(المنصرف!$E$3:E645,استعلام!$H$3),"")</f>
        <v/>
      </c>
      <c r="B645" s="52"/>
      <c r="C645" s="36"/>
      <c r="D645" s="37"/>
      <c r="E645" s="204"/>
      <c r="F645" s="90"/>
      <c r="G645" s="224"/>
      <c r="H645" s="86"/>
      <c r="I645" s="2"/>
      <c r="J645" s="38"/>
      <c r="K645" s="43"/>
    </row>
    <row r="646" spans="1:11" ht="21" thickBot="1" x14ac:dyDescent="0.3">
      <c r="A646" s="1" t="str">
        <f>IF(E646=استعلام!$H$3,COUNTIF(المنصرف!$E$3:E646,استعلام!$H$3),"")</f>
        <v/>
      </c>
      <c r="B646" s="52"/>
      <c r="C646" s="36"/>
      <c r="D646" s="37"/>
      <c r="E646" s="204"/>
      <c r="F646" s="90"/>
      <c r="G646" s="224"/>
      <c r="H646" s="86"/>
      <c r="I646" s="2"/>
      <c r="J646" s="38"/>
      <c r="K646" s="43"/>
    </row>
    <row r="647" spans="1:11" ht="21" thickBot="1" x14ac:dyDescent="0.3">
      <c r="A647" s="1" t="str">
        <f>IF(E647=استعلام!$H$3,COUNTIF(المنصرف!$E$3:E647,استعلام!$H$3),"")</f>
        <v/>
      </c>
      <c r="B647" s="52"/>
      <c r="C647" s="36"/>
      <c r="D647" s="37"/>
      <c r="E647" s="204"/>
      <c r="F647" s="90"/>
      <c r="G647" s="224"/>
      <c r="H647" s="86"/>
      <c r="I647" s="2"/>
      <c r="J647" s="38"/>
      <c r="K647" s="43"/>
    </row>
    <row r="648" spans="1:11" ht="21" thickBot="1" x14ac:dyDescent="0.3">
      <c r="A648" s="1" t="str">
        <f>IF(E648=استعلام!$H$3,COUNTIF(المنصرف!$E$3:E648,استعلام!$H$3),"")</f>
        <v/>
      </c>
      <c r="B648" s="52"/>
      <c r="C648" s="36"/>
      <c r="D648" s="37"/>
      <c r="E648" s="204"/>
      <c r="F648" s="90"/>
      <c r="G648" s="224"/>
      <c r="H648" s="86"/>
      <c r="I648" s="2"/>
      <c r="J648" s="38"/>
      <c r="K648" s="43"/>
    </row>
    <row r="649" spans="1:11" ht="21" thickBot="1" x14ac:dyDescent="0.3">
      <c r="A649" s="1" t="str">
        <f>IF(E649=استعلام!$H$3,COUNTIF(المنصرف!$E$3:E649,استعلام!$H$3),"")</f>
        <v/>
      </c>
      <c r="B649" s="52"/>
      <c r="C649" s="36"/>
      <c r="D649" s="37"/>
      <c r="E649" s="204"/>
      <c r="F649" s="90"/>
      <c r="G649" s="224"/>
      <c r="H649" s="86"/>
      <c r="I649" s="2"/>
      <c r="J649" s="38"/>
      <c r="K649" s="43"/>
    </row>
    <row r="650" spans="1:11" ht="21" thickBot="1" x14ac:dyDescent="0.3">
      <c r="A650" s="1" t="str">
        <f>IF(E650=استعلام!$H$3,COUNTIF(المنصرف!$E$3:E650,استعلام!$H$3),"")</f>
        <v/>
      </c>
      <c r="B650" s="52"/>
      <c r="C650" s="36"/>
      <c r="D650" s="37"/>
      <c r="E650" s="204"/>
      <c r="F650" s="90"/>
      <c r="G650" s="224"/>
      <c r="H650" s="86"/>
      <c r="I650" s="2"/>
      <c r="J650" s="38"/>
      <c r="K650" s="43"/>
    </row>
    <row r="651" spans="1:11" ht="21" thickBot="1" x14ac:dyDescent="0.3">
      <c r="A651" s="1" t="str">
        <f>IF(E651=استعلام!$H$3,COUNTIF(المنصرف!$E$3:E651,استعلام!$H$3),"")</f>
        <v/>
      </c>
      <c r="B651" s="52"/>
      <c r="C651" s="36"/>
      <c r="D651" s="37"/>
      <c r="E651" s="204"/>
      <c r="F651" s="90"/>
      <c r="G651" s="224"/>
      <c r="H651" s="86"/>
      <c r="I651" s="2"/>
      <c r="J651" s="38"/>
      <c r="K651" s="43"/>
    </row>
    <row r="652" spans="1:11" ht="21" thickBot="1" x14ac:dyDescent="0.3">
      <c r="A652" s="1" t="str">
        <f>IF(E652=استعلام!$H$3,COUNTIF(المنصرف!$E$3:E652,استعلام!$H$3),"")</f>
        <v/>
      </c>
      <c r="B652" s="52"/>
      <c r="C652" s="36"/>
      <c r="D652" s="37"/>
      <c r="E652" s="204"/>
      <c r="F652" s="90"/>
      <c r="G652" s="224"/>
      <c r="H652" s="86"/>
      <c r="I652" s="2"/>
      <c r="J652" s="38"/>
      <c r="K652" s="43"/>
    </row>
    <row r="653" spans="1:11" ht="21" thickBot="1" x14ac:dyDescent="0.3">
      <c r="A653" s="1" t="str">
        <f>IF(E653=استعلام!$H$3,COUNTIF(المنصرف!$E$3:E653,استعلام!$H$3),"")</f>
        <v/>
      </c>
      <c r="B653" s="52"/>
      <c r="C653" s="36"/>
      <c r="D653" s="37"/>
      <c r="E653" s="204"/>
      <c r="F653" s="90"/>
      <c r="G653" s="224"/>
      <c r="H653" s="86"/>
      <c r="I653" s="2"/>
      <c r="J653" s="38"/>
      <c r="K653" s="43"/>
    </row>
    <row r="654" spans="1:11" ht="21" thickBot="1" x14ac:dyDescent="0.3">
      <c r="A654" s="1" t="str">
        <f>IF(E654=استعلام!$H$3,COUNTIF(المنصرف!$E$3:E654,استعلام!$H$3),"")</f>
        <v/>
      </c>
      <c r="B654" s="52"/>
      <c r="C654" s="36"/>
      <c r="D654" s="37"/>
      <c r="E654" s="204"/>
      <c r="F654" s="90"/>
      <c r="G654" s="224"/>
      <c r="H654" s="86"/>
      <c r="I654" s="2"/>
      <c r="J654" s="38"/>
      <c r="K654" s="43"/>
    </row>
    <row r="655" spans="1:11" ht="21" thickBot="1" x14ac:dyDescent="0.3">
      <c r="A655" s="1" t="str">
        <f>IF(E655=استعلام!$H$3,COUNTIF(المنصرف!$E$3:E655,استعلام!$H$3),"")</f>
        <v/>
      </c>
      <c r="B655" s="52"/>
      <c r="C655" s="36"/>
      <c r="D655" s="37"/>
      <c r="E655" s="90"/>
      <c r="F655" s="2"/>
      <c r="G655" s="224"/>
      <c r="H655" s="86"/>
      <c r="I655" s="2"/>
      <c r="J655" s="38"/>
      <c r="K655" s="43"/>
    </row>
    <row r="656" spans="1:11" ht="21" thickBot="1" x14ac:dyDescent="0.3">
      <c r="A656" s="1" t="str">
        <f>IF(E656=استعلام!$H$3,COUNTIF(المنصرف!$E$3:E656,استعلام!$H$3),"")</f>
        <v/>
      </c>
      <c r="B656" s="52"/>
      <c r="C656" s="36"/>
      <c r="D656" s="37"/>
      <c r="E656" s="90"/>
      <c r="F656" s="2"/>
      <c r="G656" s="224"/>
      <c r="H656" s="86"/>
      <c r="I656" s="2"/>
      <c r="J656" s="38"/>
      <c r="K656" s="43"/>
    </row>
    <row r="657" spans="1:11" ht="21" thickBot="1" x14ac:dyDescent="0.3">
      <c r="A657" s="1" t="str">
        <f>IF(E657=استعلام!$H$3,COUNTIF(المنصرف!$E$3:E657,استعلام!$H$3),"")</f>
        <v/>
      </c>
      <c r="B657" s="52"/>
      <c r="C657" s="36"/>
      <c r="D657" s="37"/>
      <c r="E657" s="90"/>
      <c r="F657" s="2"/>
      <c r="G657" s="224"/>
      <c r="H657" s="86"/>
      <c r="I657" s="2"/>
      <c r="J657" s="38"/>
      <c r="K657" s="43"/>
    </row>
    <row r="658" spans="1:11" ht="21" thickBot="1" x14ac:dyDescent="0.3">
      <c r="A658" s="1" t="str">
        <f>IF(E658=استعلام!$H$3,COUNTIF(المنصرف!$E$3:E658,استعلام!$H$3),"")</f>
        <v/>
      </c>
      <c r="B658" s="52"/>
      <c r="C658" s="36"/>
      <c r="D658" s="37"/>
      <c r="E658" s="90"/>
      <c r="F658" s="2"/>
      <c r="G658" s="224"/>
      <c r="H658" s="86"/>
      <c r="I658" s="2"/>
      <c r="J658" s="38"/>
      <c r="K658" s="43"/>
    </row>
    <row r="659" spans="1:11" ht="21" thickBot="1" x14ac:dyDescent="0.3">
      <c r="A659" s="1" t="str">
        <f>IF(E659=استعلام!$H$3,COUNTIF(المنصرف!$E$3:E659,استعلام!$H$3),"")</f>
        <v/>
      </c>
      <c r="B659" s="52"/>
      <c r="C659" s="36"/>
      <c r="D659" s="37"/>
      <c r="E659" s="90"/>
      <c r="F659" s="2"/>
      <c r="G659" s="224"/>
      <c r="H659" s="86"/>
      <c r="I659" s="2"/>
      <c r="J659" s="38"/>
      <c r="K659" s="43"/>
    </row>
    <row r="660" spans="1:11" ht="21" thickBot="1" x14ac:dyDescent="0.3">
      <c r="A660" s="1" t="str">
        <f>IF(E660=استعلام!$H$3,COUNTIF(المنصرف!$E$3:E660,استعلام!$H$3),"")</f>
        <v/>
      </c>
      <c r="B660" s="52"/>
      <c r="C660" s="36"/>
      <c r="D660" s="37"/>
      <c r="E660" s="90"/>
      <c r="F660" s="2"/>
      <c r="G660" s="224"/>
      <c r="H660" s="86"/>
      <c r="I660" s="2"/>
      <c r="J660" s="38"/>
      <c r="K660" s="43"/>
    </row>
    <row r="661" spans="1:11" ht="21" thickBot="1" x14ac:dyDescent="0.3">
      <c r="A661" s="1" t="str">
        <f>IF(E661=استعلام!$H$3,COUNTIF(المنصرف!$E$3:E661,استعلام!$H$3),"")</f>
        <v/>
      </c>
      <c r="B661" s="52"/>
      <c r="C661" s="36"/>
      <c r="D661" s="37"/>
      <c r="E661" s="90"/>
      <c r="F661" s="2"/>
      <c r="G661" s="224"/>
      <c r="H661" s="86"/>
      <c r="I661" s="2"/>
      <c r="J661" s="38"/>
      <c r="K661" s="43"/>
    </row>
    <row r="662" spans="1:11" ht="21" thickBot="1" x14ac:dyDescent="0.3">
      <c r="A662" s="1" t="str">
        <f>IF(E662=استعلام!$H$3,COUNTIF(المنصرف!$E$3:E662,استعلام!$H$3),"")</f>
        <v/>
      </c>
      <c r="B662" s="52"/>
      <c r="C662" s="36"/>
      <c r="D662" s="37"/>
      <c r="E662" s="90"/>
      <c r="F662" s="2"/>
      <c r="G662" s="224"/>
      <c r="H662" s="86"/>
      <c r="I662" s="2"/>
      <c r="J662" s="38"/>
      <c r="K662" s="43"/>
    </row>
    <row r="663" spans="1:11" ht="21" thickBot="1" x14ac:dyDescent="0.3">
      <c r="A663" s="1" t="str">
        <f>IF(E663=استعلام!$H$3,COUNTIF(المنصرف!$E$3:E663,استعلام!$H$3),"")</f>
        <v/>
      </c>
      <c r="B663" s="52"/>
      <c r="C663" s="36"/>
      <c r="D663" s="37"/>
      <c r="E663" s="90"/>
      <c r="F663" s="2"/>
      <c r="G663" s="224"/>
      <c r="H663" s="86"/>
      <c r="I663" s="2"/>
      <c r="J663" s="38"/>
      <c r="K663" s="43"/>
    </row>
    <row r="664" spans="1:11" ht="21" thickBot="1" x14ac:dyDescent="0.3">
      <c r="A664" s="1" t="str">
        <f>IF(E664=استعلام!$H$3,COUNTIF(المنصرف!$E$3:E664,استعلام!$H$3),"")</f>
        <v/>
      </c>
      <c r="B664" s="52"/>
      <c r="C664" s="36"/>
      <c r="D664" s="37"/>
      <c r="E664" s="90"/>
      <c r="F664" s="2"/>
      <c r="G664" s="224"/>
      <c r="H664" s="86"/>
      <c r="I664" s="2"/>
      <c r="J664" s="38"/>
      <c r="K664" s="43"/>
    </row>
    <row r="665" spans="1:11" ht="21" thickBot="1" x14ac:dyDescent="0.3">
      <c r="A665" s="1" t="str">
        <f>IF(E665=استعلام!$H$3,COUNTIF(المنصرف!$E$3:E665,استعلام!$H$3),"")</f>
        <v/>
      </c>
      <c r="B665" s="52"/>
      <c r="C665" s="36"/>
      <c r="D665" s="37"/>
      <c r="E665" s="90"/>
      <c r="F665" s="2"/>
      <c r="G665" s="224"/>
      <c r="H665" s="86"/>
      <c r="I665" s="2"/>
      <c r="J665" s="38"/>
      <c r="K665" s="43"/>
    </row>
    <row r="666" spans="1:11" ht="21" thickBot="1" x14ac:dyDescent="0.3">
      <c r="A666" s="1" t="str">
        <f>IF(E666=استعلام!$H$3,COUNTIF(المنصرف!$E$3:E666,استعلام!$H$3),"")</f>
        <v/>
      </c>
      <c r="B666" s="52"/>
      <c r="C666" s="36"/>
      <c r="D666" s="37"/>
      <c r="E666" s="90"/>
      <c r="F666" s="2"/>
      <c r="G666" s="224"/>
      <c r="H666" s="86"/>
      <c r="I666" s="2"/>
      <c r="J666" s="38"/>
      <c r="K666" s="43"/>
    </row>
    <row r="667" spans="1:11" ht="21" thickBot="1" x14ac:dyDescent="0.3">
      <c r="A667" s="1" t="str">
        <f>IF(E667=استعلام!$H$3,COUNTIF(المنصرف!$E$3:E667,استعلام!$H$3),"")</f>
        <v/>
      </c>
      <c r="B667" s="52"/>
      <c r="C667" s="36"/>
      <c r="D667" s="37"/>
      <c r="E667" s="90"/>
      <c r="F667" s="2"/>
      <c r="G667" s="224"/>
      <c r="H667" s="86"/>
      <c r="I667" s="2"/>
      <c r="J667" s="38"/>
      <c r="K667" s="43"/>
    </row>
    <row r="668" spans="1:11" ht="21" thickBot="1" x14ac:dyDescent="0.3">
      <c r="A668" s="1" t="str">
        <f>IF(E668=استعلام!$H$3,COUNTIF(المنصرف!$E$3:E668,استعلام!$H$3),"")</f>
        <v/>
      </c>
      <c r="B668" s="52"/>
      <c r="C668" s="36"/>
      <c r="D668" s="37"/>
      <c r="E668" s="90"/>
      <c r="F668" s="2"/>
      <c r="G668" s="224"/>
      <c r="H668" s="86"/>
      <c r="I668" s="2"/>
      <c r="J668" s="38"/>
      <c r="K668" s="43"/>
    </row>
    <row r="669" spans="1:11" ht="21" thickBot="1" x14ac:dyDescent="0.3">
      <c r="A669" s="1" t="str">
        <f>IF(E669=استعلام!$H$3,COUNTIF(المنصرف!$E$3:E669,استعلام!$H$3),"")</f>
        <v/>
      </c>
      <c r="B669" s="52"/>
      <c r="C669" s="36"/>
      <c r="D669" s="37"/>
      <c r="E669" s="90"/>
      <c r="F669" s="2"/>
      <c r="G669" s="224"/>
      <c r="H669" s="86"/>
      <c r="I669" s="2"/>
      <c r="J669" s="38"/>
      <c r="K669" s="43"/>
    </row>
    <row r="670" spans="1:11" ht="21" thickBot="1" x14ac:dyDescent="0.3">
      <c r="A670" s="1" t="str">
        <f>IF(E670=استعلام!$H$3,COUNTIF(المنصرف!$E$3:E670,استعلام!$H$3),"")</f>
        <v/>
      </c>
      <c r="B670" s="52"/>
      <c r="C670" s="36"/>
      <c r="D670" s="37"/>
      <c r="E670" s="90"/>
      <c r="F670" s="2"/>
      <c r="G670" s="224"/>
      <c r="H670" s="86"/>
      <c r="I670" s="2"/>
      <c r="J670" s="38"/>
      <c r="K670" s="43"/>
    </row>
    <row r="671" spans="1:11" ht="21" thickBot="1" x14ac:dyDescent="0.3">
      <c r="A671" s="1" t="str">
        <f>IF(E671=استعلام!$H$3,COUNTIF(المنصرف!$E$3:E671,استعلام!$H$3),"")</f>
        <v/>
      </c>
      <c r="B671" s="52"/>
      <c r="C671" s="36"/>
      <c r="D671" s="37"/>
      <c r="E671" s="90"/>
      <c r="F671" s="2"/>
      <c r="G671" s="224"/>
      <c r="H671" s="86"/>
      <c r="I671" s="2"/>
      <c r="J671" s="38"/>
      <c r="K671" s="43"/>
    </row>
    <row r="672" spans="1:11" ht="21" thickBot="1" x14ac:dyDescent="0.3">
      <c r="A672" s="1" t="str">
        <f>IF(E672=استعلام!$H$3,COUNTIF(المنصرف!$E$3:E672,استعلام!$H$3),"")</f>
        <v/>
      </c>
      <c r="B672" s="52"/>
      <c r="C672" s="36"/>
      <c r="D672" s="37"/>
      <c r="E672" s="90"/>
      <c r="F672" s="2"/>
      <c r="G672" s="224"/>
      <c r="H672" s="86"/>
      <c r="I672" s="2"/>
      <c r="J672" s="38"/>
      <c r="K672" s="43"/>
    </row>
    <row r="673" spans="1:11" ht="21" thickBot="1" x14ac:dyDescent="0.3">
      <c r="A673" s="1" t="str">
        <f>IF(E673=استعلام!$H$3,COUNTIF(المنصرف!$E$3:E673,استعلام!$H$3),"")</f>
        <v/>
      </c>
      <c r="B673" s="52"/>
      <c r="C673" s="36"/>
      <c r="D673" s="37"/>
      <c r="E673" s="90"/>
      <c r="F673" s="2"/>
      <c r="G673" s="224"/>
      <c r="H673" s="86"/>
      <c r="I673" s="2"/>
      <c r="J673" s="38"/>
      <c r="K673" s="43"/>
    </row>
    <row r="674" spans="1:11" ht="21" thickBot="1" x14ac:dyDescent="0.3">
      <c r="A674" s="1" t="str">
        <f>IF(E674=استعلام!$H$3,COUNTIF(المنصرف!$E$3:E674,استعلام!$H$3),"")</f>
        <v/>
      </c>
      <c r="B674" s="52"/>
      <c r="C674" s="36"/>
      <c r="D674" s="37"/>
      <c r="E674" s="90"/>
      <c r="F674" s="2"/>
      <c r="G674" s="224"/>
      <c r="H674" s="86"/>
      <c r="I674" s="2"/>
      <c r="J674" s="38"/>
      <c r="K674" s="43"/>
    </row>
    <row r="675" spans="1:11" ht="21" thickBot="1" x14ac:dyDescent="0.3">
      <c r="A675" s="1" t="str">
        <f>IF(E675=استعلام!$H$3,COUNTIF(المنصرف!$E$3:E675,استعلام!$H$3),"")</f>
        <v/>
      </c>
      <c r="B675" s="52"/>
      <c r="C675" s="36"/>
      <c r="D675" s="37"/>
      <c r="E675" s="90"/>
      <c r="F675" s="2"/>
      <c r="G675" s="224"/>
      <c r="H675" s="86"/>
      <c r="I675" s="2"/>
      <c r="J675" s="38"/>
      <c r="K675" s="43"/>
    </row>
    <row r="676" spans="1:11" ht="21" thickBot="1" x14ac:dyDescent="0.3">
      <c r="A676" s="1" t="str">
        <f>IF(E676=استعلام!$H$3,COUNTIF(المنصرف!$E$3:E676,استعلام!$H$3),"")</f>
        <v/>
      </c>
      <c r="B676" s="52"/>
      <c r="C676" s="36"/>
      <c r="D676" s="37"/>
      <c r="E676" s="90"/>
      <c r="F676" s="2"/>
      <c r="G676" s="224"/>
      <c r="H676" s="86"/>
      <c r="I676" s="2"/>
      <c r="J676" s="38"/>
      <c r="K676" s="43"/>
    </row>
    <row r="677" spans="1:11" ht="21" thickBot="1" x14ac:dyDescent="0.3">
      <c r="A677" s="1" t="str">
        <f>IF(E677=استعلام!$H$3,COUNTIF(المنصرف!$E$3:E677,استعلام!$H$3),"")</f>
        <v/>
      </c>
      <c r="B677" s="52"/>
      <c r="C677" s="36"/>
      <c r="D677" s="37"/>
      <c r="E677" s="90"/>
      <c r="F677" s="2"/>
      <c r="G677" s="224"/>
      <c r="H677" s="86"/>
      <c r="I677" s="2"/>
      <c r="J677" s="38"/>
      <c r="K677" s="43"/>
    </row>
    <row r="678" spans="1:11" ht="21" thickBot="1" x14ac:dyDescent="0.3">
      <c r="A678" s="1" t="str">
        <f>IF(E678=استعلام!$H$3,COUNTIF(المنصرف!$E$3:E678,استعلام!$H$3),"")</f>
        <v/>
      </c>
      <c r="B678" s="52"/>
      <c r="C678" s="36"/>
      <c r="D678" s="37"/>
      <c r="E678" s="90"/>
      <c r="F678" s="2"/>
      <c r="G678" s="224"/>
      <c r="H678" s="86"/>
      <c r="I678" s="2"/>
      <c r="J678" s="38"/>
      <c r="K678" s="43"/>
    </row>
    <row r="679" spans="1:11" ht="21" thickBot="1" x14ac:dyDescent="0.3">
      <c r="A679" s="1" t="str">
        <f>IF(E679=استعلام!$H$3,COUNTIF(المنصرف!$E$3:E679,استعلام!$H$3),"")</f>
        <v/>
      </c>
      <c r="B679" s="52"/>
      <c r="C679" s="36"/>
      <c r="D679" s="37"/>
      <c r="E679" s="90"/>
      <c r="F679" s="2"/>
      <c r="G679" s="224"/>
      <c r="H679" s="86"/>
      <c r="I679" s="2"/>
      <c r="J679" s="38"/>
      <c r="K679" s="43"/>
    </row>
    <row r="680" spans="1:11" ht="21" thickBot="1" x14ac:dyDescent="0.3">
      <c r="A680" s="1" t="str">
        <f>IF(E680=استعلام!$H$3,COUNTIF(المنصرف!$E$3:E680,استعلام!$H$3),"")</f>
        <v/>
      </c>
      <c r="B680" s="52"/>
      <c r="C680" s="36"/>
      <c r="D680" s="37"/>
      <c r="E680" s="90"/>
      <c r="F680" s="2"/>
      <c r="G680" s="224"/>
      <c r="H680" s="86"/>
      <c r="I680" s="2"/>
      <c r="J680" s="38"/>
      <c r="K680" s="43"/>
    </row>
    <row r="681" spans="1:11" ht="21" thickBot="1" x14ac:dyDescent="0.3">
      <c r="A681" s="1" t="str">
        <f>IF(E681=استعلام!$H$3,COUNTIF(المنصرف!$E$3:E681,استعلام!$H$3),"")</f>
        <v/>
      </c>
      <c r="B681" s="52"/>
      <c r="C681" s="36"/>
      <c r="D681" s="37"/>
      <c r="E681" s="90"/>
      <c r="F681" s="2"/>
      <c r="G681" s="224"/>
      <c r="H681" s="86"/>
      <c r="I681" s="2"/>
      <c r="J681" s="38"/>
      <c r="K681" s="43"/>
    </row>
    <row r="682" spans="1:11" ht="21" thickBot="1" x14ac:dyDescent="0.3">
      <c r="A682" s="1" t="str">
        <f>IF(E682=استعلام!$H$3,COUNTIF(المنصرف!$E$3:E682,استعلام!$H$3),"")</f>
        <v/>
      </c>
      <c r="B682" s="52"/>
      <c r="C682" s="36"/>
      <c r="D682" s="37"/>
      <c r="E682" s="90"/>
      <c r="F682" s="2"/>
      <c r="G682" s="224"/>
      <c r="H682" s="86"/>
      <c r="I682" s="2"/>
      <c r="J682" s="38"/>
      <c r="K682" s="43"/>
    </row>
    <row r="683" spans="1:11" ht="21" thickBot="1" x14ac:dyDescent="0.3">
      <c r="A683" s="1" t="str">
        <f>IF(E683=استعلام!$H$3,COUNTIF(المنصرف!$E$3:E683,استعلام!$H$3),"")</f>
        <v/>
      </c>
      <c r="B683" s="52"/>
      <c r="C683" s="36"/>
      <c r="D683" s="37"/>
      <c r="E683" s="90"/>
      <c r="F683" s="2"/>
      <c r="G683" s="224"/>
      <c r="H683" s="86"/>
      <c r="I683" s="2"/>
      <c r="J683" s="38"/>
      <c r="K683" s="43"/>
    </row>
    <row r="684" spans="1:11" ht="21" thickBot="1" x14ac:dyDescent="0.3">
      <c r="A684" s="1" t="str">
        <f>IF(E684=استعلام!$H$3,COUNTIF(المنصرف!$E$3:E684,استعلام!$H$3),"")</f>
        <v/>
      </c>
      <c r="B684" s="52"/>
      <c r="C684" s="36"/>
      <c r="D684" s="37"/>
      <c r="E684" s="90"/>
      <c r="F684" s="2"/>
      <c r="G684" s="224"/>
      <c r="H684" s="86"/>
      <c r="I684" s="2"/>
      <c r="J684" s="38"/>
      <c r="K684" s="43"/>
    </row>
    <row r="685" spans="1:11" ht="21" thickBot="1" x14ac:dyDescent="0.3">
      <c r="A685" s="1" t="str">
        <f>IF(E685=استعلام!$H$3,COUNTIF(المنصرف!$E$3:E685,استعلام!$H$3),"")</f>
        <v/>
      </c>
      <c r="B685" s="52"/>
      <c r="C685" s="36"/>
      <c r="D685" s="37"/>
      <c r="E685" s="90"/>
      <c r="F685" s="2"/>
      <c r="G685" s="224"/>
      <c r="H685" s="86"/>
      <c r="I685" s="2"/>
      <c r="J685" s="38"/>
      <c r="K685" s="43"/>
    </row>
    <row r="686" spans="1:11" ht="21" thickBot="1" x14ac:dyDescent="0.3">
      <c r="A686" s="1" t="str">
        <f>IF(E686=استعلام!$H$3,COUNTIF(المنصرف!$E$3:E686,استعلام!$H$3),"")</f>
        <v/>
      </c>
      <c r="B686" s="52"/>
      <c r="C686" s="36"/>
      <c r="D686" s="37"/>
      <c r="E686" s="90"/>
      <c r="F686" s="2"/>
      <c r="G686" s="224"/>
      <c r="H686" s="86"/>
      <c r="I686" s="2"/>
      <c r="J686" s="38"/>
      <c r="K686" s="43"/>
    </row>
    <row r="687" spans="1:11" ht="21" thickBot="1" x14ac:dyDescent="0.3">
      <c r="A687" s="1" t="str">
        <f>IF(E687=استعلام!$H$3,COUNTIF(المنصرف!$E$3:E687,استعلام!$H$3),"")</f>
        <v/>
      </c>
      <c r="B687" s="52"/>
      <c r="C687" s="36"/>
      <c r="D687" s="37"/>
      <c r="E687" s="90"/>
      <c r="F687" s="2"/>
      <c r="G687" s="224"/>
      <c r="H687" s="86"/>
      <c r="I687" s="2"/>
      <c r="J687" s="38"/>
      <c r="K687" s="43"/>
    </row>
    <row r="688" spans="1:11" ht="21" thickBot="1" x14ac:dyDescent="0.3">
      <c r="A688" s="1" t="str">
        <f>IF(E688=استعلام!$H$3,COUNTIF(المنصرف!$E$3:E688,استعلام!$H$3),"")</f>
        <v/>
      </c>
      <c r="B688" s="52"/>
      <c r="C688" s="36"/>
      <c r="D688" s="37"/>
      <c r="E688" s="90"/>
      <c r="F688" s="2"/>
      <c r="G688" s="224"/>
      <c r="H688" s="86"/>
      <c r="I688" s="2"/>
      <c r="J688" s="38"/>
      <c r="K688" s="43"/>
    </row>
    <row r="689" spans="1:11" ht="21" thickBot="1" x14ac:dyDescent="0.3">
      <c r="A689" s="1" t="str">
        <f>IF(E689=استعلام!$H$3,COUNTIF(المنصرف!$E$3:E689,استعلام!$H$3),"")</f>
        <v/>
      </c>
      <c r="B689" s="52"/>
      <c r="C689" s="36"/>
      <c r="D689" s="37"/>
      <c r="E689" s="90"/>
      <c r="F689" s="2"/>
      <c r="G689" s="224"/>
      <c r="H689" s="86"/>
      <c r="I689" s="2"/>
      <c r="J689" s="38"/>
      <c r="K689" s="43"/>
    </row>
    <row r="690" spans="1:11" ht="21" thickBot="1" x14ac:dyDescent="0.3">
      <c r="A690" s="1" t="str">
        <f>IF(E690=استعلام!$H$3,COUNTIF(المنصرف!$E$3:E690,استعلام!$H$3),"")</f>
        <v/>
      </c>
      <c r="B690" s="52"/>
      <c r="C690" s="36"/>
      <c r="D690" s="37"/>
      <c r="E690" s="90"/>
      <c r="F690" s="2"/>
      <c r="G690" s="224"/>
      <c r="H690" s="86"/>
      <c r="I690" s="2"/>
      <c r="J690" s="38"/>
      <c r="K690" s="43"/>
    </row>
    <row r="691" spans="1:11" ht="21" thickBot="1" x14ac:dyDescent="0.3">
      <c r="A691" s="1" t="str">
        <f>IF(E691=استعلام!$H$3,COUNTIF(المنصرف!$E$3:E691,استعلام!$H$3),"")</f>
        <v/>
      </c>
      <c r="B691" s="52"/>
      <c r="C691" s="36"/>
      <c r="D691" s="37"/>
      <c r="E691" s="90"/>
      <c r="F691" s="2"/>
      <c r="G691" s="224"/>
      <c r="H691" s="86"/>
      <c r="I691" s="2"/>
      <c r="J691" s="38"/>
      <c r="K691" s="43"/>
    </row>
    <row r="692" spans="1:11" ht="21" thickBot="1" x14ac:dyDescent="0.3">
      <c r="A692" s="1" t="str">
        <f>IF(E692=استعلام!$H$3,COUNTIF(المنصرف!$E$3:E692,استعلام!$H$3),"")</f>
        <v/>
      </c>
      <c r="B692" s="52"/>
      <c r="C692" s="36"/>
      <c r="D692" s="37"/>
      <c r="E692" s="90"/>
      <c r="F692" s="2"/>
      <c r="G692" s="224"/>
      <c r="H692" s="86"/>
      <c r="I692" s="2"/>
      <c r="J692" s="38"/>
      <c r="K692" s="43"/>
    </row>
    <row r="693" spans="1:11" ht="21" thickBot="1" x14ac:dyDescent="0.3">
      <c r="A693" s="1" t="str">
        <f>IF(E693=استعلام!$H$3,COUNTIF(المنصرف!$E$3:E693,استعلام!$H$3),"")</f>
        <v/>
      </c>
      <c r="B693" s="52"/>
      <c r="C693" s="36"/>
      <c r="D693" s="37"/>
      <c r="E693" s="90"/>
      <c r="F693" s="2"/>
      <c r="G693" s="224"/>
      <c r="H693" s="86"/>
      <c r="I693" s="2"/>
      <c r="J693" s="38"/>
      <c r="K693" s="43"/>
    </row>
    <row r="694" spans="1:11" ht="21" thickBot="1" x14ac:dyDescent="0.3">
      <c r="A694" s="1" t="str">
        <f>IF(E694=استعلام!$H$3,COUNTIF(المنصرف!$E$3:E694,استعلام!$H$3),"")</f>
        <v/>
      </c>
      <c r="B694" s="52"/>
      <c r="C694" s="36"/>
      <c r="D694" s="37"/>
      <c r="E694" s="90"/>
      <c r="F694" s="2"/>
      <c r="G694" s="224"/>
      <c r="H694" s="86"/>
      <c r="I694" s="2"/>
      <c r="J694" s="38"/>
      <c r="K694" s="43"/>
    </row>
    <row r="695" spans="1:11" ht="21" thickBot="1" x14ac:dyDescent="0.3">
      <c r="A695" s="1" t="str">
        <f>IF(E695=استعلام!$H$3,COUNTIF(المنصرف!$E$3:E695,استعلام!$H$3),"")</f>
        <v/>
      </c>
      <c r="B695" s="52"/>
      <c r="C695" s="36"/>
      <c r="D695" s="37"/>
      <c r="E695" s="90"/>
      <c r="F695" s="2"/>
      <c r="G695" s="224"/>
      <c r="H695" s="86"/>
      <c r="I695" s="2"/>
      <c r="J695" s="38"/>
      <c r="K695" s="43"/>
    </row>
    <row r="696" spans="1:11" ht="21" thickBot="1" x14ac:dyDescent="0.3">
      <c r="A696" s="1" t="str">
        <f>IF(E696=استعلام!$H$3,COUNTIF(المنصرف!$E$3:E696,استعلام!$H$3),"")</f>
        <v/>
      </c>
      <c r="B696" s="52"/>
      <c r="C696" s="36"/>
      <c r="D696" s="37"/>
      <c r="E696" s="90"/>
      <c r="F696" s="2"/>
      <c r="G696" s="224"/>
      <c r="H696" s="86"/>
      <c r="I696" s="2"/>
      <c r="J696" s="38"/>
      <c r="K696" s="43"/>
    </row>
    <row r="697" spans="1:11" ht="21" thickBot="1" x14ac:dyDescent="0.3">
      <c r="A697" s="1" t="str">
        <f>IF(E697=استعلام!$H$3,COUNTIF(المنصرف!$E$3:E697,استعلام!$H$3),"")</f>
        <v/>
      </c>
      <c r="B697" s="52"/>
      <c r="C697" s="36"/>
      <c r="D697" s="37"/>
      <c r="E697" s="90"/>
      <c r="F697" s="2"/>
      <c r="G697" s="224"/>
      <c r="H697" s="86"/>
      <c r="I697" s="2"/>
      <c r="J697" s="38"/>
      <c r="K697" s="43"/>
    </row>
    <row r="698" spans="1:11" ht="21" thickBot="1" x14ac:dyDescent="0.3">
      <c r="A698" s="1" t="str">
        <f>IF(E698=استعلام!$H$3,COUNTIF(المنصرف!$E$3:E698,استعلام!$H$3),"")</f>
        <v/>
      </c>
      <c r="B698" s="52"/>
      <c r="C698" s="36"/>
      <c r="D698" s="37"/>
      <c r="E698" s="90"/>
      <c r="F698" s="2"/>
      <c r="G698" s="224"/>
      <c r="H698" s="86"/>
      <c r="I698" s="2"/>
      <c r="J698" s="38"/>
      <c r="K698" s="43"/>
    </row>
    <row r="699" spans="1:11" ht="21" thickBot="1" x14ac:dyDescent="0.3">
      <c r="A699" s="1" t="str">
        <f>IF(E699=استعلام!$H$3,COUNTIF(المنصرف!$E$3:E699,استعلام!$H$3),"")</f>
        <v/>
      </c>
      <c r="B699" s="52"/>
      <c r="C699" s="36"/>
      <c r="D699" s="37"/>
      <c r="E699" s="90"/>
      <c r="F699" s="2"/>
      <c r="G699" s="224"/>
      <c r="H699" s="86"/>
      <c r="I699" s="2"/>
      <c r="J699" s="38"/>
      <c r="K699" s="43"/>
    </row>
    <row r="700" spans="1:11" ht="21" thickBot="1" x14ac:dyDescent="0.3">
      <c r="A700" s="1" t="str">
        <f>IF(E700=استعلام!$H$3,COUNTIF(المنصرف!$E$3:E700,استعلام!$H$3),"")</f>
        <v/>
      </c>
      <c r="B700" s="52"/>
      <c r="C700" s="36"/>
      <c r="D700" s="37"/>
      <c r="E700" s="90"/>
      <c r="F700" s="2"/>
      <c r="G700" s="224"/>
      <c r="H700" s="86"/>
      <c r="I700" s="2"/>
      <c r="J700" s="38"/>
      <c r="K700" s="43"/>
    </row>
    <row r="701" spans="1:11" ht="21" thickBot="1" x14ac:dyDescent="0.3">
      <c r="A701" s="1" t="str">
        <f>IF(E701=استعلام!$H$3,COUNTIF(المنصرف!$E$3:E701,استعلام!$H$3),"")</f>
        <v/>
      </c>
      <c r="B701" s="52"/>
      <c r="C701" s="36"/>
      <c r="D701" s="37"/>
      <c r="E701" s="90"/>
      <c r="F701" s="2"/>
      <c r="G701" s="224"/>
      <c r="H701" s="86"/>
      <c r="I701" s="2"/>
      <c r="J701" s="38"/>
      <c r="K701" s="43"/>
    </row>
    <row r="702" spans="1:11" ht="21" thickBot="1" x14ac:dyDescent="0.3">
      <c r="A702" s="1" t="str">
        <f>IF(E702=استعلام!$H$3,COUNTIF(المنصرف!$E$3:E702,استعلام!$H$3),"")</f>
        <v/>
      </c>
      <c r="B702" s="52"/>
      <c r="C702" s="36"/>
      <c r="D702" s="37"/>
      <c r="E702" s="90"/>
      <c r="F702" s="2"/>
      <c r="G702" s="224"/>
      <c r="H702" s="86"/>
      <c r="I702" s="2"/>
      <c r="J702" s="38"/>
      <c r="K702" s="43"/>
    </row>
    <row r="703" spans="1:11" ht="21" thickBot="1" x14ac:dyDescent="0.3">
      <c r="A703" s="1" t="str">
        <f>IF(E703=استعلام!$H$3,COUNTIF(المنصرف!$E$3:E703,استعلام!$H$3),"")</f>
        <v/>
      </c>
      <c r="B703" s="52"/>
      <c r="C703" s="36"/>
      <c r="D703" s="37"/>
      <c r="E703" s="90"/>
      <c r="F703" s="2"/>
      <c r="G703" s="224"/>
      <c r="H703" s="86"/>
      <c r="I703" s="2"/>
      <c r="J703" s="38"/>
      <c r="K703" s="43"/>
    </row>
    <row r="704" spans="1:11" ht="21" thickBot="1" x14ac:dyDescent="0.3">
      <c r="A704" s="1" t="str">
        <f>IF(E704=استعلام!$H$3,COUNTIF(المنصرف!$E$3:E704,استعلام!$H$3),"")</f>
        <v/>
      </c>
      <c r="B704" s="52"/>
      <c r="C704" s="36"/>
      <c r="D704" s="37"/>
      <c r="E704" s="90"/>
      <c r="F704" s="2"/>
      <c r="G704" s="224"/>
      <c r="H704" s="86"/>
      <c r="I704" s="2"/>
      <c r="J704" s="38"/>
      <c r="K704" s="43"/>
    </row>
    <row r="705" spans="1:11" ht="21" thickBot="1" x14ac:dyDescent="0.3">
      <c r="A705" s="1" t="str">
        <f>IF(E705=استعلام!$H$3,COUNTIF(المنصرف!$E$3:E705,استعلام!$H$3),"")</f>
        <v/>
      </c>
      <c r="B705" s="52"/>
      <c r="C705" s="36"/>
      <c r="D705" s="37"/>
      <c r="E705" s="90"/>
      <c r="F705" s="2"/>
      <c r="G705" s="224"/>
      <c r="H705" s="86"/>
      <c r="I705" s="2"/>
      <c r="J705" s="38"/>
      <c r="K705" s="43"/>
    </row>
    <row r="706" spans="1:11" ht="21" thickBot="1" x14ac:dyDescent="0.3">
      <c r="A706" s="1" t="str">
        <f>IF(E706=استعلام!$H$3,COUNTIF(المنصرف!$E$3:E706,استعلام!$H$3),"")</f>
        <v/>
      </c>
      <c r="B706" s="52"/>
      <c r="C706" s="36"/>
      <c r="D706" s="37"/>
      <c r="E706" s="90"/>
      <c r="F706" s="2"/>
      <c r="G706" s="224"/>
      <c r="H706" s="86"/>
      <c r="I706" s="2"/>
      <c r="J706" s="38"/>
      <c r="K706" s="43"/>
    </row>
    <row r="707" spans="1:11" ht="21" thickBot="1" x14ac:dyDescent="0.3">
      <c r="A707" s="1" t="str">
        <f>IF(E707=استعلام!$H$3,COUNTIF(المنصرف!$E$3:E707,استعلام!$H$3),"")</f>
        <v/>
      </c>
      <c r="B707" s="52"/>
      <c r="C707" s="36"/>
      <c r="D707" s="37"/>
      <c r="E707" s="90"/>
      <c r="F707" s="2"/>
      <c r="G707" s="224"/>
      <c r="H707" s="86"/>
      <c r="I707" s="2"/>
      <c r="J707" s="38"/>
      <c r="K707" s="43"/>
    </row>
    <row r="708" spans="1:11" ht="21" thickBot="1" x14ac:dyDescent="0.3">
      <c r="A708" s="1" t="str">
        <f>IF(E708=استعلام!$H$3,COUNTIF(المنصرف!$E$3:E708,استعلام!$H$3),"")</f>
        <v/>
      </c>
      <c r="B708" s="52"/>
      <c r="C708" s="36"/>
      <c r="D708" s="37"/>
      <c r="E708" s="90"/>
      <c r="F708" s="2"/>
      <c r="G708" s="224"/>
      <c r="H708" s="86"/>
      <c r="I708" s="2"/>
      <c r="J708" s="38"/>
      <c r="K708" s="43"/>
    </row>
    <row r="709" spans="1:11" ht="21" thickBot="1" x14ac:dyDescent="0.3">
      <c r="A709" s="1" t="str">
        <f>IF(E709=استعلام!$H$3,COUNTIF(المنصرف!$E$3:E709,استعلام!$H$3),"")</f>
        <v/>
      </c>
      <c r="B709" s="52"/>
      <c r="C709" s="36"/>
      <c r="D709" s="37"/>
      <c r="E709" s="90"/>
      <c r="F709" s="2"/>
      <c r="G709" s="224"/>
      <c r="H709" s="86"/>
      <c r="I709" s="2"/>
      <c r="J709" s="38"/>
      <c r="K709" s="43"/>
    </row>
    <row r="710" spans="1:11" ht="21" thickBot="1" x14ac:dyDescent="0.3">
      <c r="A710" s="1" t="str">
        <f>IF(E710=استعلام!$H$3,COUNTIF(المنصرف!$E$3:E710,استعلام!$H$3),"")</f>
        <v/>
      </c>
      <c r="B710" s="52"/>
      <c r="C710" s="36"/>
      <c r="D710" s="37"/>
      <c r="E710" s="90"/>
      <c r="F710" s="2"/>
      <c r="G710" s="224"/>
      <c r="H710" s="86"/>
      <c r="I710" s="2"/>
      <c r="J710" s="38"/>
      <c r="K710" s="43"/>
    </row>
    <row r="711" spans="1:11" ht="21" thickBot="1" x14ac:dyDescent="0.3">
      <c r="A711" s="1" t="str">
        <f>IF(E711=استعلام!$H$3,COUNTIF(المنصرف!$E$3:E711,استعلام!$H$3),"")</f>
        <v/>
      </c>
      <c r="B711" s="52"/>
      <c r="C711" s="36"/>
      <c r="D711" s="37"/>
      <c r="E711" s="90"/>
      <c r="F711" s="2"/>
      <c r="G711" s="224"/>
      <c r="H711" s="86"/>
      <c r="I711" s="2"/>
      <c r="J711" s="38"/>
      <c r="K711" s="43"/>
    </row>
    <row r="712" spans="1:11" ht="21" thickBot="1" x14ac:dyDescent="0.3">
      <c r="A712" s="1" t="str">
        <f>IF(E712=استعلام!$H$3,COUNTIF(المنصرف!$E$3:E712,استعلام!$H$3),"")</f>
        <v/>
      </c>
      <c r="B712" s="52"/>
      <c r="C712" s="36"/>
      <c r="D712" s="37"/>
      <c r="E712" s="90"/>
      <c r="F712" s="2"/>
      <c r="G712" s="224"/>
      <c r="H712" s="86"/>
      <c r="I712" s="2"/>
      <c r="J712" s="38"/>
      <c r="K712" s="43"/>
    </row>
    <row r="713" spans="1:11" ht="21" thickBot="1" x14ac:dyDescent="0.3">
      <c r="A713" s="1" t="str">
        <f>IF(E713=استعلام!$H$3,COUNTIF(المنصرف!$E$3:E713,استعلام!$H$3),"")</f>
        <v/>
      </c>
      <c r="B713" s="52"/>
      <c r="C713" s="36"/>
      <c r="D713" s="37"/>
      <c r="E713" s="90"/>
      <c r="F713" s="2"/>
      <c r="G713" s="224"/>
      <c r="H713" s="86"/>
      <c r="I713" s="2"/>
      <c r="J713" s="38"/>
      <c r="K713" s="43"/>
    </row>
    <row r="714" spans="1:11" ht="21" thickBot="1" x14ac:dyDescent="0.3">
      <c r="A714" s="1" t="str">
        <f>IF(E714=استعلام!$H$3,COUNTIF(المنصرف!$E$3:E714,استعلام!$H$3),"")</f>
        <v/>
      </c>
      <c r="B714" s="52"/>
      <c r="C714" s="36"/>
      <c r="D714" s="37"/>
      <c r="E714" s="90"/>
      <c r="F714" s="2"/>
      <c r="G714" s="224"/>
      <c r="H714" s="86"/>
      <c r="I714" s="2"/>
      <c r="J714" s="38"/>
      <c r="K714" s="43"/>
    </row>
    <row r="715" spans="1:11" ht="21" thickBot="1" x14ac:dyDescent="0.3">
      <c r="A715" s="1" t="str">
        <f>IF(E715=استعلام!$H$3,COUNTIF(المنصرف!$E$3:E715,استعلام!$H$3),"")</f>
        <v/>
      </c>
      <c r="B715" s="52"/>
      <c r="C715" s="36"/>
      <c r="D715" s="37"/>
      <c r="E715" s="90"/>
      <c r="F715" s="2"/>
      <c r="G715" s="224"/>
      <c r="H715" s="86"/>
      <c r="I715" s="2"/>
      <c r="J715" s="38"/>
      <c r="K715" s="43"/>
    </row>
    <row r="716" spans="1:11" ht="21" thickBot="1" x14ac:dyDescent="0.3">
      <c r="A716" s="1" t="str">
        <f>IF(E716=استعلام!$H$3,COUNTIF(المنصرف!$E$3:E716,استعلام!$H$3),"")</f>
        <v/>
      </c>
      <c r="B716" s="52"/>
      <c r="C716" s="36"/>
      <c r="D716" s="37"/>
      <c r="E716" s="90"/>
      <c r="F716" s="2"/>
      <c r="G716" s="224"/>
      <c r="H716" s="86"/>
      <c r="I716" s="2"/>
      <c r="J716" s="38"/>
      <c r="K716" s="43"/>
    </row>
    <row r="717" spans="1:11" ht="21" thickBot="1" x14ac:dyDescent="0.3">
      <c r="A717" s="1" t="str">
        <f>IF(E717=استعلام!$H$3,COUNTIF(المنصرف!$E$3:E717,استعلام!$H$3),"")</f>
        <v/>
      </c>
      <c r="B717" s="52"/>
      <c r="C717" s="36"/>
      <c r="D717" s="37"/>
      <c r="E717" s="2"/>
      <c r="F717" s="2"/>
      <c r="G717" s="224"/>
      <c r="H717" s="86"/>
      <c r="I717" s="2"/>
      <c r="J717" s="38"/>
      <c r="K717" s="43"/>
    </row>
    <row r="718" spans="1:11" ht="35.1" customHeight="1" thickTop="1" thickBot="1" x14ac:dyDescent="0.3">
      <c r="A718" s="1" t="str">
        <f>IF(E718=استعلام!$H$3,COUNTIF(المنصرف!$E$3:E718,استعلام!$H$3),"")</f>
        <v/>
      </c>
      <c r="B718" s="73" t="s">
        <v>40</v>
      </c>
      <c r="C718" s="74"/>
      <c r="D718" s="74"/>
      <c r="E718" s="75"/>
      <c r="F718" s="75"/>
      <c r="G718" s="225">
        <f>SUBTOTAL(109,G3:G717)</f>
        <v>1221864.3900000001</v>
      </c>
      <c r="H718" s="75"/>
      <c r="I718" s="75"/>
      <c r="J718" s="76">
        <f>SUM(J3:J717)</f>
        <v>619254.05999999994</v>
      </c>
      <c r="K718" s="77">
        <f>المنصرف!$J$718-وارد.المركزية[[#Totals],[مبلغ التسوية]]</f>
        <v>248671.4599999999</v>
      </c>
    </row>
    <row r="719" spans="1:11" ht="23.25" thickTop="1" x14ac:dyDescent="0.25">
      <c r="E719" s="1">
        <f>SUBTOTAL(109,G106:G163)</f>
        <v>0</v>
      </c>
      <c r="H719" s="34" t="s">
        <v>77</v>
      </c>
      <c r="I719" s="209">
        <f>(المنصرف!$G$718-المنصرف!$J$718)</f>
        <v>602610.33000000019</v>
      </c>
    </row>
    <row r="720" spans="1:11" ht="25.5" x14ac:dyDescent="0.3">
      <c r="F720" s="5" t="s">
        <v>17</v>
      </c>
      <c r="G720" s="60">
        <f>(وارد.المركزية[[#Totals],[المبلغ الوارد]]-المنصرف!$G$718)</f>
        <v>0</v>
      </c>
      <c r="H720" s="54" t="s">
        <v>76</v>
      </c>
      <c r="I720" s="54">
        <f>G718+G720</f>
        <v>1221864.3900000001</v>
      </c>
    </row>
    <row r="721" spans="2:12" ht="52.5" customHeight="1" x14ac:dyDescent="0.25">
      <c r="E721" s="53">
        <f>C725-G720</f>
        <v>0</v>
      </c>
      <c r="F721" s="55" t="s">
        <v>78</v>
      </c>
      <c r="G721" s="56">
        <f>G718-وارد.المركزية[[#Totals],[مبلغ التسوية]]</f>
        <v>851281.79</v>
      </c>
      <c r="H721" s="57" t="s">
        <v>79</v>
      </c>
      <c r="I721" s="171">
        <f>G721-I719</f>
        <v>248671.45999999985</v>
      </c>
    </row>
    <row r="722" spans="2:12" ht="22.5" x14ac:dyDescent="0.25">
      <c r="B722" s="10" t="s">
        <v>23</v>
      </c>
      <c r="C722" s="11" t="s">
        <v>24</v>
      </c>
      <c r="D722" s="11" t="s">
        <v>25</v>
      </c>
      <c r="E722" s="11" t="s">
        <v>26</v>
      </c>
      <c r="F722" s="11" t="s">
        <v>27</v>
      </c>
      <c r="G722" s="11" t="s">
        <v>28</v>
      </c>
      <c r="H722" s="11" t="s">
        <v>29</v>
      </c>
      <c r="I722" s="11" t="s">
        <v>30</v>
      </c>
      <c r="J722" s="11" t="s">
        <v>31</v>
      </c>
      <c r="K722" s="11" t="s">
        <v>32</v>
      </c>
      <c r="L722" s="12" t="s">
        <v>33</v>
      </c>
    </row>
    <row r="723" spans="2:12" ht="22.5" x14ac:dyDescent="0.25">
      <c r="B723" s="13" t="s">
        <v>34</v>
      </c>
      <c r="C723" s="3"/>
      <c r="D723" s="3"/>
      <c r="E723" s="3"/>
      <c r="F723" s="3"/>
      <c r="G723" s="3"/>
      <c r="H723" s="3"/>
      <c r="I723" s="3"/>
      <c r="J723" s="3"/>
      <c r="K723" s="3"/>
      <c r="L723" s="14"/>
    </row>
    <row r="724" spans="2:12" ht="22.5" x14ac:dyDescent="0.25">
      <c r="B724" s="13" t="s">
        <v>35</v>
      </c>
      <c r="C724" s="3">
        <f>Table16[[#Headers],[200]]*C723</f>
        <v>0</v>
      </c>
      <c r="D724" s="3">
        <f>Table16[[#Headers],[100]]*D723</f>
        <v>0</v>
      </c>
      <c r="E724" s="3">
        <f>Table16[[#Headers],[50]]*E723</f>
        <v>0</v>
      </c>
      <c r="F724" s="3">
        <f>Table16[[#Headers],[20]]*F723</f>
        <v>0</v>
      </c>
      <c r="G724" s="3">
        <f>Table16[[#Headers],[10]]*G723</f>
        <v>0</v>
      </c>
      <c r="H724" s="3">
        <f>Table16[[#Headers],[5]]*H723</f>
        <v>0</v>
      </c>
      <c r="I724" s="3">
        <f>Table16[[#Headers],[1]]*I723</f>
        <v>0</v>
      </c>
      <c r="J724" s="3">
        <f>Table16[[#Headers],[0.5]]*J723</f>
        <v>0</v>
      </c>
      <c r="K724" s="3">
        <f>Table16[[#Headers],[0.25]]*K723</f>
        <v>0</v>
      </c>
      <c r="L724" s="14">
        <f t="shared" ref="L724" si="0">L723</f>
        <v>0</v>
      </c>
    </row>
    <row r="725" spans="2:12" ht="22.5" x14ac:dyDescent="0.25">
      <c r="B725" s="7" t="s">
        <v>36</v>
      </c>
      <c r="C725" s="8">
        <f>SUM(C724:L724)</f>
        <v>0</v>
      </c>
      <c r="D725" s="8"/>
      <c r="E725" s="4"/>
      <c r="F725" s="4"/>
      <c r="G725" s="4"/>
      <c r="H725" s="4"/>
      <c r="I725" s="4"/>
      <c r="J725" s="4"/>
      <c r="K725" s="4"/>
      <c r="L725" s="9"/>
    </row>
    <row r="727" spans="2:12" x14ac:dyDescent="0.25">
      <c r="G727" s="1" t="s">
        <v>70</v>
      </c>
      <c r="H727" s="49">
        <f>I719+G720</f>
        <v>602610.33000000019</v>
      </c>
    </row>
    <row r="728" spans="2:12" x14ac:dyDescent="0.25">
      <c r="G728" s="1" t="s">
        <v>94</v>
      </c>
      <c r="H728" s="49">
        <f>I721+I719+G720</f>
        <v>851281.79</v>
      </c>
    </row>
    <row r="729" spans="2:12" x14ac:dyDescent="0.25">
      <c r="G729" s="1" t="s">
        <v>128</v>
      </c>
      <c r="H729" s="49">
        <f>H728-H727</f>
        <v>248671.45999999985</v>
      </c>
    </row>
  </sheetData>
  <phoneticPr fontId="11" type="noConversion"/>
  <conditionalFormatting sqref="G3:G717">
    <cfRule type="cellIs" dxfId="6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FB1A3-4215-4413-916E-20F9CA10E40F}">
  <sheetPr codeName="ورقة4">
    <tabColor rgb="FFFF0000"/>
  </sheetPr>
  <dimension ref="C2:DA408"/>
  <sheetViews>
    <sheetView rightToLeft="1" topLeftCell="C3" workbookViewId="0">
      <pane xSplit="1" ySplit="2" topLeftCell="D389" activePane="bottomRight" state="frozen"/>
      <selection activeCell="C3" sqref="C3"/>
      <selection pane="bottomLeft" activeCell="C5" sqref="C5"/>
      <selection pane="topRight" activeCell="D3" sqref="D3"/>
      <selection pane="bottomRight" activeCell="F395" sqref="F395"/>
    </sheetView>
  </sheetViews>
  <sheetFormatPr defaultRowHeight="13.5" x14ac:dyDescent="0.15"/>
  <cols>
    <col min="3" max="3" width="15.93359375" style="20" customWidth="1"/>
    <col min="4" max="4" width="21.20703125" style="21" customWidth="1"/>
    <col min="5" max="5" width="15.19921875" style="21" customWidth="1"/>
    <col min="6" max="6" width="20.83984375" style="21" bestFit="1" customWidth="1"/>
    <col min="7" max="7" width="17.16015625" style="21" bestFit="1" customWidth="1"/>
    <col min="8" max="8" width="15.4453125" style="21" customWidth="1"/>
    <col min="9" max="9" width="15.4453125" style="21" bestFit="1" customWidth="1"/>
    <col min="10" max="10" width="20.83984375" style="21" bestFit="1" customWidth="1"/>
    <col min="11" max="11" width="17.16015625" style="21" bestFit="1" customWidth="1"/>
    <col min="12" max="12" width="20.83984375" style="21" bestFit="1" customWidth="1"/>
    <col min="13" max="13" width="15.19921875" style="21" customWidth="1"/>
    <col min="14" max="14" width="22.5546875" style="21" bestFit="1" customWidth="1"/>
    <col min="15" max="15" width="16.1796875" style="21" bestFit="1" customWidth="1"/>
    <col min="16" max="16" width="22.5546875" style="21" bestFit="1" customWidth="1"/>
    <col min="17" max="17" width="13.8515625" style="21" customWidth="1"/>
    <col min="18" max="18" width="22.5546875" style="21" bestFit="1" customWidth="1"/>
    <col min="19" max="19" width="19.24609375" style="21" customWidth="1"/>
    <col min="20" max="20" width="15.4453125" bestFit="1" customWidth="1"/>
    <col min="21" max="21" width="15.32421875" customWidth="1"/>
    <col min="22" max="22" width="16.546875" bestFit="1" customWidth="1"/>
    <col min="23" max="23" width="15.4453125" bestFit="1" customWidth="1"/>
    <col min="24" max="24" width="13.8515625" bestFit="1" customWidth="1"/>
    <col min="25" max="25" width="14.09765625" customWidth="1"/>
    <col min="26" max="26" width="16.546875" bestFit="1" customWidth="1"/>
    <col min="27" max="27" width="14.83203125" bestFit="1" customWidth="1"/>
    <col min="28" max="28" width="12.13671875" customWidth="1"/>
    <col min="29" max="29" width="13.359375" customWidth="1"/>
    <col min="30" max="30" width="14.33984375" customWidth="1"/>
    <col min="31" max="31" width="14.83203125" customWidth="1"/>
    <col min="32" max="33" width="17.16015625" bestFit="1" customWidth="1"/>
    <col min="34" max="36" width="13.8515625" bestFit="1" customWidth="1"/>
    <col min="37" max="37" width="12.625" bestFit="1" customWidth="1"/>
    <col min="38" max="39" width="14.09765625" bestFit="1" customWidth="1"/>
    <col min="40" max="41" width="15.4453125" bestFit="1" customWidth="1"/>
    <col min="42" max="59" width="14.09765625" bestFit="1" customWidth="1"/>
    <col min="60" max="65" width="15.4453125" bestFit="1" customWidth="1"/>
    <col min="66" max="67" width="14.09765625" bestFit="1" customWidth="1"/>
    <col min="68" max="69" width="15.4453125" bestFit="1" customWidth="1"/>
    <col min="70" max="105" width="14.09765625" bestFit="1" customWidth="1"/>
  </cols>
  <sheetData>
    <row r="2" spans="3:105" s="22" customFormat="1" ht="24.95" customHeight="1" x14ac:dyDescent="0.15">
      <c r="C2" s="136" t="s">
        <v>107</v>
      </c>
      <c r="D2" s="125" t="s">
        <v>143</v>
      </c>
      <c r="E2" s="125" t="s">
        <v>144</v>
      </c>
      <c r="F2" s="126" t="s">
        <v>145</v>
      </c>
      <c r="G2" s="126" t="s">
        <v>146</v>
      </c>
      <c r="H2" s="125" t="s">
        <v>147</v>
      </c>
      <c r="I2" s="125" t="s">
        <v>148</v>
      </c>
      <c r="J2" s="126" t="s">
        <v>149</v>
      </c>
      <c r="K2" s="126" t="s">
        <v>150</v>
      </c>
      <c r="L2" s="125" t="s">
        <v>151</v>
      </c>
      <c r="M2" s="125" t="s">
        <v>152</v>
      </c>
      <c r="N2" s="126" t="s">
        <v>153</v>
      </c>
      <c r="O2" s="126" t="s">
        <v>154</v>
      </c>
      <c r="P2" s="125" t="s">
        <v>155</v>
      </c>
      <c r="Q2" s="125" t="s">
        <v>156</v>
      </c>
      <c r="R2" s="126" t="s">
        <v>157</v>
      </c>
      <c r="S2" s="126" t="s">
        <v>158</v>
      </c>
      <c r="T2" s="23" t="s">
        <v>159</v>
      </c>
      <c r="U2" s="23" t="s">
        <v>160</v>
      </c>
      <c r="V2" s="127" t="s">
        <v>161</v>
      </c>
      <c r="W2" s="127" t="s">
        <v>162</v>
      </c>
      <c r="X2" s="6" t="s">
        <v>163</v>
      </c>
      <c r="Y2" s="6" t="s">
        <v>164</v>
      </c>
      <c r="Z2" s="23" t="s">
        <v>165</v>
      </c>
      <c r="AA2" s="23" t="s">
        <v>166</v>
      </c>
      <c r="AB2" s="128" t="s">
        <v>167</v>
      </c>
      <c r="AC2" s="129" t="s">
        <v>168</v>
      </c>
      <c r="AD2" s="128" t="s">
        <v>169</v>
      </c>
      <c r="AE2" s="129" t="s">
        <v>170</v>
      </c>
      <c r="AF2" s="128" t="s">
        <v>171</v>
      </c>
      <c r="AG2" s="129" t="s">
        <v>172</v>
      </c>
      <c r="AH2" s="128" t="s">
        <v>173</v>
      </c>
      <c r="AI2" s="129" t="s">
        <v>174</v>
      </c>
      <c r="AJ2" s="143" t="s">
        <v>175</v>
      </c>
      <c r="AK2" s="143" t="s">
        <v>176</v>
      </c>
      <c r="AL2" s="143" t="s">
        <v>184</v>
      </c>
      <c r="AM2" s="143" t="s">
        <v>185</v>
      </c>
      <c r="AN2" s="143" t="s">
        <v>188</v>
      </c>
      <c r="AO2" s="143" t="s">
        <v>189</v>
      </c>
      <c r="AP2" s="143" t="s">
        <v>190</v>
      </c>
      <c r="AQ2" s="143" t="s">
        <v>217</v>
      </c>
      <c r="AR2" s="143" t="s">
        <v>218</v>
      </c>
      <c r="AS2" s="143" t="s">
        <v>219</v>
      </c>
      <c r="AT2" s="143" t="s">
        <v>220</v>
      </c>
      <c r="AU2" s="143" t="s">
        <v>221</v>
      </c>
      <c r="AV2" s="143" t="s">
        <v>222</v>
      </c>
      <c r="AW2" s="143" t="s">
        <v>223</v>
      </c>
      <c r="AX2" s="143" t="s">
        <v>224</v>
      </c>
      <c r="AY2" s="143" t="s">
        <v>225</v>
      </c>
      <c r="AZ2" s="143" t="s">
        <v>226</v>
      </c>
      <c r="BA2" s="143" t="s">
        <v>227</v>
      </c>
      <c r="BB2" s="143" t="s">
        <v>228</v>
      </c>
      <c r="BC2" s="143" t="s">
        <v>229</v>
      </c>
      <c r="BD2" s="143" t="s">
        <v>230</v>
      </c>
      <c r="BE2" s="143" t="s">
        <v>231</v>
      </c>
      <c r="BF2" s="143" t="s">
        <v>232</v>
      </c>
      <c r="BG2" s="143" t="s">
        <v>233</v>
      </c>
      <c r="BH2" s="143" t="s">
        <v>234</v>
      </c>
      <c r="BI2" s="143" t="s">
        <v>235</v>
      </c>
      <c r="BJ2" s="143" t="s">
        <v>236</v>
      </c>
      <c r="BK2" s="143" t="s">
        <v>237</v>
      </c>
      <c r="BL2" s="143" t="s">
        <v>238</v>
      </c>
      <c r="BM2" s="143" t="s">
        <v>239</v>
      </c>
      <c r="BN2" s="143" t="s">
        <v>249</v>
      </c>
      <c r="BO2" s="143" t="s">
        <v>250</v>
      </c>
      <c r="BP2" s="143" t="s">
        <v>251</v>
      </c>
      <c r="BQ2" s="143" t="s">
        <v>252</v>
      </c>
      <c r="BR2" s="143" t="s">
        <v>253</v>
      </c>
      <c r="BS2" s="143" t="s">
        <v>254</v>
      </c>
      <c r="BT2" s="143" t="s">
        <v>255</v>
      </c>
      <c r="BU2" s="143" t="s">
        <v>256</v>
      </c>
      <c r="BV2" s="143" t="s">
        <v>257</v>
      </c>
      <c r="BW2" s="143" t="s">
        <v>258</v>
      </c>
      <c r="BX2" s="143" t="s">
        <v>259</v>
      </c>
      <c r="BY2" s="143" t="s">
        <v>260</v>
      </c>
      <c r="BZ2" s="143" t="s">
        <v>261</v>
      </c>
      <c r="CA2" s="143" t="s">
        <v>262</v>
      </c>
      <c r="CB2" s="143" t="s">
        <v>263</v>
      </c>
      <c r="CC2" s="143" t="s">
        <v>264</v>
      </c>
      <c r="CD2" s="143" t="s">
        <v>265</v>
      </c>
      <c r="CE2" s="143" t="s">
        <v>266</v>
      </c>
      <c r="CF2" s="143" t="s">
        <v>267</v>
      </c>
      <c r="CG2" s="143" t="s">
        <v>268</v>
      </c>
      <c r="CH2" s="143" t="s">
        <v>269</v>
      </c>
      <c r="CI2" s="143" t="s">
        <v>270</v>
      </c>
      <c r="CJ2" s="143" t="s">
        <v>271</v>
      </c>
      <c r="CK2" s="143" t="s">
        <v>272</v>
      </c>
      <c r="CL2" s="143" t="s">
        <v>273</v>
      </c>
      <c r="CM2" s="143" t="s">
        <v>274</v>
      </c>
      <c r="CN2" s="143" t="s">
        <v>275</v>
      </c>
      <c r="CO2" s="143" t="s">
        <v>276</v>
      </c>
      <c r="CP2" s="143" t="s">
        <v>277</v>
      </c>
      <c r="CQ2" s="143" t="s">
        <v>278</v>
      </c>
      <c r="CR2" s="143" t="s">
        <v>279</v>
      </c>
      <c r="CS2" s="143" t="s">
        <v>280</v>
      </c>
      <c r="CT2" s="143" t="s">
        <v>281</v>
      </c>
      <c r="CU2" s="143" t="s">
        <v>282</v>
      </c>
      <c r="CV2" s="143" t="s">
        <v>283</v>
      </c>
      <c r="CW2" s="143" t="s">
        <v>284</v>
      </c>
      <c r="CX2" s="143" t="s">
        <v>285</v>
      </c>
      <c r="CY2" s="143" t="s">
        <v>286</v>
      </c>
      <c r="CZ2" s="143" t="s">
        <v>287</v>
      </c>
      <c r="DA2" s="143" t="s">
        <v>288</v>
      </c>
    </row>
    <row r="3" spans="3:105" ht="30" customHeight="1" x14ac:dyDescent="0.15">
      <c r="C3" s="135" t="s">
        <v>51</v>
      </c>
      <c r="D3" s="130" t="s">
        <v>182</v>
      </c>
      <c r="E3" s="130"/>
      <c r="F3" s="137" t="s">
        <v>89</v>
      </c>
      <c r="G3" s="137"/>
      <c r="H3" s="130" t="s">
        <v>240</v>
      </c>
      <c r="I3" s="130"/>
      <c r="J3" s="137" t="s">
        <v>336</v>
      </c>
      <c r="K3" s="137"/>
      <c r="L3" s="130" t="s">
        <v>337</v>
      </c>
      <c r="M3" s="130"/>
      <c r="N3" s="137" t="s">
        <v>342</v>
      </c>
      <c r="O3" s="137"/>
      <c r="P3" s="130" t="s">
        <v>347</v>
      </c>
      <c r="Q3" s="130"/>
      <c r="R3" s="137" t="s">
        <v>349</v>
      </c>
      <c r="S3" s="137"/>
      <c r="T3" s="130">
        <v>0</v>
      </c>
      <c r="U3" s="130"/>
      <c r="V3" s="137"/>
      <c r="W3" s="137"/>
      <c r="X3" s="130"/>
      <c r="Y3" s="130"/>
      <c r="Z3" s="137"/>
      <c r="AA3" s="137"/>
      <c r="AB3" s="130"/>
      <c r="AC3" s="130"/>
      <c r="AD3" s="137"/>
      <c r="AE3" s="137"/>
      <c r="AF3" s="130"/>
      <c r="AG3" s="130"/>
      <c r="AH3" s="137"/>
      <c r="AI3" s="144"/>
      <c r="AJ3" s="146"/>
      <c r="AK3" s="146"/>
      <c r="AL3" s="164"/>
      <c r="AM3" s="163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73"/>
      <c r="BI3" s="173"/>
      <c r="BJ3" s="173"/>
      <c r="BK3" s="173"/>
      <c r="BL3" s="173"/>
      <c r="BM3" s="173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60"/>
      <c r="CC3" s="160"/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</row>
    <row r="4" spans="3:105" ht="24.95" customHeight="1" x14ac:dyDescent="0.15">
      <c r="C4" s="131" t="s">
        <v>6</v>
      </c>
      <c r="D4" s="132" t="s">
        <v>37</v>
      </c>
      <c r="E4" s="132" t="s">
        <v>44</v>
      </c>
      <c r="F4" s="133" t="s">
        <v>52</v>
      </c>
      <c r="G4" s="133" t="s">
        <v>45</v>
      </c>
      <c r="H4" s="132" t="s">
        <v>53</v>
      </c>
      <c r="I4" s="132" t="s">
        <v>46</v>
      </c>
      <c r="J4" s="133" t="s">
        <v>54</v>
      </c>
      <c r="K4" s="133" t="s">
        <v>47</v>
      </c>
      <c r="L4" s="132" t="s">
        <v>55</v>
      </c>
      <c r="M4" s="132" t="s">
        <v>48</v>
      </c>
      <c r="N4" s="133" t="s">
        <v>56</v>
      </c>
      <c r="O4" s="133" t="s">
        <v>49</v>
      </c>
      <c r="P4" s="132" t="s">
        <v>57</v>
      </c>
      <c r="Q4" s="132" t="s">
        <v>50</v>
      </c>
      <c r="R4" s="133" t="s">
        <v>58</v>
      </c>
      <c r="S4" s="133" t="s">
        <v>59</v>
      </c>
      <c r="T4" s="132" t="s">
        <v>66</v>
      </c>
      <c r="U4" s="132" t="s">
        <v>67</v>
      </c>
      <c r="V4" s="133" t="s">
        <v>68</v>
      </c>
      <c r="W4" s="133" t="s">
        <v>69</v>
      </c>
      <c r="X4" s="132" t="s">
        <v>74</v>
      </c>
      <c r="Y4" s="132" t="s">
        <v>73</v>
      </c>
      <c r="Z4" s="133" t="s">
        <v>95</v>
      </c>
      <c r="AA4" s="133" t="s">
        <v>96</v>
      </c>
      <c r="AB4" s="132" t="s">
        <v>109</v>
      </c>
      <c r="AC4" s="132" t="s">
        <v>110</v>
      </c>
      <c r="AD4" s="133" t="s">
        <v>111</v>
      </c>
      <c r="AE4" s="133" t="s">
        <v>112</v>
      </c>
      <c r="AF4" s="132" t="s">
        <v>113</v>
      </c>
      <c r="AG4" s="132" t="s">
        <v>114</v>
      </c>
      <c r="AH4" s="133" t="s">
        <v>134</v>
      </c>
      <c r="AI4" s="133" t="s">
        <v>135</v>
      </c>
      <c r="AJ4" s="145" t="s">
        <v>177</v>
      </c>
      <c r="AK4" s="145" t="s">
        <v>178</v>
      </c>
      <c r="AL4" s="162" t="s">
        <v>186</v>
      </c>
      <c r="AM4" s="162" t="s">
        <v>187</v>
      </c>
      <c r="AN4" s="160" t="s">
        <v>191</v>
      </c>
      <c r="AO4" s="160" t="s">
        <v>192</v>
      </c>
      <c r="AP4" s="160" t="s">
        <v>193</v>
      </c>
      <c r="AQ4" s="160" t="s">
        <v>194</v>
      </c>
      <c r="AR4" s="160" t="s">
        <v>195</v>
      </c>
      <c r="AS4" s="160" t="s">
        <v>196</v>
      </c>
      <c r="AT4" s="160" t="s">
        <v>197</v>
      </c>
      <c r="AU4" s="160" t="s">
        <v>198</v>
      </c>
      <c r="AV4" s="160" t="s">
        <v>199</v>
      </c>
      <c r="AW4" s="160" t="s">
        <v>200</v>
      </c>
      <c r="AX4" s="160" t="s">
        <v>201</v>
      </c>
      <c r="AY4" s="160" t="s">
        <v>202</v>
      </c>
      <c r="AZ4" s="160" t="s">
        <v>203</v>
      </c>
      <c r="BA4" s="160" t="s">
        <v>204</v>
      </c>
      <c r="BB4" s="160" t="s">
        <v>205</v>
      </c>
      <c r="BC4" s="160" t="s">
        <v>206</v>
      </c>
      <c r="BD4" s="160" t="s">
        <v>207</v>
      </c>
      <c r="BE4" s="160" t="s">
        <v>208</v>
      </c>
      <c r="BF4" s="160" t="s">
        <v>209</v>
      </c>
      <c r="BG4" s="160" t="s">
        <v>210</v>
      </c>
      <c r="BH4" s="160" t="s">
        <v>211</v>
      </c>
      <c r="BI4" s="160" t="s">
        <v>212</v>
      </c>
      <c r="BJ4" s="160" t="s">
        <v>213</v>
      </c>
      <c r="BK4" s="160" t="s">
        <v>214</v>
      </c>
      <c r="BL4" s="160" t="s">
        <v>215</v>
      </c>
      <c r="BM4" s="160" t="s">
        <v>216</v>
      </c>
      <c r="BN4" s="160" t="s">
        <v>289</v>
      </c>
      <c r="BO4" s="160" t="s">
        <v>290</v>
      </c>
      <c r="BP4" s="160" t="s">
        <v>291</v>
      </c>
      <c r="BQ4" s="160" t="s">
        <v>292</v>
      </c>
      <c r="BR4" s="160" t="s">
        <v>293</v>
      </c>
      <c r="BS4" s="160" t="s">
        <v>294</v>
      </c>
      <c r="BT4" s="160" t="s">
        <v>295</v>
      </c>
      <c r="BU4" s="160" t="s">
        <v>296</v>
      </c>
      <c r="BV4" s="160" t="s">
        <v>297</v>
      </c>
      <c r="BW4" s="160" t="s">
        <v>298</v>
      </c>
      <c r="BX4" s="160" t="s">
        <v>299</v>
      </c>
      <c r="BY4" s="160" t="s">
        <v>300</v>
      </c>
      <c r="BZ4" s="160" t="s">
        <v>301</v>
      </c>
      <c r="CA4" s="160" t="s">
        <v>302</v>
      </c>
      <c r="CB4" s="160" t="s">
        <v>303</v>
      </c>
      <c r="CC4" s="160" t="s">
        <v>304</v>
      </c>
      <c r="CD4" s="160" t="s">
        <v>305</v>
      </c>
      <c r="CE4" s="160" t="s">
        <v>306</v>
      </c>
      <c r="CF4" s="160" t="s">
        <v>307</v>
      </c>
      <c r="CG4" s="160" t="s">
        <v>308</v>
      </c>
      <c r="CH4" s="160" t="s">
        <v>309</v>
      </c>
      <c r="CI4" s="160" t="s">
        <v>310</v>
      </c>
      <c r="CJ4" s="160" t="s">
        <v>311</v>
      </c>
      <c r="CK4" s="160" t="s">
        <v>312</v>
      </c>
      <c r="CL4" s="160" t="s">
        <v>313</v>
      </c>
      <c r="CM4" s="160" t="s">
        <v>314</v>
      </c>
      <c r="CN4" s="160" t="s">
        <v>315</v>
      </c>
      <c r="CO4" s="160" t="s">
        <v>316</v>
      </c>
      <c r="CP4" s="160" t="s">
        <v>317</v>
      </c>
      <c r="CQ4" s="160" t="s">
        <v>318</v>
      </c>
      <c r="CR4" s="160" t="s">
        <v>319</v>
      </c>
      <c r="CS4" s="160" t="s">
        <v>320</v>
      </c>
      <c r="CT4" s="160" t="s">
        <v>321</v>
      </c>
      <c r="CU4" s="160" t="s">
        <v>322</v>
      </c>
      <c r="CV4" s="160" t="s">
        <v>323</v>
      </c>
      <c r="CW4" s="160" t="s">
        <v>324</v>
      </c>
      <c r="CX4" s="160" t="s">
        <v>325</v>
      </c>
      <c r="CY4" s="160" t="s">
        <v>326</v>
      </c>
      <c r="CZ4" s="160" t="s">
        <v>327</v>
      </c>
      <c r="DA4" s="160" t="s">
        <v>328</v>
      </c>
    </row>
    <row r="5" spans="3:105" ht="24.95" customHeight="1" x14ac:dyDescent="0.15">
      <c r="C5" s="134">
        <v>45837</v>
      </c>
      <c r="D5" s="121">
        <f>SUMPRODUCT(($D$3=المنصرف!$E$3:$E$717)*1,('بيان العهد والتسويات'!$C5=المنصرف!$C$3:$C$717)*1,المنصرف!$G$3:$G$717)</f>
        <v>0</v>
      </c>
      <c r="E5" s="122">
        <f>SUMPRODUCT(($D$3=المنصرف!$E$3:$E$717)*1,('بيان العهد والتسويات'!$C5=المنصرف!$C$3:$C$717)*1,المنصرف!$J$3:$J$717)</f>
        <v>0</v>
      </c>
      <c r="F5" s="123">
        <f>SUMPRODUCT(($F$3=المنصرف!$E$3:$E$717)*1,('بيان العهد والتسويات'!$C5=المنصرف!$C$3:$C$717)*1,المنصرف!$G$3:$G$717)</f>
        <v>0</v>
      </c>
      <c r="G5" s="123">
        <f>SUMPRODUCT(($F$3=المنصرف!$E$3:$E$717)*1,('بيان العهد والتسويات'!$C5=المنصرف!$C$3:$C$717)*1,المنصرف!$J$3:$J$717)</f>
        <v>0</v>
      </c>
      <c r="H5" s="121">
        <f>SUMPRODUCT(($H$3=المنصرف!$E$3:$E$717)*1,('بيان العهد والتسويات'!$C5=المنصرف!$C$3:$C$717)*1,المنصرف!$G$3:$G$717)</f>
        <v>0</v>
      </c>
      <c r="I5" s="122">
        <f>SUMPRODUCT(($H$3=المنصرف!$E$3:$E$717)*1,('بيان العهد والتسويات'!$C5=المنصرف!$C$3:$C$717)*1,المنصرف!$J$3:$J$717)</f>
        <v>0</v>
      </c>
      <c r="J5" s="123">
        <f>SUMPRODUCT(($J$3=المنصرف!$E$3:$E$717)*1,('بيان العهد والتسويات'!$C5=المنصرف!$C$3:$C$717)*1,المنصرف!$G$3:$G$717)</f>
        <v>0</v>
      </c>
      <c r="K5" s="123">
        <f>SUMPRODUCT(($J$3=المنصرف!$E$3:$E$717)*1,('بيان العهد والتسويات'!$C5=المنصرف!$C$3:$C$717)*1,المنصرف!$J$3:$J$717)</f>
        <v>0</v>
      </c>
      <c r="L5" s="121">
        <f>SUMPRODUCT(($L$3=المنصرف!$E$3:$E$717)*1,('بيان العهد والتسويات'!$C5=المنصرف!$C$3:$C$717)*1,المنصرف!$G$3:$G$717)</f>
        <v>0</v>
      </c>
      <c r="M5" s="122">
        <f>SUMPRODUCT(($L$3=المنصرف!$E$3:$E$717)*1,('بيان العهد والتسويات'!$C5=المنصرف!$C$3:$C$717)*1,المنصرف!$J$3:$J$717)</f>
        <v>0</v>
      </c>
      <c r="N5" s="123">
        <f>SUMPRODUCT(($N$3=المنصرف!$E$3:$E$717)*1,('بيان العهد والتسويات'!$C5=المنصرف!$C$3:$C$717)*1,المنصرف!$G$3:$G$717)</f>
        <v>0</v>
      </c>
      <c r="O5" s="123">
        <f>SUMPRODUCT(($N$3=المنصرف!$E$3:$E$717)*1,('بيان العهد والتسويات'!$C5=المنصرف!$C$3:$C$717)*1,المنصرف!$J$3:$J$717)</f>
        <v>0</v>
      </c>
      <c r="P5" s="121">
        <f>SUMPRODUCT(($P$3=المنصرف!$E$3:$E$717)*1,('بيان العهد والتسويات'!$C5=المنصرف!$C$3:$C$717)*1,المنصرف!$G$3:$G$717)</f>
        <v>0</v>
      </c>
      <c r="Q5" s="122">
        <f>SUMPRODUCT(($P$3=المنصرف!$E$3:$E$717)*1,('بيان العهد والتسويات'!$C5=المنصرف!$C$3:$C$717)*1,المنصرف!$J$3:$J$717)</f>
        <v>0</v>
      </c>
      <c r="R5" s="123">
        <f>SUMPRODUCT(($R$3=المنصرف!$E$3:$E$717)*1,('بيان العهد والتسويات'!$C5=المنصرف!$C$3:$C$717)*1,المنصرف!$G$3:$G$717)</f>
        <v>0</v>
      </c>
      <c r="S5" s="123">
        <f>SUMPRODUCT(($R$3=المنصرف!$E$3:$E$717)*1,('بيان العهد والتسويات'!$C5=المنصرف!$C$3:$C$717)*1,المنصرف!$J$3:$J$717)</f>
        <v>0</v>
      </c>
      <c r="T5" s="121">
        <f>SUMPRODUCT(($T$3=المنصرف!$E$3:$E$717)*1,('بيان العهد والتسويات'!$C5=المنصرف!$C$3:$C$717)*1,المنصرف!$G$3:$G$717)</f>
        <v>0</v>
      </c>
      <c r="U5" s="122">
        <f>SUMPRODUCT(($T$3=المنصرف!$E$3:$E$717)*1,('بيان العهد والتسويات'!$C5=المنصرف!$C$3:$C$717)*1,المنصرف!$J$3:$J$717)</f>
        <v>0</v>
      </c>
      <c r="V5" s="123">
        <f>SUMPRODUCT(($V$3=المنصرف!$E$3:$E$717)*1,('بيان العهد والتسويات'!$C5=المنصرف!$C$3:$C$717)*1,المنصرف!$G$3:$G$717)</f>
        <v>0</v>
      </c>
      <c r="W5" s="123">
        <f>SUMPRODUCT(($V$3=المنصرف!$E$3:$E$717)*1,('بيان العهد والتسويات'!$C5=المنصرف!$C$3:$C$717)*1,المنصرف!$J$3:$J$717)</f>
        <v>0</v>
      </c>
      <c r="X5" s="121">
        <f>SUMPRODUCT(($X$3=المنصرف!$E$3:$E$717)*1,('بيان العهد والتسويات'!$C5=المنصرف!$C$3:$C$717)*1,المنصرف!$G$3:$G$717)</f>
        <v>0</v>
      </c>
      <c r="Y5" s="122">
        <f>SUMPRODUCT(($X$3=المنصرف!$E$3:$E$717)*1,('بيان العهد والتسويات'!$C5=المنصرف!$C$3:$C$717)*1,المنصرف!$J$3:$J$717)</f>
        <v>0</v>
      </c>
      <c r="Z5" s="123">
        <f>SUMPRODUCT(($Z$3=المنصرف!$E$3:$E$717)*1,('بيان العهد والتسويات'!$C5=المنصرف!$C$3:$C$717)*1,المنصرف!$G$3:$G$717)</f>
        <v>0</v>
      </c>
      <c r="AA5" s="123">
        <f>SUMPRODUCT(($Z$3=المنصرف!$E$3:$E$717)*1,('بيان العهد والتسويات'!$C5=المنصرف!$C$3:$C$717)*1,المنصرف!$J$3:$J$717)</f>
        <v>0</v>
      </c>
      <c r="AB5" s="121">
        <f>SUMPRODUCT(($AB$3=المنصرف!$E$3:$E$717)*1,('بيان العهد والتسويات'!$C5=المنصرف!$C$3:$C$717)*1,المنصرف!$G$3:$G$717)</f>
        <v>0</v>
      </c>
      <c r="AC5" s="122">
        <f>SUMPRODUCT(($AB$3=المنصرف!$E$3:$E$717)*1,('بيان العهد والتسويات'!$C5=المنصرف!$C$3:$C$717)*1,المنصرف!$J$3:$J$717)</f>
        <v>0</v>
      </c>
      <c r="AD5" s="123">
        <f>SUMPRODUCT(($AD$3=المنصرف!$E$3:$E$717)*1,('بيان العهد والتسويات'!$C5=المنصرف!$C$3:$C$717)*1,المنصرف!$G$3:$G$717)</f>
        <v>0</v>
      </c>
      <c r="AE5" s="123">
        <f>SUMPRODUCT(($AD$3=المنصرف!$E$3:$E$717)*1,('بيان العهد والتسويات'!$C5=المنصرف!$C$3:$C$717)*1,المنصرف!$J$3:$J$717)</f>
        <v>0</v>
      </c>
      <c r="AF5" s="121">
        <f>SUMPRODUCT(($AF$3=المنصرف!$E$3:$E$717)*1,('بيان العهد والتسويات'!$C5=المنصرف!$C$3:$C$717)*1,المنصرف!$G$3:$G$717)</f>
        <v>0</v>
      </c>
      <c r="AG5" s="122">
        <f>SUMPRODUCT(($AF$3=المنصرف!$E$3:$E$717)*1,('بيان العهد والتسويات'!$C5=المنصرف!$C$3:$C$717)*1,المنصرف!$J$3:$J$717)</f>
        <v>0</v>
      </c>
      <c r="AH5" s="123">
        <f>SUMPRODUCT(($AH$3=المنصرف!$E$3:$E$717)*1,('بيان العهد والتسويات'!$C5=المنصرف!$C$3:$C$717)*1,المنصرف!$G$3:$G$717)</f>
        <v>0</v>
      </c>
      <c r="AI5" s="123">
        <f>SUMPRODUCT(($AH$3=المنصرف!$E$3:$E$717)*1,('بيان العهد والتسويات'!$C5=المنصرف!$C$3:$C$717)*1,المنصرف!$J$3:$J$717)</f>
        <v>0</v>
      </c>
      <c r="AJ5" s="145">
        <f>SUMPRODUCT((AJ$3=المنصرف!$E$3:$E$717)*1,('بيان العهد والتسويات'!$C5=المنصرف!$C$3:$C$717)*1,المنصرف!$G$3:$G$717)</f>
        <v>0</v>
      </c>
      <c r="AK5" s="145">
        <f>SUMPRODUCT((AJ$3=المنصرف!$E$3:$E$717)*1,('بيان العهد والتسويات'!$C5=المنصرف!$C$3:$C$717)*1,المنصرف!$J$3:$J$717)</f>
        <v>0</v>
      </c>
      <c r="AL5" s="161">
        <f>SUMPRODUCT((AL$3=المنصرف!$E$3:$E$717)*1,('بيان العهد والتسويات'!$C5=المنصرف!$C$3:$C$717)*1,المنصرف!$G$3:$G$717)</f>
        <v>0</v>
      </c>
      <c r="AM5" s="161">
        <f>SUMPRODUCT((AL$3=المنصرف!$E$3:$E$717)*1,('بيان العهد والتسويات'!$C5=المنصرف!$C$3:$C$717)*1,المنصرف!$J$3:$J$717)</f>
        <v>0</v>
      </c>
      <c r="AN5" s="160">
        <f>SUMPRODUCT((AN$3=المنصرف!$E$3:$E$717)*1,('بيان العهد والتسويات'!$C5=المنصرف!$C$3:$C$717)*1,المنصرف!$G$3:$G$717)</f>
        <v>0</v>
      </c>
      <c r="AO5" s="160">
        <f>SUMPRODUCT((AN$3=المنصرف!$E$3:$E$717)*1,('بيان العهد والتسويات'!$C5=المنصرف!$C$3:$C$717)*1,المنصرف!$J$3:$J$717)</f>
        <v>0</v>
      </c>
      <c r="AP5" s="160">
        <f>SUMPRODUCT((AP$3=المنصرف!$E$3:$E$717)*1,('بيان العهد والتسويات'!$C5=المنصرف!$C$3:$C$717)*1,المنصرف!$G$3:$G$717)</f>
        <v>0</v>
      </c>
      <c r="AQ5" s="160">
        <f>SUMPRODUCT((AP$3=المنصرف!$E$3:$E$717)*1,('بيان العهد والتسويات'!$C5=المنصرف!$C$3:$C$717)*1,المنصرف!$J$3:$J$717)</f>
        <v>0</v>
      </c>
      <c r="AR5" s="160">
        <f>SUMPRODUCT((AR$3=المنصرف!$E$3:$E$717)*1,('بيان العهد والتسويات'!$C5=المنصرف!$C$3:$C$717)*1,المنصرف!$G$3:$G$717)</f>
        <v>0</v>
      </c>
      <c r="AS5" s="160">
        <f>SUMPRODUCT((AR$3=المنصرف!$E$3:$E$717)*1,('بيان العهد والتسويات'!$C5=المنصرف!$C$3:$C$717)*1,المنصرف!$J$3:$J$717)</f>
        <v>0</v>
      </c>
      <c r="AT5" s="160">
        <f>SUMPRODUCT((AT$3=المنصرف!$E$3:$E$717)*1,('بيان العهد والتسويات'!$C5=المنصرف!$C$3:$C$717)*1,المنصرف!$G$3:$G$717)</f>
        <v>0</v>
      </c>
      <c r="AU5" s="160">
        <f>SUMPRODUCT((AT$3=المنصرف!$E$3:$E$717)*1,('بيان العهد والتسويات'!$C5=المنصرف!$C$3:$C$717)*1,المنصرف!$J$3:$J$717)</f>
        <v>0</v>
      </c>
      <c r="AV5" s="160">
        <f>SUMPRODUCT((AV$3=المنصرف!$E$3:$E$717)*1,('بيان العهد والتسويات'!$C5=المنصرف!$C$3:$C$717)*1,المنصرف!$G$3:$G$717)</f>
        <v>0</v>
      </c>
      <c r="AW5" s="160">
        <f>SUMPRODUCT((AV$3=المنصرف!$E$3:$E$717)*1,('بيان العهد والتسويات'!$C5=المنصرف!$C$3:$C$717)*1,المنصرف!$J$3:$J$717)</f>
        <v>0</v>
      </c>
      <c r="AX5" s="160">
        <f>SUMPRODUCT((AX$3=المنصرف!$E$3:$E$717)*1,('بيان العهد والتسويات'!$C5=المنصرف!$C$3:$C$717)*1,المنصرف!$G$3:$G$717)</f>
        <v>0</v>
      </c>
      <c r="AY5" s="160">
        <f>SUMPRODUCT((AX$3=المنصرف!$E$3:$E$717)*1,('بيان العهد والتسويات'!$C5=المنصرف!$C$3:$C$717)*1,المنصرف!$J$3:$J$717)</f>
        <v>0</v>
      </c>
      <c r="AZ5" s="160">
        <f>SUMPRODUCT((AZ$3=المنصرف!$E$3:$E$717)*1,('بيان العهد والتسويات'!$C5=المنصرف!$C$3:$C$717)*1,المنصرف!$G$3:$G$717)</f>
        <v>0</v>
      </c>
      <c r="BA5" s="160">
        <f>SUMPRODUCT((AZ$3=المنصرف!$E$3:$E$717)*1,('بيان العهد والتسويات'!$C5=المنصرف!$C$3:$C$717)*1,المنصرف!$J$3:$J$717)</f>
        <v>0</v>
      </c>
      <c r="BB5" s="160">
        <f>SUMPRODUCT((BB$3=المنصرف!$E$3:$E$717)*1,('بيان العهد والتسويات'!$C5=المنصرف!$C$3:$C$717)*1,المنصرف!$G$3:$G$717)</f>
        <v>0</v>
      </c>
      <c r="BC5" s="160">
        <f>SUMPRODUCT((BB$3=المنصرف!$E$3:$E$717)*1,('بيان العهد والتسويات'!$C5=المنصرف!$C$3:$C$717)*1,المنصرف!$J$3:$J$717)</f>
        <v>0</v>
      </c>
      <c r="BD5" s="160">
        <f>SUMPRODUCT((BD$3=المنصرف!$E$3:$E$717)*1,('بيان العهد والتسويات'!$C5=المنصرف!$C$3:$C$717)*1,المنصرف!$G$3:$G$717)</f>
        <v>0</v>
      </c>
      <c r="BE5" s="160">
        <f>SUMPRODUCT((BD$3=المنصرف!$E$3:$E$717)*1,('بيان العهد والتسويات'!$C5=المنصرف!$C$3:$C$717)*1,المنصرف!$J$3:$J$717)</f>
        <v>0</v>
      </c>
      <c r="BF5" s="160">
        <f>SUMPRODUCT((BF$3=المنصرف!$E$3:$E$717)*1,('بيان العهد والتسويات'!$C5=المنصرف!$C$3:$C$717)*1,المنصرف!$G$3:$G$717)</f>
        <v>0</v>
      </c>
      <c r="BG5" s="160">
        <f>SUMPRODUCT((BF$3=المنصرف!$E$3:$E$717)*1,('بيان العهد والتسويات'!$C5=المنصرف!$C$3:$C$717)*1,المنصرف!$J$3:$J$717)</f>
        <v>0</v>
      </c>
      <c r="BH5" s="160">
        <f>SUMPRODUCT((BH$3=المنصرف!$E$3:$E$717)*1,('بيان العهد والتسويات'!$C5=المنصرف!$C$3:$C$717)*1,المنصرف!$G$3:$G$717)</f>
        <v>0</v>
      </c>
      <c r="BI5" s="160">
        <f>SUMPRODUCT((BH$3=المنصرف!$E$3:$E$717)*1,('بيان العهد والتسويات'!$C5=المنصرف!$C$3:$C$717)*1,المنصرف!$J$3:$J$717)</f>
        <v>0</v>
      </c>
      <c r="BJ5" s="160">
        <f>SUMPRODUCT((BJ$3=المنصرف!$E$3:$E$717)*1,('بيان العهد والتسويات'!$C5=المنصرف!$C$3:$C$717)*1,المنصرف!$G$3:$G$717)</f>
        <v>0</v>
      </c>
      <c r="BK5" s="160">
        <f>SUMPRODUCT((BJ$3=المنصرف!$E$3:$E$717)*1,('بيان العهد والتسويات'!$C5=المنصرف!$C$3:$C$717)*1,المنصرف!$J$3:$J$717)</f>
        <v>0</v>
      </c>
      <c r="BL5" s="160">
        <f>SUMPRODUCT((BL$3=المنصرف!$E$3:$E$717)*1,('بيان العهد والتسويات'!$C5=المنصرف!$C$3:$C$717)*1,المنصرف!$G$3:$G$717)</f>
        <v>0</v>
      </c>
      <c r="BM5" s="160">
        <f>SUMPRODUCT((BL$3=المنصرف!$E$3:$E$717)*1,('بيان العهد والتسويات'!$C5=المنصرف!$C$3:$C$717)*1,المنصرف!$J$3:$J$717)</f>
        <v>0</v>
      </c>
      <c r="BN5" s="160">
        <f>SUMPRODUCT((BN$3=المنصرف!$E$3:$E$717)*1,('بيان العهد والتسويات'!$C5=المنصرف!$C$3:$C$717)*1,المنصرف!$G$3:$G$717)</f>
        <v>0</v>
      </c>
      <c r="BO5" s="160">
        <f>SUMPRODUCT((BN$3=المنصرف!$E$3:$E$717)*1,('بيان العهد والتسويات'!$C5=المنصرف!$C$3:$C$717)*1,المنصرف!$J$3:$J$717)</f>
        <v>0</v>
      </c>
      <c r="BP5" s="160">
        <f>SUMPRODUCT((BP$3=المنصرف!$E$3:$E$717)*1,('بيان العهد والتسويات'!$C5=المنصرف!$C$3:$C$717)*1,المنصرف!$G$3:$G$717)</f>
        <v>0</v>
      </c>
      <c r="BQ5" s="160">
        <f>SUMPRODUCT((BP$3=المنصرف!$E$3:$E$717)*1,('بيان العهد والتسويات'!$C5=المنصرف!$C$3:$C$717)*1,المنصرف!$J$3:$J$717)</f>
        <v>0</v>
      </c>
      <c r="BR5" s="160">
        <f>SUMPRODUCT((BR$3=المنصرف!$E$3:$E$717)*1,('بيان العهد والتسويات'!$C5=المنصرف!$C$3:$C$717)*1,المنصرف!$G$3:$G$717)</f>
        <v>0</v>
      </c>
      <c r="BS5" s="160">
        <f>SUMPRODUCT((BR$3=المنصرف!$E$3:$E$717)*1,('بيان العهد والتسويات'!$C5=المنصرف!$C$3:$C$717)*1,المنصرف!$J$3:$J$717)</f>
        <v>0</v>
      </c>
      <c r="BT5" s="160">
        <f>SUMPRODUCT((BT$3=المنصرف!$E$3:$E$717)*1,('بيان العهد والتسويات'!$C5=المنصرف!$C$3:$C$717)*1,المنصرف!$G$3:$G$717)</f>
        <v>0</v>
      </c>
      <c r="BU5" s="160">
        <f>SUMPRODUCT((BT$3=المنصرف!$E$3:$E$717)*1,('بيان العهد والتسويات'!$C5=المنصرف!$C$3:$C$717)*1,المنصرف!$J$3:$J$717)</f>
        <v>0</v>
      </c>
      <c r="BV5" s="160">
        <f>SUMPRODUCT((BV$3=المنصرف!$E$3:$E$717)*1,('بيان العهد والتسويات'!$C5=المنصرف!$C$3:$C$717)*1,المنصرف!$G$3:$G$717)</f>
        <v>0</v>
      </c>
      <c r="BW5" s="160">
        <f>SUMPRODUCT((BV$3=المنصرف!$E$3:$E$717)*1,('بيان العهد والتسويات'!$C5=المنصرف!$C$3:$C$717)*1,المنصرف!$J$3:$J$717)</f>
        <v>0</v>
      </c>
      <c r="BX5" s="160">
        <f>SUMPRODUCT((BX$3=المنصرف!$E$3:$E$717)*1,('بيان العهد والتسويات'!$C5=المنصرف!$C$3:$C$717)*1,المنصرف!$G$3:$G$717)</f>
        <v>0</v>
      </c>
      <c r="BY5" s="160">
        <f>SUMPRODUCT((BX$3=المنصرف!$E$3:$E$717)*1,('بيان العهد والتسويات'!$C5=المنصرف!$C$3:$C$717)*1,المنصرف!$J$3:$J$717)</f>
        <v>0</v>
      </c>
      <c r="BZ5" s="160">
        <f>SUMPRODUCT((BZ$3=المنصرف!$E$3:$E$717)*1,('بيان العهد والتسويات'!$C5=المنصرف!$C$3:$C$717)*1,المنصرف!$G$3:$G$717)</f>
        <v>0</v>
      </c>
      <c r="CA5" s="160">
        <f>SUMPRODUCT((BZ$3=المنصرف!$E$3:$E$717)*1,('بيان العهد والتسويات'!$C5=المنصرف!$C$3:$C$717)*1,المنصرف!$J$3:$J$717)</f>
        <v>0</v>
      </c>
      <c r="CB5" s="160">
        <f>SUMPRODUCT((CB$3=المنصرف!$E$3:$E$717)*1,('بيان العهد والتسويات'!$C5=المنصرف!$C$3:$C$717)*1,المنصرف!$G$3:$G$717)</f>
        <v>0</v>
      </c>
      <c r="CC5" s="160">
        <f>SUMPRODUCT((CB$3=المنصرف!$E$3:$E$717)*1,('بيان العهد والتسويات'!$C5=المنصرف!$C$3:$C$717)*1,المنصرف!$J$3:$J$717)</f>
        <v>0</v>
      </c>
      <c r="CD5" s="160">
        <f>SUMPRODUCT((CD$3=المنصرف!$E$3:$E$717)*1,('بيان العهد والتسويات'!$C5=المنصرف!$C$3:$C$717)*1,المنصرف!$G$3:$G$717)</f>
        <v>0</v>
      </c>
      <c r="CE5" s="160">
        <f>SUMPRODUCT((CD$3=المنصرف!$E$3:$E$717)*1,('بيان العهد والتسويات'!$C5=المنصرف!$C$3:$C$717)*1,المنصرف!$J$3:$J$717)</f>
        <v>0</v>
      </c>
      <c r="CF5" s="160">
        <f>SUMPRODUCT((CF$3=المنصرف!$E$3:$E$717)*1,('بيان العهد والتسويات'!$C5=المنصرف!$C$3:$C$717)*1,المنصرف!$G$3:$G$717)</f>
        <v>0</v>
      </c>
      <c r="CG5" s="160">
        <f>SUMPRODUCT((CF$3=المنصرف!$E$3:$E$717)*1,('بيان العهد والتسويات'!$C5=المنصرف!$C$3:$C$717)*1,المنصرف!$J$3:$J$717)</f>
        <v>0</v>
      </c>
      <c r="CH5" s="160">
        <f>SUMPRODUCT((CH$3=المنصرف!$E$3:$E$717)*1,('بيان العهد والتسويات'!$C5=المنصرف!$C$3:$C$717)*1,المنصرف!$G$3:$G$717)</f>
        <v>0</v>
      </c>
      <c r="CI5" s="160">
        <f>SUMPRODUCT((CH$3=المنصرف!$E$3:$E$717)*1,('بيان العهد والتسويات'!$C5=المنصرف!$C$3:$C$717)*1,المنصرف!$J$3:$J$717)</f>
        <v>0</v>
      </c>
      <c r="CJ5" s="160">
        <f>SUMPRODUCT((CJ$3=المنصرف!$E$3:$E$717)*1,('بيان العهد والتسويات'!$C5=المنصرف!$C$3:$C$717)*1,المنصرف!$G$3:$G$717)</f>
        <v>0</v>
      </c>
      <c r="CK5" s="160">
        <f>SUMPRODUCT((CJ$3=المنصرف!$E$3:$E$717)*1,('بيان العهد والتسويات'!$C5=المنصرف!$C$3:$C$717)*1,المنصرف!$J$3:$J$717)</f>
        <v>0</v>
      </c>
      <c r="CL5" s="160">
        <f>SUMPRODUCT((CL$3=المنصرف!$E$3:$E$717)*1,('بيان العهد والتسويات'!$C5=المنصرف!$C$3:$C$717)*1,المنصرف!$G$3:$G$717)</f>
        <v>0</v>
      </c>
      <c r="CM5" s="160">
        <f>SUMPRODUCT((CL$3=المنصرف!$E$3:$E$717)*1,('بيان العهد والتسويات'!$C5=المنصرف!$C$3:$C$717)*1,المنصرف!$J$3:$J$717)</f>
        <v>0</v>
      </c>
      <c r="CN5" s="160">
        <f>SUMPRODUCT((CN$3=المنصرف!$E$3:$E$717)*1,('بيان العهد والتسويات'!$C5=المنصرف!$C$3:$C$717)*1,المنصرف!$G$3:$G$717)</f>
        <v>0</v>
      </c>
      <c r="CO5" s="160">
        <f>SUMPRODUCT((CN$3=المنصرف!$E$3:$E$717)*1,('بيان العهد والتسويات'!$C5=المنصرف!$C$3:$C$717)*1,المنصرف!$J$3:$J$717)</f>
        <v>0</v>
      </c>
      <c r="CP5" s="160">
        <f>SUMPRODUCT((CP$3=المنصرف!$E$3:$E$717)*1,('بيان العهد والتسويات'!$C5=المنصرف!$C$3:$C$717)*1,المنصرف!$G$3:$G$717)</f>
        <v>0</v>
      </c>
      <c r="CQ5" s="160">
        <f>SUMPRODUCT((CP$3=المنصرف!$E$3:$E$717)*1,('بيان العهد والتسويات'!$C5=المنصرف!$C$3:$C$717)*1,المنصرف!$J$3:$J$717)</f>
        <v>0</v>
      </c>
      <c r="CR5" s="160">
        <f>SUMPRODUCT((CR$3=المنصرف!$E$3:$E$717)*1,('بيان العهد والتسويات'!$C5=المنصرف!$C$3:$C$717)*1,المنصرف!$G$3:$G$717)</f>
        <v>0</v>
      </c>
      <c r="CS5" s="160">
        <f>SUMPRODUCT((CR$3=المنصرف!$E$3:$E$717)*1,('بيان العهد والتسويات'!$C5=المنصرف!$C$3:$C$717)*1,المنصرف!$J$3:$J$717)</f>
        <v>0</v>
      </c>
      <c r="CT5" s="160">
        <f>SUMPRODUCT((CT$3=المنصرف!$E$3:$E$717)*1,('بيان العهد والتسويات'!$C5=المنصرف!$C$3:$C$717)*1,المنصرف!$G$3:$G$717)</f>
        <v>0</v>
      </c>
      <c r="CU5" s="160">
        <f>SUMPRODUCT((CT$3=المنصرف!$E$3:$E$717)*1,('بيان العهد والتسويات'!$C5=المنصرف!$C$3:$C$717)*1,المنصرف!$J$3:$J$717)</f>
        <v>0</v>
      </c>
      <c r="CV5" s="160">
        <f>SUMPRODUCT((CV$3=المنصرف!$E$3:$E$717)*1,('بيان العهد والتسويات'!$C5=المنصرف!$C$3:$C$717)*1,المنصرف!$G$3:$G$717)</f>
        <v>0</v>
      </c>
      <c r="CW5" s="160">
        <f>SUMPRODUCT((CV$3=المنصرف!$E$3:$E$717)*1,('بيان العهد والتسويات'!$C5=المنصرف!$C$3:$C$717)*1,المنصرف!$J$3:$J$717)</f>
        <v>0</v>
      </c>
      <c r="CX5" s="160">
        <f>SUMPRODUCT((CX$3=المنصرف!$E$3:$E$717)*1,('بيان العهد والتسويات'!$C5=المنصرف!$C$3:$C$717)*1,المنصرف!$G$3:$G$717)</f>
        <v>0</v>
      </c>
      <c r="CY5" s="160">
        <f>SUMPRODUCT((CX$3=المنصرف!$E$3:$E$717)*1,('بيان العهد والتسويات'!$C5=المنصرف!$C$3:$C$717)*1,المنصرف!$J$3:$J$717)</f>
        <v>0</v>
      </c>
      <c r="CZ5" s="160">
        <f>SUMPRODUCT((CZ$3=المنصرف!$E$3:$E$717)*1,('بيان العهد والتسويات'!$C5=المنصرف!$C$3:$C$717)*1,المنصرف!$G$3:$G$717)</f>
        <v>0</v>
      </c>
      <c r="DA5" s="160">
        <f>SUMPRODUCT((CZ$3=المنصرف!$E$3:$E$717)*1,('بيان العهد والتسويات'!$C5=المنصرف!$C$3:$C$717)*1,المنصرف!$J$3:$J$717)</f>
        <v>0</v>
      </c>
    </row>
    <row r="6" spans="3:105" ht="24.95" customHeight="1" x14ac:dyDescent="0.15">
      <c r="C6" s="134">
        <v>45838</v>
      </c>
      <c r="D6" s="121">
        <f>SUMPRODUCT(($D$3=المنصرف!$E$3:$E$717)*1,('بيان العهد والتسويات'!$C6=المنصرف!$C$3:$C$717)*1,المنصرف!$G$3:$G$717)</f>
        <v>0</v>
      </c>
      <c r="E6" s="122">
        <f>SUMPRODUCT(($D$3=المنصرف!$E$3:$E$717)*1,('بيان العهد والتسويات'!$C6=المنصرف!$C$3:$C$717)*1,المنصرف!$J$3:$J$717)</f>
        <v>0</v>
      </c>
      <c r="F6" s="124">
        <f>SUMPRODUCT(($F$3=المنصرف!$E$3:$E$717)*1,('بيان العهد والتسويات'!$C6=المنصرف!$C$3:$C$717)*1,المنصرف!$G$3:$G$717)</f>
        <v>0</v>
      </c>
      <c r="G6" s="123">
        <f>SUMPRODUCT(($F$3=المنصرف!$E$3:$E$717)*1,('بيان العهد والتسويات'!$C6=المنصرف!$C$3:$C$717)*1,المنصرف!$J$3:$J$717)</f>
        <v>0</v>
      </c>
      <c r="H6" s="121">
        <f>SUMPRODUCT(($H$3=المنصرف!$E$3:$E$717)*1,('بيان العهد والتسويات'!$C6=المنصرف!$C$3:$C$717)*1,المنصرف!$G$3:$G$717)</f>
        <v>0</v>
      </c>
      <c r="I6" s="122">
        <f>SUMPRODUCT(($H$3=المنصرف!$E$3:$E$717)*1,('بيان العهد والتسويات'!$C6=المنصرف!$C$3:$C$717)*1,المنصرف!$J$3:$J$717)</f>
        <v>0</v>
      </c>
      <c r="J6" s="124">
        <f>SUMPRODUCT(($J$3=المنصرف!$E$3:$E$717)*1,('بيان العهد والتسويات'!$C6=المنصرف!$C$3:$C$717)*1,المنصرف!$G$3:$G$717)</f>
        <v>0</v>
      </c>
      <c r="K6" s="123">
        <f>SUMPRODUCT(($J$3=المنصرف!$E$3:$E$717)*1,('بيان العهد والتسويات'!$C6=المنصرف!$C$3:$C$717)*1,المنصرف!$J$3:$J$717)</f>
        <v>0</v>
      </c>
      <c r="L6" s="121">
        <f>SUMPRODUCT(($L$3=المنصرف!$E$3:$E$717)*1,('بيان العهد والتسويات'!$C6=المنصرف!$C$3:$C$717)*1,المنصرف!$G$3:$G$717)</f>
        <v>0</v>
      </c>
      <c r="M6" s="122">
        <f>SUMPRODUCT(($L$3=المنصرف!$E$3:$E$717)*1,('بيان العهد والتسويات'!$C6=المنصرف!$C$3:$C$717)*1,المنصرف!$J$3:$J$717)</f>
        <v>0</v>
      </c>
      <c r="N6" s="124">
        <f>SUMPRODUCT(($N$3=المنصرف!$E$3:$E$717)*1,('بيان العهد والتسويات'!$C6=المنصرف!$C$3:$C$717)*1,المنصرف!$G$3:$G$717)</f>
        <v>0</v>
      </c>
      <c r="O6" s="123">
        <f>SUMPRODUCT(($N$3=المنصرف!$E$3:$E$717)*1,('بيان العهد والتسويات'!$C6=المنصرف!$C$3:$C$717)*1,المنصرف!$J$3:$J$717)</f>
        <v>0</v>
      </c>
      <c r="P6" s="121">
        <f>SUMPRODUCT(($P$3=المنصرف!$E$3:$E$717)*1,('بيان العهد والتسويات'!$C6=المنصرف!$C$3:$C$717)*1,المنصرف!$G$3:$G$717)</f>
        <v>0</v>
      </c>
      <c r="Q6" s="122">
        <f>SUMPRODUCT(($P$3=المنصرف!$E$3:$E$717)*1,('بيان العهد والتسويات'!$C6=المنصرف!$C$3:$C$717)*1,المنصرف!$J$3:$J$717)</f>
        <v>0</v>
      </c>
      <c r="R6" s="124">
        <f>SUMPRODUCT(($R$3=المنصرف!$E$3:$E$717)*1,('بيان العهد والتسويات'!$C6=المنصرف!$C$3:$C$717)*1,المنصرف!$G$3:$G$717)</f>
        <v>0</v>
      </c>
      <c r="S6" s="123">
        <f>SUMPRODUCT(($R$3=المنصرف!$E$3:$E$717)*1,('بيان العهد والتسويات'!$C6=المنصرف!$C$3:$C$717)*1,المنصرف!$J$3:$J$717)</f>
        <v>0</v>
      </c>
      <c r="T6" s="121">
        <f>SUMPRODUCT(($T$3=المنصرف!$E$3:$E$717)*1,('بيان العهد والتسويات'!$C6=المنصرف!$C$3:$C$717)*1,المنصرف!$G$3:$G$717)</f>
        <v>0</v>
      </c>
      <c r="U6" s="122">
        <f>SUMPRODUCT(($T$3=المنصرف!$E$3:$E$717)*1,('بيان العهد والتسويات'!$C6=المنصرف!$C$3:$C$717)*1,المنصرف!$J$3:$J$717)</f>
        <v>0</v>
      </c>
      <c r="V6" s="124">
        <f>SUMPRODUCT(($V$3=المنصرف!$E$3:$E$717)*1,('بيان العهد والتسويات'!$C6=المنصرف!$C$3:$C$717)*1,المنصرف!$G$3:$G$717)</f>
        <v>0</v>
      </c>
      <c r="W6" s="123">
        <f>SUMPRODUCT(($V$3=المنصرف!$E$3:$E$717)*1,('بيان العهد والتسويات'!$C6=المنصرف!$C$3:$C$717)*1,المنصرف!$J$3:$J$717)</f>
        <v>0</v>
      </c>
      <c r="X6" s="121">
        <f>SUMPRODUCT(($X$3=المنصرف!$E$3:$E$717)*1,('بيان العهد والتسويات'!$C6=المنصرف!$C$3:$C$717)*1,المنصرف!$G$3:$G$717)</f>
        <v>0</v>
      </c>
      <c r="Y6" s="122">
        <f>SUMPRODUCT(($X$3=المنصرف!$E$3:$E$717)*1,('بيان العهد والتسويات'!$C6=المنصرف!$C$3:$C$717)*1,المنصرف!$J$3:$J$717)</f>
        <v>0</v>
      </c>
      <c r="Z6" s="124">
        <f>SUMPRODUCT(($Z$3=المنصرف!$E$3:$E$717)*1,('بيان العهد والتسويات'!$C6=المنصرف!$C$3:$C$717)*1,المنصرف!$G$3:$G$717)</f>
        <v>0</v>
      </c>
      <c r="AA6" s="123">
        <f>SUMPRODUCT(($Z$3=المنصرف!$E$3:$E$717)*1,('بيان العهد والتسويات'!$C6=المنصرف!$C$3:$C$717)*1,المنصرف!$J$3:$J$717)</f>
        <v>0</v>
      </c>
      <c r="AB6" s="121">
        <f>SUMPRODUCT(($AB$3=المنصرف!$E$3:$E$717)*1,('بيان العهد والتسويات'!$C6=المنصرف!$C$3:$C$717)*1,المنصرف!$G$3:$G$717)</f>
        <v>0</v>
      </c>
      <c r="AC6" s="122">
        <f>SUMPRODUCT(($AB$3=المنصرف!$E$3:$E$717)*1,('بيان العهد والتسويات'!$C6=المنصرف!$C$3:$C$717)*1,المنصرف!$J$3:$J$717)</f>
        <v>0</v>
      </c>
      <c r="AD6" s="124">
        <f>SUMPRODUCT(($AD$3=المنصرف!$E$3:$E$717)*1,('بيان العهد والتسويات'!$C6=المنصرف!$C$3:$C$717)*1,المنصرف!$G$3:$G$717)</f>
        <v>0</v>
      </c>
      <c r="AE6" s="123">
        <f>SUMPRODUCT(($AD$3=المنصرف!$E$3:$E$717)*1,('بيان العهد والتسويات'!$C6=المنصرف!$C$3:$C$717)*1,المنصرف!$J$3:$J$717)</f>
        <v>0</v>
      </c>
      <c r="AF6" s="121">
        <f>SUMPRODUCT(($AF$3=المنصرف!$E$3:$E$717)*1,('بيان العهد والتسويات'!$C6=المنصرف!$C$3:$C$717)*1,المنصرف!$G$3:$G$717)</f>
        <v>0</v>
      </c>
      <c r="AG6" s="122">
        <f>SUMPRODUCT(($AF$3=المنصرف!$E$3:$E$717)*1,('بيان العهد والتسويات'!$C6=المنصرف!$C$3:$C$717)*1,المنصرف!$J$3:$J$717)</f>
        <v>0</v>
      </c>
      <c r="AH6" s="124">
        <f>SUMPRODUCT(($AH$3=المنصرف!$E$3:$E$717)*1,('بيان العهد والتسويات'!$C6=المنصرف!$C$3:$C$717)*1,المنصرف!$G$3:$G$717)</f>
        <v>0</v>
      </c>
      <c r="AI6" s="123">
        <f>SUMPRODUCT(($AH$3=المنصرف!$E$3:$E$717)*1,('بيان العهد والتسويات'!$C6=المنصرف!$C$3:$C$717)*1,المنصرف!$J$3:$J$717)</f>
        <v>0</v>
      </c>
      <c r="AJ6" s="145">
        <f>SUMPRODUCT((AJ$3=المنصرف!$E$3:$E$717)*1,('بيان العهد والتسويات'!$C6=المنصرف!$C$3:$C$717)*1,المنصرف!$G$3:$G$717)</f>
        <v>0</v>
      </c>
      <c r="AK6" s="145">
        <f>SUMPRODUCT((AJ$3=المنصرف!$E$3:$E$717)*1,('بيان العهد والتسويات'!$C6=المنصرف!$C$3:$C$717)*1,المنصرف!$J$3:$J$717)</f>
        <v>0</v>
      </c>
      <c r="AL6" s="161">
        <f>SUMPRODUCT((AL$3=المنصرف!$E$3:$E$717)*1,('بيان العهد والتسويات'!$C6=المنصرف!$C$3:$C$717)*1,المنصرف!$G$3:$G$717)</f>
        <v>0</v>
      </c>
      <c r="AM6" s="161">
        <f>SUMPRODUCT((AL$3=المنصرف!$E$3:$E$717)*1,('بيان العهد والتسويات'!$C6=المنصرف!$C$3:$C$717)*1,المنصرف!$J$3:$J$717)</f>
        <v>0</v>
      </c>
      <c r="AN6" s="160">
        <f>SUMPRODUCT((AN$3=المنصرف!$E$3:$E$717)*1,('بيان العهد والتسويات'!$C6=المنصرف!$C$3:$C$717)*1,المنصرف!$G$3:$G$717)</f>
        <v>0</v>
      </c>
      <c r="AO6" s="160">
        <f>SUMPRODUCT((AN$3=المنصرف!$E$3:$E$717)*1,('بيان العهد والتسويات'!$C6=المنصرف!$C$3:$C$717)*1,المنصرف!$J$3:$J$717)</f>
        <v>0</v>
      </c>
      <c r="AP6" s="160">
        <f>SUMPRODUCT((AP$3=المنصرف!$E$3:$E$717)*1,('بيان العهد والتسويات'!$C6=المنصرف!$C$3:$C$717)*1,المنصرف!$G$3:$G$717)</f>
        <v>0</v>
      </c>
      <c r="AQ6" s="160">
        <f>SUMPRODUCT((AP$3=المنصرف!$E$3:$E$717)*1,('بيان العهد والتسويات'!$C6=المنصرف!$C$3:$C$717)*1,المنصرف!$J$3:$J$717)</f>
        <v>0</v>
      </c>
      <c r="AR6" s="160">
        <f>SUMPRODUCT((AR$3=المنصرف!$E$3:$E$717)*1,('بيان العهد والتسويات'!$C6=المنصرف!$C$3:$C$717)*1,المنصرف!$G$3:$G$717)</f>
        <v>0</v>
      </c>
      <c r="AS6" s="160">
        <f>SUMPRODUCT((AR$3=المنصرف!$E$3:$E$717)*1,('بيان العهد والتسويات'!$C6=المنصرف!$C$3:$C$717)*1,المنصرف!$J$3:$J$717)</f>
        <v>0</v>
      </c>
      <c r="AT6" s="160">
        <f>SUMPRODUCT((AT$3=المنصرف!$E$3:$E$717)*1,('بيان العهد والتسويات'!$C6=المنصرف!$C$3:$C$717)*1,المنصرف!$G$3:$G$717)</f>
        <v>0</v>
      </c>
      <c r="AU6" s="160">
        <f>SUMPRODUCT((AT$3=المنصرف!$E$3:$E$717)*1,('بيان العهد والتسويات'!$C6=المنصرف!$C$3:$C$717)*1,المنصرف!$J$3:$J$717)</f>
        <v>0</v>
      </c>
      <c r="AV6" s="160">
        <f>SUMPRODUCT((AV$3=المنصرف!$E$3:$E$717)*1,('بيان العهد والتسويات'!$C6=المنصرف!$C$3:$C$717)*1,المنصرف!$G$3:$G$717)</f>
        <v>0</v>
      </c>
      <c r="AW6" s="160">
        <f>SUMPRODUCT((AV$3=المنصرف!$E$3:$E$717)*1,('بيان العهد والتسويات'!$C6=المنصرف!$C$3:$C$717)*1,المنصرف!$J$3:$J$717)</f>
        <v>0</v>
      </c>
      <c r="AX6" s="160">
        <f>SUMPRODUCT((AX$3=المنصرف!$E$3:$E$717)*1,('بيان العهد والتسويات'!$C6=المنصرف!$C$3:$C$717)*1,المنصرف!$G$3:$G$717)</f>
        <v>0</v>
      </c>
      <c r="AY6" s="160">
        <f>SUMPRODUCT((AX$3=المنصرف!$E$3:$E$717)*1,('بيان العهد والتسويات'!$C6=المنصرف!$C$3:$C$717)*1,المنصرف!$J$3:$J$717)</f>
        <v>0</v>
      </c>
      <c r="AZ6" s="160">
        <f>SUMPRODUCT((AZ$3=المنصرف!$E$3:$E$717)*1,('بيان العهد والتسويات'!$C6=المنصرف!$C$3:$C$717)*1,المنصرف!$G$3:$G$717)</f>
        <v>0</v>
      </c>
      <c r="BA6" s="160">
        <f>SUMPRODUCT((AZ$3=المنصرف!$E$3:$E$717)*1,('بيان العهد والتسويات'!$C6=المنصرف!$C$3:$C$717)*1,المنصرف!$J$3:$J$717)</f>
        <v>0</v>
      </c>
      <c r="BB6" s="160">
        <f>SUMPRODUCT((BB$3=المنصرف!$E$3:$E$717)*1,('بيان العهد والتسويات'!$C6=المنصرف!$C$3:$C$717)*1,المنصرف!$G$3:$G$717)</f>
        <v>0</v>
      </c>
      <c r="BC6" s="160">
        <f>SUMPRODUCT((BB$3=المنصرف!$E$3:$E$717)*1,('بيان العهد والتسويات'!$C6=المنصرف!$C$3:$C$717)*1,المنصرف!$J$3:$J$717)</f>
        <v>0</v>
      </c>
      <c r="BD6" s="160">
        <f>SUMPRODUCT((BD$3=المنصرف!$E$3:$E$717)*1,('بيان العهد والتسويات'!$C6=المنصرف!$C$3:$C$717)*1,المنصرف!$G$3:$G$717)</f>
        <v>0</v>
      </c>
      <c r="BE6" s="160">
        <f>SUMPRODUCT((BD$3=المنصرف!$E$3:$E$717)*1,('بيان العهد والتسويات'!$C6=المنصرف!$C$3:$C$717)*1,المنصرف!$J$3:$J$717)</f>
        <v>0</v>
      </c>
      <c r="BF6" s="160">
        <f>SUMPRODUCT((BF$3=المنصرف!$E$3:$E$717)*1,('بيان العهد والتسويات'!$C6=المنصرف!$C$3:$C$717)*1,المنصرف!$G$3:$G$717)</f>
        <v>0</v>
      </c>
      <c r="BG6" s="160">
        <f>SUMPRODUCT((BF$3=المنصرف!$E$3:$E$717)*1,('بيان العهد والتسويات'!$C6=المنصرف!$C$3:$C$717)*1,المنصرف!$J$3:$J$717)</f>
        <v>0</v>
      </c>
      <c r="BH6" s="160">
        <f>SUMPRODUCT((BH$3=المنصرف!$E$3:$E$717)*1,('بيان العهد والتسويات'!$C6=المنصرف!$C$3:$C$717)*1,المنصرف!$G$3:$G$717)</f>
        <v>0</v>
      </c>
      <c r="BI6" s="160">
        <f>SUMPRODUCT((BH$3=المنصرف!$E$3:$E$717)*1,('بيان العهد والتسويات'!$C6=المنصرف!$C$3:$C$717)*1,المنصرف!$J$3:$J$717)</f>
        <v>0</v>
      </c>
      <c r="BJ6" s="160">
        <f>SUMPRODUCT((BJ$3=المنصرف!$E$3:$E$717)*1,('بيان العهد والتسويات'!$C6=المنصرف!$C$3:$C$717)*1,المنصرف!$G$3:$G$717)</f>
        <v>0</v>
      </c>
      <c r="BK6" s="160">
        <f>SUMPRODUCT((BJ$3=المنصرف!$E$3:$E$717)*1,('بيان العهد والتسويات'!$C6=المنصرف!$C$3:$C$717)*1,المنصرف!$J$3:$J$717)</f>
        <v>0</v>
      </c>
      <c r="BL6" s="160">
        <f>SUMPRODUCT((BL$3=المنصرف!$E$3:$E$717)*1,('بيان العهد والتسويات'!$C6=المنصرف!$C$3:$C$717)*1,المنصرف!$G$3:$G$717)</f>
        <v>0</v>
      </c>
      <c r="BM6" s="160">
        <f>SUMPRODUCT((BL$3=المنصرف!$E$3:$E$717)*1,('بيان العهد والتسويات'!$C6=المنصرف!$C$3:$C$717)*1,المنصرف!$J$3:$J$717)</f>
        <v>0</v>
      </c>
      <c r="BN6" s="160">
        <f>SUMPRODUCT((BN$3=المنصرف!$E$3:$E$717)*1,('بيان العهد والتسويات'!$C6=المنصرف!$C$3:$C$717)*1,المنصرف!$G$3:$G$717)</f>
        <v>0</v>
      </c>
      <c r="BO6" s="160">
        <f>SUMPRODUCT((BN$3=المنصرف!$E$3:$E$717)*1,('بيان العهد والتسويات'!$C6=المنصرف!$C$3:$C$717)*1,المنصرف!$J$3:$J$717)</f>
        <v>0</v>
      </c>
      <c r="BP6" s="160">
        <f>SUMPRODUCT((BP$3=المنصرف!$E$3:$E$717)*1,('بيان العهد والتسويات'!$C6=المنصرف!$C$3:$C$717)*1,المنصرف!$G$3:$G$717)</f>
        <v>0</v>
      </c>
      <c r="BQ6" s="160">
        <f>SUMPRODUCT((BP$3=المنصرف!$E$3:$E$717)*1,('بيان العهد والتسويات'!$C6=المنصرف!$C$3:$C$717)*1,المنصرف!$J$3:$J$717)</f>
        <v>0</v>
      </c>
      <c r="BR6" s="160">
        <f>SUMPRODUCT((BR$3=المنصرف!$E$3:$E$717)*1,('بيان العهد والتسويات'!$C6=المنصرف!$C$3:$C$717)*1,المنصرف!$G$3:$G$717)</f>
        <v>0</v>
      </c>
      <c r="BS6" s="160">
        <f>SUMPRODUCT((BR$3=المنصرف!$E$3:$E$717)*1,('بيان العهد والتسويات'!$C6=المنصرف!$C$3:$C$717)*1,المنصرف!$J$3:$J$717)</f>
        <v>0</v>
      </c>
      <c r="BT6" s="160">
        <f>SUMPRODUCT((BT$3=المنصرف!$E$3:$E$717)*1,('بيان العهد والتسويات'!$C6=المنصرف!$C$3:$C$717)*1,المنصرف!$G$3:$G$717)</f>
        <v>0</v>
      </c>
      <c r="BU6" s="160">
        <f>SUMPRODUCT((BT$3=المنصرف!$E$3:$E$717)*1,('بيان العهد والتسويات'!$C6=المنصرف!$C$3:$C$717)*1,المنصرف!$J$3:$J$717)</f>
        <v>0</v>
      </c>
      <c r="BV6" s="160">
        <f>SUMPRODUCT((BV$3=المنصرف!$E$3:$E$717)*1,('بيان العهد والتسويات'!$C6=المنصرف!$C$3:$C$717)*1,المنصرف!$G$3:$G$717)</f>
        <v>0</v>
      </c>
      <c r="BW6" s="160">
        <f>SUMPRODUCT((BV$3=المنصرف!$E$3:$E$717)*1,('بيان العهد والتسويات'!$C6=المنصرف!$C$3:$C$717)*1,المنصرف!$J$3:$J$717)</f>
        <v>0</v>
      </c>
      <c r="BX6" s="160">
        <f>SUMPRODUCT((BX$3=المنصرف!$E$3:$E$717)*1,('بيان العهد والتسويات'!$C6=المنصرف!$C$3:$C$717)*1,المنصرف!$G$3:$G$717)</f>
        <v>0</v>
      </c>
      <c r="BY6" s="160">
        <f>SUMPRODUCT((BX$3=المنصرف!$E$3:$E$717)*1,('بيان العهد والتسويات'!$C6=المنصرف!$C$3:$C$717)*1,المنصرف!$J$3:$J$717)</f>
        <v>0</v>
      </c>
      <c r="BZ6" s="160">
        <f>SUMPRODUCT((BZ$3=المنصرف!$E$3:$E$717)*1,('بيان العهد والتسويات'!$C6=المنصرف!$C$3:$C$717)*1,المنصرف!$G$3:$G$717)</f>
        <v>0</v>
      </c>
      <c r="CA6" s="160">
        <f>SUMPRODUCT((BZ$3=المنصرف!$E$3:$E$717)*1,('بيان العهد والتسويات'!$C6=المنصرف!$C$3:$C$717)*1,المنصرف!$J$3:$J$717)</f>
        <v>0</v>
      </c>
      <c r="CB6" s="160">
        <f>SUMPRODUCT((CB$3=المنصرف!$E$3:$E$717)*1,('بيان العهد والتسويات'!$C6=المنصرف!$C$3:$C$717)*1,المنصرف!$G$3:$G$717)</f>
        <v>0</v>
      </c>
      <c r="CC6" s="160">
        <f>SUMPRODUCT((CB$3=المنصرف!$E$3:$E$717)*1,('بيان العهد والتسويات'!$C6=المنصرف!$C$3:$C$717)*1,المنصرف!$J$3:$J$717)</f>
        <v>0</v>
      </c>
      <c r="CD6" s="160">
        <f>SUMPRODUCT((CD$3=المنصرف!$E$3:$E$717)*1,('بيان العهد والتسويات'!$C6=المنصرف!$C$3:$C$717)*1,المنصرف!$G$3:$G$717)</f>
        <v>0</v>
      </c>
      <c r="CE6" s="160">
        <f>SUMPRODUCT((CD$3=المنصرف!$E$3:$E$717)*1,('بيان العهد والتسويات'!$C6=المنصرف!$C$3:$C$717)*1,المنصرف!$J$3:$J$717)</f>
        <v>0</v>
      </c>
      <c r="CF6" s="160">
        <f>SUMPRODUCT((CF$3=المنصرف!$E$3:$E$717)*1,('بيان العهد والتسويات'!$C6=المنصرف!$C$3:$C$717)*1,المنصرف!$G$3:$G$717)</f>
        <v>0</v>
      </c>
      <c r="CG6" s="160">
        <f>SUMPRODUCT((CF$3=المنصرف!$E$3:$E$717)*1,('بيان العهد والتسويات'!$C6=المنصرف!$C$3:$C$717)*1,المنصرف!$J$3:$J$717)</f>
        <v>0</v>
      </c>
      <c r="CH6" s="160">
        <f>SUMPRODUCT((CH$3=المنصرف!$E$3:$E$717)*1,('بيان العهد والتسويات'!$C6=المنصرف!$C$3:$C$717)*1,المنصرف!$G$3:$G$717)</f>
        <v>0</v>
      </c>
      <c r="CI6" s="160">
        <f>SUMPRODUCT((CH$3=المنصرف!$E$3:$E$717)*1,('بيان العهد والتسويات'!$C6=المنصرف!$C$3:$C$717)*1,المنصرف!$J$3:$J$717)</f>
        <v>0</v>
      </c>
      <c r="CJ6" s="160">
        <f>SUMPRODUCT((CJ$3=المنصرف!$E$3:$E$717)*1,('بيان العهد والتسويات'!$C6=المنصرف!$C$3:$C$717)*1,المنصرف!$G$3:$G$717)</f>
        <v>0</v>
      </c>
      <c r="CK6" s="160">
        <f>SUMPRODUCT((CJ$3=المنصرف!$E$3:$E$717)*1,('بيان العهد والتسويات'!$C6=المنصرف!$C$3:$C$717)*1,المنصرف!$J$3:$J$717)</f>
        <v>0</v>
      </c>
      <c r="CL6" s="160">
        <f>SUMPRODUCT((CL$3=المنصرف!$E$3:$E$717)*1,('بيان العهد والتسويات'!$C6=المنصرف!$C$3:$C$717)*1,المنصرف!$G$3:$G$717)</f>
        <v>0</v>
      </c>
      <c r="CM6" s="160">
        <f>SUMPRODUCT((CL$3=المنصرف!$E$3:$E$717)*1,('بيان العهد والتسويات'!$C6=المنصرف!$C$3:$C$717)*1,المنصرف!$J$3:$J$717)</f>
        <v>0</v>
      </c>
      <c r="CN6" s="160">
        <f>SUMPRODUCT((CN$3=المنصرف!$E$3:$E$717)*1,('بيان العهد والتسويات'!$C6=المنصرف!$C$3:$C$717)*1,المنصرف!$G$3:$G$717)</f>
        <v>0</v>
      </c>
      <c r="CO6" s="160">
        <f>SUMPRODUCT((CN$3=المنصرف!$E$3:$E$717)*1,('بيان العهد والتسويات'!$C6=المنصرف!$C$3:$C$717)*1,المنصرف!$J$3:$J$717)</f>
        <v>0</v>
      </c>
      <c r="CP6" s="160">
        <f>SUMPRODUCT((CP$3=المنصرف!$E$3:$E$717)*1,('بيان العهد والتسويات'!$C6=المنصرف!$C$3:$C$717)*1,المنصرف!$G$3:$G$717)</f>
        <v>0</v>
      </c>
      <c r="CQ6" s="160">
        <f>SUMPRODUCT((CP$3=المنصرف!$E$3:$E$717)*1,('بيان العهد والتسويات'!$C6=المنصرف!$C$3:$C$717)*1,المنصرف!$J$3:$J$717)</f>
        <v>0</v>
      </c>
      <c r="CR6" s="160">
        <f>SUMPRODUCT((CR$3=المنصرف!$E$3:$E$717)*1,('بيان العهد والتسويات'!$C6=المنصرف!$C$3:$C$717)*1,المنصرف!$G$3:$G$717)</f>
        <v>0</v>
      </c>
      <c r="CS6" s="160">
        <f>SUMPRODUCT((CR$3=المنصرف!$E$3:$E$717)*1,('بيان العهد والتسويات'!$C6=المنصرف!$C$3:$C$717)*1,المنصرف!$J$3:$J$717)</f>
        <v>0</v>
      </c>
      <c r="CT6" s="160">
        <f>SUMPRODUCT((CT$3=المنصرف!$E$3:$E$717)*1,('بيان العهد والتسويات'!$C6=المنصرف!$C$3:$C$717)*1,المنصرف!$G$3:$G$717)</f>
        <v>0</v>
      </c>
      <c r="CU6" s="160">
        <f>SUMPRODUCT((CT$3=المنصرف!$E$3:$E$717)*1,('بيان العهد والتسويات'!$C6=المنصرف!$C$3:$C$717)*1,المنصرف!$J$3:$J$717)</f>
        <v>0</v>
      </c>
      <c r="CV6" s="160">
        <f>SUMPRODUCT((CV$3=المنصرف!$E$3:$E$717)*1,('بيان العهد والتسويات'!$C6=المنصرف!$C$3:$C$717)*1,المنصرف!$G$3:$G$717)</f>
        <v>0</v>
      </c>
      <c r="CW6" s="160">
        <f>SUMPRODUCT((CV$3=المنصرف!$E$3:$E$717)*1,('بيان العهد والتسويات'!$C6=المنصرف!$C$3:$C$717)*1,المنصرف!$J$3:$J$717)</f>
        <v>0</v>
      </c>
      <c r="CX6" s="160">
        <f>SUMPRODUCT((CX$3=المنصرف!$E$3:$E$717)*1,('بيان العهد والتسويات'!$C6=المنصرف!$C$3:$C$717)*1,المنصرف!$G$3:$G$717)</f>
        <v>0</v>
      </c>
      <c r="CY6" s="160">
        <f>SUMPRODUCT((CX$3=المنصرف!$E$3:$E$717)*1,('بيان العهد والتسويات'!$C6=المنصرف!$C$3:$C$717)*1,المنصرف!$J$3:$J$717)</f>
        <v>0</v>
      </c>
      <c r="CZ6" s="160">
        <f>SUMPRODUCT((CZ$3=المنصرف!$E$3:$E$717)*1,('بيان العهد والتسويات'!$C6=المنصرف!$C$3:$C$717)*1,المنصرف!$G$3:$G$717)</f>
        <v>0</v>
      </c>
      <c r="DA6" s="160">
        <f>SUMPRODUCT((CZ$3=المنصرف!$E$3:$E$717)*1,('بيان العهد والتسويات'!$C6=المنصرف!$C$3:$C$717)*1,المنصرف!$J$3:$J$717)</f>
        <v>0</v>
      </c>
    </row>
    <row r="7" spans="3:105" ht="24.95" customHeight="1" x14ac:dyDescent="0.15">
      <c r="C7" s="134">
        <v>45839</v>
      </c>
      <c r="D7" s="121">
        <f>SUMPRODUCT(($D$3=المنصرف!$E$3:$E$717)*1,('بيان العهد والتسويات'!$C7=المنصرف!$C$3:$C$717)*1,المنصرف!$G$3:$G$717)</f>
        <v>10879.54</v>
      </c>
      <c r="E7" s="122">
        <f>SUMPRODUCT(($D$3=المنصرف!$E$3:$E$717)*1,('بيان العهد والتسويات'!$C7=المنصرف!$C$3:$C$717)*1,المنصرف!$J$3:$J$717)</f>
        <v>0</v>
      </c>
      <c r="F7" s="124">
        <f>SUMPRODUCT(($F$3=المنصرف!$E$3:$E$717)*1,('بيان العهد والتسويات'!$C7=المنصرف!$C$3:$C$717)*1,المنصرف!$G$3:$G$717)</f>
        <v>0</v>
      </c>
      <c r="G7" s="123">
        <f>SUMPRODUCT(($F$3=المنصرف!$E$3:$E$717)*1,('بيان العهد والتسويات'!$C7=المنصرف!$C$3:$C$717)*1,المنصرف!$J$3:$J$717)</f>
        <v>0</v>
      </c>
      <c r="H7" s="121">
        <f>SUMPRODUCT(($H$3=المنصرف!$E$3:$E$717)*1,('بيان العهد والتسويات'!$C7=المنصرف!$C$3:$C$717)*1,المنصرف!$G$3:$G$717)</f>
        <v>240950.73</v>
      </c>
      <c r="I7" s="122">
        <f>SUMPRODUCT(($H$3=المنصرف!$E$3:$E$717)*1,('بيان العهد والتسويات'!$C7=المنصرف!$C$3:$C$717)*1,المنصرف!$J$3:$J$717)</f>
        <v>0</v>
      </c>
      <c r="J7" s="124">
        <f>SUMPRODUCT(($J$3=المنصرف!$E$3:$E$717)*1,('بيان العهد والتسويات'!$C7=المنصرف!$C$3:$C$717)*1,المنصرف!$G$3:$G$717)</f>
        <v>7787.49</v>
      </c>
      <c r="K7" s="123">
        <f>SUMPRODUCT(($J$3=المنصرف!$E$3:$E$717)*1,('بيان العهد والتسويات'!$C7=المنصرف!$C$3:$C$717)*1,المنصرف!$J$3:$J$717)</f>
        <v>0</v>
      </c>
      <c r="L7" s="121">
        <f>SUMPRODUCT(($L$3=المنصرف!$E$3:$E$717)*1,('بيان العهد والتسويات'!$C7=المنصرف!$C$3:$C$717)*1,المنصرف!$G$3:$G$717)</f>
        <v>0</v>
      </c>
      <c r="M7" s="122">
        <f>SUMPRODUCT(($L$3=المنصرف!$E$3:$E$717)*1,('بيان العهد والتسويات'!$C7=المنصرف!$C$3:$C$717)*1,المنصرف!$J$3:$J$717)</f>
        <v>0</v>
      </c>
      <c r="N7" s="124">
        <f>SUMPRODUCT(($N$3=المنصرف!$E$3:$E$717)*1,('بيان العهد والتسويات'!$C7=المنصرف!$C$3:$C$717)*1,المنصرف!$G$3:$G$717)</f>
        <v>0</v>
      </c>
      <c r="O7" s="123">
        <f>SUMPRODUCT(($N$3=المنصرف!$E$3:$E$717)*1,('بيان العهد والتسويات'!$C7=المنصرف!$C$3:$C$717)*1,المنصرف!$J$3:$J$717)</f>
        <v>0</v>
      </c>
      <c r="P7" s="121">
        <f>SUMPRODUCT(($P$3=المنصرف!$E$3:$E$717)*1,('بيان العهد والتسويات'!$C7=المنصرف!$C$3:$C$717)*1,المنصرف!$G$3:$G$717)</f>
        <v>0</v>
      </c>
      <c r="Q7" s="122">
        <f>SUMPRODUCT(($P$3=المنصرف!$E$3:$E$717)*1,('بيان العهد والتسويات'!$C7=المنصرف!$C$3:$C$717)*1,المنصرف!$J$3:$J$717)</f>
        <v>0</v>
      </c>
      <c r="R7" s="124">
        <f>SUMPRODUCT(($R$3=المنصرف!$E$3:$E$717)*1,('بيان العهد والتسويات'!$C7=المنصرف!$C$3:$C$717)*1,المنصرف!$G$3:$G$717)</f>
        <v>0</v>
      </c>
      <c r="S7" s="123">
        <f>SUMPRODUCT(($R$3=المنصرف!$E$3:$E$717)*1,('بيان العهد والتسويات'!$C7=المنصرف!$C$3:$C$717)*1,المنصرف!$J$3:$J$717)</f>
        <v>0</v>
      </c>
      <c r="T7" s="121">
        <f>SUMPRODUCT(($T$3=المنصرف!$E$3:$E$717)*1,('بيان العهد والتسويات'!$C7=المنصرف!$C$3:$C$717)*1,المنصرف!$G$3:$G$717)</f>
        <v>0</v>
      </c>
      <c r="U7" s="122">
        <f>SUMPRODUCT(($T$3=المنصرف!$E$3:$E$717)*1,('بيان العهد والتسويات'!$C7=المنصرف!$C$3:$C$717)*1,المنصرف!$J$3:$J$717)</f>
        <v>0</v>
      </c>
      <c r="V7" s="124">
        <f>SUMPRODUCT(($V$3=المنصرف!$E$3:$E$717)*1,('بيان العهد والتسويات'!$C7=المنصرف!$C$3:$C$717)*1,المنصرف!$G$3:$G$717)</f>
        <v>0</v>
      </c>
      <c r="W7" s="123">
        <f>SUMPRODUCT(($V$3=المنصرف!$E$3:$E$717)*1,('بيان العهد والتسويات'!$C7=المنصرف!$C$3:$C$717)*1,المنصرف!$J$3:$J$717)</f>
        <v>0</v>
      </c>
      <c r="X7" s="121">
        <f>SUMPRODUCT(($X$3=المنصرف!$E$3:$E$717)*1,('بيان العهد والتسويات'!$C7=المنصرف!$C$3:$C$717)*1,المنصرف!$G$3:$G$717)</f>
        <v>0</v>
      </c>
      <c r="Y7" s="122">
        <f>SUMPRODUCT(($X$3=المنصرف!$E$3:$E$717)*1,('بيان العهد والتسويات'!$C7=المنصرف!$C$3:$C$717)*1,المنصرف!$J$3:$J$717)</f>
        <v>0</v>
      </c>
      <c r="Z7" s="124">
        <f>SUMPRODUCT(($Z$3=المنصرف!$E$3:$E$717)*1,('بيان العهد والتسويات'!$C7=المنصرف!$C$3:$C$717)*1,المنصرف!$G$3:$G$717)</f>
        <v>0</v>
      </c>
      <c r="AA7" s="123">
        <f>SUMPRODUCT(($Z$3=المنصرف!$E$3:$E$717)*1,('بيان العهد والتسويات'!$C7=المنصرف!$C$3:$C$717)*1,المنصرف!$J$3:$J$717)</f>
        <v>0</v>
      </c>
      <c r="AB7" s="121">
        <f>SUMPRODUCT(($AB$3=المنصرف!$E$3:$E$717)*1,('بيان العهد والتسويات'!$C7=المنصرف!$C$3:$C$717)*1,المنصرف!$G$3:$G$717)</f>
        <v>0</v>
      </c>
      <c r="AC7" s="122">
        <f>SUMPRODUCT(($AB$3=المنصرف!$E$3:$E$717)*1,('بيان العهد والتسويات'!$C7=المنصرف!$C$3:$C$717)*1,المنصرف!$J$3:$J$717)</f>
        <v>0</v>
      </c>
      <c r="AD7" s="124">
        <f>SUMPRODUCT(($AD$3=المنصرف!$E$3:$E$717)*1,('بيان العهد والتسويات'!$C7=المنصرف!$C$3:$C$717)*1,المنصرف!$G$3:$G$717)</f>
        <v>0</v>
      </c>
      <c r="AE7" s="123">
        <f>SUMPRODUCT(($AD$3=المنصرف!$E$3:$E$717)*1,('بيان العهد والتسويات'!$C7=المنصرف!$C$3:$C$717)*1,المنصرف!$J$3:$J$717)</f>
        <v>0</v>
      </c>
      <c r="AF7" s="121">
        <f>SUMPRODUCT(($AF$3=المنصرف!$E$3:$E$717)*1,('بيان العهد والتسويات'!$C7=المنصرف!$C$3:$C$717)*1,المنصرف!$G$3:$G$717)</f>
        <v>0</v>
      </c>
      <c r="AG7" s="122">
        <f>SUMPRODUCT(($AF$3=المنصرف!$E$3:$E$717)*1,('بيان العهد والتسويات'!$C7=المنصرف!$C$3:$C$717)*1,المنصرف!$J$3:$J$717)</f>
        <v>0</v>
      </c>
      <c r="AH7" s="124">
        <f>SUMPRODUCT(($AH$3=المنصرف!$E$3:$E$717)*1,('بيان العهد والتسويات'!$C7=المنصرف!$C$3:$C$717)*1,المنصرف!$G$3:$G$717)</f>
        <v>0</v>
      </c>
      <c r="AI7" s="123">
        <f>SUMPRODUCT(($AH$3=المنصرف!$E$3:$E$717)*1,('بيان العهد والتسويات'!$C7=المنصرف!$C$3:$C$717)*1,المنصرف!$J$3:$J$717)</f>
        <v>0</v>
      </c>
      <c r="AJ7" s="145">
        <f>SUMPRODUCT((AJ$3=المنصرف!$E$3:$E$717)*1,('بيان العهد والتسويات'!$C7=المنصرف!$C$3:$C$717)*1,المنصرف!$G$3:$G$717)</f>
        <v>0</v>
      </c>
      <c r="AK7" s="145">
        <f>SUMPRODUCT((AJ$3=المنصرف!$E$3:$E$717)*1,('بيان العهد والتسويات'!$C7=المنصرف!$C$3:$C$717)*1,المنصرف!$J$3:$J$717)</f>
        <v>0</v>
      </c>
      <c r="AL7" s="161">
        <f>SUMPRODUCT((AL$3=المنصرف!$E$3:$E$717)*1,('بيان العهد والتسويات'!$C7=المنصرف!$C$3:$C$717)*1,المنصرف!$G$3:$G$717)</f>
        <v>0</v>
      </c>
      <c r="AM7" s="161">
        <f>SUMPRODUCT((AL$3=المنصرف!$E$3:$E$717)*1,('بيان العهد والتسويات'!$C7=المنصرف!$C$3:$C$717)*1,المنصرف!$J$3:$J$717)</f>
        <v>0</v>
      </c>
      <c r="AN7" s="160">
        <f>SUMPRODUCT((AN$3=المنصرف!$E$3:$E$717)*1,('بيان العهد والتسويات'!$C7=المنصرف!$C$3:$C$717)*1,المنصرف!$G$3:$G$717)</f>
        <v>0</v>
      </c>
      <c r="AO7" s="160">
        <f>SUMPRODUCT((AN$3=المنصرف!$E$3:$E$717)*1,('بيان العهد والتسويات'!$C7=المنصرف!$C$3:$C$717)*1,المنصرف!$J$3:$J$717)</f>
        <v>0</v>
      </c>
      <c r="AP7" s="160">
        <f>SUMPRODUCT((AP$3=المنصرف!$E$3:$E$717)*1,('بيان العهد والتسويات'!$C7=المنصرف!$C$3:$C$717)*1,المنصرف!$G$3:$G$717)</f>
        <v>0</v>
      </c>
      <c r="AQ7" s="160">
        <f>SUMPRODUCT((AP$3=المنصرف!$E$3:$E$717)*1,('بيان العهد والتسويات'!$C7=المنصرف!$C$3:$C$717)*1,المنصرف!$J$3:$J$717)</f>
        <v>0</v>
      </c>
      <c r="AR7" s="160">
        <f>SUMPRODUCT((AR$3=المنصرف!$E$3:$E$717)*1,('بيان العهد والتسويات'!$C7=المنصرف!$C$3:$C$717)*1,المنصرف!$G$3:$G$717)</f>
        <v>0</v>
      </c>
      <c r="AS7" s="160">
        <f>SUMPRODUCT((AR$3=المنصرف!$E$3:$E$717)*1,('بيان العهد والتسويات'!$C7=المنصرف!$C$3:$C$717)*1,المنصرف!$J$3:$J$717)</f>
        <v>0</v>
      </c>
      <c r="AT7" s="160">
        <f>SUMPRODUCT((AT$3=المنصرف!$E$3:$E$717)*1,('بيان العهد والتسويات'!$C7=المنصرف!$C$3:$C$717)*1,المنصرف!$G$3:$G$717)</f>
        <v>0</v>
      </c>
      <c r="AU7" s="160">
        <f>SUMPRODUCT((AT$3=المنصرف!$E$3:$E$717)*1,('بيان العهد والتسويات'!$C7=المنصرف!$C$3:$C$717)*1,المنصرف!$J$3:$J$717)</f>
        <v>0</v>
      </c>
      <c r="AV7" s="160">
        <f>SUMPRODUCT((AV$3=المنصرف!$E$3:$E$717)*1,('بيان العهد والتسويات'!$C7=المنصرف!$C$3:$C$717)*1,المنصرف!$G$3:$G$717)</f>
        <v>0</v>
      </c>
      <c r="AW7" s="160">
        <f>SUMPRODUCT((AV$3=المنصرف!$E$3:$E$717)*1,('بيان العهد والتسويات'!$C7=المنصرف!$C$3:$C$717)*1,المنصرف!$J$3:$J$717)</f>
        <v>0</v>
      </c>
      <c r="AX7" s="160">
        <f>SUMPRODUCT((AX$3=المنصرف!$E$3:$E$717)*1,('بيان العهد والتسويات'!$C7=المنصرف!$C$3:$C$717)*1,المنصرف!$G$3:$G$717)</f>
        <v>0</v>
      </c>
      <c r="AY7" s="160">
        <f>SUMPRODUCT((AX$3=المنصرف!$E$3:$E$717)*1,('بيان العهد والتسويات'!$C7=المنصرف!$C$3:$C$717)*1,المنصرف!$J$3:$J$717)</f>
        <v>0</v>
      </c>
      <c r="AZ7" s="160">
        <f>SUMPRODUCT((AZ$3=المنصرف!$E$3:$E$717)*1,('بيان العهد والتسويات'!$C7=المنصرف!$C$3:$C$717)*1,المنصرف!$G$3:$G$717)</f>
        <v>0</v>
      </c>
      <c r="BA7" s="160">
        <f>SUMPRODUCT((AZ$3=المنصرف!$E$3:$E$717)*1,('بيان العهد والتسويات'!$C7=المنصرف!$C$3:$C$717)*1,المنصرف!$J$3:$J$717)</f>
        <v>0</v>
      </c>
      <c r="BB7" s="160">
        <f>SUMPRODUCT((BB$3=المنصرف!$E$3:$E$717)*1,('بيان العهد والتسويات'!$C7=المنصرف!$C$3:$C$717)*1,المنصرف!$G$3:$G$717)</f>
        <v>0</v>
      </c>
      <c r="BC7" s="160">
        <f>SUMPRODUCT((BB$3=المنصرف!$E$3:$E$717)*1,('بيان العهد والتسويات'!$C7=المنصرف!$C$3:$C$717)*1,المنصرف!$J$3:$J$717)</f>
        <v>0</v>
      </c>
      <c r="BD7" s="160">
        <f>SUMPRODUCT((BD$3=المنصرف!$E$3:$E$717)*1,('بيان العهد والتسويات'!$C7=المنصرف!$C$3:$C$717)*1,المنصرف!$G$3:$G$717)</f>
        <v>0</v>
      </c>
      <c r="BE7" s="160">
        <f>SUMPRODUCT((BD$3=المنصرف!$E$3:$E$717)*1,('بيان العهد والتسويات'!$C7=المنصرف!$C$3:$C$717)*1,المنصرف!$J$3:$J$717)</f>
        <v>0</v>
      </c>
      <c r="BF7" s="160">
        <f>SUMPRODUCT((BF$3=المنصرف!$E$3:$E$717)*1,('بيان العهد والتسويات'!$C7=المنصرف!$C$3:$C$717)*1,المنصرف!$G$3:$G$717)</f>
        <v>0</v>
      </c>
      <c r="BG7" s="160">
        <f>SUMPRODUCT((BF$3=المنصرف!$E$3:$E$717)*1,('بيان العهد والتسويات'!$C7=المنصرف!$C$3:$C$717)*1,المنصرف!$J$3:$J$717)</f>
        <v>0</v>
      </c>
      <c r="BH7" s="160">
        <f>SUMPRODUCT((BH$3=المنصرف!$E$3:$E$717)*1,('بيان العهد والتسويات'!$C7=المنصرف!$C$3:$C$717)*1,المنصرف!$G$3:$G$717)</f>
        <v>0</v>
      </c>
      <c r="BI7" s="160">
        <f>SUMPRODUCT((BH$3=المنصرف!$E$3:$E$717)*1,('بيان العهد والتسويات'!$C7=المنصرف!$C$3:$C$717)*1,المنصرف!$J$3:$J$717)</f>
        <v>0</v>
      </c>
      <c r="BJ7" s="160">
        <f>SUMPRODUCT((BJ$3=المنصرف!$E$3:$E$717)*1,('بيان العهد والتسويات'!$C7=المنصرف!$C$3:$C$717)*1,المنصرف!$G$3:$G$717)</f>
        <v>0</v>
      </c>
      <c r="BK7" s="160">
        <f>SUMPRODUCT((BJ$3=المنصرف!$E$3:$E$717)*1,('بيان العهد والتسويات'!$C7=المنصرف!$C$3:$C$717)*1,المنصرف!$J$3:$J$717)</f>
        <v>0</v>
      </c>
      <c r="BL7" s="160">
        <f>SUMPRODUCT((BL$3=المنصرف!$E$3:$E$717)*1,('بيان العهد والتسويات'!$C7=المنصرف!$C$3:$C$717)*1,المنصرف!$G$3:$G$717)</f>
        <v>0</v>
      </c>
      <c r="BM7" s="160">
        <f>SUMPRODUCT((BL$3=المنصرف!$E$3:$E$717)*1,('بيان العهد والتسويات'!$C7=المنصرف!$C$3:$C$717)*1,المنصرف!$J$3:$J$717)</f>
        <v>0</v>
      </c>
      <c r="BN7" s="160">
        <f>SUMPRODUCT((BN$3=المنصرف!$E$3:$E$717)*1,('بيان العهد والتسويات'!$C7=المنصرف!$C$3:$C$717)*1,المنصرف!$G$3:$G$717)</f>
        <v>0</v>
      </c>
      <c r="BO7" s="160">
        <f>SUMPRODUCT((BN$3=المنصرف!$E$3:$E$717)*1,('بيان العهد والتسويات'!$C7=المنصرف!$C$3:$C$717)*1,المنصرف!$J$3:$J$717)</f>
        <v>0</v>
      </c>
      <c r="BP7" s="160">
        <f>SUMPRODUCT((BP$3=المنصرف!$E$3:$E$717)*1,('بيان العهد والتسويات'!$C7=المنصرف!$C$3:$C$717)*1,المنصرف!$G$3:$G$717)</f>
        <v>0</v>
      </c>
      <c r="BQ7" s="160">
        <f>SUMPRODUCT((BP$3=المنصرف!$E$3:$E$717)*1,('بيان العهد والتسويات'!$C7=المنصرف!$C$3:$C$717)*1,المنصرف!$J$3:$J$717)</f>
        <v>0</v>
      </c>
      <c r="BR7" s="160">
        <f>SUMPRODUCT((BR$3=المنصرف!$E$3:$E$717)*1,('بيان العهد والتسويات'!$C7=المنصرف!$C$3:$C$717)*1,المنصرف!$G$3:$G$717)</f>
        <v>0</v>
      </c>
      <c r="BS7" s="160">
        <f>SUMPRODUCT((BR$3=المنصرف!$E$3:$E$717)*1,('بيان العهد والتسويات'!$C7=المنصرف!$C$3:$C$717)*1,المنصرف!$J$3:$J$717)</f>
        <v>0</v>
      </c>
      <c r="BT7" s="160">
        <f>SUMPRODUCT((BT$3=المنصرف!$E$3:$E$717)*1,('بيان العهد والتسويات'!$C7=المنصرف!$C$3:$C$717)*1,المنصرف!$G$3:$G$717)</f>
        <v>0</v>
      </c>
      <c r="BU7" s="160">
        <f>SUMPRODUCT((BT$3=المنصرف!$E$3:$E$717)*1,('بيان العهد والتسويات'!$C7=المنصرف!$C$3:$C$717)*1,المنصرف!$J$3:$J$717)</f>
        <v>0</v>
      </c>
      <c r="BV7" s="160">
        <f>SUMPRODUCT((BV$3=المنصرف!$E$3:$E$717)*1,('بيان العهد والتسويات'!$C7=المنصرف!$C$3:$C$717)*1,المنصرف!$G$3:$G$717)</f>
        <v>0</v>
      </c>
      <c r="BW7" s="160">
        <f>SUMPRODUCT((BV$3=المنصرف!$E$3:$E$717)*1,('بيان العهد والتسويات'!$C7=المنصرف!$C$3:$C$717)*1,المنصرف!$J$3:$J$717)</f>
        <v>0</v>
      </c>
      <c r="BX7" s="160">
        <f>SUMPRODUCT((BX$3=المنصرف!$E$3:$E$717)*1,('بيان العهد والتسويات'!$C7=المنصرف!$C$3:$C$717)*1,المنصرف!$G$3:$G$717)</f>
        <v>0</v>
      </c>
      <c r="BY7" s="160">
        <f>SUMPRODUCT((BX$3=المنصرف!$E$3:$E$717)*1,('بيان العهد والتسويات'!$C7=المنصرف!$C$3:$C$717)*1,المنصرف!$J$3:$J$717)</f>
        <v>0</v>
      </c>
      <c r="BZ7" s="160">
        <f>SUMPRODUCT((BZ$3=المنصرف!$E$3:$E$717)*1,('بيان العهد والتسويات'!$C7=المنصرف!$C$3:$C$717)*1,المنصرف!$G$3:$G$717)</f>
        <v>0</v>
      </c>
      <c r="CA7" s="160">
        <f>SUMPRODUCT((BZ$3=المنصرف!$E$3:$E$717)*1,('بيان العهد والتسويات'!$C7=المنصرف!$C$3:$C$717)*1,المنصرف!$J$3:$J$717)</f>
        <v>0</v>
      </c>
      <c r="CB7" s="160">
        <f>SUMPRODUCT((CB$3=المنصرف!$E$3:$E$717)*1,('بيان العهد والتسويات'!$C7=المنصرف!$C$3:$C$717)*1,المنصرف!$G$3:$G$717)</f>
        <v>0</v>
      </c>
      <c r="CC7" s="160">
        <f>SUMPRODUCT((CB$3=المنصرف!$E$3:$E$717)*1,('بيان العهد والتسويات'!$C7=المنصرف!$C$3:$C$717)*1,المنصرف!$J$3:$J$717)</f>
        <v>0</v>
      </c>
      <c r="CD7" s="160">
        <f>SUMPRODUCT((CD$3=المنصرف!$E$3:$E$717)*1,('بيان العهد والتسويات'!$C7=المنصرف!$C$3:$C$717)*1,المنصرف!$G$3:$G$717)</f>
        <v>0</v>
      </c>
      <c r="CE7" s="160">
        <f>SUMPRODUCT((CD$3=المنصرف!$E$3:$E$717)*1,('بيان العهد والتسويات'!$C7=المنصرف!$C$3:$C$717)*1,المنصرف!$J$3:$J$717)</f>
        <v>0</v>
      </c>
      <c r="CF7" s="160">
        <f>SUMPRODUCT((CF$3=المنصرف!$E$3:$E$717)*1,('بيان العهد والتسويات'!$C7=المنصرف!$C$3:$C$717)*1,المنصرف!$G$3:$G$717)</f>
        <v>0</v>
      </c>
      <c r="CG7" s="160">
        <f>SUMPRODUCT((CF$3=المنصرف!$E$3:$E$717)*1,('بيان العهد والتسويات'!$C7=المنصرف!$C$3:$C$717)*1,المنصرف!$J$3:$J$717)</f>
        <v>0</v>
      </c>
      <c r="CH7" s="160">
        <f>SUMPRODUCT((CH$3=المنصرف!$E$3:$E$717)*1,('بيان العهد والتسويات'!$C7=المنصرف!$C$3:$C$717)*1,المنصرف!$G$3:$G$717)</f>
        <v>0</v>
      </c>
      <c r="CI7" s="160">
        <f>SUMPRODUCT((CH$3=المنصرف!$E$3:$E$717)*1,('بيان العهد والتسويات'!$C7=المنصرف!$C$3:$C$717)*1,المنصرف!$J$3:$J$717)</f>
        <v>0</v>
      </c>
      <c r="CJ7" s="160">
        <f>SUMPRODUCT((CJ$3=المنصرف!$E$3:$E$717)*1,('بيان العهد والتسويات'!$C7=المنصرف!$C$3:$C$717)*1,المنصرف!$G$3:$G$717)</f>
        <v>0</v>
      </c>
      <c r="CK7" s="160">
        <f>SUMPRODUCT((CJ$3=المنصرف!$E$3:$E$717)*1,('بيان العهد والتسويات'!$C7=المنصرف!$C$3:$C$717)*1,المنصرف!$J$3:$J$717)</f>
        <v>0</v>
      </c>
      <c r="CL7" s="160">
        <f>SUMPRODUCT((CL$3=المنصرف!$E$3:$E$717)*1,('بيان العهد والتسويات'!$C7=المنصرف!$C$3:$C$717)*1,المنصرف!$G$3:$G$717)</f>
        <v>0</v>
      </c>
      <c r="CM7" s="160">
        <f>SUMPRODUCT((CL$3=المنصرف!$E$3:$E$717)*1,('بيان العهد والتسويات'!$C7=المنصرف!$C$3:$C$717)*1,المنصرف!$J$3:$J$717)</f>
        <v>0</v>
      </c>
      <c r="CN7" s="160">
        <f>SUMPRODUCT((CN$3=المنصرف!$E$3:$E$717)*1,('بيان العهد والتسويات'!$C7=المنصرف!$C$3:$C$717)*1,المنصرف!$G$3:$G$717)</f>
        <v>0</v>
      </c>
      <c r="CO7" s="160">
        <f>SUMPRODUCT((CN$3=المنصرف!$E$3:$E$717)*1,('بيان العهد والتسويات'!$C7=المنصرف!$C$3:$C$717)*1,المنصرف!$J$3:$J$717)</f>
        <v>0</v>
      </c>
      <c r="CP7" s="160">
        <f>SUMPRODUCT((CP$3=المنصرف!$E$3:$E$717)*1,('بيان العهد والتسويات'!$C7=المنصرف!$C$3:$C$717)*1,المنصرف!$G$3:$G$717)</f>
        <v>0</v>
      </c>
      <c r="CQ7" s="160">
        <f>SUMPRODUCT((CP$3=المنصرف!$E$3:$E$717)*1,('بيان العهد والتسويات'!$C7=المنصرف!$C$3:$C$717)*1,المنصرف!$J$3:$J$717)</f>
        <v>0</v>
      </c>
      <c r="CR7" s="160">
        <f>SUMPRODUCT((CR$3=المنصرف!$E$3:$E$717)*1,('بيان العهد والتسويات'!$C7=المنصرف!$C$3:$C$717)*1,المنصرف!$G$3:$G$717)</f>
        <v>0</v>
      </c>
      <c r="CS7" s="160">
        <f>SUMPRODUCT((CR$3=المنصرف!$E$3:$E$717)*1,('بيان العهد والتسويات'!$C7=المنصرف!$C$3:$C$717)*1,المنصرف!$J$3:$J$717)</f>
        <v>0</v>
      </c>
      <c r="CT7" s="160">
        <f>SUMPRODUCT((CT$3=المنصرف!$E$3:$E$717)*1,('بيان العهد والتسويات'!$C7=المنصرف!$C$3:$C$717)*1,المنصرف!$G$3:$G$717)</f>
        <v>0</v>
      </c>
      <c r="CU7" s="160">
        <f>SUMPRODUCT((CT$3=المنصرف!$E$3:$E$717)*1,('بيان العهد والتسويات'!$C7=المنصرف!$C$3:$C$717)*1,المنصرف!$J$3:$J$717)</f>
        <v>0</v>
      </c>
      <c r="CV7" s="160">
        <f>SUMPRODUCT((CV$3=المنصرف!$E$3:$E$717)*1,('بيان العهد والتسويات'!$C7=المنصرف!$C$3:$C$717)*1,المنصرف!$G$3:$G$717)</f>
        <v>0</v>
      </c>
      <c r="CW7" s="160">
        <f>SUMPRODUCT((CV$3=المنصرف!$E$3:$E$717)*1,('بيان العهد والتسويات'!$C7=المنصرف!$C$3:$C$717)*1,المنصرف!$J$3:$J$717)</f>
        <v>0</v>
      </c>
      <c r="CX7" s="160">
        <f>SUMPRODUCT((CX$3=المنصرف!$E$3:$E$717)*1,('بيان العهد والتسويات'!$C7=المنصرف!$C$3:$C$717)*1,المنصرف!$G$3:$G$717)</f>
        <v>0</v>
      </c>
      <c r="CY7" s="160">
        <f>SUMPRODUCT((CX$3=المنصرف!$E$3:$E$717)*1,('بيان العهد والتسويات'!$C7=المنصرف!$C$3:$C$717)*1,المنصرف!$J$3:$J$717)</f>
        <v>0</v>
      </c>
      <c r="CZ7" s="160">
        <f>SUMPRODUCT((CZ$3=المنصرف!$E$3:$E$717)*1,('بيان العهد والتسويات'!$C7=المنصرف!$C$3:$C$717)*1,المنصرف!$G$3:$G$717)</f>
        <v>0</v>
      </c>
      <c r="DA7" s="160">
        <f>SUMPRODUCT((CZ$3=المنصرف!$E$3:$E$717)*1,('بيان العهد والتسويات'!$C7=المنصرف!$C$3:$C$717)*1,المنصرف!$J$3:$J$717)</f>
        <v>0</v>
      </c>
    </row>
    <row r="8" spans="3:105" ht="24.95" customHeight="1" x14ac:dyDescent="0.15">
      <c r="C8" s="134">
        <v>45840</v>
      </c>
      <c r="D8" s="121">
        <f>SUMPRODUCT(($D$3=المنصرف!$E$3:$E$717)*1,('بيان العهد والتسويات'!$C8=المنصرف!$C$3:$C$717)*1,المنصرف!$G$3:$G$717)</f>
        <v>300000</v>
      </c>
      <c r="E8" s="122">
        <f>SUMPRODUCT(($D$3=المنصرف!$E$3:$E$717)*1,('بيان العهد والتسويات'!$C8=المنصرف!$C$3:$C$717)*1,المنصرف!$J$3:$J$717)</f>
        <v>0</v>
      </c>
      <c r="F8" s="124">
        <f>SUMPRODUCT(($F$3=المنصرف!$E$3:$E$717)*1,('بيان العهد والتسويات'!$C8=المنصرف!$C$3:$C$717)*1,المنصرف!$G$3:$G$717)</f>
        <v>0</v>
      </c>
      <c r="G8" s="123">
        <f>SUMPRODUCT(($F$3=المنصرف!$E$3:$E$717)*1,('بيان العهد والتسويات'!$C8=المنصرف!$C$3:$C$717)*1,المنصرف!$J$3:$J$717)</f>
        <v>0</v>
      </c>
      <c r="H8" s="121">
        <f>SUMPRODUCT(($H$3=المنصرف!$E$3:$E$717)*1,('بيان العهد والتسويات'!$C8=المنصرف!$C$3:$C$717)*1,المنصرف!$G$3:$G$717)</f>
        <v>120000</v>
      </c>
      <c r="I8" s="122">
        <f>SUMPRODUCT(($H$3=المنصرف!$E$3:$E$717)*1,('بيان العهد والتسويات'!$C8=المنصرف!$C$3:$C$717)*1,المنصرف!$J$3:$J$717)</f>
        <v>164579.26999999999</v>
      </c>
      <c r="J8" s="124">
        <f>SUMPRODUCT(($J$3=المنصرف!$E$3:$E$717)*1,('بيان العهد والتسويات'!$C8=المنصرف!$C$3:$C$717)*1,المنصرف!$G$3:$G$717)</f>
        <v>0</v>
      </c>
      <c r="K8" s="123">
        <f>SUMPRODUCT(($J$3=المنصرف!$E$3:$E$717)*1,('بيان العهد والتسويات'!$C8=المنصرف!$C$3:$C$717)*1,المنصرف!$J$3:$J$717)</f>
        <v>0</v>
      </c>
      <c r="L8" s="121">
        <f>SUMPRODUCT(($L$3=المنصرف!$E$3:$E$717)*1,('بيان العهد والتسويات'!$C8=المنصرف!$C$3:$C$717)*1,المنصرف!$G$3:$G$717)</f>
        <v>0</v>
      </c>
      <c r="M8" s="122">
        <f>SUMPRODUCT(($L$3=المنصرف!$E$3:$E$717)*1,('بيان العهد والتسويات'!$C8=المنصرف!$C$3:$C$717)*1,المنصرف!$J$3:$J$717)</f>
        <v>0</v>
      </c>
      <c r="N8" s="124">
        <f>SUMPRODUCT(($N$3=المنصرف!$E$3:$E$717)*1,('بيان العهد والتسويات'!$C8=المنصرف!$C$3:$C$717)*1,المنصرف!$G$3:$G$717)</f>
        <v>0</v>
      </c>
      <c r="O8" s="123">
        <f>SUMPRODUCT(($N$3=المنصرف!$E$3:$E$717)*1,('بيان العهد والتسويات'!$C8=المنصرف!$C$3:$C$717)*1,المنصرف!$J$3:$J$717)</f>
        <v>0</v>
      </c>
      <c r="P8" s="121">
        <f>SUMPRODUCT(($P$3=المنصرف!$E$3:$E$717)*1,('بيان العهد والتسويات'!$C8=المنصرف!$C$3:$C$717)*1,المنصرف!$G$3:$G$717)</f>
        <v>0</v>
      </c>
      <c r="Q8" s="122">
        <f>SUMPRODUCT(($P$3=المنصرف!$E$3:$E$717)*1,('بيان العهد والتسويات'!$C8=المنصرف!$C$3:$C$717)*1,المنصرف!$J$3:$J$717)</f>
        <v>0</v>
      </c>
      <c r="R8" s="124">
        <f>SUMPRODUCT(($R$3=المنصرف!$E$3:$E$717)*1,('بيان العهد والتسويات'!$C8=المنصرف!$C$3:$C$717)*1,المنصرف!$G$3:$G$717)</f>
        <v>0</v>
      </c>
      <c r="S8" s="123">
        <f>SUMPRODUCT(($R$3=المنصرف!$E$3:$E$717)*1,('بيان العهد والتسويات'!$C8=المنصرف!$C$3:$C$717)*1,المنصرف!$J$3:$J$717)</f>
        <v>0</v>
      </c>
      <c r="T8" s="121">
        <f>SUMPRODUCT(($T$3=المنصرف!$E$3:$E$717)*1,('بيان العهد والتسويات'!$C8=المنصرف!$C$3:$C$717)*1,المنصرف!$G$3:$G$717)</f>
        <v>0</v>
      </c>
      <c r="U8" s="122">
        <f>SUMPRODUCT(($T$3=المنصرف!$E$3:$E$717)*1,('بيان العهد والتسويات'!$C8=المنصرف!$C$3:$C$717)*1,المنصرف!$J$3:$J$717)</f>
        <v>0</v>
      </c>
      <c r="V8" s="124">
        <f>SUMPRODUCT(($V$3=المنصرف!$E$3:$E$717)*1,('بيان العهد والتسويات'!$C8=المنصرف!$C$3:$C$717)*1,المنصرف!$G$3:$G$717)</f>
        <v>0</v>
      </c>
      <c r="W8" s="123">
        <f>SUMPRODUCT(($V$3=المنصرف!$E$3:$E$717)*1,('بيان العهد والتسويات'!$C8=المنصرف!$C$3:$C$717)*1,المنصرف!$J$3:$J$717)</f>
        <v>0</v>
      </c>
      <c r="X8" s="121">
        <f>SUMPRODUCT(($X$3=المنصرف!$E$3:$E$717)*1,('بيان العهد والتسويات'!$C8=المنصرف!$C$3:$C$717)*1,المنصرف!$G$3:$G$717)</f>
        <v>0</v>
      </c>
      <c r="Y8" s="122">
        <f>SUMPRODUCT(($X$3=المنصرف!$E$3:$E$717)*1,('بيان العهد والتسويات'!$C8=المنصرف!$C$3:$C$717)*1,المنصرف!$J$3:$J$717)</f>
        <v>0</v>
      </c>
      <c r="Z8" s="124">
        <f>SUMPRODUCT(($Z$3=المنصرف!$E$3:$E$717)*1,('بيان العهد والتسويات'!$C8=المنصرف!$C$3:$C$717)*1,المنصرف!$G$3:$G$717)</f>
        <v>0</v>
      </c>
      <c r="AA8" s="123">
        <f>SUMPRODUCT(($Z$3=المنصرف!$E$3:$E$717)*1,('بيان العهد والتسويات'!$C8=المنصرف!$C$3:$C$717)*1,المنصرف!$J$3:$J$717)</f>
        <v>0</v>
      </c>
      <c r="AB8" s="121">
        <f>SUMPRODUCT(($AB$3=المنصرف!$E$3:$E$717)*1,('بيان العهد والتسويات'!$C8=المنصرف!$C$3:$C$717)*1,المنصرف!$G$3:$G$717)</f>
        <v>0</v>
      </c>
      <c r="AC8" s="122">
        <f>SUMPRODUCT(($AB$3=المنصرف!$E$3:$E$717)*1,('بيان العهد والتسويات'!$C8=المنصرف!$C$3:$C$717)*1,المنصرف!$J$3:$J$717)</f>
        <v>0</v>
      </c>
      <c r="AD8" s="124">
        <f>SUMPRODUCT(($AD$3=المنصرف!$E$3:$E$717)*1,('بيان العهد والتسويات'!$C8=المنصرف!$C$3:$C$717)*1,المنصرف!$G$3:$G$717)</f>
        <v>0</v>
      </c>
      <c r="AE8" s="123">
        <f>SUMPRODUCT(($AD$3=المنصرف!$E$3:$E$717)*1,('بيان العهد والتسويات'!$C8=المنصرف!$C$3:$C$717)*1,المنصرف!$J$3:$J$717)</f>
        <v>0</v>
      </c>
      <c r="AF8" s="121">
        <f>SUMPRODUCT(($AF$3=المنصرف!$E$3:$E$717)*1,('بيان العهد والتسويات'!$C8=المنصرف!$C$3:$C$717)*1,المنصرف!$G$3:$G$717)</f>
        <v>0</v>
      </c>
      <c r="AG8" s="122">
        <f>SUMPRODUCT(($AF$3=المنصرف!$E$3:$E$717)*1,('بيان العهد والتسويات'!$C8=المنصرف!$C$3:$C$717)*1,المنصرف!$J$3:$J$717)</f>
        <v>0</v>
      </c>
      <c r="AH8" s="124">
        <f>SUMPRODUCT(($AH$3=المنصرف!$E$3:$E$717)*1,('بيان العهد والتسويات'!$C8=المنصرف!$C$3:$C$717)*1,المنصرف!$G$3:$G$717)</f>
        <v>0</v>
      </c>
      <c r="AI8" s="123">
        <f>SUMPRODUCT(($AH$3=المنصرف!$E$3:$E$717)*1,('بيان العهد والتسويات'!$C8=المنصرف!$C$3:$C$717)*1,المنصرف!$J$3:$J$717)</f>
        <v>0</v>
      </c>
      <c r="AJ8" s="145">
        <f>SUMPRODUCT((AJ$3=المنصرف!$E$3:$E$717)*1,('بيان العهد والتسويات'!$C8=المنصرف!$C$3:$C$717)*1,المنصرف!$G$3:$G$717)</f>
        <v>0</v>
      </c>
      <c r="AK8" s="145">
        <f>SUMPRODUCT((AJ$3=المنصرف!$E$3:$E$717)*1,('بيان العهد والتسويات'!$C8=المنصرف!$C$3:$C$717)*1,المنصرف!$J$3:$J$717)</f>
        <v>0</v>
      </c>
      <c r="AL8" s="161">
        <f>SUMPRODUCT((AL$3=المنصرف!$E$3:$E$717)*1,('بيان العهد والتسويات'!$C8=المنصرف!$C$3:$C$717)*1,المنصرف!$G$3:$G$717)</f>
        <v>0</v>
      </c>
      <c r="AM8" s="161">
        <f>SUMPRODUCT((AL$3=المنصرف!$E$3:$E$717)*1,('بيان العهد والتسويات'!$C8=المنصرف!$C$3:$C$717)*1,المنصرف!$J$3:$J$717)</f>
        <v>0</v>
      </c>
      <c r="AN8" s="160">
        <f>SUMPRODUCT((AN$3=المنصرف!$E$3:$E$717)*1,('بيان العهد والتسويات'!$C8=المنصرف!$C$3:$C$717)*1,المنصرف!$G$3:$G$717)</f>
        <v>0</v>
      </c>
      <c r="AO8" s="160">
        <f>SUMPRODUCT((AN$3=المنصرف!$E$3:$E$717)*1,('بيان العهد والتسويات'!$C8=المنصرف!$C$3:$C$717)*1,المنصرف!$J$3:$J$717)</f>
        <v>0</v>
      </c>
      <c r="AP8" s="160">
        <f>SUMPRODUCT((AP$3=المنصرف!$E$3:$E$717)*1,('بيان العهد والتسويات'!$C8=المنصرف!$C$3:$C$717)*1,المنصرف!$G$3:$G$717)</f>
        <v>0</v>
      </c>
      <c r="AQ8" s="160">
        <f>SUMPRODUCT((AP$3=المنصرف!$E$3:$E$717)*1,('بيان العهد والتسويات'!$C8=المنصرف!$C$3:$C$717)*1,المنصرف!$J$3:$J$717)</f>
        <v>0</v>
      </c>
      <c r="AR8" s="160">
        <f>SUMPRODUCT((AR$3=المنصرف!$E$3:$E$717)*1,('بيان العهد والتسويات'!$C8=المنصرف!$C$3:$C$717)*1,المنصرف!$G$3:$G$717)</f>
        <v>0</v>
      </c>
      <c r="AS8" s="160">
        <f>SUMPRODUCT((AR$3=المنصرف!$E$3:$E$717)*1,('بيان العهد والتسويات'!$C8=المنصرف!$C$3:$C$717)*1,المنصرف!$J$3:$J$717)</f>
        <v>0</v>
      </c>
      <c r="AT8" s="160">
        <f>SUMPRODUCT((AT$3=المنصرف!$E$3:$E$717)*1,('بيان العهد والتسويات'!$C8=المنصرف!$C$3:$C$717)*1,المنصرف!$G$3:$G$717)</f>
        <v>0</v>
      </c>
      <c r="AU8" s="160">
        <f>SUMPRODUCT((AT$3=المنصرف!$E$3:$E$717)*1,('بيان العهد والتسويات'!$C8=المنصرف!$C$3:$C$717)*1,المنصرف!$J$3:$J$717)</f>
        <v>0</v>
      </c>
      <c r="AV8" s="160">
        <f>SUMPRODUCT((AV$3=المنصرف!$E$3:$E$717)*1,('بيان العهد والتسويات'!$C8=المنصرف!$C$3:$C$717)*1,المنصرف!$G$3:$G$717)</f>
        <v>0</v>
      </c>
      <c r="AW8" s="160">
        <f>SUMPRODUCT((AV$3=المنصرف!$E$3:$E$717)*1,('بيان العهد والتسويات'!$C8=المنصرف!$C$3:$C$717)*1,المنصرف!$J$3:$J$717)</f>
        <v>0</v>
      </c>
      <c r="AX8" s="160">
        <f>SUMPRODUCT((AX$3=المنصرف!$E$3:$E$717)*1,('بيان العهد والتسويات'!$C8=المنصرف!$C$3:$C$717)*1,المنصرف!$G$3:$G$717)</f>
        <v>0</v>
      </c>
      <c r="AY8" s="160">
        <f>SUMPRODUCT((AX$3=المنصرف!$E$3:$E$717)*1,('بيان العهد والتسويات'!$C8=المنصرف!$C$3:$C$717)*1,المنصرف!$J$3:$J$717)</f>
        <v>0</v>
      </c>
      <c r="AZ8" s="160">
        <f>SUMPRODUCT((AZ$3=المنصرف!$E$3:$E$717)*1,('بيان العهد والتسويات'!$C8=المنصرف!$C$3:$C$717)*1,المنصرف!$G$3:$G$717)</f>
        <v>0</v>
      </c>
      <c r="BA8" s="160">
        <f>SUMPRODUCT((AZ$3=المنصرف!$E$3:$E$717)*1,('بيان العهد والتسويات'!$C8=المنصرف!$C$3:$C$717)*1,المنصرف!$J$3:$J$717)</f>
        <v>0</v>
      </c>
      <c r="BB8" s="160">
        <f>SUMPRODUCT((BB$3=المنصرف!$E$3:$E$717)*1,('بيان العهد والتسويات'!$C8=المنصرف!$C$3:$C$717)*1,المنصرف!$G$3:$G$717)</f>
        <v>0</v>
      </c>
      <c r="BC8" s="160">
        <f>SUMPRODUCT((BB$3=المنصرف!$E$3:$E$717)*1,('بيان العهد والتسويات'!$C8=المنصرف!$C$3:$C$717)*1,المنصرف!$J$3:$J$717)</f>
        <v>0</v>
      </c>
      <c r="BD8" s="160">
        <f>SUMPRODUCT((BD$3=المنصرف!$E$3:$E$717)*1,('بيان العهد والتسويات'!$C8=المنصرف!$C$3:$C$717)*1,المنصرف!$G$3:$G$717)</f>
        <v>0</v>
      </c>
      <c r="BE8" s="160">
        <f>SUMPRODUCT((BD$3=المنصرف!$E$3:$E$717)*1,('بيان العهد والتسويات'!$C8=المنصرف!$C$3:$C$717)*1,المنصرف!$J$3:$J$717)</f>
        <v>0</v>
      </c>
      <c r="BF8" s="160">
        <f>SUMPRODUCT((BF$3=المنصرف!$E$3:$E$717)*1,('بيان العهد والتسويات'!$C8=المنصرف!$C$3:$C$717)*1,المنصرف!$G$3:$G$717)</f>
        <v>0</v>
      </c>
      <c r="BG8" s="160">
        <f>SUMPRODUCT((BF$3=المنصرف!$E$3:$E$717)*1,('بيان العهد والتسويات'!$C8=المنصرف!$C$3:$C$717)*1,المنصرف!$J$3:$J$717)</f>
        <v>0</v>
      </c>
      <c r="BH8" s="160">
        <f>SUMPRODUCT((BH$3=المنصرف!$E$3:$E$717)*1,('بيان العهد والتسويات'!$C8=المنصرف!$C$3:$C$717)*1,المنصرف!$G$3:$G$717)</f>
        <v>0</v>
      </c>
      <c r="BI8" s="160">
        <f>SUMPRODUCT((BH$3=المنصرف!$E$3:$E$717)*1,('بيان العهد والتسويات'!$C8=المنصرف!$C$3:$C$717)*1,المنصرف!$J$3:$J$717)</f>
        <v>0</v>
      </c>
      <c r="BJ8" s="160">
        <f>SUMPRODUCT((BJ$3=المنصرف!$E$3:$E$717)*1,('بيان العهد والتسويات'!$C8=المنصرف!$C$3:$C$717)*1,المنصرف!$G$3:$G$717)</f>
        <v>0</v>
      </c>
      <c r="BK8" s="160">
        <f>SUMPRODUCT((BJ$3=المنصرف!$E$3:$E$717)*1,('بيان العهد والتسويات'!$C8=المنصرف!$C$3:$C$717)*1,المنصرف!$J$3:$J$717)</f>
        <v>0</v>
      </c>
      <c r="BL8" s="160">
        <f>SUMPRODUCT((BL$3=المنصرف!$E$3:$E$717)*1,('بيان العهد والتسويات'!$C8=المنصرف!$C$3:$C$717)*1,المنصرف!$G$3:$G$717)</f>
        <v>0</v>
      </c>
      <c r="BM8" s="160">
        <f>SUMPRODUCT((BL$3=المنصرف!$E$3:$E$717)*1,('بيان العهد والتسويات'!$C8=المنصرف!$C$3:$C$717)*1,المنصرف!$J$3:$J$717)</f>
        <v>0</v>
      </c>
      <c r="BN8" s="160">
        <f>SUMPRODUCT((BN$3=المنصرف!$E$3:$E$717)*1,('بيان العهد والتسويات'!$C8=المنصرف!$C$3:$C$717)*1,المنصرف!$G$3:$G$717)</f>
        <v>0</v>
      </c>
      <c r="BO8" s="160">
        <f>SUMPRODUCT((BN$3=المنصرف!$E$3:$E$717)*1,('بيان العهد والتسويات'!$C8=المنصرف!$C$3:$C$717)*1,المنصرف!$J$3:$J$717)</f>
        <v>0</v>
      </c>
      <c r="BP8" s="160">
        <f>SUMPRODUCT((BP$3=المنصرف!$E$3:$E$717)*1,('بيان العهد والتسويات'!$C8=المنصرف!$C$3:$C$717)*1,المنصرف!$G$3:$G$717)</f>
        <v>0</v>
      </c>
      <c r="BQ8" s="160">
        <f>SUMPRODUCT((BP$3=المنصرف!$E$3:$E$717)*1,('بيان العهد والتسويات'!$C8=المنصرف!$C$3:$C$717)*1,المنصرف!$J$3:$J$717)</f>
        <v>0</v>
      </c>
      <c r="BR8" s="160">
        <f>SUMPRODUCT((BR$3=المنصرف!$E$3:$E$717)*1,('بيان العهد والتسويات'!$C8=المنصرف!$C$3:$C$717)*1,المنصرف!$G$3:$G$717)</f>
        <v>0</v>
      </c>
      <c r="BS8" s="160">
        <f>SUMPRODUCT((BR$3=المنصرف!$E$3:$E$717)*1,('بيان العهد والتسويات'!$C8=المنصرف!$C$3:$C$717)*1,المنصرف!$J$3:$J$717)</f>
        <v>0</v>
      </c>
      <c r="BT8" s="160">
        <f>SUMPRODUCT((BT$3=المنصرف!$E$3:$E$717)*1,('بيان العهد والتسويات'!$C8=المنصرف!$C$3:$C$717)*1,المنصرف!$G$3:$G$717)</f>
        <v>0</v>
      </c>
      <c r="BU8" s="160">
        <f>SUMPRODUCT((BT$3=المنصرف!$E$3:$E$717)*1,('بيان العهد والتسويات'!$C8=المنصرف!$C$3:$C$717)*1,المنصرف!$J$3:$J$717)</f>
        <v>0</v>
      </c>
      <c r="BV8" s="160">
        <f>SUMPRODUCT((BV$3=المنصرف!$E$3:$E$717)*1,('بيان العهد والتسويات'!$C8=المنصرف!$C$3:$C$717)*1,المنصرف!$G$3:$G$717)</f>
        <v>0</v>
      </c>
      <c r="BW8" s="160">
        <f>SUMPRODUCT((BV$3=المنصرف!$E$3:$E$717)*1,('بيان العهد والتسويات'!$C8=المنصرف!$C$3:$C$717)*1,المنصرف!$J$3:$J$717)</f>
        <v>0</v>
      </c>
      <c r="BX8" s="160">
        <f>SUMPRODUCT((BX$3=المنصرف!$E$3:$E$717)*1,('بيان العهد والتسويات'!$C8=المنصرف!$C$3:$C$717)*1,المنصرف!$G$3:$G$717)</f>
        <v>0</v>
      </c>
      <c r="BY8" s="160">
        <f>SUMPRODUCT((BX$3=المنصرف!$E$3:$E$717)*1,('بيان العهد والتسويات'!$C8=المنصرف!$C$3:$C$717)*1,المنصرف!$J$3:$J$717)</f>
        <v>0</v>
      </c>
      <c r="BZ8" s="160">
        <f>SUMPRODUCT((BZ$3=المنصرف!$E$3:$E$717)*1,('بيان العهد والتسويات'!$C8=المنصرف!$C$3:$C$717)*1,المنصرف!$G$3:$G$717)</f>
        <v>0</v>
      </c>
      <c r="CA8" s="160">
        <f>SUMPRODUCT((BZ$3=المنصرف!$E$3:$E$717)*1,('بيان العهد والتسويات'!$C8=المنصرف!$C$3:$C$717)*1,المنصرف!$J$3:$J$717)</f>
        <v>0</v>
      </c>
      <c r="CB8" s="160">
        <f>SUMPRODUCT((CB$3=المنصرف!$E$3:$E$717)*1,('بيان العهد والتسويات'!$C8=المنصرف!$C$3:$C$717)*1,المنصرف!$G$3:$G$717)</f>
        <v>0</v>
      </c>
      <c r="CC8" s="160">
        <f>SUMPRODUCT((CB$3=المنصرف!$E$3:$E$717)*1,('بيان العهد والتسويات'!$C8=المنصرف!$C$3:$C$717)*1,المنصرف!$J$3:$J$717)</f>
        <v>0</v>
      </c>
      <c r="CD8" s="160">
        <f>SUMPRODUCT((CD$3=المنصرف!$E$3:$E$717)*1,('بيان العهد والتسويات'!$C8=المنصرف!$C$3:$C$717)*1,المنصرف!$G$3:$G$717)</f>
        <v>0</v>
      </c>
      <c r="CE8" s="160">
        <f>SUMPRODUCT((CD$3=المنصرف!$E$3:$E$717)*1,('بيان العهد والتسويات'!$C8=المنصرف!$C$3:$C$717)*1,المنصرف!$J$3:$J$717)</f>
        <v>0</v>
      </c>
      <c r="CF8" s="160">
        <f>SUMPRODUCT((CF$3=المنصرف!$E$3:$E$717)*1,('بيان العهد والتسويات'!$C8=المنصرف!$C$3:$C$717)*1,المنصرف!$G$3:$G$717)</f>
        <v>0</v>
      </c>
      <c r="CG8" s="160">
        <f>SUMPRODUCT((CF$3=المنصرف!$E$3:$E$717)*1,('بيان العهد والتسويات'!$C8=المنصرف!$C$3:$C$717)*1,المنصرف!$J$3:$J$717)</f>
        <v>0</v>
      </c>
      <c r="CH8" s="160">
        <f>SUMPRODUCT((CH$3=المنصرف!$E$3:$E$717)*1,('بيان العهد والتسويات'!$C8=المنصرف!$C$3:$C$717)*1,المنصرف!$G$3:$G$717)</f>
        <v>0</v>
      </c>
      <c r="CI8" s="160">
        <f>SUMPRODUCT((CH$3=المنصرف!$E$3:$E$717)*1,('بيان العهد والتسويات'!$C8=المنصرف!$C$3:$C$717)*1,المنصرف!$J$3:$J$717)</f>
        <v>0</v>
      </c>
      <c r="CJ8" s="160">
        <f>SUMPRODUCT((CJ$3=المنصرف!$E$3:$E$717)*1,('بيان العهد والتسويات'!$C8=المنصرف!$C$3:$C$717)*1,المنصرف!$G$3:$G$717)</f>
        <v>0</v>
      </c>
      <c r="CK8" s="160">
        <f>SUMPRODUCT((CJ$3=المنصرف!$E$3:$E$717)*1,('بيان العهد والتسويات'!$C8=المنصرف!$C$3:$C$717)*1,المنصرف!$J$3:$J$717)</f>
        <v>0</v>
      </c>
      <c r="CL8" s="160">
        <f>SUMPRODUCT((CL$3=المنصرف!$E$3:$E$717)*1,('بيان العهد والتسويات'!$C8=المنصرف!$C$3:$C$717)*1,المنصرف!$G$3:$G$717)</f>
        <v>0</v>
      </c>
      <c r="CM8" s="160">
        <f>SUMPRODUCT((CL$3=المنصرف!$E$3:$E$717)*1,('بيان العهد والتسويات'!$C8=المنصرف!$C$3:$C$717)*1,المنصرف!$J$3:$J$717)</f>
        <v>0</v>
      </c>
      <c r="CN8" s="160">
        <f>SUMPRODUCT((CN$3=المنصرف!$E$3:$E$717)*1,('بيان العهد والتسويات'!$C8=المنصرف!$C$3:$C$717)*1,المنصرف!$G$3:$G$717)</f>
        <v>0</v>
      </c>
      <c r="CO8" s="160">
        <f>SUMPRODUCT((CN$3=المنصرف!$E$3:$E$717)*1,('بيان العهد والتسويات'!$C8=المنصرف!$C$3:$C$717)*1,المنصرف!$J$3:$J$717)</f>
        <v>0</v>
      </c>
      <c r="CP8" s="160">
        <f>SUMPRODUCT((CP$3=المنصرف!$E$3:$E$717)*1,('بيان العهد والتسويات'!$C8=المنصرف!$C$3:$C$717)*1,المنصرف!$G$3:$G$717)</f>
        <v>0</v>
      </c>
      <c r="CQ8" s="160">
        <f>SUMPRODUCT((CP$3=المنصرف!$E$3:$E$717)*1,('بيان العهد والتسويات'!$C8=المنصرف!$C$3:$C$717)*1,المنصرف!$J$3:$J$717)</f>
        <v>0</v>
      </c>
      <c r="CR8" s="160">
        <f>SUMPRODUCT((CR$3=المنصرف!$E$3:$E$717)*1,('بيان العهد والتسويات'!$C8=المنصرف!$C$3:$C$717)*1,المنصرف!$G$3:$G$717)</f>
        <v>0</v>
      </c>
      <c r="CS8" s="160">
        <f>SUMPRODUCT((CR$3=المنصرف!$E$3:$E$717)*1,('بيان العهد والتسويات'!$C8=المنصرف!$C$3:$C$717)*1,المنصرف!$J$3:$J$717)</f>
        <v>0</v>
      </c>
      <c r="CT8" s="160">
        <f>SUMPRODUCT((CT$3=المنصرف!$E$3:$E$717)*1,('بيان العهد والتسويات'!$C8=المنصرف!$C$3:$C$717)*1,المنصرف!$G$3:$G$717)</f>
        <v>0</v>
      </c>
      <c r="CU8" s="160">
        <f>SUMPRODUCT((CT$3=المنصرف!$E$3:$E$717)*1,('بيان العهد والتسويات'!$C8=المنصرف!$C$3:$C$717)*1,المنصرف!$J$3:$J$717)</f>
        <v>0</v>
      </c>
      <c r="CV8" s="160">
        <f>SUMPRODUCT((CV$3=المنصرف!$E$3:$E$717)*1,('بيان العهد والتسويات'!$C8=المنصرف!$C$3:$C$717)*1,المنصرف!$G$3:$G$717)</f>
        <v>0</v>
      </c>
      <c r="CW8" s="160">
        <f>SUMPRODUCT((CV$3=المنصرف!$E$3:$E$717)*1,('بيان العهد والتسويات'!$C8=المنصرف!$C$3:$C$717)*1,المنصرف!$J$3:$J$717)</f>
        <v>0</v>
      </c>
      <c r="CX8" s="160">
        <f>SUMPRODUCT((CX$3=المنصرف!$E$3:$E$717)*1,('بيان العهد والتسويات'!$C8=المنصرف!$C$3:$C$717)*1,المنصرف!$G$3:$G$717)</f>
        <v>0</v>
      </c>
      <c r="CY8" s="160">
        <f>SUMPRODUCT((CX$3=المنصرف!$E$3:$E$717)*1,('بيان العهد والتسويات'!$C8=المنصرف!$C$3:$C$717)*1,المنصرف!$J$3:$J$717)</f>
        <v>0</v>
      </c>
      <c r="CZ8" s="160">
        <f>SUMPRODUCT((CZ$3=المنصرف!$E$3:$E$717)*1,('بيان العهد والتسويات'!$C8=المنصرف!$C$3:$C$717)*1,المنصرف!$G$3:$G$717)</f>
        <v>0</v>
      </c>
      <c r="DA8" s="160">
        <f>SUMPRODUCT((CZ$3=المنصرف!$E$3:$E$717)*1,('بيان العهد والتسويات'!$C8=المنصرف!$C$3:$C$717)*1,المنصرف!$J$3:$J$717)</f>
        <v>0</v>
      </c>
    </row>
    <row r="9" spans="3:105" ht="24.95" customHeight="1" x14ac:dyDescent="0.15">
      <c r="C9" s="134">
        <v>45841</v>
      </c>
      <c r="D9" s="121">
        <f>SUMPRODUCT(($D$3=المنصرف!$E$3:$E$717)*1,('بيان العهد والتسويات'!$C9=المنصرف!$C$3:$C$717)*1,المنصرف!$G$3:$G$717)</f>
        <v>0</v>
      </c>
      <c r="E9" s="122">
        <f>SUMPRODUCT(($D$3=المنصرف!$E$3:$E$717)*1,('بيان العهد والتسويات'!$C9=المنصرف!$C$3:$C$717)*1,المنصرف!$J$3:$J$717)</f>
        <v>0</v>
      </c>
      <c r="F9" s="124">
        <f>SUMPRODUCT(($F$3=المنصرف!$E$3:$E$717)*1,('بيان العهد والتسويات'!$C9=المنصرف!$C$3:$C$717)*1,المنصرف!$G$3:$G$717)</f>
        <v>0</v>
      </c>
      <c r="G9" s="123">
        <f>SUMPRODUCT(($F$3=المنصرف!$E$3:$E$717)*1,('بيان العهد والتسويات'!$C9=المنصرف!$C$3:$C$717)*1,المنصرف!$J$3:$J$717)</f>
        <v>0</v>
      </c>
      <c r="H9" s="121">
        <f>SUMPRODUCT(($H$3=المنصرف!$E$3:$E$717)*1,('بيان العهد والتسويات'!$C9=المنصرف!$C$3:$C$717)*1,المنصرف!$G$3:$G$717)</f>
        <v>0</v>
      </c>
      <c r="I9" s="122">
        <f>SUMPRODUCT(($H$3=المنصرف!$E$3:$E$717)*1,('بيان العهد والتسويات'!$C9=المنصرف!$C$3:$C$717)*1,المنصرف!$J$3:$J$717)</f>
        <v>0</v>
      </c>
      <c r="J9" s="124">
        <f>SUMPRODUCT(($J$3=المنصرف!$E$3:$E$717)*1,('بيان العهد والتسويات'!$C9=المنصرف!$C$3:$C$717)*1,المنصرف!$G$3:$G$717)</f>
        <v>0</v>
      </c>
      <c r="K9" s="123">
        <f>SUMPRODUCT(($J$3=المنصرف!$E$3:$E$717)*1,('بيان العهد والتسويات'!$C9=المنصرف!$C$3:$C$717)*1,المنصرف!$J$3:$J$717)</f>
        <v>0</v>
      </c>
      <c r="L9" s="121">
        <f>SUMPRODUCT(($L$3=المنصرف!$E$3:$E$717)*1,('بيان العهد والتسويات'!$C9=المنصرف!$C$3:$C$717)*1,المنصرف!$G$3:$G$717)</f>
        <v>0</v>
      </c>
      <c r="M9" s="122">
        <f>SUMPRODUCT(($L$3=المنصرف!$E$3:$E$717)*1,('بيان العهد والتسويات'!$C9=المنصرف!$C$3:$C$717)*1,المنصرف!$J$3:$J$717)</f>
        <v>0</v>
      </c>
      <c r="N9" s="124">
        <f>SUMPRODUCT(($N$3=المنصرف!$E$3:$E$717)*1,('بيان العهد والتسويات'!$C9=المنصرف!$C$3:$C$717)*1,المنصرف!$G$3:$G$717)</f>
        <v>0</v>
      </c>
      <c r="O9" s="123">
        <f>SUMPRODUCT(($N$3=المنصرف!$E$3:$E$717)*1,('بيان العهد والتسويات'!$C9=المنصرف!$C$3:$C$717)*1,المنصرف!$J$3:$J$717)</f>
        <v>0</v>
      </c>
      <c r="P9" s="121">
        <f>SUMPRODUCT(($P$3=المنصرف!$E$3:$E$717)*1,('بيان العهد والتسويات'!$C9=المنصرف!$C$3:$C$717)*1,المنصرف!$G$3:$G$717)</f>
        <v>0</v>
      </c>
      <c r="Q9" s="122">
        <f>SUMPRODUCT(($P$3=المنصرف!$E$3:$E$717)*1,('بيان العهد والتسويات'!$C9=المنصرف!$C$3:$C$717)*1,المنصرف!$J$3:$J$717)</f>
        <v>0</v>
      </c>
      <c r="R9" s="124">
        <f>SUMPRODUCT(($R$3=المنصرف!$E$3:$E$717)*1,('بيان العهد والتسويات'!$C9=المنصرف!$C$3:$C$717)*1,المنصرف!$G$3:$G$717)</f>
        <v>0</v>
      </c>
      <c r="S9" s="123">
        <f>SUMPRODUCT(($R$3=المنصرف!$E$3:$E$717)*1,('بيان العهد والتسويات'!$C9=المنصرف!$C$3:$C$717)*1,المنصرف!$J$3:$J$717)</f>
        <v>0</v>
      </c>
      <c r="T9" s="121">
        <f>SUMPRODUCT(($T$3=المنصرف!$E$3:$E$717)*1,('بيان العهد والتسويات'!$C9=المنصرف!$C$3:$C$717)*1,المنصرف!$G$3:$G$717)</f>
        <v>0</v>
      </c>
      <c r="U9" s="122">
        <f>SUMPRODUCT(($T$3=المنصرف!$E$3:$E$717)*1,('بيان العهد والتسويات'!$C9=المنصرف!$C$3:$C$717)*1,المنصرف!$J$3:$J$717)</f>
        <v>0</v>
      </c>
      <c r="V9" s="124">
        <f>SUMPRODUCT(($V$3=المنصرف!$E$3:$E$717)*1,('بيان العهد والتسويات'!$C9=المنصرف!$C$3:$C$717)*1,المنصرف!$G$3:$G$717)</f>
        <v>0</v>
      </c>
      <c r="W9" s="123">
        <f>SUMPRODUCT(($V$3=المنصرف!$E$3:$E$717)*1,('بيان العهد والتسويات'!$C9=المنصرف!$C$3:$C$717)*1,المنصرف!$J$3:$J$717)</f>
        <v>0</v>
      </c>
      <c r="X9" s="121">
        <f>SUMPRODUCT(($X$3=المنصرف!$E$3:$E$717)*1,('بيان العهد والتسويات'!$C9=المنصرف!$C$3:$C$717)*1,المنصرف!$G$3:$G$717)</f>
        <v>0</v>
      </c>
      <c r="Y9" s="122">
        <f>SUMPRODUCT(($X$3=المنصرف!$E$3:$E$717)*1,('بيان العهد والتسويات'!$C9=المنصرف!$C$3:$C$717)*1,المنصرف!$J$3:$J$717)</f>
        <v>0</v>
      </c>
      <c r="Z9" s="124">
        <f>SUMPRODUCT(($Z$3=المنصرف!$E$3:$E$717)*1,('بيان العهد والتسويات'!$C9=المنصرف!$C$3:$C$717)*1,المنصرف!$G$3:$G$717)</f>
        <v>0</v>
      </c>
      <c r="AA9" s="123">
        <f>SUMPRODUCT(($Z$3=المنصرف!$E$3:$E$717)*1,('بيان العهد والتسويات'!$C9=المنصرف!$C$3:$C$717)*1,المنصرف!$J$3:$J$717)</f>
        <v>0</v>
      </c>
      <c r="AB9" s="121">
        <f>SUMPRODUCT(($AB$3=المنصرف!$E$3:$E$717)*1,('بيان العهد والتسويات'!$C9=المنصرف!$C$3:$C$717)*1,المنصرف!$G$3:$G$717)</f>
        <v>0</v>
      </c>
      <c r="AC9" s="122">
        <f>SUMPRODUCT(($AB$3=المنصرف!$E$3:$E$717)*1,('بيان العهد والتسويات'!$C9=المنصرف!$C$3:$C$717)*1,المنصرف!$J$3:$J$717)</f>
        <v>0</v>
      </c>
      <c r="AD9" s="124">
        <f>SUMPRODUCT(($AD$3=المنصرف!$E$3:$E$717)*1,('بيان العهد والتسويات'!$C9=المنصرف!$C$3:$C$717)*1,المنصرف!$G$3:$G$717)</f>
        <v>0</v>
      </c>
      <c r="AE9" s="123">
        <f>SUMPRODUCT(($AD$3=المنصرف!$E$3:$E$717)*1,('بيان العهد والتسويات'!$C9=المنصرف!$C$3:$C$717)*1,المنصرف!$J$3:$J$717)</f>
        <v>0</v>
      </c>
      <c r="AF9" s="121">
        <f>SUMPRODUCT(($AF$3=المنصرف!$E$3:$E$717)*1,('بيان العهد والتسويات'!$C9=المنصرف!$C$3:$C$717)*1,المنصرف!$G$3:$G$717)</f>
        <v>0</v>
      </c>
      <c r="AG9" s="122">
        <f>SUMPRODUCT(($AF$3=المنصرف!$E$3:$E$717)*1,('بيان العهد والتسويات'!$C9=المنصرف!$C$3:$C$717)*1,المنصرف!$J$3:$J$717)</f>
        <v>0</v>
      </c>
      <c r="AH9" s="124">
        <f>SUMPRODUCT(($AH$3=المنصرف!$E$3:$E$717)*1,('بيان العهد والتسويات'!$C9=المنصرف!$C$3:$C$717)*1,المنصرف!$G$3:$G$717)</f>
        <v>0</v>
      </c>
      <c r="AI9" s="123">
        <f>SUMPRODUCT(($AH$3=المنصرف!$E$3:$E$717)*1,('بيان العهد والتسويات'!$C9=المنصرف!$C$3:$C$717)*1,المنصرف!$J$3:$J$717)</f>
        <v>0</v>
      </c>
      <c r="AJ9" s="145">
        <f>SUMPRODUCT((AJ$3=المنصرف!$E$3:$E$717)*1,('بيان العهد والتسويات'!$C9=المنصرف!$C$3:$C$717)*1,المنصرف!$G$3:$G$717)</f>
        <v>0</v>
      </c>
      <c r="AK9" s="145">
        <f>SUMPRODUCT((AJ$3=المنصرف!$E$3:$E$717)*1,('بيان العهد والتسويات'!$C9=المنصرف!$C$3:$C$717)*1,المنصرف!$J$3:$J$717)</f>
        <v>0</v>
      </c>
      <c r="AL9" s="161">
        <f>SUMPRODUCT((AL$3=المنصرف!$E$3:$E$717)*1,('بيان العهد والتسويات'!$C9=المنصرف!$C$3:$C$717)*1,المنصرف!$G$3:$G$717)</f>
        <v>0</v>
      </c>
      <c r="AM9" s="161">
        <f>SUMPRODUCT((AL$3=المنصرف!$E$3:$E$717)*1,('بيان العهد والتسويات'!$C9=المنصرف!$C$3:$C$717)*1,المنصرف!$J$3:$J$717)</f>
        <v>0</v>
      </c>
      <c r="AN9" s="160">
        <f>SUMPRODUCT((AN$3=المنصرف!$E$3:$E$717)*1,('بيان العهد والتسويات'!$C9=المنصرف!$C$3:$C$717)*1,المنصرف!$G$3:$G$717)</f>
        <v>0</v>
      </c>
      <c r="AO9" s="160">
        <f>SUMPRODUCT((AN$3=المنصرف!$E$3:$E$717)*1,('بيان العهد والتسويات'!$C9=المنصرف!$C$3:$C$717)*1,المنصرف!$J$3:$J$717)</f>
        <v>0</v>
      </c>
      <c r="AP9" s="160">
        <f>SUMPRODUCT((AP$3=المنصرف!$E$3:$E$717)*1,('بيان العهد والتسويات'!$C9=المنصرف!$C$3:$C$717)*1,المنصرف!$G$3:$G$717)</f>
        <v>0</v>
      </c>
      <c r="AQ9" s="160">
        <f>SUMPRODUCT((AP$3=المنصرف!$E$3:$E$717)*1,('بيان العهد والتسويات'!$C9=المنصرف!$C$3:$C$717)*1,المنصرف!$J$3:$J$717)</f>
        <v>0</v>
      </c>
      <c r="AR9" s="160">
        <f>SUMPRODUCT((AR$3=المنصرف!$E$3:$E$717)*1,('بيان العهد والتسويات'!$C9=المنصرف!$C$3:$C$717)*1,المنصرف!$G$3:$G$717)</f>
        <v>0</v>
      </c>
      <c r="AS9" s="160">
        <f>SUMPRODUCT((AR$3=المنصرف!$E$3:$E$717)*1,('بيان العهد والتسويات'!$C9=المنصرف!$C$3:$C$717)*1,المنصرف!$J$3:$J$717)</f>
        <v>0</v>
      </c>
      <c r="AT9" s="160">
        <f>SUMPRODUCT((AT$3=المنصرف!$E$3:$E$717)*1,('بيان العهد والتسويات'!$C9=المنصرف!$C$3:$C$717)*1,المنصرف!$G$3:$G$717)</f>
        <v>0</v>
      </c>
      <c r="AU9" s="160">
        <f>SUMPRODUCT((AT$3=المنصرف!$E$3:$E$717)*1,('بيان العهد والتسويات'!$C9=المنصرف!$C$3:$C$717)*1,المنصرف!$J$3:$J$717)</f>
        <v>0</v>
      </c>
      <c r="AV9" s="160">
        <f>SUMPRODUCT((AV$3=المنصرف!$E$3:$E$717)*1,('بيان العهد والتسويات'!$C9=المنصرف!$C$3:$C$717)*1,المنصرف!$G$3:$G$717)</f>
        <v>0</v>
      </c>
      <c r="AW9" s="160">
        <f>SUMPRODUCT((AV$3=المنصرف!$E$3:$E$717)*1,('بيان العهد والتسويات'!$C9=المنصرف!$C$3:$C$717)*1,المنصرف!$J$3:$J$717)</f>
        <v>0</v>
      </c>
      <c r="AX9" s="160">
        <f>SUMPRODUCT((AX$3=المنصرف!$E$3:$E$717)*1,('بيان العهد والتسويات'!$C9=المنصرف!$C$3:$C$717)*1,المنصرف!$G$3:$G$717)</f>
        <v>0</v>
      </c>
      <c r="AY9" s="160">
        <f>SUMPRODUCT((AX$3=المنصرف!$E$3:$E$717)*1,('بيان العهد والتسويات'!$C9=المنصرف!$C$3:$C$717)*1,المنصرف!$J$3:$J$717)</f>
        <v>0</v>
      </c>
      <c r="AZ9" s="160">
        <f>SUMPRODUCT((AZ$3=المنصرف!$E$3:$E$717)*1,('بيان العهد والتسويات'!$C9=المنصرف!$C$3:$C$717)*1,المنصرف!$G$3:$G$717)</f>
        <v>0</v>
      </c>
      <c r="BA9" s="160">
        <f>SUMPRODUCT((AZ$3=المنصرف!$E$3:$E$717)*1,('بيان العهد والتسويات'!$C9=المنصرف!$C$3:$C$717)*1,المنصرف!$J$3:$J$717)</f>
        <v>0</v>
      </c>
      <c r="BB9" s="160">
        <f>SUMPRODUCT((BB$3=المنصرف!$E$3:$E$717)*1,('بيان العهد والتسويات'!$C9=المنصرف!$C$3:$C$717)*1,المنصرف!$G$3:$G$717)</f>
        <v>0</v>
      </c>
      <c r="BC9" s="160">
        <f>SUMPRODUCT((BB$3=المنصرف!$E$3:$E$717)*1,('بيان العهد والتسويات'!$C9=المنصرف!$C$3:$C$717)*1,المنصرف!$J$3:$J$717)</f>
        <v>0</v>
      </c>
      <c r="BD9" s="160">
        <f>SUMPRODUCT((BD$3=المنصرف!$E$3:$E$717)*1,('بيان العهد والتسويات'!$C9=المنصرف!$C$3:$C$717)*1,المنصرف!$G$3:$G$717)</f>
        <v>0</v>
      </c>
      <c r="BE9" s="160">
        <f>SUMPRODUCT((BD$3=المنصرف!$E$3:$E$717)*1,('بيان العهد والتسويات'!$C9=المنصرف!$C$3:$C$717)*1,المنصرف!$J$3:$J$717)</f>
        <v>0</v>
      </c>
      <c r="BF9" s="160">
        <f>SUMPRODUCT((BF$3=المنصرف!$E$3:$E$717)*1,('بيان العهد والتسويات'!$C9=المنصرف!$C$3:$C$717)*1,المنصرف!$G$3:$G$717)</f>
        <v>0</v>
      </c>
      <c r="BG9" s="160">
        <f>SUMPRODUCT((BF$3=المنصرف!$E$3:$E$717)*1,('بيان العهد والتسويات'!$C9=المنصرف!$C$3:$C$717)*1,المنصرف!$J$3:$J$717)</f>
        <v>0</v>
      </c>
      <c r="BH9" s="160">
        <f>SUMPRODUCT((BH$3=المنصرف!$E$3:$E$717)*1,('بيان العهد والتسويات'!$C9=المنصرف!$C$3:$C$717)*1,المنصرف!$G$3:$G$717)</f>
        <v>0</v>
      </c>
      <c r="BI9" s="160">
        <f>SUMPRODUCT((BH$3=المنصرف!$E$3:$E$717)*1,('بيان العهد والتسويات'!$C9=المنصرف!$C$3:$C$717)*1,المنصرف!$J$3:$J$717)</f>
        <v>0</v>
      </c>
      <c r="BJ9" s="160">
        <f>SUMPRODUCT((BJ$3=المنصرف!$E$3:$E$717)*1,('بيان العهد والتسويات'!$C9=المنصرف!$C$3:$C$717)*1,المنصرف!$G$3:$G$717)</f>
        <v>0</v>
      </c>
      <c r="BK9" s="160">
        <f>SUMPRODUCT((BJ$3=المنصرف!$E$3:$E$717)*1,('بيان العهد والتسويات'!$C9=المنصرف!$C$3:$C$717)*1,المنصرف!$J$3:$J$717)</f>
        <v>0</v>
      </c>
      <c r="BL9" s="160">
        <f>SUMPRODUCT((BL$3=المنصرف!$E$3:$E$717)*1,('بيان العهد والتسويات'!$C9=المنصرف!$C$3:$C$717)*1,المنصرف!$G$3:$G$717)</f>
        <v>0</v>
      </c>
      <c r="BM9" s="160">
        <f>SUMPRODUCT((BL$3=المنصرف!$E$3:$E$717)*1,('بيان العهد والتسويات'!$C9=المنصرف!$C$3:$C$717)*1,المنصرف!$J$3:$J$717)</f>
        <v>0</v>
      </c>
      <c r="BN9" s="160">
        <f>SUMPRODUCT((BN$3=المنصرف!$E$3:$E$717)*1,('بيان العهد والتسويات'!$C9=المنصرف!$C$3:$C$717)*1,المنصرف!$G$3:$G$717)</f>
        <v>0</v>
      </c>
      <c r="BO9" s="160">
        <f>SUMPRODUCT((BN$3=المنصرف!$E$3:$E$717)*1,('بيان العهد والتسويات'!$C9=المنصرف!$C$3:$C$717)*1,المنصرف!$J$3:$J$717)</f>
        <v>0</v>
      </c>
      <c r="BP9" s="160">
        <f>SUMPRODUCT((BP$3=المنصرف!$E$3:$E$717)*1,('بيان العهد والتسويات'!$C9=المنصرف!$C$3:$C$717)*1,المنصرف!$G$3:$G$717)</f>
        <v>0</v>
      </c>
      <c r="BQ9" s="160">
        <f>SUMPRODUCT((BP$3=المنصرف!$E$3:$E$717)*1,('بيان العهد والتسويات'!$C9=المنصرف!$C$3:$C$717)*1,المنصرف!$J$3:$J$717)</f>
        <v>0</v>
      </c>
      <c r="BR9" s="160">
        <f>SUMPRODUCT((BR$3=المنصرف!$E$3:$E$717)*1,('بيان العهد والتسويات'!$C9=المنصرف!$C$3:$C$717)*1,المنصرف!$G$3:$G$717)</f>
        <v>0</v>
      </c>
      <c r="BS9" s="160">
        <f>SUMPRODUCT((BR$3=المنصرف!$E$3:$E$717)*1,('بيان العهد والتسويات'!$C9=المنصرف!$C$3:$C$717)*1,المنصرف!$J$3:$J$717)</f>
        <v>0</v>
      </c>
      <c r="BT9" s="160">
        <f>SUMPRODUCT((BT$3=المنصرف!$E$3:$E$717)*1,('بيان العهد والتسويات'!$C9=المنصرف!$C$3:$C$717)*1,المنصرف!$G$3:$G$717)</f>
        <v>0</v>
      </c>
      <c r="BU9" s="160">
        <f>SUMPRODUCT((BT$3=المنصرف!$E$3:$E$717)*1,('بيان العهد والتسويات'!$C9=المنصرف!$C$3:$C$717)*1,المنصرف!$J$3:$J$717)</f>
        <v>0</v>
      </c>
      <c r="BV9" s="160">
        <f>SUMPRODUCT((BV$3=المنصرف!$E$3:$E$717)*1,('بيان العهد والتسويات'!$C9=المنصرف!$C$3:$C$717)*1,المنصرف!$G$3:$G$717)</f>
        <v>0</v>
      </c>
      <c r="BW9" s="160">
        <f>SUMPRODUCT((BV$3=المنصرف!$E$3:$E$717)*1,('بيان العهد والتسويات'!$C9=المنصرف!$C$3:$C$717)*1,المنصرف!$J$3:$J$717)</f>
        <v>0</v>
      </c>
      <c r="BX9" s="160">
        <f>SUMPRODUCT((BX$3=المنصرف!$E$3:$E$717)*1,('بيان العهد والتسويات'!$C9=المنصرف!$C$3:$C$717)*1,المنصرف!$G$3:$G$717)</f>
        <v>0</v>
      </c>
      <c r="BY9" s="160">
        <f>SUMPRODUCT((BX$3=المنصرف!$E$3:$E$717)*1,('بيان العهد والتسويات'!$C9=المنصرف!$C$3:$C$717)*1,المنصرف!$J$3:$J$717)</f>
        <v>0</v>
      </c>
      <c r="BZ9" s="160">
        <f>SUMPRODUCT((BZ$3=المنصرف!$E$3:$E$717)*1,('بيان العهد والتسويات'!$C9=المنصرف!$C$3:$C$717)*1,المنصرف!$G$3:$G$717)</f>
        <v>0</v>
      </c>
      <c r="CA9" s="160">
        <f>SUMPRODUCT((BZ$3=المنصرف!$E$3:$E$717)*1,('بيان العهد والتسويات'!$C9=المنصرف!$C$3:$C$717)*1,المنصرف!$J$3:$J$717)</f>
        <v>0</v>
      </c>
      <c r="CB9" s="160">
        <f>SUMPRODUCT((CB$3=المنصرف!$E$3:$E$717)*1,('بيان العهد والتسويات'!$C9=المنصرف!$C$3:$C$717)*1,المنصرف!$G$3:$G$717)</f>
        <v>0</v>
      </c>
      <c r="CC9" s="160">
        <f>SUMPRODUCT((CB$3=المنصرف!$E$3:$E$717)*1,('بيان العهد والتسويات'!$C9=المنصرف!$C$3:$C$717)*1,المنصرف!$J$3:$J$717)</f>
        <v>0</v>
      </c>
      <c r="CD9" s="160">
        <f>SUMPRODUCT((CD$3=المنصرف!$E$3:$E$717)*1,('بيان العهد والتسويات'!$C9=المنصرف!$C$3:$C$717)*1,المنصرف!$G$3:$G$717)</f>
        <v>0</v>
      </c>
      <c r="CE9" s="160">
        <f>SUMPRODUCT((CD$3=المنصرف!$E$3:$E$717)*1,('بيان العهد والتسويات'!$C9=المنصرف!$C$3:$C$717)*1,المنصرف!$J$3:$J$717)</f>
        <v>0</v>
      </c>
      <c r="CF9" s="160">
        <f>SUMPRODUCT((CF$3=المنصرف!$E$3:$E$717)*1,('بيان العهد والتسويات'!$C9=المنصرف!$C$3:$C$717)*1,المنصرف!$G$3:$G$717)</f>
        <v>0</v>
      </c>
      <c r="CG9" s="160">
        <f>SUMPRODUCT((CF$3=المنصرف!$E$3:$E$717)*1,('بيان العهد والتسويات'!$C9=المنصرف!$C$3:$C$717)*1,المنصرف!$J$3:$J$717)</f>
        <v>0</v>
      </c>
      <c r="CH9" s="160">
        <f>SUMPRODUCT((CH$3=المنصرف!$E$3:$E$717)*1,('بيان العهد والتسويات'!$C9=المنصرف!$C$3:$C$717)*1,المنصرف!$G$3:$G$717)</f>
        <v>0</v>
      </c>
      <c r="CI9" s="160">
        <f>SUMPRODUCT((CH$3=المنصرف!$E$3:$E$717)*1,('بيان العهد والتسويات'!$C9=المنصرف!$C$3:$C$717)*1,المنصرف!$J$3:$J$717)</f>
        <v>0</v>
      </c>
      <c r="CJ9" s="160">
        <f>SUMPRODUCT((CJ$3=المنصرف!$E$3:$E$717)*1,('بيان العهد والتسويات'!$C9=المنصرف!$C$3:$C$717)*1,المنصرف!$G$3:$G$717)</f>
        <v>0</v>
      </c>
      <c r="CK9" s="160">
        <f>SUMPRODUCT((CJ$3=المنصرف!$E$3:$E$717)*1,('بيان العهد والتسويات'!$C9=المنصرف!$C$3:$C$717)*1,المنصرف!$J$3:$J$717)</f>
        <v>0</v>
      </c>
      <c r="CL9" s="160">
        <f>SUMPRODUCT((CL$3=المنصرف!$E$3:$E$717)*1,('بيان العهد والتسويات'!$C9=المنصرف!$C$3:$C$717)*1,المنصرف!$G$3:$G$717)</f>
        <v>0</v>
      </c>
      <c r="CM9" s="160">
        <f>SUMPRODUCT((CL$3=المنصرف!$E$3:$E$717)*1,('بيان العهد والتسويات'!$C9=المنصرف!$C$3:$C$717)*1,المنصرف!$J$3:$J$717)</f>
        <v>0</v>
      </c>
      <c r="CN9" s="160">
        <f>SUMPRODUCT((CN$3=المنصرف!$E$3:$E$717)*1,('بيان العهد والتسويات'!$C9=المنصرف!$C$3:$C$717)*1,المنصرف!$G$3:$G$717)</f>
        <v>0</v>
      </c>
      <c r="CO9" s="160">
        <f>SUMPRODUCT((CN$3=المنصرف!$E$3:$E$717)*1,('بيان العهد والتسويات'!$C9=المنصرف!$C$3:$C$717)*1,المنصرف!$J$3:$J$717)</f>
        <v>0</v>
      </c>
      <c r="CP9" s="160">
        <f>SUMPRODUCT((CP$3=المنصرف!$E$3:$E$717)*1,('بيان العهد والتسويات'!$C9=المنصرف!$C$3:$C$717)*1,المنصرف!$G$3:$G$717)</f>
        <v>0</v>
      </c>
      <c r="CQ9" s="160">
        <f>SUMPRODUCT((CP$3=المنصرف!$E$3:$E$717)*1,('بيان العهد والتسويات'!$C9=المنصرف!$C$3:$C$717)*1,المنصرف!$J$3:$J$717)</f>
        <v>0</v>
      </c>
      <c r="CR9" s="160">
        <f>SUMPRODUCT((CR$3=المنصرف!$E$3:$E$717)*1,('بيان العهد والتسويات'!$C9=المنصرف!$C$3:$C$717)*1,المنصرف!$G$3:$G$717)</f>
        <v>0</v>
      </c>
      <c r="CS9" s="160">
        <f>SUMPRODUCT((CR$3=المنصرف!$E$3:$E$717)*1,('بيان العهد والتسويات'!$C9=المنصرف!$C$3:$C$717)*1,المنصرف!$J$3:$J$717)</f>
        <v>0</v>
      </c>
      <c r="CT9" s="160">
        <f>SUMPRODUCT((CT$3=المنصرف!$E$3:$E$717)*1,('بيان العهد والتسويات'!$C9=المنصرف!$C$3:$C$717)*1,المنصرف!$G$3:$G$717)</f>
        <v>0</v>
      </c>
      <c r="CU9" s="160">
        <f>SUMPRODUCT((CT$3=المنصرف!$E$3:$E$717)*1,('بيان العهد والتسويات'!$C9=المنصرف!$C$3:$C$717)*1,المنصرف!$J$3:$J$717)</f>
        <v>0</v>
      </c>
      <c r="CV9" s="160">
        <f>SUMPRODUCT((CV$3=المنصرف!$E$3:$E$717)*1,('بيان العهد والتسويات'!$C9=المنصرف!$C$3:$C$717)*1,المنصرف!$G$3:$G$717)</f>
        <v>0</v>
      </c>
      <c r="CW9" s="160">
        <f>SUMPRODUCT((CV$3=المنصرف!$E$3:$E$717)*1,('بيان العهد والتسويات'!$C9=المنصرف!$C$3:$C$717)*1,المنصرف!$J$3:$J$717)</f>
        <v>0</v>
      </c>
      <c r="CX9" s="160">
        <f>SUMPRODUCT((CX$3=المنصرف!$E$3:$E$717)*1,('بيان العهد والتسويات'!$C9=المنصرف!$C$3:$C$717)*1,المنصرف!$G$3:$G$717)</f>
        <v>0</v>
      </c>
      <c r="CY9" s="160">
        <f>SUMPRODUCT((CX$3=المنصرف!$E$3:$E$717)*1,('بيان العهد والتسويات'!$C9=المنصرف!$C$3:$C$717)*1,المنصرف!$J$3:$J$717)</f>
        <v>0</v>
      </c>
      <c r="CZ9" s="160">
        <f>SUMPRODUCT((CZ$3=المنصرف!$E$3:$E$717)*1,('بيان العهد والتسويات'!$C9=المنصرف!$C$3:$C$717)*1,المنصرف!$G$3:$G$717)</f>
        <v>0</v>
      </c>
      <c r="DA9" s="160">
        <f>SUMPRODUCT((CZ$3=المنصرف!$E$3:$E$717)*1,('بيان العهد والتسويات'!$C9=المنصرف!$C$3:$C$717)*1,المنصرف!$J$3:$J$717)</f>
        <v>0</v>
      </c>
    </row>
    <row r="10" spans="3:105" ht="24.95" customHeight="1" x14ac:dyDescent="0.15">
      <c r="C10" s="134">
        <v>45842</v>
      </c>
      <c r="D10" s="121">
        <f>SUMPRODUCT(($D$3=المنصرف!$E$3:$E$717)*1,('بيان العهد والتسويات'!$C10=المنصرف!$C$3:$C$717)*1,المنصرف!$G$3:$G$717)</f>
        <v>0</v>
      </c>
      <c r="E10" s="122">
        <f>SUMPRODUCT(($D$3=المنصرف!$E$3:$E$717)*1,('بيان العهد والتسويات'!$C10=المنصرف!$C$3:$C$717)*1,المنصرف!$J$3:$J$717)</f>
        <v>0</v>
      </c>
      <c r="F10" s="124">
        <f>SUMPRODUCT(($F$3=المنصرف!$E$3:$E$717)*1,('بيان العهد والتسويات'!$C10=المنصرف!$C$3:$C$717)*1,المنصرف!$G$3:$G$717)</f>
        <v>0</v>
      </c>
      <c r="G10" s="123">
        <f>SUMPRODUCT(($F$3=المنصرف!$E$3:$E$717)*1,('بيان العهد والتسويات'!$C10=المنصرف!$C$3:$C$717)*1,المنصرف!$J$3:$J$717)</f>
        <v>0</v>
      </c>
      <c r="H10" s="121">
        <f>SUMPRODUCT(($H$3=المنصرف!$E$3:$E$717)*1,('بيان العهد والتسويات'!$C10=المنصرف!$C$3:$C$717)*1,المنصرف!$G$3:$G$717)</f>
        <v>0</v>
      </c>
      <c r="I10" s="122">
        <f>SUMPRODUCT(($H$3=المنصرف!$E$3:$E$717)*1,('بيان العهد والتسويات'!$C10=المنصرف!$C$3:$C$717)*1,المنصرف!$J$3:$J$717)</f>
        <v>0</v>
      </c>
      <c r="J10" s="124">
        <f>SUMPRODUCT(($J$3=المنصرف!$E$3:$E$717)*1,('بيان العهد والتسويات'!$C10=المنصرف!$C$3:$C$717)*1,المنصرف!$G$3:$G$717)</f>
        <v>0</v>
      </c>
      <c r="K10" s="123">
        <f>SUMPRODUCT(($J$3=المنصرف!$E$3:$E$717)*1,('بيان العهد والتسويات'!$C10=المنصرف!$C$3:$C$717)*1,المنصرف!$J$3:$J$717)</f>
        <v>0</v>
      </c>
      <c r="L10" s="121">
        <f>SUMPRODUCT(($L$3=المنصرف!$E$3:$E$717)*1,('بيان العهد والتسويات'!$C10=المنصرف!$C$3:$C$717)*1,المنصرف!$G$3:$G$717)</f>
        <v>0</v>
      </c>
      <c r="M10" s="122">
        <f>SUMPRODUCT(($L$3=المنصرف!$E$3:$E$717)*1,('بيان العهد والتسويات'!$C10=المنصرف!$C$3:$C$717)*1,المنصرف!$J$3:$J$717)</f>
        <v>0</v>
      </c>
      <c r="N10" s="124">
        <f>SUMPRODUCT(($N$3=المنصرف!$E$3:$E$717)*1,('بيان العهد والتسويات'!$C10=المنصرف!$C$3:$C$717)*1,المنصرف!$G$3:$G$717)</f>
        <v>0</v>
      </c>
      <c r="O10" s="123">
        <f>SUMPRODUCT(($N$3=المنصرف!$E$3:$E$717)*1,('بيان العهد والتسويات'!$C10=المنصرف!$C$3:$C$717)*1,المنصرف!$J$3:$J$717)</f>
        <v>0</v>
      </c>
      <c r="P10" s="121">
        <f>SUMPRODUCT(($P$3=المنصرف!$E$3:$E$717)*1,('بيان العهد والتسويات'!$C10=المنصرف!$C$3:$C$717)*1,المنصرف!$G$3:$G$717)</f>
        <v>0</v>
      </c>
      <c r="Q10" s="122">
        <f>SUMPRODUCT(($P$3=المنصرف!$E$3:$E$717)*1,('بيان العهد والتسويات'!$C10=المنصرف!$C$3:$C$717)*1,المنصرف!$J$3:$J$717)</f>
        <v>0</v>
      </c>
      <c r="R10" s="124">
        <f>SUMPRODUCT(($R$3=المنصرف!$E$3:$E$717)*1,('بيان العهد والتسويات'!$C10=المنصرف!$C$3:$C$717)*1,المنصرف!$G$3:$G$717)</f>
        <v>0</v>
      </c>
      <c r="S10" s="123">
        <f>SUMPRODUCT(($R$3=المنصرف!$E$3:$E$717)*1,('بيان العهد والتسويات'!$C10=المنصرف!$C$3:$C$717)*1,المنصرف!$J$3:$J$717)</f>
        <v>0</v>
      </c>
      <c r="T10" s="121">
        <f>SUMPRODUCT(($T$3=المنصرف!$E$3:$E$717)*1,('بيان العهد والتسويات'!$C10=المنصرف!$C$3:$C$717)*1,المنصرف!$G$3:$G$717)</f>
        <v>0</v>
      </c>
      <c r="U10" s="122">
        <f>SUMPRODUCT(($T$3=المنصرف!$E$3:$E$717)*1,('بيان العهد والتسويات'!$C10=المنصرف!$C$3:$C$717)*1,المنصرف!$J$3:$J$717)</f>
        <v>0</v>
      </c>
      <c r="V10" s="124">
        <f>SUMPRODUCT(($V$3=المنصرف!$E$3:$E$717)*1,('بيان العهد والتسويات'!$C10=المنصرف!$C$3:$C$717)*1,المنصرف!$G$3:$G$717)</f>
        <v>0</v>
      </c>
      <c r="W10" s="123">
        <f>SUMPRODUCT(($V$3=المنصرف!$E$3:$E$717)*1,('بيان العهد والتسويات'!$C10=المنصرف!$C$3:$C$717)*1,المنصرف!$J$3:$J$717)</f>
        <v>0</v>
      </c>
      <c r="X10" s="121">
        <f>SUMPRODUCT(($X$3=المنصرف!$E$3:$E$717)*1,('بيان العهد والتسويات'!$C10=المنصرف!$C$3:$C$717)*1,المنصرف!$G$3:$G$717)</f>
        <v>0</v>
      </c>
      <c r="Y10" s="122">
        <f>SUMPRODUCT(($X$3=المنصرف!$E$3:$E$717)*1,('بيان العهد والتسويات'!$C10=المنصرف!$C$3:$C$717)*1,المنصرف!$J$3:$J$717)</f>
        <v>0</v>
      </c>
      <c r="Z10" s="124">
        <f>SUMPRODUCT(($Z$3=المنصرف!$E$3:$E$717)*1,('بيان العهد والتسويات'!$C10=المنصرف!$C$3:$C$717)*1,المنصرف!$G$3:$G$717)</f>
        <v>0</v>
      </c>
      <c r="AA10" s="123">
        <f>SUMPRODUCT(($Z$3=المنصرف!$E$3:$E$717)*1,('بيان العهد والتسويات'!$C10=المنصرف!$C$3:$C$717)*1,المنصرف!$J$3:$J$717)</f>
        <v>0</v>
      </c>
      <c r="AB10" s="121">
        <f>SUMPRODUCT(($AB$3=المنصرف!$E$3:$E$717)*1,('بيان العهد والتسويات'!$C10=المنصرف!$C$3:$C$717)*1,المنصرف!$G$3:$G$717)</f>
        <v>0</v>
      </c>
      <c r="AC10" s="122">
        <f>SUMPRODUCT(($AB$3=المنصرف!$E$3:$E$717)*1,('بيان العهد والتسويات'!$C10=المنصرف!$C$3:$C$717)*1,المنصرف!$J$3:$J$717)</f>
        <v>0</v>
      </c>
      <c r="AD10" s="124">
        <f>SUMPRODUCT(($AD$3=المنصرف!$E$3:$E$717)*1,('بيان العهد والتسويات'!$C10=المنصرف!$C$3:$C$717)*1,المنصرف!$G$3:$G$717)</f>
        <v>0</v>
      </c>
      <c r="AE10" s="123">
        <f>SUMPRODUCT(($AD$3=المنصرف!$E$3:$E$717)*1,('بيان العهد والتسويات'!$C10=المنصرف!$C$3:$C$717)*1,المنصرف!$J$3:$J$717)</f>
        <v>0</v>
      </c>
      <c r="AF10" s="121">
        <f>SUMPRODUCT(($AF$3=المنصرف!$E$3:$E$717)*1,('بيان العهد والتسويات'!$C10=المنصرف!$C$3:$C$717)*1,المنصرف!$G$3:$G$717)</f>
        <v>0</v>
      </c>
      <c r="AG10" s="122">
        <f>SUMPRODUCT(($AF$3=المنصرف!$E$3:$E$717)*1,('بيان العهد والتسويات'!$C10=المنصرف!$C$3:$C$717)*1,المنصرف!$J$3:$J$717)</f>
        <v>0</v>
      </c>
      <c r="AH10" s="124">
        <f>SUMPRODUCT(($AH$3=المنصرف!$E$3:$E$717)*1,('بيان العهد والتسويات'!$C10=المنصرف!$C$3:$C$717)*1,المنصرف!$G$3:$G$717)</f>
        <v>0</v>
      </c>
      <c r="AI10" s="123">
        <f>SUMPRODUCT(($AH$3=المنصرف!$E$3:$E$717)*1,('بيان العهد والتسويات'!$C10=المنصرف!$C$3:$C$717)*1,المنصرف!$J$3:$J$717)</f>
        <v>0</v>
      </c>
      <c r="AJ10" s="145">
        <f>SUMPRODUCT((AJ$3=المنصرف!$E$3:$E$717)*1,('بيان العهد والتسويات'!$C10=المنصرف!$C$3:$C$717)*1,المنصرف!$G$3:$G$717)</f>
        <v>0</v>
      </c>
      <c r="AK10" s="145">
        <f>SUMPRODUCT((AJ$3=المنصرف!$E$3:$E$717)*1,('بيان العهد والتسويات'!$C10=المنصرف!$C$3:$C$717)*1,المنصرف!$J$3:$J$717)</f>
        <v>0</v>
      </c>
      <c r="AL10" s="161">
        <f>SUMPRODUCT((AL$3=المنصرف!$E$3:$E$717)*1,('بيان العهد والتسويات'!$C10=المنصرف!$C$3:$C$717)*1,المنصرف!$G$3:$G$717)</f>
        <v>0</v>
      </c>
      <c r="AM10" s="161">
        <f>SUMPRODUCT((AL$3=المنصرف!$E$3:$E$717)*1,('بيان العهد والتسويات'!$C10=المنصرف!$C$3:$C$717)*1,المنصرف!$J$3:$J$717)</f>
        <v>0</v>
      </c>
      <c r="AN10" s="160">
        <f>SUMPRODUCT((AN$3=المنصرف!$E$3:$E$717)*1,('بيان العهد والتسويات'!$C10=المنصرف!$C$3:$C$717)*1,المنصرف!$G$3:$G$717)</f>
        <v>0</v>
      </c>
      <c r="AO10" s="160">
        <f>SUMPRODUCT((AN$3=المنصرف!$E$3:$E$717)*1,('بيان العهد والتسويات'!$C10=المنصرف!$C$3:$C$717)*1,المنصرف!$J$3:$J$717)</f>
        <v>0</v>
      </c>
      <c r="AP10" s="160">
        <f>SUMPRODUCT((AP$3=المنصرف!$E$3:$E$717)*1,('بيان العهد والتسويات'!$C10=المنصرف!$C$3:$C$717)*1,المنصرف!$G$3:$G$717)</f>
        <v>0</v>
      </c>
      <c r="AQ10" s="160">
        <f>SUMPRODUCT((AP$3=المنصرف!$E$3:$E$717)*1,('بيان العهد والتسويات'!$C10=المنصرف!$C$3:$C$717)*1,المنصرف!$J$3:$J$717)</f>
        <v>0</v>
      </c>
      <c r="AR10" s="160">
        <f>SUMPRODUCT((AR$3=المنصرف!$E$3:$E$717)*1,('بيان العهد والتسويات'!$C10=المنصرف!$C$3:$C$717)*1,المنصرف!$G$3:$G$717)</f>
        <v>0</v>
      </c>
      <c r="AS10" s="160">
        <f>SUMPRODUCT((AR$3=المنصرف!$E$3:$E$717)*1,('بيان العهد والتسويات'!$C10=المنصرف!$C$3:$C$717)*1,المنصرف!$J$3:$J$717)</f>
        <v>0</v>
      </c>
      <c r="AT10" s="160">
        <f>SUMPRODUCT((AT$3=المنصرف!$E$3:$E$717)*1,('بيان العهد والتسويات'!$C10=المنصرف!$C$3:$C$717)*1,المنصرف!$G$3:$G$717)</f>
        <v>0</v>
      </c>
      <c r="AU10" s="160">
        <f>SUMPRODUCT((AT$3=المنصرف!$E$3:$E$717)*1,('بيان العهد والتسويات'!$C10=المنصرف!$C$3:$C$717)*1,المنصرف!$J$3:$J$717)</f>
        <v>0</v>
      </c>
      <c r="AV10" s="160">
        <f>SUMPRODUCT((AV$3=المنصرف!$E$3:$E$717)*1,('بيان العهد والتسويات'!$C10=المنصرف!$C$3:$C$717)*1,المنصرف!$G$3:$G$717)</f>
        <v>0</v>
      </c>
      <c r="AW10" s="160">
        <f>SUMPRODUCT((AV$3=المنصرف!$E$3:$E$717)*1,('بيان العهد والتسويات'!$C10=المنصرف!$C$3:$C$717)*1,المنصرف!$J$3:$J$717)</f>
        <v>0</v>
      </c>
      <c r="AX10" s="160">
        <f>SUMPRODUCT((AX$3=المنصرف!$E$3:$E$717)*1,('بيان العهد والتسويات'!$C10=المنصرف!$C$3:$C$717)*1,المنصرف!$G$3:$G$717)</f>
        <v>0</v>
      </c>
      <c r="AY10" s="160">
        <f>SUMPRODUCT((AX$3=المنصرف!$E$3:$E$717)*1,('بيان العهد والتسويات'!$C10=المنصرف!$C$3:$C$717)*1,المنصرف!$J$3:$J$717)</f>
        <v>0</v>
      </c>
      <c r="AZ10" s="160">
        <f>SUMPRODUCT((AZ$3=المنصرف!$E$3:$E$717)*1,('بيان العهد والتسويات'!$C10=المنصرف!$C$3:$C$717)*1,المنصرف!$G$3:$G$717)</f>
        <v>0</v>
      </c>
      <c r="BA10" s="160">
        <f>SUMPRODUCT((AZ$3=المنصرف!$E$3:$E$717)*1,('بيان العهد والتسويات'!$C10=المنصرف!$C$3:$C$717)*1,المنصرف!$J$3:$J$717)</f>
        <v>0</v>
      </c>
      <c r="BB10" s="160">
        <f>SUMPRODUCT((BB$3=المنصرف!$E$3:$E$717)*1,('بيان العهد والتسويات'!$C10=المنصرف!$C$3:$C$717)*1,المنصرف!$G$3:$G$717)</f>
        <v>0</v>
      </c>
      <c r="BC10" s="160">
        <f>SUMPRODUCT((BB$3=المنصرف!$E$3:$E$717)*1,('بيان العهد والتسويات'!$C10=المنصرف!$C$3:$C$717)*1,المنصرف!$J$3:$J$717)</f>
        <v>0</v>
      </c>
      <c r="BD10" s="160">
        <f>SUMPRODUCT((BD$3=المنصرف!$E$3:$E$717)*1,('بيان العهد والتسويات'!$C10=المنصرف!$C$3:$C$717)*1,المنصرف!$G$3:$G$717)</f>
        <v>0</v>
      </c>
      <c r="BE10" s="160">
        <f>SUMPRODUCT((BD$3=المنصرف!$E$3:$E$717)*1,('بيان العهد والتسويات'!$C10=المنصرف!$C$3:$C$717)*1,المنصرف!$J$3:$J$717)</f>
        <v>0</v>
      </c>
      <c r="BF10" s="160">
        <f>SUMPRODUCT((BF$3=المنصرف!$E$3:$E$717)*1,('بيان العهد والتسويات'!$C10=المنصرف!$C$3:$C$717)*1,المنصرف!$G$3:$G$717)</f>
        <v>0</v>
      </c>
      <c r="BG10" s="160">
        <f>SUMPRODUCT((BF$3=المنصرف!$E$3:$E$717)*1,('بيان العهد والتسويات'!$C10=المنصرف!$C$3:$C$717)*1,المنصرف!$J$3:$J$717)</f>
        <v>0</v>
      </c>
      <c r="BH10" s="160">
        <f>SUMPRODUCT((BH$3=المنصرف!$E$3:$E$717)*1,('بيان العهد والتسويات'!$C10=المنصرف!$C$3:$C$717)*1,المنصرف!$G$3:$G$717)</f>
        <v>0</v>
      </c>
      <c r="BI10" s="160">
        <f>SUMPRODUCT((BH$3=المنصرف!$E$3:$E$717)*1,('بيان العهد والتسويات'!$C10=المنصرف!$C$3:$C$717)*1,المنصرف!$J$3:$J$717)</f>
        <v>0</v>
      </c>
      <c r="BJ10" s="160">
        <f>SUMPRODUCT((BJ$3=المنصرف!$E$3:$E$717)*1,('بيان العهد والتسويات'!$C10=المنصرف!$C$3:$C$717)*1,المنصرف!$G$3:$G$717)</f>
        <v>0</v>
      </c>
      <c r="BK10" s="160">
        <f>SUMPRODUCT((BJ$3=المنصرف!$E$3:$E$717)*1,('بيان العهد والتسويات'!$C10=المنصرف!$C$3:$C$717)*1,المنصرف!$J$3:$J$717)</f>
        <v>0</v>
      </c>
      <c r="BL10" s="160">
        <f>SUMPRODUCT((BL$3=المنصرف!$E$3:$E$717)*1,('بيان العهد والتسويات'!$C10=المنصرف!$C$3:$C$717)*1,المنصرف!$G$3:$G$717)</f>
        <v>0</v>
      </c>
      <c r="BM10" s="160">
        <f>SUMPRODUCT((BL$3=المنصرف!$E$3:$E$717)*1,('بيان العهد والتسويات'!$C10=المنصرف!$C$3:$C$717)*1,المنصرف!$J$3:$J$717)</f>
        <v>0</v>
      </c>
      <c r="BN10" s="160">
        <f>SUMPRODUCT((BN$3=المنصرف!$E$3:$E$717)*1,('بيان العهد والتسويات'!$C10=المنصرف!$C$3:$C$717)*1,المنصرف!$G$3:$G$717)</f>
        <v>0</v>
      </c>
      <c r="BO10" s="160">
        <f>SUMPRODUCT((BN$3=المنصرف!$E$3:$E$717)*1,('بيان العهد والتسويات'!$C10=المنصرف!$C$3:$C$717)*1,المنصرف!$J$3:$J$717)</f>
        <v>0</v>
      </c>
      <c r="BP10" s="160">
        <f>SUMPRODUCT((BP$3=المنصرف!$E$3:$E$717)*1,('بيان العهد والتسويات'!$C10=المنصرف!$C$3:$C$717)*1,المنصرف!$G$3:$G$717)</f>
        <v>0</v>
      </c>
      <c r="BQ10" s="160">
        <f>SUMPRODUCT((BP$3=المنصرف!$E$3:$E$717)*1,('بيان العهد والتسويات'!$C10=المنصرف!$C$3:$C$717)*1,المنصرف!$J$3:$J$717)</f>
        <v>0</v>
      </c>
      <c r="BR10" s="160">
        <f>SUMPRODUCT((BR$3=المنصرف!$E$3:$E$717)*1,('بيان العهد والتسويات'!$C10=المنصرف!$C$3:$C$717)*1,المنصرف!$G$3:$G$717)</f>
        <v>0</v>
      </c>
      <c r="BS10" s="160">
        <f>SUMPRODUCT((BR$3=المنصرف!$E$3:$E$717)*1,('بيان العهد والتسويات'!$C10=المنصرف!$C$3:$C$717)*1,المنصرف!$J$3:$J$717)</f>
        <v>0</v>
      </c>
      <c r="BT10" s="160">
        <f>SUMPRODUCT((BT$3=المنصرف!$E$3:$E$717)*1,('بيان العهد والتسويات'!$C10=المنصرف!$C$3:$C$717)*1,المنصرف!$G$3:$G$717)</f>
        <v>0</v>
      </c>
      <c r="BU10" s="160">
        <f>SUMPRODUCT((BT$3=المنصرف!$E$3:$E$717)*1,('بيان العهد والتسويات'!$C10=المنصرف!$C$3:$C$717)*1,المنصرف!$J$3:$J$717)</f>
        <v>0</v>
      </c>
      <c r="BV10" s="160">
        <f>SUMPRODUCT((BV$3=المنصرف!$E$3:$E$717)*1,('بيان العهد والتسويات'!$C10=المنصرف!$C$3:$C$717)*1,المنصرف!$G$3:$G$717)</f>
        <v>0</v>
      </c>
      <c r="BW10" s="160">
        <f>SUMPRODUCT((BV$3=المنصرف!$E$3:$E$717)*1,('بيان العهد والتسويات'!$C10=المنصرف!$C$3:$C$717)*1,المنصرف!$J$3:$J$717)</f>
        <v>0</v>
      </c>
      <c r="BX10" s="160">
        <f>SUMPRODUCT((BX$3=المنصرف!$E$3:$E$717)*1,('بيان العهد والتسويات'!$C10=المنصرف!$C$3:$C$717)*1,المنصرف!$G$3:$G$717)</f>
        <v>0</v>
      </c>
      <c r="BY10" s="160">
        <f>SUMPRODUCT((BX$3=المنصرف!$E$3:$E$717)*1,('بيان العهد والتسويات'!$C10=المنصرف!$C$3:$C$717)*1,المنصرف!$J$3:$J$717)</f>
        <v>0</v>
      </c>
      <c r="BZ10" s="160">
        <f>SUMPRODUCT((BZ$3=المنصرف!$E$3:$E$717)*1,('بيان العهد والتسويات'!$C10=المنصرف!$C$3:$C$717)*1,المنصرف!$G$3:$G$717)</f>
        <v>0</v>
      </c>
      <c r="CA10" s="160">
        <f>SUMPRODUCT((BZ$3=المنصرف!$E$3:$E$717)*1,('بيان العهد والتسويات'!$C10=المنصرف!$C$3:$C$717)*1,المنصرف!$J$3:$J$717)</f>
        <v>0</v>
      </c>
      <c r="CB10" s="160">
        <f>SUMPRODUCT((CB$3=المنصرف!$E$3:$E$717)*1,('بيان العهد والتسويات'!$C10=المنصرف!$C$3:$C$717)*1,المنصرف!$G$3:$G$717)</f>
        <v>0</v>
      </c>
      <c r="CC10" s="160">
        <f>SUMPRODUCT((CB$3=المنصرف!$E$3:$E$717)*1,('بيان العهد والتسويات'!$C10=المنصرف!$C$3:$C$717)*1,المنصرف!$J$3:$J$717)</f>
        <v>0</v>
      </c>
      <c r="CD10" s="160">
        <f>SUMPRODUCT((CD$3=المنصرف!$E$3:$E$717)*1,('بيان العهد والتسويات'!$C10=المنصرف!$C$3:$C$717)*1,المنصرف!$G$3:$G$717)</f>
        <v>0</v>
      </c>
      <c r="CE10" s="160">
        <f>SUMPRODUCT((CD$3=المنصرف!$E$3:$E$717)*1,('بيان العهد والتسويات'!$C10=المنصرف!$C$3:$C$717)*1,المنصرف!$J$3:$J$717)</f>
        <v>0</v>
      </c>
      <c r="CF10" s="160">
        <f>SUMPRODUCT((CF$3=المنصرف!$E$3:$E$717)*1,('بيان العهد والتسويات'!$C10=المنصرف!$C$3:$C$717)*1,المنصرف!$G$3:$G$717)</f>
        <v>0</v>
      </c>
      <c r="CG10" s="160">
        <f>SUMPRODUCT((CF$3=المنصرف!$E$3:$E$717)*1,('بيان العهد والتسويات'!$C10=المنصرف!$C$3:$C$717)*1,المنصرف!$J$3:$J$717)</f>
        <v>0</v>
      </c>
      <c r="CH10" s="160">
        <f>SUMPRODUCT((CH$3=المنصرف!$E$3:$E$717)*1,('بيان العهد والتسويات'!$C10=المنصرف!$C$3:$C$717)*1,المنصرف!$G$3:$G$717)</f>
        <v>0</v>
      </c>
      <c r="CI10" s="160">
        <f>SUMPRODUCT((CH$3=المنصرف!$E$3:$E$717)*1,('بيان العهد والتسويات'!$C10=المنصرف!$C$3:$C$717)*1,المنصرف!$J$3:$J$717)</f>
        <v>0</v>
      </c>
      <c r="CJ10" s="160">
        <f>SUMPRODUCT((CJ$3=المنصرف!$E$3:$E$717)*1,('بيان العهد والتسويات'!$C10=المنصرف!$C$3:$C$717)*1,المنصرف!$G$3:$G$717)</f>
        <v>0</v>
      </c>
      <c r="CK10" s="160">
        <f>SUMPRODUCT((CJ$3=المنصرف!$E$3:$E$717)*1,('بيان العهد والتسويات'!$C10=المنصرف!$C$3:$C$717)*1,المنصرف!$J$3:$J$717)</f>
        <v>0</v>
      </c>
      <c r="CL10" s="160">
        <f>SUMPRODUCT((CL$3=المنصرف!$E$3:$E$717)*1,('بيان العهد والتسويات'!$C10=المنصرف!$C$3:$C$717)*1,المنصرف!$G$3:$G$717)</f>
        <v>0</v>
      </c>
      <c r="CM10" s="160">
        <f>SUMPRODUCT((CL$3=المنصرف!$E$3:$E$717)*1,('بيان العهد والتسويات'!$C10=المنصرف!$C$3:$C$717)*1,المنصرف!$J$3:$J$717)</f>
        <v>0</v>
      </c>
      <c r="CN10" s="160">
        <f>SUMPRODUCT((CN$3=المنصرف!$E$3:$E$717)*1,('بيان العهد والتسويات'!$C10=المنصرف!$C$3:$C$717)*1,المنصرف!$G$3:$G$717)</f>
        <v>0</v>
      </c>
      <c r="CO10" s="160">
        <f>SUMPRODUCT((CN$3=المنصرف!$E$3:$E$717)*1,('بيان العهد والتسويات'!$C10=المنصرف!$C$3:$C$717)*1,المنصرف!$J$3:$J$717)</f>
        <v>0</v>
      </c>
      <c r="CP10" s="160">
        <f>SUMPRODUCT((CP$3=المنصرف!$E$3:$E$717)*1,('بيان العهد والتسويات'!$C10=المنصرف!$C$3:$C$717)*1,المنصرف!$G$3:$G$717)</f>
        <v>0</v>
      </c>
      <c r="CQ10" s="160">
        <f>SUMPRODUCT((CP$3=المنصرف!$E$3:$E$717)*1,('بيان العهد والتسويات'!$C10=المنصرف!$C$3:$C$717)*1,المنصرف!$J$3:$J$717)</f>
        <v>0</v>
      </c>
      <c r="CR10" s="160">
        <f>SUMPRODUCT((CR$3=المنصرف!$E$3:$E$717)*1,('بيان العهد والتسويات'!$C10=المنصرف!$C$3:$C$717)*1,المنصرف!$G$3:$G$717)</f>
        <v>0</v>
      </c>
      <c r="CS10" s="160">
        <f>SUMPRODUCT((CR$3=المنصرف!$E$3:$E$717)*1,('بيان العهد والتسويات'!$C10=المنصرف!$C$3:$C$717)*1,المنصرف!$J$3:$J$717)</f>
        <v>0</v>
      </c>
      <c r="CT10" s="160">
        <f>SUMPRODUCT((CT$3=المنصرف!$E$3:$E$717)*1,('بيان العهد والتسويات'!$C10=المنصرف!$C$3:$C$717)*1,المنصرف!$G$3:$G$717)</f>
        <v>0</v>
      </c>
      <c r="CU10" s="160">
        <f>SUMPRODUCT((CT$3=المنصرف!$E$3:$E$717)*1,('بيان العهد والتسويات'!$C10=المنصرف!$C$3:$C$717)*1,المنصرف!$J$3:$J$717)</f>
        <v>0</v>
      </c>
      <c r="CV10" s="160">
        <f>SUMPRODUCT((CV$3=المنصرف!$E$3:$E$717)*1,('بيان العهد والتسويات'!$C10=المنصرف!$C$3:$C$717)*1,المنصرف!$G$3:$G$717)</f>
        <v>0</v>
      </c>
      <c r="CW10" s="160">
        <f>SUMPRODUCT((CV$3=المنصرف!$E$3:$E$717)*1,('بيان العهد والتسويات'!$C10=المنصرف!$C$3:$C$717)*1,المنصرف!$J$3:$J$717)</f>
        <v>0</v>
      </c>
      <c r="CX10" s="160">
        <f>SUMPRODUCT((CX$3=المنصرف!$E$3:$E$717)*1,('بيان العهد والتسويات'!$C10=المنصرف!$C$3:$C$717)*1,المنصرف!$G$3:$G$717)</f>
        <v>0</v>
      </c>
      <c r="CY10" s="160">
        <f>SUMPRODUCT((CX$3=المنصرف!$E$3:$E$717)*1,('بيان العهد والتسويات'!$C10=المنصرف!$C$3:$C$717)*1,المنصرف!$J$3:$J$717)</f>
        <v>0</v>
      </c>
      <c r="CZ10" s="160">
        <f>SUMPRODUCT((CZ$3=المنصرف!$E$3:$E$717)*1,('بيان العهد والتسويات'!$C10=المنصرف!$C$3:$C$717)*1,المنصرف!$G$3:$G$717)</f>
        <v>0</v>
      </c>
      <c r="DA10" s="160">
        <f>SUMPRODUCT((CZ$3=المنصرف!$E$3:$E$717)*1,('بيان العهد والتسويات'!$C10=المنصرف!$C$3:$C$717)*1,المنصرف!$J$3:$J$717)</f>
        <v>0</v>
      </c>
    </row>
    <row r="11" spans="3:105" ht="24.95" customHeight="1" x14ac:dyDescent="0.15">
      <c r="C11" s="134">
        <v>45843</v>
      </c>
      <c r="D11" s="121">
        <f>SUMPRODUCT(($D$3=المنصرف!$E$3:$E$717)*1,('بيان العهد والتسويات'!$C11=المنصرف!$C$3:$C$717)*1,المنصرف!$G$3:$G$717)</f>
        <v>0</v>
      </c>
      <c r="E11" s="122">
        <f>SUMPRODUCT(($D$3=المنصرف!$E$3:$E$717)*1,('بيان العهد والتسويات'!$C11=المنصرف!$C$3:$C$717)*1,المنصرف!$J$3:$J$717)</f>
        <v>0</v>
      </c>
      <c r="F11" s="124">
        <f>SUMPRODUCT(($F$3=المنصرف!$E$3:$E$717)*1,('بيان العهد والتسويات'!$C11=المنصرف!$C$3:$C$717)*1,المنصرف!$G$3:$G$717)</f>
        <v>0</v>
      </c>
      <c r="G11" s="123">
        <f>SUMPRODUCT(($F$3=المنصرف!$E$3:$E$717)*1,('بيان العهد والتسويات'!$C11=المنصرف!$C$3:$C$717)*1,المنصرف!$J$3:$J$717)</f>
        <v>0</v>
      </c>
      <c r="H11" s="121">
        <f>SUMPRODUCT(($H$3=المنصرف!$E$3:$E$717)*1,('بيان العهد والتسويات'!$C11=المنصرف!$C$3:$C$717)*1,المنصرف!$G$3:$G$717)</f>
        <v>0</v>
      </c>
      <c r="I11" s="122">
        <f>SUMPRODUCT(($H$3=المنصرف!$E$3:$E$717)*1,('بيان العهد والتسويات'!$C11=المنصرف!$C$3:$C$717)*1,المنصرف!$J$3:$J$717)</f>
        <v>0</v>
      </c>
      <c r="J11" s="124">
        <f>SUMPRODUCT(($J$3=المنصرف!$E$3:$E$717)*1,('بيان العهد والتسويات'!$C11=المنصرف!$C$3:$C$717)*1,المنصرف!$G$3:$G$717)</f>
        <v>0</v>
      </c>
      <c r="K11" s="123">
        <f>SUMPRODUCT(($J$3=المنصرف!$E$3:$E$717)*1,('بيان العهد والتسويات'!$C11=المنصرف!$C$3:$C$717)*1,المنصرف!$J$3:$J$717)</f>
        <v>0</v>
      </c>
      <c r="L11" s="121">
        <f>SUMPRODUCT(($L$3=المنصرف!$E$3:$E$717)*1,('بيان العهد والتسويات'!$C11=المنصرف!$C$3:$C$717)*1,المنصرف!$G$3:$G$717)</f>
        <v>0</v>
      </c>
      <c r="M11" s="122">
        <f>SUMPRODUCT(($L$3=المنصرف!$E$3:$E$717)*1,('بيان العهد والتسويات'!$C11=المنصرف!$C$3:$C$717)*1,المنصرف!$J$3:$J$717)</f>
        <v>0</v>
      </c>
      <c r="N11" s="124">
        <f>SUMPRODUCT(($N$3=المنصرف!$E$3:$E$717)*1,('بيان العهد والتسويات'!$C11=المنصرف!$C$3:$C$717)*1,المنصرف!$G$3:$G$717)</f>
        <v>0</v>
      </c>
      <c r="O11" s="123">
        <f>SUMPRODUCT(($N$3=المنصرف!$E$3:$E$717)*1,('بيان العهد والتسويات'!$C11=المنصرف!$C$3:$C$717)*1,المنصرف!$J$3:$J$717)</f>
        <v>0</v>
      </c>
      <c r="P11" s="121">
        <f>SUMPRODUCT(($P$3=المنصرف!$E$3:$E$717)*1,('بيان العهد والتسويات'!$C11=المنصرف!$C$3:$C$717)*1,المنصرف!$G$3:$G$717)</f>
        <v>0</v>
      </c>
      <c r="Q11" s="122">
        <f>SUMPRODUCT(($P$3=المنصرف!$E$3:$E$717)*1,('بيان العهد والتسويات'!$C11=المنصرف!$C$3:$C$717)*1,المنصرف!$J$3:$J$717)</f>
        <v>0</v>
      </c>
      <c r="R11" s="124">
        <f>SUMPRODUCT(($R$3=المنصرف!$E$3:$E$717)*1,('بيان العهد والتسويات'!$C11=المنصرف!$C$3:$C$717)*1,المنصرف!$G$3:$G$717)</f>
        <v>0</v>
      </c>
      <c r="S11" s="123">
        <f>SUMPRODUCT(($R$3=المنصرف!$E$3:$E$717)*1,('بيان العهد والتسويات'!$C11=المنصرف!$C$3:$C$717)*1,المنصرف!$J$3:$J$717)</f>
        <v>0</v>
      </c>
      <c r="T11" s="121">
        <f>SUMPRODUCT(($T$3=المنصرف!$E$3:$E$717)*1,('بيان العهد والتسويات'!$C11=المنصرف!$C$3:$C$717)*1,المنصرف!$G$3:$G$717)</f>
        <v>0</v>
      </c>
      <c r="U11" s="122">
        <f>SUMPRODUCT(($T$3=المنصرف!$E$3:$E$717)*1,('بيان العهد والتسويات'!$C11=المنصرف!$C$3:$C$717)*1,المنصرف!$J$3:$J$717)</f>
        <v>0</v>
      </c>
      <c r="V11" s="124">
        <f>SUMPRODUCT(($V$3=المنصرف!$E$3:$E$717)*1,('بيان العهد والتسويات'!$C11=المنصرف!$C$3:$C$717)*1,المنصرف!$G$3:$G$717)</f>
        <v>0</v>
      </c>
      <c r="W11" s="123">
        <f>SUMPRODUCT(($V$3=المنصرف!$E$3:$E$717)*1,('بيان العهد والتسويات'!$C11=المنصرف!$C$3:$C$717)*1,المنصرف!$J$3:$J$717)</f>
        <v>0</v>
      </c>
      <c r="X11" s="121">
        <f>SUMPRODUCT(($X$3=المنصرف!$E$3:$E$717)*1,('بيان العهد والتسويات'!$C11=المنصرف!$C$3:$C$717)*1,المنصرف!$G$3:$G$717)</f>
        <v>0</v>
      </c>
      <c r="Y11" s="122">
        <f>SUMPRODUCT(($X$3=المنصرف!$E$3:$E$717)*1,('بيان العهد والتسويات'!$C11=المنصرف!$C$3:$C$717)*1,المنصرف!$J$3:$J$717)</f>
        <v>0</v>
      </c>
      <c r="Z11" s="124">
        <f>SUMPRODUCT(($Z$3=المنصرف!$E$3:$E$717)*1,('بيان العهد والتسويات'!$C11=المنصرف!$C$3:$C$717)*1,المنصرف!$G$3:$G$717)</f>
        <v>0</v>
      </c>
      <c r="AA11" s="123">
        <f>SUMPRODUCT(($Z$3=المنصرف!$E$3:$E$717)*1,('بيان العهد والتسويات'!$C11=المنصرف!$C$3:$C$717)*1,المنصرف!$J$3:$J$717)</f>
        <v>0</v>
      </c>
      <c r="AB11" s="121">
        <f>SUMPRODUCT(($AB$3=المنصرف!$E$3:$E$717)*1,('بيان العهد والتسويات'!$C11=المنصرف!$C$3:$C$717)*1,المنصرف!$G$3:$G$717)</f>
        <v>0</v>
      </c>
      <c r="AC11" s="122">
        <f>SUMPRODUCT(($AB$3=المنصرف!$E$3:$E$717)*1,('بيان العهد والتسويات'!$C11=المنصرف!$C$3:$C$717)*1,المنصرف!$J$3:$J$717)</f>
        <v>0</v>
      </c>
      <c r="AD11" s="124">
        <f>SUMPRODUCT(($AD$3=المنصرف!$E$3:$E$717)*1,('بيان العهد والتسويات'!$C11=المنصرف!$C$3:$C$717)*1,المنصرف!$G$3:$G$717)</f>
        <v>0</v>
      </c>
      <c r="AE11" s="123">
        <f>SUMPRODUCT(($AD$3=المنصرف!$E$3:$E$717)*1,('بيان العهد والتسويات'!$C11=المنصرف!$C$3:$C$717)*1,المنصرف!$J$3:$J$717)</f>
        <v>0</v>
      </c>
      <c r="AF11" s="121">
        <f>SUMPRODUCT(($AF$3=المنصرف!$E$3:$E$717)*1,('بيان العهد والتسويات'!$C11=المنصرف!$C$3:$C$717)*1,المنصرف!$G$3:$G$717)</f>
        <v>0</v>
      </c>
      <c r="AG11" s="122">
        <f>SUMPRODUCT(($AF$3=المنصرف!$E$3:$E$717)*1,('بيان العهد والتسويات'!$C11=المنصرف!$C$3:$C$717)*1,المنصرف!$J$3:$J$717)</f>
        <v>0</v>
      </c>
      <c r="AH11" s="124">
        <f>SUMPRODUCT(($AH$3=المنصرف!$E$3:$E$717)*1,('بيان العهد والتسويات'!$C11=المنصرف!$C$3:$C$717)*1,المنصرف!$G$3:$G$717)</f>
        <v>0</v>
      </c>
      <c r="AI11" s="123">
        <f>SUMPRODUCT(($AH$3=المنصرف!$E$3:$E$717)*1,('بيان العهد والتسويات'!$C11=المنصرف!$C$3:$C$717)*1,المنصرف!$J$3:$J$717)</f>
        <v>0</v>
      </c>
      <c r="AJ11" s="145">
        <f>SUMPRODUCT((AJ$3=المنصرف!$E$3:$E$717)*1,('بيان العهد والتسويات'!$C11=المنصرف!$C$3:$C$717)*1,المنصرف!$G$3:$G$717)</f>
        <v>0</v>
      </c>
      <c r="AK11" s="145">
        <f>SUMPRODUCT((AJ$3=المنصرف!$E$3:$E$717)*1,('بيان العهد والتسويات'!$C11=المنصرف!$C$3:$C$717)*1,المنصرف!$J$3:$J$717)</f>
        <v>0</v>
      </c>
      <c r="AL11" s="161">
        <f>SUMPRODUCT((AL$3=المنصرف!$E$3:$E$717)*1,('بيان العهد والتسويات'!$C11=المنصرف!$C$3:$C$717)*1,المنصرف!$G$3:$G$717)</f>
        <v>0</v>
      </c>
      <c r="AM11" s="161">
        <f>SUMPRODUCT((AL$3=المنصرف!$E$3:$E$717)*1,('بيان العهد والتسويات'!$C11=المنصرف!$C$3:$C$717)*1,المنصرف!$J$3:$J$717)</f>
        <v>0</v>
      </c>
      <c r="AN11" s="160">
        <f>SUMPRODUCT((AN$3=المنصرف!$E$3:$E$717)*1,('بيان العهد والتسويات'!$C11=المنصرف!$C$3:$C$717)*1,المنصرف!$G$3:$G$717)</f>
        <v>0</v>
      </c>
      <c r="AO11" s="160">
        <f>SUMPRODUCT((AN$3=المنصرف!$E$3:$E$717)*1,('بيان العهد والتسويات'!$C11=المنصرف!$C$3:$C$717)*1,المنصرف!$J$3:$J$717)</f>
        <v>0</v>
      </c>
      <c r="AP11" s="160">
        <f>SUMPRODUCT((AP$3=المنصرف!$E$3:$E$717)*1,('بيان العهد والتسويات'!$C11=المنصرف!$C$3:$C$717)*1,المنصرف!$G$3:$G$717)</f>
        <v>0</v>
      </c>
      <c r="AQ11" s="160">
        <f>SUMPRODUCT((AP$3=المنصرف!$E$3:$E$717)*1,('بيان العهد والتسويات'!$C11=المنصرف!$C$3:$C$717)*1,المنصرف!$J$3:$J$717)</f>
        <v>0</v>
      </c>
      <c r="AR11" s="160">
        <f>SUMPRODUCT((AR$3=المنصرف!$E$3:$E$717)*1,('بيان العهد والتسويات'!$C11=المنصرف!$C$3:$C$717)*1,المنصرف!$G$3:$G$717)</f>
        <v>0</v>
      </c>
      <c r="AS11" s="160">
        <f>SUMPRODUCT((AR$3=المنصرف!$E$3:$E$717)*1,('بيان العهد والتسويات'!$C11=المنصرف!$C$3:$C$717)*1,المنصرف!$J$3:$J$717)</f>
        <v>0</v>
      </c>
      <c r="AT11" s="160">
        <f>SUMPRODUCT((AT$3=المنصرف!$E$3:$E$717)*1,('بيان العهد والتسويات'!$C11=المنصرف!$C$3:$C$717)*1,المنصرف!$G$3:$G$717)</f>
        <v>0</v>
      </c>
      <c r="AU11" s="160">
        <f>SUMPRODUCT((AT$3=المنصرف!$E$3:$E$717)*1,('بيان العهد والتسويات'!$C11=المنصرف!$C$3:$C$717)*1,المنصرف!$J$3:$J$717)</f>
        <v>0</v>
      </c>
      <c r="AV11" s="160">
        <f>SUMPRODUCT((AV$3=المنصرف!$E$3:$E$717)*1,('بيان العهد والتسويات'!$C11=المنصرف!$C$3:$C$717)*1,المنصرف!$G$3:$G$717)</f>
        <v>0</v>
      </c>
      <c r="AW11" s="160">
        <f>SUMPRODUCT((AV$3=المنصرف!$E$3:$E$717)*1,('بيان العهد والتسويات'!$C11=المنصرف!$C$3:$C$717)*1,المنصرف!$J$3:$J$717)</f>
        <v>0</v>
      </c>
      <c r="AX11" s="160">
        <f>SUMPRODUCT((AX$3=المنصرف!$E$3:$E$717)*1,('بيان العهد والتسويات'!$C11=المنصرف!$C$3:$C$717)*1,المنصرف!$G$3:$G$717)</f>
        <v>0</v>
      </c>
      <c r="AY11" s="160">
        <f>SUMPRODUCT((AX$3=المنصرف!$E$3:$E$717)*1,('بيان العهد والتسويات'!$C11=المنصرف!$C$3:$C$717)*1,المنصرف!$J$3:$J$717)</f>
        <v>0</v>
      </c>
      <c r="AZ11" s="160">
        <f>SUMPRODUCT((AZ$3=المنصرف!$E$3:$E$717)*1,('بيان العهد والتسويات'!$C11=المنصرف!$C$3:$C$717)*1,المنصرف!$G$3:$G$717)</f>
        <v>0</v>
      </c>
      <c r="BA11" s="160">
        <f>SUMPRODUCT((AZ$3=المنصرف!$E$3:$E$717)*1,('بيان العهد والتسويات'!$C11=المنصرف!$C$3:$C$717)*1,المنصرف!$J$3:$J$717)</f>
        <v>0</v>
      </c>
      <c r="BB11" s="160">
        <f>SUMPRODUCT((BB$3=المنصرف!$E$3:$E$717)*1,('بيان العهد والتسويات'!$C11=المنصرف!$C$3:$C$717)*1,المنصرف!$G$3:$G$717)</f>
        <v>0</v>
      </c>
      <c r="BC11" s="160">
        <f>SUMPRODUCT((BB$3=المنصرف!$E$3:$E$717)*1,('بيان العهد والتسويات'!$C11=المنصرف!$C$3:$C$717)*1,المنصرف!$J$3:$J$717)</f>
        <v>0</v>
      </c>
      <c r="BD11" s="160">
        <f>SUMPRODUCT((BD$3=المنصرف!$E$3:$E$717)*1,('بيان العهد والتسويات'!$C11=المنصرف!$C$3:$C$717)*1,المنصرف!$G$3:$G$717)</f>
        <v>0</v>
      </c>
      <c r="BE11" s="160">
        <f>SUMPRODUCT((BD$3=المنصرف!$E$3:$E$717)*1,('بيان العهد والتسويات'!$C11=المنصرف!$C$3:$C$717)*1,المنصرف!$J$3:$J$717)</f>
        <v>0</v>
      </c>
      <c r="BF11" s="160">
        <f>SUMPRODUCT((BF$3=المنصرف!$E$3:$E$717)*1,('بيان العهد والتسويات'!$C11=المنصرف!$C$3:$C$717)*1,المنصرف!$G$3:$G$717)</f>
        <v>0</v>
      </c>
      <c r="BG11" s="160">
        <f>SUMPRODUCT((BF$3=المنصرف!$E$3:$E$717)*1,('بيان العهد والتسويات'!$C11=المنصرف!$C$3:$C$717)*1,المنصرف!$J$3:$J$717)</f>
        <v>0</v>
      </c>
      <c r="BH11" s="160">
        <f>SUMPRODUCT((BH$3=المنصرف!$E$3:$E$717)*1,('بيان العهد والتسويات'!$C11=المنصرف!$C$3:$C$717)*1,المنصرف!$G$3:$G$717)</f>
        <v>0</v>
      </c>
      <c r="BI11" s="160">
        <f>SUMPRODUCT((BH$3=المنصرف!$E$3:$E$717)*1,('بيان العهد والتسويات'!$C11=المنصرف!$C$3:$C$717)*1,المنصرف!$J$3:$J$717)</f>
        <v>0</v>
      </c>
      <c r="BJ11" s="160">
        <f>SUMPRODUCT((BJ$3=المنصرف!$E$3:$E$717)*1,('بيان العهد والتسويات'!$C11=المنصرف!$C$3:$C$717)*1,المنصرف!$G$3:$G$717)</f>
        <v>0</v>
      </c>
      <c r="BK11" s="160">
        <f>SUMPRODUCT((BJ$3=المنصرف!$E$3:$E$717)*1,('بيان العهد والتسويات'!$C11=المنصرف!$C$3:$C$717)*1,المنصرف!$J$3:$J$717)</f>
        <v>0</v>
      </c>
      <c r="BL11" s="160">
        <f>SUMPRODUCT((BL$3=المنصرف!$E$3:$E$717)*1,('بيان العهد والتسويات'!$C11=المنصرف!$C$3:$C$717)*1,المنصرف!$G$3:$G$717)</f>
        <v>0</v>
      </c>
      <c r="BM11" s="160">
        <f>SUMPRODUCT((BL$3=المنصرف!$E$3:$E$717)*1,('بيان العهد والتسويات'!$C11=المنصرف!$C$3:$C$717)*1,المنصرف!$J$3:$J$717)</f>
        <v>0</v>
      </c>
      <c r="BN11" s="160">
        <f>SUMPRODUCT((BN$3=المنصرف!$E$3:$E$717)*1,('بيان العهد والتسويات'!$C11=المنصرف!$C$3:$C$717)*1,المنصرف!$G$3:$G$717)</f>
        <v>0</v>
      </c>
      <c r="BO11" s="160">
        <f>SUMPRODUCT((BN$3=المنصرف!$E$3:$E$717)*1,('بيان العهد والتسويات'!$C11=المنصرف!$C$3:$C$717)*1,المنصرف!$J$3:$J$717)</f>
        <v>0</v>
      </c>
      <c r="BP11" s="160">
        <f>SUMPRODUCT((BP$3=المنصرف!$E$3:$E$717)*1,('بيان العهد والتسويات'!$C11=المنصرف!$C$3:$C$717)*1,المنصرف!$G$3:$G$717)</f>
        <v>0</v>
      </c>
      <c r="BQ11" s="160">
        <f>SUMPRODUCT((BP$3=المنصرف!$E$3:$E$717)*1,('بيان العهد والتسويات'!$C11=المنصرف!$C$3:$C$717)*1,المنصرف!$J$3:$J$717)</f>
        <v>0</v>
      </c>
      <c r="BR11" s="160">
        <f>SUMPRODUCT((BR$3=المنصرف!$E$3:$E$717)*1,('بيان العهد والتسويات'!$C11=المنصرف!$C$3:$C$717)*1,المنصرف!$G$3:$G$717)</f>
        <v>0</v>
      </c>
      <c r="BS11" s="160">
        <f>SUMPRODUCT((BR$3=المنصرف!$E$3:$E$717)*1,('بيان العهد والتسويات'!$C11=المنصرف!$C$3:$C$717)*1,المنصرف!$J$3:$J$717)</f>
        <v>0</v>
      </c>
      <c r="BT11" s="160">
        <f>SUMPRODUCT((BT$3=المنصرف!$E$3:$E$717)*1,('بيان العهد والتسويات'!$C11=المنصرف!$C$3:$C$717)*1,المنصرف!$G$3:$G$717)</f>
        <v>0</v>
      </c>
      <c r="BU11" s="160">
        <f>SUMPRODUCT((BT$3=المنصرف!$E$3:$E$717)*1,('بيان العهد والتسويات'!$C11=المنصرف!$C$3:$C$717)*1,المنصرف!$J$3:$J$717)</f>
        <v>0</v>
      </c>
      <c r="BV11" s="160">
        <f>SUMPRODUCT((BV$3=المنصرف!$E$3:$E$717)*1,('بيان العهد والتسويات'!$C11=المنصرف!$C$3:$C$717)*1,المنصرف!$G$3:$G$717)</f>
        <v>0</v>
      </c>
      <c r="BW11" s="160">
        <f>SUMPRODUCT((BV$3=المنصرف!$E$3:$E$717)*1,('بيان العهد والتسويات'!$C11=المنصرف!$C$3:$C$717)*1,المنصرف!$J$3:$J$717)</f>
        <v>0</v>
      </c>
      <c r="BX11" s="160">
        <f>SUMPRODUCT((BX$3=المنصرف!$E$3:$E$717)*1,('بيان العهد والتسويات'!$C11=المنصرف!$C$3:$C$717)*1,المنصرف!$G$3:$G$717)</f>
        <v>0</v>
      </c>
      <c r="BY11" s="160">
        <f>SUMPRODUCT((BX$3=المنصرف!$E$3:$E$717)*1,('بيان العهد والتسويات'!$C11=المنصرف!$C$3:$C$717)*1,المنصرف!$J$3:$J$717)</f>
        <v>0</v>
      </c>
      <c r="BZ11" s="160">
        <f>SUMPRODUCT((BZ$3=المنصرف!$E$3:$E$717)*1,('بيان العهد والتسويات'!$C11=المنصرف!$C$3:$C$717)*1,المنصرف!$G$3:$G$717)</f>
        <v>0</v>
      </c>
      <c r="CA11" s="160">
        <f>SUMPRODUCT((BZ$3=المنصرف!$E$3:$E$717)*1,('بيان العهد والتسويات'!$C11=المنصرف!$C$3:$C$717)*1,المنصرف!$J$3:$J$717)</f>
        <v>0</v>
      </c>
      <c r="CB11" s="160">
        <f>SUMPRODUCT((CB$3=المنصرف!$E$3:$E$717)*1,('بيان العهد والتسويات'!$C11=المنصرف!$C$3:$C$717)*1,المنصرف!$G$3:$G$717)</f>
        <v>0</v>
      </c>
      <c r="CC11" s="160">
        <f>SUMPRODUCT((CB$3=المنصرف!$E$3:$E$717)*1,('بيان العهد والتسويات'!$C11=المنصرف!$C$3:$C$717)*1,المنصرف!$J$3:$J$717)</f>
        <v>0</v>
      </c>
      <c r="CD11" s="160">
        <f>SUMPRODUCT((CD$3=المنصرف!$E$3:$E$717)*1,('بيان العهد والتسويات'!$C11=المنصرف!$C$3:$C$717)*1,المنصرف!$G$3:$G$717)</f>
        <v>0</v>
      </c>
      <c r="CE11" s="160">
        <f>SUMPRODUCT((CD$3=المنصرف!$E$3:$E$717)*1,('بيان العهد والتسويات'!$C11=المنصرف!$C$3:$C$717)*1,المنصرف!$J$3:$J$717)</f>
        <v>0</v>
      </c>
      <c r="CF11" s="160">
        <f>SUMPRODUCT((CF$3=المنصرف!$E$3:$E$717)*1,('بيان العهد والتسويات'!$C11=المنصرف!$C$3:$C$717)*1,المنصرف!$G$3:$G$717)</f>
        <v>0</v>
      </c>
      <c r="CG11" s="160">
        <f>SUMPRODUCT((CF$3=المنصرف!$E$3:$E$717)*1,('بيان العهد والتسويات'!$C11=المنصرف!$C$3:$C$717)*1,المنصرف!$J$3:$J$717)</f>
        <v>0</v>
      </c>
      <c r="CH11" s="160">
        <f>SUMPRODUCT((CH$3=المنصرف!$E$3:$E$717)*1,('بيان العهد والتسويات'!$C11=المنصرف!$C$3:$C$717)*1,المنصرف!$G$3:$G$717)</f>
        <v>0</v>
      </c>
      <c r="CI11" s="160">
        <f>SUMPRODUCT((CH$3=المنصرف!$E$3:$E$717)*1,('بيان العهد والتسويات'!$C11=المنصرف!$C$3:$C$717)*1,المنصرف!$J$3:$J$717)</f>
        <v>0</v>
      </c>
      <c r="CJ11" s="160">
        <f>SUMPRODUCT((CJ$3=المنصرف!$E$3:$E$717)*1,('بيان العهد والتسويات'!$C11=المنصرف!$C$3:$C$717)*1,المنصرف!$G$3:$G$717)</f>
        <v>0</v>
      </c>
      <c r="CK11" s="160">
        <f>SUMPRODUCT((CJ$3=المنصرف!$E$3:$E$717)*1,('بيان العهد والتسويات'!$C11=المنصرف!$C$3:$C$717)*1,المنصرف!$J$3:$J$717)</f>
        <v>0</v>
      </c>
      <c r="CL11" s="160">
        <f>SUMPRODUCT((CL$3=المنصرف!$E$3:$E$717)*1,('بيان العهد والتسويات'!$C11=المنصرف!$C$3:$C$717)*1,المنصرف!$G$3:$G$717)</f>
        <v>0</v>
      </c>
      <c r="CM11" s="160">
        <f>SUMPRODUCT((CL$3=المنصرف!$E$3:$E$717)*1,('بيان العهد والتسويات'!$C11=المنصرف!$C$3:$C$717)*1,المنصرف!$J$3:$J$717)</f>
        <v>0</v>
      </c>
      <c r="CN11" s="160">
        <f>SUMPRODUCT((CN$3=المنصرف!$E$3:$E$717)*1,('بيان العهد والتسويات'!$C11=المنصرف!$C$3:$C$717)*1,المنصرف!$G$3:$G$717)</f>
        <v>0</v>
      </c>
      <c r="CO11" s="160">
        <f>SUMPRODUCT((CN$3=المنصرف!$E$3:$E$717)*1,('بيان العهد والتسويات'!$C11=المنصرف!$C$3:$C$717)*1,المنصرف!$J$3:$J$717)</f>
        <v>0</v>
      </c>
      <c r="CP11" s="160">
        <f>SUMPRODUCT((CP$3=المنصرف!$E$3:$E$717)*1,('بيان العهد والتسويات'!$C11=المنصرف!$C$3:$C$717)*1,المنصرف!$G$3:$G$717)</f>
        <v>0</v>
      </c>
      <c r="CQ11" s="160">
        <f>SUMPRODUCT((CP$3=المنصرف!$E$3:$E$717)*1,('بيان العهد والتسويات'!$C11=المنصرف!$C$3:$C$717)*1,المنصرف!$J$3:$J$717)</f>
        <v>0</v>
      </c>
      <c r="CR11" s="160">
        <f>SUMPRODUCT((CR$3=المنصرف!$E$3:$E$717)*1,('بيان العهد والتسويات'!$C11=المنصرف!$C$3:$C$717)*1,المنصرف!$G$3:$G$717)</f>
        <v>0</v>
      </c>
      <c r="CS11" s="160">
        <f>SUMPRODUCT((CR$3=المنصرف!$E$3:$E$717)*1,('بيان العهد والتسويات'!$C11=المنصرف!$C$3:$C$717)*1,المنصرف!$J$3:$J$717)</f>
        <v>0</v>
      </c>
      <c r="CT11" s="160">
        <f>SUMPRODUCT((CT$3=المنصرف!$E$3:$E$717)*1,('بيان العهد والتسويات'!$C11=المنصرف!$C$3:$C$717)*1,المنصرف!$G$3:$G$717)</f>
        <v>0</v>
      </c>
      <c r="CU11" s="160">
        <f>SUMPRODUCT((CT$3=المنصرف!$E$3:$E$717)*1,('بيان العهد والتسويات'!$C11=المنصرف!$C$3:$C$717)*1,المنصرف!$J$3:$J$717)</f>
        <v>0</v>
      </c>
      <c r="CV11" s="160">
        <f>SUMPRODUCT((CV$3=المنصرف!$E$3:$E$717)*1,('بيان العهد والتسويات'!$C11=المنصرف!$C$3:$C$717)*1,المنصرف!$G$3:$G$717)</f>
        <v>0</v>
      </c>
      <c r="CW11" s="160">
        <f>SUMPRODUCT((CV$3=المنصرف!$E$3:$E$717)*1,('بيان العهد والتسويات'!$C11=المنصرف!$C$3:$C$717)*1,المنصرف!$J$3:$J$717)</f>
        <v>0</v>
      </c>
      <c r="CX11" s="160">
        <f>SUMPRODUCT((CX$3=المنصرف!$E$3:$E$717)*1,('بيان العهد والتسويات'!$C11=المنصرف!$C$3:$C$717)*1,المنصرف!$G$3:$G$717)</f>
        <v>0</v>
      </c>
      <c r="CY11" s="160">
        <f>SUMPRODUCT((CX$3=المنصرف!$E$3:$E$717)*1,('بيان العهد والتسويات'!$C11=المنصرف!$C$3:$C$717)*1,المنصرف!$J$3:$J$717)</f>
        <v>0</v>
      </c>
      <c r="CZ11" s="160">
        <f>SUMPRODUCT((CZ$3=المنصرف!$E$3:$E$717)*1,('بيان العهد والتسويات'!$C11=المنصرف!$C$3:$C$717)*1,المنصرف!$G$3:$G$717)</f>
        <v>0</v>
      </c>
      <c r="DA11" s="160">
        <f>SUMPRODUCT((CZ$3=المنصرف!$E$3:$E$717)*1,('بيان العهد والتسويات'!$C11=المنصرف!$C$3:$C$717)*1,المنصرف!$J$3:$J$717)</f>
        <v>0</v>
      </c>
    </row>
    <row r="12" spans="3:105" ht="24.95" customHeight="1" x14ac:dyDescent="0.15">
      <c r="C12" s="134">
        <v>45844</v>
      </c>
      <c r="D12" s="121">
        <f>SUMPRODUCT(($D$3=المنصرف!$E$3:$E$717)*1,('بيان العهد والتسويات'!$C12=المنصرف!$C$3:$C$717)*1,المنصرف!$G$3:$G$717)</f>
        <v>150000</v>
      </c>
      <c r="E12" s="122">
        <f>SUMPRODUCT(($D$3=المنصرف!$E$3:$E$717)*1,('بيان العهد والتسويات'!$C12=المنصرف!$C$3:$C$717)*1,المنصرف!$J$3:$J$717)</f>
        <v>0</v>
      </c>
      <c r="F12" s="124">
        <f>SUMPRODUCT(($F$3=المنصرف!$E$3:$E$717)*1,('بيان العهد والتسويات'!$C12=المنصرف!$C$3:$C$717)*1,المنصرف!$G$3:$G$717)</f>
        <v>0</v>
      </c>
      <c r="G12" s="123">
        <f>SUMPRODUCT(($F$3=المنصرف!$E$3:$E$717)*1,('بيان العهد والتسويات'!$C12=المنصرف!$C$3:$C$717)*1,المنصرف!$J$3:$J$717)</f>
        <v>0</v>
      </c>
      <c r="H12" s="121">
        <f>SUMPRODUCT(($H$3=المنصرف!$E$3:$E$717)*1,('بيان العهد والتسويات'!$C12=المنصرف!$C$3:$C$717)*1,المنصرف!$G$3:$G$717)</f>
        <v>0</v>
      </c>
      <c r="I12" s="122">
        <f>SUMPRODUCT(($H$3=المنصرف!$E$3:$E$717)*1,('بيان العهد والتسويات'!$C12=المنصرف!$C$3:$C$717)*1,المنصرف!$J$3:$J$717)</f>
        <v>0</v>
      </c>
      <c r="J12" s="124">
        <f>SUMPRODUCT(($J$3=المنصرف!$E$3:$E$717)*1,('بيان العهد والتسويات'!$C12=المنصرف!$C$3:$C$717)*1,المنصرف!$G$3:$G$717)</f>
        <v>0</v>
      </c>
      <c r="K12" s="123">
        <f>SUMPRODUCT(($J$3=المنصرف!$E$3:$E$717)*1,('بيان العهد والتسويات'!$C12=المنصرف!$C$3:$C$717)*1,المنصرف!$J$3:$J$717)</f>
        <v>0</v>
      </c>
      <c r="L12" s="121">
        <f>SUMPRODUCT(($L$3=المنصرف!$E$3:$E$717)*1,('بيان العهد والتسويات'!$C12=المنصرف!$C$3:$C$717)*1,المنصرف!$G$3:$G$717)</f>
        <v>0</v>
      </c>
      <c r="M12" s="122">
        <f>SUMPRODUCT(($L$3=المنصرف!$E$3:$E$717)*1,('بيان العهد والتسويات'!$C12=المنصرف!$C$3:$C$717)*1,المنصرف!$J$3:$J$717)</f>
        <v>0</v>
      </c>
      <c r="N12" s="124">
        <f>SUMPRODUCT(($N$3=المنصرف!$E$3:$E$717)*1,('بيان العهد والتسويات'!$C12=المنصرف!$C$3:$C$717)*1,المنصرف!$G$3:$G$717)</f>
        <v>0</v>
      </c>
      <c r="O12" s="123">
        <f>SUMPRODUCT(($N$3=المنصرف!$E$3:$E$717)*1,('بيان العهد والتسويات'!$C12=المنصرف!$C$3:$C$717)*1,المنصرف!$J$3:$J$717)</f>
        <v>0</v>
      </c>
      <c r="P12" s="121">
        <f>SUMPRODUCT(($P$3=المنصرف!$E$3:$E$717)*1,('بيان العهد والتسويات'!$C12=المنصرف!$C$3:$C$717)*1,المنصرف!$G$3:$G$717)</f>
        <v>0</v>
      </c>
      <c r="Q12" s="122">
        <f>SUMPRODUCT(($P$3=المنصرف!$E$3:$E$717)*1,('بيان العهد والتسويات'!$C12=المنصرف!$C$3:$C$717)*1,المنصرف!$J$3:$J$717)</f>
        <v>0</v>
      </c>
      <c r="R12" s="124">
        <f>SUMPRODUCT(($R$3=المنصرف!$E$3:$E$717)*1,('بيان العهد والتسويات'!$C12=المنصرف!$C$3:$C$717)*1,المنصرف!$G$3:$G$717)</f>
        <v>0</v>
      </c>
      <c r="S12" s="123">
        <f>SUMPRODUCT(($R$3=المنصرف!$E$3:$E$717)*1,('بيان العهد والتسويات'!$C12=المنصرف!$C$3:$C$717)*1,المنصرف!$J$3:$J$717)</f>
        <v>0</v>
      </c>
      <c r="T12" s="121">
        <f>SUMPRODUCT(($T$3=المنصرف!$E$3:$E$717)*1,('بيان العهد والتسويات'!$C12=المنصرف!$C$3:$C$717)*1,المنصرف!$G$3:$G$717)</f>
        <v>0</v>
      </c>
      <c r="U12" s="122">
        <f>SUMPRODUCT(($T$3=المنصرف!$E$3:$E$717)*1,('بيان العهد والتسويات'!$C12=المنصرف!$C$3:$C$717)*1,المنصرف!$J$3:$J$717)</f>
        <v>0</v>
      </c>
      <c r="V12" s="124">
        <f>SUMPRODUCT(($V$3=المنصرف!$E$3:$E$717)*1,('بيان العهد والتسويات'!$C12=المنصرف!$C$3:$C$717)*1,المنصرف!$G$3:$G$717)</f>
        <v>0</v>
      </c>
      <c r="W12" s="123">
        <f>SUMPRODUCT(($V$3=المنصرف!$E$3:$E$717)*1,('بيان العهد والتسويات'!$C12=المنصرف!$C$3:$C$717)*1,المنصرف!$J$3:$J$717)</f>
        <v>0</v>
      </c>
      <c r="X12" s="121">
        <f>SUMPRODUCT(($X$3=المنصرف!$E$3:$E$717)*1,('بيان العهد والتسويات'!$C12=المنصرف!$C$3:$C$717)*1,المنصرف!$G$3:$G$717)</f>
        <v>0</v>
      </c>
      <c r="Y12" s="122">
        <f>SUMPRODUCT(($X$3=المنصرف!$E$3:$E$717)*1,('بيان العهد والتسويات'!$C12=المنصرف!$C$3:$C$717)*1,المنصرف!$J$3:$J$717)</f>
        <v>0</v>
      </c>
      <c r="Z12" s="124">
        <f>SUMPRODUCT(($Z$3=المنصرف!$E$3:$E$717)*1,('بيان العهد والتسويات'!$C12=المنصرف!$C$3:$C$717)*1,المنصرف!$G$3:$G$717)</f>
        <v>0</v>
      </c>
      <c r="AA12" s="123">
        <f>SUMPRODUCT(($Z$3=المنصرف!$E$3:$E$717)*1,('بيان العهد والتسويات'!$C12=المنصرف!$C$3:$C$717)*1,المنصرف!$J$3:$J$717)</f>
        <v>0</v>
      </c>
      <c r="AB12" s="121">
        <f>SUMPRODUCT(($AB$3=المنصرف!$E$3:$E$717)*1,('بيان العهد والتسويات'!$C12=المنصرف!$C$3:$C$717)*1,المنصرف!$G$3:$G$717)</f>
        <v>0</v>
      </c>
      <c r="AC12" s="122">
        <f>SUMPRODUCT(($AB$3=المنصرف!$E$3:$E$717)*1,('بيان العهد والتسويات'!$C12=المنصرف!$C$3:$C$717)*1,المنصرف!$J$3:$J$717)</f>
        <v>0</v>
      </c>
      <c r="AD12" s="124">
        <f>SUMPRODUCT(($AD$3=المنصرف!$E$3:$E$717)*1,('بيان العهد والتسويات'!$C12=المنصرف!$C$3:$C$717)*1,المنصرف!$G$3:$G$717)</f>
        <v>0</v>
      </c>
      <c r="AE12" s="123">
        <f>SUMPRODUCT(($AD$3=المنصرف!$E$3:$E$717)*1,('بيان العهد والتسويات'!$C12=المنصرف!$C$3:$C$717)*1,المنصرف!$J$3:$J$717)</f>
        <v>0</v>
      </c>
      <c r="AF12" s="121">
        <f>SUMPRODUCT(($AF$3=المنصرف!$E$3:$E$717)*1,('بيان العهد والتسويات'!$C12=المنصرف!$C$3:$C$717)*1,المنصرف!$G$3:$G$717)</f>
        <v>0</v>
      </c>
      <c r="AG12" s="122">
        <f>SUMPRODUCT(($AF$3=المنصرف!$E$3:$E$717)*1,('بيان العهد والتسويات'!$C12=المنصرف!$C$3:$C$717)*1,المنصرف!$J$3:$J$717)</f>
        <v>0</v>
      </c>
      <c r="AH12" s="124">
        <f>SUMPRODUCT(($AH$3=المنصرف!$E$3:$E$717)*1,('بيان العهد والتسويات'!$C12=المنصرف!$C$3:$C$717)*1,المنصرف!$G$3:$G$717)</f>
        <v>0</v>
      </c>
      <c r="AI12" s="123">
        <f>SUMPRODUCT(($AH$3=المنصرف!$E$3:$E$717)*1,('بيان العهد والتسويات'!$C12=المنصرف!$C$3:$C$717)*1,المنصرف!$J$3:$J$717)</f>
        <v>0</v>
      </c>
      <c r="AJ12" s="145">
        <f>SUMPRODUCT((AJ$3=المنصرف!$E$3:$E$717)*1,('بيان العهد والتسويات'!$C12=المنصرف!$C$3:$C$717)*1,المنصرف!$G$3:$G$717)</f>
        <v>0</v>
      </c>
      <c r="AK12" s="145">
        <f>SUMPRODUCT((AJ$3=المنصرف!$E$3:$E$717)*1,('بيان العهد والتسويات'!$C12=المنصرف!$C$3:$C$717)*1,المنصرف!$J$3:$J$717)</f>
        <v>0</v>
      </c>
      <c r="AL12" s="161">
        <f>SUMPRODUCT((AL$3=المنصرف!$E$3:$E$717)*1,('بيان العهد والتسويات'!$C12=المنصرف!$C$3:$C$717)*1,المنصرف!$G$3:$G$717)</f>
        <v>0</v>
      </c>
      <c r="AM12" s="161">
        <f>SUMPRODUCT((AL$3=المنصرف!$E$3:$E$717)*1,('بيان العهد والتسويات'!$C12=المنصرف!$C$3:$C$717)*1,المنصرف!$J$3:$J$717)</f>
        <v>0</v>
      </c>
      <c r="AN12" s="160">
        <f>SUMPRODUCT((AN$3=المنصرف!$E$3:$E$717)*1,('بيان العهد والتسويات'!$C12=المنصرف!$C$3:$C$717)*1,المنصرف!$G$3:$G$717)</f>
        <v>0</v>
      </c>
      <c r="AO12" s="160">
        <f>SUMPRODUCT((AN$3=المنصرف!$E$3:$E$717)*1,('بيان العهد والتسويات'!$C12=المنصرف!$C$3:$C$717)*1,المنصرف!$J$3:$J$717)</f>
        <v>0</v>
      </c>
      <c r="AP12" s="160">
        <f>SUMPRODUCT((AP$3=المنصرف!$E$3:$E$717)*1,('بيان العهد والتسويات'!$C12=المنصرف!$C$3:$C$717)*1,المنصرف!$G$3:$G$717)</f>
        <v>0</v>
      </c>
      <c r="AQ12" s="160">
        <f>SUMPRODUCT((AP$3=المنصرف!$E$3:$E$717)*1,('بيان العهد والتسويات'!$C12=المنصرف!$C$3:$C$717)*1,المنصرف!$J$3:$J$717)</f>
        <v>0</v>
      </c>
      <c r="AR12" s="160">
        <f>SUMPRODUCT((AR$3=المنصرف!$E$3:$E$717)*1,('بيان العهد والتسويات'!$C12=المنصرف!$C$3:$C$717)*1,المنصرف!$G$3:$G$717)</f>
        <v>0</v>
      </c>
      <c r="AS12" s="160">
        <f>SUMPRODUCT((AR$3=المنصرف!$E$3:$E$717)*1,('بيان العهد والتسويات'!$C12=المنصرف!$C$3:$C$717)*1,المنصرف!$J$3:$J$717)</f>
        <v>0</v>
      </c>
      <c r="AT12" s="160">
        <f>SUMPRODUCT((AT$3=المنصرف!$E$3:$E$717)*1,('بيان العهد والتسويات'!$C12=المنصرف!$C$3:$C$717)*1,المنصرف!$G$3:$G$717)</f>
        <v>0</v>
      </c>
      <c r="AU12" s="160">
        <f>SUMPRODUCT((AT$3=المنصرف!$E$3:$E$717)*1,('بيان العهد والتسويات'!$C12=المنصرف!$C$3:$C$717)*1,المنصرف!$J$3:$J$717)</f>
        <v>0</v>
      </c>
      <c r="AV12" s="160">
        <f>SUMPRODUCT((AV$3=المنصرف!$E$3:$E$717)*1,('بيان العهد والتسويات'!$C12=المنصرف!$C$3:$C$717)*1,المنصرف!$G$3:$G$717)</f>
        <v>0</v>
      </c>
      <c r="AW12" s="160">
        <f>SUMPRODUCT((AV$3=المنصرف!$E$3:$E$717)*1,('بيان العهد والتسويات'!$C12=المنصرف!$C$3:$C$717)*1,المنصرف!$J$3:$J$717)</f>
        <v>0</v>
      </c>
      <c r="AX12" s="160">
        <f>SUMPRODUCT((AX$3=المنصرف!$E$3:$E$717)*1,('بيان العهد والتسويات'!$C12=المنصرف!$C$3:$C$717)*1,المنصرف!$G$3:$G$717)</f>
        <v>0</v>
      </c>
      <c r="AY12" s="160">
        <f>SUMPRODUCT((AX$3=المنصرف!$E$3:$E$717)*1,('بيان العهد والتسويات'!$C12=المنصرف!$C$3:$C$717)*1,المنصرف!$J$3:$J$717)</f>
        <v>0</v>
      </c>
      <c r="AZ12" s="160">
        <f>SUMPRODUCT((AZ$3=المنصرف!$E$3:$E$717)*1,('بيان العهد والتسويات'!$C12=المنصرف!$C$3:$C$717)*1,المنصرف!$G$3:$G$717)</f>
        <v>0</v>
      </c>
      <c r="BA12" s="160">
        <f>SUMPRODUCT((AZ$3=المنصرف!$E$3:$E$717)*1,('بيان العهد والتسويات'!$C12=المنصرف!$C$3:$C$717)*1,المنصرف!$J$3:$J$717)</f>
        <v>0</v>
      </c>
      <c r="BB12" s="160">
        <f>SUMPRODUCT((BB$3=المنصرف!$E$3:$E$717)*1,('بيان العهد والتسويات'!$C12=المنصرف!$C$3:$C$717)*1,المنصرف!$G$3:$G$717)</f>
        <v>0</v>
      </c>
      <c r="BC12" s="160">
        <f>SUMPRODUCT((BB$3=المنصرف!$E$3:$E$717)*1,('بيان العهد والتسويات'!$C12=المنصرف!$C$3:$C$717)*1,المنصرف!$J$3:$J$717)</f>
        <v>0</v>
      </c>
      <c r="BD12" s="160">
        <f>SUMPRODUCT((BD$3=المنصرف!$E$3:$E$717)*1,('بيان العهد والتسويات'!$C12=المنصرف!$C$3:$C$717)*1,المنصرف!$G$3:$G$717)</f>
        <v>0</v>
      </c>
      <c r="BE12" s="160">
        <f>SUMPRODUCT((BD$3=المنصرف!$E$3:$E$717)*1,('بيان العهد والتسويات'!$C12=المنصرف!$C$3:$C$717)*1,المنصرف!$J$3:$J$717)</f>
        <v>0</v>
      </c>
      <c r="BF12" s="160">
        <f>SUMPRODUCT((BF$3=المنصرف!$E$3:$E$717)*1,('بيان العهد والتسويات'!$C12=المنصرف!$C$3:$C$717)*1,المنصرف!$G$3:$G$717)</f>
        <v>0</v>
      </c>
      <c r="BG12" s="160">
        <f>SUMPRODUCT((BF$3=المنصرف!$E$3:$E$717)*1,('بيان العهد والتسويات'!$C12=المنصرف!$C$3:$C$717)*1,المنصرف!$J$3:$J$717)</f>
        <v>0</v>
      </c>
      <c r="BH12" s="160">
        <f>SUMPRODUCT((BH$3=المنصرف!$E$3:$E$717)*1,('بيان العهد والتسويات'!$C12=المنصرف!$C$3:$C$717)*1,المنصرف!$G$3:$G$717)</f>
        <v>0</v>
      </c>
      <c r="BI12" s="160">
        <f>SUMPRODUCT((BH$3=المنصرف!$E$3:$E$717)*1,('بيان العهد والتسويات'!$C12=المنصرف!$C$3:$C$717)*1,المنصرف!$J$3:$J$717)</f>
        <v>0</v>
      </c>
      <c r="BJ12" s="160">
        <f>SUMPRODUCT((BJ$3=المنصرف!$E$3:$E$717)*1,('بيان العهد والتسويات'!$C12=المنصرف!$C$3:$C$717)*1,المنصرف!$G$3:$G$717)</f>
        <v>0</v>
      </c>
      <c r="BK12" s="160">
        <f>SUMPRODUCT((BJ$3=المنصرف!$E$3:$E$717)*1,('بيان العهد والتسويات'!$C12=المنصرف!$C$3:$C$717)*1,المنصرف!$J$3:$J$717)</f>
        <v>0</v>
      </c>
      <c r="BL12" s="160">
        <f>SUMPRODUCT((BL$3=المنصرف!$E$3:$E$717)*1,('بيان العهد والتسويات'!$C12=المنصرف!$C$3:$C$717)*1,المنصرف!$G$3:$G$717)</f>
        <v>0</v>
      </c>
      <c r="BM12" s="160">
        <f>SUMPRODUCT((BL$3=المنصرف!$E$3:$E$717)*1,('بيان العهد والتسويات'!$C12=المنصرف!$C$3:$C$717)*1,المنصرف!$J$3:$J$717)</f>
        <v>0</v>
      </c>
      <c r="BN12" s="160">
        <f>SUMPRODUCT((BN$3=المنصرف!$E$3:$E$717)*1,('بيان العهد والتسويات'!$C12=المنصرف!$C$3:$C$717)*1,المنصرف!$G$3:$G$717)</f>
        <v>0</v>
      </c>
      <c r="BO12" s="160">
        <f>SUMPRODUCT((BN$3=المنصرف!$E$3:$E$717)*1,('بيان العهد والتسويات'!$C12=المنصرف!$C$3:$C$717)*1,المنصرف!$J$3:$J$717)</f>
        <v>0</v>
      </c>
      <c r="BP12" s="160">
        <f>SUMPRODUCT((BP$3=المنصرف!$E$3:$E$717)*1,('بيان العهد والتسويات'!$C12=المنصرف!$C$3:$C$717)*1,المنصرف!$G$3:$G$717)</f>
        <v>0</v>
      </c>
      <c r="BQ12" s="160">
        <f>SUMPRODUCT((BP$3=المنصرف!$E$3:$E$717)*1,('بيان العهد والتسويات'!$C12=المنصرف!$C$3:$C$717)*1,المنصرف!$J$3:$J$717)</f>
        <v>0</v>
      </c>
      <c r="BR12" s="160">
        <f>SUMPRODUCT((BR$3=المنصرف!$E$3:$E$717)*1,('بيان العهد والتسويات'!$C12=المنصرف!$C$3:$C$717)*1,المنصرف!$G$3:$G$717)</f>
        <v>0</v>
      </c>
      <c r="BS12" s="160">
        <f>SUMPRODUCT((BR$3=المنصرف!$E$3:$E$717)*1,('بيان العهد والتسويات'!$C12=المنصرف!$C$3:$C$717)*1,المنصرف!$J$3:$J$717)</f>
        <v>0</v>
      </c>
      <c r="BT12" s="160">
        <f>SUMPRODUCT((BT$3=المنصرف!$E$3:$E$717)*1,('بيان العهد والتسويات'!$C12=المنصرف!$C$3:$C$717)*1,المنصرف!$G$3:$G$717)</f>
        <v>0</v>
      </c>
      <c r="BU12" s="160">
        <f>SUMPRODUCT((BT$3=المنصرف!$E$3:$E$717)*1,('بيان العهد والتسويات'!$C12=المنصرف!$C$3:$C$717)*1,المنصرف!$J$3:$J$717)</f>
        <v>0</v>
      </c>
      <c r="BV12" s="160">
        <f>SUMPRODUCT((BV$3=المنصرف!$E$3:$E$717)*1,('بيان العهد والتسويات'!$C12=المنصرف!$C$3:$C$717)*1,المنصرف!$G$3:$G$717)</f>
        <v>0</v>
      </c>
      <c r="BW12" s="160">
        <f>SUMPRODUCT((BV$3=المنصرف!$E$3:$E$717)*1,('بيان العهد والتسويات'!$C12=المنصرف!$C$3:$C$717)*1,المنصرف!$J$3:$J$717)</f>
        <v>0</v>
      </c>
      <c r="BX12" s="160">
        <f>SUMPRODUCT((BX$3=المنصرف!$E$3:$E$717)*1,('بيان العهد والتسويات'!$C12=المنصرف!$C$3:$C$717)*1,المنصرف!$G$3:$G$717)</f>
        <v>0</v>
      </c>
      <c r="BY12" s="160">
        <f>SUMPRODUCT((BX$3=المنصرف!$E$3:$E$717)*1,('بيان العهد والتسويات'!$C12=المنصرف!$C$3:$C$717)*1,المنصرف!$J$3:$J$717)</f>
        <v>0</v>
      </c>
      <c r="BZ12" s="160">
        <f>SUMPRODUCT((BZ$3=المنصرف!$E$3:$E$717)*1,('بيان العهد والتسويات'!$C12=المنصرف!$C$3:$C$717)*1,المنصرف!$G$3:$G$717)</f>
        <v>0</v>
      </c>
      <c r="CA12" s="160">
        <f>SUMPRODUCT((BZ$3=المنصرف!$E$3:$E$717)*1,('بيان العهد والتسويات'!$C12=المنصرف!$C$3:$C$717)*1,المنصرف!$J$3:$J$717)</f>
        <v>0</v>
      </c>
      <c r="CB12" s="160">
        <f>SUMPRODUCT((CB$3=المنصرف!$E$3:$E$717)*1,('بيان العهد والتسويات'!$C12=المنصرف!$C$3:$C$717)*1,المنصرف!$G$3:$G$717)</f>
        <v>0</v>
      </c>
      <c r="CC12" s="160">
        <f>SUMPRODUCT((CB$3=المنصرف!$E$3:$E$717)*1,('بيان العهد والتسويات'!$C12=المنصرف!$C$3:$C$717)*1,المنصرف!$J$3:$J$717)</f>
        <v>0</v>
      </c>
      <c r="CD12" s="160">
        <f>SUMPRODUCT((CD$3=المنصرف!$E$3:$E$717)*1,('بيان العهد والتسويات'!$C12=المنصرف!$C$3:$C$717)*1,المنصرف!$G$3:$G$717)</f>
        <v>0</v>
      </c>
      <c r="CE12" s="160">
        <f>SUMPRODUCT((CD$3=المنصرف!$E$3:$E$717)*1,('بيان العهد والتسويات'!$C12=المنصرف!$C$3:$C$717)*1,المنصرف!$J$3:$J$717)</f>
        <v>0</v>
      </c>
      <c r="CF12" s="160">
        <f>SUMPRODUCT((CF$3=المنصرف!$E$3:$E$717)*1,('بيان العهد والتسويات'!$C12=المنصرف!$C$3:$C$717)*1,المنصرف!$G$3:$G$717)</f>
        <v>0</v>
      </c>
      <c r="CG12" s="160">
        <f>SUMPRODUCT((CF$3=المنصرف!$E$3:$E$717)*1,('بيان العهد والتسويات'!$C12=المنصرف!$C$3:$C$717)*1,المنصرف!$J$3:$J$717)</f>
        <v>0</v>
      </c>
      <c r="CH12" s="160">
        <f>SUMPRODUCT((CH$3=المنصرف!$E$3:$E$717)*1,('بيان العهد والتسويات'!$C12=المنصرف!$C$3:$C$717)*1,المنصرف!$G$3:$G$717)</f>
        <v>0</v>
      </c>
      <c r="CI12" s="160">
        <f>SUMPRODUCT((CH$3=المنصرف!$E$3:$E$717)*1,('بيان العهد والتسويات'!$C12=المنصرف!$C$3:$C$717)*1,المنصرف!$J$3:$J$717)</f>
        <v>0</v>
      </c>
      <c r="CJ12" s="160">
        <f>SUMPRODUCT((CJ$3=المنصرف!$E$3:$E$717)*1,('بيان العهد والتسويات'!$C12=المنصرف!$C$3:$C$717)*1,المنصرف!$G$3:$G$717)</f>
        <v>0</v>
      </c>
      <c r="CK12" s="160">
        <f>SUMPRODUCT((CJ$3=المنصرف!$E$3:$E$717)*1,('بيان العهد والتسويات'!$C12=المنصرف!$C$3:$C$717)*1,المنصرف!$J$3:$J$717)</f>
        <v>0</v>
      </c>
      <c r="CL12" s="160">
        <f>SUMPRODUCT((CL$3=المنصرف!$E$3:$E$717)*1,('بيان العهد والتسويات'!$C12=المنصرف!$C$3:$C$717)*1,المنصرف!$G$3:$G$717)</f>
        <v>0</v>
      </c>
      <c r="CM12" s="160">
        <f>SUMPRODUCT((CL$3=المنصرف!$E$3:$E$717)*1,('بيان العهد والتسويات'!$C12=المنصرف!$C$3:$C$717)*1,المنصرف!$J$3:$J$717)</f>
        <v>0</v>
      </c>
      <c r="CN12" s="160">
        <f>SUMPRODUCT((CN$3=المنصرف!$E$3:$E$717)*1,('بيان العهد والتسويات'!$C12=المنصرف!$C$3:$C$717)*1,المنصرف!$G$3:$G$717)</f>
        <v>0</v>
      </c>
      <c r="CO12" s="160">
        <f>SUMPRODUCT((CN$3=المنصرف!$E$3:$E$717)*1,('بيان العهد والتسويات'!$C12=المنصرف!$C$3:$C$717)*1,المنصرف!$J$3:$J$717)</f>
        <v>0</v>
      </c>
      <c r="CP12" s="160">
        <f>SUMPRODUCT((CP$3=المنصرف!$E$3:$E$717)*1,('بيان العهد والتسويات'!$C12=المنصرف!$C$3:$C$717)*1,المنصرف!$G$3:$G$717)</f>
        <v>0</v>
      </c>
      <c r="CQ12" s="160">
        <f>SUMPRODUCT((CP$3=المنصرف!$E$3:$E$717)*1,('بيان العهد والتسويات'!$C12=المنصرف!$C$3:$C$717)*1,المنصرف!$J$3:$J$717)</f>
        <v>0</v>
      </c>
      <c r="CR12" s="160">
        <f>SUMPRODUCT((CR$3=المنصرف!$E$3:$E$717)*1,('بيان العهد والتسويات'!$C12=المنصرف!$C$3:$C$717)*1,المنصرف!$G$3:$G$717)</f>
        <v>0</v>
      </c>
      <c r="CS12" s="160">
        <f>SUMPRODUCT((CR$3=المنصرف!$E$3:$E$717)*1,('بيان العهد والتسويات'!$C12=المنصرف!$C$3:$C$717)*1,المنصرف!$J$3:$J$717)</f>
        <v>0</v>
      </c>
      <c r="CT12" s="160">
        <f>SUMPRODUCT((CT$3=المنصرف!$E$3:$E$717)*1,('بيان العهد والتسويات'!$C12=المنصرف!$C$3:$C$717)*1,المنصرف!$G$3:$G$717)</f>
        <v>0</v>
      </c>
      <c r="CU12" s="160">
        <f>SUMPRODUCT((CT$3=المنصرف!$E$3:$E$717)*1,('بيان العهد والتسويات'!$C12=المنصرف!$C$3:$C$717)*1,المنصرف!$J$3:$J$717)</f>
        <v>0</v>
      </c>
      <c r="CV12" s="160">
        <f>SUMPRODUCT((CV$3=المنصرف!$E$3:$E$717)*1,('بيان العهد والتسويات'!$C12=المنصرف!$C$3:$C$717)*1,المنصرف!$G$3:$G$717)</f>
        <v>0</v>
      </c>
      <c r="CW12" s="160">
        <f>SUMPRODUCT((CV$3=المنصرف!$E$3:$E$717)*1,('بيان العهد والتسويات'!$C12=المنصرف!$C$3:$C$717)*1,المنصرف!$J$3:$J$717)</f>
        <v>0</v>
      </c>
      <c r="CX12" s="160">
        <f>SUMPRODUCT((CX$3=المنصرف!$E$3:$E$717)*1,('بيان العهد والتسويات'!$C12=المنصرف!$C$3:$C$717)*1,المنصرف!$G$3:$G$717)</f>
        <v>0</v>
      </c>
      <c r="CY12" s="160">
        <f>SUMPRODUCT((CX$3=المنصرف!$E$3:$E$717)*1,('بيان العهد والتسويات'!$C12=المنصرف!$C$3:$C$717)*1,المنصرف!$J$3:$J$717)</f>
        <v>0</v>
      </c>
      <c r="CZ12" s="160">
        <f>SUMPRODUCT((CZ$3=المنصرف!$E$3:$E$717)*1,('بيان العهد والتسويات'!$C12=المنصرف!$C$3:$C$717)*1,المنصرف!$G$3:$G$717)</f>
        <v>0</v>
      </c>
      <c r="DA12" s="160">
        <f>SUMPRODUCT((CZ$3=المنصرف!$E$3:$E$717)*1,('بيان العهد والتسويات'!$C12=المنصرف!$C$3:$C$717)*1,المنصرف!$J$3:$J$717)</f>
        <v>0</v>
      </c>
    </row>
    <row r="13" spans="3:105" ht="24.95" customHeight="1" x14ac:dyDescent="0.15">
      <c r="C13" s="134">
        <v>45845</v>
      </c>
      <c r="D13" s="121">
        <f>SUMPRODUCT(($D$3=المنصرف!$E$3:$E$717)*1,('بيان العهد والتسويات'!$C13=المنصرف!$C$3:$C$717)*1,المنصرف!$G$3:$G$717)</f>
        <v>0</v>
      </c>
      <c r="E13" s="122">
        <f>SUMPRODUCT(($D$3=المنصرف!$E$3:$E$717)*1,('بيان العهد والتسويات'!$C13=المنصرف!$C$3:$C$717)*1,المنصرف!$J$3:$J$717)</f>
        <v>0</v>
      </c>
      <c r="F13" s="124">
        <f>SUMPRODUCT(($F$3=المنصرف!$E$3:$E$717)*1,('بيان العهد والتسويات'!$C13=المنصرف!$C$3:$C$717)*1,المنصرف!$G$3:$G$717)</f>
        <v>0</v>
      </c>
      <c r="G13" s="123">
        <f>SUMPRODUCT(($F$3=المنصرف!$E$3:$E$717)*1,('بيان العهد والتسويات'!$C13=المنصرف!$C$3:$C$717)*1,المنصرف!$J$3:$J$717)</f>
        <v>0</v>
      </c>
      <c r="H13" s="121">
        <f>SUMPRODUCT(($H$3=المنصرف!$E$3:$E$717)*1,('بيان العهد والتسويات'!$C13=المنصرف!$C$3:$C$717)*1,المنصرف!$G$3:$G$717)</f>
        <v>0</v>
      </c>
      <c r="I13" s="122">
        <f>SUMPRODUCT(($H$3=المنصرف!$E$3:$E$717)*1,('بيان العهد والتسويات'!$C13=المنصرف!$C$3:$C$717)*1,المنصرف!$J$3:$J$717)</f>
        <v>0</v>
      </c>
      <c r="J13" s="124">
        <f>SUMPRODUCT(($J$3=المنصرف!$E$3:$E$717)*1,('بيان العهد والتسويات'!$C13=المنصرف!$C$3:$C$717)*1,المنصرف!$G$3:$G$717)</f>
        <v>0</v>
      </c>
      <c r="K13" s="123">
        <f>SUMPRODUCT(($J$3=المنصرف!$E$3:$E$717)*1,('بيان العهد والتسويات'!$C13=المنصرف!$C$3:$C$717)*1,المنصرف!$J$3:$J$717)</f>
        <v>0</v>
      </c>
      <c r="L13" s="121">
        <f>SUMPRODUCT(($L$3=المنصرف!$E$3:$E$717)*1,('بيان العهد والتسويات'!$C13=المنصرف!$C$3:$C$717)*1,المنصرف!$G$3:$G$717)</f>
        <v>0</v>
      </c>
      <c r="M13" s="122">
        <f>SUMPRODUCT(($L$3=المنصرف!$E$3:$E$717)*1,('بيان العهد والتسويات'!$C13=المنصرف!$C$3:$C$717)*1,المنصرف!$J$3:$J$717)</f>
        <v>0</v>
      </c>
      <c r="N13" s="124">
        <f>SUMPRODUCT(($N$3=المنصرف!$E$3:$E$717)*1,('بيان العهد والتسويات'!$C13=المنصرف!$C$3:$C$717)*1,المنصرف!$G$3:$G$717)</f>
        <v>0</v>
      </c>
      <c r="O13" s="123">
        <f>SUMPRODUCT(($N$3=المنصرف!$E$3:$E$717)*1,('بيان العهد والتسويات'!$C13=المنصرف!$C$3:$C$717)*1,المنصرف!$J$3:$J$717)</f>
        <v>0</v>
      </c>
      <c r="P13" s="121">
        <f>SUMPRODUCT(($P$3=المنصرف!$E$3:$E$717)*1,('بيان العهد والتسويات'!$C13=المنصرف!$C$3:$C$717)*1,المنصرف!$G$3:$G$717)</f>
        <v>0</v>
      </c>
      <c r="Q13" s="122">
        <f>SUMPRODUCT(($P$3=المنصرف!$E$3:$E$717)*1,('بيان العهد والتسويات'!$C13=المنصرف!$C$3:$C$717)*1,المنصرف!$J$3:$J$717)</f>
        <v>0</v>
      </c>
      <c r="R13" s="124">
        <f>SUMPRODUCT(($R$3=المنصرف!$E$3:$E$717)*1,('بيان العهد والتسويات'!$C13=المنصرف!$C$3:$C$717)*1,المنصرف!$G$3:$G$717)</f>
        <v>0</v>
      </c>
      <c r="S13" s="123">
        <f>SUMPRODUCT(($R$3=المنصرف!$E$3:$E$717)*1,('بيان العهد والتسويات'!$C13=المنصرف!$C$3:$C$717)*1,المنصرف!$J$3:$J$717)</f>
        <v>0</v>
      </c>
      <c r="T13" s="121">
        <f>SUMPRODUCT(($T$3=المنصرف!$E$3:$E$717)*1,('بيان العهد والتسويات'!$C13=المنصرف!$C$3:$C$717)*1,المنصرف!$G$3:$G$717)</f>
        <v>0</v>
      </c>
      <c r="U13" s="122">
        <f>SUMPRODUCT(($T$3=المنصرف!$E$3:$E$717)*1,('بيان العهد والتسويات'!$C13=المنصرف!$C$3:$C$717)*1,المنصرف!$J$3:$J$717)</f>
        <v>0</v>
      </c>
      <c r="V13" s="124">
        <f>SUMPRODUCT(($V$3=المنصرف!$E$3:$E$717)*1,('بيان العهد والتسويات'!$C13=المنصرف!$C$3:$C$717)*1,المنصرف!$G$3:$G$717)</f>
        <v>0</v>
      </c>
      <c r="W13" s="123">
        <f>SUMPRODUCT(($V$3=المنصرف!$E$3:$E$717)*1,('بيان العهد والتسويات'!$C13=المنصرف!$C$3:$C$717)*1,المنصرف!$J$3:$J$717)</f>
        <v>0</v>
      </c>
      <c r="X13" s="121">
        <f>SUMPRODUCT(($X$3=المنصرف!$E$3:$E$717)*1,('بيان العهد والتسويات'!$C13=المنصرف!$C$3:$C$717)*1,المنصرف!$G$3:$G$717)</f>
        <v>0</v>
      </c>
      <c r="Y13" s="122">
        <f>SUMPRODUCT(($X$3=المنصرف!$E$3:$E$717)*1,('بيان العهد والتسويات'!$C13=المنصرف!$C$3:$C$717)*1,المنصرف!$J$3:$J$717)</f>
        <v>0</v>
      </c>
      <c r="Z13" s="124">
        <f>SUMPRODUCT(($Z$3=المنصرف!$E$3:$E$717)*1,('بيان العهد والتسويات'!$C13=المنصرف!$C$3:$C$717)*1,المنصرف!$G$3:$G$717)</f>
        <v>0</v>
      </c>
      <c r="AA13" s="123">
        <f>SUMPRODUCT(($Z$3=المنصرف!$E$3:$E$717)*1,('بيان العهد والتسويات'!$C13=المنصرف!$C$3:$C$717)*1,المنصرف!$J$3:$J$717)</f>
        <v>0</v>
      </c>
      <c r="AB13" s="121">
        <f>SUMPRODUCT(($AB$3=المنصرف!$E$3:$E$717)*1,('بيان العهد والتسويات'!$C13=المنصرف!$C$3:$C$717)*1,المنصرف!$G$3:$G$717)</f>
        <v>0</v>
      </c>
      <c r="AC13" s="122">
        <f>SUMPRODUCT(($AB$3=المنصرف!$E$3:$E$717)*1,('بيان العهد والتسويات'!$C13=المنصرف!$C$3:$C$717)*1,المنصرف!$J$3:$J$717)</f>
        <v>0</v>
      </c>
      <c r="AD13" s="124">
        <f>SUMPRODUCT(($AD$3=المنصرف!$E$3:$E$717)*1,('بيان العهد والتسويات'!$C13=المنصرف!$C$3:$C$717)*1,المنصرف!$G$3:$G$717)</f>
        <v>0</v>
      </c>
      <c r="AE13" s="123">
        <f>SUMPRODUCT(($AD$3=المنصرف!$E$3:$E$717)*1,('بيان العهد والتسويات'!$C13=المنصرف!$C$3:$C$717)*1,المنصرف!$J$3:$J$717)</f>
        <v>0</v>
      </c>
      <c r="AF13" s="121">
        <f>SUMPRODUCT(($AF$3=المنصرف!$E$3:$E$717)*1,('بيان العهد والتسويات'!$C13=المنصرف!$C$3:$C$717)*1,المنصرف!$G$3:$G$717)</f>
        <v>0</v>
      </c>
      <c r="AG13" s="122">
        <f>SUMPRODUCT(($AF$3=المنصرف!$E$3:$E$717)*1,('بيان العهد والتسويات'!$C13=المنصرف!$C$3:$C$717)*1,المنصرف!$J$3:$J$717)</f>
        <v>0</v>
      </c>
      <c r="AH13" s="124">
        <f>SUMPRODUCT(($AH$3=المنصرف!$E$3:$E$717)*1,('بيان العهد والتسويات'!$C13=المنصرف!$C$3:$C$717)*1,المنصرف!$G$3:$G$717)</f>
        <v>0</v>
      </c>
      <c r="AI13" s="123">
        <f>SUMPRODUCT(($AH$3=المنصرف!$E$3:$E$717)*1,('بيان العهد والتسويات'!$C13=المنصرف!$C$3:$C$717)*1,المنصرف!$J$3:$J$717)</f>
        <v>0</v>
      </c>
      <c r="AJ13" s="145">
        <f>SUMPRODUCT((AJ$3=المنصرف!$E$3:$E$717)*1,('بيان العهد والتسويات'!$C13=المنصرف!$C$3:$C$717)*1,المنصرف!$G$3:$G$717)</f>
        <v>0</v>
      </c>
      <c r="AK13" s="145">
        <f>SUMPRODUCT((AJ$3=المنصرف!$E$3:$E$717)*1,('بيان العهد والتسويات'!$C13=المنصرف!$C$3:$C$717)*1,المنصرف!$J$3:$J$717)</f>
        <v>0</v>
      </c>
      <c r="AL13" s="161">
        <f>SUMPRODUCT((AL$3=المنصرف!$E$3:$E$717)*1,('بيان العهد والتسويات'!$C13=المنصرف!$C$3:$C$717)*1,المنصرف!$G$3:$G$717)</f>
        <v>0</v>
      </c>
      <c r="AM13" s="161">
        <f>SUMPRODUCT((AL$3=المنصرف!$E$3:$E$717)*1,('بيان العهد والتسويات'!$C13=المنصرف!$C$3:$C$717)*1,المنصرف!$J$3:$J$717)</f>
        <v>0</v>
      </c>
      <c r="AN13" s="160">
        <f>SUMPRODUCT((AN$3=المنصرف!$E$3:$E$717)*1,('بيان العهد والتسويات'!$C13=المنصرف!$C$3:$C$717)*1,المنصرف!$G$3:$G$717)</f>
        <v>0</v>
      </c>
      <c r="AO13" s="160">
        <f>SUMPRODUCT((AN$3=المنصرف!$E$3:$E$717)*1,('بيان العهد والتسويات'!$C13=المنصرف!$C$3:$C$717)*1,المنصرف!$J$3:$J$717)</f>
        <v>0</v>
      </c>
      <c r="AP13" s="160">
        <f>SUMPRODUCT((AP$3=المنصرف!$E$3:$E$717)*1,('بيان العهد والتسويات'!$C13=المنصرف!$C$3:$C$717)*1,المنصرف!$G$3:$G$717)</f>
        <v>0</v>
      </c>
      <c r="AQ13" s="160">
        <f>SUMPRODUCT((AP$3=المنصرف!$E$3:$E$717)*1,('بيان العهد والتسويات'!$C13=المنصرف!$C$3:$C$717)*1,المنصرف!$J$3:$J$717)</f>
        <v>0</v>
      </c>
      <c r="AR13" s="160">
        <f>SUMPRODUCT((AR$3=المنصرف!$E$3:$E$717)*1,('بيان العهد والتسويات'!$C13=المنصرف!$C$3:$C$717)*1,المنصرف!$G$3:$G$717)</f>
        <v>0</v>
      </c>
      <c r="AS13" s="160">
        <f>SUMPRODUCT((AR$3=المنصرف!$E$3:$E$717)*1,('بيان العهد والتسويات'!$C13=المنصرف!$C$3:$C$717)*1,المنصرف!$J$3:$J$717)</f>
        <v>0</v>
      </c>
      <c r="AT13" s="160">
        <f>SUMPRODUCT((AT$3=المنصرف!$E$3:$E$717)*1,('بيان العهد والتسويات'!$C13=المنصرف!$C$3:$C$717)*1,المنصرف!$G$3:$G$717)</f>
        <v>0</v>
      </c>
      <c r="AU13" s="160">
        <f>SUMPRODUCT((AT$3=المنصرف!$E$3:$E$717)*1,('بيان العهد والتسويات'!$C13=المنصرف!$C$3:$C$717)*1,المنصرف!$J$3:$J$717)</f>
        <v>0</v>
      </c>
      <c r="AV13" s="160">
        <f>SUMPRODUCT((AV$3=المنصرف!$E$3:$E$717)*1,('بيان العهد والتسويات'!$C13=المنصرف!$C$3:$C$717)*1,المنصرف!$G$3:$G$717)</f>
        <v>0</v>
      </c>
      <c r="AW13" s="160">
        <f>SUMPRODUCT((AV$3=المنصرف!$E$3:$E$717)*1,('بيان العهد والتسويات'!$C13=المنصرف!$C$3:$C$717)*1,المنصرف!$J$3:$J$717)</f>
        <v>0</v>
      </c>
      <c r="AX13" s="160">
        <f>SUMPRODUCT((AX$3=المنصرف!$E$3:$E$717)*1,('بيان العهد والتسويات'!$C13=المنصرف!$C$3:$C$717)*1,المنصرف!$G$3:$G$717)</f>
        <v>0</v>
      </c>
      <c r="AY13" s="160">
        <f>SUMPRODUCT((AX$3=المنصرف!$E$3:$E$717)*1,('بيان العهد والتسويات'!$C13=المنصرف!$C$3:$C$717)*1,المنصرف!$J$3:$J$717)</f>
        <v>0</v>
      </c>
      <c r="AZ13" s="160">
        <f>SUMPRODUCT((AZ$3=المنصرف!$E$3:$E$717)*1,('بيان العهد والتسويات'!$C13=المنصرف!$C$3:$C$717)*1,المنصرف!$G$3:$G$717)</f>
        <v>0</v>
      </c>
      <c r="BA13" s="160">
        <f>SUMPRODUCT((AZ$3=المنصرف!$E$3:$E$717)*1,('بيان العهد والتسويات'!$C13=المنصرف!$C$3:$C$717)*1,المنصرف!$J$3:$J$717)</f>
        <v>0</v>
      </c>
      <c r="BB13" s="160">
        <f>SUMPRODUCT((BB$3=المنصرف!$E$3:$E$717)*1,('بيان العهد والتسويات'!$C13=المنصرف!$C$3:$C$717)*1,المنصرف!$G$3:$G$717)</f>
        <v>0</v>
      </c>
      <c r="BC13" s="160">
        <f>SUMPRODUCT((BB$3=المنصرف!$E$3:$E$717)*1,('بيان العهد والتسويات'!$C13=المنصرف!$C$3:$C$717)*1,المنصرف!$J$3:$J$717)</f>
        <v>0</v>
      </c>
      <c r="BD13" s="160">
        <f>SUMPRODUCT((BD$3=المنصرف!$E$3:$E$717)*1,('بيان العهد والتسويات'!$C13=المنصرف!$C$3:$C$717)*1,المنصرف!$G$3:$G$717)</f>
        <v>0</v>
      </c>
      <c r="BE13" s="160">
        <f>SUMPRODUCT((BD$3=المنصرف!$E$3:$E$717)*1,('بيان العهد والتسويات'!$C13=المنصرف!$C$3:$C$717)*1,المنصرف!$J$3:$J$717)</f>
        <v>0</v>
      </c>
      <c r="BF13" s="160">
        <f>SUMPRODUCT((BF$3=المنصرف!$E$3:$E$717)*1,('بيان العهد والتسويات'!$C13=المنصرف!$C$3:$C$717)*1,المنصرف!$G$3:$G$717)</f>
        <v>0</v>
      </c>
      <c r="BG13" s="160">
        <f>SUMPRODUCT((BF$3=المنصرف!$E$3:$E$717)*1,('بيان العهد والتسويات'!$C13=المنصرف!$C$3:$C$717)*1,المنصرف!$J$3:$J$717)</f>
        <v>0</v>
      </c>
      <c r="BH13" s="160">
        <f>SUMPRODUCT((BH$3=المنصرف!$E$3:$E$717)*1,('بيان العهد والتسويات'!$C13=المنصرف!$C$3:$C$717)*1,المنصرف!$G$3:$G$717)</f>
        <v>0</v>
      </c>
      <c r="BI13" s="160">
        <f>SUMPRODUCT((BH$3=المنصرف!$E$3:$E$717)*1,('بيان العهد والتسويات'!$C13=المنصرف!$C$3:$C$717)*1,المنصرف!$J$3:$J$717)</f>
        <v>0</v>
      </c>
      <c r="BJ13" s="160">
        <f>SUMPRODUCT((BJ$3=المنصرف!$E$3:$E$717)*1,('بيان العهد والتسويات'!$C13=المنصرف!$C$3:$C$717)*1,المنصرف!$G$3:$G$717)</f>
        <v>0</v>
      </c>
      <c r="BK13" s="160">
        <f>SUMPRODUCT((BJ$3=المنصرف!$E$3:$E$717)*1,('بيان العهد والتسويات'!$C13=المنصرف!$C$3:$C$717)*1,المنصرف!$J$3:$J$717)</f>
        <v>0</v>
      </c>
      <c r="BL13" s="160">
        <f>SUMPRODUCT((BL$3=المنصرف!$E$3:$E$717)*1,('بيان العهد والتسويات'!$C13=المنصرف!$C$3:$C$717)*1,المنصرف!$G$3:$G$717)</f>
        <v>0</v>
      </c>
      <c r="BM13" s="160">
        <f>SUMPRODUCT((BL$3=المنصرف!$E$3:$E$717)*1,('بيان العهد والتسويات'!$C13=المنصرف!$C$3:$C$717)*1,المنصرف!$J$3:$J$717)</f>
        <v>0</v>
      </c>
      <c r="BN13" s="160">
        <f>SUMPRODUCT((BN$3=المنصرف!$E$3:$E$717)*1,('بيان العهد والتسويات'!$C13=المنصرف!$C$3:$C$717)*1,المنصرف!$G$3:$G$717)</f>
        <v>0</v>
      </c>
      <c r="BO13" s="160">
        <f>SUMPRODUCT((BN$3=المنصرف!$E$3:$E$717)*1,('بيان العهد والتسويات'!$C13=المنصرف!$C$3:$C$717)*1,المنصرف!$J$3:$J$717)</f>
        <v>0</v>
      </c>
      <c r="BP13" s="160">
        <f>SUMPRODUCT((BP$3=المنصرف!$E$3:$E$717)*1,('بيان العهد والتسويات'!$C13=المنصرف!$C$3:$C$717)*1,المنصرف!$G$3:$G$717)</f>
        <v>0</v>
      </c>
      <c r="BQ13" s="160">
        <f>SUMPRODUCT((BP$3=المنصرف!$E$3:$E$717)*1,('بيان العهد والتسويات'!$C13=المنصرف!$C$3:$C$717)*1,المنصرف!$J$3:$J$717)</f>
        <v>0</v>
      </c>
      <c r="BR13" s="160">
        <f>SUMPRODUCT((BR$3=المنصرف!$E$3:$E$717)*1,('بيان العهد والتسويات'!$C13=المنصرف!$C$3:$C$717)*1,المنصرف!$G$3:$G$717)</f>
        <v>0</v>
      </c>
      <c r="BS13" s="160">
        <f>SUMPRODUCT((BR$3=المنصرف!$E$3:$E$717)*1,('بيان العهد والتسويات'!$C13=المنصرف!$C$3:$C$717)*1,المنصرف!$J$3:$J$717)</f>
        <v>0</v>
      </c>
      <c r="BT13" s="160">
        <f>SUMPRODUCT((BT$3=المنصرف!$E$3:$E$717)*1,('بيان العهد والتسويات'!$C13=المنصرف!$C$3:$C$717)*1,المنصرف!$G$3:$G$717)</f>
        <v>0</v>
      </c>
      <c r="BU13" s="160">
        <f>SUMPRODUCT((BT$3=المنصرف!$E$3:$E$717)*1,('بيان العهد والتسويات'!$C13=المنصرف!$C$3:$C$717)*1,المنصرف!$J$3:$J$717)</f>
        <v>0</v>
      </c>
      <c r="BV13" s="160">
        <f>SUMPRODUCT((BV$3=المنصرف!$E$3:$E$717)*1,('بيان العهد والتسويات'!$C13=المنصرف!$C$3:$C$717)*1,المنصرف!$G$3:$G$717)</f>
        <v>0</v>
      </c>
      <c r="BW13" s="160">
        <f>SUMPRODUCT((BV$3=المنصرف!$E$3:$E$717)*1,('بيان العهد والتسويات'!$C13=المنصرف!$C$3:$C$717)*1,المنصرف!$J$3:$J$717)</f>
        <v>0</v>
      </c>
      <c r="BX13" s="160">
        <f>SUMPRODUCT((BX$3=المنصرف!$E$3:$E$717)*1,('بيان العهد والتسويات'!$C13=المنصرف!$C$3:$C$717)*1,المنصرف!$G$3:$G$717)</f>
        <v>0</v>
      </c>
      <c r="BY13" s="160">
        <f>SUMPRODUCT((BX$3=المنصرف!$E$3:$E$717)*1,('بيان العهد والتسويات'!$C13=المنصرف!$C$3:$C$717)*1,المنصرف!$J$3:$J$717)</f>
        <v>0</v>
      </c>
      <c r="BZ13" s="160">
        <f>SUMPRODUCT((BZ$3=المنصرف!$E$3:$E$717)*1,('بيان العهد والتسويات'!$C13=المنصرف!$C$3:$C$717)*1,المنصرف!$G$3:$G$717)</f>
        <v>0</v>
      </c>
      <c r="CA13" s="160">
        <f>SUMPRODUCT((BZ$3=المنصرف!$E$3:$E$717)*1,('بيان العهد والتسويات'!$C13=المنصرف!$C$3:$C$717)*1,المنصرف!$J$3:$J$717)</f>
        <v>0</v>
      </c>
      <c r="CB13" s="160">
        <f>SUMPRODUCT((CB$3=المنصرف!$E$3:$E$717)*1,('بيان العهد والتسويات'!$C13=المنصرف!$C$3:$C$717)*1,المنصرف!$G$3:$G$717)</f>
        <v>0</v>
      </c>
      <c r="CC13" s="160">
        <f>SUMPRODUCT((CB$3=المنصرف!$E$3:$E$717)*1,('بيان العهد والتسويات'!$C13=المنصرف!$C$3:$C$717)*1,المنصرف!$J$3:$J$717)</f>
        <v>0</v>
      </c>
      <c r="CD13" s="160">
        <f>SUMPRODUCT((CD$3=المنصرف!$E$3:$E$717)*1,('بيان العهد والتسويات'!$C13=المنصرف!$C$3:$C$717)*1,المنصرف!$G$3:$G$717)</f>
        <v>0</v>
      </c>
      <c r="CE13" s="160">
        <f>SUMPRODUCT((CD$3=المنصرف!$E$3:$E$717)*1,('بيان العهد والتسويات'!$C13=المنصرف!$C$3:$C$717)*1,المنصرف!$J$3:$J$717)</f>
        <v>0</v>
      </c>
      <c r="CF13" s="160">
        <f>SUMPRODUCT((CF$3=المنصرف!$E$3:$E$717)*1,('بيان العهد والتسويات'!$C13=المنصرف!$C$3:$C$717)*1,المنصرف!$G$3:$G$717)</f>
        <v>0</v>
      </c>
      <c r="CG13" s="160">
        <f>SUMPRODUCT((CF$3=المنصرف!$E$3:$E$717)*1,('بيان العهد والتسويات'!$C13=المنصرف!$C$3:$C$717)*1,المنصرف!$J$3:$J$717)</f>
        <v>0</v>
      </c>
      <c r="CH13" s="160">
        <f>SUMPRODUCT((CH$3=المنصرف!$E$3:$E$717)*1,('بيان العهد والتسويات'!$C13=المنصرف!$C$3:$C$717)*1,المنصرف!$G$3:$G$717)</f>
        <v>0</v>
      </c>
      <c r="CI13" s="160">
        <f>SUMPRODUCT((CH$3=المنصرف!$E$3:$E$717)*1,('بيان العهد والتسويات'!$C13=المنصرف!$C$3:$C$717)*1,المنصرف!$J$3:$J$717)</f>
        <v>0</v>
      </c>
      <c r="CJ13" s="160">
        <f>SUMPRODUCT((CJ$3=المنصرف!$E$3:$E$717)*1,('بيان العهد والتسويات'!$C13=المنصرف!$C$3:$C$717)*1,المنصرف!$G$3:$G$717)</f>
        <v>0</v>
      </c>
      <c r="CK13" s="160">
        <f>SUMPRODUCT((CJ$3=المنصرف!$E$3:$E$717)*1,('بيان العهد والتسويات'!$C13=المنصرف!$C$3:$C$717)*1,المنصرف!$J$3:$J$717)</f>
        <v>0</v>
      </c>
      <c r="CL13" s="160">
        <f>SUMPRODUCT((CL$3=المنصرف!$E$3:$E$717)*1,('بيان العهد والتسويات'!$C13=المنصرف!$C$3:$C$717)*1,المنصرف!$G$3:$G$717)</f>
        <v>0</v>
      </c>
      <c r="CM13" s="160">
        <f>SUMPRODUCT((CL$3=المنصرف!$E$3:$E$717)*1,('بيان العهد والتسويات'!$C13=المنصرف!$C$3:$C$717)*1,المنصرف!$J$3:$J$717)</f>
        <v>0</v>
      </c>
      <c r="CN13" s="160">
        <f>SUMPRODUCT((CN$3=المنصرف!$E$3:$E$717)*1,('بيان العهد والتسويات'!$C13=المنصرف!$C$3:$C$717)*1,المنصرف!$G$3:$G$717)</f>
        <v>0</v>
      </c>
      <c r="CO13" s="160">
        <f>SUMPRODUCT((CN$3=المنصرف!$E$3:$E$717)*1,('بيان العهد والتسويات'!$C13=المنصرف!$C$3:$C$717)*1,المنصرف!$J$3:$J$717)</f>
        <v>0</v>
      </c>
      <c r="CP13" s="160">
        <f>SUMPRODUCT((CP$3=المنصرف!$E$3:$E$717)*1,('بيان العهد والتسويات'!$C13=المنصرف!$C$3:$C$717)*1,المنصرف!$G$3:$G$717)</f>
        <v>0</v>
      </c>
      <c r="CQ13" s="160">
        <f>SUMPRODUCT((CP$3=المنصرف!$E$3:$E$717)*1,('بيان العهد والتسويات'!$C13=المنصرف!$C$3:$C$717)*1,المنصرف!$J$3:$J$717)</f>
        <v>0</v>
      </c>
      <c r="CR13" s="160">
        <f>SUMPRODUCT((CR$3=المنصرف!$E$3:$E$717)*1,('بيان العهد والتسويات'!$C13=المنصرف!$C$3:$C$717)*1,المنصرف!$G$3:$G$717)</f>
        <v>0</v>
      </c>
      <c r="CS13" s="160">
        <f>SUMPRODUCT((CR$3=المنصرف!$E$3:$E$717)*1,('بيان العهد والتسويات'!$C13=المنصرف!$C$3:$C$717)*1,المنصرف!$J$3:$J$717)</f>
        <v>0</v>
      </c>
      <c r="CT13" s="160">
        <f>SUMPRODUCT((CT$3=المنصرف!$E$3:$E$717)*1,('بيان العهد والتسويات'!$C13=المنصرف!$C$3:$C$717)*1,المنصرف!$G$3:$G$717)</f>
        <v>0</v>
      </c>
      <c r="CU13" s="160">
        <f>SUMPRODUCT((CT$3=المنصرف!$E$3:$E$717)*1,('بيان العهد والتسويات'!$C13=المنصرف!$C$3:$C$717)*1,المنصرف!$J$3:$J$717)</f>
        <v>0</v>
      </c>
      <c r="CV13" s="160">
        <f>SUMPRODUCT((CV$3=المنصرف!$E$3:$E$717)*1,('بيان العهد والتسويات'!$C13=المنصرف!$C$3:$C$717)*1,المنصرف!$G$3:$G$717)</f>
        <v>0</v>
      </c>
      <c r="CW13" s="160">
        <f>SUMPRODUCT((CV$3=المنصرف!$E$3:$E$717)*1,('بيان العهد والتسويات'!$C13=المنصرف!$C$3:$C$717)*1,المنصرف!$J$3:$J$717)</f>
        <v>0</v>
      </c>
      <c r="CX13" s="160">
        <f>SUMPRODUCT((CX$3=المنصرف!$E$3:$E$717)*1,('بيان العهد والتسويات'!$C13=المنصرف!$C$3:$C$717)*1,المنصرف!$G$3:$G$717)</f>
        <v>0</v>
      </c>
      <c r="CY13" s="160">
        <f>SUMPRODUCT((CX$3=المنصرف!$E$3:$E$717)*1,('بيان العهد والتسويات'!$C13=المنصرف!$C$3:$C$717)*1,المنصرف!$J$3:$J$717)</f>
        <v>0</v>
      </c>
      <c r="CZ13" s="160">
        <f>SUMPRODUCT((CZ$3=المنصرف!$E$3:$E$717)*1,('بيان العهد والتسويات'!$C13=المنصرف!$C$3:$C$717)*1,المنصرف!$G$3:$G$717)</f>
        <v>0</v>
      </c>
      <c r="DA13" s="160">
        <f>SUMPRODUCT((CZ$3=المنصرف!$E$3:$E$717)*1,('بيان العهد والتسويات'!$C13=المنصرف!$C$3:$C$717)*1,المنصرف!$J$3:$J$717)</f>
        <v>0</v>
      </c>
    </row>
    <row r="14" spans="3:105" ht="24.95" customHeight="1" x14ac:dyDescent="0.15">
      <c r="C14" s="134">
        <v>45846</v>
      </c>
      <c r="D14" s="121">
        <f>SUMPRODUCT(($D$3=المنصرف!$E$3:$E$717)*1,('بيان العهد والتسويات'!$C14=المنصرف!$C$3:$C$717)*1,المنصرف!$G$3:$G$717)</f>
        <v>6000</v>
      </c>
      <c r="E14" s="122">
        <f>SUMPRODUCT(($D$3=المنصرف!$E$3:$E$717)*1,('بيان العهد والتسويات'!$C14=المنصرف!$C$3:$C$717)*1,المنصرف!$J$3:$J$717)</f>
        <v>0</v>
      </c>
      <c r="F14" s="124">
        <f>SUMPRODUCT(($F$3=المنصرف!$E$3:$E$717)*1,('بيان العهد والتسويات'!$C14=المنصرف!$C$3:$C$717)*1,المنصرف!$G$3:$G$717)</f>
        <v>0</v>
      </c>
      <c r="G14" s="123">
        <f>SUMPRODUCT(($F$3=المنصرف!$E$3:$E$717)*1,('بيان العهد والتسويات'!$C14=المنصرف!$C$3:$C$717)*1,المنصرف!$J$3:$J$717)</f>
        <v>0</v>
      </c>
      <c r="H14" s="121">
        <f>SUMPRODUCT(($H$3=المنصرف!$E$3:$E$717)*1,('بيان العهد والتسويات'!$C14=المنصرف!$C$3:$C$717)*1,المنصرف!$G$3:$G$717)</f>
        <v>0</v>
      </c>
      <c r="I14" s="122">
        <f>SUMPRODUCT(($H$3=المنصرف!$E$3:$E$717)*1,('بيان العهد والتسويات'!$C14=المنصرف!$C$3:$C$717)*1,المنصرف!$J$3:$J$717)</f>
        <v>0</v>
      </c>
      <c r="J14" s="124">
        <f>SUMPRODUCT(($J$3=المنصرف!$E$3:$E$717)*1,('بيان العهد والتسويات'!$C14=المنصرف!$C$3:$C$717)*1,المنصرف!$G$3:$G$717)</f>
        <v>0</v>
      </c>
      <c r="K14" s="123">
        <f>SUMPRODUCT(($J$3=المنصرف!$E$3:$E$717)*1,('بيان العهد والتسويات'!$C14=المنصرف!$C$3:$C$717)*1,المنصرف!$J$3:$J$717)</f>
        <v>0</v>
      </c>
      <c r="L14" s="121">
        <f>SUMPRODUCT(($L$3=المنصرف!$E$3:$E$717)*1,('بيان العهد والتسويات'!$C14=المنصرف!$C$3:$C$717)*1,المنصرف!$G$3:$G$717)</f>
        <v>0</v>
      </c>
      <c r="M14" s="122">
        <f>SUMPRODUCT(($L$3=المنصرف!$E$3:$E$717)*1,('بيان العهد والتسويات'!$C14=المنصرف!$C$3:$C$717)*1,المنصرف!$J$3:$J$717)</f>
        <v>0</v>
      </c>
      <c r="N14" s="124">
        <f>SUMPRODUCT(($N$3=المنصرف!$E$3:$E$717)*1,('بيان العهد والتسويات'!$C14=المنصرف!$C$3:$C$717)*1,المنصرف!$G$3:$G$717)</f>
        <v>0</v>
      </c>
      <c r="O14" s="123">
        <f>SUMPRODUCT(($N$3=المنصرف!$E$3:$E$717)*1,('بيان العهد والتسويات'!$C14=المنصرف!$C$3:$C$717)*1,المنصرف!$J$3:$J$717)</f>
        <v>0</v>
      </c>
      <c r="P14" s="121">
        <f>SUMPRODUCT(($P$3=المنصرف!$E$3:$E$717)*1,('بيان العهد والتسويات'!$C14=المنصرف!$C$3:$C$717)*1,المنصرف!$G$3:$G$717)</f>
        <v>0</v>
      </c>
      <c r="Q14" s="122">
        <f>SUMPRODUCT(($P$3=المنصرف!$E$3:$E$717)*1,('بيان العهد والتسويات'!$C14=المنصرف!$C$3:$C$717)*1,المنصرف!$J$3:$J$717)</f>
        <v>0</v>
      </c>
      <c r="R14" s="124">
        <f>SUMPRODUCT(($R$3=المنصرف!$E$3:$E$717)*1,('بيان العهد والتسويات'!$C14=المنصرف!$C$3:$C$717)*1,المنصرف!$G$3:$G$717)</f>
        <v>0</v>
      </c>
      <c r="S14" s="123">
        <f>SUMPRODUCT(($R$3=المنصرف!$E$3:$E$717)*1,('بيان العهد والتسويات'!$C14=المنصرف!$C$3:$C$717)*1,المنصرف!$J$3:$J$717)</f>
        <v>0</v>
      </c>
      <c r="T14" s="121">
        <f>SUMPRODUCT(($T$3=المنصرف!$E$3:$E$717)*1,('بيان العهد والتسويات'!$C14=المنصرف!$C$3:$C$717)*1,المنصرف!$G$3:$G$717)</f>
        <v>0</v>
      </c>
      <c r="U14" s="122">
        <f>SUMPRODUCT(($T$3=المنصرف!$E$3:$E$717)*1,('بيان العهد والتسويات'!$C14=المنصرف!$C$3:$C$717)*1,المنصرف!$J$3:$J$717)</f>
        <v>0</v>
      </c>
      <c r="V14" s="124">
        <f>SUMPRODUCT(($V$3=المنصرف!$E$3:$E$717)*1,('بيان العهد والتسويات'!$C14=المنصرف!$C$3:$C$717)*1,المنصرف!$G$3:$G$717)</f>
        <v>0</v>
      </c>
      <c r="W14" s="123">
        <f>SUMPRODUCT(($V$3=المنصرف!$E$3:$E$717)*1,('بيان العهد والتسويات'!$C14=المنصرف!$C$3:$C$717)*1,المنصرف!$J$3:$J$717)</f>
        <v>0</v>
      </c>
      <c r="X14" s="121">
        <f>SUMPRODUCT(($X$3=المنصرف!$E$3:$E$717)*1,('بيان العهد والتسويات'!$C14=المنصرف!$C$3:$C$717)*1,المنصرف!$G$3:$G$717)</f>
        <v>0</v>
      </c>
      <c r="Y14" s="122">
        <f>SUMPRODUCT(($X$3=المنصرف!$E$3:$E$717)*1,('بيان العهد والتسويات'!$C14=المنصرف!$C$3:$C$717)*1,المنصرف!$J$3:$J$717)</f>
        <v>0</v>
      </c>
      <c r="Z14" s="124">
        <f>SUMPRODUCT(($Z$3=المنصرف!$E$3:$E$717)*1,('بيان العهد والتسويات'!$C14=المنصرف!$C$3:$C$717)*1,المنصرف!$G$3:$G$717)</f>
        <v>0</v>
      </c>
      <c r="AA14" s="123">
        <f>SUMPRODUCT(($Z$3=المنصرف!$E$3:$E$717)*1,('بيان العهد والتسويات'!$C14=المنصرف!$C$3:$C$717)*1,المنصرف!$J$3:$J$717)</f>
        <v>0</v>
      </c>
      <c r="AB14" s="121">
        <f>SUMPRODUCT(($AB$3=المنصرف!$E$3:$E$717)*1,('بيان العهد والتسويات'!$C14=المنصرف!$C$3:$C$717)*1,المنصرف!$G$3:$G$717)</f>
        <v>0</v>
      </c>
      <c r="AC14" s="122">
        <f>SUMPRODUCT(($AB$3=المنصرف!$E$3:$E$717)*1,('بيان العهد والتسويات'!$C14=المنصرف!$C$3:$C$717)*1,المنصرف!$J$3:$J$717)</f>
        <v>0</v>
      </c>
      <c r="AD14" s="124">
        <f>SUMPRODUCT(($AD$3=المنصرف!$E$3:$E$717)*1,('بيان العهد والتسويات'!$C14=المنصرف!$C$3:$C$717)*1,المنصرف!$G$3:$G$717)</f>
        <v>0</v>
      </c>
      <c r="AE14" s="123">
        <f>SUMPRODUCT(($AD$3=المنصرف!$E$3:$E$717)*1,('بيان العهد والتسويات'!$C14=المنصرف!$C$3:$C$717)*1,المنصرف!$J$3:$J$717)</f>
        <v>0</v>
      </c>
      <c r="AF14" s="121">
        <f>SUMPRODUCT(($AF$3=المنصرف!$E$3:$E$717)*1,('بيان العهد والتسويات'!$C14=المنصرف!$C$3:$C$717)*1,المنصرف!$G$3:$G$717)</f>
        <v>0</v>
      </c>
      <c r="AG14" s="122">
        <f>SUMPRODUCT(($AF$3=المنصرف!$E$3:$E$717)*1,('بيان العهد والتسويات'!$C14=المنصرف!$C$3:$C$717)*1,المنصرف!$J$3:$J$717)</f>
        <v>0</v>
      </c>
      <c r="AH14" s="124">
        <f>SUMPRODUCT(($AH$3=المنصرف!$E$3:$E$717)*1,('بيان العهد والتسويات'!$C14=المنصرف!$C$3:$C$717)*1,المنصرف!$G$3:$G$717)</f>
        <v>0</v>
      </c>
      <c r="AI14" s="123">
        <f>SUMPRODUCT(($AH$3=المنصرف!$E$3:$E$717)*1,('بيان العهد والتسويات'!$C14=المنصرف!$C$3:$C$717)*1,المنصرف!$J$3:$J$717)</f>
        <v>0</v>
      </c>
      <c r="AJ14" s="145">
        <f>SUMPRODUCT((AJ$3=المنصرف!$E$3:$E$717)*1,('بيان العهد والتسويات'!$C14=المنصرف!$C$3:$C$717)*1,المنصرف!$G$3:$G$717)</f>
        <v>0</v>
      </c>
      <c r="AK14" s="145">
        <f>SUMPRODUCT((AJ$3=المنصرف!$E$3:$E$717)*1,('بيان العهد والتسويات'!$C14=المنصرف!$C$3:$C$717)*1,المنصرف!$J$3:$J$717)</f>
        <v>0</v>
      </c>
      <c r="AL14" s="161">
        <f>SUMPRODUCT((AL$3=المنصرف!$E$3:$E$717)*1,('بيان العهد والتسويات'!$C14=المنصرف!$C$3:$C$717)*1,المنصرف!$G$3:$G$717)</f>
        <v>0</v>
      </c>
      <c r="AM14" s="161">
        <f>SUMPRODUCT((AL$3=المنصرف!$E$3:$E$717)*1,('بيان العهد والتسويات'!$C14=المنصرف!$C$3:$C$717)*1,المنصرف!$J$3:$J$717)</f>
        <v>0</v>
      </c>
      <c r="AN14" s="160">
        <f>SUMPRODUCT((AN$3=المنصرف!$E$3:$E$717)*1,('بيان العهد والتسويات'!$C14=المنصرف!$C$3:$C$717)*1,المنصرف!$G$3:$G$717)</f>
        <v>0</v>
      </c>
      <c r="AO14" s="160">
        <f>SUMPRODUCT((AN$3=المنصرف!$E$3:$E$717)*1,('بيان العهد والتسويات'!$C14=المنصرف!$C$3:$C$717)*1,المنصرف!$J$3:$J$717)</f>
        <v>0</v>
      </c>
      <c r="AP14" s="160">
        <f>SUMPRODUCT((AP$3=المنصرف!$E$3:$E$717)*1,('بيان العهد والتسويات'!$C14=المنصرف!$C$3:$C$717)*1,المنصرف!$G$3:$G$717)</f>
        <v>0</v>
      </c>
      <c r="AQ14" s="160">
        <f>SUMPRODUCT((AP$3=المنصرف!$E$3:$E$717)*1,('بيان العهد والتسويات'!$C14=المنصرف!$C$3:$C$717)*1,المنصرف!$J$3:$J$717)</f>
        <v>0</v>
      </c>
      <c r="AR14" s="160">
        <f>SUMPRODUCT((AR$3=المنصرف!$E$3:$E$717)*1,('بيان العهد والتسويات'!$C14=المنصرف!$C$3:$C$717)*1,المنصرف!$G$3:$G$717)</f>
        <v>0</v>
      </c>
      <c r="AS14" s="160">
        <f>SUMPRODUCT((AR$3=المنصرف!$E$3:$E$717)*1,('بيان العهد والتسويات'!$C14=المنصرف!$C$3:$C$717)*1,المنصرف!$J$3:$J$717)</f>
        <v>0</v>
      </c>
      <c r="AT14" s="160">
        <f>SUMPRODUCT((AT$3=المنصرف!$E$3:$E$717)*1,('بيان العهد والتسويات'!$C14=المنصرف!$C$3:$C$717)*1,المنصرف!$G$3:$G$717)</f>
        <v>0</v>
      </c>
      <c r="AU14" s="160">
        <f>SUMPRODUCT((AT$3=المنصرف!$E$3:$E$717)*1,('بيان العهد والتسويات'!$C14=المنصرف!$C$3:$C$717)*1,المنصرف!$J$3:$J$717)</f>
        <v>0</v>
      </c>
      <c r="AV14" s="160">
        <f>SUMPRODUCT((AV$3=المنصرف!$E$3:$E$717)*1,('بيان العهد والتسويات'!$C14=المنصرف!$C$3:$C$717)*1,المنصرف!$G$3:$G$717)</f>
        <v>0</v>
      </c>
      <c r="AW14" s="160">
        <f>SUMPRODUCT((AV$3=المنصرف!$E$3:$E$717)*1,('بيان العهد والتسويات'!$C14=المنصرف!$C$3:$C$717)*1,المنصرف!$J$3:$J$717)</f>
        <v>0</v>
      </c>
      <c r="AX14" s="160">
        <f>SUMPRODUCT((AX$3=المنصرف!$E$3:$E$717)*1,('بيان العهد والتسويات'!$C14=المنصرف!$C$3:$C$717)*1,المنصرف!$G$3:$G$717)</f>
        <v>0</v>
      </c>
      <c r="AY14" s="160">
        <f>SUMPRODUCT((AX$3=المنصرف!$E$3:$E$717)*1,('بيان العهد والتسويات'!$C14=المنصرف!$C$3:$C$717)*1,المنصرف!$J$3:$J$717)</f>
        <v>0</v>
      </c>
      <c r="AZ14" s="160">
        <f>SUMPRODUCT((AZ$3=المنصرف!$E$3:$E$717)*1,('بيان العهد والتسويات'!$C14=المنصرف!$C$3:$C$717)*1,المنصرف!$G$3:$G$717)</f>
        <v>0</v>
      </c>
      <c r="BA14" s="160">
        <f>SUMPRODUCT((AZ$3=المنصرف!$E$3:$E$717)*1,('بيان العهد والتسويات'!$C14=المنصرف!$C$3:$C$717)*1,المنصرف!$J$3:$J$717)</f>
        <v>0</v>
      </c>
      <c r="BB14" s="160">
        <f>SUMPRODUCT((BB$3=المنصرف!$E$3:$E$717)*1,('بيان العهد والتسويات'!$C14=المنصرف!$C$3:$C$717)*1,المنصرف!$G$3:$G$717)</f>
        <v>0</v>
      </c>
      <c r="BC14" s="160">
        <f>SUMPRODUCT((BB$3=المنصرف!$E$3:$E$717)*1,('بيان العهد والتسويات'!$C14=المنصرف!$C$3:$C$717)*1,المنصرف!$J$3:$J$717)</f>
        <v>0</v>
      </c>
      <c r="BD14" s="160">
        <f>SUMPRODUCT((BD$3=المنصرف!$E$3:$E$717)*1,('بيان العهد والتسويات'!$C14=المنصرف!$C$3:$C$717)*1,المنصرف!$G$3:$G$717)</f>
        <v>0</v>
      </c>
      <c r="BE14" s="160">
        <f>SUMPRODUCT((BD$3=المنصرف!$E$3:$E$717)*1,('بيان العهد والتسويات'!$C14=المنصرف!$C$3:$C$717)*1,المنصرف!$J$3:$J$717)</f>
        <v>0</v>
      </c>
      <c r="BF14" s="160">
        <f>SUMPRODUCT((BF$3=المنصرف!$E$3:$E$717)*1,('بيان العهد والتسويات'!$C14=المنصرف!$C$3:$C$717)*1,المنصرف!$G$3:$G$717)</f>
        <v>0</v>
      </c>
      <c r="BG14" s="160">
        <f>SUMPRODUCT((BF$3=المنصرف!$E$3:$E$717)*1,('بيان العهد والتسويات'!$C14=المنصرف!$C$3:$C$717)*1,المنصرف!$J$3:$J$717)</f>
        <v>0</v>
      </c>
      <c r="BH14" s="160">
        <f>SUMPRODUCT((BH$3=المنصرف!$E$3:$E$717)*1,('بيان العهد والتسويات'!$C14=المنصرف!$C$3:$C$717)*1,المنصرف!$G$3:$G$717)</f>
        <v>0</v>
      </c>
      <c r="BI14" s="160">
        <f>SUMPRODUCT((BH$3=المنصرف!$E$3:$E$717)*1,('بيان العهد والتسويات'!$C14=المنصرف!$C$3:$C$717)*1,المنصرف!$J$3:$J$717)</f>
        <v>0</v>
      </c>
      <c r="BJ14" s="160">
        <f>SUMPRODUCT((BJ$3=المنصرف!$E$3:$E$717)*1,('بيان العهد والتسويات'!$C14=المنصرف!$C$3:$C$717)*1,المنصرف!$G$3:$G$717)</f>
        <v>0</v>
      </c>
      <c r="BK14" s="160">
        <f>SUMPRODUCT((BJ$3=المنصرف!$E$3:$E$717)*1,('بيان العهد والتسويات'!$C14=المنصرف!$C$3:$C$717)*1,المنصرف!$J$3:$J$717)</f>
        <v>0</v>
      </c>
      <c r="BL14" s="160">
        <f>SUMPRODUCT((BL$3=المنصرف!$E$3:$E$717)*1,('بيان العهد والتسويات'!$C14=المنصرف!$C$3:$C$717)*1,المنصرف!$G$3:$G$717)</f>
        <v>0</v>
      </c>
      <c r="BM14" s="160">
        <f>SUMPRODUCT((BL$3=المنصرف!$E$3:$E$717)*1,('بيان العهد والتسويات'!$C14=المنصرف!$C$3:$C$717)*1,المنصرف!$J$3:$J$717)</f>
        <v>0</v>
      </c>
      <c r="BN14" s="160">
        <f>SUMPRODUCT((BN$3=المنصرف!$E$3:$E$717)*1,('بيان العهد والتسويات'!$C14=المنصرف!$C$3:$C$717)*1,المنصرف!$G$3:$G$717)</f>
        <v>0</v>
      </c>
      <c r="BO14" s="160">
        <f>SUMPRODUCT((BN$3=المنصرف!$E$3:$E$717)*1,('بيان العهد والتسويات'!$C14=المنصرف!$C$3:$C$717)*1,المنصرف!$J$3:$J$717)</f>
        <v>0</v>
      </c>
      <c r="BP14" s="160">
        <f>SUMPRODUCT((BP$3=المنصرف!$E$3:$E$717)*1,('بيان العهد والتسويات'!$C14=المنصرف!$C$3:$C$717)*1,المنصرف!$G$3:$G$717)</f>
        <v>0</v>
      </c>
      <c r="BQ14" s="160">
        <f>SUMPRODUCT((BP$3=المنصرف!$E$3:$E$717)*1,('بيان العهد والتسويات'!$C14=المنصرف!$C$3:$C$717)*1,المنصرف!$J$3:$J$717)</f>
        <v>0</v>
      </c>
      <c r="BR14" s="160">
        <f>SUMPRODUCT((BR$3=المنصرف!$E$3:$E$717)*1,('بيان العهد والتسويات'!$C14=المنصرف!$C$3:$C$717)*1,المنصرف!$G$3:$G$717)</f>
        <v>0</v>
      </c>
      <c r="BS14" s="160">
        <f>SUMPRODUCT((BR$3=المنصرف!$E$3:$E$717)*1,('بيان العهد والتسويات'!$C14=المنصرف!$C$3:$C$717)*1,المنصرف!$J$3:$J$717)</f>
        <v>0</v>
      </c>
      <c r="BT14" s="160">
        <f>SUMPRODUCT((BT$3=المنصرف!$E$3:$E$717)*1,('بيان العهد والتسويات'!$C14=المنصرف!$C$3:$C$717)*1,المنصرف!$G$3:$G$717)</f>
        <v>0</v>
      </c>
      <c r="BU14" s="160">
        <f>SUMPRODUCT((BT$3=المنصرف!$E$3:$E$717)*1,('بيان العهد والتسويات'!$C14=المنصرف!$C$3:$C$717)*1,المنصرف!$J$3:$J$717)</f>
        <v>0</v>
      </c>
      <c r="BV14" s="160">
        <f>SUMPRODUCT((BV$3=المنصرف!$E$3:$E$717)*1,('بيان العهد والتسويات'!$C14=المنصرف!$C$3:$C$717)*1,المنصرف!$G$3:$G$717)</f>
        <v>0</v>
      </c>
      <c r="BW14" s="160">
        <f>SUMPRODUCT((BV$3=المنصرف!$E$3:$E$717)*1,('بيان العهد والتسويات'!$C14=المنصرف!$C$3:$C$717)*1,المنصرف!$J$3:$J$717)</f>
        <v>0</v>
      </c>
      <c r="BX14" s="160">
        <f>SUMPRODUCT((BX$3=المنصرف!$E$3:$E$717)*1,('بيان العهد والتسويات'!$C14=المنصرف!$C$3:$C$717)*1,المنصرف!$G$3:$G$717)</f>
        <v>0</v>
      </c>
      <c r="BY14" s="160">
        <f>SUMPRODUCT((BX$3=المنصرف!$E$3:$E$717)*1,('بيان العهد والتسويات'!$C14=المنصرف!$C$3:$C$717)*1,المنصرف!$J$3:$J$717)</f>
        <v>0</v>
      </c>
      <c r="BZ14" s="160">
        <f>SUMPRODUCT((BZ$3=المنصرف!$E$3:$E$717)*1,('بيان العهد والتسويات'!$C14=المنصرف!$C$3:$C$717)*1,المنصرف!$G$3:$G$717)</f>
        <v>0</v>
      </c>
      <c r="CA14" s="160">
        <f>SUMPRODUCT((BZ$3=المنصرف!$E$3:$E$717)*1,('بيان العهد والتسويات'!$C14=المنصرف!$C$3:$C$717)*1,المنصرف!$J$3:$J$717)</f>
        <v>0</v>
      </c>
      <c r="CB14" s="160">
        <f>SUMPRODUCT((CB$3=المنصرف!$E$3:$E$717)*1,('بيان العهد والتسويات'!$C14=المنصرف!$C$3:$C$717)*1,المنصرف!$G$3:$G$717)</f>
        <v>0</v>
      </c>
      <c r="CC14" s="160">
        <f>SUMPRODUCT((CB$3=المنصرف!$E$3:$E$717)*1,('بيان العهد والتسويات'!$C14=المنصرف!$C$3:$C$717)*1,المنصرف!$J$3:$J$717)</f>
        <v>0</v>
      </c>
      <c r="CD14" s="160">
        <f>SUMPRODUCT((CD$3=المنصرف!$E$3:$E$717)*1,('بيان العهد والتسويات'!$C14=المنصرف!$C$3:$C$717)*1,المنصرف!$G$3:$G$717)</f>
        <v>0</v>
      </c>
      <c r="CE14" s="160">
        <f>SUMPRODUCT((CD$3=المنصرف!$E$3:$E$717)*1,('بيان العهد والتسويات'!$C14=المنصرف!$C$3:$C$717)*1,المنصرف!$J$3:$J$717)</f>
        <v>0</v>
      </c>
      <c r="CF14" s="160">
        <f>SUMPRODUCT((CF$3=المنصرف!$E$3:$E$717)*1,('بيان العهد والتسويات'!$C14=المنصرف!$C$3:$C$717)*1,المنصرف!$G$3:$G$717)</f>
        <v>0</v>
      </c>
      <c r="CG14" s="160">
        <f>SUMPRODUCT((CF$3=المنصرف!$E$3:$E$717)*1,('بيان العهد والتسويات'!$C14=المنصرف!$C$3:$C$717)*1,المنصرف!$J$3:$J$717)</f>
        <v>0</v>
      </c>
      <c r="CH14" s="160">
        <f>SUMPRODUCT((CH$3=المنصرف!$E$3:$E$717)*1,('بيان العهد والتسويات'!$C14=المنصرف!$C$3:$C$717)*1,المنصرف!$G$3:$G$717)</f>
        <v>0</v>
      </c>
      <c r="CI14" s="160">
        <f>SUMPRODUCT((CH$3=المنصرف!$E$3:$E$717)*1,('بيان العهد والتسويات'!$C14=المنصرف!$C$3:$C$717)*1,المنصرف!$J$3:$J$717)</f>
        <v>0</v>
      </c>
      <c r="CJ14" s="160">
        <f>SUMPRODUCT((CJ$3=المنصرف!$E$3:$E$717)*1,('بيان العهد والتسويات'!$C14=المنصرف!$C$3:$C$717)*1,المنصرف!$G$3:$G$717)</f>
        <v>0</v>
      </c>
      <c r="CK14" s="160">
        <f>SUMPRODUCT((CJ$3=المنصرف!$E$3:$E$717)*1,('بيان العهد والتسويات'!$C14=المنصرف!$C$3:$C$717)*1,المنصرف!$J$3:$J$717)</f>
        <v>0</v>
      </c>
      <c r="CL14" s="160">
        <f>SUMPRODUCT((CL$3=المنصرف!$E$3:$E$717)*1,('بيان العهد والتسويات'!$C14=المنصرف!$C$3:$C$717)*1,المنصرف!$G$3:$G$717)</f>
        <v>0</v>
      </c>
      <c r="CM14" s="160">
        <f>SUMPRODUCT((CL$3=المنصرف!$E$3:$E$717)*1,('بيان العهد والتسويات'!$C14=المنصرف!$C$3:$C$717)*1,المنصرف!$J$3:$J$717)</f>
        <v>0</v>
      </c>
      <c r="CN14" s="160">
        <f>SUMPRODUCT((CN$3=المنصرف!$E$3:$E$717)*1,('بيان العهد والتسويات'!$C14=المنصرف!$C$3:$C$717)*1,المنصرف!$G$3:$G$717)</f>
        <v>0</v>
      </c>
      <c r="CO14" s="160">
        <f>SUMPRODUCT((CN$3=المنصرف!$E$3:$E$717)*1,('بيان العهد والتسويات'!$C14=المنصرف!$C$3:$C$717)*1,المنصرف!$J$3:$J$717)</f>
        <v>0</v>
      </c>
      <c r="CP14" s="160">
        <f>SUMPRODUCT((CP$3=المنصرف!$E$3:$E$717)*1,('بيان العهد والتسويات'!$C14=المنصرف!$C$3:$C$717)*1,المنصرف!$G$3:$G$717)</f>
        <v>0</v>
      </c>
      <c r="CQ14" s="160">
        <f>SUMPRODUCT((CP$3=المنصرف!$E$3:$E$717)*1,('بيان العهد والتسويات'!$C14=المنصرف!$C$3:$C$717)*1,المنصرف!$J$3:$J$717)</f>
        <v>0</v>
      </c>
      <c r="CR14" s="160">
        <f>SUMPRODUCT((CR$3=المنصرف!$E$3:$E$717)*1,('بيان العهد والتسويات'!$C14=المنصرف!$C$3:$C$717)*1,المنصرف!$G$3:$G$717)</f>
        <v>0</v>
      </c>
      <c r="CS14" s="160">
        <f>SUMPRODUCT((CR$3=المنصرف!$E$3:$E$717)*1,('بيان العهد والتسويات'!$C14=المنصرف!$C$3:$C$717)*1,المنصرف!$J$3:$J$717)</f>
        <v>0</v>
      </c>
      <c r="CT14" s="160">
        <f>SUMPRODUCT((CT$3=المنصرف!$E$3:$E$717)*1,('بيان العهد والتسويات'!$C14=المنصرف!$C$3:$C$717)*1,المنصرف!$G$3:$G$717)</f>
        <v>0</v>
      </c>
      <c r="CU14" s="160">
        <f>SUMPRODUCT((CT$3=المنصرف!$E$3:$E$717)*1,('بيان العهد والتسويات'!$C14=المنصرف!$C$3:$C$717)*1,المنصرف!$J$3:$J$717)</f>
        <v>0</v>
      </c>
      <c r="CV14" s="160">
        <f>SUMPRODUCT((CV$3=المنصرف!$E$3:$E$717)*1,('بيان العهد والتسويات'!$C14=المنصرف!$C$3:$C$717)*1,المنصرف!$G$3:$G$717)</f>
        <v>0</v>
      </c>
      <c r="CW14" s="160">
        <f>SUMPRODUCT((CV$3=المنصرف!$E$3:$E$717)*1,('بيان العهد والتسويات'!$C14=المنصرف!$C$3:$C$717)*1,المنصرف!$J$3:$J$717)</f>
        <v>0</v>
      </c>
      <c r="CX14" s="160">
        <f>SUMPRODUCT((CX$3=المنصرف!$E$3:$E$717)*1,('بيان العهد والتسويات'!$C14=المنصرف!$C$3:$C$717)*1,المنصرف!$G$3:$G$717)</f>
        <v>0</v>
      </c>
      <c r="CY14" s="160">
        <f>SUMPRODUCT((CX$3=المنصرف!$E$3:$E$717)*1,('بيان العهد والتسويات'!$C14=المنصرف!$C$3:$C$717)*1,المنصرف!$J$3:$J$717)</f>
        <v>0</v>
      </c>
      <c r="CZ14" s="160">
        <f>SUMPRODUCT((CZ$3=المنصرف!$E$3:$E$717)*1,('بيان العهد والتسويات'!$C14=المنصرف!$C$3:$C$717)*1,المنصرف!$G$3:$G$717)</f>
        <v>0</v>
      </c>
      <c r="DA14" s="160">
        <f>SUMPRODUCT((CZ$3=المنصرف!$E$3:$E$717)*1,('بيان العهد والتسويات'!$C14=المنصرف!$C$3:$C$717)*1,المنصرف!$J$3:$J$717)</f>
        <v>0</v>
      </c>
    </row>
    <row r="15" spans="3:105" ht="24.95" customHeight="1" x14ac:dyDescent="0.15">
      <c r="C15" s="134">
        <v>45847</v>
      </c>
      <c r="D15" s="121">
        <f>SUMPRODUCT(($D$3=المنصرف!$E$3:$E$717)*1,('بيان العهد والتسويات'!$C15=المنصرف!$C$3:$C$717)*1,المنصرف!$G$3:$G$717)</f>
        <v>0</v>
      </c>
      <c r="E15" s="122">
        <f>SUMPRODUCT(($D$3=المنصرف!$E$3:$E$717)*1,('بيان العهد والتسويات'!$C15=المنصرف!$C$3:$C$717)*1,المنصرف!$J$3:$J$717)</f>
        <v>136246.63</v>
      </c>
      <c r="F15" s="124">
        <f>SUMPRODUCT(($F$3=المنصرف!$E$3:$E$717)*1,('بيان العهد والتسويات'!$C15=المنصرف!$C$3:$C$717)*1,المنصرف!$G$3:$G$717)</f>
        <v>0</v>
      </c>
      <c r="G15" s="123">
        <f>SUMPRODUCT(($F$3=المنصرف!$E$3:$E$717)*1,('بيان العهد والتسويات'!$C15=المنصرف!$C$3:$C$717)*1,المنصرف!$J$3:$J$717)</f>
        <v>0</v>
      </c>
      <c r="H15" s="121">
        <f>SUMPRODUCT(($H$3=المنصرف!$E$3:$E$717)*1,('بيان العهد والتسويات'!$C15=المنصرف!$C$3:$C$717)*1,المنصرف!$G$3:$G$717)</f>
        <v>0</v>
      </c>
      <c r="I15" s="122">
        <f>SUMPRODUCT(($H$3=المنصرف!$E$3:$E$717)*1,('بيان العهد والتسويات'!$C15=المنصرف!$C$3:$C$717)*1,المنصرف!$J$3:$J$717)</f>
        <v>0</v>
      </c>
      <c r="J15" s="124">
        <f>SUMPRODUCT(($J$3=المنصرف!$E$3:$E$717)*1,('بيان العهد والتسويات'!$C15=المنصرف!$C$3:$C$717)*1,المنصرف!$G$3:$G$717)</f>
        <v>0</v>
      </c>
      <c r="K15" s="123">
        <f>SUMPRODUCT(($J$3=المنصرف!$E$3:$E$717)*1,('بيان العهد والتسويات'!$C15=المنصرف!$C$3:$C$717)*1,المنصرف!$J$3:$J$717)</f>
        <v>0</v>
      </c>
      <c r="L15" s="121">
        <f>SUMPRODUCT(($L$3=المنصرف!$E$3:$E$717)*1,('بيان العهد والتسويات'!$C15=المنصرف!$C$3:$C$717)*1,المنصرف!$G$3:$G$717)</f>
        <v>0</v>
      </c>
      <c r="M15" s="122">
        <f>SUMPRODUCT(($L$3=المنصرف!$E$3:$E$717)*1,('بيان العهد والتسويات'!$C15=المنصرف!$C$3:$C$717)*1,المنصرف!$J$3:$J$717)</f>
        <v>0</v>
      </c>
      <c r="N15" s="124">
        <f>SUMPRODUCT(($N$3=المنصرف!$E$3:$E$717)*1,('بيان العهد والتسويات'!$C15=المنصرف!$C$3:$C$717)*1,المنصرف!$G$3:$G$717)</f>
        <v>0</v>
      </c>
      <c r="O15" s="123">
        <f>SUMPRODUCT(($N$3=المنصرف!$E$3:$E$717)*1,('بيان العهد والتسويات'!$C15=المنصرف!$C$3:$C$717)*1,المنصرف!$J$3:$J$717)</f>
        <v>0</v>
      </c>
      <c r="P15" s="121">
        <f>SUMPRODUCT(($P$3=المنصرف!$E$3:$E$717)*1,('بيان العهد والتسويات'!$C15=المنصرف!$C$3:$C$717)*1,المنصرف!$G$3:$G$717)</f>
        <v>0</v>
      </c>
      <c r="Q15" s="122">
        <f>SUMPRODUCT(($P$3=المنصرف!$E$3:$E$717)*1,('بيان العهد والتسويات'!$C15=المنصرف!$C$3:$C$717)*1,المنصرف!$J$3:$J$717)</f>
        <v>0</v>
      </c>
      <c r="R15" s="124">
        <f>SUMPRODUCT(($R$3=المنصرف!$E$3:$E$717)*1,('بيان العهد والتسويات'!$C15=المنصرف!$C$3:$C$717)*1,المنصرف!$G$3:$G$717)</f>
        <v>0</v>
      </c>
      <c r="S15" s="123">
        <f>SUMPRODUCT(($R$3=المنصرف!$E$3:$E$717)*1,('بيان العهد والتسويات'!$C15=المنصرف!$C$3:$C$717)*1,المنصرف!$J$3:$J$717)</f>
        <v>0</v>
      </c>
      <c r="T15" s="121">
        <f>SUMPRODUCT(($T$3=المنصرف!$E$3:$E$717)*1,('بيان العهد والتسويات'!$C15=المنصرف!$C$3:$C$717)*1,المنصرف!$G$3:$G$717)</f>
        <v>0</v>
      </c>
      <c r="U15" s="122">
        <f>SUMPRODUCT(($T$3=المنصرف!$E$3:$E$717)*1,('بيان العهد والتسويات'!$C15=المنصرف!$C$3:$C$717)*1,المنصرف!$J$3:$J$717)</f>
        <v>0</v>
      </c>
      <c r="V15" s="124">
        <f>SUMPRODUCT(($V$3=المنصرف!$E$3:$E$717)*1,('بيان العهد والتسويات'!$C15=المنصرف!$C$3:$C$717)*1,المنصرف!$G$3:$G$717)</f>
        <v>0</v>
      </c>
      <c r="W15" s="123">
        <f>SUMPRODUCT(($V$3=المنصرف!$E$3:$E$717)*1,('بيان العهد والتسويات'!$C15=المنصرف!$C$3:$C$717)*1,المنصرف!$J$3:$J$717)</f>
        <v>0</v>
      </c>
      <c r="X15" s="121">
        <f>SUMPRODUCT(($X$3=المنصرف!$E$3:$E$717)*1,('بيان العهد والتسويات'!$C15=المنصرف!$C$3:$C$717)*1,المنصرف!$G$3:$G$717)</f>
        <v>0</v>
      </c>
      <c r="Y15" s="122">
        <f>SUMPRODUCT(($X$3=المنصرف!$E$3:$E$717)*1,('بيان العهد والتسويات'!$C15=المنصرف!$C$3:$C$717)*1,المنصرف!$J$3:$J$717)</f>
        <v>0</v>
      </c>
      <c r="Z15" s="124">
        <f>SUMPRODUCT(($Z$3=المنصرف!$E$3:$E$717)*1,('بيان العهد والتسويات'!$C15=المنصرف!$C$3:$C$717)*1,المنصرف!$G$3:$G$717)</f>
        <v>0</v>
      </c>
      <c r="AA15" s="123">
        <f>SUMPRODUCT(($Z$3=المنصرف!$E$3:$E$717)*1,('بيان العهد والتسويات'!$C15=المنصرف!$C$3:$C$717)*1,المنصرف!$J$3:$J$717)</f>
        <v>0</v>
      </c>
      <c r="AB15" s="121">
        <f>SUMPRODUCT(($AB$3=المنصرف!$E$3:$E$717)*1,('بيان العهد والتسويات'!$C15=المنصرف!$C$3:$C$717)*1,المنصرف!$G$3:$G$717)</f>
        <v>0</v>
      </c>
      <c r="AC15" s="122">
        <f>SUMPRODUCT(($AB$3=المنصرف!$E$3:$E$717)*1,('بيان العهد والتسويات'!$C15=المنصرف!$C$3:$C$717)*1,المنصرف!$J$3:$J$717)</f>
        <v>0</v>
      </c>
      <c r="AD15" s="124">
        <f>SUMPRODUCT(($AD$3=المنصرف!$E$3:$E$717)*1,('بيان العهد والتسويات'!$C15=المنصرف!$C$3:$C$717)*1,المنصرف!$G$3:$G$717)</f>
        <v>0</v>
      </c>
      <c r="AE15" s="123">
        <f>SUMPRODUCT(($AD$3=المنصرف!$E$3:$E$717)*1,('بيان العهد والتسويات'!$C15=المنصرف!$C$3:$C$717)*1,المنصرف!$J$3:$J$717)</f>
        <v>0</v>
      </c>
      <c r="AF15" s="121">
        <f>SUMPRODUCT(($AF$3=المنصرف!$E$3:$E$717)*1,('بيان العهد والتسويات'!$C15=المنصرف!$C$3:$C$717)*1,المنصرف!$G$3:$G$717)</f>
        <v>0</v>
      </c>
      <c r="AG15" s="122">
        <f>SUMPRODUCT(($AF$3=المنصرف!$E$3:$E$717)*1,('بيان العهد والتسويات'!$C15=المنصرف!$C$3:$C$717)*1,المنصرف!$J$3:$J$717)</f>
        <v>0</v>
      </c>
      <c r="AH15" s="124">
        <f>SUMPRODUCT(($AH$3=المنصرف!$E$3:$E$717)*1,('بيان العهد والتسويات'!$C15=المنصرف!$C$3:$C$717)*1,المنصرف!$G$3:$G$717)</f>
        <v>0</v>
      </c>
      <c r="AI15" s="123">
        <f>SUMPRODUCT(($AH$3=المنصرف!$E$3:$E$717)*1,('بيان العهد والتسويات'!$C15=المنصرف!$C$3:$C$717)*1,المنصرف!$J$3:$J$717)</f>
        <v>0</v>
      </c>
      <c r="AJ15" s="145">
        <f>SUMPRODUCT((AJ$3=المنصرف!$E$3:$E$717)*1,('بيان العهد والتسويات'!$C15=المنصرف!$C$3:$C$717)*1,المنصرف!$G$3:$G$717)</f>
        <v>0</v>
      </c>
      <c r="AK15" s="145">
        <f>SUMPRODUCT((AJ$3=المنصرف!$E$3:$E$717)*1,('بيان العهد والتسويات'!$C15=المنصرف!$C$3:$C$717)*1,المنصرف!$J$3:$J$717)</f>
        <v>0</v>
      </c>
      <c r="AL15" s="161">
        <f>SUMPRODUCT((AL$3=المنصرف!$E$3:$E$717)*1,('بيان العهد والتسويات'!$C15=المنصرف!$C$3:$C$717)*1,المنصرف!$G$3:$G$717)</f>
        <v>0</v>
      </c>
      <c r="AM15" s="161">
        <f>SUMPRODUCT((AL$3=المنصرف!$E$3:$E$717)*1,('بيان العهد والتسويات'!$C15=المنصرف!$C$3:$C$717)*1,المنصرف!$J$3:$J$717)</f>
        <v>0</v>
      </c>
      <c r="AN15" s="160">
        <f>SUMPRODUCT((AN$3=المنصرف!$E$3:$E$717)*1,('بيان العهد والتسويات'!$C15=المنصرف!$C$3:$C$717)*1,المنصرف!$G$3:$G$717)</f>
        <v>0</v>
      </c>
      <c r="AO15" s="160">
        <f>SUMPRODUCT((AN$3=المنصرف!$E$3:$E$717)*1,('بيان العهد والتسويات'!$C15=المنصرف!$C$3:$C$717)*1,المنصرف!$J$3:$J$717)</f>
        <v>0</v>
      </c>
      <c r="AP15" s="160">
        <f>SUMPRODUCT((AP$3=المنصرف!$E$3:$E$717)*1,('بيان العهد والتسويات'!$C15=المنصرف!$C$3:$C$717)*1,المنصرف!$G$3:$G$717)</f>
        <v>0</v>
      </c>
      <c r="AQ15" s="160">
        <f>SUMPRODUCT((AP$3=المنصرف!$E$3:$E$717)*1,('بيان العهد والتسويات'!$C15=المنصرف!$C$3:$C$717)*1,المنصرف!$J$3:$J$717)</f>
        <v>0</v>
      </c>
      <c r="AR15" s="160">
        <f>SUMPRODUCT((AR$3=المنصرف!$E$3:$E$717)*1,('بيان العهد والتسويات'!$C15=المنصرف!$C$3:$C$717)*1,المنصرف!$G$3:$G$717)</f>
        <v>0</v>
      </c>
      <c r="AS15" s="160">
        <f>SUMPRODUCT((AR$3=المنصرف!$E$3:$E$717)*1,('بيان العهد والتسويات'!$C15=المنصرف!$C$3:$C$717)*1,المنصرف!$J$3:$J$717)</f>
        <v>0</v>
      </c>
      <c r="AT15" s="160">
        <f>SUMPRODUCT((AT$3=المنصرف!$E$3:$E$717)*1,('بيان العهد والتسويات'!$C15=المنصرف!$C$3:$C$717)*1,المنصرف!$G$3:$G$717)</f>
        <v>0</v>
      </c>
      <c r="AU15" s="160">
        <f>SUMPRODUCT((AT$3=المنصرف!$E$3:$E$717)*1,('بيان العهد والتسويات'!$C15=المنصرف!$C$3:$C$717)*1,المنصرف!$J$3:$J$717)</f>
        <v>0</v>
      </c>
      <c r="AV15" s="160">
        <f>SUMPRODUCT((AV$3=المنصرف!$E$3:$E$717)*1,('بيان العهد والتسويات'!$C15=المنصرف!$C$3:$C$717)*1,المنصرف!$G$3:$G$717)</f>
        <v>0</v>
      </c>
      <c r="AW15" s="160">
        <f>SUMPRODUCT((AV$3=المنصرف!$E$3:$E$717)*1,('بيان العهد والتسويات'!$C15=المنصرف!$C$3:$C$717)*1,المنصرف!$J$3:$J$717)</f>
        <v>0</v>
      </c>
      <c r="AX15" s="160">
        <f>SUMPRODUCT((AX$3=المنصرف!$E$3:$E$717)*1,('بيان العهد والتسويات'!$C15=المنصرف!$C$3:$C$717)*1,المنصرف!$G$3:$G$717)</f>
        <v>0</v>
      </c>
      <c r="AY15" s="160">
        <f>SUMPRODUCT((AX$3=المنصرف!$E$3:$E$717)*1,('بيان العهد والتسويات'!$C15=المنصرف!$C$3:$C$717)*1,المنصرف!$J$3:$J$717)</f>
        <v>0</v>
      </c>
      <c r="AZ15" s="160">
        <f>SUMPRODUCT((AZ$3=المنصرف!$E$3:$E$717)*1,('بيان العهد والتسويات'!$C15=المنصرف!$C$3:$C$717)*1,المنصرف!$G$3:$G$717)</f>
        <v>0</v>
      </c>
      <c r="BA15" s="160">
        <f>SUMPRODUCT((AZ$3=المنصرف!$E$3:$E$717)*1,('بيان العهد والتسويات'!$C15=المنصرف!$C$3:$C$717)*1,المنصرف!$J$3:$J$717)</f>
        <v>0</v>
      </c>
      <c r="BB15" s="160">
        <f>SUMPRODUCT((BB$3=المنصرف!$E$3:$E$717)*1,('بيان العهد والتسويات'!$C15=المنصرف!$C$3:$C$717)*1,المنصرف!$G$3:$G$717)</f>
        <v>0</v>
      </c>
      <c r="BC15" s="160">
        <f>SUMPRODUCT((BB$3=المنصرف!$E$3:$E$717)*1,('بيان العهد والتسويات'!$C15=المنصرف!$C$3:$C$717)*1,المنصرف!$J$3:$J$717)</f>
        <v>0</v>
      </c>
      <c r="BD15" s="160">
        <f>SUMPRODUCT((BD$3=المنصرف!$E$3:$E$717)*1,('بيان العهد والتسويات'!$C15=المنصرف!$C$3:$C$717)*1,المنصرف!$G$3:$G$717)</f>
        <v>0</v>
      </c>
      <c r="BE15" s="160">
        <f>SUMPRODUCT((BD$3=المنصرف!$E$3:$E$717)*1,('بيان العهد والتسويات'!$C15=المنصرف!$C$3:$C$717)*1,المنصرف!$J$3:$J$717)</f>
        <v>0</v>
      </c>
      <c r="BF15" s="160">
        <f>SUMPRODUCT((BF$3=المنصرف!$E$3:$E$717)*1,('بيان العهد والتسويات'!$C15=المنصرف!$C$3:$C$717)*1,المنصرف!$G$3:$G$717)</f>
        <v>0</v>
      </c>
      <c r="BG15" s="160">
        <f>SUMPRODUCT((BF$3=المنصرف!$E$3:$E$717)*1,('بيان العهد والتسويات'!$C15=المنصرف!$C$3:$C$717)*1,المنصرف!$J$3:$J$717)</f>
        <v>0</v>
      </c>
      <c r="BH15" s="160">
        <f>SUMPRODUCT((BH$3=المنصرف!$E$3:$E$717)*1,('بيان العهد والتسويات'!$C15=المنصرف!$C$3:$C$717)*1,المنصرف!$G$3:$G$717)</f>
        <v>0</v>
      </c>
      <c r="BI15" s="160">
        <f>SUMPRODUCT((BH$3=المنصرف!$E$3:$E$717)*1,('بيان العهد والتسويات'!$C15=المنصرف!$C$3:$C$717)*1,المنصرف!$J$3:$J$717)</f>
        <v>0</v>
      </c>
      <c r="BJ15" s="160">
        <f>SUMPRODUCT((BJ$3=المنصرف!$E$3:$E$717)*1,('بيان العهد والتسويات'!$C15=المنصرف!$C$3:$C$717)*1,المنصرف!$G$3:$G$717)</f>
        <v>0</v>
      </c>
      <c r="BK15" s="160">
        <f>SUMPRODUCT((BJ$3=المنصرف!$E$3:$E$717)*1,('بيان العهد والتسويات'!$C15=المنصرف!$C$3:$C$717)*1,المنصرف!$J$3:$J$717)</f>
        <v>0</v>
      </c>
      <c r="BL15" s="160">
        <f>SUMPRODUCT((BL$3=المنصرف!$E$3:$E$717)*1,('بيان العهد والتسويات'!$C15=المنصرف!$C$3:$C$717)*1,المنصرف!$G$3:$G$717)</f>
        <v>0</v>
      </c>
      <c r="BM15" s="160">
        <f>SUMPRODUCT((BL$3=المنصرف!$E$3:$E$717)*1,('بيان العهد والتسويات'!$C15=المنصرف!$C$3:$C$717)*1,المنصرف!$J$3:$J$717)</f>
        <v>0</v>
      </c>
      <c r="BN15" s="160">
        <f>SUMPRODUCT((BN$3=المنصرف!$E$3:$E$717)*1,('بيان العهد والتسويات'!$C15=المنصرف!$C$3:$C$717)*1,المنصرف!$G$3:$G$717)</f>
        <v>0</v>
      </c>
      <c r="BO15" s="160">
        <f>SUMPRODUCT((BN$3=المنصرف!$E$3:$E$717)*1,('بيان العهد والتسويات'!$C15=المنصرف!$C$3:$C$717)*1,المنصرف!$J$3:$J$717)</f>
        <v>0</v>
      </c>
      <c r="BP15" s="160">
        <f>SUMPRODUCT((BP$3=المنصرف!$E$3:$E$717)*1,('بيان العهد والتسويات'!$C15=المنصرف!$C$3:$C$717)*1,المنصرف!$G$3:$G$717)</f>
        <v>0</v>
      </c>
      <c r="BQ15" s="160">
        <f>SUMPRODUCT((BP$3=المنصرف!$E$3:$E$717)*1,('بيان العهد والتسويات'!$C15=المنصرف!$C$3:$C$717)*1,المنصرف!$J$3:$J$717)</f>
        <v>0</v>
      </c>
      <c r="BR15" s="160">
        <f>SUMPRODUCT((BR$3=المنصرف!$E$3:$E$717)*1,('بيان العهد والتسويات'!$C15=المنصرف!$C$3:$C$717)*1,المنصرف!$G$3:$G$717)</f>
        <v>0</v>
      </c>
      <c r="BS15" s="160">
        <f>SUMPRODUCT((BR$3=المنصرف!$E$3:$E$717)*1,('بيان العهد والتسويات'!$C15=المنصرف!$C$3:$C$717)*1,المنصرف!$J$3:$J$717)</f>
        <v>0</v>
      </c>
      <c r="BT15" s="160">
        <f>SUMPRODUCT((BT$3=المنصرف!$E$3:$E$717)*1,('بيان العهد والتسويات'!$C15=المنصرف!$C$3:$C$717)*1,المنصرف!$G$3:$G$717)</f>
        <v>0</v>
      </c>
      <c r="BU15" s="160">
        <f>SUMPRODUCT((BT$3=المنصرف!$E$3:$E$717)*1,('بيان العهد والتسويات'!$C15=المنصرف!$C$3:$C$717)*1,المنصرف!$J$3:$J$717)</f>
        <v>0</v>
      </c>
      <c r="BV15" s="160">
        <f>SUMPRODUCT((BV$3=المنصرف!$E$3:$E$717)*1,('بيان العهد والتسويات'!$C15=المنصرف!$C$3:$C$717)*1,المنصرف!$G$3:$G$717)</f>
        <v>0</v>
      </c>
      <c r="BW15" s="160">
        <f>SUMPRODUCT((BV$3=المنصرف!$E$3:$E$717)*1,('بيان العهد والتسويات'!$C15=المنصرف!$C$3:$C$717)*1,المنصرف!$J$3:$J$717)</f>
        <v>0</v>
      </c>
      <c r="BX15" s="160">
        <f>SUMPRODUCT((BX$3=المنصرف!$E$3:$E$717)*1,('بيان العهد والتسويات'!$C15=المنصرف!$C$3:$C$717)*1,المنصرف!$G$3:$G$717)</f>
        <v>0</v>
      </c>
      <c r="BY15" s="160">
        <f>SUMPRODUCT((BX$3=المنصرف!$E$3:$E$717)*1,('بيان العهد والتسويات'!$C15=المنصرف!$C$3:$C$717)*1,المنصرف!$J$3:$J$717)</f>
        <v>0</v>
      </c>
      <c r="BZ15" s="160">
        <f>SUMPRODUCT((BZ$3=المنصرف!$E$3:$E$717)*1,('بيان العهد والتسويات'!$C15=المنصرف!$C$3:$C$717)*1,المنصرف!$G$3:$G$717)</f>
        <v>0</v>
      </c>
      <c r="CA15" s="160">
        <f>SUMPRODUCT((BZ$3=المنصرف!$E$3:$E$717)*1,('بيان العهد والتسويات'!$C15=المنصرف!$C$3:$C$717)*1,المنصرف!$J$3:$J$717)</f>
        <v>0</v>
      </c>
      <c r="CB15" s="160">
        <f>SUMPRODUCT((CB$3=المنصرف!$E$3:$E$717)*1,('بيان العهد والتسويات'!$C15=المنصرف!$C$3:$C$717)*1,المنصرف!$G$3:$G$717)</f>
        <v>0</v>
      </c>
      <c r="CC15" s="160">
        <f>SUMPRODUCT((CB$3=المنصرف!$E$3:$E$717)*1,('بيان العهد والتسويات'!$C15=المنصرف!$C$3:$C$717)*1,المنصرف!$J$3:$J$717)</f>
        <v>0</v>
      </c>
      <c r="CD15" s="160">
        <f>SUMPRODUCT((CD$3=المنصرف!$E$3:$E$717)*1,('بيان العهد والتسويات'!$C15=المنصرف!$C$3:$C$717)*1,المنصرف!$G$3:$G$717)</f>
        <v>0</v>
      </c>
      <c r="CE15" s="160">
        <f>SUMPRODUCT((CD$3=المنصرف!$E$3:$E$717)*1,('بيان العهد والتسويات'!$C15=المنصرف!$C$3:$C$717)*1,المنصرف!$J$3:$J$717)</f>
        <v>0</v>
      </c>
      <c r="CF15" s="160">
        <f>SUMPRODUCT((CF$3=المنصرف!$E$3:$E$717)*1,('بيان العهد والتسويات'!$C15=المنصرف!$C$3:$C$717)*1,المنصرف!$G$3:$G$717)</f>
        <v>0</v>
      </c>
      <c r="CG15" s="160">
        <f>SUMPRODUCT((CF$3=المنصرف!$E$3:$E$717)*1,('بيان العهد والتسويات'!$C15=المنصرف!$C$3:$C$717)*1,المنصرف!$J$3:$J$717)</f>
        <v>0</v>
      </c>
      <c r="CH15" s="160">
        <f>SUMPRODUCT((CH$3=المنصرف!$E$3:$E$717)*1,('بيان العهد والتسويات'!$C15=المنصرف!$C$3:$C$717)*1,المنصرف!$G$3:$G$717)</f>
        <v>0</v>
      </c>
      <c r="CI15" s="160">
        <f>SUMPRODUCT((CH$3=المنصرف!$E$3:$E$717)*1,('بيان العهد والتسويات'!$C15=المنصرف!$C$3:$C$717)*1,المنصرف!$J$3:$J$717)</f>
        <v>0</v>
      </c>
      <c r="CJ15" s="160">
        <f>SUMPRODUCT((CJ$3=المنصرف!$E$3:$E$717)*1,('بيان العهد والتسويات'!$C15=المنصرف!$C$3:$C$717)*1,المنصرف!$G$3:$G$717)</f>
        <v>0</v>
      </c>
      <c r="CK15" s="160">
        <f>SUMPRODUCT((CJ$3=المنصرف!$E$3:$E$717)*1,('بيان العهد والتسويات'!$C15=المنصرف!$C$3:$C$717)*1,المنصرف!$J$3:$J$717)</f>
        <v>0</v>
      </c>
      <c r="CL15" s="160">
        <f>SUMPRODUCT((CL$3=المنصرف!$E$3:$E$717)*1,('بيان العهد والتسويات'!$C15=المنصرف!$C$3:$C$717)*1,المنصرف!$G$3:$G$717)</f>
        <v>0</v>
      </c>
      <c r="CM15" s="160">
        <f>SUMPRODUCT((CL$3=المنصرف!$E$3:$E$717)*1,('بيان العهد والتسويات'!$C15=المنصرف!$C$3:$C$717)*1,المنصرف!$J$3:$J$717)</f>
        <v>0</v>
      </c>
      <c r="CN15" s="160">
        <f>SUMPRODUCT((CN$3=المنصرف!$E$3:$E$717)*1,('بيان العهد والتسويات'!$C15=المنصرف!$C$3:$C$717)*1,المنصرف!$G$3:$G$717)</f>
        <v>0</v>
      </c>
      <c r="CO15" s="160">
        <f>SUMPRODUCT((CN$3=المنصرف!$E$3:$E$717)*1,('بيان العهد والتسويات'!$C15=المنصرف!$C$3:$C$717)*1,المنصرف!$J$3:$J$717)</f>
        <v>0</v>
      </c>
      <c r="CP15" s="160">
        <f>SUMPRODUCT((CP$3=المنصرف!$E$3:$E$717)*1,('بيان العهد والتسويات'!$C15=المنصرف!$C$3:$C$717)*1,المنصرف!$G$3:$G$717)</f>
        <v>0</v>
      </c>
      <c r="CQ15" s="160">
        <f>SUMPRODUCT((CP$3=المنصرف!$E$3:$E$717)*1,('بيان العهد والتسويات'!$C15=المنصرف!$C$3:$C$717)*1,المنصرف!$J$3:$J$717)</f>
        <v>0</v>
      </c>
      <c r="CR15" s="160">
        <f>SUMPRODUCT((CR$3=المنصرف!$E$3:$E$717)*1,('بيان العهد والتسويات'!$C15=المنصرف!$C$3:$C$717)*1,المنصرف!$G$3:$G$717)</f>
        <v>0</v>
      </c>
      <c r="CS15" s="160">
        <f>SUMPRODUCT((CR$3=المنصرف!$E$3:$E$717)*1,('بيان العهد والتسويات'!$C15=المنصرف!$C$3:$C$717)*1,المنصرف!$J$3:$J$717)</f>
        <v>0</v>
      </c>
      <c r="CT15" s="160">
        <f>SUMPRODUCT((CT$3=المنصرف!$E$3:$E$717)*1,('بيان العهد والتسويات'!$C15=المنصرف!$C$3:$C$717)*1,المنصرف!$G$3:$G$717)</f>
        <v>0</v>
      </c>
      <c r="CU15" s="160">
        <f>SUMPRODUCT((CT$3=المنصرف!$E$3:$E$717)*1,('بيان العهد والتسويات'!$C15=المنصرف!$C$3:$C$717)*1,المنصرف!$J$3:$J$717)</f>
        <v>0</v>
      </c>
      <c r="CV15" s="160">
        <f>SUMPRODUCT((CV$3=المنصرف!$E$3:$E$717)*1,('بيان العهد والتسويات'!$C15=المنصرف!$C$3:$C$717)*1,المنصرف!$G$3:$G$717)</f>
        <v>0</v>
      </c>
      <c r="CW15" s="160">
        <f>SUMPRODUCT((CV$3=المنصرف!$E$3:$E$717)*1,('بيان العهد والتسويات'!$C15=المنصرف!$C$3:$C$717)*1,المنصرف!$J$3:$J$717)</f>
        <v>0</v>
      </c>
      <c r="CX15" s="160">
        <f>SUMPRODUCT((CX$3=المنصرف!$E$3:$E$717)*1,('بيان العهد والتسويات'!$C15=المنصرف!$C$3:$C$717)*1,المنصرف!$G$3:$G$717)</f>
        <v>0</v>
      </c>
      <c r="CY15" s="160">
        <f>SUMPRODUCT((CX$3=المنصرف!$E$3:$E$717)*1,('بيان العهد والتسويات'!$C15=المنصرف!$C$3:$C$717)*1,المنصرف!$J$3:$J$717)</f>
        <v>0</v>
      </c>
      <c r="CZ15" s="160">
        <f>SUMPRODUCT((CZ$3=المنصرف!$E$3:$E$717)*1,('بيان العهد والتسويات'!$C15=المنصرف!$C$3:$C$717)*1,المنصرف!$G$3:$G$717)</f>
        <v>0</v>
      </c>
      <c r="DA15" s="160">
        <f>SUMPRODUCT((CZ$3=المنصرف!$E$3:$E$717)*1,('بيان العهد والتسويات'!$C15=المنصرف!$C$3:$C$717)*1,المنصرف!$J$3:$J$717)</f>
        <v>0</v>
      </c>
    </row>
    <row r="16" spans="3:105" ht="20.25" x14ac:dyDescent="0.15">
      <c r="C16" s="134">
        <v>45848</v>
      </c>
      <c r="D16" s="121">
        <f>SUMPRODUCT(($D$3=المنصرف!$E$3:$E$717)*1,('بيان العهد والتسويات'!$C16=المنصرف!$C$3:$C$717)*1,المنصرف!$G$3:$G$717)</f>
        <v>0</v>
      </c>
      <c r="E16" s="122">
        <f>SUMPRODUCT(($D$3=المنصرف!$E$3:$E$717)*1,('بيان العهد والتسويات'!$C16=المنصرف!$C$3:$C$717)*1,المنصرف!$J$3:$J$717)</f>
        <v>69756.7</v>
      </c>
      <c r="F16" s="124">
        <f>SUMPRODUCT(($F$3=المنصرف!$E$3:$E$717)*1,('بيان العهد والتسويات'!$C16=المنصرف!$C$3:$C$717)*1,المنصرف!$G$3:$G$717)</f>
        <v>0</v>
      </c>
      <c r="G16" s="123">
        <f>SUMPRODUCT(($F$3=المنصرف!$E$3:$E$717)*1,('بيان العهد والتسويات'!$C16=المنصرف!$C$3:$C$717)*1,المنصرف!$J$3:$J$717)</f>
        <v>0</v>
      </c>
      <c r="H16" s="121">
        <f>SUMPRODUCT(($H$3=المنصرف!$E$3:$E$717)*1,('بيان العهد والتسويات'!$C16=المنصرف!$C$3:$C$717)*1,المنصرف!$G$3:$G$717)</f>
        <v>0</v>
      </c>
      <c r="I16" s="122">
        <f>SUMPRODUCT(($H$3=المنصرف!$E$3:$E$717)*1,('بيان العهد والتسويات'!$C16=المنصرف!$C$3:$C$717)*1,المنصرف!$J$3:$J$717)</f>
        <v>0</v>
      </c>
      <c r="J16" s="124">
        <f>SUMPRODUCT(($J$3=المنصرف!$E$3:$E$717)*1,('بيان العهد والتسويات'!$C16=المنصرف!$C$3:$C$717)*1,المنصرف!$G$3:$G$717)</f>
        <v>0</v>
      </c>
      <c r="K16" s="123">
        <f>SUMPRODUCT(($J$3=المنصرف!$E$3:$E$717)*1,('بيان العهد والتسويات'!$C16=المنصرف!$C$3:$C$717)*1,المنصرف!$J$3:$J$717)</f>
        <v>0</v>
      </c>
      <c r="L16" s="121">
        <f>SUMPRODUCT(($L$3=المنصرف!$E$3:$E$717)*1,('بيان العهد والتسويات'!$C16=المنصرف!$C$3:$C$717)*1,المنصرف!$G$3:$G$717)</f>
        <v>0</v>
      </c>
      <c r="M16" s="122">
        <f>SUMPRODUCT(($L$3=المنصرف!$E$3:$E$717)*1,('بيان العهد والتسويات'!$C16=المنصرف!$C$3:$C$717)*1,المنصرف!$J$3:$J$717)</f>
        <v>0</v>
      </c>
      <c r="N16" s="124">
        <f>SUMPRODUCT(($N$3=المنصرف!$E$3:$E$717)*1,('بيان العهد والتسويات'!$C16=المنصرف!$C$3:$C$717)*1,المنصرف!$G$3:$G$717)</f>
        <v>0</v>
      </c>
      <c r="O16" s="123">
        <f>SUMPRODUCT(($N$3=المنصرف!$E$3:$E$717)*1,('بيان العهد والتسويات'!$C16=المنصرف!$C$3:$C$717)*1,المنصرف!$J$3:$J$717)</f>
        <v>0</v>
      </c>
      <c r="P16" s="121">
        <f>SUMPRODUCT(($P$3=المنصرف!$E$3:$E$717)*1,('بيان العهد والتسويات'!$C16=المنصرف!$C$3:$C$717)*1,المنصرف!$G$3:$G$717)</f>
        <v>0</v>
      </c>
      <c r="Q16" s="122">
        <f>SUMPRODUCT(($P$3=المنصرف!$E$3:$E$717)*1,('بيان العهد والتسويات'!$C16=المنصرف!$C$3:$C$717)*1,المنصرف!$J$3:$J$717)</f>
        <v>0</v>
      </c>
      <c r="R16" s="124">
        <f>SUMPRODUCT(($R$3=المنصرف!$E$3:$E$717)*1,('بيان العهد والتسويات'!$C16=المنصرف!$C$3:$C$717)*1,المنصرف!$G$3:$G$717)</f>
        <v>0</v>
      </c>
      <c r="S16" s="123">
        <f>SUMPRODUCT(($R$3=المنصرف!$E$3:$E$717)*1,('بيان العهد والتسويات'!$C16=المنصرف!$C$3:$C$717)*1,المنصرف!$J$3:$J$717)</f>
        <v>0</v>
      </c>
      <c r="T16" s="121">
        <f>SUMPRODUCT(($T$3=المنصرف!$E$3:$E$717)*1,('بيان العهد والتسويات'!$C16=المنصرف!$C$3:$C$717)*1,المنصرف!$G$3:$G$717)</f>
        <v>0</v>
      </c>
      <c r="U16" s="122">
        <f>SUMPRODUCT(($T$3=المنصرف!$E$3:$E$717)*1,('بيان العهد والتسويات'!$C16=المنصرف!$C$3:$C$717)*1,المنصرف!$J$3:$J$717)</f>
        <v>0</v>
      </c>
      <c r="V16" s="124">
        <f>SUMPRODUCT(($V$3=المنصرف!$E$3:$E$717)*1,('بيان العهد والتسويات'!$C16=المنصرف!$C$3:$C$717)*1,المنصرف!$G$3:$G$717)</f>
        <v>0</v>
      </c>
      <c r="W16" s="123">
        <f>SUMPRODUCT(($V$3=المنصرف!$E$3:$E$717)*1,('بيان العهد والتسويات'!$C16=المنصرف!$C$3:$C$717)*1,المنصرف!$J$3:$J$717)</f>
        <v>0</v>
      </c>
      <c r="X16" s="121">
        <f>SUMPRODUCT(($X$3=المنصرف!$E$3:$E$717)*1,('بيان العهد والتسويات'!$C16=المنصرف!$C$3:$C$717)*1,المنصرف!$G$3:$G$717)</f>
        <v>0</v>
      </c>
      <c r="Y16" s="122">
        <f>SUMPRODUCT(($X$3=المنصرف!$E$3:$E$717)*1,('بيان العهد والتسويات'!$C16=المنصرف!$C$3:$C$717)*1,المنصرف!$J$3:$J$717)</f>
        <v>0</v>
      </c>
      <c r="Z16" s="124">
        <f>SUMPRODUCT(($Z$3=المنصرف!$E$3:$E$717)*1,('بيان العهد والتسويات'!$C16=المنصرف!$C$3:$C$717)*1,المنصرف!$G$3:$G$717)</f>
        <v>0</v>
      </c>
      <c r="AA16" s="123">
        <f>SUMPRODUCT(($Z$3=المنصرف!$E$3:$E$717)*1,('بيان العهد والتسويات'!$C16=المنصرف!$C$3:$C$717)*1,المنصرف!$J$3:$J$717)</f>
        <v>0</v>
      </c>
      <c r="AB16" s="121">
        <f>SUMPRODUCT(($AB$3=المنصرف!$E$3:$E$717)*1,('بيان العهد والتسويات'!$C16=المنصرف!$C$3:$C$717)*1,المنصرف!$G$3:$G$717)</f>
        <v>0</v>
      </c>
      <c r="AC16" s="122">
        <f>SUMPRODUCT(($AB$3=المنصرف!$E$3:$E$717)*1,('بيان العهد والتسويات'!$C16=المنصرف!$C$3:$C$717)*1,المنصرف!$J$3:$J$717)</f>
        <v>0</v>
      </c>
      <c r="AD16" s="124">
        <f>SUMPRODUCT(($AD$3=المنصرف!$E$3:$E$717)*1,('بيان العهد والتسويات'!$C16=المنصرف!$C$3:$C$717)*1,المنصرف!$G$3:$G$717)</f>
        <v>0</v>
      </c>
      <c r="AE16" s="123">
        <f>SUMPRODUCT(($AD$3=المنصرف!$E$3:$E$717)*1,('بيان العهد والتسويات'!$C16=المنصرف!$C$3:$C$717)*1,المنصرف!$J$3:$J$717)</f>
        <v>0</v>
      </c>
      <c r="AF16" s="121">
        <f>SUMPRODUCT(($AF$3=المنصرف!$E$3:$E$717)*1,('بيان العهد والتسويات'!$C16=المنصرف!$C$3:$C$717)*1,المنصرف!$G$3:$G$717)</f>
        <v>0</v>
      </c>
      <c r="AG16" s="122">
        <f>SUMPRODUCT(($AF$3=المنصرف!$E$3:$E$717)*1,('بيان العهد والتسويات'!$C16=المنصرف!$C$3:$C$717)*1,المنصرف!$J$3:$J$717)</f>
        <v>0</v>
      </c>
      <c r="AH16" s="124">
        <f>SUMPRODUCT(($AH$3=المنصرف!$E$3:$E$717)*1,('بيان العهد والتسويات'!$C16=المنصرف!$C$3:$C$717)*1,المنصرف!$G$3:$G$717)</f>
        <v>0</v>
      </c>
      <c r="AI16" s="123">
        <f>SUMPRODUCT(($AH$3=المنصرف!$E$3:$E$717)*1,('بيان العهد والتسويات'!$C16=المنصرف!$C$3:$C$717)*1,المنصرف!$J$3:$J$717)</f>
        <v>0</v>
      </c>
      <c r="AJ16" s="145">
        <f>SUMPRODUCT((AJ$3=المنصرف!$E$3:$E$717)*1,('بيان العهد والتسويات'!$C16=المنصرف!$C$3:$C$717)*1,المنصرف!$G$3:$G$717)</f>
        <v>0</v>
      </c>
      <c r="AK16" s="145">
        <f>SUMPRODUCT((AJ$3=المنصرف!$E$3:$E$717)*1,('بيان العهد والتسويات'!$C16=المنصرف!$C$3:$C$717)*1,المنصرف!$J$3:$J$717)</f>
        <v>0</v>
      </c>
      <c r="AL16" s="161">
        <f>SUMPRODUCT((AL$3=المنصرف!$E$3:$E$717)*1,('بيان العهد والتسويات'!$C16=المنصرف!$C$3:$C$717)*1,المنصرف!$G$3:$G$717)</f>
        <v>0</v>
      </c>
      <c r="AM16" s="161">
        <f>SUMPRODUCT((AL$3=المنصرف!$E$3:$E$717)*1,('بيان العهد والتسويات'!$C16=المنصرف!$C$3:$C$717)*1,المنصرف!$J$3:$J$717)</f>
        <v>0</v>
      </c>
      <c r="AN16" s="160">
        <f>SUMPRODUCT((AN$3=المنصرف!$E$3:$E$717)*1,('بيان العهد والتسويات'!$C16=المنصرف!$C$3:$C$717)*1,المنصرف!$G$3:$G$717)</f>
        <v>0</v>
      </c>
      <c r="AO16" s="160">
        <f>SUMPRODUCT((AN$3=المنصرف!$E$3:$E$717)*1,('بيان العهد والتسويات'!$C16=المنصرف!$C$3:$C$717)*1,المنصرف!$J$3:$J$717)</f>
        <v>0</v>
      </c>
      <c r="AP16" s="160">
        <f>SUMPRODUCT((AP$3=المنصرف!$E$3:$E$717)*1,('بيان العهد والتسويات'!$C16=المنصرف!$C$3:$C$717)*1,المنصرف!$G$3:$G$717)</f>
        <v>0</v>
      </c>
      <c r="AQ16" s="160">
        <f>SUMPRODUCT((AP$3=المنصرف!$E$3:$E$717)*1,('بيان العهد والتسويات'!$C16=المنصرف!$C$3:$C$717)*1,المنصرف!$J$3:$J$717)</f>
        <v>0</v>
      </c>
      <c r="AR16" s="160">
        <f>SUMPRODUCT((AR$3=المنصرف!$E$3:$E$717)*1,('بيان العهد والتسويات'!$C16=المنصرف!$C$3:$C$717)*1,المنصرف!$G$3:$G$717)</f>
        <v>0</v>
      </c>
      <c r="AS16" s="160">
        <f>SUMPRODUCT((AR$3=المنصرف!$E$3:$E$717)*1,('بيان العهد والتسويات'!$C16=المنصرف!$C$3:$C$717)*1,المنصرف!$J$3:$J$717)</f>
        <v>0</v>
      </c>
      <c r="AT16" s="160">
        <f>SUMPRODUCT((AT$3=المنصرف!$E$3:$E$717)*1,('بيان العهد والتسويات'!$C16=المنصرف!$C$3:$C$717)*1,المنصرف!$G$3:$G$717)</f>
        <v>0</v>
      </c>
      <c r="AU16" s="160">
        <f>SUMPRODUCT((AT$3=المنصرف!$E$3:$E$717)*1,('بيان العهد والتسويات'!$C16=المنصرف!$C$3:$C$717)*1,المنصرف!$J$3:$J$717)</f>
        <v>0</v>
      </c>
      <c r="AV16" s="160">
        <f>SUMPRODUCT((AV$3=المنصرف!$E$3:$E$717)*1,('بيان العهد والتسويات'!$C16=المنصرف!$C$3:$C$717)*1,المنصرف!$G$3:$G$717)</f>
        <v>0</v>
      </c>
      <c r="AW16" s="160">
        <f>SUMPRODUCT((AV$3=المنصرف!$E$3:$E$717)*1,('بيان العهد والتسويات'!$C16=المنصرف!$C$3:$C$717)*1,المنصرف!$J$3:$J$717)</f>
        <v>0</v>
      </c>
      <c r="AX16" s="160">
        <f>SUMPRODUCT((AX$3=المنصرف!$E$3:$E$717)*1,('بيان العهد والتسويات'!$C16=المنصرف!$C$3:$C$717)*1,المنصرف!$G$3:$G$717)</f>
        <v>0</v>
      </c>
      <c r="AY16" s="160">
        <f>SUMPRODUCT((AX$3=المنصرف!$E$3:$E$717)*1,('بيان العهد والتسويات'!$C16=المنصرف!$C$3:$C$717)*1,المنصرف!$J$3:$J$717)</f>
        <v>0</v>
      </c>
      <c r="AZ16" s="160">
        <f>SUMPRODUCT((AZ$3=المنصرف!$E$3:$E$717)*1,('بيان العهد والتسويات'!$C16=المنصرف!$C$3:$C$717)*1,المنصرف!$G$3:$G$717)</f>
        <v>0</v>
      </c>
      <c r="BA16" s="160">
        <f>SUMPRODUCT((AZ$3=المنصرف!$E$3:$E$717)*1,('بيان العهد والتسويات'!$C16=المنصرف!$C$3:$C$717)*1,المنصرف!$J$3:$J$717)</f>
        <v>0</v>
      </c>
      <c r="BB16" s="160">
        <f>SUMPRODUCT((BB$3=المنصرف!$E$3:$E$717)*1,('بيان العهد والتسويات'!$C16=المنصرف!$C$3:$C$717)*1,المنصرف!$G$3:$G$717)</f>
        <v>0</v>
      </c>
      <c r="BC16" s="160">
        <f>SUMPRODUCT((BB$3=المنصرف!$E$3:$E$717)*1,('بيان العهد والتسويات'!$C16=المنصرف!$C$3:$C$717)*1,المنصرف!$J$3:$J$717)</f>
        <v>0</v>
      </c>
      <c r="BD16" s="160">
        <f>SUMPRODUCT((BD$3=المنصرف!$E$3:$E$717)*1,('بيان العهد والتسويات'!$C16=المنصرف!$C$3:$C$717)*1,المنصرف!$G$3:$G$717)</f>
        <v>0</v>
      </c>
      <c r="BE16" s="160">
        <f>SUMPRODUCT((BD$3=المنصرف!$E$3:$E$717)*1,('بيان العهد والتسويات'!$C16=المنصرف!$C$3:$C$717)*1,المنصرف!$J$3:$J$717)</f>
        <v>0</v>
      </c>
      <c r="BF16" s="160">
        <f>SUMPRODUCT((BF$3=المنصرف!$E$3:$E$717)*1,('بيان العهد والتسويات'!$C16=المنصرف!$C$3:$C$717)*1,المنصرف!$G$3:$G$717)</f>
        <v>0</v>
      </c>
      <c r="BG16" s="160">
        <f>SUMPRODUCT((BF$3=المنصرف!$E$3:$E$717)*1,('بيان العهد والتسويات'!$C16=المنصرف!$C$3:$C$717)*1,المنصرف!$J$3:$J$717)</f>
        <v>0</v>
      </c>
      <c r="BH16" s="160">
        <f>SUMPRODUCT((BH$3=المنصرف!$E$3:$E$717)*1,('بيان العهد والتسويات'!$C16=المنصرف!$C$3:$C$717)*1,المنصرف!$G$3:$G$717)</f>
        <v>0</v>
      </c>
      <c r="BI16" s="160">
        <f>SUMPRODUCT((BH$3=المنصرف!$E$3:$E$717)*1,('بيان العهد والتسويات'!$C16=المنصرف!$C$3:$C$717)*1,المنصرف!$J$3:$J$717)</f>
        <v>0</v>
      </c>
      <c r="BJ16" s="160">
        <f>SUMPRODUCT((BJ$3=المنصرف!$E$3:$E$717)*1,('بيان العهد والتسويات'!$C16=المنصرف!$C$3:$C$717)*1,المنصرف!$G$3:$G$717)</f>
        <v>0</v>
      </c>
      <c r="BK16" s="160">
        <f>SUMPRODUCT((BJ$3=المنصرف!$E$3:$E$717)*1,('بيان العهد والتسويات'!$C16=المنصرف!$C$3:$C$717)*1,المنصرف!$J$3:$J$717)</f>
        <v>0</v>
      </c>
      <c r="BL16" s="160">
        <f>SUMPRODUCT((BL$3=المنصرف!$E$3:$E$717)*1,('بيان العهد والتسويات'!$C16=المنصرف!$C$3:$C$717)*1,المنصرف!$G$3:$G$717)</f>
        <v>0</v>
      </c>
      <c r="BM16" s="160">
        <f>SUMPRODUCT((BL$3=المنصرف!$E$3:$E$717)*1,('بيان العهد والتسويات'!$C16=المنصرف!$C$3:$C$717)*1,المنصرف!$J$3:$J$717)</f>
        <v>0</v>
      </c>
      <c r="BN16" s="160">
        <f>SUMPRODUCT((BN$3=المنصرف!$E$3:$E$717)*1,('بيان العهد والتسويات'!$C16=المنصرف!$C$3:$C$717)*1,المنصرف!$G$3:$G$717)</f>
        <v>0</v>
      </c>
      <c r="BO16" s="160">
        <f>SUMPRODUCT((BN$3=المنصرف!$E$3:$E$717)*1,('بيان العهد والتسويات'!$C16=المنصرف!$C$3:$C$717)*1,المنصرف!$J$3:$J$717)</f>
        <v>0</v>
      </c>
      <c r="BP16" s="160">
        <f>SUMPRODUCT((BP$3=المنصرف!$E$3:$E$717)*1,('بيان العهد والتسويات'!$C16=المنصرف!$C$3:$C$717)*1,المنصرف!$G$3:$G$717)</f>
        <v>0</v>
      </c>
      <c r="BQ16" s="160">
        <f>SUMPRODUCT((BP$3=المنصرف!$E$3:$E$717)*1,('بيان العهد والتسويات'!$C16=المنصرف!$C$3:$C$717)*1,المنصرف!$J$3:$J$717)</f>
        <v>0</v>
      </c>
      <c r="BR16" s="160">
        <f>SUMPRODUCT((BR$3=المنصرف!$E$3:$E$717)*1,('بيان العهد والتسويات'!$C16=المنصرف!$C$3:$C$717)*1,المنصرف!$G$3:$G$717)</f>
        <v>0</v>
      </c>
      <c r="BS16" s="160">
        <f>SUMPRODUCT((BR$3=المنصرف!$E$3:$E$717)*1,('بيان العهد والتسويات'!$C16=المنصرف!$C$3:$C$717)*1,المنصرف!$J$3:$J$717)</f>
        <v>0</v>
      </c>
      <c r="BT16" s="160">
        <f>SUMPRODUCT((BT$3=المنصرف!$E$3:$E$717)*1,('بيان العهد والتسويات'!$C16=المنصرف!$C$3:$C$717)*1,المنصرف!$G$3:$G$717)</f>
        <v>0</v>
      </c>
      <c r="BU16" s="160">
        <f>SUMPRODUCT((BT$3=المنصرف!$E$3:$E$717)*1,('بيان العهد والتسويات'!$C16=المنصرف!$C$3:$C$717)*1,المنصرف!$J$3:$J$717)</f>
        <v>0</v>
      </c>
      <c r="BV16" s="160">
        <f>SUMPRODUCT((BV$3=المنصرف!$E$3:$E$717)*1,('بيان العهد والتسويات'!$C16=المنصرف!$C$3:$C$717)*1,المنصرف!$G$3:$G$717)</f>
        <v>0</v>
      </c>
      <c r="BW16" s="160">
        <f>SUMPRODUCT((BV$3=المنصرف!$E$3:$E$717)*1,('بيان العهد والتسويات'!$C16=المنصرف!$C$3:$C$717)*1,المنصرف!$J$3:$J$717)</f>
        <v>0</v>
      </c>
      <c r="BX16" s="160">
        <f>SUMPRODUCT((BX$3=المنصرف!$E$3:$E$717)*1,('بيان العهد والتسويات'!$C16=المنصرف!$C$3:$C$717)*1,المنصرف!$G$3:$G$717)</f>
        <v>0</v>
      </c>
      <c r="BY16" s="160">
        <f>SUMPRODUCT((BX$3=المنصرف!$E$3:$E$717)*1,('بيان العهد والتسويات'!$C16=المنصرف!$C$3:$C$717)*1,المنصرف!$J$3:$J$717)</f>
        <v>0</v>
      </c>
      <c r="BZ16" s="160">
        <f>SUMPRODUCT((BZ$3=المنصرف!$E$3:$E$717)*1,('بيان العهد والتسويات'!$C16=المنصرف!$C$3:$C$717)*1,المنصرف!$G$3:$G$717)</f>
        <v>0</v>
      </c>
      <c r="CA16" s="160">
        <f>SUMPRODUCT((BZ$3=المنصرف!$E$3:$E$717)*1,('بيان العهد والتسويات'!$C16=المنصرف!$C$3:$C$717)*1,المنصرف!$J$3:$J$717)</f>
        <v>0</v>
      </c>
      <c r="CB16" s="160">
        <f>SUMPRODUCT((CB$3=المنصرف!$E$3:$E$717)*1,('بيان العهد والتسويات'!$C16=المنصرف!$C$3:$C$717)*1,المنصرف!$G$3:$G$717)</f>
        <v>0</v>
      </c>
      <c r="CC16" s="160">
        <f>SUMPRODUCT((CB$3=المنصرف!$E$3:$E$717)*1,('بيان العهد والتسويات'!$C16=المنصرف!$C$3:$C$717)*1,المنصرف!$J$3:$J$717)</f>
        <v>0</v>
      </c>
      <c r="CD16" s="160">
        <f>SUMPRODUCT((CD$3=المنصرف!$E$3:$E$717)*1,('بيان العهد والتسويات'!$C16=المنصرف!$C$3:$C$717)*1,المنصرف!$G$3:$G$717)</f>
        <v>0</v>
      </c>
      <c r="CE16" s="160">
        <f>SUMPRODUCT((CD$3=المنصرف!$E$3:$E$717)*1,('بيان العهد والتسويات'!$C16=المنصرف!$C$3:$C$717)*1,المنصرف!$J$3:$J$717)</f>
        <v>0</v>
      </c>
      <c r="CF16" s="160">
        <f>SUMPRODUCT((CF$3=المنصرف!$E$3:$E$717)*1,('بيان العهد والتسويات'!$C16=المنصرف!$C$3:$C$717)*1,المنصرف!$G$3:$G$717)</f>
        <v>0</v>
      </c>
      <c r="CG16" s="160">
        <f>SUMPRODUCT((CF$3=المنصرف!$E$3:$E$717)*1,('بيان العهد والتسويات'!$C16=المنصرف!$C$3:$C$717)*1,المنصرف!$J$3:$J$717)</f>
        <v>0</v>
      </c>
      <c r="CH16" s="160">
        <f>SUMPRODUCT((CH$3=المنصرف!$E$3:$E$717)*1,('بيان العهد والتسويات'!$C16=المنصرف!$C$3:$C$717)*1,المنصرف!$G$3:$G$717)</f>
        <v>0</v>
      </c>
      <c r="CI16" s="160">
        <f>SUMPRODUCT((CH$3=المنصرف!$E$3:$E$717)*1,('بيان العهد والتسويات'!$C16=المنصرف!$C$3:$C$717)*1,المنصرف!$J$3:$J$717)</f>
        <v>0</v>
      </c>
      <c r="CJ16" s="160">
        <f>SUMPRODUCT((CJ$3=المنصرف!$E$3:$E$717)*1,('بيان العهد والتسويات'!$C16=المنصرف!$C$3:$C$717)*1,المنصرف!$G$3:$G$717)</f>
        <v>0</v>
      </c>
      <c r="CK16" s="160">
        <f>SUMPRODUCT((CJ$3=المنصرف!$E$3:$E$717)*1,('بيان العهد والتسويات'!$C16=المنصرف!$C$3:$C$717)*1,المنصرف!$J$3:$J$717)</f>
        <v>0</v>
      </c>
      <c r="CL16" s="160">
        <f>SUMPRODUCT((CL$3=المنصرف!$E$3:$E$717)*1,('بيان العهد والتسويات'!$C16=المنصرف!$C$3:$C$717)*1,المنصرف!$G$3:$G$717)</f>
        <v>0</v>
      </c>
      <c r="CM16" s="160">
        <f>SUMPRODUCT((CL$3=المنصرف!$E$3:$E$717)*1,('بيان العهد والتسويات'!$C16=المنصرف!$C$3:$C$717)*1,المنصرف!$J$3:$J$717)</f>
        <v>0</v>
      </c>
      <c r="CN16" s="160">
        <f>SUMPRODUCT((CN$3=المنصرف!$E$3:$E$717)*1,('بيان العهد والتسويات'!$C16=المنصرف!$C$3:$C$717)*1,المنصرف!$G$3:$G$717)</f>
        <v>0</v>
      </c>
      <c r="CO16" s="160">
        <f>SUMPRODUCT((CN$3=المنصرف!$E$3:$E$717)*1,('بيان العهد والتسويات'!$C16=المنصرف!$C$3:$C$717)*1,المنصرف!$J$3:$J$717)</f>
        <v>0</v>
      </c>
      <c r="CP16" s="160">
        <f>SUMPRODUCT((CP$3=المنصرف!$E$3:$E$717)*1,('بيان العهد والتسويات'!$C16=المنصرف!$C$3:$C$717)*1,المنصرف!$G$3:$G$717)</f>
        <v>0</v>
      </c>
      <c r="CQ16" s="160">
        <f>SUMPRODUCT((CP$3=المنصرف!$E$3:$E$717)*1,('بيان العهد والتسويات'!$C16=المنصرف!$C$3:$C$717)*1,المنصرف!$J$3:$J$717)</f>
        <v>0</v>
      </c>
      <c r="CR16" s="160">
        <f>SUMPRODUCT((CR$3=المنصرف!$E$3:$E$717)*1,('بيان العهد والتسويات'!$C16=المنصرف!$C$3:$C$717)*1,المنصرف!$G$3:$G$717)</f>
        <v>0</v>
      </c>
      <c r="CS16" s="160">
        <f>SUMPRODUCT((CR$3=المنصرف!$E$3:$E$717)*1,('بيان العهد والتسويات'!$C16=المنصرف!$C$3:$C$717)*1,المنصرف!$J$3:$J$717)</f>
        <v>0</v>
      </c>
      <c r="CT16" s="160">
        <f>SUMPRODUCT((CT$3=المنصرف!$E$3:$E$717)*1,('بيان العهد والتسويات'!$C16=المنصرف!$C$3:$C$717)*1,المنصرف!$G$3:$G$717)</f>
        <v>0</v>
      </c>
      <c r="CU16" s="160">
        <f>SUMPRODUCT((CT$3=المنصرف!$E$3:$E$717)*1,('بيان العهد والتسويات'!$C16=المنصرف!$C$3:$C$717)*1,المنصرف!$J$3:$J$717)</f>
        <v>0</v>
      </c>
      <c r="CV16" s="160">
        <f>SUMPRODUCT((CV$3=المنصرف!$E$3:$E$717)*1,('بيان العهد والتسويات'!$C16=المنصرف!$C$3:$C$717)*1,المنصرف!$G$3:$G$717)</f>
        <v>0</v>
      </c>
      <c r="CW16" s="160">
        <f>SUMPRODUCT((CV$3=المنصرف!$E$3:$E$717)*1,('بيان العهد والتسويات'!$C16=المنصرف!$C$3:$C$717)*1,المنصرف!$J$3:$J$717)</f>
        <v>0</v>
      </c>
      <c r="CX16" s="160">
        <f>SUMPRODUCT((CX$3=المنصرف!$E$3:$E$717)*1,('بيان العهد والتسويات'!$C16=المنصرف!$C$3:$C$717)*1,المنصرف!$G$3:$G$717)</f>
        <v>0</v>
      </c>
      <c r="CY16" s="160">
        <f>SUMPRODUCT((CX$3=المنصرف!$E$3:$E$717)*1,('بيان العهد والتسويات'!$C16=المنصرف!$C$3:$C$717)*1,المنصرف!$J$3:$J$717)</f>
        <v>0</v>
      </c>
      <c r="CZ16" s="160">
        <f>SUMPRODUCT((CZ$3=المنصرف!$E$3:$E$717)*1,('بيان العهد والتسويات'!$C16=المنصرف!$C$3:$C$717)*1,المنصرف!$G$3:$G$717)</f>
        <v>0</v>
      </c>
      <c r="DA16" s="160">
        <f>SUMPRODUCT((CZ$3=المنصرف!$E$3:$E$717)*1,('بيان العهد والتسويات'!$C16=المنصرف!$C$3:$C$717)*1,المنصرف!$J$3:$J$717)</f>
        <v>0</v>
      </c>
    </row>
    <row r="17" spans="3:105" ht="20.25" x14ac:dyDescent="0.15">
      <c r="C17" s="134">
        <v>45849</v>
      </c>
      <c r="D17" s="121">
        <f>SUMPRODUCT(($D$3=المنصرف!$E$3:$E$717)*1,('بيان العهد والتسويات'!$C17=المنصرف!$C$3:$C$717)*1,المنصرف!$G$3:$G$717)</f>
        <v>0</v>
      </c>
      <c r="E17" s="122">
        <f>SUMPRODUCT(($D$3=المنصرف!$E$3:$E$717)*1,('بيان العهد والتسويات'!$C17=المنصرف!$C$3:$C$717)*1,المنصرف!$J$3:$J$717)</f>
        <v>0</v>
      </c>
      <c r="F17" s="124">
        <f>SUMPRODUCT(($F$3=المنصرف!$E$3:$E$717)*1,('بيان العهد والتسويات'!$C17=المنصرف!$C$3:$C$717)*1,المنصرف!$G$3:$G$717)</f>
        <v>0</v>
      </c>
      <c r="G17" s="123">
        <f>SUMPRODUCT(($F$3=المنصرف!$E$3:$E$717)*1,('بيان العهد والتسويات'!$C17=المنصرف!$C$3:$C$717)*1,المنصرف!$J$3:$J$717)</f>
        <v>0</v>
      </c>
      <c r="H17" s="121">
        <f>SUMPRODUCT(($H$3=المنصرف!$E$3:$E$717)*1,('بيان العهد والتسويات'!$C17=المنصرف!$C$3:$C$717)*1,المنصرف!$G$3:$G$717)</f>
        <v>0</v>
      </c>
      <c r="I17" s="122">
        <f>SUMPRODUCT(($H$3=المنصرف!$E$3:$E$717)*1,('بيان العهد والتسويات'!$C17=المنصرف!$C$3:$C$717)*1,المنصرف!$J$3:$J$717)</f>
        <v>0</v>
      </c>
      <c r="J17" s="124">
        <f>SUMPRODUCT(($J$3=المنصرف!$E$3:$E$717)*1,('بيان العهد والتسويات'!$C17=المنصرف!$C$3:$C$717)*1,المنصرف!$G$3:$G$717)</f>
        <v>0</v>
      </c>
      <c r="K17" s="123">
        <f>SUMPRODUCT(($J$3=المنصرف!$E$3:$E$717)*1,('بيان العهد والتسويات'!$C17=المنصرف!$C$3:$C$717)*1,المنصرف!$J$3:$J$717)</f>
        <v>0</v>
      </c>
      <c r="L17" s="121">
        <f>SUMPRODUCT(($L$3=المنصرف!$E$3:$E$717)*1,('بيان العهد والتسويات'!$C17=المنصرف!$C$3:$C$717)*1,المنصرف!$G$3:$G$717)</f>
        <v>0</v>
      </c>
      <c r="M17" s="122">
        <f>SUMPRODUCT(($L$3=المنصرف!$E$3:$E$717)*1,('بيان العهد والتسويات'!$C17=المنصرف!$C$3:$C$717)*1,المنصرف!$J$3:$J$717)</f>
        <v>0</v>
      </c>
      <c r="N17" s="124">
        <f>SUMPRODUCT(($N$3=المنصرف!$E$3:$E$717)*1,('بيان العهد والتسويات'!$C17=المنصرف!$C$3:$C$717)*1,المنصرف!$G$3:$G$717)</f>
        <v>0</v>
      </c>
      <c r="O17" s="123">
        <f>SUMPRODUCT(($N$3=المنصرف!$E$3:$E$717)*1,('بيان العهد والتسويات'!$C17=المنصرف!$C$3:$C$717)*1,المنصرف!$J$3:$J$717)</f>
        <v>0</v>
      </c>
      <c r="P17" s="121">
        <f>SUMPRODUCT(($P$3=المنصرف!$E$3:$E$717)*1,('بيان العهد والتسويات'!$C17=المنصرف!$C$3:$C$717)*1,المنصرف!$G$3:$G$717)</f>
        <v>0</v>
      </c>
      <c r="Q17" s="122">
        <f>SUMPRODUCT(($P$3=المنصرف!$E$3:$E$717)*1,('بيان العهد والتسويات'!$C17=المنصرف!$C$3:$C$717)*1,المنصرف!$J$3:$J$717)</f>
        <v>0</v>
      </c>
      <c r="R17" s="124">
        <f>SUMPRODUCT(($R$3=المنصرف!$E$3:$E$717)*1,('بيان العهد والتسويات'!$C17=المنصرف!$C$3:$C$717)*1,المنصرف!$G$3:$G$717)</f>
        <v>0</v>
      </c>
      <c r="S17" s="123">
        <f>SUMPRODUCT(($R$3=المنصرف!$E$3:$E$717)*1,('بيان العهد والتسويات'!$C17=المنصرف!$C$3:$C$717)*1,المنصرف!$J$3:$J$717)</f>
        <v>0</v>
      </c>
      <c r="T17" s="121">
        <f>SUMPRODUCT(($T$3=المنصرف!$E$3:$E$717)*1,('بيان العهد والتسويات'!$C17=المنصرف!$C$3:$C$717)*1,المنصرف!$G$3:$G$717)</f>
        <v>0</v>
      </c>
      <c r="U17" s="122">
        <f>SUMPRODUCT(($T$3=المنصرف!$E$3:$E$717)*1,('بيان العهد والتسويات'!$C17=المنصرف!$C$3:$C$717)*1,المنصرف!$J$3:$J$717)</f>
        <v>0</v>
      </c>
      <c r="V17" s="124">
        <f>SUMPRODUCT(($V$3=المنصرف!$E$3:$E$717)*1,('بيان العهد والتسويات'!$C17=المنصرف!$C$3:$C$717)*1,المنصرف!$G$3:$G$717)</f>
        <v>0</v>
      </c>
      <c r="W17" s="123">
        <f>SUMPRODUCT(($V$3=المنصرف!$E$3:$E$717)*1,('بيان العهد والتسويات'!$C17=المنصرف!$C$3:$C$717)*1,المنصرف!$J$3:$J$717)</f>
        <v>0</v>
      </c>
      <c r="X17" s="121">
        <f>SUMPRODUCT(($X$3=المنصرف!$E$3:$E$717)*1,('بيان العهد والتسويات'!$C17=المنصرف!$C$3:$C$717)*1,المنصرف!$G$3:$G$717)</f>
        <v>0</v>
      </c>
      <c r="Y17" s="122">
        <f>SUMPRODUCT(($X$3=المنصرف!$E$3:$E$717)*1,('بيان العهد والتسويات'!$C17=المنصرف!$C$3:$C$717)*1,المنصرف!$J$3:$J$717)</f>
        <v>0</v>
      </c>
      <c r="Z17" s="124">
        <f>SUMPRODUCT(($Z$3=المنصرف!$E$3:$E$717)*1,('بيان العهد والتسويات'!$C17=المنصرف!$C$3:$C$717)*1,المنصرف!$G$3:$G$717)</f>
        <v>0</v>
      </c>
      <c r="AA17" s="123">
        <f>SUMPRODUCT(($Z$3=المنصرف!$E$3:$E$717)*1,('بيان العهد والتسويات'!$C17=المنصرف!$C$3:$C$717)*1,المنصرف!$J$3:$J$717)</f>
        <v>0</v>
      </c>
      <c r="AB17" s="121">
        <f>SUMPRODUCT(($AB$3=المنصرف!$E$3:$E$717)*1,('بيان العهد والتسويات'!$C17=المنصرف!$C$3:$C$717)*1,المنصرف!$G$3:$G$717)</f>
        <v>0</v>
      </c>
      <c r="AC17" s="122">
        <f>SUMPRODUCT(($AB$3=المنصرف!$E$3:$E$717)*1,('بيان العهد والتسويات'!$C17=المنصرف!$C$3:$C$717)*1,المنصرف!$J$3:$J$717)</f>
        <v>0</v>
      </c>
      <c r="AD17" s="124">
        <f>SUMPRODUCT(($AD$3=المنصرف!$E$3:$E$717)*1,('بيان العهد والتسويات'!$C17=المنصرف!$C$3:$C$717)*1,المنصرف!$G$3:$G$717)</f>
        <v>0</v>
      </c>
      <c r="AE17" s="123">
        <f>SUMPRODUCT(($AD$3=المنصرف!$E$3:$E$717)*1,('بيان العهد والتسويات'!$C17=المنصرف!$C$3:$C$717)*1,المنصرف!$J$3:$J$717)</f>
        <v>0</v>
      </c>
      <c r="AF17" s="121">
        <f>SUMPRODUCT(($AF$3=المنصرف!$E$3:$E$717)*1,('بيان العهد والتسويات'!$C17=المنصرف!$C$3:$C$717)*1,المنصرف!$G$3:$G$717)</f>
        <v>0</v>
      </c>
      <c r="AG17" s="122">
        <f>SUMPRODUCT(($AF$3=المنصرف!$E$3:$E$717)*1,('بيان العهد والتسويات'!$C17=المنصرف!$C$3:$C$717)*1,المنصرف!$J$3:$J$717)</f>
        <v>0</v>
      </c>
      <c r="AH17" s="124">
        <f>SUMPRODUCT(($AH$3=المنصرف!$E$3:$E$717)*1,('بيان العهد والتسويات'!$C17=المنصرف!$C$3:$C$717)*1,المنصرف!$G$3:$G$717)</f>
        <v>0</v>
      </c>
      <c r="AI17" s="123">
        <f>SUMPRODUCT(($AH$3=المنصرف!$E$3:$E$717)*1,('بيان العهد والتسويات'!$C17=المنصرف!$C$3:$C$717)*1,المنصرف!$J$3:$J$717)</f>
        <v>0</v>
      </c>
      <c r="AJ17" s="145">
        <f>SUMPRODUCT((AJ$3=المنصرف!$E$3:$E$717)*1,('بيان العهد والتسويات'!$C17=المنصرف!$C$3:$C$717)*1,المنصرف!$G$3:$G$717)</f>
        <v>0</v>
      </c>
      <c r="AK17" s="145">
        <f>SUMPRODUCT((AJ$3=المنصرف!$E$3:$E$717)*1,('بيان العهد والتسويات'!$C17=المنصرف!$C$3:$C$717)*1,المنصرف!$J$3:$J$717)</f>
        <v>0</v>
      </c>
      <c r="AL17" s="161">
        <f>SUMPRODUCT((AL$3=المنصرف!$E$3:$E$717)*1,('بيان العهد والتسويات'!$C17=المنصرف!$C$3:$C$717)*1,المنصرف!$G$3:$G$717)</f>
        <v>0</v>
      </c>
      <c r="AM17" s="161">
        <f>SUMPRODUCT((AL$3=المنصرف!$E$3:$E$717)*1,('بيان العهد والتسويات'!$C17=المنصرف!$C$3:$C$717)*1,المنصرف!$J$3:$J$717)</f>
        <v>0</v>
      </c>
      <c r="AN17" s="160">
        <f>SUMPRODUCT((AN$3=المنصرف!$E$3:$E$717)*1,('بيان العهد والتسويات'!$C17=المنصرف!$C$3:$C$717)*1,المنصرف!$G$3:$G$717)</f>
        <v>0</v>
      </c>
      <c r="AO17" s="160">
        <f>SUMPRODUCT((AN$3=المنصرف!$E$3:$E$717)*1,('بيان العهد والتسويات'!$C17=المنصرف!$C$3:$C$717)*1,المنصرف!$J$3:$J$717)</f>
        <v>0</v>
      </c>
      <c r="AP17" s="160">
        <f>SUMPRODUCT((AP$3=المنصرف!$E$3:$E$717)*1,('بيان العهد والتسويات'!$C17=المنصرف!$C$3:$C$717)*1,المنصرف!$G$3:$G$717)</f>
        <v>0</v>
      </c>
      <c r="AQ17" s="160">
        <f>SUMPRODUCT((AP$3=المنصرف!$E$3:$E$717)*1,('بيان العهد والتسويات'!$C17=المنصرف!$C$3:$C$717)*1,المنصرف!$J$3:$J$717)</f>
        <v>0</v>
      </c>
      <c r="AR17" s="160">
        <f>SUMPRODUCT((AR$3=المنصرف!$E$3:$E$717)*1,('بيان العهد والتسويات'!$C17=المنصرف!$C$3:$C$717)*1,المنصرف!$G$3:$G$717)</f>
        <v>0</v>
      </c>
      <c r="AS17" s="160">
        <f>SUMPRODUCT((AR$3=المنصرف!$E$3:$E$717)*1,('بيان العهد والتسويات'!$C17=المنصرف!$C$3:$C$717)*1,المنصرف!$J$3:$J$717)</f>
        <v>0</v>
      </c>
      <c r="AT17" s="160">
        <f>SUMPRODUCT((AT$3=المنصرف!$E$3:$E$717)*1,('بيان العهد والتسويات'!$C17=المنصرف!$C$3:$C$717)*1,المنصرف!$G$3:$G$717)</f>
        <v>0</v>
      </c>
      <c r="AU17" s="160">
        <f>SUMPRODUCT((AT$3=المنصرف!$E$3:$E$717)*1,('بيان العهد والتسويات'!$C17=المنصرف!$C$3:$C$717)*1,المنصرف!$J$3:$J$717)</f>
        <v>0</v>
      </c>
      <c r="AV17" s="160">
        <f>SUMPRODUCT((AV$3=المنصرف!$E$3:$E$717)*1,('بيان العهد والتسويات'!$C17=المنصرف!$C$3:$C$717)*1,المنصرف!$G$3:$G$717)</f>
        <v>0</v>
      </c>
      <c r="AW17" s="160">
        <f>SUMPRODUCT((AV$3=المنصرف!$E$3:$E$717)*1,('بيان العهد والتسويات'!$C17=المنصرف!$C$3:$C$717)*1,المنصرف!$J$3:$J$717)</f>
        <v>0</v>
      </c>
      <c r="AX17" s="160">
        <f>SUMPRODUCT((AX$3=المنصرف!$E$3:$E$717)*1,('بيان العهد والتسويات'!$C17=المنصرف!$C$3:$C$717)*1,المنصرف!$G$3:$G$717)</f>
        <v>0</v>
      </c>
      <c r="AY17" s="160">
        <f>SUMPRODUCT((AX$3=المنصرف!$E$3:$E$717)*1,('بيان العهد والتسويات'!$C17=المنصرف!$C$3:$C$717)*1,المنصرف!$J$3:$J$717)</f>
        <v>0</v>
      </c>
      <c r="AZ17" s="160">
        <f>SUMPRODUCT((AZ$3=المنصرف!$E$3:$E$717)*1,('بيان العهد والتسويات'!$C17=المنصرف!$C$3:$C$717)*1,المنصرف!$G$3:$G$717)</f>
        <v>0</v>
      </c>
      <c r="BA17" s="160">
        <f>SUMPRODUCT((AZ$3=المنصرف!$E$3:$E$717)*1,('بيان العهد والتسويات'!$C17=المنصرف!$C$3:$C$717)*1,المنصرف!$J$3:$J$717)</f>
        <v>0</v>
      </c>
      <c r="BB17" s="160">
        <f>SUMPRODUCT((BB$3=المنصرف!$E$3:$E$717)*1,('بيان العهد والتسويات'!$C17=المنصرف!$C$3:$C$717)*1,المنصرف!$G$3:$G$717)</f>
        <v>0</v>
      </c>
      <c r="BC17" s="160">
        <f>SUMPRODUCT((BB$3=المنصرف!$E$3:$E$717)*1,('بيان العهد والتسويات'!$C17=المنصرف!$C$3:$C$717)*1,المنصرف!$J$3:$J$717)</f>
        <v>0</v>
      </c>
      <c r="BD17" s="160">
        <f>SUMPRODUCT((BD$3=المنصرف!$E$3:$E$717)*1,('بيان العهد والتسويات'!$C17=المنصرف!$C$3:$C$717)*1,المنصرف!$G$3:$G$717)</f>
        <v>0</v>
      </c>
      <c r="BE17" s="160">
        <f>SUMPRODUCT((BD$3=المنصرف!$E$3:$E$717)*1,('بيان العهد والتسويات'!$C17=المنصرف!$C$3:$C$717)*1,المنصرف!$J$3:$J$717)</f>
        <v>0</v>
      </c>
      <c r="BF17" s="160">
        <f>SUMPRODUCT((BF$3=المنصرف!$E$3:$E$717)*1,('بيان العهد والتسويات'!$C17=المنصرف!$C$3:$C$717)*1,المنصرف!$G$3:$G$717)</f>
        <v>0</v>
      </c>
      <c r="BG17" s="160">
        <f>SUMPRODUCT((BF$3=المنصرف!$E$3:$E$717)*1,('بيان العهد والتسويات'!$C17=المنصرف!$C$3:$C$717)*1,المنصرف!$J$3:$J$717)</f>
        <v>0</v>
      </c>
      <c r="BH17" s="160">
        <f>SUMPRODUCT((BH$3=المنصرف!$E$3:$E$717)*1,('بيان العهد والتسويات'!$C17=المنصرف!$C$3:$C$717)*1,المنصرف!$G$3:$G$717)</f>
        <v>0</v>
      </c>
      <c r="BI17" s="160">
        <f>SUMPRODUCT((BH$3=المنصرف!$E$3:$E$717)*1,('بيان العهد والتسويات'!$C17=المنصرف!$C$3:$C$717)*1,المنصرف!$J$3:$J$717)</f>
        <v>0</v>
      </c>
      <c r="BJ17" s="160">
        <f>SUMPRODUCT((BJ$3=المنصرف!$E$3:$E$717)*1,('بيان العهد والتسويات'!$C17=المنصرف!$C$3:$C$717)*1,المنصرف!$G$3:$G$717)</f>
        <v>0</v>
      </c>
      <c r="BK17" s="160">
        <f>SUMPRODUCT((BJ$3=المنصرف!$E$3:$E$717)*1,('بيان العهد والتسويات'!$C17=المنصرف!$C$3:$C$717)*1,المنصرف!$J$3:$J$717)</f>
        <v>0</v>
      </c>
      <c r="BL17" s="160">
        <f>SUMPRODUCT((BL$3=المنصرف!$E$3:$E$717)*1,('بيان العهد والتسويات'!$C17=المنصرف!$C$3:$C$717)*1,المنصرف!$G$3:$G$717)</f>
        <v>0</v>
      </c>
      <c r="BM17" s="160">
        <f>SUMPRODUCT((BL$3=المنصرف!$E$3:$E$717)*1,('بيان العهد والتسويات'!$C17=المنصرف!$C$3:$C$717)*1,المنصرف!$J$3:$J$717)</f>
        <v>0</v>
      </c>
      <c r="BN17" s="160">
        <f>SUMPRODUCT((BN$3=المنصرف!$E$3:$E$717)*1,('بيان العهد والتسويات'!$C17=المنصرف!$C$3:$C$717)*1,المنصرف!$G$3:$G$717)</f>
        <v>0</v>
      </c>
      <c r="BO17" s="160">
        <f>SUMPRODUCT((BN$3=المنصرف!$E$3:$E$717)*1,('بيان العهد والتسويات'!$C17=المنصرف!$C$3:$C$717)*1,المنصرف!$J$3:$J$717)</f>
        <v>0</v>
      </c>
      <c r="BP17" s="160">
        <f>SUMPRODUCT((BP$3=المنصرف!$E$3:$E$717)*1,('بيان العهد والتسويات'!$C17=المنصرف!$C$3:$C$717)*1,المنصرف!$G$3:$G$717)</f>
        <v>0</v>
      </c>
      <c r="BQ17" s="160">
        <f>SUMPRODUCT((BP$3=المنصرف!$E$3:$E$717)*1,('بيان العهد والتسويات'!$C17=المنصرف!$C$3:$C$717)*1,المنصرف!$J$3:$J$717)</f>
        <v>0</v>
      </c>
      <c r="BR17" s="160">
        <f>SUMPRODUCT((BR$3=المنصرف!$E$3:$E$717)*1,('بيان العهد والتسويات'!$C17=المنصرف!$C$3:$C$717)*1,المنصرف!$G$3:$G$717)</f>
        <v>0</v>
      </c>
      <c r="BS17" s="160">
        <f>SUMPRODUCT((BR$3=المنصرف!$E$3:$E$717)*1,('بيان العهد والتسويات'!$C17=المنصرف!$C$3:$C$717)*1,المنصرف!$J$3:$J$717)</f>
        <v>0</v>
      </c>
      <c r="BT17" s="160">
        <f>SUMPRODUCT((BT$3=المنصرف!$E$3:$E$717)*1,('بيان العهد والتسويات'!$C17=المنصرف!$C$3:$C$717)*1,المنصرف!$G$3:$G$717)</f>
        <v>0</v>
      </c>
      <c r="BU17" s="160">
        <f>SUMPRODUCT((BT$3=المنصرف!$E$3:$E$717)*1,('بيان العهد والتسويات'!$C17=المنصرف!$C$3:$C$717)*1,المنصرف!$J$3:$J$717)</f>
        <v>0</v>
      </c>
      <c r="BV17" s="160">
        <f>SUMPRODUCT((BV$3=المنصرف!$E$3:$E$717)*1,('بيان العهد والتسويات'!$C17=المنصرف!$C$3:$C$717)*1,المنصرف!$G$3:$G$717)</f>
        <v>0</v>
      </c>
      <c r="BW17" s="160">
        <f>SUMPRODUCT((BV$3=المنصرف!$E$3:$E$717)*1,('بيان العهد والتسويات'!$C17=المنصرف!$C$3:$C$717)*1,المنصرف!$J$3:$J$717)</f>
        <v>0</v>
      </c>
      <c r="BX17" s="160">
        <f>SUMPRODUCT((BX$3=المنصرف!$E$3:$E$717)*1,('بيان العهد والتسويات'!$C17=المنصرف!$C$3:$C$717)*1,المنصرف!$G$3:$G$717)</f>
        <v>0</v>
      </c>
      <c r="BY17" s="160">
        <f>SUMPRODUCT((BX$3=المنصرف!$E$3:$E$717)*1,('بيان العهد والتسويات'!$C17=المنصرف!$C$3:$C$717)*1,المنصرف!$J$3:$J$717)</f>
        <v>0</v>
      </c>
      <c r="BZ17" s="160">
        <f>SUMPRODUCT((BZ$3=المنصرف!$E$3:$E$717)*1,('بيان العهد والتسويات'!$C17=المنصرف!$C$3:$C$717)*1,المنصرف!$G$3:$G$717)</f>
        <v>0</v>
      </c>
      <c r="CA17" s="160">
        <f>SUMPRODUCT((BZ$3=المنصرف!$E$3:$E$717)*1,('بيان العهد والتسويات'!$C17=المنصرف!$C$3:$C$717)*1,المنصرف!$J$3:$J$717)</f>
        <v>0</v>
      </c>
      <c r="CB17" s="160">
        <f>SUMPRODUCT((CB$3=المنصرف!$E$3:$E$717)*1,('بيان العهد والتسويات'!$C17=المنصرف!$C$3:$C$717)*1,المنصرف!$G$3:$G$717)</f>
        <v>0</v>
      </c>
      <c r="CC17" s="160">
        <f>SUMPRODUCT((CB$3=المنصرف!$E$3:$E$717)*1,('بيان العهد والتسويات'!$C17=المنصرف!$C$3:$C$717)*1,المنصرف!$J$3:$J$717)</f>
        <v>0</v>
      </c>
      <c r="CD17" s="160">
        <f>SUMPRODUCT((CD$3=المنصرف!$E$3:$E$717)*1,('بيان العهد والتسويات'!$C17=المنصرف!$C$3:$C$717)*1,المنصرف!$G$3:$G$717)</f>
        <v>0</v>
      </c>
      <c r="CE17" s="160">
        <f>SUMPRODUCT((CD$3=المنصرف!$E$3:$E$717)*1,('بيان العهد والتسويات'!$C17=المنصرف!$C$3:$C$717)*1,المنصرف!$J$3:$J$717)</f>
        <v>0</v>
      </c>
      <c r="CF17" s="160">
        <f>SUMPRODUCT((CF$3=المنصرف!$E$3:$E$717)*1,('بيان العهد والتسويات'!$C17=المنصرف!$C$3:$C$717)*1,المنصرف!$G$3:$G$717)</f>
        <v>0</v>
      </c>
      <c r="CG17" s="160">
        <f>SUMPRODUCT((CF$3=المنصرف!$E$3:$E$717)*1,('بيان العهد والتسويات'!$C17=المنصرف!$C$3:$C$717)*1,المنصرف!$J$3:$J$717)</f>
        <v>0</v>
      </c>
      <c r="CH17" s="160">
        <f>SUMPRODUCT((CH$3=المنصرف!$E$3:$E$717)*1,('بيان العهد والتسويات'!$C17=المنصرف!$C$3:$C$717)*1,المنصرف!$G$3:$G$717)</f>
        <v>0</v>
      </c>
      <c r="CI17" s="160">
        <f>SUMPRODUCT((CH$3=المنصرف!$E$3:$E$717)*1,('بيان العهد والتسويات'!$C17=المنصرف!$C$3:$C$717)*1,المنصرف!$J$3:$J$717)</f>
        <v>0</v>
      </c>
      <c r="CJ17" s="160">
        <f>SUMPRODUCT((CJ$3=المنصرف!$E$3:$E$717)*1,('بيان العهد والتسويات'!$C17=المنصرف!$C$3:$C$717)*1,المنصرف!$G$3:$G$717)</f>
        <v>0</v>
      </c>
      <c r="CK17" s="160">
        <f>SUMPRODUCT((CJ$3=المنصرف!$E$3:$E$717)*1,('بيان العهد والتسويات'!$C17=المنصرف!$C$3:$C$717)*1,المنصرف!$J$3:$J$717)</f>
        <v>0</v>
      </c>
      <c r="CL17" s="160">
        <f>SUMPRODUCT((CL$3=المنصرف!$E$3:$E$717)*1,('بيان العهد والتسويات'!$C17=المنصرف!$C$3:$C$717)*1,المنصرف!$G$3:$G$717)</f>
        <v>0</v>
      </c>
      <c r="CM17" s="160">
        <f>SUMPRODUCT((CL$3=المنصرف!$E$3:$E$717)*1,('بيان العهد والتسويات'!$C17=المنصرف!$C$3:$C$717)*1,المنصرف!$J$3:$J$717)</f>
        <v>0</v>
      </c>
      <c r="CN17" s="160">
        <f>SUMPRODUCT((CN$3=المنصرف!$E$3:$E$717)*1,('بيان العهد والتسويات'!$C17=المنصرف!$C$3:$C$717)*1,المنصرف!$G$3:$G$717)</f>
        <v>0</v>
      </c>
      <c r="CO17" s="160">
        <f>SUMPRODUCT((CN$3=المنصرف!$E$3:$E$717)*1,('بيان العهد والتسويات'!$C17=المنصرف!$C$3:$C$717)*1,المنصرف!$J$3:$J$717)</f>
        <v>0</v>
      </c>
      <c r="CP17" s="160">
        <f>SUMPRODUCT((CP$3=المنصرف!$E$3:$E$717)*1,('بيان العهد والتسويات'!$C17=المنصرف!$C$3:$C$717)*1,المنصرف!$G$3:$G$717)</f>
        <v>0</v>
      </c>
      <c r="CQ17" s="160">
        <f>SUMPRODUCT((CP$3=المنصرف!$E$3:$E$717)*1,('بيان العهد والتسويات'!$C17=المنصرف!$C$3:$C$717)*1,المنصرف!$J$3:$J$717)</f>
        <v>0</v>
      </c>
      <c r="CR17" s="160">
        <f>SUMPRODUCT((CR$3=المنصرف!$E$3:$E$717)*1,('بيان العهد والتسويات'!$C17=المنصرف!$C$3:$C$717)*1,المنصرف!$G$3:$G$717)</f>
        <v>0</v>
      </c>
      <c r="CS17" s="160">
        <f>SUMPRODUCT((CR$3=المنصرف!$E$3:$E$717)*1,('بيان العهد والتسويات'!$C17=المنصرف!$C$3:$C$717)*1,المنصرف!$J$3:$J$717)</f>
        <v>0</v>
      </c>
      <c r="CT17" s="160">
        <f>SUMPRODUCT((CT$3=المنصرف!$E$3:$E$717)*1,('بيان العهد والتسويات'!$C17=المنصرف!$C$3:$C$717)*1,المنصرف!$G$3:$G$717)</f>
        <v>0</v>
      </c>
      <c r="CU17" s="160">
        <f>SUMPRODUCT((CT$3=المنصرف!$E$3:$E$717)*1,('بيان العهد والتسويات'!$C17=المنصرف!$C$3:$C$717)*1,المنصرف!$J$3:$J$717)</f>
        <v>0</v>
      </c>
      <c r="CV17" s="160">
        <f>SUMPRODUCT((CV$3=المنصرف!$E$3:$E$717)*1,('بيان العهد والتسويات'!$C17=المنصرف!$C$3:$C$717)*1,المنصرف!$G$3:$G$717)</f>
        <v>0</v>
      </c>
      <c r="CW17" s="160">
        <f>SUMPRODUCT((CV$3=المنصرف!$E$3:$E$717)*1,('بيان العهد والتسويات'!$C17=المنصرف!$C$3:$C$717)*1,المنصرف!$J$3:$J$717)</f>
        <v>0</v>
      </c>
      <c r="CX17" s="160">
        <f>SUMPRODUCT((CX$3=المنصرف!$E$3:$E$717)*1,('بيان العهد والتسويات'!$C17=المنصرف!$C$3:$C$717)*1,المنصرف!$G$3:$G$717)</f>
        <v>0</v>
      </c>
      <c r="CY17" s="160">
        <f>SUMPRODUCT((CX$3=المنصرف!$E$3:$E$717)*1,('بيان العهد والتسويات'!$C17=المنصرف!$C$3:$C$717)*1,المنصرف!$J$3:$J$717)</f>
        <v>0</v>
      </c>
      <c r="CZ17" s="160">
        <f>SUMPRODUCT((CZ$3=المنصرف!$E$3:$E$717)*1,('بيان العهد والتسويات'!$C17=المنصرف!$C$3:$C$717)*1,المنصرف!$G$3:$G$717)</f>
        <v>0</v>
      </c>
      <c r="DA17" s="160">
        <f>SUMPRODUCT((CZ$3=المنصرف!$E$3:$E$717)*1,('بيان العهد والتسويات'!$C17=المنصرف!$C$3:$C$717)*1,المنصرف!$J$3:$J$717)</f>
        <v>0</v>
      </c>
    </row>
    <row r="18" spans="3:105" ht="20.25" x14ac:dyDescent="0.15">
      <c r="C18" s="134">
        <v>45850</v>
      </c>
      <c r="D18" s="121">
        <f>SUMPRODUCT(($D$3=المنصرف!$E$3:$E$717)*1,('بيان العهد والتسويات'!$C18=المنصرف!$C$3:$C$717)*1,المنصرف!$G$3:$G$717)</f>
        <v>0</v>
      </c>
      <c r="E18" s="122">
        <f>SUMPRODUCT(($D$3=المنصرف!$E$3:$E$717)*1,('بيان العهد والتسويات'!$C18=المنصرف!$C$3:$C$717)*1,المنصرف!$J$3:$J$717)</f>
        <v>0</v>
      </c>
      <c r="F18" s="124">
        <f>SUMPRODUCT(($F$3=المنصرف!$E$3:$E$717)*1,('بيان العهد والتسويات'!$C18=المنصرف!$C$3:$C$717)*1,المنصرف!$G$3:$G$717)</f>
        <v>0</v>
      </c>
      <c r="G18" s="123">
        <f>SUMPRODUCT(($F$3=المنصرف!$E$3:$E$717)*1,('بيان العهد والتسويات'!$C18=المنصرف!$C$3:$C$717)*1,المنصرف!$J$3:$J$717)</f>
        <v>0</v>
      </c>
      <c r="H18" s="121">
        <f>SUMPRODUCT(($H$3=المنصرف!$E$3:$E$717)*1,('بيان العهد والتسويات'!$C18=المنصرف!$C$3:$C$717)*1,المنصرف!$G$3:$G$717)</f>
        <v>0</v>
      </c>
      <c r="I18" s="122">
        <f>SUMPRODUCT(($H$3=المنصرف!$E$3:$E$717)*1,('بيان العهد والتسويات'!$C18=المنصرف!$C$3:$C$717)*1,المنصرف!$J$3:$J$717)</f>
        <v>0</v>
      </c>
      <c r="J18" s="124">
        <f>SUMPRODUCT(($J$3=المنصرف!$E$3:$E$717)*1,('بيان العهد والتسويات'!$C18=المنصرف!$C$3:$C$717)*1,المنصرف!$G$3:$G$717)</f>
        <v>0</v>
      </c>
      <c r="K18" s="123">
        <f>SUMPRODUCT(($J$3=المنصرف!$E$3:$E$717)*1,('بيان العهد والتسويات'!$C18=المنصرف!$C$3:$C$717)*1,المنصرف!$J$3:$J$717)</f>
        <v>0</v>
      </c>
      <c r="L18" s="121">
        <f>SUMPRODUCT(($L$3=المنصرف!$E$3:$E$717)*1,('بيان العهد والتسويات'!$C18=المنصرف!$C$3:$C$717)*1,المنصرف!$G$3:$G$717)</f>
        <v>0</v>
      </c>
      <c r="M18" s="122">
        <f>SUMPRODUCT(($L$3=المنصرف!$E$3:$E$717)*1,('بيان العهد والتسويات'!$C18=المنصرف!$C$3:$C$717)*1,المنصرف!$J$3:$J$717)</f>
        <v>0</v>
      </c>
      <c r="N18" s="124">
        <f>SUMPRODUCT(($N$3=المنصرف!$E$3:$E$717)*1,('بيان العهد والتسويات'!$C18=المنصرف!$C$3:$C$717)*1,المنصرف!$G$3:$G$717)</f>
        <v>0</v>
      </c>
      <c r="O18" s="123">
        <f>SUMPRODUCT(($N$3=المنصرف!$E$3:$E$717)*1,('بيان العهد والتسويات'!$C18=المنصرف!$C$3:$C$717)*1,المنصرف!$J$3:$J$717)</f>
        <v>0</v>
      </c>
      <c r="P18" s="121">
        <f>SUMPRODUCT(($P$3=المنصرف!$E$3:$E$717)*1,('بيان العهد والتسويات'!$C18=المنصرف!$C$3:$C$717)*1,المنصرف!$G$3:$G$717)</f>
        <v>0</v>
      </c>
      <c r="Q18" s="122">
        <f>SUMPRODUCT(($P$3=المنصرف!$E$3:$E$717)*1,('بيان العهد والتسويات'!$C18=المنصرف!$C$3:$C$717)*1,المنصرف!$J$3:$J$717)</f>
        <v>0</v>
      </c>
      <c r="R18" s="124">
        <f>SUMPRODUCT(($R$3=المنصرف!$E$3:$E$717)*1,('بيان العهد والتسويات'!$C18=المنصرف!$C$3:$C$717)*1,المنصرف!$G$3:$G$717)</f>
        <v>0</v>
      </c>
      <c r="S18" s="123">
        <f>SUMPRODUCT(($R$3=المنصرف!$E$3:$E$717)*1,('بيان العهد والتسويات'!$C18=المنصرف!$C$3:$C$717)*1,المنصرف!$J$3:$J$717)</f>
        <v>0</v>
      </c>
      <c r="T18" s="121">
        <f>SUMPRODUCT(($T$3=المنصرف!$E$3:$E$717)*1,('بيان العهد والتسويات'!$C18=المنصرف!$C$3:$C$717)*1,المنصرف!$G$3:$G$717)</f>
        <v>0</v>
      </c>
      <c r="U18" s="122">
        <f>SUMPRODUCT(($T$3=المنصرف!$E$3:$E$717)*1,('بيان العهد والتسويات'!$C18=المنصرف!$C$3:$C$717)*1,المنصرف!$J$3:$J$717)</f>
        <v>0</v>
      </c>
      <c r="V18" s="124">
        <f>SUMPRODUCT(($V$3=المنصرف!$E$3:$E$717)*1,('بيان العهد والتسويات'!$C18=المنصرف!$C$3:$C$717)*1,المنصرف!$G$3:$G$717)</f>
        <v>0</v>
      </c>
      <c r="W18" s="123">
        <f>SUMPRODUCT(($V$3=المنصرف!$E$3:$E$717)*1,('بيان العهد والتسويات'!$C18=المنصرف!$C$3:$C$717)*1,المنصرف!$J$3:$J$717)</f>
        <v>0</v>
      </c>
      <c r="X18" s="121">
        <f>SUMPRODUCT(($X$3=المنصرف!$E$3:$E$717)*1,('بيان العهد والتسويات'!$C18=المنصرف!$C$3:$C$717)*1,المنصرف!$G$3:$G$717)</f>
        <v>0</v>
      </c>
      <c r="Y18" s="122">
        <f>SUMPRODUCT(($X$3=المنصرف!$E$3:$E$717)*1,('بيان العهد والتسويات'!$C18=المنصرف!$C$3:$C$717)*1,المنصرف!$J$3:$J$717)</f>
        <v>0</v>
      </c>
      <c r="Z18" s="124">
        <f>SUMPRODUCT(($Z$3=المنصرف!$E$3:$E$717)*1,('بيان العهد والتسويات'!$C18=المنصرف!$C$3:$C$717)*1,المنصرف!$G$3:$G$717)</f>
        <v>0</v>
      </c>
      <c r="AA18" s="123">
        <f>SUMPRODUCT(($Z$3=المنصرف!$E$3:$E$717)*1,('بيان العهد والتسويات'!$C18=المنصرف!$C$3:$C$717)*1,المنصرف!$J$3:$J$717)</f>
        <v>0</v>
      </c>
      <c r="AB18" s="121">
        <f>SUMPRODUCT(($AB$3=المنصرف!$E$3:$E$717)*1,('بيان العهد والتسويات'!$C18=المنصرف!$C$3:$C$717)*1,المنصرف!$G$3:$G$717)</f>
        <v>0</v>
      </c>
      <c r="AC18" s="122">
        <f>SUMPRODUCT(($AB$3=المنصرف!$E$3:$E$717)*1,('بيان العهد والتسويات'!$C18=المنصرف!$C$3:$C$717)*1,المنصرف!$J$3:$J$717)</f>
        <v>0</v>
      </c>
      <c r="AD18" s="124">
        <f>SUMPRODUCT(($AD$3=المنصرف!$E$3:$E$717)*1,('بيان العهد والتسويات'!$C18=المنصرف!$C$3:$C$717)*1,المنصرف!$G$3:$G$717)</f>
        <v>0</v>
      </c>
      <c r="AE18" s="123">
        <f>SUMPRODUCT(($AD$3=المنصرف!$E$3:$E$717)*1,('بيان العهد والتسويات'!$C18=المنصرف!$C$3:$C$717)*1,المنصرف!$J$3:$J$717)</f>
        <v>0</v>
      </c>
      <c r="AF18" s="121">
        <f>SUMPRODUCT(($AF$3=المنصرف!$E$3:$E$717)*1,('بيان العهد والتسويات'!$C18=المنصرف!$C$3:$C$717)*1,المنصرف!$G$3:$G$717)</f>
        <v>0</v>
      </c>
      <c r="AG18" s="122">
        <f>SUMPRODUCT(($AF$3=المنصرف!$E$3:$E$717)*1,('بيان العهد والتسويات'!$C18=المنصرف!$C$3:$C$717)*1,المنصرف!$J$3:$J$717)</f>
        <v>0</v>
      </c>
      <c r="AH18" s="124">
        <f>SUMPRODUCT(($AH$3=المنصرف!$E$3:$E$717)*1,('بيان العهد والتسويات'!$C18=المنصرف!$C$3:$C$717)*1,المنصرف!$G$3:$G$717)</f>
        <v>0</v>
      </c>
      <c r="AI18" s="123">
        <f>SUMPRODUCT(($AH$3=المنصرف!$E$3:$E$717)*1,('بيان العهد والتسويات'!$C18=المنصرف!$C$3:$C$717)*1,المنصرف!$J$3:$J$717)</f>
        <v>0</v>
      </c>
      <c r="AJ18" s="145">
        <f>SUMPRODUCT((AJ$3=المنصرف!$E$3:$E$717)*1,('بيان العهد والتسويات'!$C18=المنصرف!$C$3:$C$717)*1,المنصرف!$G$3:$G$717)</f>
        <v>0</v>
      </c>
      <c r="AK18" s="145">
        <f>SUMPRODUCT((AJ$3=المنصرف!$E$3:$E$717)*1,('بيان العهد والتسويات'!$C18=المنصرف!$C$3:$C$717)*1,المنصرف!$J$3:$J$717)</f>
        <v>0</v>
      </c>
      <c r="AL18" s="161">
        <f>SUMPRODUCT((AL$3=المنصرف!$E$3:$E$717)*1,('بيان العهد والتسويات'!$C18=المنصرف!$C$3:$C$717)*1,المنصرف!$G$3:$G$717)</f>
        <v>0</v>
      </c>
      <c r="AM18" s="161">
        <f>SUMPRODUCT((AL$3=المنصرف!$E$3:$E$717)*1,('بيان العهد والتسويات'!$C18=المنصرف!$C$3:$C$717)*1,المنصرف!$J$3:$J$717)</f>
        <v>0</v>
      </c>
      <c r="AN18" s="160">
        <f>SUMPRODUCT((AN$3=المنصرف!$E$3:$E$717)*1,('بيان العهد والتسويات'!$C18=المنصرف!$C$3:$C$717)*1,المنصرف!$G$3:$G$717)</f>
        <v>0</v>
      </c>
      <c r="AO18" s="160">
        <f>SUMPRODUCT((AN$3=المنصرف!$E$3:$E$717)*1,('بيان العهد والتسويات'!$C18=المنصرف!$C$3:$C$717)*1,المنصرف!$J$3:$J$717)</f>
        <v>0</v>
      </c>
      <c r="AP18" s="160">
        <f>SUMPRODUCT((AP$3=المنصرف!$E$3:$E$717)*1,('بيان العهد والتسويات'!$C18=المنصرف!$C$3:$C$717)*1,المنصرف!$G$3:$G$717)</f>
        <v>0</v>
      </c>
      <c r="AQ18" s="160">
        <f>SUMPRODUCT((AP$3=المنصرف!$E$3:$E$717)*1,('بيان العهد والتسويات'!$C18=المنصرف!$C$3:$C$717)*1,المنصرف!$J$3:$J$717)</f>
        <v>0</v>
      </c>
      <c r="AR18" s="160">
        <f>SUMPRODUCT((AR$3=المنصرف!$E$3:$E$717)*1,('بيان العهد والتسويات'!$C18=المنصرف!$C$3:$C$717)*1,المنصرف!$G$3:$G$717)</f>
        <v>0</v>
      </c>
      <c r="AS18" s="160">
        <f>SUMPRODUCT((AR$3=المنصرف!$E$3:$E$717)*1,('بيان العهد والتسويات'!$C18=المنصرف!$C$3:$C$717)*1,المنصرف!$J$3:$J$717)</f>
        <v>0</v>
      </c>
      <c r="AT18" s="160">
        <f>SUMPRODUCT((AT$3=المنصرف!$E$3:$E$717)*1,('بيان العهد والتسويات'!$C18=المنصرف!$C$3:$C$717)*1,المنصرف!$G$3:$G$717)</f>
        <v>0</v>
      </c>
      <c r="AU18" s="160">
        <f>SUMPRODUCT((AT$3=المنصرف!$E$3:$E$717)*1,('بيان العهد والتسويات'!$C18=المنصرف!$C$3:$C$717)*1,المنصرف!$J$3:$J$717)</f>
        <v>0</v>
      </c>
      <c r="AV18" s="160">
        <f>SUMPRODUCT((AV$3=المنصرف!$E$3:$E$717)*1,('بيان العهد والتسويات'!$C18=المنصرف!$C$3:$C$717)*1,المنصرف!$G$3:$G$717)</f>
        <v>0</v>
      </c>
      <c r="AW18" s="160">
        <f>SUMPRODUCT((AV$3=المنصرف!$E$3:$E$717)*1,('بيان العهد والتسويات'!$C18=المنصرف!$C$3:$C$717)*1,المنصرف!$J$3:$J$717)</f>
        <v>0</v>
      </c>
      <c r="AX18" s="160">
        <f>SUMPRODUCT((AX$3=المنصرف!$E$3:$E$717)*1,('بيان العهد والتسويات'!$C18=المنصرف!$C$3:$C$717)*1,المنصرف!$G$3:$G$717)</f>
        <v>0</v>
      </c>
      <c r="AY18" s="160">
        <f>SUMPRODUCT((AX$3=المنصرف!$E$3:$E$717)*1,('بيان العهد والتسويات'!$C18=المنصرف!$C$3:$C$717)*1,المنصرف!$J$3:$J$717)</f>
        <v>0</v>
      </c>
      <c r="AZ18" s="160">
        <f>SUMPRODUCT((AZ$3=المنصرف!$E$3:$E$717)*1,('بيان العهد والتسويات'!$C18=المنصرف!$C$3:$C$717)*1,المنصرف!$G$3:$G$717)</f>
        <v>0</v>
      </c>
      <c r="BA18" s="160">
        <f>SUMPRODUCT((AZ$3=المنصرف!$E$3:$E$717)*1,('بيان العهد والتسويات'!$C18=المنصرف!$C$3:$C$717)*1,المنصرف!$J$3:$J$717)</f>
        <v>0</v>
      </c>
      <c r="BB18" s="160">
        <f>SUMPRODUCT((BB$3=المنصرف!$E$3:$E$717)*1,('بيان العهد والتسويات'!$C18=المنصرف!$C$3:$C$717)*1,المنصرف!$G$3:$G$717)</f>
        <v>0</v>
      </c>
      <c r="BC18" s="160">
        <f>SUMPRODUCT((BB$3=المنصرف!$E$3:$E$717)*1,('بيان العهد والتسويات'!$C18=المنصرف!$C$3:$C$717)*1,المنصرف!$J$3:$J$717)</f>
        <v>0</v>
      </c>
      <c r="BD18" s="160">
        <f>SUMPRODUCT((BD$3=المنصرف!$E$3:$E$717)*1,('بيان العهد والتسويات'!$C18=المنصرف!$C$3:$C$717)*1,المنصرف!$G$3:$G$717)</f>
        <v>0</v>
      </c>
      <c r="BE18" s="160">
        <f>SUMPRODUCT((BD$3=المنصرف!$E$3:$E$717)*1,('بيان العهد والتسويات'!$C18=المنصرف!$C$3:$C$717)*1,المنصرف!$J$3:$J$717)</f>
        <v>0</v>
      </c>
      <c r="BF18" s="160">
        <f>SUMPRODUCT((BF$3=المنصرف!$E$3:$E$717)*1,('بيان العهد والتسويات'!$C18=المنصرف!$C$3:$C$717)*1,المنصرف!$G$3:$G$717)</f>
        <v>0</v>
      </c>
      <c r="BG18" s="160">
        <f>SUMPRODUCT((BF$3=المنصرف!$E$3:$E$717)*1,('بيان العهد والتسويات'!$C18=المنصرف!$C$3:$C$717)*1,المنصرف!$J$3:$J$717)</f>
        <v>0</v>
      </c>
      <c r="BH18" s="160">
        <f>SUMPRODUCT((BH$3=المنصرف!$E$3:$E$717)*1,('بيان العهد والتسويات'!$C18=المنصرف!$C$3:$C$717)*1,المنصرف!$G$3:$G$717)</f>
        <v>0</v>
      </c>
      <c r="BI18" s="160">
        <f>SUMPRODUCT((BH$3=المنصرف!$E$3:$E$717)*1,('بيان العهد والتسويات'!$C18=المنصرف!$C$3:$C$717)*1,المنصرف!$J$3:$J$717)</f>
        <v>0</v>
      </c>
      <c r="BJ18" s="160">
        <f>SUMPRODUCT((BJ$3=المنصرف!$E$3:$E$717)*1,('بيان العهد والتسويات'!$C18=المنصرف!$C$3:$C$717)*1,المنصرف!$G$3:$G$717)</f>
        <v>0</v>
      </c>
      <c r="BK18" s="160">
        <f>SUMPRODUCT((BJ$3=المنصرف!$E$3:$E$717)*1,('بيان العهد والتسويات'!$C18=المنصرف!$C$3:$C$717)*1,المنصرف!$J$3:$J$717)</f>
        <v>0</v>
      </c>
      <c r="BL18" s="160">
        <f>SUMPRODUCT((BL$3=المنصرف!$E$3:$E$717)*1,('بيان العهد والتسويات'!$C18=المنصرف!$C$3:$C$717)*1,المنصرف!$G$3:$G$717)</f>
        <v>0</v>
      </c>
      <c r="BM18" s="160">
        <f>SUMPRODUCT((BL$3=المنصرف!$E$3:$E$717)*1,('بيان العهد والتسويات'!$C18=المنصرف!$C$3:$C$717)*1,المنصرف!$J$3:$J$717)</f>
        <v>0</v>
      </c>
      <c r="BN18" s="160">
        <f>SUMPRODUCT((BN$3=المنصرف!$E$3:$E$717)*1,('بيان العهد والتسويات'!$C18=المنصرف!$C$3:$C$717)*1,المنصرف!$G$3:$G$717)</f>
        <v>0</v>
      </c>
      <c r="BO18" s="160">
        <f>SUMPRODUCT((BN$3=المنصرف!$E$3:$E$717)*1,('بيان العهد والتسويات'!$C18=المنصرف!$C$3:$C$717)*1,المنصرف!$J$3:$J$717)</f>
        <v>0</v>
      </c>
      <c r="BP18" s="160">
        <f>SUMPRODUCT((BP$3=المنصرف!$E$3:$E$717)*1,('بيان العهد والتسويات'!$C18=المنصرف!$C$3:$C$717)*1,المنصرف!$G$3:$G$717)</f>
        <v>0</v>
      </c>
      <c r="BQ18" s="160">
        <f>SUMPRODUCT((BP$3=المنصرف!$E$3:$E$717)*1,('بيان العهد والتسويات'!$C18=المنصرف!$C$3:$C$717)*1,المنصرف!$J$3:$J$717)</f>
        <v>0</v>
      </c>
      <c r="BR18" s="160">
        <f>SUMPRODUCT((BR$3=المنصرف!$E$3:$E$717)*1,('بيان العهد والتسويات'!$C18=المنصرف!$C$3:$C$717)*1,المنصرف!$G$3:$G$717)</f>
        <v>0</v>
      </c>
      <c r="BS18" s="160">
        <f>SUMPRODUCT((BR$3=المنصرف!$E$3:$E$717)*1,('بيان العهد والتسويات'!$C18=المنصرف!$C$3:$C$717)*1,المنصرف!$J$3:$J$717)</f>
        <v>0</v>
      </c>
      <c r="BT18" s="160">
        <f>SUMPRODUCT((BT$3=المنصرف!$E$3:$E$717)*1,('بيان العهد والتسويات'!$C18=المنصرف!$C$3:$C$717)*1,المنصرف!$G$3:$G$717)</f>
        <v>0</v>
      </c>
      <c r="BU18" s="160">
        <f>SUMPRODUCT((BT$3=المنصرف!$E$3:$E$717)*1,('بيان العهد والتسويات'!$C18=المنصرف!$C$3:$C$717)*1,المنصرف!$J$3:$J$717)</f>
        <v>0</v>
      </c>
      <c r="BV18" s="160">
        <f>SUMPRODUCT((BV$3=المنصرف!$E$3:$E$717)*1,('بيان العهد والتسويات'!$C18=المنصرف!$C$3:$C$717)*1,المنصرف!$G$3:$G$717)</f>
        <v>0</v>
      </c>
      <c r="BW18" s="160">
        <f>SUMPRODUCT((BV$3=المنصرف!$E$3:$E$717)*1,('بيان العهد والتسويات'!$C18=المنصرف!$C$3:$C$717)*1,المنصرف!$J$3:$J$717)</f>
        <v>0</v>
      </c>
      <c r="BX18" s="160">
        <f>SUMPRODUCT((BX$3=المنصرف!$E$3:$E$717)*1,('بيان العهد والتسويات'!$C18=المنصرف!$C$3:$C$717)*1,المنصرف!$G$3:$G$717)</f>
        <v>0</v>
      </c>
      <c r="BY18" s="160">
        <f>SUMPRODUCT((BX$3=المنصرف!$E$3:$E$717)*1,('بيان العهد والتسويات'!$C18=المنصرف!$C$3:$C$717)*1,المنصرف!$J$3:$J$717)</f>
        <v>0</v>
      </c>
      <c r="BZ18" s="160">
        <f>SUMPRODUCT((BZ$3=المنصرف!$E$3:$E$717)*1,('بيان العهد والتسويات'!$C18=المنصرف!$C$3:$C$717)*1,المنصرف!$G$3:$G$717)</f>
        <v>0</v>
      </c>
      <c r="CA18" s="160">
        <f>SUMPRODUCT((BZ$3=المنصرف!$E$3:$E$717)*1,('بيان العهد والتسويات'!$C18=المنصرف!$C$3:$C$717)*1,المنصرف!$J$3:$J$717)</f>
        <v>0</v>
      </c>
      <c r="CB18" s="160">
        <f>SUMPRODUCT((CB$3=المنصرف!$E$3:$E$717)*1,('بيان العهد والتسويات'!$C18=المنصرف!$C$3:$C$717)*1,المنصرف!$G$3:$G$717)</f>
        <v>0</v>
      </c>
      <c r="CC18" s="160">
        <f>SUMPRODUCT((CB$3=المنصرف!$E$3:$E$717)*1,('بيان العهد والتسويات'!$C18=المنصرف!$C$3:$C$717)*1,المنصرف!$J$3:$J$717)</f>
        <v>0</v>
      </c>
      <c r="CD18" s="160">
        <f>SUMPRODUCT((CD$3=المنصرف!$E$3:$E$717)*1,('بيان العهد والتسويات'!$C18=المنصرف!$C$3:$C$717)*1,المنصرف!$G$3:$G$717)</f>
        <v>0</v>
      </c>
      <c r="CE18" s="160">
        <f>SUMPRODUCT((CD$3=المنصرف!$E$3:$E$717)*1,('بيان العهد والتسويات'!$C18=المنصرف!$C$3:$C$717)*1,المنصرف!$J$3:$J$717)</f>
        <v>0</v>
      </c>
      <c r="CF18" s="160">
        <f>SUMPRODUCT((CF$3=المنصرف!$E$3:$E$717)*1,('بيان العهد والتسويات'!$C18=المنصرف!$C$3:$C$717)*1,المنصرف!$G$3:$G$717)</f>
        <v>0</v>
      </c>
      <c r="CG18" s="160">
        <f>SUMPRODUCT((CF$3=المنصرف!$E$3:$E$717)*1,('بيان العهد والتسويات'!$C18=المنصرف!$C$3:$C$717)*1,المنصرف!$J$3:$J$717)</f>
        <v>0</v>
      </c>
      <c r="CH18" s="160">
        <f>SUMPRODUCT((CH$3=المنصرف!$E$3:$E$717)*1,('بيان العهد والتسويات'!$C18=المنصرف!$C$3:$C$717)*1,المنصرف!$G$3:$G$717)</f>
        <v>0</v>
      </c>
      <c r="CI18" s="160">
        <f>SUMPRODUCT((CH$3=المنصرف!$E$3:$E$717)*1,('بيان العهد والتسويات'!$C18=المنصرف!$C$3:$C$717)*1,المنصرف!$J$3:$J$717)</f>
        <v>0</v>
      </c>
      <c r="CJ18" s="160">
        <f>SUMPRODUCT((CJ$3=المنصرف!$E$3:$E$717)*1,('بيان العهد والتسويات'!$C18=المنصرف!$C$3:$C$717)*1,المنصرف!$G$3:$G$717)</f>
        <v>0</v>
      </c>
      <c r="CK18" s="160">
        <f>SUMPRODUCT((CJ$3=المنصرف!$E$3:$E$717)*1,('بيان العهد والتسويات'!$C18=المنصرف!$C$3:$C$717)*1,المنصرف!$J$3:$J$717)</f>
        <v>0</v>
      </c>
      <c r="CL18" s="160">
        <f>SUMPRODUCT((CL$3=المنصرف!$E$3:$E$717)*1,('بيان العهد والتسويات'!$C18=المنصرف!$C$3:$C$717)*1,المنصرف!$G$3:$G$717)</f>
        <v>0</v>
      </c>
      <c r="CM18" s="160">
        <f>SUMPRODUCT((CL$3=المنصرف!$E$3:$E$717)*1,('بيان العهد والتسويات'!$C18=المنصرف!$C$3:$C$717)*1,المنصرف!$J$3:$J$717)</f>
        <v>0</v>
      </c>
      <c r="CN18" s="160">
        <f>SUMPRODUCT((CN$3=المنصرف!$E$3:$E$717)*1,('بيان العهد والتسويات'!$C18=المنصرف!$C$3:$C$717)*1,المنصرف!$G$3:$G$717)</f>
        <v>0</v>
      </c>
      <c r="CO18" s="160">
        <f>SUMPRODUCT((CN$3=المنصرف!$E$3:$E$717)*1,('بيان العهد والتسويات'!$C18=المنصرف!$C$3:$C$717)*1,المنصرف!$J$3:$J$717)</f>
        <v>0</v>
      </c>
      <c r="CP18" s="160">
        <f>SUMPRODUCT((CP$3=المنصرف!$E$3:$E$717)*1,('بيان العهد والتسويات'!$C18=المنصرف!$C$3:$C$717)*1,المنصرف!$G$3:$G$717)</f>
        <v>0</v>
      </c>
      <c r="CQ18" s="160">
        <f>SUMPRODUCT((CP$3=المنصرف!$E$3:$E$717)*1,('بيان العهد والتسويات'!$C18=المنصرف!$C$3:$C$717)*1,المنصرف!$J$3:$J$717)</f>
        <v>0</v>
      </c>
      <c r="CR18" s="160">
        <f>SUMPRODUCT((CR$3=المنصرف!$E$3:$E$717)*1,('بيان العهد والتسويات'!$C18=المنصرف!$C$3:$C$717)*1,المنصرف!$G$3:$G$717)</f>
        <v>0</v>
      </c>
      <c r="CS18" s="160">
        <f>SUMPRODUCT((CR$3=المنصرف!$E$3:$E$717)*1,('بيان العهد والتسويات'!$C18=المنصرف!$C$3:$C$717)*1,المنصرف!$J$3:$J$717)</f>
        <v>0</v>
      </c>
      <c r="CT18" s="160">
        <f>SUMPRODUCT((CT$3=المنصرف!$E$3:$E$717)*1,('بيان العهد والتسويات'!$C18=المنصرف!$C$3:$C$717)*1,المنصرف!$G$3:$G$717)</f>
        <v>0</v>
      </c>
      <c r="CU18" s="160">
        <f>SUMPRODUCT((CT$3=المنصرف!$E$3:$E$717)*1,('بيان العهد والتسويات'!$C18=المنصرف!$C$3:$C$717)*1,المنصرف!$J$3:$J$717)</f>
        <v>0</v>
      </c>
      <c r="CV18" s="160">
        <f>SUMPRODUCT((CV$3=المنصرف!$E$3:$E$717)*1,('بيان العهد والتسويات'!$C18=المنصرف!$C$3:$C$717)*1,المنصرف!$G$3:$G$717)</f>
        <v>0</v>
      </c>
      <c r="CW18" s="160">
        <f>SUMPRODUCT((CV$3=المنصرف!$E$3:$E$717)*1,('بيان العهد والتسويات'!$C18=المنصرف!$C$3:$C$717)*1,المنصرف!$J$3:$J$717)</f>
        <v>0</v>
      </c>
      <c r="CX18" s="160">
        <f>SUMPRODUCT((CX$3=المنصرف!$E$3:$E$717)*1,('بيان العهد والتسويات'!$C18=المنصرف!$C$3:$C$717)*1,المنصرف!$G$3:$G$717)</f>
        <v>0</v>
      </c>
      <c r="CY18" s="160">
        <f>SUMPRODUCT((CX$3=المنصرف!$E$3:$E$717)*1,('بيان العهد والتسويات'!$C18=المنصرف!$C$3:$C$717)*1,المنصرف!$J$3:$J$717)</f>
        <v>0</v>
      </c>
      <c r="CZ18" s="160">
        <f>SUMPRODUCT((CZ$3=المنصرف!$E$3:$E$717)*1,('بيان العهد والتسويات'!$C18=المنصرف!$C$3:$C$717)*1,المنصرف!$G$3:$G$717)</f>
        <v>0</v>
      </c>
      <c r="DA18" s="160">
        <f>SUMPRODUCT((CZ$3=المنصرف!$E$3:$E$717)*1,('بيان العهد والتسويات'!$C18=المنصرف!$C$3:$C$717)*1,المنصرف!$J$3:$J$717)</f>
        <v>0</v>
      </c>
    </row>
    <row r="19" spans="3:105" ht="20.25" x14ac:dyDescent="0.15">
      <c r="C19" s="134">
        <v>45851</v>
      </c>
      <c r="D19" s="121">
        <f>SUMPRODUCT(($D$3=المنصرف!$E$3:$E$717)*1,('بيان العهد والتسويات'!$C19=المنصرف!$C$3:$C$717)*1,المنصرف!$G$3:$G$717)</f>
        <v>136246.63</v>
      </c>
      <c r="E19" s="122">
        <f>SUMPRODUCT(($D$3=المنصرف!$E$3:$E$717)*1,('بيان العهد والتسويات'!$C19=المنصرف!$C$3:$C$717)*1,المنصرف!$J$3:$J$717)</f>
        <v>93600</v>
      </c>
      <c r="F19" s="124">
        <f>SUMPRODUCT(($F$3=المنصرف!$E$3:$E$717)*1,('بيان العهد والتسويات'!$C19=المنصرف!$C$3:$C$717)*1,المنصرف!$G$3:$G$717)</f>
        <v>0</v>
      </c>
      <c r="G19" s="123">
        <f>SUMPRODUCT(($F$3=المنصرف!$E$3:$E$717)*1,('بيان العهد والتسويات'!$C19=المنصرف!$C$3:$C$717)*1,المنصرف!$J$3:$J$717)</f>
        <v>0</v>
      </c>
      <c r="H19" s="121">
        <f>SUMPRODUCT(($H$3=المنصرف!$E$3:$E$717)*1,('بيان العهد والتسويات'!$C19=المنصرف!$C$3:$C$717)*1,المنصرف!$G$3:$G$717)</f>
        <v>100000</v>
      </c>
      <c r="I19" s="122">
        <f>SUMPRODUCT(($H$3=المنصرف!$E$3:$E$717)*1,('بيان العهد والتسويات'!$C19=المنصرف!$C$3:$C$717)*1,المنصرف!$J$3:$J$717)</f>
        <v>0</v>
      </c>
      <c r="J19" s="124">
        <f>SUMPRODUCT(($J$3=المنصرف!$E$3:$E$717)*1,('بيان العهد والتسويات'!$C19=المنصرف!$C$3:$C$717)*1,المنصرف!$G$3:$G$717)</f>
        <v>0</v>
      </c>
      <c r="K19" s="123">
        <f>SUMPRODUCT(($J$3=المنصرف!$E$3:$E$717)*1,('بيان العهد والتسويات'!$C19=المنصرف!$C$3:$C$717)*1,المنصرف!$J$3:$J$717)</f>
        <v>0</v>
      </c>
      <c r="L19" s="121">
        <f>SUMPRODUCT(($L$3=المنصرف!$E$3:$E$717)*1,('بيان العهد والتسويات'!$C19=المنصرف!$C$3:$C$717)*1,المنصرف!$G$3:$G$717)</f>
        <v>0</v>
      </c>
      <c r="M19" s="122">
        <f>SUMPRODUCT(($L$3=المنصرف!$E$3:$E$717)*1,('بيان العهد والتسويات'!$C19=المنصرف!$C$3:$C$717)*1,المنصرف!$J$3:$J$717)</f>
        <v>0</v>
      </c>
      <c r="N19" s="124">
        <f>SUMPRODUCT(($N$3=المنصرف!$E$3:$E$717)*1,('بيان العهد والتسويات'!$C19=المنصرف!$C$3:$C$717)*1,المنصرف!$G$3:$G$717)</f>
        <v>0</v>
      </c>
      <c r="O19" s="123">
        <f>SUMPRODUCT(($N$3=المنصرف!$E$3:$E$717)*1,('بيان العهد والتسويات'!$C19=المنصرف!$C$3:$C$717)*1,المنصرف!$J$3:$J$717)</f>
        <v>0</v>
      </c>
      <c r="P19" s="121">
        <f>SUMPRODUCT(($P$3=المنصرف!$E$3:$E$717)*1,('بيان العهد والتسويات'!$C19=المنصرف!$C$3:$C$717)*1,المنصرف!$G$3:$G$717)</f>
        <v>0</v>
      </c>
      <c r="Q19" s="122">
        <f>SUMPRODUCT(($P$3=المنصرف!$E$3:$E$717)*1,('بيان العهد والتسويات'!$C19=المنصرف!$C$3:$C$717)*1,المنصرف!$J$3:$J$717)</f>
        <v>0</v>
      </c>
      <c r="R19" s="124">
        <f>SUMPRODUCT(($R$3=المنصرف!$E$3:$E$717)*1,('بيان العهد والتسويات'!$C19=المنصرف!$C$3:$C$717)*1,المنصرف!$G$3:$G$717)</f>
        <v>0</v>
      </c>
      <c r="S19" s="123">
        <f>SUMPRODUCT(($R$3=المنصرف!$E$3:$E$717)*1,('بيان العهد والتسويات'!$C19=المنصرف!$C$3:$C$717)*1,المنصرف!$J$3:$J$717)</f>
        <v>0</v>
      </c>
      <c r="T19" s="121">
        <f>SUMPRODUCT(($T$3=المنصرف!$E$3:$E$717)*1,('بيان العهد والتسويات'!$C19=المنصرف!$C$3:$C$717)*1,المنصرف!$G$3:$G$717)</f>
        <v>0</v>
      </c>
      <c r="U19" s="122">
        <f>SUMPRODUCT(($T$3=المنصرف!$E$3:$E$717)*1,('بيان العهد والتسويات'!$C19=المنصرف!$C$3:$C$717)*1,المنصرف!$J$3:$J$717)</f>
        <v>0</v>
      </c>
      <c r="V19" s="124">
        <f>SUMPRODUCT(($V$3=المنصرف!$E$3:$E$717)*1,('بيان العهد والتسويات'!$C19=المنصرف!$C$3:$C$717)*1,المنصرف!$G$3:$G$717)</f>
        <v>0</v>
      </c>
      <c r="W19" s="123">
        <f>SUMPRODUCT(($V$3=المنصرف!$E$3:$E$717)*1,('بيان العهد والتسويات'!$C19=المنصرف!$C$3:$C$717)*1,المنصرف!$J$3:$J$717)</f>
        <v>0</v>
      </c>
      <c r="X19" s="121">
        <f>SUMPRODUCT(($X$3=المنصرف!$E$3:$E$717)*1,('بيان العهد والتسويات'!$C19=المنصرف!$C$3:$C$717)*1,المنصرف!$G$3:$G$717)</f>
        <v>0</v>
      </c>
      <c r="Y19" s="122">
        <f>SUMPRODUCT(($X$3=المنصرف!$E$3:$E$717)*1,('بيان العهد والتسويات'!$C19=المنصرف!$C$3:$C$717)*1,المنصرف!$J$3:$J$717)</f>
        <v>0</v>
      </c>
      <c r="Z19" s="124">
        <f>SUMPRODUCT(($Z$3=المنصرف!$E$3:$E$717)*1,('بيان العهد والتسويات'!$C19=المنصرف!$C$3:$C$717)*1,المنصرف!$G$3:$G$717)</f>
        <v>0</v>
      </c>
      <c r="AA19" s="123">
        <f>SUMPRODUCT(($Z$3=المنصرف!$E$3:$E$717)*1,('بيان العهد والتسويات'!$C19=المنصرف!$C$3:$C$717)*1,المنصرف!$J$3:$J$717)</f>
        <v>0</v>
      </c>
      <c r="AB19" s="121">
        <f>SUMPRODUCT(($AB$3=المنصرف!$E$3:$E$717)*1,('بيان العهد والتسويات'!$C19=المنصرف!$C$3:$C$717)*1,المنصرف!$G$3:$G$717)</f>
        <v>0</v>
      </c>
      <c r="AC19" s="122">
        <f>SUMPRODUCT(($AB$3=المنصرف!$E$3:$E$717)*1,('بيان العهد والتسويات'!$C19=المنصرف!$C$3:$C$717)*1,المنصرف!$J$3:$J$717)</f>
        <v>0</v>
      </c>
      <c r="AD19" s="124">
        <f>SUMPRODUCT(($AD$3=المنصرف!$E$3:$E$717)*1,('بيان العهد والتسويات'!$C19=المنصرف!$C$3:$C$717)*1,المنصرف!$G$3:$G$717)</f>
        <v>0</v>
      </c>
      <c r="AE19" s="123">
        <f>SUMPRODUCT(($AD$3=المنصرف!$E$3:$E$717)*1,('بيان العهد والتسويات'!$C19=المنصرف!$C$3:$C$717)*1,المنصرف!$J$3:$J$717)</f>
        <v>0</v>
      </c>
      <c r="AF19" s="121">
        <f>SUMPRODUCT(($AF$3=المنصرف!$E$3:$E$717)*1,('بيان العهد والتسويات'!$C19=المنصرف!$C$3:$C$717)*1,المنصرف!$G$3:$G$717)</f>
        <v>0</v>
      </c>
      <c r="AG19" s="122">
        <f>SUMPRODUCT(($AF$3=المنصرف!$E$3:$E$717)*1,('بيان العهد والتسويات'!$C19=المنصرف!$C$3:$C$717)*1,المنصرف!$J$3:$J$717)</f>
        <v>0</v>
      </c>
      <c r="AH19" s="124">
        <f>SUMPRODUCT(($AH$3=المنصرف!$E$3:$E$717)*1,('بيان العهد والتسويات'!$C19=المنصرف!$C$3:$C$717)*1,المنصرف!$G$3:$G$717)</f>
        <v>0</v>
      </c>
      <c r="AI19" s="123">
        <f>SUMPRODUCT(($AH$3=المنصرف!$E$3:$E$717)*1,('بيان العهد والتسويات'!$C19=المنصرف!$C$3:$C$717)*1,المنصرف!$J$3:$J$717)</f>
        <v>0</v>
      </c>
      <c r="AJ19" s="145">
        <f>SUMPRODUCT((AJ$3=المنصرف!$E$3:$E$717)*1,('بيان العهد والتسويات'!$C19=المنصرف!$C$3:$C$717)*1,المنصرف!$G$3:$G$717)</f>
        <v>0</v>
      </c>
      <c r="AK19" s="145">
        <f>SUMPRODUCT((AJ$3=المنصرف!$E$3:$E$717)*1,('بيان العهد والتسويات'!$C19=المنصرف!$C$3:$C$717)*1,المنصرف!$J$3:$J$717)</f>
        <v>0</v>
      </c>
      <c r="AL19" s="161">
        <f>SUMPRODUCT((AL$3=المنصرف!$E$3:$E$717)*1,('بيان العهد والتسويات'!$C19=المنصرف!$C$3:$C$717)*1,المنصرف!$G$3:$G$717)</f>
        <v>0</v>
      </c>
      <c r="AM19" s="161">
        <f>SUMPRODUCT((AL$3=المنصرف!$E$3:$E$717)*1,('بيان العهد والتسويات'!$C19=المنصرف!$C$3:$C$717)*1,المنصرف!$J$3:$J$717)</f>
        <v>0</v>
      </c>
      <c r="AN19" s="160">
        <f>SUMPRODUCT((AN$3=المنصرف!$E$3:$E$717)*1,('بيان العهد والتسويات'!$C19=المنصرف!$C$3:$C$717)*1,المنصرف!$G$3:$G$717)</f>
        <v>0</v>
      </c>
      <c r="AO19" s="160">
        <f>SUMPRODUCT((AN$3=المنصرف!$E$3:$E$717)*1,('بيان العهد والتسويات'!$C19=المنصرف!$C$3:$C$717)*1,المنصرف!$J$3:$J$717)</f>
        <v>0</v>
      </c>
      <c r="AP19" s="160">
        <f>SUMPRODUCT((AP$3=المنصرف!$E$3:$E$717)*1,('بيان العهد والتسويات'!$C19=المنصرف!$C$3:$C$717)*1,المنصرف!$G$3:$G$717)</f>
        <v>0</v>
      </c>
      <c r="AQ19" s="160">
        <f>SUMPRODUCT((AP$3=المنصرف!$E$3:$E$717)*1,('بيان العهد والتسويات'!$C19=المنصرف!$C$3:$C$717)*1,المنصرف!$J$3:$J$717)</f>
        <v>0</v>
      </c>
      <c r="AR19" s="160">
        <f>SUMPRODUCT((AR$3=المنصرف!$E$3:$E$717)*1,('بيان العهد والتسويات'!$C19=المنصرف!$C$3:$C$717)*1,المنصرف!$G$3:$G$717)</f>
        <v>0</v>
      </c>
      <c r="AS19" s="160">
        <f>SUMPRODUCT((AR$3=المنصرف!$E$3:$E$717)*1,('بيان العهد والتسويات'!$C19=المنصرف!$C$3:$C$717)*1,المنصرف!$J$3:$J$717)</f>
        <v>0</v>
      </c>
      <c r="AT19" s="160">
        <f>SUMPRODUCT((AT$3=المنصرف!$E$3:$E$717)*1,('بيان العهد والتسويات'!$C19=المنصرف!$C$3:$C$717)*1,المنصرف!$G$3:$G$717)</f>
        <v>0</v>
      </c>
      <c r="AU19" s="160">
        <f>SUMPRODUCT((AT$3=المنصرف!$E$3:$E$717)*1,('بيان العهد والتسويات'!$C19=المنصرف!$C$3:$C$717)*1,المنصرف!$J$3:$J$717)</f>
        <v>0</v>
      </c>
      <c r="AV19" s="160">
        <f>SUMPRODUCT((AV$3=المنصرف!$E$3:$E$717)*1,('بيان العهد والتسويات'!$C19=المنصرف!$C$3:$C$717)*1,المنصرف!$G$3:$G$717)</f>
        <v>0</v>
      </c>
      <c r="AW19" s="160">
        <f>SUMPRODUCT((AV$3=المنصرف!$E$3:$E$717)*1,('بيان العهد والتسويات'!$C19=المنصرف!$C$3:$C$717)*1,المنصرف!$J$3:$J$717)</f>
        <v>0</v>
      </c>
      <c r="AX19" s="160">
        <f>SUMPRODUCT((AX$3=المنصرف!$E$3:$E$717)*1,('بيان العهد والتسويات'!$C19=المنصرف!$C$3:$C$717)*1,المنصرف!$G$3:$G$717)</f>
        <v>0</v>
      </c>
      <c r="AY19" s="160">
        <f>SUMPRODUCT((AX$3=المنصرف!$E$3:$E$717)*1,('بيان العهد والتسويات'!$C19=المنصرف!$C$3:$C$717)*1,المنصرف!$J$3:$J$717)</f>
        <v>0</v>
      </c>
      <c r="AZ19" s="160">
        <f>SUMPRODUCT((AZ$3=المنصرف!$E$3:$E$717)*1,('بيان العهد والتسويات'!$C19=المنصرف!$C$3:$C$717)*1,المنصرف!$G$3:$G$717)</f>
        <v>0</v>
      </c>
      <c r="BA19" s="160">
        <f>SUMPRODUCT((AZ$3=المنصرف!$E$3:$E$717)*1,('بيان العهد والتسويات'!$C19=المنصرف!$C$3:$C$717)*1,المنصرف!$J$3:$J$717)</f>
        <v>0</v>
      </c>
      <c r="BB19" s="160">
        <f>SUMPRODUCT((BB$3=المنصرف!$E$3:$E$717)*1,('بيان العهد والتسويات'!$C19=المنصرف!$C$3:$C$717)*1,المنصرف!$G$3:$G$717)</f>
        <v>0</v>
      </c>
      <c r="BC19" s="160">
        <f>SUMPRODUCT((BB$3=المنصرف!$E$3:$E$717)*1,('بيان العهد والتسويات'!$C19=المنصرف!$C$3:$C$717)*1,المنصرف!$J$3:$J$717)</f>
        <v>0</v>
      </c>
      <c r="BD19" s="160">
        <f>SUMPRODUCT((BD$3=المنصرف!$E$3:$E$717)*1,('بيان العهد والتسويات'!$C19=المنصرف!$C$3:$C$717)*1,المنصرف!$G$3:$G$717)</f>
        <v>0</v>
      </c>
      <c r="BE19" s="160">
        <f>SUMPRODUCT((BD$3=المنصرف!$E$3:$E$717)*1,('بيان العهد والتسويات'!$C19=المنصرف!$C$3:$C$717)*1,المنصرف!$J$3:$J$717)</f>
        <v>0</v>
      </c>
      <c r="BF19" s="160">
        <f>SUMPRODUCT((BF$3=المنصرف!$E$3:$E$717)*1,('بيان العهد والتسويات'!$C19=المنصرف!$C$3:$C$717)*1,المنصرف!$G$3:$G$717)</f>
        <v>0</v>
      </c>
      <c r="BG19" s="160">
        <f>SUMPRODUCT((BF$3=المنصرف!$E$3:$E$717)*1,('بيان العهد والتسويات'!$C19=المنصرف!$C$3:$C$717)*1,المنصرف!$J$3:$J$717)</f>
        <v>0</v>
      </c>
      <c r="BH19" s="160">
        <f>SUMPRODUCT((BH$3=المنصرف!$E$3:$E$717)*1,('بيان العهد والتسويات'!$C19=المنصرف!$C$3:$C$717)*1,المنصرف!$G$3:$G$717)</f>
        <v>0</v>
      </c>
      <c r="BI19" s="160">
        <f>SUMPRODUCT((BH$3=المنصرف!$E$3:$E$717)*1,('بيان العهد والتسويات'!$C19=المنصرف!$C$3:$C$717)*1,المنصرف!$J$3:$J$717)</f>
        <v>0</v>
      </c>
      <c r="BJ19" s="160">
        <f>SUMPRODUCT((BJ$3=المنصرف!$E$3:$E$717)*1,('بيان العهد والتسويات'!$C19=المنصرف!$C$3:$C$717)*1,المنصرف!$G$3:$G$717)</f>
        <v>0</v>
      </c>
      <c r="BK19" s="160">
        <f>SUMPRODUCT((BJ$3=المنصرف!$E$3:$E$717)*1,('بيان العهد والتسويات'!$C19=المنصرف!$C$3:$C$717)*1,المنصرف!$J$3:$J$717)</f>
        <v>0</v>
      </c>
      <c r="BL19" s="160">
        <f>SUMPRODUCT((BL$3=المنصرف!$E$3:$E$717)*1,('بيان العهد والتسويات'!$C19=المنصرف!$C$3:$C$717)*1,المنصرف!$G$3:$G$717)</f>
        <v>0</v>
      </c>
      <c r="BM19" s="160">
        <f>SUMPRODUCT((BL$3=المنصرف!$E$3:$E$717)*1,('بيان العهد والتسويات'!$C19=المنصرف!$C$3:$C$717)*1,المنصرف!$J$3:$J$717)</f>
        <v>0</v>
      </c>
      <c r="BN19" s="160">
        <f>SUMPRODUCT((BN$3=المنصرف!$E$3:$E$717)*1,('بيان العهد والتسويات'!$C19=المنصرف!$C$3:$C$717)*1,المنصرف!$G$3:$G$717)</f>
        <v>0</v>
      </c>
      <c r="BO19" s="160">
        <f>SUMPRODUCT((BN$3=المنصرف!$E$3:$E$717)*1,('بيان العهد والتسويات'!$C19=المنصرف!$C$3:$C$717)*1,المنصرف!$J$3:$J$717)</f>
        <v>0</v>
      </c>
      <c r="BP19" s="160">
        <f>SUMPRODUCT((BP$3=المنصرف!$E$3:$E$717)*1,('بيان العهد والتسويات'!$C19=المنصرف!$C$3:$C$717)*1,المنصرف!$G$3:$G$717)</f>
        <v>0</v>
      </c>
      <c r="BQ19" s="160">
        <f>SUMPRODUCT((BP$3=المنصرف!$E$3:$E$717)*1,('بيان العهد والتسويات'!$C19=المنصرف!$C$3:$C$717)*1,المنصرف!$J$3:$J$717)</f>
        <v>0</v>
      </c>
      <c r="BR19" s="160">
        <f>SUMPRODUCT((BR$3=المنصرف!$E$3:$E$717)*1,('بيان العهد والتسويات'!$C19=المنصرف!$C$3:$C$717)*1,المنصرف!$G$3:$G$717)</f>
        <v>0</v>
      </c>
      <c r="BS19" s="160">
        <f>SUMPRODUCT((BR$3=المنصرف!$E$3:$E$717)*1,('بيان العهد والتسويات'!$C19=المنصرف!$C$3:$C$717)*1,المنصرف!$J$3:$J$717)</f>
        <v>0</v>
      </c>
      <c r="BT19" s="160">
        <f>SUMPRODUCT((BT$3=المنصرف!$E$3:$E$717)*1,('بيان العهد والتسويات'!$C19=المنصرف!$C$3:$C$717)*1,المنصرف!$G$3:$G$717)</f>
        <v>0</v>
      </c>
      <c r="BU19" s="160">
        <f>SUMPRODUCT((BT$3=المنصرف!$E$3:$E$717)*1,('بيان العهد والتسويات'!$C19=المنصرف!$C$3:$C$717)*1,المنصرف!$J$3:$J$717)</f>
        <v>0</v>
      </c>
      <c r="BV19" s="160">
        <f>SUMPRODUCT((BV$3=المنصرف!$E$3:$E$717)*1,('بيان العهد والتسويات'!$C19=المنصرف!$C$3:$C$717)*1,المنصرف!$G$3:$G$717)</f>
        <v>0</v>
      </c>
      <c r="BW19" s="160">
        <f>SUMPRODUCT((BV$3=المنصرف!$E$3:$E$717)*1,('بيان العهد والتسويات'!$C19=المنصرف!$C$3:$C$717)*1,المنصرف!$J$3:$J$717)</f>
        <v>0</v>
      </c>
      <c r="BX19" s="160">
        <f>SUMPRODUCT((BX$3=المنصرف!$E$3:$E$717)*1,('بيان العهد والتسويات'!$C19=المنصرف!$C$3:$C$717)*1,المنصرف!$G$3:$G$717)</f>
        <v>0</v>
      </c>
      <c r="BY19" s="160">
        <f>SUMPRODUCT((BX$3=المنصرف!$E$3:$E$717)*1,('بيان العهد والتسويات'!$C19=المنصرف!$C$3:$C$717)*1,المنصرف!$J$3:$J$717)</f>
        <v>0</v>
      </c>
      <c r="BZ19" s="160">
        <f>SUMPRODUCT((BZ$3=المنصرف!$E$3:$E$717)*1,('بيان العهد والتسويات'!$C19=المنصرف!$C$3:$C$717)*1,المنصرف!$G$3:$G$717)</f>
        <v>0</v>
      </c>
      <c r="CA19" s="160">
        <f>SUMPRODUCT((BZ$3=المنصرف!$E$3:$E$717)*1,('بيان العهد والتسويات'!$C19=المنصرف!$C$3:$C$717)*1,المنصرف!$J$3:$J$717)</f>
        <v>0</v>
      </c>
      <c r="CB19" s="160">
        <f>SUMPRODUCT((CB$3=المنصرف!$E$3:$E$717)*1,('بيان العهد والتسويات'!$C19=المنصرف!$C$3:$C$717)*1,المنصرف!$G$3:$G$717)</f>
        <v>0</v>
      </c>
      <c r="CC19" s="160">
        <f>SUMPRODUCT((CB$3=المنصرف!$E$3:$E$717)*1,('بيان العهد والتسويات'!$C19=المنصرف!$C$3:$C$717)*1,المنصرف!$J$3:$J$717)</f>
        <v>0</v>
      </c>
      <c r="CD19" s="160">
        <f>SUMPRODUCT((CD$3=المنصرف!$E$3:$E$717)*1,('بيان العهد والتسويات'!$C19=المنصرف!$C$3:$C$717)*1,المنصرف!$G$3:$G$717)</f>
        <v>0</v>
      </c>
      <c r="CE19" s="160">
        <f>SUMPRODUCT((CD$3=المنصرف!$E$3:$E$717)*1,('بيان العهد والتسويات'!$C19=المنصرف!$C$3:$C$717)*1,المنصرف!$J$3:$J$717)</f>
        <v>0</v>
      </c>
      <c r="CF19" s="160">
        <f>SUMPRODUCT((CF$3=المنصرف!$E$3:$E$717)*1,('بيان العهد والتسويات'!$C19=المنصرف!$C$3:$C$717)*1,المنصرف!$G$3:$G$717)</f>
        <v>0</v>
      </c>
      <c r="CG19" s="160">
        <f>SUMPRODUCT((CF$3=المنصرف!$E$3:$E$717)*1,('بيان العهد والتسويات'!$C19=المنصرف!$C$3:$C$717)*1,المنصرف!$J$3:$J$717)</f>
        <v>0</v>
      </c>
      <c r="CH19" s="160">
        <f>SUMPRODUCT((CH$3=المنصرف!$E$3:$E$717)*1,('بيان العهد والتسويات'!$C19=المنصرف!$C$3:$C$717)*1,المنصرف!$G$3:$G$717)</f>
        <v>0</v>
      </c>
      <c r="CI19" s="160">
        <f>SUMPRODUCT((CH$3=المنصرف!$E$3:$E$717)*1,('بيان العهد والتسويات'!$C19=المنصرف!$C$3:$C$717)*1,المنصرف!$J$3:$J$717)</f>
        <v>0</v>
      </c>
      <c r="CJ19" s="160">
        <f>SUMPRODUCT((CJ$3=المنصرف!$E$3:$E$717)*1,('بيان العهد والتسويات'!$C19=المنصرف!$C$3:$C$717)*1,المنصرف!$G$3:$G$717)</f>
        <v>0</v>
      </c>
      <c r="CK19" s="160">
        <f>SUMPRODUCT((CJ$3=المنصرف!$E$3:$E$717)*1,('بيان العهد والتسويات'!$C19=المنصرف!$C$3:$C$717)*1,المنصرف!$J$3:$J$717)</f>
        <v>0</v>
      </c>
      <c r="CL19" s="160">
        <f>SUMPRODUCT((CL$3=المنصرف!$E$3:$E$717)*1,('بيان العهد والتسويات'!$C19=المنصرف!$C$3:$C$717)*1,المنصرف!$G$3:$G$717)</f>
        <v>0</v>
      </c>
      <c r="CM19" s="160">
        <f>SUMPRODUCT((CL$3=المنصرف!$E$3:$E$717)*1,('بيان العهد والتسويات'!$C19=المنصرف!$C$3:$C$717)*1,المنصرف!$J$3:$J$717)</f>
        <v>0</v>
      </c>
      <c r="CN19" s="160">
        <f>SUMPRODUCT((CN$3=المنصرف!$E$3:$E$717)*1,('بيان العهد والتسويات'!$C19=المنصرف!$C$3:$C$717)*1,المنصرف!$G$3:$G$717)</f>
        <v>0</v>
      </c>
      <c r="CO19" s="160">
        <f>SUMPRODUCT((CN$3=المنصرف!$E$3:$E$717)*1,('بيان العهد والتسويات'!$C19=المنصرف!$C$3:$C$717)*1,المنصرف!$J$3:$J$717)</f>
        <v>0</v>
      </c>
      <c r="CP19" s="160">
        <f>SUMPRODUCT((CP$3=المنصرف!$E$3:$E$717)*1,('بيان العهد والتسويات'!$C19=المنصرف!$C$3:$C$717)*1,المنصرف!$G$3:$G$717)</f>
        <v>0</v>
      </c>
      <c r="CQ19" s="160">
        <f>SUMPRODUCT((CP$3=المنصرف!$E$3:$E$717)*1,('بيان العهد والتسويات'!$C19=المنصرف!$C$3:$C$717)*1,المنصرف!$J$3:$J$717)</f>
        <v>0</v>
      </c>
      <c r="CR19" s="160">
        <f>SUMPRODUCT((CR$3=المنصرف!$E$3:$E$717)*1,('بيان العهد والتسويات'!$C19=المنصرف!$C$3:$C$717)*1,المنصرف!$G$3:$G$717)</f>
        <v>0</v>
      </c>
      <c r="CS19" s="160">
        <f>SUMPRODUCT((CR$3=المنصرف!$E$3:$E$717)*1,('بيان العهد والتسويات'!$C19=المنصرف!$C$3:$C$717)*1,المنصرف!$J$3:$J$717)</f>
        <v>0</v>
      </c>
      <c r="CT19" s="160">
        <f>SUMPRODUCT((CT$3=المنصرف!$E$3:$E$717)*1,('بيان العهد والتسويات'!$C19=المنصرف!$C$3:$C$717)*1,المنصرف!$G$3:$G$717)</f>
        <v>0</v>
      </c>
      <c r="CU19" s="160">
        <f>SUMPRODUCT((CT$3=المنصرف!$E$3:$E$717)*1,('بيان العهد والتسويات'!$C19=المنصرف!$C$3:$C$717)*1,المنصرف!$J$3:$J$717)</f>
        <v>0</v>
      </c>
      <c r="CV19" s="160">
        <f>SUMPRODUCT((CV$3=المنصرف!$E$3:$E$717)*1,('بيان العهد والتسويات'!$C19=المنصرف!$C$3:$C$717)*1,المنصرف!$G$3:$G$717)</f>
        <v>0</v>
      </c>
      <c r="CW19" s="160">
        <f>SUMPRODUCT((CV$3=المنصرف!$E$3:$E$717)*1,('بيان العهد والتسويات'!$C19=المنصرف!$C$3:$C$717)*1,المنصرف!$J$3:$J$717)</f>
        <v>0</v>
      </c>
      <c r="CX19" s="160">
        <f>SUMPRODUCT((CX$3=المنصرف!$E$3:$E$717)*1,('بيان العهد والتسويات'!$C19=المنصرف!$C$3:$C$717)*1,المنصرف!$G$3:$G$717)</f>
        <v>0</v>
      </c>
      <c r="CY19" s="160">
        <f>SUMPRODUCT((CX$3=المنصرف!$E$3:$E$717)*1,('بيان العهد والتسويات'!$C19=المنصرف!$C$3:$C$717)*1,المنصرف!$J$3:$J$717)</f>
        <v>0</v>
      </c>
      <c r="CZ19" s="160">
        <f>SUMPRODUCT((CZ$3=المنصرف!$E$3:$E$717)*1,('بيان العهد والتسويات'!$C19=المنصرف!$C$3:$C$717)*1,المنصرف!$G$3:$G$717)</f>
        <v>0</v>
      </c>
      <c r="DA19" s="160">
        <f>SUMPRODUCT((CZ$3=المنصرف!$E$3:$E$717)*1,('بيان العهد والتسويات'!$C19=المنصرف!$C$3:$C$717)*1,المنصرف!$J$3:$J$717)</f>
        <v>0</v>
      </c>
    </row>
    <row r="20" spans="3:105" ht="20.25" x14ac:dyDescent="0.15">
      <c r="C20" s="134">
        <v>45852</v>
      </c>
      <c r="D20" s="121">
        <f>SUMPRODUCT(($D$3=المنصرف!$E$3:$E$717)*1,('بيان العهد والتسويات'!$C20=المنصرف!$C$3:$C$717)*1,المنصرف!$G$3:$G$717)</f>
        <v>0</v>
      </c>
      <c r="E20" s="122">
        <f>SUMPRODUCT(($D$3=المنصرف!$E$3:$E$717)*1,('بيان العهد والتسويات'!$C20=المنصرف!$C$3:$C$717)*1,المنصرف!$J$3:$J$717)</f>
        <v>0</v>
      </c>
      <c r="F20" s="124">
        <f>SUMPRODUCT(($F$3=المنصرف!$E$3:$E$717)*1,('بيان العهد والتسويات'!$C20=المنصرف!$C$3:$C$717)*1,المنصرف!$G$3:$G$717)</f>
        <v>0</v>
      </c>
      <c r="G20" s="123">
        <f>SUMPRODUCT(($F$3=المنصرف!$E$3:$E$717)*1,('بيان العهد والتسويات'!$C20=المنصرف!$C$3:$C$717)*1,المنصرف!$J$3:$J$717)</f>
        <v>0</v>
      </c>
      <c r="H20" s="121">
        <f>SUMPRODUCT(($H$3=المنصرف!$E$3:$E$717)*1,('بيان العهد والتسويات'!$C20=المنصرف!$C$3:$C$717)*1,المنصرف!$G$3:$G$717)</f>
        <v>0</v>
      </c>
      <c r="I20" s="122">
        <f>SUMPRODUCT(($H$3=المنصرف!$E$3:$E$717)*1,('بيان العهد والتسويات'!$C20=المنصرف!$C$3:$C$717)*1,المنصرف!$J$3:$J$717)</f>
        <v>0</v>
      </c>
      <c r="J20" s="124">
        <f>SUMPRODUCT(($J$3=المنصرف!$E$3:$E$717)*1,('بيان العهد والتسويات'!$C20=المنصرف!$C$3:$C$717)*1,المنصرف!$G$3:$G$717)</f>
        <v>0</v>
      </c>
      <c r="K20" s="123">
        <f>SUMPRODUCT(($J$3=المنصرف!$E$3:$E$717)*1,('بيان العهد والتسويات'!$C20=المنصرف!$C$3:$C$717)*1,المنصرف!$J$3:$J$717)</f>
        <v>0</v>
      </c>
      <c r="L20" s="121">
        <f>SUMPRODUCT(($L$3=المنصرف!$E$3:$E$717)*1,('بيان العهد والتسويات'!$C20=المنصرف!$C$3:$C$717)*1,المنصرف!$G$3:$G$717)</f>
        <v>0</v>
      </c>
      <c r="M20" s="122">
        <f>SUMPRODUCT(($L$3=المنصرف!$E$3:$E$717)*1,('بيان العهد والتسويات'!$C20=المنصرف!$C$3:$C$717)*1,المنصرف!$J$3:$J$717)</f>
        <v>0</v>
      </c>
      <c r="N20" s="124">
        <f>SUMPRODUCT(($N$3=المنصرف!$E$3:$E$717)*1,('بيان العهد والتسويات'!$C20=المنصرف!$C$3:$C$717)*1,المنصرف!$G$3:$G$717)</f>
        <v>0</v>
      </c>
      <c r="O20" s="123">
        <f>SUMPRODUCT(($N$3=المنصرف!$E$3:$E$717)*1,('بيان العهد والتسويات'!$C20=المنصرف!$C$3:$C$717)*1,المنصرف!$J$3:$J$717)</f>
        <v>0</v>
      </c>
      <c r="P20" s="121">
        <f>SUMPRODUCT(($P$3=المنصرف!$E$3:$E$717)*1,('بيان العهد والتسويات'!$C20=المنصرف!$C$3:$C$717)*1,المنصرف!$G$3:$G$717)</f>
        <v>0</v>
      </c>
      <c r="Q20" s="122">
        <f>SUMPRODUCT(($P$3=المنصرف!$E$3:$E$717)*1,('بيان العهد والتسويات'!$C20=المنصرف!$C$3:$C$717)*1,المنصرف!$J$3:$J$717)</f>
        <v>0</v>
      </c>
      <c r="R20" s="124">
        <f>SUMPRODUCT(($R$3=المنصرف!$E$3:$E$717)*1,('بيان العهد والتسويات'!$C20=المنصرف!$C$3:$C$717)*1,المنصرف!$G$3:$G$717)</f>
        <v>0</v>
      </c>
      <c r="S20" s="123">
        <f>SUMPRODUCT(($R$3=المنصرف!$E$3:$E$717)*1,('بيان العهد والتسويات'!$C20=المنصرف!$C$3:$C$717)*1,المنصرف!$J$3:$J$717)</f>
        <v>0</v>
      </c>
      <c r="T20" s="121">
        <f>SUMPRODUCT(($T$3=المنصرف!$E$3:$E$717)*1,('بيان العهد والتسويات'!$C20=المنصرف!$C$3:$C$717)*1,المنصرف!$G$3:$G$717)</f>
        <v>0</v>
      </c>
      <c r="U20" s="122">
        <f>SUMPRODUCT(($T$3=المنصرف!$E$3:$E$717)*1,('بيان العهد والتسويات'!$C20=المنصرف!$C$3:$C$717)*1,المنصرف!$J$3:$J$717)</f>
        <v>0</v>
      </c>
      <c r="V20" s="124">
        <f>SUMPRODUCT(($V$3=المنصرف!$E$3:$E$717)*1,('بيان العهد والتسويات'!$C20=المنصرف!$C$3:$C$717)*1,المنصرف!$G$3:$G$717)</f>
        <v>0</v>
      </c>
      <c r="W20" s="123">
        <f>SUMPRODUCT(($V$3=المنصرف!$E$3:$E$717)*1,('بيان العهد والتسويات'!$C20=المنصرف!$C$3:$C$717)*1,المنصرف!$J$3:$J$717)</f>
        <v>0</v>
      </c>
      <c r="X20" s="121">
        <f>SUMPRODUCT(($X$3=المنصرف!$E$3:$E$717)*1,('بيان العهد والتسويات'!$C20=المنصرف!$C$3:$C$717)*1,المنصرف!$G$3:$G$717)</f>
        <v>0</v>
      </c>
      <c r="Y20" s="122">
        <f>SUMPRODUCT(($X$3=المنصرف!$E$3:$E$717)*1,('بيان العهد والتسويات'!$C20=المنصرف!$C$3:$C$717)*1,المنصرف!$J$3:$J$717)</f>
        <v>0</v>
      </c>
      <c r="Z20" s="124">
        <f>SUMPRODUCT(($Z$3=المنصرف!$E$3:$E$717)*1,('بيان العهد والتسويات'!$C20=المنصرف!$C$3:$C$717)*1,المنصرف!$G$3:$G$717)</f>
        <v>0</v>
      </c>
      <c r="AA20" s="123">
        <f>SUMPRODUCT(($Z$3=المنصرف!$E$3:$E$717)*1,('بيان العهد والتسويات'!$C20=المنصرف!$C$3:$C$717)*1,المنصرف!$J$3:$J$717)</f>
        <v>0</v>
      </c>
      <c r="AB20" s="121">
        <f>SUMPRODUCT(($AB$3=المنصرف!$E$3:$E$717)*1,('بيان العهد والتسويات'!$C20=المنصرف!$C$3:$C$717)*1,المنصرف!$G$3:$G$717)</f>
        <v>0</v>
      </c>
      <c r="AC20" s="122">
        <f>SUMPRODUCT(($AB$3=المنصرف!$E$3:$E$717)*1,('بيان العهد والتسويات'!$C20=المنصرف!$C$3:$C$717)*1,المنصرف!$J$3:$J$717)</f>
        <v>0</v>
      </c>
      <c r="AD20" s="124">
        <f>SUMPRODUCT(($AD$3=المنصرف!$E$3:$E$717)*1,('بيان العهد والتسويات'!$C20=المنصرف!$C$3:$C$717)*1,المنصرف!$G$3:$G$717)</f>
        <v>0</v>
      </c>
      <c r="AE20" s="123">
        <f>SUMPRODUCT(($AD$3=المنصرف!$E$3:$E$717)*1,('بيان العهد والتسويات'!$C20=المنصرف!$C$3:$C$717)*1,المنصرف!$J$3:$J$717)</f>
        <v>0</v>
      </c>
      <c r="AF20" s="121">
        <f>SUMPRODUCT(($AF$3=المنصرف!$E$3:$E$717)*1,('بيان العهد والتسويات'!$C20=المنصرف!$C$3:$C$717)*1,المنصرف!$G$3:$G$717)</f>
        <v>0</v>
      </c>
      <c r="AG20" s="122">
        <f>SUMPRODUCT(($AF$3=المنصرف!$E$3:$E$717)*1,('بيان العهد والتسويات'!$C20=المنصرف!$C$3:$C$717)*1,المنصرف!$J$3:$J$717)</f>
        <v>0</v>
      </c>
      <c r="AH20" s="124">
        <f>SUMPRODUCT(($AH$3=المنصرف!$E$3:$E$717)*1,('بيان العهد والتسويات'!$C20=المنصرف!$C$3:$C$717)*1,المنصرف!$G$3:$G$717)</f>
        <v>0</v>
      </c>
      <c r="AI20" s="123">
        <f>SUMPRODUCT(($AH$3=المنصرف!$E$3:$E$717)*1,('بيان العهد والتسويات'!$C20=المنصرف!$C$3:$C$717)*1,المنصرف!$J$3:$J$717)</f>
        <v>0</v>
      </c>
      <c r="AJ20" s="145">
        <f>SUMPRODUCT((AJ$3=المنصرف!$E$3:$E$717)*1,('بيان العهد والتسويات'!$C20=المنصرف!$C$3:$C$717)*1,المنصرف!$G$3:$G$717)</f>
        <v>0</v>
      </c>
      <c r="AK20" s="145">
        <f>SUMPRODUCT((AJ$3=المنصرف!$E$3:$E$717)*1,('بيان العهد والتسويات'!$C20=المنصرف!$C$3:$C$717)*1,المنصرف!$J$3:$J$717)</f>
        <v>0</v>
      </c>
      <c r="AL20" s="161">
        <f>SUMPRODUCT((AL$3=المنصرف!$E$3:$E$717)*1,('بيان العهد والتسويات'!$C20=المنصرف!$C$3:$C$717)*1,المنصرف!$G$3:$G$717)</f>
        <v>0</v>
      </c>
      <c r="AM20" s="161">
        <f>SUMPRODUCT((AL$3=المنصرف!$E$3:$E$717)*1,('بيان العهد والتسويات'!$C20=المنصرف!$C$3:$C$717)*1,المنصرف!$J$3:$J$717)</f>
        <v>0</v>
      </c>
      <c r="AN20" s="160">
        <f>SUMPRODUCT((AN$3=المنصرف!$E$3:$E$717)*1,('بيان العهد والتسويات'!$C20=المنصرف!$C$3:$C$717)*1,المنصرف!$G$3:$G$717)</f>
        <v>0</v>
      </c>
      <c r="AO20" s="160">
        <f>SUMPRODUCT((AN$3=المنصرف!$E$3:$E$717)*1,('بيان العهد والتسويات'!$C20=المنصرف!$C$3:$C$717)*1,المنصرف!$J$3:$J$717)</f>
        <v>0</v>
      </c>
      <c r="AP20" s="160">
        <f>SUMPRODUCT((AP$3=المنصرف!$E$3:$E$717)*1,('بيان العهد والتسويات'!$C20=المنصرف!$C$3:$C$717)*1,المنصرف!$G$3:$G$717)</f>
        <v>0</v>
      </c>
      <c r="AQ20" s="160">
        <f>SUMPRODUCT((AP$3=المنصرف!$E$3:$E$717)*1,('بيان العهد والتسويات'!$C20=المنصرف!$C$3:$C$717)*1,المنصرف!$J$3:$J$717)</f>
        <v>0</v>
      </c>
      <c r="AR20" s="160">
        <f>SUMPRODUCT((AR$3=المنصرف!$E$3:$E$717)*1,('بيان العهد والتسويات'!$C20=المنصرف!$C$3:$C$717)*1,المنصرف!$G$3:$G$717)</f>
        <v>0</v>
      </c>
      <c r="AS20" s="160">
        <f>SUMPRODUCT((AR$3=المنصرف!$E$3:$E$717)*1,('بيان العهد والتسويات'!$C20=المنصرف!$C$3:$C$717)*1,المنصرف!$J$3:$J$717)</f>
        <v>0</v>
      </c>
      <c r="AT20" s="160">
        <f>SUMPRODUCT((AT$3=المنصرف!$E$3:$E$717)*1,('بيان العهد والتسويات'!$C20=المنصرف!$C$3:$C$717)*1,المنصرف!$G$3:$G$717)</f>
        <v>0</v>
      </c>
      <c r="AU20" s="160">
        <f>SUMPRODUCT((AT$3=المنصرف!$E$3:$E$717)*1,('بيان العهد والتسويات'!$C20=المنصرف!$C$3:$C$717)*1,المنصرف!$J$3:$J$717)</f>
        <v>0</v>
      </c>
      <c r="AV20" s="160">
        <f>SUMPRODUCT((AV$3=المنصرف!$E$3:$E$717)*1,('بيان العهد والتسويات'!$C20=المنصرف!$C$3:$C$717)*1,المنصرف!$G$3:$G$717)</f>
        <v>0</v>
      </c>
      <c r="AW20" s="160">
        <f>SUMPRODUCT((AV$3=المنصرف!$E$3:$E$717)*1,('بيان العهد والتسويات'!$C20=المنصرف!$C$3:$C$717)*1,المنصرف!$J$3:$J$717)</f>
        <v>0</v>
      </c>
      <c r="AX20" s="160">
        <f>SUMPRODUCT((AX$3=المنصرف!$E$3:$E$717)*1,('بيان العهد والتسويات'!$C20=المنصرف!$C$3:$C$717)*1,المنصرف!$G$3:$G$717)</f>
        <v>0</v>
      </c>
      <c r="AY20" s="160">
        <f>SUMPRODUCT((AX$3=المنصرف!$E$3:$E$717)*1,('بيان العهد والتسويات'!$C20=المنصرف!$C$3:$C$717)*1,المنصرف!$J$3:$J$717)</f>
        <v>0</v>
      </c>
      <c r="AZ20" s="160">
        <f>SUMPRODUCT((AZ$3=المنصرف!$E$3:$E$717)*1,('بيان العهد والتسويات'!$C20=المنصرف!$C$3:$C$717)*1,المنصرف!$G$3:$G$717)</f>
        <v>0</v>
      </c>
      <c r="BA20" s="160">
        <f>SUMPRODUCT((AZ$3=المنصرف!$E$3:$E$717)*1,('بيان العهد والتسويات'!$C20=المنصرف!$C$3:$C$717)*1,المنصرف!$J$3:$J$717)</f>
        <v>0</v>
      </c>
      <c r="BB20" s="160">
        <f>SUMPRODUCT((BB$3=المنصرف!$E$3:$E$717)*1,('بيان العهد والتسويات'!$C20=المنصرف!$C$3:$C$717)*1,المنصرف!$G$3:$G$717)</f>
        <v>0</v>
      </c>
      <c r="BC20" s="160">
        <f>SUMPRODUCT((BB$3=المنصرف!$E$3:$E$717)*1,('بيان العهد والتسويات'!$C20=المنصرف!$C$3:$C$717)*1,المنصرف!$J$3:$J$717)</f>
        <v>0</v>
      </c>
      <c r="BD20" s="160">
        <f>SUMPRODUCT((BD$3=المنصرف!$E$3:$E$717)*1,('بيان العهد والتسويات'!$C20=المنصرف!$C$3:$C$717)*1,المنصرف!$G$3:$G$717)</f>
        <v>0</v>
      </c>
      <c r="BE20" s="160">
        <f>SUMPRODUCT((BD$3=المنصرف!$E$3:$E$717)*1,('بيان العهد والتسويات'!$C20=المنصرف!$C$3:$C$717)*1,المنصرف!$J$3:$J$717)</f>
        <v>0</v>
      </c>
      <c r="BF20" s="160">
        <f>SUMPRODUCT((BF$3=المنصرف!$E$3:$E$717)*1,('بيان العهد والتسويات'!$C20=المنصرف!$C$3:$C$717)*1,المنصرف!$G$3:$G$717)</f>
        <v>0</v>
      </c>
      <c r="BG20" s="160">
        <f>SUMPRODUCT((BF$3=المنصرف!$E$3:$E$717)*1,('بيان العهد والتسويات'!$C20=المنصرف!$C$3:$C$717)*1,المنصرف!$J$3:$J$717)</f>
        <v>0</v>
      </c>
      <c r="BH20" s="160">
        <f>SUMPRODUCT((BH$3=المنصرف!$E$3:$E$717)*1,('بيان العهد والتسويات'!$C20=المنصرف!$C$3:$C$717)*1,المنصرف!$G$3:$G$717)</f>
        <v>0</v>
      </c>
      <c r="BI20" s="160">
        <f>SUMPRODUCT((BH$3=المنصرف!$E$3:$E$717)*1,('بيان العهد والتسويات'!$C20=المنصرف!$C$3:$C$717)*1,المنصرف!$J$3:$J$717)</f>
        <v>0</v>
      </c>
      <c r="BJ20" s="160">
        <f>SUMPRODUCT((BJ$3=المنصرف!$E$3:$E$717)*1,('بيان العهد والتسويات'!$C20=المنصرف!$C$3:$C$717)*1,المنصرف!$G$3:$G$717)</f>
        <v>0</v>
      </c>
      <c r="BK20" s="160">
        <f>SUMPRODUCT((BJ$3=المنصرف!$E$3:$E$717)*1,('بيان العهد والتسويات'!$C20=المنصرف!$C$3:$C$717)*1,المنصرف!$J$3:$J$717)</f>
        <v>0</v>
      </c>
      <c r="BL20" s="160">
        <f>SUMPRODUCT((BL$3=المنصرف!$E$3:$E$717)*1,('بيان العهد والتسويات'!$C20=المنصرف!$C$3:$C$717)*1,المنصرف!$G$3:$G$717)</f>
        <v>0</v>
      </c>
      <c r="BM20" s="160">
        <f>SUMPRODUCT((BL$3=المنصرف!$E$3:$E$717)*1,('بيان العهد والتسويات'!$C20=المنصرف!$C$3:$C$717)*1,المنصرف!$J$3:$J$717)</f>
        <v>0</v>
      </c>
      <c r="BN20" s="160">
        <f>SUMPRODUCT((BN$3=المنصرف!$E$3:$E$717)*1,('بيان العهد والتسويات'!$C20=المنصرف!$C$3:$C$717)*1,المنصرف!$G$3:$G$717)</f>
        <v>0</v>
      </c>
      <c r="BO20" s="160">
        <f>SUMPRODUCT((BN$3=المنصرف!$E$3:$E$717)*1,('بيان العهد والتسويات'!$C20=المنصرف!$C$3:$C$717)*1,المنصرف!$J$3:$J$717)</f>
        <v>0</v>
      </c>
      <c r="BP20" s="160">
        <f>SUMPRODUCT((BP$3=المنصرف!$E$3:$E$717)*1,('بيان العهد والتسويات'!$C20=المنصرف!$C$3:$C$717)*1,المنصرف!$G$3:$G$717)</f>
        <v>0</v>
      </c>
      <c r="BQ20" s="160">
        <f>SUMPRODUCT((BP$3=المنصرف!$E$3:$E$717)*1,('بيان العهد والتسويات'!$C20=المنصرف!$C$3:$C$717)*1,المنصرف!$J$3:$J$717)</f>
        <v>0</v>
      </c>
      <c r="BR20" s="160">
        <f>SUMPRODUCT((BR$3=المنصرف!$E$3:$E$717)*1,('بيان العهد والتسويات'!$C20=المنصرف!$C$3:$C$717)*1,المنصرف!$G$3:$G$717)</f>
        <v>0</v>
      </c>
      <c r="BS20" s="160">
        <f>SUMPRODUCT((BR$3=المنصرف!$E$3:$E$717)*1,('بيان العهد والتسويات'!$C20=المنصرف!$C$3:$C$717)*1,المنصرف!$J$3:$J$717)</f>
        <v>0</v>
      </c>
      <c r="BT20" s="160">
        <f>SUMPRODUCT((BT$3=المنصرف!$E$3:$E$717)*1,('بيان العهد والتسويات'!$C20=المنصرف!$C$3:$C$717)*1,المنصرف!$G$3:$G$717)</f>
        <v>0</v>
      </c>
      <c r="BU20" s="160">
        <f>SUMPRODUCT((BT$3=المنصرف!$E$3:$E$717)*1,('بيان العهد والتسويات'!$C20=المنصرف!$C$3:$C$717)*1,المنصرف!$J$3:$J$717)</f>
        <v>0</v>
      </c>
      <c r="BV20" s="160">
        <f>SUMPRODUCT((BV$3=المنصرف!$E$3:$E$717)*1,('بيان العهد والتسويات'!$C20=المنصرف!$C$3:$C$717)*1,المنصرف!$G$3:$G$717)</f>
        <v>0</v>
      </c>
      <c r="BW20" s="160">
        <f>SUMPRODUCT((BV$3=المنصرف!$E$3:$E$717)*1,('بيان العهد والتسويات'!$C20=المنصرف!$C$3:$C$717)*1,المنصرف!$J$3:$J$717)</f>
        <v>0</v>
      </c>
      <c r="BX20" s="160">
        <f>SUMPRODUCT((BX$3=المنصرف!$E$3:$E$717)*1,('بيان العهد والتسويات'!$C20=المنصرف!$C$3:$C$717)*1,المنصرف!$G$3:$G$717)</f>
        <v>0</v>
      </c>
      <c r="BY20" s="160">
        <f>SUMPRODUCT((BX$3=المنصرف!$E$3:$E$717)*1,('بيان العهد والتسويات'!$C20=المنصرف!$C$3:$C$717)*1,المنصرف!$J$3:$J$717)</f>
        <v>0</v>
      </c>
      <c r="BZ20" s="160">
        <f>SUMPRODUCT((BZ$3=المنصرف!$E$3:$E$717)*1,('بيان العهد والتسويات'!$C20=المنصرف!$C$3:$C$717)*1,المنصرف!$G$3:$G$717)</f>
        <v>0</v>
      </c>
      <c r="CA20" s="160">
        <f>SUMPRODUCT((BZ$3=المنصرف!$E$3:$E$717)*1,('بيان العهد والتسويات'!$C20=المنصرف!$C$3:$C$717)*1,المنصرف!$J$3:$J$717)</f>
        <v>0</v>
      </c>
      <c r="CB20" s="160">
        <f>SUMPRODUCT((CB$3=المنصرف!$E$3:$E$717)*1,('بيان العهد والتسويات'!$C20=المنصرف!$C$3:$C$717)*1,المنصرف!$G$3:$G$717)</f>
        <v>0</v>
      </c>
      <c r="CC20" s="160">
        <f>SUMPRODUCT((CB$3=المنصرف!$E$3:$E$717)*1,('بيان العهد والتسويات'!$C20=المنصرف!$C$3:$C$717)*1,المنصرف!$J$3:$J$717)</f>
        <v>0</v>
      </c>
      <c r="CD20" s="160">
        <f>SUMPRODUCT((CD$3=المنصرف!$E$3:$E$717)*1,('بيان العهد والتسويات'!$C20=المنصرف!$C$3:$C$717)*1,المنصرف!$G$3:$G$717)</f>
        <v>0</v>
      </c>
      <c r="CE20" s="160">
        <f>SUMPRODUCT((CD$3=المنصرف!$E$3:$E$717)*1,('بيان العهد والتسويات'!$C20=المنصرف!$C$3:$C$717)*1,المنصرف!$J$3:$J$717)</f>
        <v>0</v>
      </c>
      <c r="CF20" s="160">
        <f>SUMPRODUCT((CF$3=المنصرف!$E$3:$E$717)*1,('بيان العهد والتسويات'!$C20=المنصرف!$C$3:$C$717)*1,المنصرف!$G$3:$G$717)</f>
        <v>0</v>
      </c>
      <c r="CG20" s="160">
        <f>SUMPRODUCT((CF$3=المنصرف!$E$3:$E$717)*1,('بيان العهد والتسويات'!$C20=المنصرف!$C$3:$C$717)*1,المنصرف!$J$3:$J$717)</f>
        <v>0</v>
      </c>
      <c r="CH20" s="160">
        <f>SUMPRODUCT((CH$3=المنصرف!$E$3:$E$717)*1,('بيان العهد والتسويات'!$C20=المنصرف!$C$3:$C$717)*1,المنصرف!$G$3:$G$717)</f>
        <v>0</v>
      </c>
      <c r="CI20" s="160">
        <f>SUMPRODUCT((CH$3=المنصرف!$E$3:$E$717)*1,('بيان العهد والتسويات'!$C20=المنصرف!$C$3:$C$717)*1,المنصرف!$J$3:$J$717)</f>
        <v>0</v>
      </c>
      <c r="CJ20" s="160">
        <f>SUMPRODUCT((CJ$3=المنصرف!$E$3:$E$717)*1,('بيان العهد والتسويات'!$C20=المنصرف!$C$3:$C$717)*1,المنصرف!$G$3:$G$717)</f>
        <v>0</v>
      </c>
      <c r="CK20" s="160">
        <f>SUMPRODUCT((CJ$3=المنصرف!$E$3:$E$717)*1,('بيان العهد والتسويات'!$C20=المنصرف!$C$3:$C$717)*1,المنصرف!$J$3:$J$717)</f>
        <v>0</v>
      </c>
      <c r="CL20" s="160">
        <f>SUMPRODUCT((CL$3=المنصرف!$E$3:$E$717)*1,('بيان العهد والتسويات'!$C20=المنصرف!$C$3:$C$717)*1,المنصرف!$G$3:$G$717)</f>
        <v>0</v>
      </c>
      <c r="CM20" s="160">
        <f>SUMPRODUCT((CL$3=المنصرف!$E$3:$E$717)*1,('بيان العهد والتسويات'!$C20=المنصرف!$C$3:$C$717)*1,المنصرف!$J$3:$J$717)</f>
        <v>0</v>
      </c>
      <c r="CN20" s="160">
        <f>SUMPRODUCT((CN$3=المنصرف!$E$3:$E$717)*1,('بيان العهد والتسويات'!$C20=المنصرف!$C$3:$C$717)*1,المنصرف!$G$3:$G$717)</f>
        <v>0</v>
      </c>
      <c r="CO20" s="160">
        <f>SUMPRODUCT((CN$3=المنصرف!$E$3:$E$717)*1,('بيان العهد والتسويات'!$C20=المنصرف!$C$3:$C$717)*1,المنصرف!$J$3:$J$717)</f>
        <v>0</v>
      </c>
      <c r="CP20" s="160">
        <f>SUMPRODUCT((CP$3=المنصرف!$E$3:$E$717)*1,('بيان العهد والتسويات'!$C20=المنصرف!$C$3:$C$717)*1,المنصرف!$G$3:$G$717)</f>
        <v>0</v>
      </c>
      <c r="CQ20" s="160">
        <f>SUMPRODUCT((CP$3=المنصرف!$E$3:$E$717)*1,('بيان العهد والتسويات'!$C20=المنصرف!$C$3:$C$717)*1,المنصرف!$J$3:$J$717)</f>
        <v>0</v>
      </c>
      <c r="CR20" s="160">
        <f>SUMPRODUCT((CR$3=المنصرف!$E$3:$E$717)*1,('بيان العهد والتسويات'!$C20=المنصرف!$C$3:$C$717)*1,المنصرف!$G$3:$G$717)</f>
        <v>0</v>
      </c>
      <c r="CS20" s="160">
        <f>SUMPRODUCT((CR$3=المنصرف!$E$3:$E$717)*1,('بيان العهد والتسويات'!$C20=المنصرف!$C$3:$C$717)*1,المنصرف!$J$3:$J$717)</f>
        <v>0</v>
      </c>
      <c r="CT20" s="160">
        <f>SUMPRODUCT((CT$3=المنصرف!$E$3:$E$717)*1,('بيان العهد والتسويات'!$C20=المنصرف!$C$3:$C$717)*1,المنصرف!$G$3:$G$717)</f>
        <v>0</v>
      </c>
      <c r="CU20" s="160">
        <f>SUMPRODUCT((CT$3=المنصرف!$E$3:$E$717)*1,('بيان العهد والتسويات'!$C20=المنصرف!$C$3:$C$717)*1,المنصرف!$J$3:$J$717)</f>
        <v>0</v>
      </c>
      <c r="CV20" s="160">
        <f>SUMPRODUCT((CV$3=المنصرف!$E$3:$E$717)*1,('بيان العهد والتسويات'!$C20=المنصرف!$C$3:$C$717)*1,المنصرف!$G$3:$G$717)</f>
        <v>0</v>
      </c>
      <c r="CW20" s="160">
        <f>SUMPRODUCT((CV$3=المنصرف!$E$3:$E$717)*1,('بيان العهد والتسويات'!$C20=المنصرف!$C$3:$C$717)*1,المنصرف!$J$3:$J$717)</f>
        <v>0</v>
      </c>
      <c r="CX20" s="160">
        <f>SUMPRODUCT((CX$3=المنصرف!$E$3:$E$717)*1,('بيان العهد والتسويات'!$C20=المنصرف!$C$3:$C$717)*1,المنصرف!$G$3:$G$717)</f>
        <v>0</v>
      </c>
      <c r="CY20" s="160">
        <f>SUMPRODUCT((CX$3=المنصرف!$E$3:$E$717)*1,('بيان العهد والتسويات'!$C20=المنصرف!$C$3:$C$717)*1,المنصرف!$J$3:$J$717)</f>
        <v>0</v>
      </c>
      <c r="CZ20" s="160">
        <f>SUMPRODUCT((CZ$3=المنصرف!$E$3:$E$717)*1,('بيان العهد والتسويات'!$C20=المنصرف!$C$3:$C$717)*1,المنصرف!$G$3:$G$717)</f>
        <v>0</v>
      </c>
      <c r="DA20" s="160">
        <f>SUMPRODUCT((CZ$3=المنصرف!$E$3:$E$717)*1,('بيان العهد والتسويات'!$C20=المنصرف!$C$3:$C$717)*1,المنصرف!$J$3:$J$717)</f>
        <v>0</v>
      </c>
    </row>
    <row r="21" spans="3:105" ht="20.25" x14ac:dyDescent="0.15">
      <c r="C21" s="134">
        <v>45853</v>
      </c>
      <c r="D21" s="121">
        <f>SUMPRODUCT(($D$3=المنصرف!$E$3:$E$717)*1,('بيان العهد والتسويات'!$C21=المنصرف!$C$3:$C$717)*1,المنصرف!$G$3:$G$717)</f>
        <v>0</v>
      </c>
      <c r="E21" s="122">
        <f>SUMPRODUCT(($D$3=المنصرف!$E$3:$E$717)*1,('بيان العهد والتسويات'!$C21=المنصرف!$C$3:$C$717)*1,المنصرف!$J$3:$J$717)</f>
        <v>0</v>
      </c>
      <c r="F21" s="124">
        <f>SUMPRODUCT(($F$3=المنصرف!$E$3:$E$717)*1,('بيان العهد والتسويات'!$C21=المنصرف!$C$3:$C$717)*1,المنصرف!$G$3:$G$717)</f>
        <v>0</v>
      </c>
      <c r="G21" s="123">
        <f>SUMPRODUCT(($F$3=المنصرف!$E$3:$E$717)*1,('بيان العهد والتسويات'!$C21=المنصرف!$C$3:$C$717)*1,المنصرف!$J$3:$J$717)</f>
        <v>0</v>
      </c>
      <c r="H21" s="121">
        <f>SUMPRODUCT(($H$3=المنصرف!$E$3:$E$717)*1,('بيان العهد والتسويات'!$C21=المنصرف!$C$3:$C$717)*1,المنصرف!$G$3:$G$717)</f>
        <v>0</v>
      </c>
      <c r="I21" s="122">
        <f>SUMPRODUCT(($H$3=المنصرف!$E$3:$E$717)*1,('بيان العهد والتسويات'!$C21=المنصرف!$C$3:$C$717)*1,المنصرف!$J$3:$J$717)</f>
        <v>0</v>
      </c>
      <c r="J21" s="124">
        <f>SUMPRODUCT(($J$3=المنصرف!$E$3:$E$717)*1,('بيان العهد والتسويات'!$C21=المنصرف!$C$3:$C$717)*1,المنصرف!$G$3:$G$717)</f>
        <v>0</v>
      </c>
      <c r="K21" s="123">
        <f>SUMPRODUCT(($J$3=المنصرف!$E$3:$E$717)*1,('بيان العهد والتسويات'!$C21=المنصرف!$C$3:$C$717)*1,المنصرف!$J$3:$J$717)</f>
        <v>0</v>
      </c>
      <c r="L21" s="121">
        <f>SUMPRODUCT(($L$3=المنصرف!$E$3:$E$717)*1,('بيان العهد والتسويات'!$C21=المنصرف!$C$3:$C$717)*1,المنصرف!$G$3:$G$717)</f>
        <v>0</v>
      </c>
      <c r="M21" s="122">
        <f>SUMPRODUCT(($L$3=المنصرف!$E$3:$E$717)*1,('بيان العهد والتسويات'!$C21=المنصرف!$C$3:$C$717)*1,المنصرف!$J$3:$J$717)</f>
        <v>0</v>
      </c>
      <c r="N21" s="124">
        <f>SUMPRODUCT(($N$3=المنصرف!$E$3:$E$717)*1,('بيان العهد والتسويات'!$C21=المنصرف!$C$3:$C$717)*1,المنصرف!$G$3:$G$717)</f>
        <v>0</v>
      </c>
      <c r="O21" s="123">
        <f>SUMPRODUCT(($N$3=المنصرف!$E$3:$E$717)*1,('بيان العهد والتسويات'!$C21=المنصرف!$C$3:$C$717)*1,المنصرف!$J$3:$J$717)</f>
        <v>0</v>
      </c>
      <c r="P21" s="121">
        <f>SUMPRODUCT(($P$3=المنصرف!$E$3:$E$717)*1,('بيان العهد والتسويات'!$C21=المنصرف!$C$3:$C$717)*1,المنصرف!$G$3:$G$717)</f>
        <v>0</v>
      </c>
      <c r="Q21" s="122">
        <f>SUMPRODUCT(($P$3=المنصرف!$E$3:$E$717)*1,('بيان العهد والتسويات'!$C21=المنصرف!$C$3:$C$717)*1,المنصرف!$J$3:$J$717)</f>
        <v>0</v>
      </c>
      <c r="R21" s="124">
        <f>SUMPRODUCT(($R$3=المنصرف!$E$3:$E$717)*1,('بيان العهد والتسويات'!$C21=المنصرف!$C$3:$C$717)*1,المنصرف!$G$3:$G$717)</f>
        <v>0</v>
      </c>
      <c r="S21" s="123">
        <f>SUMPRODUCT(($R$3=المنصرف!$E$3:$E$717)*1,('بيان العهد والتسويات'!$C21=المنصرف!$C$3:$C$717)*1,المنصرف!$J$3:$J$717)</f>
        <v>0</v>
      </c>
      <c r="T21" s="121">
        <f>SUMPRODUCT(($T$3=المنصرف!$E$3:$E$717)*1,('بيان العهد والتسويات'!$C21=المنصرف!$C$3:$C$717)*1,المنصرف!$G$3:$G$717)</f>
        <v>0</v>
      </c>
      <c r="U21" s="122">
        <f>SUMPRODUCT(($T$3=المنصرف!$E$3:$E$717)*1,('بيان العهد والتسويات'!$C21=المنصرف!$C$3:$C$717)*1,المنصرف!$J$3:$J$717)</f>
        <v>0</v>
      </c>
      <c r="V21" s="124">
        <f>SUMPRODUCT(($V$3=المنصرف!$E$3:$E$717)*1,('بيان العهد والتسويات'!$C21=المنصرف!$C$3:$C$717)*1,المنصرف!$G$3:$G$717)</f>
        <v>0</v>
      </c>
      <c r="W21" s="123">
        <f>SUMPRODUCT(($V$3=المنصرف!$E$3:$E$717)*1,('بيان العهد والتسويات'!$C21=المنصرف!$C$3:$C$717)*1,المنصرف!$J$3:$J$717)</f>
        <v>0</v>
      </c>
      <c r="X21" s="121">
        <f>SUMPRODUCT(($X$3=المنصرف!$E$3:$E$717)*1,('بيان العهد والتسويات'!$C21=المنصرف!$C$3:$C$717)*1,المنصرف!$G$3:$G$717)</f>
        <v>0</v>
      </c>
      <c r="Y21" s="122">
        <f>SUMPRODUCT(($X$3=المنصرف!$E$3:$E$717)*1,('بيان العهد والتسويات'!$C21=المنصرف!$C$3:$C$717)*1,المنصرف!$J$3:$J$717)</f>
        <v>0</v>
      </c>
      <c r="Z21" s="124">
        <f>SUMPRODUCT(($Z$3=المنصرف!$E$3:$E$717)*1,('بيان العهد والتسويات'!$C21=المنصرف!$C$3:$C$717)*1,المنصرف!$G$3:$G$717)</f>
        <v>0</v>
      </c>
      <c r="AA21" s="123">
        <f>SUMPRODUCT(($Z$3=المنصرف!$E$3:$E$717)*1,('بيان العهد والتسويات'!$C21=المنصرف!$C$3:$C$717)*1,المنصرف!$J$3:$J$717)</f>
        <v>0</v>
      </c>
      <c r="AB21" s="121">
        <f>SUMPRODUCT(($AB$3=المنصرف!$E$3:$E$717)*1,('بيان العهد والتسويات'!$C21=المنصرف!$C$3:$C$717)*1,المنصرف!$G$3:$G$717)</f>
        <v>0</v>
      </c>
      <c r="AC21" s="122">
        <f>SUMPRODUCT(($AB$3=المنصرف!$E$3:$E$717)*1,('بيان العهد والتسويات'!$C21=المنصرف!$C$3:$C$717)*1,المنصرف!$J$3:$J$717)</f>
        <v>0</v>
      </c>
      <c r="AD21" s="124">
        <f>SUMPRODUCT(($AD$3=المنصرف!$E$3:$E$717)*1,('بيان العهد والتسويات'!$C21=المنصرف!$C$3:$C$717)*1,المنصرف!$G$3:$G$717)</f>
        <v>0</v>
      </c>
      <c r="AE21" s="123">
        <f>SUMPRODUCT(($AD$3=المنصرف!$E$3:$E$717)*1,('بيان العهد والتسويات'!$C21=المنصرف!$C$3:$C$717)*1,المنصرف!$J$3:$J$717)</f>
        <v>0</v>
      </c>
      <c r="AF21" s="121">
        <f>SUMPRODUCT(($AF$3=المنصرف!$E$3:$E$717)*1,('بيان العهد والتسويات'!$C21=المنصرف!$C$3:$C$717)*1,المنصرف!$G$3:$G$717)</f>
        <v>0</v>
      </c>
      <c r="AG21" s="122">
        <f>SUMPRODUCT(($AF$3=المنصرف!$E$3:$E$717)*1,('بيان العهد والتسويات'!$C21=المنصرف!$C$3:$C$717)*1,المنصرف!$J$3:$J$717)</f>
        <v>0</v>
      </c>
      <c r="AH21" s="124">
        <f>SUMPRODUCT(($AH$3=المنصرف!$E$3:$E$717)*1,('بيان العهد والتسويات'!$C21=المنصرف!$C$3:$C$717)*1,المنصرف!$G$3:$G$717)</f>
        <v>0</v>
      </c>
      <c r="AI21" s="123">
        <f>SUMPRODUCT(($AH$3=المنصرف!$E$3:$E$717)*1,('بيان العهد والتسويات'!$C21=المنصرف!$C$3:$C$717)*1,المنصرف!$J$3:$J$717)</f>
        <v>0</v>
      </c>
      <c r="AJ21" s="145">
        <f>SUMPRODUCT((AJ$3=المنصرف!$E$3:$E$717)*1,('بيان العهد والتسويات'!$C21=المنصرف!$C$3:$C$717)*1,المنصرف!$G$3:$G$717)</f>
        <v>0</v>
      </c>
      <c r="AK21" s="145">
        <f>SUMPRODUCT((AJ$3=المنصرف!$E$3:$E$717)*1,('بيان العهد والتسويات'!$C21=المنصرف!$C$3:$C$717)*1,المنصرف!$J$3:$J$717)</f>
        <v>0</v>
      </c>
      <c r="AL21" s="161">
        <f>SUMPRODUCT((AL$3=المنصرف!$E$3:$E$717)*1,('بيان العهد والتسويات'!$C21=المنصرف!$C$3:$C$717)*1,المنصرف!$G$3:$G$717)</f>
        <v>0</v>
      </c>
      <c r="AM21" s="161">
        <f>SUMPRODUCT((AL$3=المنصرف!$E$3:$E$717)*1,('بيان العهد والتسويات'!$C21=المنصرف!$C$3:$C$717)*1,المنصرف!$J$3:$J$717)</f>
        <v>0</v>
      </c>
      <c r="AN21" s="160">
        <f>SUMPRODUCT((AN$3=المنصرف!$E$3:$E$717)*1,('بيان العهد والتسويات'!$C21=المنصرف!$C$3:$C$717)*1,المنصرف!$G$3:$G$717)</f>
        <v>0</v>
      </c>
      <c r="AO21" s="160">
        <f>SUMPRODUCT((AN$3=المنصرف!$E$3:$E$717)*1,('بيان العهد والتسويات'!$C21=المنصرف!$C$3:$C$717)*1,المنصرف!$J$3:$J$717)</f>
        <v>0</v>
      </c>
      <c r="AP21" s="160">
        <f>SUMPRODUCT((AP$3=المنصرف!$E$3:$E$717)*1,('بيان العهد والتسويات'!$C21=المنصرف!$C$3:$C$717)*1,المنصرف!$G$3:$G$717)</f>
        <v>0</v>
      </c>
      <c r="AQ21" s="160">
        <f>SUMPRODUCT((AP$3=المنصرف!$E$3:$E$717)*1,('بيان العهد والتسويات'!$C21=المنصرف!$C$3:$C$717)*1,المنصرف!$J$3:$J$717)</f>
        <v>0</v>
      </c>
      <c r="AR21" s="160">
        <f>SUMPRODUCT((AR$3=المنصرف!$E$3:$E$717)*1,('بيان العهد والتسويات'!$C21=المنصرف!$C$3:$C$717)*1,المنصرف!$G$3:$G$717)</f>
        <v>0</v>
      </c>
      <c r="AS21" s="160">
        <f>SUMPRODUCT((AR$3=المنصرف!$E$3:$E$717)*1,('بيان العهد والتسويات'!$C21=المنصرف!$C$3:$C$717)*1,المنصرف!$J$3:$J$717)</f>
        <v>0</v>
      </c>
      <c r="AT21" s="160">
        <f>SUMPRODUCT((AT$3=المنصرف!$E$3:$E$717)*1,('بيان العهد والتسويات'!$C21=المنصرف!$C$3:$C$717)*1,المنصرف!$G$3:$G$717)</f>
        <v>0</v>
      </c>
      <c r="AU21" s="160">
        <f>SUMPRODUCT((AT$3=المنصرف!$E$3:$E$717)*1,('بيان العهد والتسويات'!$C21=المنصرف!$C$3:$C$717)*1,المنصرف!$J$3:$J$717)</f>
        <v>0</v>
      </c>
      <c r="AV21" s="160">
        <f>SUMPRODUCT((AV$3=المنصرف!$E$3:$E$717)*1,('بيان العهد والتسويات'!$C21=المنصرف!$C$3:$C$717)*1,المنصرف!$G$3:$G$717)</f>
        <v>0</v>
      </c>
      <c r="AW21" s="160">
        <f>SUMPRODUCT((AV$3=المنصرف!$E$3:$E$717)*1,('بيان العهد والتسويات'!$C21=المنصرف!$C$3:$C$717)*1,المنصرف!$J$3:$J$717)</f>
        <v>0</v>
      </c>
      <c r="AX21" s="160">
        <f>SUMPRODUCT((AX$3=المنصرف!$E$3:$E$717)*1,('بيان العهد والتسويات'!$C21=المنصرف!$C$3:$C$717)*1,المنصرف!$G$3:$G$717)</f>
        <v>0</v>
      </c>
      <c r="AY21" s="160">
        <f>SUMPRODUCT((AX$3=المنصرف!$E$3:$E$717)*1,('بيان العهد والتسويات'!$C21=المنصرف!$C$3:$C$717)*1,المنصرف!$J$3:$J$717)</f>
        <v>0</v>
      </c>
      <c r="AZ21" s="160">
        <f>SUMPRODUCT((AZ$3=المنصرف!$E$3:$E$717)*1,('بيان العهد والتسويات'!$C21=المنصرف!$C$3:$C$717)*1,المنصرف!$G$3:$G$717)</f>
        <v>0</v>
      </c>
      <c r="BA21" s="160">
        <f>SUMPRODUCT((AZ$3=المنصرف!$E$3:$E$717)*1,('بيان العهد والتسويات'!$C21=المنصرف!$C$3:$C$717)*1,المنصرف!$J$3:$J$717)</f>
        <v>0</v>
      </c>
      <c r="BB21" s="160">
        <f>SUMPRODUCT((BB$3=المنصرف!$E$3:$E$717)*1,('بيان العهد والتسويات'!$C21=المنصرف!$C$3:$C$717)*1,المنصرف!$G$3:$G$717)</f>
        <v>0</v>
      </c>
      <c r="BC21" s="160">
        <f>SUMPRODUCT((BB$3=المنصرف!$E$3:$E$717)*1,('بيان العهد والتسويات'!$C21=المنصرف!$C$3:$C$717)*1,المنصرف!$J$3:$J$717)</f>
        <v>0</v>
      </c>
      <c r="BD21" s="160">
        <f>SUMPRODUCT((BD$3=المنصرف!$E$3:$E$717)*1,('بيان العهد والتسويات'!$C21=المنصرف!$C$3:$C$717)*1,المنصرف!$G$3:$G$717)</f>
        <v>0</v>
      </c>
      <c r="BE21" s="160">
        <f>SUMPRODUCT((BD$3=المنصرف!$E$3:$E$717)*1,('بيان العهد والتسويات'!$C21=المنصرف!$C$3:$C$717)*1,المنصرف!$J$3:$J$717)</f>
        <v>0</v>
      </c>
      <c r="BF21" s="160">
        <f>SUMPRODUCT((BF$3=المنصرف!$E$3:$E$717)*1,('بيان العهد والتسويات'!$C21=المنصرف!$C$3:$C$717)*1,المنصرف!$G$3:$G$717)</f>
        <v>0</v>
      </c>
      <c r="BG21" s="160">
        <f>SUMPRODUCT((BF$3=المنصرف!$E$3:$E$717)*1,('بيان العهد والتسويات'!$C21=المنصرف!$C$3:$C$717)*1,المنصرف!$J$3:$J$717)</f>
        <v>0</v>
      </c>
      <c r="BH21" s="160">
        <f>SUMPRODUCT((BH$3=المنصرف!$E$3:$E$717)*1,('بيان العهد والتسويات'!$C21=المنصرف!$C$3:$C$717)*1,المنصرف!$G$3:$G$717)</f>
        <v>0</v>
      </c>
      <c r="BI21" s="160">
        <f>SUMPRODUCT((BH$3=المنصرف!$E$3:$E$717)*1,('بيان العهد والتسويات'!$C21=المنصرف!$C$3:$C$717)*1,المنصرف!$J$3:$J$717)</f>
        <v>0</v>
      </c>
      <c r="BJ21" s="160">
        <f>SUMPRODUCT((BJ$3=المنصرف!$E$3:$E$717)*1,('بيان العهد والتسويات'!$C21=المنصرف!$C$3:$C$717)*1,المنصرف!$G$3:$G$717)</f>
        <v>0</v>
      </c>
      <c r="BK21" s="160">
        <f>SUMPRODUCT((BJ$3=المنصرف!$E$3:$E$717)*1,('بيان العهد والتسويات'!$C21=المنصرف!$C$3:$C$717)*1,المنصرف!$J$3:$J$717)</f>
        <v>0</v>
      </c>
      <c r="BL21" s="160">
        <f>SUMPRODUCT((BL$3=المنصرف!$E$3:$E$717)*1,('بيان العهد والتسويات'!$C21=المنصرف!$C$3:$C$717)*1,المنصرف!$G$3:$G$717)</f>
        <v>0</v>
      </c>
      <c r="BM21" s="160">
        <f>SUMPRODUCT((BL$3=المنصرف!$E$3:$E$717)*1,('بيان العهد والتسويات'!$C21=المنصرف!$C$3:$C$717)*1,المنصرف!$J$3:$J$717)</f>
        <v>0</v>
      </c>
      <c r="BN21" s="160">
        <f>SUMPRODUCT((BN$3=المنصرف!$E$3:$E$717)*1,('بيان العهد والتسويات'!$C21=المنصرف!$C$3:$C$717)*1,المنصرف!$G$3:$G$717)</f>
        <v>0</v>
      </c>
      <c r="BO21" s="160">
        <f>SUMPRODUCT((BN$3=المنصرف!$E$3:$E$717)*1,('بيان العهد والتسويات'!$C21=المنصرف!$C$3:$C$717)*1,المنصرف!$J$3:$J$717)</f>
        <v>0</v>
      </c>
      <c r="BP21" s="160">
        <f>SUMPRODUCT((BP$3=المنصرف!$E$3:$E$717)*1,('بيان العهد والتسويات'!$C21=المنصرف!$C$3:$C$717)*1,المنصرف!$G$3:$G$717)</f>
        <v>0</v>
      </c>
      <c r="BQ21" s="160">
        <f>SUMPRODUCT((BP$3=المنصرف!$E$3:$E$717)*1,('بيان العهد والتسويات'!$C21=المنصرف!$C$3:$C$717)*1,المنصرف!$J$3:$J$717)</f>
        <v>0</v>
      </c>
      <c r="BR21" s="160">
        <f>SUMPRODUCT((BR$3=المنصرف!$E$3:$E$717)*1,('بيان العهد والتسويات'!$C21=المنصرف!$C$3:$C$717)*1,المنصرف!$G$3:$G$717)</f>
        <v>0</v>
      </c>
      <c r="BS21" s="160">
        <f>SUMPRODUCT((BR$3=المنصرف!$E$3:$E$717)*1,('بيان العهد والتسويات'!$C21=المنصرف!$C$3:$C$717)*1,المنصرف!$J$3:$J$717)</f>
        <v>0</v>
      </c>
      <c r="BT21" s="160">
        <f>SUMPRODUCT((BT$3=المنصرف!$E$3:$E$717)*1,('بيان العهد والتسويات'!$C21=المنصرف!$C$3:$C$717)*1,المنصرف!$G$3:$G$717)</f>
        <v>0</v>
      </c>
      <c r="BU21" s="160">
        <f>SUMPRODUCT((BT$3=المنصرف!$E$3:$E$717)*1,('بيان العهد والتسويات'!$C21=المنصرف!$C$3:$C$717)*1,المنصرف!$J$3:$J$717)</f>
        <v>0</v>
      </c>
      <c r="BV21" s="160">
        <f>SUMPRODUCT((BV$3=المنصرف!$E$3:$E$717)*1,('بيان العهد والتسويات'!$C21=المنصرف!$C$3:$C$717)*1,المنصرف!$G$3:$G$717)</f>
        <v>0</v>
      </c>
      <c r="BW21" s="160">
        <f>SUMPRODUCT((BV$3=المنصرف!$E$3:$E$717)*1,('بيان العهد والتسويات'!$C21=المنصرف!$C$3:$C$717)*1,المنصرف!$J$3:$J$717)</f>
        <v>0</v>
      </c>
      <c r="BX21" s="160">
        <f>SUMPRODUCT((BX$3=المنصرف!$E$3:$E$717)*1,('بيان العهد والتسويات'!$C21=المنصرف!$C$3:$C$717)*1,المنصرف!$G$3:$G$717)</f>
        <v>0</v>
      </c>
      <c r="BY21" s="160">
        <f>SUMPRODUCT((BX$3=المنصرف!$E$3:$E$717)*1,('بيان العهد والتسويات'!$C21=المنصرف!$C$3:$C$717)*1,المنصرف!$J$3:$J$717)</f>
        <v>0</v>
      </c>
      <c r="BZ21" s="160">
        <f>SUMPRODUCT((BZ$3=المنصرف!$E$3:$E$717)*1,('بيان العهد والتسويات'!$C21=المنصرف!$C$3:$C$717)*1,المنصرف!$G$3:$G$717)</f>
        <v>0</v>
      </c>
      <c r="CA21" s="160">
        <f>SUMPRODUCT((BZ$3=المنصرف!$E$3:$E$717)*1,('بيان العهد والتسويات'!$C21=المنصرف!$C$3:$C$717)*1,المنصرف!$J$3:$J$717)</f>
        <v>0</v>
      </c>
      <c r="CB21" s="160">
        <f>SUMPRODUCT((CB$3=المنصرف!$E$3:$E$717)*1,('بيان العهد والتسويات'!$C21=المنصرف!$C$3:$C$717)*1,المنصرف!$G$3:$G$717)</f>
        <v>0</v>
      </c>
      <c r="CC21" s="160">
        <f>SUMPRODUCT((CB$3=المنصرف!$E$3:$E$717)*1,('بيان العهد والتسويات'!$C21=المنصرف!$C$3:$C$717)*1,المنصرف!$J$3:$J$717)</f>
        <v>0</v>
      </c>
      <c r="CD21" s="160">
        <f>SUMPRODUCT((CD$3=المنصرف!$E$3:$E$717)*1,('بيان العهد والتسويات'!$C21=المنصرف!$C$3:$C$717)*1,المنصرف!$G$3:$G$717)</f>
        <v>0</v>
      </c>
      <c r="CE21" s="160">
        <f>SUMPRODUCT((CD$3=المنصرف!$E$3:$E$717)*1,('بيان العهد والتسويات'!$C21=المنصرف!$C$3:$C$717)*1,المنصرف!$J$3:$J$717)</f>
        <v>0</v>
      </c>
      <c r="CF21" s="160">
        <f>SUMPRODUCT((CF$3=المنصرف!$E$3:$E$717)*1,('بيان العهد والتسويات'!$C21=المنصرف!$C$3:$C$717)*1,المنصرف!$G$3:$G$717)</f>
        <v>0</v>
      </c>
      <c r="CG21" s="160">
        <f>SUMPRODUCT((CF$3=المنصرف!$E$3:$E$717)*1,('بيان العهد والتسويات'!$C21=المنصرف!$C$3:$C$717)*1,المنصرف!$J$3:$J$717)</f>
        <v>0</v>
      </c>
      <c r="CH21" s="160">
        <f>SUMPRODUCT((CH$3=المنصرف!$E$3:$E$717)*1,('بيان العهد والتسويات'!$C21=المنصرف!$C$3:$C$717)*1,المنصرف!$G$3:$G$717)</f>
        <v>0</v>
      </c>
      <c r="CI21" s="160">
        <f>SUMPRODUCT((CH$3=المنصرف!$E$3:$E$717)*1,('بيان العهد والتسويات'!$C21=المنصرف!$C$3:$C$717)*1,المنصرف!$J$3:$J$717)</f>
        <v>0</v>
      </c>
      <c r="CJ21" s="160">
        <f>SUMPRODUCT((CJ$3=المنصرف!$E$3:$E$717)*1,('بيان العهد والتسويات'!$C21=المنصرف!$C$3:$C$717)*1,المنصرف!$G$3:$G$717)</f>
        <v>0</v>
      </c>
      <c r="CK21" s="160">
        <f>SUMPRODUCT((CJ$3=المنصرف!$E$3:$E$717)*1,('بيان العهد والتسويات'!$C21=المنصرف!$C$3:$C$717)*1,المنصرف!$J$3:$J$717)</f>
        <v>0</v>
      </c>
      <c r="CL21" s="160">
        <f>SUMPRODUCT((CL$3=المنصرف!$E$3:$E$717)*1,('بيان العهد والتسويات'!$C21=المنصرف!$C$3:$C$717)*1,المنصرف!$G$3:$G$717)</f>
        <v>0</v>
      </c>
      <c r="CM21" s="160">
        <f>SUMPRODUCT((CL$3=المنصرف!$E$3:$E$717)*1,('بيان العهد والتسويات'!$C21=المنصرف!$C$3:$C$717)*1,المنصرف!$J$3:$J$717)</f>
        <v>0</v>
      </c>
      <c r="CN21" s="160">
        <f>SUMPRODUCT((CN$3=المنصرف!$E$3:$E$717)*1,('بيان العهد والتسويات'!$C21=المنصرف!$C$3:$C$717)*1,المنصرف!$G$3:$G$717)</f>
        <v>0</v>
      </c>
      <c r="CO21" s="160">
        <f>SUMPRODUCT((CN$3=المنصرف!$E$3:$E$717)*1,('بيان العهد والتسويات'!$C21=المنصرف!$C$3:$C$717)*1,المنصرف!$J$3:$J$717)</f>
        <v>0</v>
      </c>
      <c r="CP21" s="160">
        <f>SUMPRODUCT((CP$3=المنصرف!$E$3:$E$717)*1,('بيان العهد والتسويات'!$C21=المنصرف!$C$3:$C$717)*1,المنصرف!$G$3:$G$717)</f>
        <v>0</v>
      </c>
      <c r="CQ21" s="160">
        <f>SUMPRODUCT((CP$3=المنصرف!$E$3:$E$717)*1,('بيان العهد والتسويات'!$C21=المنصرف!$C$3:$C$717)*1,المنصرف!$J$3:$J$717)</f>
        <v>0</v>
      </c>
      <c r="CR21" s="160">
        <f>SUMPRODUCT((CR$3=المنصرف!$E$3:$E$717)*1,('بيان العهد والتسويات'!$C21=المنصرف!$C$3:$C$717)*1,المنصرف!$G$3:$G$717)</f>
        <v>0</v>
      </c>
      <c r="CS21" s="160">
        <f>SUMPRODUCT((CR$3=المنصرف!$E$3:$E$717)*1,('بيان العهد والتسويات'!$C21=المنصرف!$C$3:$C$717)*1,المنصرف!$J$3:$J$717)</f>
        <v>0</v>
      </c>
      <c r="CT21" s="160">
        <f>SUMPRODUCT((CT$3=المنصرف!$E$3:$E$717)*1,('بيان العهد والتسويات'!$C21=المنصرف!$C$3:$C$717)*1,المنصرف!$G$3:$G$717)</f>
        <v>0</v>
      </c>
      <c r="CU21" s="160">
        <f>SUMPRODUCT((CT$3=المنصرف!$E$3:$E$717)*1,('بيان العهد والتسويات'!$C21=المنصرف!$C$3:$C$717)*1,المنصرف!$J$3:$J$717)</f>
        <v>0</v>
      </c>
      <c r="CV21" s="160">
        <f>SUMPRODUCT((CV$3=المنصرف!$E$3:$E$717)*1,('بيان العهد والتسويات'!$C21=المنصرف!$C$3:$C$717)*1,المنصرف!$G$3:$G$717)</f>
        <v>0</v>
      </c>
      <c r="CW21" s="160">
        <f>SUMPRODUCT((CV$3=المنصرف!$E$3:$E$717)*1,('بيان العهد والتسويات'!$C21=المنصرف!$C$3:$C$717)*1,المنصرف!$J$3:$J$717)</f>
        <v>0</v>
      </c>
      <c r="CX21" s="160">
        <f>SUMPRODUCT((CX$3=المنصرف!$E$3:$E$717)*1,('بيان العهد والتسويات'!$C21=المنصرف!$C$3:$C$717)*1,المنصرف!$G$3:$G$717)</f>
        <v>0</v>
      </c>
      <c r="CY21" s="160">
        <f>SUMPRODUCT((CX$3=المنصرف!$E$3:$E$717)*1,('بيان العهد والتسويات'!$C21=المنصرف!$C$3:$C$717)*1,المنصرف!$J$3:$J$717)</f>
        <v>0</v>
      </c>
      <c r="CZ21" s="160">
        <f>SUMPRODUCT((CZ$3=المنصرف!$E$3:$E$717)*1,('بيان العهد والتسويات'!$C21=المنصرف!$C$3:$C$717)*1,المنصرف!$G$3:$G$717)</f>
        <v>0</v>
      </c>
      <c r="DA21" s="160">
        <f>SUMPRODUCT((CZ$3=المنصرف!$E$3:$E$717)*1,('بيان العهد والتسويات'!$C21=المنصرف!$C$3:$C$717)*1,المنصرف!$J$3:$J$717)</f>
        <v>0</v>
      </c>
    </row>
    <row r="22" spans="3:105" ht="20.25" x14ac:dyDescent="0.15">
      <c r="C22" s="134">
        <v>45854</v>
      </c>
      <c r="D22" s="121">
        <f>SUMPRODUCT(($D$3=المنصرف!$E$3:$E$717)*1,('بيان العهد والتسويات'!$C22=المنصرف!$C$3:$C$717)*1,المنصرف!$G$3:$G$717)</f>
        <v>150000</v>
      </c>
      <c r="E22" s="122">
        <f>SUMPRODUCT(($D$3=المنصرف!$E$3:$E$717)*1,('بيان العهد والتسويات'!$C22=المنصرف!$C$3:$C$717)*1,المنصرف!$J$3:$J$717)</f>
        <v>155071.46</v>
      </c>
      <c r="F22" s="124">
        <f>SUMPRODUCT(($F$3=المنصرف!$E$3:$E$717)*1,('بيان العهد والتسويات'!$C22=المنصرف!$C$3:$C$717)*1,المنصرف!$G$3:$G$717)</f>
        <v>0</v>
      </c>
      <c r="G22" s="123">
        <f>SUMPRODUCT(($F$3=المنصرف!$E$3:$E$717)*1,('بيان العهد والتسويات'!$C22=المنصرف!$C$3:$C$717)*1,المنصرف!$J$3:$J$717)</f>
        <v>0</v>
      </c>
      <c r="H22" s="121">
        <f>SUMPRODUCT(($H$3=المنصرف!$E$3:$E$717)*1,('بيان العهد والتسويات'!$C22=المنصرف!$C$3:$C$717)*1,المنصرف!$G$3:$G$717)</f>
        <v>0</v>
      </c>
      <c r="I22" s="122">
        <f>SUMPRODUCT(($H$3=المنصرف!$E$3:$E$717)*1,('بيان العهد والتسويات'!$C22=المنصرف!$C$3:$C$717)*1,المنصرف!$J$3:$J$717)</f>
        <v>0</v>
      </c>
      <c r="J22" s="124">
        <f>SUMPRODUCT(($J$3=المنصرف!$E$3:$E$717)*1,('بيان العهد والتسويات'!$C22=المنصرف!$C$3:$C$717)*1,المنصرف!$G$3:$G$717)</f>
        <v>0</v>
      </c>
      <c r="K22" s="123">
        <f>SUMPRODUCT(($J$3=المنصرف!$E$3:$E$717)*1,('بيان العهد والتسويات'!$C22=المنصرف!$C$3:$C$717)*1,المنصرف!$J$3:$J$717)</f>
        <v>0</v>
      </c>
      <c r="L22" s="121">
        <f>SUMPRODUCT(($L$3=المنصرف!$E$3:$E$717)*1,('بيان العهد والتسويات'!$C22=المنصرف!$C$3:$C$717)*1,المنصرف!$G$3:$G$717)</f>
        <v>0</v>
      </c>
      <c r="M22" s="122">
        <f>SUMPRODUCT(($L$3=المنصرف!$E$3:$E$717)*1,('بيان العهد والتسويات'!$C22=المنصرف!$C$3:$C$717)*1,المنصرف!$J$3:$J$717)</f>
        <v>0</v>
      </c>
      <c r="N22" s="124">
        <f>SUMPRODUCT(($N$3=المنصرف!$E$3:$E$717)*1,('بيان العهد والتسويات'!$C22=المنصرف!$C$3:$C$717)*1,المنصرف!$G$3:$G$717)</f>
        <v>0</v>
      </c>
      <c r="O22" s="123">
        <f>SUMPRODUCT(($N$3=المنصرف!$E$3:$E$717)*1,('بيان العهد والتسويات'!$C22=المنصرف!$C$3:$C$717)*1,المنصرف!$J$3:$J$717)</f>
        <v>0</v>
      </c>
      <c r="P22" s="121">
        <f>SUMPRODUCT(($P$3=المنصرف!$E$3:$E$717)*1,('بيان العهد والتسويات'!$C22=المنصرف!$C$3:$C$717)*1,المنصرف!$G$3:$G$717)</f>
        <v>0</v>
      </c>
      <c r="Q22" s="122">
        <f>SUMPRODUCT(($P$3=المنصرف!$E$3:$E$717)*1,('بيان العهد والتسويات'!$C22=المنصرف!$C$3:$C$717)*1,المنصرف!$J$3:$J$717)</f>
        <v>0</v>
      </c>
      <c r="R22" s="124">
        <f>SUMPRODUCT(($R$3=المنصرف!$E$3:$E$717)*1,('بيان العهد والتسويات'!$C22=المنصرف!$C$3:$C$717)*1,المنصرف!$G$3:$G$717)</f>
        <v>0</v>
      </c>
      <c r="S22" s="123">
        <f>SUMPRODUCT(($R$3=المنصرف!$E$3:$E$717)*1,('بيان العهد والتسويات'!$C22=المنصرف!$C$3:$C$717)*1,المنصرف!$J$3:$J$717)</f>
        <v>0</v>
      </c>
      <c r="T22" s="121">
        <f>SUMPRODUCT(($T$3=المنصرف!$E$3:$E$717)*1,('بيان العهد والتسويات'!$C22=المنصرف!$C$3:$C$717)*1,المنصرف!$G$3:$G$717)</f>
        <v>0</v>
      </c>
      <c r="U22" s="122">
        <f>SUMPRODUCT(($T$3=المنصرف!$E$3:$E$717)*1,('بيان العهد والتسويات'!$C22=المنصرف!$C$3:$C$717)*1,المنصرف!$J$3:$J$717)</f>
        <v>0</v>
      </c>
      <c r="V22" s="124">
        <f>SUMPRODUCT(($V$3=المنصرف!$E$3:$E$717)*1,('بيان العهد والتسويات'!$C22=المنصرف!$C$3:$C$717)*1,المنصرف!$G$3:$G$717)</f>
        <v>0</v>
      </c>
      <c r="W22" s="123">
        <f>SUMPRODUCT(($V$3=المنصرف!$E$3:$E$717)*1,('بيان العهد والتسويات'!$C22=المنصرف!$C$3:$C$717)*1,المنصرف!$J$3:$J$717)</f>
        <v>0</v>
      </c>
      <c r="X22" s="121">
        <f>SUMPRODUCT(($X$3=المنصرف!$E$3:$E$717)*1,('بيان العهد والتسويات'!$C22=المنصرف!$C$3:$C$717)*1,المنصرف!$G$3:$G$717)</f>
        <v>0</v>
      </c>
      <c r="Y22" s="122">
        <f>SUMPRODUCT(($X$3=المنصرف!$E$3:$E$717)*1,('بيان العهد والتسويات'!$C22=المنصرف!$C$3:$C$717)*1,المنصرف!$J$3:$J$717)</f>
        <v>0</v>
      </c>
      <c r="Z22" s="124">
        <f>SUMPRODUCT(($Z$3=المنصرف!$E$3:$E$717)*1,('بيان العهد والتسويات'!$C22=المنصرف!$C$3:$C$717)*1,المنصرف!$G$3:$G$717)</f>
        <v>0</v>
      </c>
      <c r="AA22" s="123">
        <f>SUMPRODUCT(($Z$3=المنصرف!$E$3:$E$717)*1,('بيان العهد والتسويات'!$C22=المنصرف!$C$3:$C$717)*1,المنصرف!$J$3:$J$717)</f>
        <v>0</v>
      </c>
      <c r="AB22" s="121">
        <f>SUMPRODUCT(($AB$3=المنصرف!$E$3:$E$717)*1,('بيان العهد والتسويات'!$C22=المنصرف!$C$3:$C$717)*1,المنصرف!$G$3:$G$717)</f>
        <v>0</v>
      </c>
      <c r="AC22" s="122">
        <f>SUMPRODUCT(($AB$3=المنصرف!$E$3:$E$717)*1,('بيان العهد والتسويات'!$C22=المنصرف!$C$3:$C$717)*1,المنصرف!$J$3:$J$717)</f>
        <v>0</v>
      </c>
      <c r="AD22" s="124">
        <f>SUMPRODUCT(($AD$3=المنصرف!$E$3:$E$717)*1,('بيان العهد والتسويات'!$C22=المنصرف!$C$3:$C$717)*1,المنصرف!$G$3:$G$717)</f>
        <v>0</v>
      </c>
      <c r="AE22" s="123">
        <f>SUMPRODUCT(($AD$3=المنصرف!$E$3:$E$717)*1,('بيان العهد والتسويات'!$C22=المنصرف!$C$3:$C$717)*1,المنصرف!$J$3:$J$717)</f>
        <v>0</v>
      </c>
      <c r="AF22" s="121">
        <f>SUMPRODUCT(($AF$3=المنصرف!$E$3:$E$717)*1,('بيان العهد والتسويات'!$C22=المنصرف!$C$3:$C$717)*1,المنصرف!$G$3:$G$717)</f>
        <v>0</v>
      </c>
      <c r="AG22" s="122">
        <f>SUMPRODUCT(($AF$3=المنصرف!$E$3:$E$717)*1,('بيان العهد والتسويات'!$C22=المنصرف!$C$3:$C$717)*1,المنصرف!$J$3:$J$717)</f>
        <v>0</v>
      </c>
      <c r="AH22" s="124">
        <f>SUMPRODUCT(($AH$3=المنصرف!$E$3:$E$717)*1,('بيان العهد والتسويات'!$C22=المنصرف!$C$3:$C$717)*1,المنصرف!$G$3:$G$717)</f>
        <v>0</v>
      </c>
      <c r="AI22" s="123">
        <f>SUMPRODUCT(($AH$3=المنصرف!$E$3:$E$717)*1,('بيان العهد والتسويات'!$C22=المنصرف!$C$3:$C$717)*1,المنصرف!$J$3:$J$717)</f>
        <v>0</v>
      </c>
      <c r="AJ22" s="145">
        <f>SUMPRODUCT((AJ$3=المنصرف!$E$3:$E$717)*1,('بيان العهد والتسويات'!$C22=المنصرف!$C$3:$C$717)*1,المنصرف!$G$3:$G$717)</f>
        <v>0</v>
      </c>
      <c r="AK22" s="145">
        <f>SUMPRODUCT((AJ$3=المنصرف!$E$3:$E$717)*1,('بيان العهد والتسويات'!$C22=المنصرف!$C$3:$C$717)*1,المنصرف!$J$3:$J$717)</f>
        <v>0</v>
      </c>
      <c r="AL22" s="161">
        <f>SUMPRODUCT((AL$3=المنصرف!$E$3:$E$717)*1,('بيان العهد والتسويات'!$C22=المنصرف!$C$3:$C$717)*1,المنصرف!$G$3:$G$717)</f>
        <v>0</v>
      </c>
      <c r="AM22" s="161">
        <f>SUMPRODUCT((AL$3=المنصرف!$E$3:$E$717)*1,('بيان العهد والتسويات'!$C22=المنصرف!$C$3:$C$717)*1,المنصرف!$J$3:$J$717)</f>
        <v>0</v>
      </c>
      <c r="AN22" s="160">
        <f>SUMPRODUCT((AN$3=المنصرف!$E$3:$E$717)*1,('بيان العهد والتسويات'!$C22=المنصرف!$C$3:$C$717)*1,المنصرف!$G$3:$G$717)</f>
        <v>0</v>
      </c>
      <c r="AO22" s="160">
        <f>SUMPRODUCT((AN$3=المنصرف!$E$3:$E$717)*1,('بيان العهد والتسويات'!$C22=المنصرف!$C$3:$C$717)*1,المنصرف!$J$3:$J$717)</f>
        <v>0</v>
      </c>
      <c r="AP22" s="160">
        <f>SUMPRODUCT((AP$3=المنصرف!$E$3:$E$717)*1,('بيان العهد والتسويات'!$C22=المنصرف!$C$3:$C$717)*1,المنصرف!$G$3:$G$717)</f>
        <v>0</v>
      </c>
      <c r="AQ22" s="160">
        <f>SUMPRODUCT((AP$3=المنصرف!$E$3:$E$717)*1,('بيان العهد والتسويات'!$C22=المنصرف!$C$3:$C$717)*1,المنصرف!$J$3:$J$717)</f>
        <v>0</v>
      </c>
      <c r="AR22" s="160">
        <f>SUMPRODUCT((AR$3=المنصرف!$E$3:$E$717)*1,('بيان العهد والتسويات'!$C22=المنصرف!$C$3:$C$717)*1,المنصرف!$G$3:$G$717)</f>
        <v>0</v>
      </c>
      <c r="AS22" s="160">
        <f>SUMPRODUCT((AR$3=المنصرف!$E$3:$E$717)*1,('بيان العهد والتسويات'!$C22=المنصرف!$C$3:$C$717)*1,المنصرف!$J$3:$J$717)</f>
        <v>0</v>
      </c>
      <c r="AT22" s="160">
        <f>SUMPRODUCT((AT$3=المنصرف!$E$3:$E$717)*1,('بيان العهد والتسويات'!$C22=المنصرف!$C$3:$C$717)*1,المنصرف!$G$3:$G$717)</f>
        <v>0</v>
      </c>
      <c r="AU22" s="160">
        <f>SUMPRODUCT((AT$3=المنصرف!$E$3:$E$717)*1,('بيان العهد والتسويات'!$C22=المنصرف!$C$3:$C$717)*1,المنصرف!$J$3:$J$717)</f>
        <v>0</v>
      </c>
      <c r="AV22" s="160">
        <f>SUMPRODUCT((AV$3=المنصرف!$E$3:$E$717)*1,('بيان العهد والتسويات'!$C22=المنصرف!$C$3:$C$717)*1,المنصرف!$G$3:$G$717)</f>
        <v>0</v>
      </c>
      <c r="AW22" s="160">
        <f>SUMPRODUCT((AV$3=المنصرف!$E$3:$E$717)*1,('بيان العهد والتسويات'!$C22=المنصرف!$C$3:$C$717)*1,المنصرف!$J$3:$J$717)</f>
        <v>0</v>
      </c>
      <c r="AX22" s="160">
        <f>SUMPRODUCT((AX$3=المنصرف!$E$3:$E$717)*1,('بيان العهد والتسويات'!$C22=المنصرف!$C$3:$C$717)*1,المنصرف!$G$3:$G$717)</f>
        <v>0</v>
      </c>
      <c r="AY22" s="160">
        <f>SUMPRODUCT((AX$3=المنصرف!$E$3:$E$717)*1,('بيان العهد والتسويات'!$C22=المنصرف!$C$3:$C$717)*1,المنصرف!$J$3:$J$717)</f>
        <v>0</v>
      </c>
      <c r="AZ22" s="160">
        <f>SUMPRODUCT((AZ$3=المنصرف!$E$3:$E$717)*1,('بيان العهد والتسويات'!$C22=المنصرف!$C$3:$C$717)*1,المنصرف!$G$3:$G$717)</f>
        <v>0</v>
      </c>
      <c r="BA22" s="160">
        <f>SUMPRODUCT((AZ$3=المنصرف!$E$3:$E$717)*1,('بيان العهد والتسويات'!$C22=المنصرف!$C$3:$C$717)*1,المنصرف!$J$3:$J$717)</f>
        <v>0</v>
      </c>
      <c r="BB22" s="160">
        <f>SUMPRODUCT((BB$3=المنصرف!$E$3:$E$717)*1,('بيان العهد والتسويات'!$C22=المنصرف!$C$3:$C$717)*1,المنصرف!$G$3:$G$717)</f>
        <v>0</v>
      </c>
      <c r="BC22" s="160">
        <f>SUMPRODUCT((BB$3=المنصرف!$E$3:$E$717)*1,('بيان العهد والتسويات'!$C22=المنصرف!$C$3:$C$717)*1,المنصرف!$J$3:$J$717)</f>
        <v>0</v>
      </c>
      <c r="BD22" s="160">
        <f>SUMPRODUCT((BD$3=المنصرف!$E$3:$E$717)*1,('بيان العهد والتسويات'!$C22=المنصرف!$C$3:$C$717)*1,المنصرف!$G$3:$G$717)</f>
        <v>0</v>
      </c>
      <c r="BE22" s="160">
        <f>SUMPRODUCT((BD$3=المنصرف!$E$3:$E$717)*1,('بيان العهد والتسويات'!$C22=المنصرف!$C$3:$C$717)*1,المنصرف!$J$3:$J$717)</f>
        <v>0</v>
      </c>
      <c r="BF22" s="160">
        <f>SUMPRODUCT((BF$3=المنصرف!$E$3:$E$717)*1,('بيان العهد والتسويات'!$C22=المنصرف!$C$3:$C$717)*1,المنصرف!$G$3:$G$717)</f>
        <v>0</v>
      </c>
      <c r="BG22" s="160">
        <f>SUMPRODUCT((BF$3=المنصرف!$E$3:$E$717)*1,('بيان العهد والتسويات'!$C22=المنصرف!$C$3:$C$717)*1,المنصرف!$J$3:$J$717)</f>
        <v>0</v>
      </c>
      <c r="BH22" s="160">
        <f>SUMPRODUCT((BH$3=المنصرف!$E$3:$E$717)*1,('بيان العهد والتسويات'!$C22=المنصرف!$C$3:$C$717)*1,المنصرف!$G$3:$G$717)</f>
        <v>0</v>
      </c>
      <c r="BI22" s="160">
        <f>SUMPRODUCT((BH$3=المنصرف!$E$3:$E$717)*1,('بيان العهد والتسويات'!$C22=المنصرف!$C$3:$C$717)*1,المنصرف!$J$3:$J$717)</f>
        <v>0</v>
      </c>
      <c r="BJ22" s="160">
        <f>SUMPRODUCT((BJ$3=المنصرف!$E$3:$E$717)*1,('بيان العهد والتسويات'!$C22=المنصرف!$C$3:$C$717)*1,المنصرف!$G$3:$G$717)</f>
        <v>0</v>
      </c>
      <c r="BK22" s="160">
        <f>SUMPRODUCT((BJ$3=المنصرف!$E$3:$E$717)*1,('بيان العهد والتسويات'!$C22=المنصرف!$C$3:$C$717)*1,المنصرف!$J$3:$J$717)</f>
        <v>0</v>
      </c>
      <c r="BL22" s="160">
        <f>SUMPRODUCT((BL$3=المنصرف!$E$3:$E$717)*1,('بيان العهد والتسويات'!$C22=المنصرف!$C$3:$C$717)*1,المنصرف!$G$3:$G$717)</f>
        <v>0</v>
      </c>
      <c r="BM22" s="160">
        <f>SUMPRODUCT((BL$3=المنصرف!$E$3:$E$717)*1,('بيان العهد والتسويات'!$C22=المنصرف!$C$3:$C$717)*1,المنصرف!$J$3:$J$717)</f>
        <v>0</v>
      </c>
      <c r="BN22" s="160">
        <f>SUMPRODUCT((BN$3=المنصرف!$E$3:$E$717)*1,('بيان العهد والتسويات'!$C22=المنصرف!$C$3:$C$717)*1,المنصرف!$G$3:$G$717)</f>
        <v>0</v>
      </c>
      <c r="BO22" s="160">
        <f>SUMPRODUCT((BN$3=المنصرف!$E$3:$E$717)*1,('بيان العهد والتسويات'!$C22=المنصرف!$C$3:$C$717)*1,المنصرف!$J$3:$J$717)</f>
        <v>0</v>
      </c>
      <c r="BP22" s="160">
        <f>SUMPRODUCT((BP$3=المنصرف!$E$3:$E$717)*1,('بيان العهد والتسويات'!$C22=المنصرف!$C$3:$C$717)*1,المنصرف!$G$3:$G$717)</f>
        <v>0</v>
      </c>
      <c r="BQ22" s="160">
        <f>SUMPRODUCT((BP$3=المنصرف!$E$3:$E$717)*1,('بيان العهد والتسويات'!$C22=المنصرف!$C$3:$C$717)*1,المنصرف!$J$3:$J$717)</f>
        <v>0</v>
      </c>
      <c r="BR22" s="160">
        <f>SUMPRODUCT((BR$3=المنصرف!$E$3:$E$717)*1,('بيان العهد والتسويات'!$C22=المنصرف!$C$3:$C$717)*1,المنصرف!$G$3:$G$717)</f>
        <v>0</v>
      </c>
      <c r="BS22" s="160">
        <f>SUMPRODUCT((BR$3=المنصرف!$E$3:$E$717)*1,('بيان العهد والتسويات'!$C22=المنصرف!$C$3:$C$717)*1,المنصرف!$J$3:$J$717)</f>
        <v>0</v>
      </c>
      <c r="BT22" s="160">
        <f>SUMPRODUCT((BT$3=المنصرف!$E$3:$E$717)*1,('بيان العهد والتسويات'!$C22=المنصرف!$C$3:$C$717)*1,المنصرف!$G$3:$G$717)</f>
        <v>0</v>
      </c>
      <c r="BU22" s="160">
        <f>SUMPRODUCT((BT$3=المنصرف!$E$3:$E$717)*1,('بيان العهد والتسويات'!$C22=المنصرف!$C$3:$C$717)*1,المنصرف!$J$3:$J$717)</f>
        <v>0</v>
      </c>
      <c r="BV22" s="160">
        <f>SUMPRODUCT((BV$3=المنصرف!$E$3:$E$717)*1,('بيان العهد والتسويات'!$C22=المنصرف!$C$3:$C$717)*1,المنصرف!$G$3:$G$717)</f>
        <v>0</v>
      </c>
      <c r="BW22" s="160">
        <f>SUMPRODUCT((BV$3=المنصرف!$E$3:$E$717)*1,('بيان العهد والتسويات'!$C22=المنصرف!$C$3:$C$717)*1,المنصرف!$J$3:$J$717)</f>
        <v>0</v>
      </c>
      <c r="BX22" s="160">
        <f>SUMPRODUCT((BX$3=المنصرف!$E$3:$E$717)*1,('بيان العهد والتسويات'!$C22=المنصرف!$C$3:$C$717)*1,المنصرف!$G$3:$G$717)</f>
        <v>0</v>
      </c>
      <c r="BY22" s="160">
        <f>SUMPRODUCT((BX$3=المنصرف!$E$3:$E$717)*1,('بيان العهد والتسويات'!$C22=المنصرف!$C$3:$C$717)*1,المنصرف!$J$3:$J$717)</f>
        <v>0</v>
      </c>
      <c r="BZ22" s="160">
        <f>SUMPRODUCT((BZ$3=المنصرف!$E$3:$E$717)*1,('بيان العهد والتسويات'!$C22=المنصرف!$C$3:$C$717)*1,المنصرف!$G$3:$G$717)</f>
        <v>0</v>
      </c>
      <c r="CA22" s="160">
        <f>SUMPRODUCT((BZ$3=المنصرف!$E$3:$E$717)*1,('بيان العهد والتسويات'!$C22=المنصرف!$C$3:$C$717)*1,المنصرف!$J$3:$J$717)</f>
        <v>0</v>
      </c>
      <c r="CB22" s="160">
        <f>SUMPRODUCT((CB$3=المنصرف!$E$3:$E$717)*1,('بيان العهد والتسويات'!$C22=المنصرف!$C$3:$C$717)*1,المنصرف!$G$3:$G$717)</f>
        <v>0</v>
      </c>
      <c r="CC22" s="160">
        <f>SUMPRODUCT((CB$3=المنصرف!$E$3:$E$717)*1,('بيان العهد والتسويات'!$C22=المنصرف!$C$3:$C$717)*1,المنصرف!$J$3:$J$717)</f>
        <v>0</v>
      </c>
      <c r="CD22" s="160">
        <f>SUMPRODUCT((CD$3=المنصرف!$E$3:$E$717)*1,('بيان العهد والتسويات'!$C22=المنصرف!$C$3:$C$717)*1,المنصرف!$G$3:$G$717)</f>
        <v>0</v>
      </c>
      <c r="CE22" s="160">
        <f>SUMPRODUCT((CD$3=المنصرف!$E$3:$E$717)*1,('بيان العهد والتسويات'!$C22=المنصرف!$C$3:$C$717)*1,المنصرف!$J$3:$J$717)</f>
        <v>0</v>
      </c>
      <c r="CF22" s="160">
        <f>SUMPRODUCT((CF$3=المنصرف!$E$3:$E$717)*1,('بيان العهد والتسويات'!$C22=المنصرف!$C$3:$C$717)*1,المنصرف!$G$3:$G$717)</f>
        <v>0</v>
      </c>
      <c r="CG22" s="160">
        <f>SUMPRODUCT((CF$3=المنصرف!$E$3:$E$717)*1,('بيان العهد والتسويات'!$C22=المنصرف!$C$3:$C$717)*1,المنصرف!$J$3:$J$717)</f>
        <v>0</v>
      </c>
      <c r="CH22" s="160">
        <f>SUMPRODUCT((CH$3=المنصرف!$E$3:$E$717)*1,('بيان العهد والتسويات'!$C22=المنصرف!$C$3:$C$717)*1,المنصرف!$G$3:$G$717)</f>
        <v>0</v>
      </c>
      <c r="CI22" s="160">
        <f>SUMPRODUCT((CH$3=المنصرف!$E$3:$E$717)*1,('بيان العهد والتسويات'!$C22=المنصرف!$C$3:$C$717)*1,المنصرف!$J$3:$J$717)</f>
        <v>0</v>
      </c>
      <c r="CJ22" s="160">
        <f>SUMPRODUCT((CJ$3=المنصرف!$E$3:$E$717)*1,('بيان العهد والتسويات'!$C22=المنصرف!$C$3:$C$717)*1,المنصرف!$G$3:$G$717)</f>
        <v>0</v>
      </c>
      <c r="CK22" s="160">
        <f>SUMPRODUCT((CJ$3=المنصرف!$E$3:$E$717)*1,('بيان العهد والتسويات'!$C22=المنصرف!$C$3:$C$717)*1,المنصرف!$J$3:$J$717)</f>
        <v>0</v>
      </c>
      <c r="CL22" s="160">
        <f>SUMPRODUCT((CL$3=المنصرف!$E$3:$E$717)*1,('بيان العهد والتسويات'!$C22=المنصرف!$C$3:$C$717)*1,المنصرف!$G$3:$G$717)</f>
        <v>0</v>
      </c>
      <c r="CM22" s="160">
        <f>SUMPRODUCT((CL$3=المنصرف!$E$3:$E$717)*1,('بيان العهد والتسويات'!$C22=المنصرف!$C$3:$C$717)*1,المنصرف!$J$3:$J$717)</f>
        <v>0</v>
      </c>
      <c r="CN22" s="160">
        <f>SUMPRODUCT((CN$3=المنصرف!$E$3:$E$717)*1,('بيان العهد والتسويات'!$C22=المنصرف!$C$3:$C$717)*1,المنصرف!$G$3:$G$717)</f>
        <v>0</v>
      </c>
      <c r="CO22" s="160">
        <f>SUMPRODUCT((CN$3=المنصرف!$E$3:$E$717)*1,('بيان العهد والتسويات'!$C22=المنصرف!$C$3:$C$717)*1,المنصرف!$J$3:$J$717)</f>
        <v>0</v>
      </c>
      <c r="CP22" s="160">
        <f>SUMPRODUCT((CP$3=المنصرف!$E$3:$E$717)*1,('بيان العهد والتسويات'!$C22=المنصرف!$C$3:$C$717)*1,المنصرف!$G$3:$G$717)</f>
        <v>0</v>
      </c>
      <c r="CQ22" s="160">
        <f>SUMPRODUCT((CP$3=المنصرف!$E$3:$E$717)*1,('بيان العهد والتسويات'!$C22=المنصرف!$C$3:$C$717)*1,المنصرف!$J$3:$J$717)</f>
        <v>0</v>
      </c>
      <c r="CR22" s="160">
        <f>SUMPRODUCT((CR$3=المنصرف!$E$3:$E$717)*1,('بيان العهد والتسويات'!$C22=المنصرف!$C$3:$C$717)*1,المنصرف!$G$3:$G$717)</f>
        <v>0</v>
      </c>
      <c r="CS22" s="160">
        <f>SUMPRODUCT((CR$3=المنصرف!$E$3:$E$717)*1,('بيان العهد والتسويات'!$C22=المنصرف!$C$3:$C$717)*1,المنصرف!$J$3:$J$717)</f>
        <v>0</v>
      </c>
      <c r="CT22" s="160">
        <f>SUMPRODUCT((CT$3=المنصرف!$E$3:$E$717)*1,('بيان العهد والتسويات'!$C22=المنصرف!$C$3:$C$717)*1,المنصرف!$G$3:$G$717)</f>
        <v>0</v>
      </c>
      <c r="CU22" s="160">
        <f>SUMPRODUCT((CT$3=المنصرف!$E$3:$E$717)*1,('بيان العهد والتسويات'!$C22=المنصرف!$C$3:$C$717)*1,المنصرف!$J$3:$J$717)</f>
        <v>0</v>
      </c>
      <c r="CV22" s="160">
        <f>SUMPRODUCT((CV$3=المنصرف!$E$3:$E$717)*1,('بيان العهد والتسويات'!$C22=المنصرف!$C$3:$C$717)*1,المنصرف!$G$3:$G$717)</f>
        <v>0</v>
      </c>
      <c r="CW22" s="160">
        <f>SUMPRODUCT((CV$3=المنصرف!$E$3:$E$717)*1,('بيان العهد والتسويات'!$C22=المنصرف!$C$3:$C$717)*1,المنصرف!$J$3:$J$717)</f>
        <v>0</v>
      </c>
      <c r="CX22" s="160">
        <f>SUMPRODUCT((CX$3=المنصرف!$E$3:$E$717)*1,('بيان العهد والتسويات'!$C22=المنصرف!$C$3:$C$717)*1,المنصرف!$G$3:$G$717)</f>
        <v>0</v>
      </c>
      <c r="CY22" s="160">
        <f>SUMPRODUCT((CX$3=المنصرف!$E$3:$E$717)*1,('بيان العهد والتسويات'!$C22=المنصرف!$C$3:$C$717)*1,المنصرف!$J$3:$J$717)</f>
        <v>0</v>
      </c>
      <c r="CZ22" s="160">
        <f>SUMPRODUCT((CZ$3=المنصرف!$E$3:$E$717)*1,('بيان العهد والتسويات'!$C22=المنصرف!$C$3:$C$717)*1,المنصرف!$G$3:$G$717)</f>
        <v>0</v>
      </c>
      <c r="DA22" s="160">
        <f>SUMPRODUCT((CZ$3=المنصرف!$E$3:$E$717)*1,('بيان العهد والتسويات'!$C22=المنصرف!$C$3:$C$717)*1,المنصرف!$J$3:$J$717)</f>
        <v>0</v>
      </c>
    </row>
    <row r="23" spans="3:105" ht="20.25" x14ac:dyDescent="0.15">
      <c r="C23" s="134">
        <v>45855</v>
      </c>
      <c r="D23" s="121">
        <f>SUMPRODUCT(($D$3=المنصرف!$E$3:$E$717)*1,('بيان العهد والتسويات'!$C23=المنصرف!$C$3:$C$717)*1,المنصرف!$G$3:$G$717)</f>
        <v>0</v>
      </c>
      <c r="E23" s="122">
        <f>SUMPRODUCT(($D$3=المنصرف!$E$3:$E$717)*1,('بيان العهد والتسويات'!$C23=المنصرف!$C$3:$C$717)*1,المنصرف!$J$3:$J$717)</f>
        <v>0</v>
      </c>
      <c r="F23" s="124">
        <f>SUMPRODUCT(($F$3=المنصرف!$E$3:$E$717)*1,('بيان العهد والتسويات'!$C23=المنصرف!$C$3:$C$717)*1,المنصرف!$G$3:$G$717)</f>
        <v>0</v>
      </c>
      <c r="G23" s="123">
        <f>SUMPRODUCT(($F$3=المنصرف!$E$3:$E$717)*1,('بيان العهد والتسويات'!$C23=المنصرف!$C$3:$C$717)*1,المنصرف!$J$3:$J$717)</f>
        <v>0</v>
      </c>
      <c r="H23" s="121">
        <f>SUMPRODUCT(($H$3=المنصرف!$E$3:$E$717)*1,('بيان العهد والتسويات'!$C23=المنصرف!$C$3:$C$717)*1,المنصرف!$G$3:$G$717)</f>
        <v>0</v>
      </c>
      <c r="I23" s="122">
        <f>SUMPRODUCT(($H$3=المنصرف!$E$3:$E$717)*1,('بيان العهد والتسويات'!$C23=المنصرف!$C$3:$C$717)*1,المنصرف!$J$3:$J$717)</f>
        <v>0</v>
      </c>
      <c r="J23" s="124">
        <f>SUMPRODUCT(($J$3=المنصرف!$E$3:$E$717)*1,('بيان العهد والتسويات'!$C23=المنصرف!$C$3:$C$717)*1,المنصرف!$G$3:$G$717)</f>
        <v>0</v>
      </c>
      <c r="K23" s="123">
        <f>SUMPRODUCT(($J$3=المنصرف!$E$3:$E$717)*1,('بيان العهد والتسويات'!$C23=المنصرف!$C$3:$C$717)*1,المنصرف!$J$3:$J$717)</f>
        <v>0</v>
      </c>
      <c r="L23" s="121">
        <f>SUMPRODUCT(($L$3=المنصرف!$E$3:$E$717)*1,('بيان العهد والتسويات'!$C23=المنصرف!$C$3:$C$717)*1,المنصرف!$G$3:$G$717)</f>
        <v>0</v>
      </c>
      <c r="M23" s="122">
        <f>SUMPRODUCT(($L$3=المنصرف!$E$3:$E$717)*1,('بيان العهد والتسويات'!$C23=المنصرف!$C$3:$C$717)*1,المنصرف!$J$3:$J$717)</f>
        <v>0</v>
      </c>
      <c r="N23" s="124">
        <f>SUMPRODUCT(($N$3=المنصرف!$E$3:$E$717)*1,('بيان العهد والتسويات'!$C23=المنصرف!$C$3:$C$717)*1,المنصرف!$G$3:$G$717)</f>
        <v>0</v>
      </c>
      <c r="O23" s="123">
        <f>SUMPRODUCT(($N$3=المنصرف!$E$3:$E$717)*1,('بيان العهد والتسويات'!$C23=المنصرف!$C$3:$C$717)*1,المنصرف!$J$3:$J$717)</f>
        <v>0</v>
      </c>
      <c r="P23" s="121">
        <f>SUMPRODUCT(($P$3=المنصرف!$E$3:$E$717)*1,('بيان العهد والتسويات'!$C23=المنصرف!$C$3:$C$717)*1,المنصرف!$G$3:$G$717)</f>
        <v>0</v>
      </c>
      <c r="Q23" s="122">
        <f>SUMPRODUCT(($P$3=المنصرف!$E$3:$E$717)*1,('بيان العهد والتسويات'!$C23=المنصرف!$C$3:$C$717)*1,المنصرف!$J$3:$J$717)</f>
        <v>0</v>
      </c>
      <c r="R23" s="124">
        <f>SUMPRODUCT(($R$3=المنصرف!$E$3:$E$717)*1,('بيان العهد والتسويات'!$C23=المنصرف!$C$3:$C$717)*1,المنصرف!$G$3:$G$717)</f>
        <v>0</v>
      </c>
      <c r="S23" s="123">
        <f>SUMPRODUCT(($R$3=المنصرف!$E$3:$E$717)*1,('بيان العهد والتسويات'!$C23=المنصرف!$C$3:$C$717)*1,المنصرف!$J$3:$J$717)</f>
        <v>0</v>
      </c>
      <c r="T23" s="121">
        <f>SUMPRODUCT(($T$3=المنصرف!$E$3:$E$717)*1,('بيان العهد والتسويات'!$C23=المنصرف!$C$3:$C$717)*1,المنصرف!$G$3:$G$717)</f>
        <v>0</v>
      </c>
      <c r="U23" s="122">
        <f>SUMPRODUCT(($T$3=المنصرف!$E$3:$E$717)*1,('بيان العهد والتسويات'!$C23=المنصرف!$C$3:$C$717)*1,المنصرف!$J$3:$J$717)</f>
        <v>0</v>
      </c>
      <c r="V23" s="124">
        <f>SUMPRODUCT(($V$3=المنصرف!$E$3:$E$717)*1,('بيان العهد والتسويات'!$C23=المنصرف!$C$3:$C$717)*1,المنصرف!$G$3:$G$717)</f>
        <v>0</v>
      </c>
      <c r="W23" s="123">
        <f>SUMPRODUCT(($V$3=المنصرف!$E$3:$E$717)*1,('بيان العهد والتسويات'!$C23=المنصرف!$C$3:$C$717)*1,المنصرف!$J$3:$J$717)</f>
        <v>0</v>
      </c>
      <c r="X23" s="121">
        <f>SUMPRODUCT(($X$3=المنصرف!$E$3:$E$717)*1,('بيان العهد والتسويات'!$C23=المنصرف!$C$3:$C$717)*1,المنصرف!$G$3:$G$717)</f>
        <v>0</v>
      </c>
      <c r="Y23" s="122">
        <f>SUMPRODUCT(($X$3=المنصرف!$E$3:$E$717)*1,('بيان العهد والتسويات'!$C23=المنصرف!$C$3:$C$717)*1,المنصرف!$J$3:$J$717)</f>
        <v>0</v>
      </c>
      <c r="Z23" s="124">
        <f>SUMPRODUCT(($Z$3=المنصرف!$E$3:$E$717)*1,('بيان العهد والتسويات'!$C23=المنصرف!$C$3:$C$717)*1,المنصرف!$G$3:$G$717)</f>
        <v>0</v>
      </c>
      <c r="AA23" s="123">
        <f>SUMPRODUCT(($Z$3=المنصرف!$E$3:$E$717)*1,('بيان العهد والتسويات'!$C23=المنصرف!$C$3:$C$717)*1,المنصرف!$J$3:$J$717)</f>
        <v>0</v>
      </c>
      <c r="AB23" s="121">
        <f>SUMPRODUCT(($AB$3=المنصرف!$E$3:$E$717)*1,('بيان العهد والتسويات'!$C23=المنصرف!$C$3:$C$717)*1,المنصرف!$G$3:$G$717)</f>
        <v>0</v>
      </c>
      <c r="AC23" s="122">
        <f>SUMPRODUCT(($AB$3=المنصرف!$E$3:$E$717)*1,('بيان العهد والتسويات'!$C23=المنصرف!$C$3:$C$717)*1,المنصرف!$J$3:$J$717)</f>
        <v>0</v>
      </c>
      <c r="AD23" s="124">
        <f>SUMPRODUCT(($AD$3=المنصرف!$E$3:$E$717)*1,('بيان العهد والتسويات'!$C23=المنصرف!$C$3:$C$717)*1,المنصرف!$G$3:$G$717)</f>
        <v>0</v>
      </c>
      <c r="AE23" s="123">
        <f>SUMPRODUCT(($AD$3=المنصرف!$E$3:$E$717)*1,('بيان العهد والتسويات'!$C23=المنصرف!$C$3:$C$717)*1,المنصرف!$J$3:$J$717)</f>
        <v>0</v>
      </c>
      <c r="AF23" s="121">
        <f>SUMPRODUCT(($AF$3=المنصرف!$E$3:$E$717)*1,('بيان العهد والتسويات'!$C23=المنصرف!$C$3:$C$717)*1,المنصرف!$G$3:$G$717)</f>
        <v>0</v>
      </c>
      <c r="AG23" s="122">
        <f>SUMPRODUCT(($AF$3=المنصرف!$E$3:$E$717)*1,('بيان العهد والتسويات'!$C23=المنصرف!$C$3:$C$717)*1,المنصرف!$J$3:$J$717)</f>
        <v>0</v>
      </c>
      <c r="AH23" s="124">
        <f>SUMPRODUCT(($AH$3=المنصرف!$E$3:$E$717)*1,('بيان العهد والتسويات'!$C23=المنصرف!$C$3:$C$717)*1,المنصرف!$G$3:$G$717)</f>
        <v>0</v>
      </c>
      <c r="AI23" s="123">
        <f>SUMPRODUCT(($AH$3=المنصرف!$E$3:$E$717)*1,('بيان العهد والتسويات'!$C23=المنصرف!$C$3:$C$717)*1,المنصرف!$J$3:$J$717)</f>
        <v>0</v>
      </c>
      <c r="AJ23" s="145">
        <f>SUMPRODUCT((AJ$3=المنصرف!$E$3:$E$717)*1,('بيان العهد والتسويات'!$C23=المنصرف!$C$3:$C$717)*1,المنصرف!$G$3:$G$717)</f>
        <v>0</v>
      </c>
      <c r="AK23" s="145">
        <f>SUMPRODUCT((AJ$3=المنصرف!$E$3:$E$717)*1,('بيان العهد والتسويات'!$C23=المنصرف!$C$3:$C$717)*1,المنصرف!$J$3:$J$717)</f>
        <v>0</v>
      </c>
      <c r="AL23" s="161">
        <f>SUMPRODUCT((AL$3=المنصرف!$E$3:$E$717)*1,('بيان العهد والتسويات'!$C23=المنصرف!$C$3:$C$717)*1,المنصرف!$G$3:$G$717)</f>
        <v>0</v>
      </c>
      <c r="AM23" s="161">
        <f>SUMPRODUCT((AL$3=المنصرف!$E$3:$E$717)*1,('بيان العهد والتسويات'!$C23=المنصرف!$C$3:$C$717)*1,المنصرف!$J$3:$J$717)</f>
        <v>0</v>
      </c>
      <c r="AN23" s="160">
        <f>SUMPRODUCT((AN$3=المنصرف!$E$3:$E$717)*1,('بيان العهد والتسويات'!$C23=المنصرف!$C$3:$C$717)*1,المنصرف!$G$3:$G$717)</f>
        <v>0</v>
      </c>
      <c r="AO23" s="160">
        <f>SUMPRODUCT((AN$3=المنصرف!$E$3:$E$717)*1,('بيان العهد والتسويات'!$C23=المنصرف!$C$3:$C$717)*1,المنصرف!$J$3:$J$717)</f>
        <v>0</v>
      </c>
      <c r="AP23" s="160">
        <f>SUMPRODUCT((AP$3=المنصرف!$E$3:$E$717)*1,('بيان العهد والتسويات'!$C23=المنصرف!$C$3:$C$717)*1,المنصرف!$G$3:$G$717)</f>
        <v>0</v>
      </c>
      <c r="AQ23" s="160">
        <f>SUMPRODUCT((AP$3=المنصرف!$E$3:$E$717)*1,('بيان العهد والتسويات'!$C23=المنصرف!$C$3:$C$717)*1,المنصرف!$J$3:$J$717)</f>
        <v>0</v>
      </c>
      <c r="AR23" s="160">
        <f>SUMPRODUCT((AR$3=المنصرف!$E$3:$E$717)*1,('بيان العهد والتسويات'!$C23=المنصرف!$C$3:$C$717)*1,المنصرف!$G$3:$G$717)</f>
        <v>0</v>
      </c>
      <c r="AS23" s="160">
        <f>SUMPRODUCT((AR$3=المنصرف!$E$3:$E$717)*1,('بيان العهد والتسويات'!$C23=المنصرف!$C$3:$C$717)*1,المنصرف!$J$3:$J$717)</f>
        <v>0</v>
      </c>
      <c r="AT23" s="160">
        <f>SUMPRODUCT((AT$3=المنصرف!$E$3:$E$717)*1,('بيان العهد والتسويات'!$C23=المنصرف!$C$3:$C$717)*1,المنصرف!$G$3:$G$717)</f>
        <v>0</v>
      </c>
      <c r="AU23" s="160">
        <f>SUMPRODUCT((AT$3=المنصرف!$E$3:$E$717)*1,('بيان العهد والتسويات'!$C23=المنصرف!$C$3:$C$717)*1,المنصرف!$J$3:$J$717)</f>
        <v>0</v>
      </c>
      <c r="AV23" s="160">
        <f>SUMPRODUCT((AV$3=المنصرف!$E$3:$E$717)*1,('بيان العهد والتسويات'!$C23=المنصرف!$C$3:$C$717)*1,المنصرف!$G$3:$G$717)</f>
        <v>0</v>
      </c>
      <c r="AW23" s="160">
        <f>SUMPRODUCT((AV$3=المنصرف!$E$3:$E$717)*1,('بيان العهد والتسويات'!$C23=المنصرف!$C$3:$C$717)*1,المنصرف!$J$3:$J$717)</f>
        <v>0</v>
      </c>
      <c r="AX23" s="160">
        <f>SUMPRODUCT((AX$3=المنصرف!$E$3:$E$717)*1,('بيان العهد والتسويات'!$C23=المنصرف!$C$3:$C$717)*1,المنصرف!$G$3:$G$717)</f>
        <v>0</v>
      </c>
      <c r="AY23" s="160">
        <f>SUMPRODUCT((AX$3=المنصرف!$E$3:$E$717)*1,('بيان العهد والتسويات'!$C23=المنصرف!$C$3:$C$717)*1,المنصرف!$J$3:$J$717)</f>
        <v>0</v>
      </c>
      <c r="AZ23" s="160">
        <f>SUMPRODUCT((AZ$3=المنصرف!$E$3:$E$717)*1,('بيان العهد والتسويات'!$C23=المنصرف!$C$3:$C$717)*1,المنصرف!$G$3:$G$717)</f>
        <v>0</v>
      </c>
      <c r="BA23" s="160">
        <f>SUMPRODUCT((AZ$3=المنصرف!$E$3:$E$717)*1,('بيان العهد والتسويات'!$C23=المنصرف!$C$3:$C$717)*1,المنصرف!$J$3:$J$717)</f>
        <v>0</v>
      </c>
      <c r="BB23" s="160">
        <f>SUMPRODUCT((BB$3=المنصرف!$E$3:$E$717)*1,('بيان العهد والتسويات'!$C23=المنصرف!$C$3:$C$717)*1,المنصرف!$G$3:$G$717)</f>
        <v>0</v>
      </c>
      <c r="BC23" s="160">
        <f>SUMPRODUCT((BB$3=المنصرف!$E$3:$E$717)*1,('بيان العهد والتسويات'!$C23=المنصرف!$C$3:$C$717)*1,المنصرف!$J$3:$J$717)</f>
        <v>0</v>
      </c>
      <c r="BD23" s="160">
        <f>SUMPRODUCT((BD$3=المنصرف!$E$3:$E$717)*1,('بيان العهد والتسويات'!$C23=المنصرف!$C$3:$C$717)*1,المنصرف!$G$3:$G$717)</f>
        <v>0</v>
      </c>
      <c r="BE23" s="160">
        <f>SUMPRODUCT((BD$3=المنصرف!$E$3:$E$717)*1,('بيان العهد والتسويات'!$C23=المنصرف!$C$3:$C$717)*1,المنصرف!$J$3:$J$717)</f>
        <v>0</v>
      </c>
      <c r="BF23" s="160">
        <f>SUMPRODUCT((BF$3=المنصرف!$E$3:$E$717)*1,('بيان العهد والتسويات'!$C23=المنصرف!$C$3:$C$717)*1,المنصرف!$G$3:$G$717)</f>
        <v>0</v>
      </c>
      <c r="BG23" s="160">
        <f>SUMPRODUCT((BF$3=المنصرف!$E$3:$E$717)*1,('بيان العهد والتسويات'!$C23=المنصرف!$C$3:$C$717)*1,المنصرف!$J$3:$J$717)</f>
        <v>0</v>
      </c>
      <c r="BH23" s="160">
        <f>SUMPRODUCT((BH$3=المنصرف!$E$3:$E$717)*1,('بيان العهد والتسويات'!$C23=المنصرف!$C$3:$C$717)*1,المنصرف!$G$3:$G$717)</f>
        <v>0</v>
      </c>
      <c r="BI23" s="160">
        <f>SUMPRODUCT((BH$3=المنصرف!$E$3:$E$717)*1,('بيان العهد والتسويات'!$C23=المنصرف!$C$3:$C$717)*1,المنصرف!$J$3:$J$717)</f>
        <v>0</v>
      </c>
      <c r="BJ23" s="160">
        <f>SUMPRODUCT((BJ$3=المنصرف!$E$3:$E$717)*1,('بيان العهد والتسويات'!$C23=المنصرف!$C$3:$C$717)*1,المنصرف!$G$3:$G$717)</f>
        <v>0</v>
      </c>
      <c r="BK23" s="160">
        <f>SUMPRODUCT((BJ$3=المنصرف!$E$3:$E$717)*1,('بيان العهد والتسويات'!$C23=المنصرف!$C$3:$C$717)*1,المنصرف!$J$3:$J$717)</f>
        <v>0</v>
      </c>
      <c r="BL23" s="160">
        <f>SUMPRODUCT((BL$3=المنصرف!$E$3:$E$717)*1,('بيان العهد والتسويات'!$C23=المنصرف!$C$3:$C$717)*1,المنصرف!$G$3:$G$717)</f>
        <v>0</v>
      </c>
      <c r="BM23" s="160">
        <f>SUMPRODUCT((BL$3=المنصرف!$E$3:$E$717)*1,('بيان العهد والتسويات'!$C23=المنصرف!$C$3:$C$717)*1,المنصرف!$J$3:$J$717)</f>
        <v>0</v>
      </c>
      <c r="BN23" s="160">
        <f>SUMPRODUCT((BN$3=المنصرف!$E$3:$E$717)*1,('بيان العهد والتسويات'!$C23=المنصرف!$C$3:$C$717)*1,المنصرف!$G$3:$G$717)</f>
        <v>0</v>
      </c>
      <c r="BO23" s="160">
        <f>SUMPRODUCT((BN$3=المنصرف!$E$3:$E$717)*1,('بيان العهد والتسويات'!$C23=المنصرف!$C$3:$C$717)*1,المنصرف!$J$3:$J$717)</f>
        <v>0</v>
      </c>
      <c r="BP23" s="160">
        <f>SUMPRODUCT((BP$3=المنصرف!$E$3:$E$717)*1,('بيان العهد والتسويات'!$C23=المنصرف!$C$3:$C$717)*1,المنصرف!$G$3:$G$717)</f>
        <v>0</v>
      </c>
      <c r="BQ23" s="160">
        <f>SUMPRODUCT((BP$3=المنصرف!$E$3:$E$717)*1,('بيان العهد والتسويات'!$C23=المنصرف!$C$3:$C$717)*1,المنصرف!$J$3:$J$717)</f>
        <v>0</v>
      </c>
      <c r="BR23" s="160">
        <f>SUMPRODUCT((BR$3=المنصرف!$E$3:$E$717)*1,('بيان العهد والتسويات'!$C23=المنصرف!$C$3:$C$717)*1,المنصرف!$G$3:$G$717)</f>
        <v>0</v>
      </c>
      <c r="BS23" s="160">
        <f>SUMPRODUCT((BR$3=المنصرف!$E$3:$E$717)*1,('بيان العهد والتسويات'!$C23=المنصرف!$C$3:$C$717)*1,المنصرف!$J$3:$J$717)</f>
        <v>0</v>
      </c>
      <c r="BT23" s="160">
        <f>SUMPRODUCT((BT$3=المنصرف!$E$3:$E$717)*1,('بيان العهد والتسويات'!$C23=المنصرف!$C$3:$C$717)*1,المنصرف!$G$3:$G$717)</f>
        <v>0</v>
      </c>
      <c r="BU23" s="160">
        <f>SUMPRODUCT((BT$3=المنصرف!$E$3:$E$717)*1,('بيان العهد والتسويات'!$C23=المنصرف!$C$3:$C$717)*1,المنصرف!$J$3:$J$717)</f>
        <v>0</v>
      </c>
      <c r="BV23" s="160">
        <f>SUMPRODUCT((BV$3=المنصرف!$E$3:$E$717)*1,('بيان العهد والتسويات'!$C23=المنصرف!$C$3:$C$717)*1,المنصرف!$G$3:$G$717)</f>
        <v>0</v>
      </c>
      <c r="BW23" s="160">
        <f>SUMPRODUCT((BV$3=المنصرف!$E$3:$E$717)*1,('بيان العهد والتسويات'!$C23=المنصرف!$C$3:$C$717)*1,المنصرف!$J$3:$J$717)</f>
        <v>0</v>
      </c>
      <c r="BX23" s="160">
        <f>SUMPRODUCT((BX$3=المنصرف!$E$3:$E$717)*1,('بيان العهد والتسويات'!$C23=المنصرف!$C$3:$C$717)*1,المنصرف!$G$3:$G$717)</f>
        <v>0</v>
      </c>
      <c r="BY23" s="160">
        <f>SUMPRODUCT((BX$3=المنصرف!$E$3:$E$717)*1,('بيان العهد والتسويات'!$C23=المنصرف!$C$3:$C$717)*1,المنصرف!$J$3:$J$717)</f>
        <v>0</v>
      </c>
      <c r="BZ23" s="160">
        <f>SUMPRODUCT((BZ$3=المنصرف!$E$3:$E$717)*1,('بيان العهد والتسويات'!$C23=المنصرف!$C$3:$C$717)*1,المنصرف!$G$3:$G$717)</f>
        <v>0</v>
      </c>
      <c r="CA23" s="160">
        <f>SUMPRODUCT((BZ$3=المنصرف!$E$3:$E$717)*1,('بيان العهد والتسويات'!$C23=المنصرف!$C$3:$C$717)*1,المنصرف!$J$3:$J$717)</f>
        <v>0</v>
      </c>
      <c r="CB23" s="160">
        <f>SUMPRODUCT((CB$3=المنصرف!$E$3:$E$717)*1,('بيان العهد والتسويات'!$C23=المنصرف!$C$3:$C$717)*1,المنصرف!$G$3:$G$717)</f>
        <v>0</v>
      </c>
      <c r="CC23" s="160">
        <f>SUMPRODUCT((CB$3=المنصرف!$E$3:$E$717)*1,('بيان العهد والتسويات'!$C23=المنصرف!$C$3:$C$717)*1,المنصرف!$J$3:$J$717)</f>
        <v>0</v>
      </c>
      <c r="CD23" s="160">
        <f>SUMPRODUCT((CD$3=المنصرف!$E$3:$E$717)*1,('بيان العهد والتسويات'!$C23=المنصرف!$C$3:$C$717)*1,المنصرف!$G$3:$G$717)</f>
        <v>0</v>
      </c>
      <c r="CE23" s="160">
        <f>SUMPRODUCT((CD$3=المنصرف!$E$3:$E$717)*1,('بيان العهد والتسويات'!$C23=المنصرف!$C$3:$C$717)*1,المنصرف!$J$3:$J$717)</f>
        <v>0</v>
      </c>
      <c r="CF23" s="160">
        <f>SUMPRODUCT((CF$3=المنصرف!$E$3:$E$717)*1,('بيان العهد والتسويات'!$C23=المنصرف!$C$3:$C$717)*1,المنصرف!$G$3:$G$717)</f>
        <v>0</v>
      </c>
      <c r="CG23" s="160">
        <f>SUMPRODUCT((CF$3=المنصرف!$E$3:$E$717)*1,('بيان العهد والتسويات'!$C23=المنصرف!$C$3:$C$717)*1,المنصرف!$J$3:$J$717)</f>
        <v>0</v>
      </c>
      <c r="CH23" s="160">
        <f>SUMPRODUCT((CH$3=المنصرف!$E$3:$E$717)*1,('بيان العهد والتسويات'!$C23=المنصرف!$C$3:$C$717)*1,المنصرف!$G$3:$G$717)</f>
        <v>0</v>
      </c>
      <c r="CI23" s="160">
        <f>SUMPRODUCT((CH$3=المنصرف!$E$3:$E$717)*1,('بيان العهد والتسويات'!$C23=المنصرف!$C$3:$C$717)*1,المنصرف!$J$3:$J$717)</f>
        <v>0</v>
      </c>
      <c r="CJ23" s="160">
        <f>SUMPRODUCT((CJ$3=المنصرف!$E$3:$E$717)*1,('بيان العهد والتسويات'!$C23=المنصرف!$C$3:$C$717)*1,المنصرف!$G$3:$G$717)</f>
        <v>0</v>
      </c>
      <c r="CK23" s="160">
        <f>SUMPRODUCT((CJ$3=المنصرف!$E$3:$E$717)*1,('بيان العهد والتسويات'!$C23=المنصرف!$C$3:$C$717)*1,المنصرف!$J$3:$J$717)</f>
        <v>0</v>
      </c>
      <c r="CL23" s="160">
        <f>SUMPRODUCT((CL$3=المنصرف!$E$3:$E$717)*1,('بيان العهد والتسويات'!$C23=المنصرف!$C$3:$C$717)*1,المنصرف!$G$3:$G$717)</f>
        <v>0</v>
      </c>
      <c r="CM23" s="160">
        <f>SUMPRODUCT((CL$3=المنصرف!$E$3:$E$717)*1,('بيان العهد والتسويات'!$C23=المنصرف!$C$3:$C$717)*1,المنصرف!$J$3:$J$717)</f>
        <v>0</v>
      </c>
      <c r="CN23" s="160">
        <f>SUMPRODUCT((CN$3=المنصرف!$E$3:$E$717)*1,('بيان العهد والتسويات'!$C23=المنصرف!$C$3:$C$717)*1,المنصرف!$G$3:$G$717)</f>
        <v>0</v>
      </c>
      <c r="CO23" s="160">
        <f>SUMPRODUCT((CN$3=المنصرف!$E$3:$E$717)*1,('بيان العهد والتسويات'!$C23=المنصرف!$C$3:$C$717)*1,المنصرف!$J$3:$J$717)</f>
        <v>0</v>
      </c>
      <c r="CP23" s="160">
        <f>SUMPRODUCT((CP$3=المنصرف!$E$3:$E$717)*1,('بيان العهد والتسويات'!$C23=المنصرف!$C$3:$C$717)*1,المنصرف!$G$3:$G$717)</f>
        <v>0</v>
      </c>
      <c r="CQ23" s="160">
        <f>SUMPRODUCT((CP$3=المنصرف!$E$3:$E$717)*1,('بيان العهد والتسويات'!$C23=المنصرف!$C$3:$C$717)*1,المنصرف!$J$3:$J$717)</f>
        <v>0</v>
      </c>
      <c r="CR23" s="160">
        <f>SUMPRODUCT((CR$3=المنصرف!$E$3:$E$717)*1,('بيان العهد والتسويات'!$C23=المنصرف!$C$3:$C$717)*1,المنصرف!$G$3:$G$717)</f>
        <v>0</v>
      </c>
      <c r="CS23" s="160">
        <f>SUMPRODUCT((CR$3=المنصرف!$E$3:$E$717)*1,('بيان العهد والتسويات'!$C23=المنصرف!$C$3:$C$717)*1,المنصرف!$J$3:$J$717)</f>
        <v>0</v>
      </c>
      <c r="CT23" s="160">
        <f>SUMPRODUCT((CT$3=المنصرف!$E$3:$E$717)*1,('بيان العهد والتسويات'!$C23=المنصرف!$C$3:$C$717)*1,المنصرف!$G$3:$G$717)</f>
        <v>0</v>
      </c>
      <c r="CU23" s="160">
        <f>SUMPRODUCT((CT$3=المنصرف!$E$3:$E$717)*1,('بيان العهد والتسويات'!$C23=المنصرف!$C$3:$C$717)*1,المنصرف!$J$3:$J$717)</f>
        <v>0</v>
      </c>
      <c r="CV23" s="160">
        <f>SUMPRODUCT((CV$3=المنصرف!$E$3:$E$717)*1,('بيان العهد والتسويات'!$C23=المنصرف!$C$3:$C$717)*1,المنصرف!$G$3:$G$717)</f>
        <v>0</v>
      </c>
      <c r="CW23" s="160">
        <f>SUMPRODUCT((CV$3=المنصرف!$E$3:$E$717)*1,('بيان العهد والتسويات'!$C23=المنصرف!$C$3:$C$717)*1,المنصرف!$J$3:$J$717)</f>
        <v>0</v>
      </c>
      <c r="CX23" s="160">
        <f>SUMPRODUCT((CX$3=المنصرف!$E$3:$E$717)*1,('بيان العهد والتسويات'!$C23=المنصرف!$C$3:$C$717)*1,المنصرف!$G$3:$G$717)</f>
        <v>0</v>
      </c>
      <c r="CY23" s="160">
        <f>SUMPRODUCT((CX$3=المنصرف!$E$3:$E$717)*1,('بيان العهد والتسويات'!$C23=المنصرف!$C$3:$C$717)*1,المنصرف!$J$3:$J$717)</f>
        <v>0</v>
      </c>
      <c r="CZ23" s="160">
        <f>SUMPRODUCT((CZ$3=المنصرف!$E$3:$E$717)*1,('بيان العهد والتسويات'!$C23=المنصرف!$C$3:$C$717)*1,المنصرف!$G$3:$G$717)</f>
        <v>0</v>
      </c>
      <c r="DA23" s="160">
        <f>SUMPRODUCT((CZ$3=المنصرف!$E$3:$E$717)*1,('بيان العهد والتسويات'!$C23=المنصرف!$C$3:$C$717)*1,المنصرف!$J$3:$J$717)</f>
        <v>0</v>
      </c>
    </row>
    <row r="24" spans="3:105" ht="20.25" x14ac:dyDescent="0.15">
      <c r="C24" s="134">
        <v>45856</v>
      </c>
      <c r="D24" s="121">
        <f>SUMPRODUCT(($D$3=المنصرف!$E$3:$E$717)*1,('بيان العهد والتسويات'!$C24=المنصرف!$C$3:$C$717)*1,المنصرف!$G$3:$G$717)</f>
        <v>0</v>
      </c>
      <c r="E24" s="122">
        <f>SUMPRODUCT(($D$3=المنصرف!$E$3:$E$717)*1,('بيان العهد والتسويات'!$C24=المنصرف!$C$3:$C$717)*1,المنصرف!$J$3:$J$717)</f>
        <v>0</v>
      </c>
      <c r="F24" s="124">
        <f>SUMPRODUCT(($F$3=المنصرف!$E$3:$E$717)*1,('بيان العهد والتسويات'!$C24=المنصرف!$C$3:$C$717)*1,المنصرف!$G$3:$G$717)</f>
        <v>0</v>
      </c>
      <c r="G24" s="123">
        <f>SUMPRODUCT(($F$3=المنصرف!$E$3:$E$717)*1,('بيان العهد والتسويات'!$C24=المنصرف!$C$3:$C$717)*1,المنصرف!$J$3:$J$717)</f>
        <v>0</v>
      </c>
      <c r="H24" s="121">
        <f>SUMPRODUCT(($H$3=المنصرف!$E$3:$E$717)*1,('بيان العهد والتسويات'!$C24=المنصرف!$C$3:$C$717)*1,المنصرف!$G$3:$G$717)</f>
        <v>0</v>
      </c>
      <c r="I24" s="122">
        <f>SUMPRODUCT(($H$3=المنصرف!$E$3:$E$717)*1,('بيان العهد والتسويات'!$C24=المنصرف!$C$3:$C$717)*1,المنصرف!$J$3:$J$717)</f>
        <v>0</v>
      </c>
      <c r="J24" s="124">
        <f>SUMPRODUCT(($J$3=المنصرف!$E$3:$E$717)*1,('بيان العهد والتسويات'!$C24=المنصرف!$C$3:$C$717)*1,المنصرف!$G$3:$G$717)</f>
        <v>0</v>
      </c>
      <c r="K24" s="123">
        <f>SUMPRODUCT(($J$3=المنصرف!$E$3:$E$717)*1,('بيان العهد والتسويات'!$C24=المنصرف!$C$3:$C$717)*1,المنصرف!$J$3:$J$717)</f>
        <v>0</v>
      </c>
      <c r="L24" s="121">
        <f>SUMPRODUCT(($L$3=المنصرف!$E$3:$E$717)*1,('بيان العهد والتسويات'!$C24=المنصرف!$C$3:$C$717)*1,المنصرف!$G$3:$G$717)</f>
        <v>0</v>
      </c>
      <c r="M24" s="122">
        <f>SUMPRODUCT(($L$3=المنصرف!$E$3:$E$717)*1,('بيان العهد والتسويات'!$C24=المنصرف!$C$3:$C$717)*1,المنصرف!$J$3:$J$717)</f>
        <v>0</v>
      </c>
      <c r="N24" s="124">
        <f>SUMPRODUCT(($N$3=المنصرف!$E$3:$E$717)*1,('بيان العهد والتسويات'!$C24=المنصرف!$C$3:$C$717)*1,المنصرف!$G$3:$G$717)</f>
        <v>0</v>
      </c>
      <c r="O24" s="123">
        <f>SUMPRODUCT(($N$3=المنصرف!$E$3:$E$717)*1,('بيان العهد والتسويات'!$C24=المنصرف!$C$3:$C$717)*1,المنصرف!$J$3:$J$717)</f>
        <v>0</v>
      </c>
      <c r="P24" s="121">
        <f>SUMPRODUCT(($P$3=المنصرف!$E$3:$E$717)*1,('بيان العهد والتسويات'!$C24=المنصرف!$C$3:$C$717)*1,المنصرف!$G$3:$G$717)</f>
        <v>0</v>
      </c>
      <c r="Q24" s="122">
        <f>SUMPRODUCT(($P$3=المنصرف!$E$3:$E$717)*1,('بيان العهد والتسويات'!$C24=المنصرف!$C$3:$C$717)*1,المنصرف!$J$3:$J$717)</f>
        <v>0</v>
      </c>
      <c r="R24" s="124">
        <f>SUMPRODUCT(($R$3=المنصرف!$E$3:$E$717)*1,('بيان العهد والتسويات'!$C24=المنصرف!$C$3:$C$717)*1,المنصرف!$G$3:$G$717)</f>
        <v>0</v>
      </c>
      <c r="S24" s="123">
        <f>SUMPRODUCT(($R$3=المنصرف!$E$3:$E$717)*1,('بيان العهد والتسويات'!$C24=المنصرف!$C$3:$C$717)*1,المنصرف!$J$3:$J$717)</f>
        <v>0</v>
      </c>
      <c r="T24" s="121">
        <f>SUMPRODUCT(($T$3=المنصرف!$E$3:$E$717)*1,('بيان العهد والتسويات'!$C24=المنصرف!$C$3:$C$717)*1,المنصرف!$G$3:$G$717)</f>
        <v>0</v>
      </c>
      <c r="U24" s="122">
        <f>SUMPRODUCT(($T$3=المنصرف!$E$3:$E$717)*1,('بيان العهد والتسويات'!$C24=المنصرف!$C$3:$C$717)*1,المنصرف!$J$3:$J$717)</f>
        <v>0</v>
      </c>
      <c r="V24" s="124">
        <f>SUMPRODUCT(($V$3=المنصرف!$E$3:$E$717)*1,('بيان العهد والتسويات'!$C24=المنصرف!$C$3:$C$717)*1,المنصرف!$G$3:$G$717)</f>
        <v>0</v>
      </c>
      <c r="W24" s="123">
        <f>SUMPRODUCT(($V$3=المنصرف!$E$3:$E$717)*1,('بيان العهد والتسويات'!$C24=المنصرف!$C$3:$C$717)*1,المنصرف!$J$3:$J$717)</f>
        <v>0</v>
      </c>
      <c r="X24" s="121">
        <f>SUMPRODUCT(($X$3=المنصرف!$E$3:$E$717)*1,('بيان العهد والتسويات'!$C24=المنصرف!$C$3:$C$717)*1,المنصرف!$G$3:$G$717)</f>
        <v>0</v>
      </c>
      <c r="Y24" s="122">
        <f>SUMPRODUCT(($X$3=المنصرف!$E$3:$E$717)*1,('بيان العهد والتسويات'!$C24=المنصرف!$C$3:$C$717)*1,المنصرف!$J$3:$J$717)</f>
        <v>0</v>
      </c>
      <c r="Z24" s="124">
        <f>SUMPRODUCT(($Z$3=المنصرف!$E$3:$E$717)*1,('بيان العهد والتسويات'!$C24=المنصرف!$C$3:$C$717)*1,المنصرف!$G$3:$G$717)</f>
        <v>0</v>
      </c>
      <c r="AA24" s="123">
        <f>SUMPRODUCT(($Z$3=المنصرف!$E$3:$E$717)*1,('بيان العهد والتسويات'!$C24=المنصرف!$C$3:$C$717)*1,المنصرف!$J$3:$J$717)</f>
        <v>0</v>
      </c>
      <c r="AB24" s="121">
        <f>SUMPRODUCT(($AB$3=المنصرف!$E$3:$E$717)*1,('بيان العهد والتسويات'!$C24=المنصرف!$C$3:$C$717)*1,المنصرف!$G$3:$G$717)</f>
        <v>0</v>
      </c>
      <c r="AC24" s="122">
        <f>SUMPRODUCT(($AB$3=المنصرف!$E$3:$E$717)*1,('بيان العهد والتسويات'!$C24=المنصرف!$C$3:$C$717)*1,المنصرف!$J$3:$J$717)</f>
        <v>0</v>
      </c>
      <c r="AD24" s="124">
        <f>SUMPRODUCT(($AD$3=المنصرف!$E$3:$E$717)*1,('بيان العهد والتسويات'!$C24=المنصرف!$C$3:$C$717)*1,المنصرف!$G$3:$G$717)</f>
        <v>0</v>
      </c>
      <c r="AE24" s="123">
        <f>SUMPRODUCT(($AD$3=المنصرف!$E$3:$E$717)*1,('بيان العهد والتسويات'!$C24=المنصرف!$C$3:$C$717)*1,المنصرف!$J$3:$J$717)</f>
        <v>0</v>
      </c>
      <c r="AF24" s="121">
        <f>SUMPRODUCT(($AF$3=المنصرف!$E$3:$E$717)*1,('بيان العهد والتسويات'!$C24=المنصرف!$C$3:$C$717)*1,المنصرف!$G$3:$G$717)</f>
        <v>0</v>
      </c>
      <c r="AG24" s="122">
        <f>SUMPRODUCT(($AF$3=المنصرف!$E$3:$E$717)*1,('بيان العهد والتسويات'!$C24=المنصرف!$C$3:$C$717)*1,المنصرف!$J$3:$J$717)</f>
        <v>0</v>
      </c>
      <c r="AH24" s="124">
        <f>SUMPRODUCT(($AH$3=المنصرف!$E$3:$E$717)*1,('بيان العهد والتسويات'!$C24=المنصرف!$C$3:$C$717)*1,المنصرف!$G$3:$G$717)</f>
        <v>0</v>
      </c>
      <c r="AI24" s="123">
        <f>SUMPRODUCT(($AH$3=المنصرف!$E$3:$E$717)*1,('بيان العهد والتسويات'!$C24=المنصرف!$C$3:$C$717)*1,المنصرف!$J$3:$J$717)</f>
        <v>0</v>
      </c>
      <c r="AJ24" s="145">
        <f>SUMPRODUCT((AJ$3=المنصرف!$E$3:$E$717)*1,('بيان العهد والتسويات'!$C24=المنصرف!$C$3:$C$717)*1,المنصرف!$G$3:$G$717)</f>
        <v>0</v>
      </c>
      <c r="AK24" s="145">
        <f>SUMPRODUCT((AJ$3=المنصرف!$E$3:$E$717)*1,('بيان العهد والتسويات'!$C24=المنصرف!$C$3:$C$717)*1,المنصرف!$J$3:$J$717)</f>
        <v>0</v>
      </c>
      <c r="AL24" s="161">
        <f>SUMPRODUCT((AL$3=المنصرف!$E$3:$E$717)*1,('بيان العهد والتسويات'!$C24=المنصرف!$C$3:$C$717)*1,المنصرف!$G$3:$G$717)</f>
        <v>0</v>
      </c>
      <c r="AM24" s="161">
        <f>SUMPRODUCT((AL$3=المنصرف!$E$3:$E$717)*1,('بيان العهد والتسويات'!$C24=المنصرف!$C$3:$C$717)*1,المنصرف!$J$3:$J$717)</f>
        <v>0</v>
      </c>
      <c r="AN24" s="160">
        <f>SUMPRODUCT((AN$3=المنصرف!$E$3:$E$717)*1,('بيان العهد والتسويات'!$C24=المنصرف!$C$3:$C$717)*1,المنصرف!$G$3:$G$717)</f>
        <v>0</v>
      </c>
      <c r="AO24" s="160">
        <f>SUMPRODUCT((AN$3=المنصرف!$E$3:$E$717)*1,('بيان العهد والتسويات'!$C24=المنصرف!$C$3:$C$717)*1,المنصرف!$J$3:$J$717)</f>
        <v>0</v>
      </c>
      <c r="AP24" s="160">
        <f>SUMPRODUCT((AP$3=المنصرف!$E$3:$E$717)*1,('بيان العهد والتسويات'!$C24=المنصرف!$C$3:$C$717)*1,المنصرف!$G$3:$G$717)</f>
        <v>0</v>
      </c>
      <c r="AQ24" s="160">
        <f>SUMPRODUCT((AP$3=المنصرف!$E$3:$E$717)*1,('بيان العهد والتسويات'!$C24=المنصرف!$C$3:$C$717)*1,المنصرف!$J$3:$J$717)</f>
        <v>0</v>
      </c>
      <c r="AR24" s="160">
        <f>SUMPRODUCT((AR$3=المنصرف!$E$3:$E$717)*1,('بيان العهد والتسويات'!$C24=المنصرف!$C$3:$C$717)*1,المنصرف!$G$3:$G$717)</f>
        <v>0</v>
      </c>
      <c r="AS24" s="160">
        <f>SUMPRODUCT((AR$3=المنصرف!$E$3:$E$717)*1,('بيان العهد والتسويات'!$C24=المنصرف!$C$3:$C$717)*1,المنصرف!$J$3:$J$717)</f>
        <v>0</v>
      </c>
      <c r="AT24" s="160">
        <f>SUMPRODUCT((AT$3=المنصرف!$E$3:$E$717)*1,('بيان العهد والتسويات'!$C24=المنصرف!$C$3:$C$717)*1,المنصرف!$G$3:$G$717)</f>
        <v>0</v>
      </c>
      <c r="AU24" s="160">
        <f>SUMPRODUCT((AT$3=المنصرف!$E$3:$E$717)*1,('بيان العهد والتسويات'!$C24=المنصرف!$C$3:$C$717)*1,المنصرف!$J$3:$J$717)</f>
        <v>0</v>
      </c>
      <c r="AV24" s="160">
        <f>SUMPRODUCT((AV$3=المنصرف!$E$3:$E$717)*1,('بيان العهد والتسويات'!$C24=المنصرف!$C$3:$C$717)*1,المنصرف!$G$3:$G$717)</f>
        <v>0</v>
      </c>
      <c r="AW24" s="160">
        <f>SUMPRODUCT((AV$3=المنصرف!$E$3:$E$717)*1,('بيان العهد والتسويات'!$C24=المنصرف!$C$3:$C$717)*1,المنصرف!$J$3:$J$717)</f>
        <v>0</v>
      </c>
      <c r="AX24" s="160">
        <f>SUMPRODUCT((AX$3=المنصرف!$E$3:$E$717)*1,('بيان العهد والتسويات'!$C24=المنصرف!$C$3:$C$717)*1,المنصرف!$G$3:$G$717)</f>
        <v>0</v>
      </c>
      <c r="AY24" s="160">
        <f>SUMPRODUCT((AX$3=المنصرف!$E$3:$E$717)*1,('بيان العهد والتسويات'!$C24=المنصرف!$C$3:$C$717)*1,المنصرف!$J$3:$J$717)</f>
        <v>0</v>
      </c>
      <c r="AZ24" s="160">
        <f>SUMPRODUCT((AZ$3=المنصرف!$E$3:$E$717)*1,('بيان العهد والتسويات'!$C24=المنصرف!$C$3:$C$717)*1,المنصرف!$G$3:$G$717)</f>
        <v>0</v>
      </c>
      <c r="BA24" s="160">
        <f>SUMPRODUCT((AZ$3=المنصرف!$E$3:$E$717)*1,('بيان العهد والتسويات'!$C24=المنصرف!$C$3:$C$717)*1,المنصرف!$J$3:$J$717)</f>
        <v>0</v>
      </c>
      <c r="BB24" s="160">
        <f>SUMPRODUCT((BB$3=المنصرف!$E$3:$E$717)*1,('بيان العهد والتسويات'!$C24=المنصرف!$C$3:$C$717)*1,المنصرف!$G$3:$G$717)</f>
        <v>0</v>
      </c>
      <c r="BC24" s="160">
        <f>SUMPRODUCT((BB$3=المنصرف!$E$3:$E$717)*1,('بيان العهد والتسويات'!$C24=المنصرف!$C$3:$C$717)*1,المنصرف!$J$3:$J$717)</f>
        <v>0</v>
      </c>
      <c r="BD24" s="160">
        <f>SUMPRODUCT((BD$3=المنصرف!$E$3:$E$717)*1,('بيان العهد والتسويات'!$C24=المنصرف!$C$3:$C$717)*1,المنصرف!$G$3:$G$717)</f>
        <v>0</v>
      </c>
      <c r="BE24" s="160">
        <f>SUMPRODUCT((BD$3=المنصرف!$E$3:$E$717)*1,('بيان العهد والتسويات'!$C24=المنصرف!$C$3:$C$717)*1,المنصرف!$J$3:$J$717)</f>
        <v>0</v>
      </c>
      <c r="BF24" s="160">
        <f>SUMPRODUCT((BF$3=المنصرف!$E$3:$E$717)*1,('بيان العهد والتسويات'!$C24=المنصرف!$C$3:$C$717)*1,المنصرف!$G$3:$G$717)</f>
        <v>0</v>
      </c>
      <c r="BG24" s="160">
        <f>SUMPRODUCT((BF$3=المنصرف!$E$3:$E$717)*1,('بيان العهد والتسويات'!$C24=المنصرف!$C$3:$C$717)*1,المنصرف!$J$3:$J$717)</f>
        <v>0</v>
      </c>
      <c r="BH24" s="160">
        <f>SUMPRODUCT((BH$3=المنصرف!$E$3:$E$717)*1,('بيان العهد والتسويات'!$C24=المنصرف!$C$3:$C$717)*1,المنصرف!$G$3:$G$717)</f>
        <v>0</v>
      </c>
      <c r="BI24" s="160">
        <f>SUMPRODUCT((BH$3=المنصرف!$E$3:$E$717)*1,('بيان العهد والتسويات'!$C24=المنصرف!$C$3:$C$717)*1,المنصرف!$J$3:$J$717)</f>
        <v>0</v>
      </c>
      <c r="BJ24" s="160">
        <f>SUMPRODUCT((BJ$3=المنصرف!$E$3:$E$717)*1,('بيان العهد والتسويات'!$C24=المنصرف!$C$3:$C$717)*1,المنصرف!$G$3:$G$717)</f>
        <v>0</v>
      </c>
      <c r="BK24" s="160">
        <f>SUMPRODUCT((BJ$3=المنصرف!$E$3:$E$717)*1,('بيان العهد والتسويات'!$C24=المنصرف!$C$3:$C$717)*1,المنصرف!$J$3:$J$717)</f>
        <v>0</v>
      </c>
      <c r="BL24" s="160">
        <f>SUMPRODUCT((BL$3=المنصرف!$E$3:$E$717)*1,('بيان العهد والتسويات'!$C24=المنصرف!$C$3:$C$717)*1,المنصرف!$G$3:$G$717)</f>
        <v>0</v>
      </c>
      <c r="BM24" s="160">
        <f>SUMPRODUCT((BL$3=المنصرف!$E$3:$E$717)*1,('بيان العهد والتسويات'!$C24=المنصرف!$C$3:$C$717)*1,المنصرف!$J$3:$J$717)</f>
        <v>0</v>
      </c>
      <c r="BN24" s="160">
        <f>SUMPRODUCT((BN$3=المنصرف!$E$3:$E$717)*1,('بيان العهد والتسويات'!$C24=المنصرف!$C$3:$C$717)*1,المنصرف!$G$3:$G$717)</f>
        <v>0</v>
      </c>
      <c r="BO24" s="160">
        <f>SUMPRODUCT((BN$3=المنصرف!$E$3:$E$717)*1,('بيان العهد والتسويات'!$C24=المنصرف!$C$3:$C$717)*1,المنصرف!$J$3:$J$717)</f>
        <v>0</v>
      </c>
      <c r="BP24" s="160">
        <f>SUMPRODUCT((BP$3=المنصرف!$E$3:$E$717)*1,('بيان العهد والتسويات'!$C24=المنصرف!$C$3:$C$717)*1,المنصرف!$G$3:$G$717)</f>
        <v>0</v>
      </c>
      <c r="BQ24" s="160">
        <f>SUMPRODUCT((BP$3=المنصرف!$E$3:$E$717)*1,('بيان العهد والتسويات'!$C24=المنصرف!$C$3:$C$717)*1,المنصرف!$J$3:$J$717)</f>
        <v>0</v>
      </c>
      <c r="BR24" s="160">
        <f>SUMPRODUCT((BR$3=المنصرف!$E$3:$E$717)*1,('بيان العهد والتسويات'!$C24=المنصرف!$C$3:$C$717)*1,المنصرف!$G$3:$G$717)</f>
        <v>0</v>
      </c>
      <c r="BS24" s="160">
        <f>SUMPRODUCT((BR$3=المنصرف!$E$3:$E$717)*1,('بيان العهد والتسويات'!$C24=المنصرف!$C$3:$C$717)*1,المنصرف!$J$3:$J$717)</f>
        <v>0</v>
      </c>
      <c r="BT24" s="160">
        <f>SUMPRODUCT((BT$3=المنصرف!$E$3:$E$717)*1,('بيان العهد والتسويات'!$C24=المنصرف!$C$3:$C$717)*1,المنصرف!$G$3:$G$717)</f>
        <v>0</v>
      </c>
      <c r="BU24" s="160">
        <f>SUMPRODUCT((BT$3=المنصرف!$E$3:$E$717)*1,('بيان العهد والتسويات'!$C24=المنصرف!$C$3:$C$717)*1,المنصرف!$J$3:$J$717)</f>
        <v>0</v>
      </c>
      <c r="BV24" s="160">
        <f>SUMPRODUCT((BV$3=المنصرف!$E$3:$E$717)*1,('بيان العهد والتسويات'!$C24=المنصرف!$C$3:$C$717)*1,المنصرف!$G$3:$G$717)</f>
        <v>0</v>
      </c>
      <c r="BW24" s="160">
        <f>SUMPRODUCT((BV$3=المنصرف!$E$3:$E$717)*1,('بيان العهد والتسويات'!$C24=المنصرف!$C$3:$C$717)*1,المنصرف!$J$3:$J$717)</f>
        <v>0</v>
      </c>
      <c r="BX24" s="160">
        <f>SUMPRODUCT((BX$3=المنصرف!$E$3:$E$717)*1,('بيان العهد والتسويات'!$C24=المنصرف!$C$3:$C$717)*1,المنصرف!$G$3:$G$717)</f>
        <v>0</v>
      </c>
      <c r="BY24" s="160">
        <f>SUMPRODUCT((BX$3=المنصرف!$E$3:$E$717)*1,('بيان العهد والتسويات'!$C24=المنصرف!$C$3:$C$717)*1,المنصرف!$J$3:$J$717)</f>
        <v>0</v>
      </c>
      <c r="BZ24" s="160">
        <f>SUMPRODUCT((BZ$3=المنصرف!$E$3:$E$717)*1,('بيان العهد والتسويات'!$C24=المنصرف!$C$3:$C$717)*1,المنصرف!$G$3:$G$717)</f>
        <v>0</v>
      </c>
      <c r="CA24" s="160">
        <f>SUMPRODUCT((BZ$3=المنصرف!$E$3:$E$717)*1,('بيان العهد والتسويات'!$C24=المنصرف!$C$3:$C$717)*1,المنصرف!$J$3:$J$717)</f>
        <v>0</v>
      </c>
      <c r="CB24" s="160">
        <f>SUMPRODUCT((CB$3=المنصرف!$E$3:$E$717)*1,('بيان العهد والتسويات'!$C24=المنصرف!$C$3:$C$717)*1,المنصرف!$G$3:$G$717)</f>
        <v>0</v>
      </c>
      <c r="CC24" s="160">
        <f>SUMPRODUCT((CB$3=المنصرف!$E$3:$E$717)*1,('بيان العهد والتسويات'!$C24=المنصرف!$C$3:$C$717)*1,المنصرف!$J$3:$J$717)</f>
        <v>0</v>
      </c>
      <c r="CD24" s="160">
        <f>SUMPRODUCT((CD$3=المنصرف!$E$3:$E$717)*1,('بيان العهد والتسويات'!$C24=المنصرف!$C$3:$C$717)*1,المنصرف!$G$3:$G$717)</f>
        <v>0</v>
      </c>
      <c r="CE24" s="160">
        <f>SUMPRODUCT((CD$3=المنصرف!$E$3:$E$717)*1,('بيان العهد والتسويات'!$C24=المنصرف!$C$3:$C$717)*1,المنصرف!$J$3:$J$717)</f>
        <v>0</v>
      </c>
      <c r="CF24" s="160">
        <f>SUMPRODUCT((CF$3=المنصرف!$E$3:$E$717)*1,('بيان العهد والتسويات'!$C24=المنصرف!$C$3:$C$717)*1,المنصرف!$G$3:$G$717)</f>
        <v>0</v>
      </c>
      <c r="CG24" s="160">
        <f>SUMPRODUCT((CF$3=المنصرف!$E$3:$E$717)*1,('بيان العهد والتسويات'!$C24=المنصرف!$C$3:$C$717)*1,المنصرف!$J$3:$J$717)</f>
        <v>0</v>
      </c>
      <c r="CH24" s="160">
        <f>SUMPRODUCT((CH$3=المنصرف!$E$3:$E$717)*1,('بيان العهد والتسويات'!$C24=المنصرف!$C$3:$C$717)*1,المنصرف!$G$3:$G$717)</f>
        <v>0</v>
      </c>
      <c r="CI24" s="160">
        <f>SUMPRODUCT((CH$3=المنصرف!$E$3:$E$717)*1,('بيان العهد والتسويات'!$C24=المنصرف!$C$3:$C$717)*1,المنصرف!$J$3:$J$717)</f>
        <v>0</v>
      </c>
      <c r="CJ24" s="160">
        <f>SUMPRODUCT((CJ$3=المنصرف!$E$3:$E$717)*1,('بيان العهد والتسويات'!$C24=المنصرف!$C$3:$C$717)*1,المنصرف!$G$3:$G$717)</f>
        <v>0</v>
      </c>
      <c r="CK24" s="160">
        <f>SUMPRODUCT((CJ$3=المنصرف!$E$3:$E$717)*1,('بيان العهد والتسويات'!$C24=المنصرف!$C$3:$C$717)*1,المنصرف!$J$3:$J$717)</f>
        <v>0</v>
      </c>
      <c r="CL24" s="160">
        <f>SUMPRODUCT((CL$3=المنصرف!$E$3:$E$717)*1,('بيان العهد والتسويات'!$C24=المنصرف!$C$3:$C$717)*1,المنصرف!$G$3:$G$717)</f>
        <v>0</v>
      </c>
      <c r="CM24" s="160">
        <f>SUMPRODUCT((CL$3=المنصرف!$E$3:$E$717)*1,('بيان العهد والتسويات'!$C24=المنصرف!$C$3:$C$717)*1,المنصرف!$J$3:$J$717)</f>
        <v>0</v>
      </c>
      <c r="CN24" s="160">
        <f>SUMPRODUCT((CN$3=المنصرف!$E$3:$E$717)*1,('بيان العهد والتسويات'!$C24=المنصرف!$C$3:$C$717)*1,المنصرف!$G$3:$G$717)</f>
        <v>0</v>
      </c>
      <c r="CO24" s="160">
        <f>SUMPRODUCT((CN$3=المنصرف!$E$3:$E$717)*1,('بيان العهد والتسويات'!$C24=المنصرف!$C$3:$C$717)*1,المنصرف!$J$3:$J$717)</f>
        <v>0</v>
      </c>
      <c r="CP24" s="160">
        <f>SUMPRODUCT((CP$3=المنصرف!$E$3:$E$717)*1,('بيان العهد والتسويات'!$C24=المنصرف!$C$3:$C$717)*1,المنصرف!$G$3:$G$717)</f>
        <v>0</v>
      </c>
      <c r="CQ24" s="160">
        <f>SUMPRODUCT((CP$3=المنصرف!$E$3:$E$717)*1,('بيان العهد والتسويات'!$C24=المنصرف!$C$3:$C$717)*1,المنصرف!$J$3:$J$717)</f>
        <v>0</v>
      </c>
      <c r="CR24" s="160">
        <f>SUMPRODUCT((CR$3=المنصرف!$E$3:$E$717)*1,('بيان العهد والتسويات'!$C24=المنصرف!$C$3:$C$717)*1,المنصرف!$G$3:$G$717)</f>
        <v>0</v>
      </c>
      <c r="CS24" s="160">
        <f>SUMPRODUCT((CR$3=المنصرف!$E$3:$E$717)*1,('بيان العهد والتسويات'!$C24=المنصرف!$C$3:$C$717)*1,المنصرف!$J$3:$J$717)</f>
        <v>0</v>
      </c>
      <c r="CT24" s="160">
        <f>SUMPRODUCT((CT$3=المنصرف!$E$3:$E$717)*1,('بيان العهد والتسويات'!$C24=المنصرف!$C$3:$C$717)*1,المنصرف!$G$3:$G$717)</f>
        <v>0</v>
      </c>
      <c r="CU24" s="160">
        <f>SUMPRODUCT((CT$3=المنصرف!$E$3:$E$717)*1,('بيان العهد والتسويات'!$C24=المنصرف!$C$3:$C$717)*1,المنصرف!$J$3:$J$717)</f>
        <v>0</v>
      </c>
      <c r="CV24" s="160">
        <f>SUMPRODUCT((CV$3=المنصرف!$E$3:$E$717)*1,('بيان العهد والتسويات'!$C24=المنصرف!$C$3:$C$717)*1,المنصرف!$G$3:$G$717)</f>
        <v>0</v>
      </c>
      <c r="CW24" s="160">
        <f>SUMPRODUCT((CV$3=المنصرف!$E$3:$E$717)*1,('بيان العهد والتسويات'!$C24=المنصرف!$C$3:$C$717)*1,المنصرف!$J$3:$J$717)</f>
        <v>0</v>
      </c>
      <c r="CX24" s="160">
        <f>SUMPRODUCT((CX$3=المنصرف!$E$3:$E$717)*1,('بيان العهد والتسويات'!$C24=المنصرف!$C$3:$C$717)*1,المنصرف!$G$3:$G$717)</f>
        <v>0</v>
      </c>
      <c r="CY24" s="160">
        <f>SUMPRODUCT((CX$3=المنصرف!$E$3:$E$717)*1,('بيان العهد والتسويات'!$C24=المنصرف!$C$3:$C$717)*1,المنصرف!$J$3:$J$717)</f>
        <v>0</v>
      </c>
      <c r="CZ24" s="160">
        <f>SUMPRODUCT((CZ$3=المنصرف!$E$3:$E$717)*1,('بيان العهد والتسويات'!$C24=المنصرف!$C$3:$C$717)*1,المنصرف!$G$3:$G$717)</f>
        <v>0</v>
      </c>
      <c r="DA24" s="160">
        <f>SUMPRODUCT((CZ$3=المنصرف!$E$3:$E$717)*1,('بيان العهد والتسويات'!$C24=المنصرف!$C$3:$C$717)*1,المنصرف!$J$3:$J$717)</f>
        <v>0</v>
      </c>
    </row>
    <row r="25" spans="3:105" ht="20.25" x14ac:dyDescent="0.15">
      <c r="C25" s="134">
        <v>45857</v>
      </c>
      <c r="D25" s="121">
        <f>SUMPRODUCT(($D$3=المنصرف!$E$3:$E$717)*1,('بيان العهد والتسويات'!$C25=المنصرف!$C$3:$C$717)*1,المنصرف!$G$3:$G$717)</f>
        <v>0</v>
      </c>
      <c r="E25" s="122">
        <f>SUMPRODUCT(($D$3=المنصرف!$E$3:$E$717)*1,('بيان العهد والتسويات'!$C25=المنصرف!$C$3:$C$717)*1,المنصرف!$J$3:$J$717)</f>
        <v>0</v>
      </c>
      <c r="F25" s="124">
        <f>SUMPRODUCT(($F$3=المنصرف!$E$3:$E$717)*1,('بيان العهد والتسويات'!$C25=المنصرف!$C$3:$C$717)*1,المنصرف!$G$3:$G$717)</f>
        <v>0</v>
      </c>
      <c r="G25" s="123">
        <f>SUMPRODUCT(($F$3=المنصرف!$E$3:$E$717)*1,('بيان العهد والتسويات'!$C25=المنصرف!$C$3:$C$717)*1,المنصرف!$J$3:$J$717)</f>
        <v>0</v>
      </c>
      <c r="H25" s="121">
        <f>SUMPRODUCT(($H$3=المنصرف!$E$3:$E$717)*1,('بيان العهد والتسويات'!$C25=المنصرف!$C$3:$C$717)*1,المنصرف!$G$3:$G$717)</f>
        <v>0</v>
      </c>
      <c r="I25" s="122">
        <f>SUMPRODUCT(($H$3=المنصرف!$E$3:$E$717)*1,('بيان العهد والتسويات'!$C25=المنصرف!$C$3:$C$717)*1,المنصرف!$J$3:$J$717)</f>
        <v>0</v>
      </c>
      <c r="J25" s="124">
        <f>SUMPRODUCT(($J$3=المنصرف!$E$3:$E$717)*1,('بيان العهد والتسويات'!$C25=المنصرف!$C$3:$C$717)*1,المنصرف!$G$3:$G$717)</f>
        <v>0</v>
      </c>
      <c r="K25" s="123">
        <f>SUMPRODUCT(($J$3=المنصرف!$E$3:$E$717)*1,('بيان العهد والتسويات'!$C25=المنصرف!$C$3:$C$717)*1,المنصرف!$J$3:$J$717)</f>
        <v>0</v>
      </c>
      <c r="L25" s="121">
        <f>SUMPRODUCT(($L$3=المنصرف!$E$3:$E$717)*1,('بيان العهد والتسويات'!$C25=المنصرف!$C$3:$C$717)*1,المنصرف!$G$3:$G$717)</f>
        <v>0</v>
      </c>
      <c r="M25" s="122">
        <f>SUMPRODUCT(($L$3=المنصرف!$E$3:$E$717)*1,('بيان العهد والتسويات'!$C25=المنصرف!$C$3:$C$717)*1,المنصرف!$J$3:$J$717)</f>
        <v>0</v>
      </c>
      <c r="N25" s="124">
        <f>SUMPRODUCT(($N$3=المنصرف!$E$3:$E$717)*1,('بيان العهد والتسويات'!$C25=المنصرف!$C$3:$C$717)*1,المنصرف!$G$3:$G$717)</f>
        <v>0</v>
      </c>
      <c r="O25" s="123">
        <f>SUMPRODUCT(($N$3=المنصرف!$E$3:$E$717)*1,('بيان العهد والتسويات'!$C25=المنصرف!$C$3:$C$717)*1,المنصرف!$J$3:$J$717)</f>
        <v>0</v>
      </c>
      <c r="P25" s="121">
        <f>SUMPRODUCT(($P$3=المنصرف!$E$3:$E$717)*1,('بيان العهد والتسويات'!$C25=المنصرف!$C$3:$C$717)*1,المنصرف!$G$3:$G$717)</f>
        <v>0</v>
      </c>
      <c r="Q25" s="122">
        <f>SUMPRODUCT(($P$3=المنصرف!$E$3:$E$717)*1,('بيان العهد والتسويات'!$C25=المنصرف!$C$3:$C$717)*1,المنصرف!$J$3:$J$717)</f>
        <v>0</v>
      </c>
      <c r="R25" s="124">
        <f>SUMPRODUCT(($R$3=المنصرف!$E$3:$E$717)*1,('بيان العهد والتسويات'!$C25=المنصرف!$C$3:$C$717)*1,المنصرف!$G$3:$G$717)</f>
        <v>0</v>
      </c>
      <c r="S25" s="123">
        <f>SUMPRODUCT(($R$3=المنصرف!$E$3:$E$717)*1,('بيان العهد والتسويات'!$C25=المنصرف!$C$3:$C$717)*1,المنصرف!$J$3:$J$717)</f>
        <v>0</v>
      </c>
      <c r="T25" s="121">
        <f>SUMPRODUCT(($T$3=المنصرف!$E$3:$E$717)*1,('بيان العهد والتسويات'!$C25=المنصرف!$C$3:$C$717)*1,المنصرف!$G$3:$G$717)</f>
        <v>0</v>
      </c>
      <c r="U25" s="122">
        <f>SUMPRODUCT(($T$3=المنصرف!$E$3:$E$717)*1,('بيان العهد والتسويات'!$C25=المنصرف!$C$3:$C$717)*1,المنصرف!$J$3:$J$717)</f>
        <v>0</v>
      </c>
      <c r="V25" s="124">
        <f>SUMPRODUCT(($V$3=المنصرف!$E$3:$E$717)*1,('بيان العهد والتسويات'!$C25=المنصرف!$C$3:$C$717)*1,المنصرف!$G$3:$G$717)</f>
        <v>0</v>
      </c>
      <c r="W25" s="123">
        <f>SUMPRODUCT(($V$3=المنصرف!$E$3:$E$717)*1,('بيان العهد والتسويات'!$C25=المنصرف!$C$3:$C$717)*1,المنصرف!$J$3:$J$717)</f>
        <v>0</v>
      </c>
      <c r="X25" s="121">
        <f>SUMPRODUCT(($X$3=المنصرف!$E$3:$E$717)*1,('بيان العهد والتسويات'!$C25=المنصرف!$C$3:$C$717)*1,المنصرف!$G$3:$G$717)</f>
        <v>0</v>
      </c>
      <c r="Y25" s="122">
        <f>SUMPRODUCT(($X$3=المنصرف!$E$3:$E$717)*1,('بيان العهد والتسويات'!$C25=المنصرف!$C$3:$C$717)*1,المنصرف!$J$3:$J$717)</f>
        <v>0</v>
      </c>
      <c r="Z25" s="124">
        <f>SUMPRODUCT(($Z$3=المنصرف!$E$3:$E$717)*1,('بيان العهد والتسويات'!$C25=المنصرف!$C$3:$C$717)*1,المنصرف!$G$3:$G$717)</f>
        <v>0</v>
      </c>
      <c r="AA25" s="123">
        <f>SUMPRODUCT(($Z$3=المنصرف!$E$3:$E$717)*1,('بيان العهد والتسويات'!$C25=المنصرف!$C$3:$C$717)*1,المنصرف!$J$3:$J$717)</f>
        <v>0</v>
      </c>
      <c r="AB25" s="121">
        <f>SUMPRODUCT(($AB$3=المنصرف!$E$3:$E$717)*1,('بيان العهد والتسويات'!$C25=المنصرف!$C$3:$C$717)*1,المنصرف!$G$3:$G$717)</f>
        <v>0</v>
      </c>
      <c r="AC25" s="122">
        <f>SUMPRODUCT(($AB$3=المنصرف!$E$3:$E$717)*1,('بيان العهد والتسويات'!$C25=المنصرف!$C$3:$C$717)*1,المنصرف!$J$3:$J$717)</f>
        <v>0</v>
      </c>
      <c r="AD25" s="124">
        <f>SUMPRODUCT(($AD$3=المنصرف!$E$3:$E$717)*1,('بيان العهد والتسويات'!$C25=المنصرف!$C$3:$C$717)*1,المنصرف!$G$3:$G$717)</f>
        <v>0</v>
      </c>
      <c r="AE25" s="123">
        <f>SUMPRODUCT(($AD$3=المنصرف!$E$3:$E$717)*1,('بيان العهد والتسويات'!$C25=المنصرف!$C$3:$C$717)*1,المنصرف!$J$3:$J$717)</f>
        <v>0</v>
      </c>
      <c r="AF25" s="121">
        <f>SUMPRODUCT(($AF$3=المنصرف!$E$3:$E$717)*1,('بيان العهد والتسويات'!$C25=المنصرف!$C$3:$C$717)*1,المنصرف!$G$3:$G$717)</f>
        <v>0</v>
      </c>
      <c r="AG25" s="122">
        <f>SUMPRODUCT(($AF$3=المنصرف!$E$3:$E$717)*1,('بيان العهد والتسويات'!$C25=المنصرف!$C$3:$C$717)*1,المنصرف!$J$3:$J$717)</f>
        <v>0</v>
      </c>
      <c r="AH25" s="124">
        <f>SUMPRODUCT(($AH$3=المنصرف!$E$3:$E$717)*1,('بيان العهد والتسويات'!$C25=المنصرف!$C$3:$C$717)*1,المنصرف!$G$3:$G$717)</f>
        <v>0</v>
      </c>
      <c r="AI25" s="123">
        <f>SUMPRODUCT(($AH$3=المنصرف!$E$3:$E$717)*1,('بيان العهد والتسويات'!$C25=المنصرف!$C$3:$C$717)*1,المنصرف!$J$3:$J$717)</f>
        <v>0</v>
      </c>
      <c r="AJ25" s="145">
        <f>SUMPRODUCT((AJ$3=المنصرف!$E$3:$E$717)*1,('بيان العهد والتسويات'!$C25=المنصرف!$C$3:$C$717)*1,المنصرف!$G$3:$G$717)</f>
        <v>0</v>
      </c>
      <c r="AK25" s="145">
        <f>SUMPRODUCT((AJ$3=المنصرف!$E$3:$E$717)*1,('بيان العهد والتسويات'!$C25=المنصرف!$C$3:$C$717)*1,المنصرف!$J$3:$J$717)</f>
        <v>0</v>
      </c>
      <c r="AL25" s="161">
        <f>SUMPRODUCT((AL$3=المنصرف!$E$3:$E$717)*1,('بيان العهد والتسويات'!$C25=المنصرف!$C$3:$C$717)*1,المنصرف!$G$3:$G$717)</f>
        <v>0</v>
      </c>
      <c r="AM25" s="161">
        <f>SUMPRODUCT((AL$3=المنصرف!$E$3:$E$717)*1,('بيان العهد والتسويات'!$C25=المنصرف!$C$3:$C$717)*1,المنصرف!$J$3:$J$717)</f>
        <v>0</v>
      </c>
      <c r="AN25" s="160">
        <f>SUMPRODUCT((AN$3=المنصرف!$E$3:$E$717)*1,('بيان العهد والتسويات'!$C25=المنصرف!$C$3:$C$717)*1,المنصرف!$G$3:$G$717)</f>
        <v>0</v>
      </c>
      <c r="AO25" s="160">
        <f>SUMPRODUCT((AN$3=المنصرف!$E$3:$E$717)*1,('بيان العهد والتسويات'!$C25=المنصرف!$C$3:$C$717)*1,المنصرف!$J$3:$J$717)</f>
        <v>0</v>
      </c>
      <c r="AP25" s="160">
        <f>SUMPRODUCT((AP$3=المنصرف!$E$3:$E$717)*1,('بيان العهد والتسويات'!$C25=المنصرف!$C$3:$C$717)*1,المنصرف!$G$3:$G$717)</f>
        <v>0</v>
      </c>
      <c r="AQ25" s="160">
        <f>SUMPRODUCT((AP$3=المنصرف!$E$3:$E$717)*1,('بيان العهد والتسويات'!$C25=المنصرف!$C$3:$C$717)*1,المنصرف!$J$3:$J$717)</f>
        <v>0</v>
      </c>
      <c r="AR25" s="160">
        <f>SUMPRODUCT((AR$3=المنصرف!$E$3:$E$717)*1,('بيان العهد والتسويات'!$C25=المنصرف!$C$3:$C$717)*1,المنصرف!$G$3:$G$717)</f>
        <v>0</v>
      </c>
      <c r="AS25" s="160">
        <f>SUMPRODUCT((AR$3=المنصرف!$E$3:$E$717)*1,('بيان العهد والتسويات'!$C25=المنصرف!$C$3:$C$717)*1,المنصرف!$J$3:$J$717)</f>
        <v>0</v>
      </c>
      <c r="AT25" s="160">
        <f>SUMPRODUCT((AT$3=المنصرف!$E$3:$E$717)*1,('بيان العهد والتسويات'!$C25=المنصرف!$C$3:$C$717)*1,المنصرف!$G$3:$G$717)</f>
        <v>0</v>
      </c>
      <c r="AU25" s="160">
        <f>SUMPRODUCT((AT$3=المنصرف!$E$3:$E$717)*1,('بيان العهد والتسويات'!$C25=المنصرف!$C$3:$C$717)*1,المنصرف!$J$3:$J$717)</f>
        <v>0</v>
      </c>
      <c r="AV25" s="160">
        <f>SUMPRODUCT((AV$3=المنصرف!$E$3:$E$717)*1,('بيان العهد والتسويات'!$C25=المنصرف!$C$3:$C$717)*1,المنصرف!$G$3:$G$717)</f>
        <v>0</v>
      </c>
      <c r="AW25" s="160">
        <f>SUMPRODUCT((AV$3=المنصرف!$E$3:$E$717)*1,('بيان العهد والتسويات'!$C25=المنصرف!$C$3:$C$717)*1,المنصرف!$J$3:$J$717)</f>
        <v>0</v>
      </c>
      <c r="AX25" s="160">
        <f>SUMPRODUCT((AX$3=المنصرف!$E$3:$E$717)*1,('بيان العهد والتسويات'!$C25=المنصرف!$C$3:$C$717)*1,المنصرف!$G$3:$G$717)</f>
        <v>0</v>
      </c>
      <c r="AY25" s="160">
        <f>SUMPRODUCT((AX$3=المنصرف!$E$3:$E$717)*1,('بيان العهد والتسويات'!$C25=المنصرف!$C$3:$C$717)*1,المنصرف!$J$3:$J$717)</f>
        <v>0</v>
      </c>
      <c r="AZ25" s="160">
        <f>SUMPRODUCT((AZ$3=المنصرف!$E$3:$E$717)*1,('بيان العهد والتسويات'!$C25=المنصرف!$C$3:$C$717)*1,المنصرف!$G$3:$G$717)</f>
        <v>0</v>
      </c>
      <c r="BA25" s="160">
        <f>SUMPRODUCT((AZ$3=المنصرف!$E$3:$E$717)*1,('بيان العهد والتسويات'!$C25=المنصرف!$C$3:$C$717)*1,المنصرف!$J$3:$J$717)</f>
        <v>0</v>
      </c>
      <c r="BB25" s="160">
        <f>SUMPRODUCT((BB$3=المنصرف!$E$3:$E$717)*1,('بيان العهد والتسويات'!$C25=المنصرف!$C$3:$C$717)*1,المنصرف!$G$3:$G$717)</f>
        <v>0</v>
      </c>
      <c r="BC25" s="160">
        <f>SUMPRODUCT((BB$3=المنصرف!$E$3:$E$717)*1,('بيان العهد والتسويات'!$C25=المنصرف!$C$3:$C$717)*1,المنصرف!$J$3:$J$717)</f>
        <v>0</v>
      </c>
      <c r="BD25" s="160">
        <f>SUMPRODUCT((BD$3=المنصرف!$E$3:$E$717)*1,('بيان العهد والتسويات'!$C25=المنصرف!$C$3:$C$717)*1,المنصرف!$G$3:$G$717)</f>
        <v>0</v>
      </c>
      <c r="BE25" s="160">
        <f>SUMPRODUCT((BD$3=المنصرف!$E$3:$E$717)*1,('بيان العهد والتسويات'!$C25=المنصرف!$C$3:$C$717)*1,المنصرف!$J$3:$J$717)</f>
        <v>0</v>
      </c>
      <c r="BF25" s="160">
        <f>SUMPRODUCT((BF$3=المنصرف!$E$3:$E$717)*1,('بيان العهد والتسويات'!$C25=المنصرف!$C$3:$C$717)*1,المنصرف!$G$3:$G$717)</f>
        <v>0</v>
      </c>
      <c r="BG25" s="160">
        <f>SUMPRODUCT((BF$3=المنصرف!$E$3:$E$717)*1,('بيان العهد والتسويات'!$C25=المنصرف!$C$3:$C$717)*1,المنصرف!$J$3:$J$717)</f>
        <v>0</v>
      </c>
      <c r="BH25" s="160">
        <f>SUMPRODUCT((BH$3=المنصرف!$E$3:$E$717)*1,('بيان العهد والتسويات'!$C25=المنصرف!$C$3:$C$717)*1,المنصرف!$G$3:$G$717)</f>
        <v>0</v>
      </c>
      <c r="BI25" s="160">
        <f>SUMPRODUCT((BH$3=المنصرف!$E$3:$E$717)*1,('بيان العهد والتسويات'!$C25=المنصرف!$C$3:$C$717)*1,المنصرف!$J$3:$J$717)</f>
        <v>0</v>
      </c>
      <c r="BJ25" s="160">
        <f>SUMPRODUCT((BJ$3=المنصرف!$E$3:$E$717)*1,('بيان العهد والتسويات'!$C25=المنصرف!$C$3:$C$717)*1,المنصرف!$G$3:$G$717)</f>
        <v>0</v>
      </c>
      <c r="BK25" s="160">
        <f>SUMPRODUCT((BJ$3=المنصرف!$E$3:$E$717)*1,('بيان العهد والتسويات'!$C25=المنصرف!$C$3:$C$717)*1,المنصرف!$J$3:$J$717)</f>
        <v>0</v>
      </c>
      <c r="BL25" s="160">
        <f>SUMPRODUCT((BL$3=المنصرف!$E$3:$E$717)*1,('بيان العهد والتسويات'!$C25=المنصرف!$C$3:$C$717)*1,المنصرف!$G$3:$G$717)</f>
        <v>0</v>
      </c>
      <c r="BM25" s="160">
        <f>SUMPRODUCT((BL$3=المنصرف!$E$3:$E$717)*1,('بيان العهد والتسويات'!$C25=المنصرف!$C$3:$C$717)*1,المنصرف!$J$3:$J$717)</f>
        <v>0</v>
      </c>
      <c r="BN25" s="160">
        <f>SUMPRODUCT((BN$3=المنصرف!$E$3:$E$717)*1,('بيان العهد والتسويات'!$C25=المنصرف!$C$3:$C$717)*1,المنصرف!$G$3:$G$717)</f>
        <v>0</v>
      </c>
      <c r="BO25" s="160">
        <f>SUMPRODUCT((BN$3=المنصرف!$E$3:$E$717)*1,('بيان العهد والتسويات'!$C25=المنصرف!$C$3:$C$717)*1,المنصرف!$J$3:$J$717)</f>
        <v>0</v>
      </c>
      <c r="BP25" s="160">
        <f>SUMPRODUCT((BP$3=المنصرف!$E$3:$E$717)*1,('بيان العهد والتسويات'!$C25=المنصرف!$C$3:$C$717)*1,المنصرف!$G$3:$G$717)</f>
        <v>0</v>
      </c>
      <c r="BQ25" s="160">
        <f>SUMPRODUCT((BP$3=المنصرف!$E$3:$E$717)*1,('بيان العهد والتسويات'!$C25=المنصرف!$C$3:$C$717)*1,المنصرف!$J$3:$J$717)</f>
        <v>0</v>
      </c>
      <c r="BR25" s="160">
        <f>SUMPRODUCT((BR$3=المنصرف!$E$3:$E$717)*1,('بيان العهد والتسويات'!$C25=المنصرف!$C$3:$C$717)*1,المنصرف!$G$3:$G$717)</f>
        <v>0</v>
      </c>
      <c r="BS25" s="160">
        <f>SUMPRODUCT((BR$3=المنصرف!$E$3:$E$717)*1,('بيان العهد والتسويات'!$C25=المنصرف!$C$3:$C$717)*1,المنصرف!$J$3:$J$717)</f>
        <v>0</v>
      </c>
      <c r="BT25" s="160">
        <f>SUMPRODUCT((BT$3=المنصرف!$E$3:$E$717)*1,('بيان العهد والتسويات'!$C25=المنصرف!$C$3:$C$717)*1,المنصرف!$G$3:$G$717)</f>
        <v>0</v>
      </c>
      <c r="BU25" s="160">
        <f>SUMPRODUCT((BT$3=المنصرف!$E$3:$E$717)*1,('بيان العهد والتسويات'!$C25=المنصرف!$C$3:$C$717)*1,المنصرف!$J$3:$J$717)</f>
        <v>0</v>
      </c>
      <c r="BV25" s="160">
        <f>SUMPRODUCT((BV$3=المنصرف!$E$3:$E$717)*1,('بيان العهد والتسويات'!$C25=المنصرف!$C$3:$C$717)*1,المنصرف!$G$3:$G$717)</f>
        <v>0</v>
      </c>
      <c r="BW25" s="160">
        <f>SUMPRODUCT((BV$3=المنصرف!$E$3:$E$717)*1,('بيان العهد والتسويات'!$C25=المنصرف!$C$3:$C$717)*1,المنصرف!$J$3:$J$717)</f>
        <v>0</v>
      </c>
      <c r="BX25" s="160">
        <f>SUMPRODUCT((BX$3=المنصرف!$E$3:$E$717)*1,('بيان العهد والتسويات'!$C25=المنصرف!$C$3:$C$717)*1,المنصرف!$G$3:$G$717)</f>
        <v>0</v>
      </c>
      <c r="BY25" s="160">
        <f>SUMPRODUCT((BX$3=المنصرف!$E$3:$E$717)*1,('بيان العهد والتسويات'!$C25=المنصرف!$C$3:$C$717)*1,المنصرف!$J$3:$J$717)</f>
        <v>0</v>
      </c>
      <c r="BZ25" s="160">
        <f>SUMPRODUCT((BZ$3=المنصرف!$E$3:$E$717)*1,('بيان العهد والتسويات'!$C25=المنصرف!$C$3:$C$717)*1,المنصرف!$G$3:$G$717)</f>
        <v>0</v>
      </c>
      <c r="CA25" s="160">
        <f>SUMPRODUCT((BZ$3=المنصرف!$E$3:$E$717)*1,('بيان العهد والتسويات'!$C25=المنصرف!$C$3:$C$717)*1,المنصرف!$J$3:$J$717)</f>
        <v>0</v>
      </c>
      <c r="CB25" s="160">
        <f>SUMPRODUCT((CB$3=المنصرف!$E$3:$E$717)*1,('بيان العهد والتسويات'!$C25=المنصرف!$C$3:$C$717)*1,المنصرف!$G$3:$G$717)</f>
        <v>0</v>
      </c>
      <c r="CC25" s="160">
        <f>SUMPRODUCT((CB$3=المنصرف!$E$3:$E$717)*1,('بيان العهد والتسويات'!$C25=المنصرف!$C$3:$C$717)*1,المنصرف!$J$3:$J$717)</f>
        <v>0</v>
      </c>
      <c r="CD25" s="160">
        <f>SUMPRODUCT((CD$3=المنصرف!$E$3:$E$717)*1,('بيان العهد والتسويات'!$C25=المنصرف!$C$3:$C$717)*1,المنصرف!$G$3:$G$717)</f>
        <v>0</v>
      </c>
      <c r="CE25" s="160">
        <f>SUMPRODUCT((CD$3=المنصرف!$E$3:$E$717)*1,('بيان العهد والتسويات'!$C25=المنصرف!$C$3:$C$717)*1,المنصرف!$J$3:$J$717)</f>
        <v>0</v>
      </c>
      <c r="CF25" s="160">
        <f>SUMPRODUCT((CF$3=المنصرف!$E$3:$E$717)*1,('بيان العهد والتسويات'!$C25=المنصرف!$C$3:$C$717)*1,المنصرف!$G$3:$G$717)</f>
        <v>0</v>
      </c>
      <c r="CG25" s="160">
        <f>SUMPRODUCT((CF$3=المنصرف!$E$3:$E$717)*1,('بيان العهد والتسويات'!$C25=المنصرف!$C$3:$C$717)*1,المنصرف!$J$3:$J$717)</f>
        <v>0</v>
      </c>
      <c r="CH25" s="160">
        <f>SUMPRODUCT((CH$3=المنصرف!$E$3:$E$717)*1,('بيان العهد والتسويات'!$C25=المنصرف!$C$3:$C$717)*1,المنصرف!$G$3:$G$717)</f>
        <v>0</v>
      </c>
      <c r="CI25" s="160">
        <f>SUMPRODUCT((CH$3=المنصرف!$E$3:$E$717)*1,('بيان العهد والتسويات'!$C25=المنصرف!$C$3:$C$717)*1,المنصرف!$J$3:$J$717)</f>
        <v>0</v>
      </c>
      <c r="CJ25" s="160">
        <f>SUMPRODUCT((CJ$3=المنصرف!$E$3:$E$717)*1,('بيان العهد والتسويات'!$C25=المنصرف!$C$3:$C$717)*1,المنصرف!$G$3:$G$717)</f>
        <v>0</v>
      </c>
      <c r="CK25" s="160">
        <f>SUMPRODUCT((CJ$3=المنصرف!$E$3:$E$717)*1,('بيان العهد والتسويات'!$C25=المنصرف!$C$3:$C$717)*1,المنصرف!$J$3:$J$717)</f>
        <v>0</v>
      </c>
      <c r="CL25" s="160">
        <f>SUMPRODUCT((CL$3=المنصرف!$E$3:$E$717)*1,('بيان العهد والتسويات'!$C25=المنصرف!$C$3:$C$717)*1,المنصرف!$G$3:$G$717)</f>
        <v>0</v>
      </c>
      <c r="CM25" s="160">
        <f>SUMPRODUCT((CL$3=المنصرف!$E$3:$E$717)*1,('بيان العهد والتسويات'!$C25=المنصرف!$C$3:$C$717)*1,المنصرف!$J$3:$J$717)</f>
        <v>0</v>
      </c>
      <c r="CN25" s="160">
        <f>SUMPRODUCT((CN$3=المنصرف!$E$3:$E$717)*1,('بيان العهد والتسويات'!$C25=المنصرف!$C$3:$C$717)*1,المنصرف!$G$3:$G$717)</f>
        <v>0</v>
      </c>
      <c r="CO25" s="160">
        <f>SUMPRODUCT((CN$3=المنصرف!$E$3:$E$717)*1,('بيان العهد والتسويات'!$C25=المنصرف!$C$3:$C$717)*1,المنصرف!$J$3:$J$717)</f>
        <v>0</v>
      </c>
      <c r="CP25" s="160">
        <f>SUMPRODUCT((CP$3=المنصرف!$E$3:$E$717)*1,('بيان العهد والتسويات'!$C25=المنصرف!$C$3:$C$717)*1,المنصرف!$G$3:$G$717)</f>
        <v>0</v>
      </c>
      <c r="CQ25" s="160">
        <f>SUMPRODUCT((CP$3=المنصرف!$E$3:$E$717)*1,('بيان العهد والتسويات'!$C25=المنصرف!$C$3:$C$717)*1,المنصرف!$J$3:$J$717)</f>
        <v>0</v>
      </c>
      <c r="CR25" s="160">
        <f>SUMPRODUCT((CR$3=المنصرف!$E$3:$E$717)*1,('بيان العهد والتسويات'!$C25=المنصرف!$C$3:$C$717)*1,المنصرف!$G$3:$G$717)</f>
        <v>0</v>
      </c>
      <c r="CS25" s="160">
        <f>SUMPRODUCT((CR$3=المنصرف!$E$3:$E$717)*1,('بيان العهد والتسويات'!$C25=المنصرف!$C$3:$C$717)*1,المنصرف!$J$3:$J$717)</f>
        <v>0</v>
      </c>
      <c r="CT25" s="160">
        <f>SUMPRODUCT((CT$3=المنصرف!$E$3:$E$717)*1,('بيان العهد والتسويات'!$C25=المنصرف!$C$3:$C$717)*1,المنصرف!$G$3:$G$717)</f>
        <v>0</v>
      </c>
      <c r="CU25" s="160">
        <f>SUMPRODUCT((CT$3=المنصرف!$E$3:$E$717)*1,('بيان العهد والتسويات'!$C25=المنصرف!$C$3:$C$717)*1,المنصرف!$J$3:$J$717)</f>
        <v>0</v>
      </c>
      <c r="CV25" s="160">
        <f>SUMPRODUCT((CV$3=المنصرف!$E$3:$E$717)*1,('بيان العهد والتسويات'!$C25=المنصرف!$C$3:$C$717)*1,المنصرف!$G$3:$G$717)</f>
        <v>0</v>
      </c>
      <c r="CW25" s="160">
        <f>SUMPRODUCT((CV$3=المنصرف!$E$3:$E$717)*1,('بيان العهد والتسويات'!$C25=المنصرف!$C$3:$C$717)*1,المنصرف!$J$3:$J$717)</f>
        <v>0</v>
      </c>
      <c r="CX25" s="160">
        <f>SUMPRODUCT((CX$3=المنصرف!$E$3:$E$717)*1,('بيان العهد والتسويات'!$C25=المنصرف!$C$3:$C$717)*1,المنصرف!$G$3:$G$717)</f>
        <v>0</v>
      </c>
      <c r="CY25" s="160">
        <f>SUMPRODUCT((CX$3=المنصرف!$E$3:$E$717)*1,('بيان العهد والتسويات'!$C25=المنصرف!$C$3:$C$717)*1,المنصرف!$J$3:$J$717)</f>
        <v>0</v>
      </c>
      <c r="CZ25" s="160">
        <f>SUMPRODUCT((CZ$3=المنصرف!$E$3:$E$717)*1,('بيان العهد والتسويات'!$C25=المنصرف!$C$3:$C$717)*1,المنصرف!$G$3:$G$717)</f>
        <v>0</v>
      </c>
      <c r="DA25" s="160">
        <f>SUMPRODUCT((CZ$3=المنصرف!$E$3:$E$717)*1,('بيان العهد والتسويات'!$C25=المنصرف!$C$3:$C$717)*1,المنصرف!$J$3:$J$717)</f>
        <v>0</v>
      </c>
    </row>
    <row r="26" spans="3:105" ht="20.25" x14ac:dyDescent="0.15">
      <c r="C26" s="134">
        <v>45858</v>
      </c>
      <c r="D26" s="121">
        <f>SUMPRODUCT(($D$3=المنصرف!$E$3:$E$717)*1,('بيان العهد والتسويات'!$C26=المنصرف!$C$3:$C$717)*1,المنصرف!$G$3:$G$717)</f>
        <v>0</v>
      </c>
      <c r="E26" s="122">
        <f>SUMPRODUCT(($D$3=المنصرف!$E$3:$E$717)*1,('بيان العهد والتسويات'!$C26=المنصرف!$C$3:$C$717)*1,المنصرف!$J$3:$J$717)</f>
        <v>0</v>
      </c>
      <c r="F26" s="124">
        <f>SUMPRODUCT(($F$3=المنصرف!$E$3:$E$717)*1,('بيان العهد والتسويات'!$C26=المنصرف!$C$3:$C$717)*1,المنصرف!$G$3:$G$717)</f>
        <v>0</v>
      </c>
      <c r="G26" s="123">
        <f>SUMPRODUCT(($F$3=المنصرف!$E$3:$E$717)*1,('بيان العهد والتسويات'!$C26=المنصرف!$C$3:$C$717)*1,المنصرف!$J$3:$J$717)</f>
        <v>0</v>
      </c>
      <c r="H26" s="121">
        <f>SUMPRODUCT(($H$3=المنصرف!$E$3:$E$717)*1,('بيان العهد والتسويات'!$C26=المنصرف!$C$3:$C$717)*1,المنصرف!$G$3:$G$717)</f>
        <v>0</v>
      </c>
      <c r="I26" s="122">
        <f>SUMPRODUCT(($H$3=المنصرف!$E$3:$E$717)*1,('بيان العهد والتسويات'!$C26=المنصرف!$C$3:$C$717)*1,المنصرف!$J$3:$J$717)</f>
        <v>0</v>
      </c>
      <c r="J26" s="124">
        <f>SUMPRODUCT(($J$3=المنصرف!$E$3:$E$717)*1,('بيان العهد والتسويات'!$C26=المنصرف!$C$3:$C$717)*1,المنصرف!$G$3:$G$717)</f>
        <v>0</v>
      </c>
      <c r="K26" s="123">
        <f>SUMPRODUCT(($J$3=المنصرف!$E$3:$E$717)*1,('بيان العهد والتسويات'!$C26=المنصرف!$C$3:$C$717)*1,المنصرف!$J$3:$J$717)</f>
        <v>0</v>
      </c>
      <c r="L26" s="121">
        <f>SUMPRODUCT(($L$3=المنصرف!$E$3:$E$717)*1,('بيان العهد والتسويات'!$C26=المنصرف!$C$3:$C$717)*1,المنصرف!$G$3:$G$717)</f>
        <v>0</v>
      </c>
      <c r="M26" s="122">
        <f>SUMPRODUCT(($L$3=المنصرف!$E$3:$E$717)*1,('بيان العهد والتسويات'!$C26=المنصرف!$C$3:$C$717)*1,المنصرف!$J$3:$J$717)</f>
        <v>0</v>
      </c>
      <c r="N26" s="124">
        <f>SUMPRODUCT(($N$3=المنصرف!$E$3:$E$717)*1,('بيان العهد والتسويات'!$C26=المنصرف!$C$3:$C$717)*1,المنصرف!$G$3:$G$717)</f>
        <v>0</v>
      </c>
      <c r="O26" s="123">
        <f>SUMPRODUCT(($N$3=المنصرف!$E$3:$E$717)*1,('بيان العهد والتسويات'!$C26=المنصرف!$C$3:$C$717)*1,المنصرف!$J$3:$J$717)</f>
        <v>0</v>
      </c>
      <c r="P26" s="121">
        <f>SUMPRODUCT(($P$3=المنصرف!$E$3:$E$717)*1,('بيان العهد والتسويات'!$C26=المنصرف!$C$3:$C$717)*1,المنصرف!$G$3:$G$717)</f>
        <v>0</v>
      </c>
      <c r="Q26" s="122">
        <f>SUMPRODUCT(($P$3=المنصرف!$E$3:$E$717)*1,('بيان العهد والتسويات'!$C26=المنصرف!$C$3:$C$717)*1,المنصرف!$J$3:$J$717)</f>
        <v>0</v>
      </c>
      <c r="R26" s="124">
        <f>SUMPRODUCT(($R$3=المنصرف!$E$3:$E$717)*1,('بيان العهد والتسويات'!$C26=المنصرف!$C$3:$C$717)*1,المنصرف!$G$3:$G$717)</f>
        <v>0</v>
      </c>
      <c r="S26" s="123">
        <f>SUMPRODUCT(($R$3=المنصرف!$E$3:$E$717)*1,('بيان العهد والتسويات'!$C26=المنصرف!$C$3:$C$717)*1,المنصرف!$J$3:$J$717)</f>
        <v>0</v>
      </c>
      <c r="T26" s="121">
        <f>SUMPRODUCT(($T$3=المنصرف!$E$3:$E$717)*1,('بيان العهد والتسويات'!$C26=المنصرف!$C$3:$C$717)*1,المنصرف!$G$3:$G$717)</f>
        <v>0</v>
      </c>
      <c r="U26" s="122">
        <f>SUMPRODUCT(($T$3=المنصرف!$E$3:$E$717)*1,('بيان العهد والتسويات'!$C26=المنصرف!$C$3:$C$717)*1,المنصرف!$J$3:$J$717)</f>
        <v>0</v>
      </c>
      <c r="V26" s="124">
        <f>SUMPRODUCT(($V$3=المنصرف!$E$3:$E$717)*1,('بيان العهد والتسويات'!$C26=المنصرف!$C$3:$C$717)*1,المنصرف!$G$3:$G$717)</f>
        <v>0</v>
      </c>
      <c r="W26" s="123">
        <f>SUMPRODUCT(($V$3=المنصرف!$E$3:$E$717)*1,('بيان العهد والتسويات'!$C26=المنصرف!$C$3:$C$717)*1,المنصرف!$J$3:$J$717)</f>
        <v>0</v>
      </c>
      <c r="X26" s="121">
        <f>SUMPRODUCT(($X$3=المنصرف!$E$3:$E$717)*1,('بيان العهد والتسويات'!$C26=المنصرف!$C$3:$C$717)*1,المنصرف!$G$3:$G$717)</f>
        <v>0</v>
      </c>
      <c r="Y26" s="122">
        <f>SUMPRODUCT(($X$3=المنصرف!$E$3:$E$717)*1,('بيان العهد والتسويات'!$C26=المنصرف!$C$3:$C$717)*1,المنصرف!$J$3:$J$717)</f>
        <v>0</v>
      </c>
      <c r="Z26" s="124">
        <f>SUMPRODUCT(($Z$3=المنصرف!$E$3:$E$717)*1,('بيان العهد والتسويات'!$C26=المنصرف!$C$3:$C$717)*1,المنصرف!$G$3:$G$717)</f>
        <v>0</v>
      </c>
      <c r="AA26" s="123">
        <f>SUMPRODUCT(($Z$3=المنصرف!$E$3:$E$717)*1,('بيان العهد والتسويات'!$C26=المنصرف!$C$3:$C$717)*1,المنصرف!$J$3:$J$717)</f>
        <v>0</v>
      </c>
      <c r="AB26" s="121">
        <f>SUMPRODUCT(($AB$3=المنصرف!$E$3:$E$717)*1,('بيان العهد والتسويات'!$C26=المنصرف!$C$3:$C$717)*1,المنصرف!$G$3:$G$717)</f>
        <v>0</v>
      </c>
      <c r="AC26" s="122">
        <f>SUMPRODUCT(($AB$3=المنصرف!$E$3:$E$717)*1,('بيان العهد والتسويات'!$C26=المنصرف!$C$3:$C$717)*1,المنصرف!$J$3:$J$717)</f>
        <v>0</v>
      </c>
      <c r="AD26" s="124">
        <f>SUMPRODUCT(($AD$3=المنصرف!$E$3:$E$717)*1,('بيان العهد والتسويات'!$C26=المنصرف!$C$3:$C$717)*1,المنصرف!$G$3:$G$717)</f>
        <v>0</v>
      </c>
      <c r="AE26" s="123">
        <f>SUMPRODUCT(($AD$3=المنصرف!$E$3:$E$717)*1,('بيان العهد والتسويات'!$C26=المنصرف!$C$3:$C$717)*1,المنصرف!$J$3:$J$717)</f>
        <v>0</v>
      </c>
      <c r="AF26" s="121">
        <f>SUMPRODUCT(($AF$3=المنصرف!$E$3:$E$717)*1,('بيان العهد والتسويات'!$C26=المنصرف!$C$3:$C$717)*1,المنصرف!$G$3:$G$717)</f>
        <v>0</v>
      </c>
      <c r="AG26" s="122">
        <f>SUMPRODUCT(($AF$3=المنصرف!$E$3:$E$717)*1,('بيان العهد والتسويات'!$C26=المنصرف!$C$3:$C$717)*1,المنصرف!$J$3:$J$717)</f>
        <v>0</v>
      </c>
      <c r="AH26" s="124">
        <f>SUMPRODUCT(($AH$3=المنصرف!$E$3:$E$717)*1,('بيان العهد والتسويات'!$C26=المنصرف!$C$3:$C$717)*1,المنصرف!$G$3:$G$717)</f>
        <v>0</v>
      </c>
      <c r="AI26" s="123">
        <f>SUMPRODUCT(($AH$3=المنصرف!$E$3:$E$717)*1,('بيان العهد والتسويات'!$C26=المنصرف!$C$3:$C$717)*1,المنصرف!$J$3:$J$717)</f>
        <v>0</v>
      </c>
      <c r="AJ26" s="145">
        <f>SUMPRODUCT((AJ$3=المنصرف!$E$3:$E$717)*1,('بيان العهد والتسويات'!$C26=المنصرف!$C$3:$C$717)*1,المنصرف!$G$3:$G$717)</f>
        <v>0</v>
      </c>
      <c r="AK26" s="145">
        <f>SUMPRODUCT((AJ$3=المنصرف!$E$3:$E$717)*1,('بيان العهد والتسويات'!$C26=المنصرف!$C$3:$C$717)*1,المنصرف!$J$3:$J$717)</f>
        <v>0</v>
      </c>
      <c r="AL26" s="161">
        <f>SUMPRODUCT((AL$3=المنصرف!$E$3:$E$717)*1,('بيان العهد والتسويات'!$C26=المنصرف!$C$3:$C$717)*1,المنصرف!$G$3:$G$717)</f>
        <v>0</v>
      </c>
      <c r="AM26" s="161">
        <f>SUMPRODUCT((AL$3=المنصرف!$E$3:$E$717)*1,('بيان العهد والتسويات'!$C26=المنصرف!$C$3:$C$717)*1,المنصرف!$J$3:$J$717)</f>
        <v>0</v>
      </c>
      <c r="AN26" s="160">
        <f>SUMPRODUCT((AN$3=المنصرف!$E$3:$E$717)*1,('بيان العهد والتسويات'!$C26=المنصرف!$C$3:$C$717)*1,المنصرف!$G$3:$G$717)</f>
        <v>0</v>
      </c>
      <c r="AO26" s="160">
        <f>SUMPRODUCT((AN$3=المنصرف!$E$3:$E$717)*1,('بيان العهد والتسويات'!$C26=المنصرف!$C$3:$C$717)*1,المنصرف!$J$3:$J$717)</f>
        <v>0</v>
      </c>
      <c r="AP26" s="160">
        <f>SUMPRODUCT((AP$3=المنصرف!$E$3:$E$717)*1,('بيان العهد والتسويات'!$C26=المنصرف!$C$3:$C$717)*1,المنصرف!$G$3:$G$717)</f>
        <v>0</v>
      </c>
      <c r="AQ26" s="160">
        <f>SUMPRODUCT((AP$3=المنصرف!$E$3:$E$717)*1,('بيان العهد والتسويات'!$C26=المنصرف!$C$3:$C$717)*1,المنصرف!$J$3:$J$717)</f>
        <v>0</v>
      </c>
      <c r="AR26" s="160">
        <f>SUMPRODUCT((AR$3=المنصرف!$E$3:$E$717)*1,('بيان العهد والتسويات'!$C26=المنصرف!$C$3:$C$717)*1,المنصرف!$G$3:$G$717)</f>
        <v>0</v>
      </c>
      <c r="AS26" s="160">
        <f>SUMPRODUCT((AR$3=المنصرف!$E$3:$E$717)*1,('بيان العهد والتسويات'!$C26=المنصرف!$C$3:$C$717)*1,المنصرف!$J$3:$J$717)</f>
        <v>0</v>
      </c>
      <c r="AT26" s="160">
        <f>SUMPRODUCT((AT$3=المنصرف!$E$3:$E$717)*1,('بيان العهد والتسويات'!$C26=المنصرف!$C$3:$C$717)*1,المنصرف!$G$3:$G$717)</f>
        <v>0</v>
      </c>
      <c r="AU26" s="160">
        <f>SUMPRODUCT((AT$3=المنصرف!$E$3:$E$717)*1,('بيان العهد والتسويات'!$C26=المنصرف!$C$3:$C$717)*1,المنصرف!$J$3:$J$717)</f>
        <v>0</v>
      </c>
      <c r="AV26" s="160">
        <f>SUMPRODUCT((AV$3=المنصرف!$E$3:$E$717)*1,('بيان العهد والتسويات'!$C26=المنصرف!$C$3:$C$717)*1,المنصرف!$G$3:$G$717)</f>
        <v>0</v>
      </c>
      <c r="AW26" s="160">
        <f>SUMPRODUCT((AV$3=المنصرف!$E$3:$E$717)*1,('بيان العهد والتسويات'!$C26=المنصرف!$C$3:$C$717)*1,المنصرف!$J$3:$J$717)</f>
        <v>0</v>
      </c>
      <c r="AX26" s="160">
        <f>SUMPRODUCT((AX$3=المنصرف!$E$3:$E$717)*1,('بيان العهد والتسويات'!$C26=المنصرف!$C$3:$C$717)*1,المنصرف!$G$3:$G$717)</f>
        <v>0</v>
      </c>
      <c r="AY26" s="160">
        <f>SUMPRODUCT((AX$3=المنصرف!$E$3:$E$717)*1,('بيان العهد والتسويات'!$C26=المنصرف!$C$3:$C$717)*1,المنصرف!$J$3:$J$717)</f>
        <v>0</v>
      </c>
      <c r="AZ26" s="160">
        <f>SUMPRODUCT((AZ$3=المنصرف!$E$3:$E$717)*1,('بيان العهد والتسويات'!$C26=المنصرف!$C$3:$C$717)*1,المنصرف!$G$3:$G$717)</f>
        <v>0</v>
      </c>
      <c r="BA26" s="160">
        <f>SUMPRODUCT((AZ$3=المنصرف!$E$3:$E$717)*1,('بيان العهد والتسويات'!$C26=المنصرف!$C$3:$C$717)*1,المنصرف!$J$3:$J$717)</f>
        <v>0</v>
      </c>
      <c r="BB26" s="160">
        <f>SUMPRODUCT((BB$3=المنصرف!$E$3:$E$717)*1,('بيان العهد والتسويات'!$C26=المنصرف!$C$3:$C$717)*1,المنصرف!$G$3:$G$717)</f>
        <v>0</v>
      </c>
      <c r="BC26" s="160">
        <f>SUMPRODUCT((BB$3=المنصرف!$E$3:$E$717)*1,('بيان العهد والتسويات'!$C26=المنصرف!$C$3:$C$717)*1,المنصرف!$J$3:$J$717)</f>
        <v>0</v>
      </c>
      <c r="BD26" s="160">
        <f>SUMPRODUCT((BD$3=المنصرف!$E$3:$E$717)*1,('بيان العهد والتسويات'!$C26=المنصرف!$C$3:$C$717)*1,المنصرف!$G$3:$G$717)</f>
        <v>0</v>
      </c>
      <c r="BE26" s="160">
        <f>SUMPRODUCT((BD$3=المنصرف!$E$3:$E$717)*1,('بيان العهد والتسويات'!$C26=المنصرف!$C$3:$C$717)*1,المنصرف!$J$3:$J$717)</f>
        <v>0</v>
      </c>
      <c r="BF26" s="160">
        <f>SUMPRODUCT((BF$3=المنصرف!$E$3:$E$717)*1,('بيان العهد والتسويات'!$C26=المنصرف!$C$3:$C$717)*1,المنصرف!$G$3:$G$717)</f>
        <v>0</v>
      </c>
      <c r="BG26" s="160">
        <f>SUMPRODUCT((BF$3=المنصرف!$E$3:$E$717)*1,('بيان العهد والتسويات'!$C26=المنصرف!$C$3:$C$717)*1,المنصرف!$J$3:$J$717)</f>
        <v>0</v>
      </c>
      <c r="BH26" s="160">
        <f>SUMPRODUCT((BH$3=المنصرف!$E$3:$E$717)*1,('بيان العهد والتسويات'!$C26=المنصرف!$C$3:$C$717)*1,المنصرف!$G$3:$G$717)</f>
        <v>0</v>
      </c>
      <c r="BI26" s="160">
        <f>SUMPRODUCT((BH$3=المنصرف!$E$3:$E$717)*1,('بيان العهد والتسويات'!$C26=المنصرف!$C$3:$C$717)*1,المنصرف!$J$3:$J$717)</f>
        <v>0</v>
      </c>
      <c r="BJ26" s="160">
        <f>SUMPRODUCT((BJ$3=المنصرف!$E$3:$E$717)*1,('بيان العهد والتسويات'!$C26=المنصرف!$C$3:$C$717)*1,المنصرف!$G$3:$G$717)</f>
        <v>0</v>
      </c>
      <c r="BK26" s="160">
        <f>SUMPRODUCT((BJ$3=المنصرف!$E$3:$E$717)*1,('بيان العهد والتسويات'!$C26=المنصرف!$C$3:$C$717)*1,المنصرف!$J$3:$J$717)</f>
        <v>0</v>
      </c>
      <c r="BL26" s="160">
        <f>SUMPRODUCT((BL$3=المنصرف!$E$3:$E$717)*1,('بيان العهد والتسويات'!$C26=المنصرف!$C$3:$C$717)*1,المنصرف!$G$3:$G$717)</f>
        <v>0</v>
      </c>
      <c r="BM26" s="160">
        <f>SUMPRODUCT((BL$3=المنصرف!$E$3:$E$717)*1,('بيان العهد والتسويات'!$C26=المنصرف!$C$3:$C$717)*1,المنصرف!$J$3:$J$717)</f>
        <v>0</v>
      </c>
      <c r="BN26" s="160">
        <f>SUMPRODUCT((BN$3=المنصرف!$E$3:$E$717)*1,('بيان العهد والتسويات'!$C26=المنصرف!$C$3:$C$717)*1,المنصرف!$G$3:$G$717)</f>
        <v>0</v>
      </c>
      <c r="BO26" s="160">
        <f>SUMPRODUCT((BN$3=المنصرف!$E$3:$E$717)*1,('بيان العهد والتسويات'!$C26=المنصرف!$C$3:$C$717)*1,المنصرف!$J$3:$J$717)</f>
        <v>0</v>
      </c>
      <c r="BP26" s="160">
        <f>SUMPRODUCT((BP$3=المنصرف!$E$3:$E$717)*1,('بيان العهد والتسويات'!$C26=المنصرف!$C$3:$C$717)*1,المنصرف!$G$3:$G$717)</f>
        <v>0</v>
      </c>
      <c r="BQ26" s="160">
        <f>SUMPRODUCT((BP$3=المنصرف!$E$3:$E$717)*1,('بيان العهد والتسويات'!$C26=المنصرف!$C$3:$C$717)*1,المنصرف!$J$3:$J$717)</f>
        <v>0</v>
      </c>
      <c r="BR26" s="160">
        <f>SUMPRODUCT((BR$3=المنصرف!$E$3:$E$717)*1,('بيان العهد والتسويات'!$C26=المنصرف!$C$3:$C$717)*1,المنصرف!$G$3:$G$717)</f>
        <v>0</v>
      </c>
      <c r="BS26" s="160">
        <f>SUMPRODUCT((BR$3=المنصرف!$E$3:$E$717)*1,('بيان العهد والتسويات'!$C26=المنصرف!$C$3:$C$717)*1,المنصرف!$J$3:$J$717)</f>
        <v>0</v>
      </c>
      <c r="BT26" s="160">
        <f>SUMPRODUCT((BT$3=المنصرف!$E$3:$E$717)*1,('بيان العهد والتسويات'!$C26=المنصرف!$C$3:$C$717)*1,المنصرف!$G$3:$G$717)</f>
        <v>0</v>
      </c>
      <c r="BU26" s="160">
        <f>SUMPRODUCT((BT$3=المنصرف!$E$3:$E$717)*1,('بيان العهد والتسويات'!$C26=المنصرف!$C$3:$C$717)*1,المنصرف!$J$3:$J$717)</f>
        <v>0</v>
      </c>
      <c r="BV26" s="160">
        <f>SUMPRODUCT((BV$3=المنصرف!$E$3:$E$717)*1,('بيان العهد والتسويات'!$C26=المنصرف!$C$3:$C$717)*1,المنصرف!$G$3:$G$717)</f>
        <v>0</v>
      </c>
      <c r="BW26" s="160">
        <f>SUMPRODUCT((BV$3=المنصرف!$E$3:$E$717)*1,('بيان العهد والتسويات'!$C26=المنصرف!$C$3:$C$717)*1,المنصرف!$J$3:$J$717)</f>
        <v>0</v>
      </c>
      <c r="BX26" s="160">
        <f>SUMPRODUCT((BX$3=المنصرف!$E$3:$E$717)*1,('بيان العهد والتسويات'!$C26=المنصرف!$C$3:$C$717)*1,المنصرف!$G$3:$G$717)</f>
        <v>0</v>
      </c>
      <c r="BY26" s="160">
        <f>SUMPRODUCT((BX$3=المنصرف!$E$3:$E$717)*1,('بيان العهد والتسويات'!$C26=المنصرف!$C$3:$C$717)*1,المنصرف!$J$3:$J$717)</f>
        <v>0</v>
      </c>
      <c r="BZ26" s="160">
        <f>SUMPRODUCT((BZ$3=المنصرف!$E$3:$E$717)*1,('بيان العهد والتسويات'!$C26=المنصرف!$C$3:$C$717)*1,المنصرف!$G$3:$G$717)</f>
        <v>0</v>
      </c>
      <c r="CA26" s="160">
        <f>SUMPRODUCT((BZ$3=المنصرف!$E$3:$E$717)*1,('بيان العهد والتسويات'!$C26=المنصرف!$C$3:$C$717)*1,المنصرف!$J$3:$J$717)</f>
        <v>0</v>
      </c>
      <c r="CB26" s="160">
        <f>SUMPRODUCT((CB$3=المنصرف!$E$3:$E$717)*1,('بيان العهد والتسويات'!$C26=المنصرف!$C$3:$C$717)*1,المنصرف!$G$3:$G$717)</f>
        <v>0</v>
      </c>
      <c r="CC26" s="160">
        <f>SUMPRODUCT((CB$3=المنصرف!$E$3:$E$717)*1,('بيان العهد والتسويات'!$C26=المنصرف!$C$3:$C$717)*1,المنصرف!$J$3:$J$717)</f>
        <v>0</v>
      </c>
      <c r="CD26" s="160">
        <f>SUMPRODUCT((CD$3=المنصرف!$E$3:$E$717)*1,('بيان العهد والتسويات'!$C26=المنصرف!$C$3:$C$717)*1,المنصرف!$G$3:$G$717)</f>
        <v>0</v>
      </c>
      <c r="CE26" s="160">
        <f>SUMPRODUCT((CD$3=المنصرف!$E$3:$E$717)*1,('بيان العهد والتسويات'!$C26=المنصرف!$C$3:$C$717)*1,المنصرف!$J$3:$J$717)</f>
        <v>0</v>
      </c>
      <c r="CF26" s="160">
        <f>SUMPRODUCT((CF$3=المنصرف!$E$3:$E$717)*1,('بيان العهد والتسويات'!$C26=المنصرف!$C$3:$C$717)*1,المنصرف!$G$3:$G$717)</f>
        <v>0</v>
      </c>
      <c r="CG26" s="160">
        <f>SUMPRODUCT((CF$3=المنصرف!$E$3:$E$717)*1,('بيان العهد والتسويات'!$C26=المنصرف!$C$3:$C$717)*1,المنصرف!$J$3:$J$717)</f>
        <v>0</v>
      </c>
      <c r="CH26" s="160">
        <f>SUMPRODUCT((CH$3=المنصرف!$E$3:$E$717)*1,('بيان العهد والتسويات'!$C26=المنصرف!$C$3:$C$717)*1,المنصرف!$G$3:$G$717)</f>
        <v>0</v>
      </c>
      <c r="CI26" s="160">
        <f>SUMPRODUCT((CH$3=المنصرف!$E$3:$E$717)*1,('بيان العهد والتسويات'!$C26=المنصرف!$C$3:$C$717)*1,المنصرف!$J$3:$J$717)</f>
        <v>0</v>
      </c>
      <c r="CJ26" s="160">
        <f>SUMPRODUCT((CJ$3=المنصرف!$E$3:$E$717)*1,('بيان العهد والتسويات'!$C26=المنصرف!$C$3:$C$717)*1,المنصرف!$G$3:$G$717)</f>
        <v>0</v>
      </c>
      <c r="CK26" s="160">
        <f>SUMPRODUCT((CJ$3=المنصرف!$E$3:$E$717)*1,('بيان العهد والتسويات'!$C26=المنصرف!$C$3:$C$717)*1,المنصرف!$J$3:$J$717)</f>
        <v>0</v>
      </c>
      <c r="CL26" s="160">
        <f>SUMPRODUCT((CL$3=المنصرف!$E$3:$E$717)*1,('بيان العهد والتسويات'!$C26=المنصرف!$C$3:$C$717)*1,المنصرف!$G$3:$G$717)</f>
        <v>0</v>
      </c>
      <c r="CM26" s="160">
        <f>SUMPRODUCT((CL$3=المنصرف!$E$3:$E$717)*1,('بيان العهد والتسويات'!$C26=المنصرف!$C$3:$C$717)*1,المنصرف!$J$3:$J$717)</f>
        <v>0</v>
      </c>
      <c r="CN26" s="160">
        <f>SUMPRODUCT((CN$3=المنصرف!$E$3:$E$717)*1,('بيان العهد والتسويات'!$C26=المنصرف!$C$3:$C$717)*1,المنصرف!$G$3:$G$717)</f>
        <v>0</v>
      </c>
      <c r="CO26" s="160">
        <f>SUMPRODUCT((CN$3=المنصرف!$E$3:$E$717)*1,('بيان العهد والتسويات'!$C26=المنصرف!$C$3:$C$717)*1,المنصرف!$J$3:$J$717)</f>
        <v>0</v>
      </c>
      <c r="CP26" s="160">
        <f>SUMPRODUCT((CP$3=المنصرف!$E$3:$E$717)*1,('بيان العهد والتسويات'!$C26=المنصرف!$C$3:$C$717)*1,المنصرف!$G$3:$G$717)</f>
        <v>0</v>
      </c>
      <c r="CQ26" s="160">
        <f>SUMPRODUCT((CP$3=المنصرف!$E$3:$E$717)*1,('بيان العهد والتسويات'!$C26=المنصرف!$C$3:$C$717)*1,المنصرف!$J$3:$J$717)</f>
        <v>0</v>
      </c>
      <c r="CR26" s="160">
        <f>SUMPRODUCT((CR$3=المنصرف!$E$3:$E$717)*1,('بيان العهد والتسويات'!$C26=المنصرف!$C$3:$C$717)*1,المنصرف!$G$3:$G$717)</f>
        <v>0</v>
      </c>
      <c r="CS26" s="160">
        <f>SUMPRODUCT((CR$3=المنصرف!$E$3:$E$717)*1,('بيان العهد والتسويات'!$C26=المنصرف!$C$3:$C$717)*1,المنصرف!$J$3:$J$717)</f>
        <v>0</v>
      </c>
      <c r="CT26" s="160">
        <f>SUMPRODUCT((CT$3=المنصرف!$E$3:$E$717)*1,('بيان العهد والتسويات'!$C26=المنصرف!$C$3:$C$717)*1,المنصرف!$G$3:$G$717)</f>
        <v>0</v>
      </c>
      <c r="CU26" s="160">
        <f>SUMPRODUCT((CT$3=المنصرف!$E$3:$E$717)*1,('بيان العهد والتسويات'!$C26=المنصرف!$C$3:$C$717)*1,المنصرف!$J$3:$J$717)</f>
        <v>0</v>
      </c>
      <c r="CV26" s="160">
        <f>SUMPRODUCT((CV$3=المنصرف!$E$3:$E$717)*1,('بيان العهد والتسويات'!$C26=المنصرف!$C$3:$C$717)*1,المنصرف!$G$3:$G$717)</f>
        <v>0</v>
      </c>
      <c r="CW26" s="160">
        <f>SUMPRODUCT((CV$3=المنصرف!$E$3:$E$717)*1,('بيان العهد والتسويات'!$C26=المنصرف!$C$3:$C$717)*1,المنصرف!$J$3:$J$717)</f>
        <v>0</v>
      </c>
      <c r="CX26" s="160">
        <f>SUMPRODUCT((CX$3=المنصرف!$E$3:$E$717)*1,('بيان العهد والتسويات'!$C26=المنصرف!$C$3:$C$717)*1,المنصرف!$G$3:$G$717)</f>
        <v>0</v>
      </c>
      <c r="CY26" s="160">
        <f>SUMPRODUCT((CX$3=المنصرف!$E$3:$E$717)*1,('بيان العهد والتسويات'!$C26=المنصرف!$C$3:$C$717)*1,المنصرف!$J$3:$J$717)</f>
        <v>0</v>
      </c>
      <c r="CZ26" s="160">
        <f>SUMPRODUCT((CZ$3=المنصرف!$E$3:$E$717)*1,('بيان العهد والتسويات'!$C26=المنصرف!$C$3:$C$717)*1,المنصرف!$G$3:$G$717)</f>
        <v>0</v>
      </c>
      <c r="DA26" s="160">
        <f>SUMPRODUCT((CZ$3=المنصرف!$E$3:$E$717)*1,('بيان العهد والتسويات'!$C26=المنصرف!$C$3:$C$717)*1,المنصرف!$J$3:$J$717)</f>
        <v>0</v>
      </c>
    </row>
    <row r="27" spans="3:105" ht="20.25" x14ac:dyDescent="0.15">
      <c r="C27" s="134">
        <v>45859</v>
      </c>
      <c r="D27" s="121">
        <f>SUMPRODUCT(($D$3=المنصرف!$E$3:$E$717)*1,('بيان العهد والتسويات'!$C27=المنصرف!$C$3:$C$717)*1,المنصرف!$G$3:$G$717)</f>
        <v>0</v>
      </c>
      <c r="E27" s="122">
        <f>SUMPRODUCT(($D$3=المنصرف!$E$3:$E$717)*1,('بيان العهد والتسويات'!$C27=المنصرف!$C$3:$C$717)*1,المنصرف!$J$3:$J$717)</f>
        <v>0</v>
      </c>
      <c r="F27" s="124">
        <f>SUMPRODUCT(($F$3=المنصرف!$E$3:$E$717)*1,('بيان العهد والتسويات'!$C27=المنصرف!$C$3:$C$717)*1,المنصرف!$G$3:$G$717)</f>
        <v>0</v>
      </c>
      <c r="G27" s="123">
        <f>SUMPRODUCT(($F$3=المنصرف!$E$3:$E$717)*1,('بيان العهد والتسويات'!$C27=المنصرف!$C$3:$C$717)*1,المنصرف!$J$3:$J$717)</f>
        <v>0</v>
      </c>
      <c r="H27" s="121">
        <f>SUMPRODUCT(($H$3=المنصرف!$E$3:$E$717)*1,('بيان العهد والتسويات'!$C27=المنصرف!$C$3:$C$717)*1,المنصرف!$G$3:$G$717)</f>
        <v>0</v>
      </c>
      <c r="I27" s="122">
        <f>SUMPRODUCT(($H$3=المنصرف!$E$3:$E$717)*1,('بيان العهد والتسويات'!$C27=المنصرف!$C$3:$C$717)*1,المنصرف!$J$3:$J$717)</f>
        <v>0</v>
      </c>
      <c r="J27" s="124">
        <f>SUMPRODUCT(($J$3=المنصرف!$E$3:$E$717)*1,('بيان العهد والتسويات'!$C27=المنصرف!$C$3:$C$717)*1,المنصرف!$G$3:$G$717)</f>
        <v>0</v>
      </c>
      <c r="K27" s="123">
        <f>SUMPRODUCT(($J$3=المنصرف!$E$3:$E$717)*1,('بيان العهد والتسويات'!$C27=المنصرف!$C$3:$C$717)*1,المنصرف!$J$3:$J$717)</f>
        <v>0</v>
      </c>
      <c r="L27" s="121">
        <f>SUMPRODUCT(($L$3=المنصرف!$E$3:$E$717)*1,('بيان العهد والتسويات'!$C27=المنصرف!$C$3:$C$717)*1,المنصرف!$G$3:$G$717)</f>
        <v>0</v>
      </c>
      <c r="M27" s="122">
        <f>SUMPRODUCT(($L$3=المنصرف!$E$3:$E$717)*1,('بيان العهد والتسويات'!$C27=المنصرف!$C$3:$C$717)*1,المنصرف!$J$3:$J$717)</f>
        <v>0</v>
      </c>
      <c r="N27" s="124">
        <f>SUMPRODUCT(($N$3=المنصرف!$E$3:$E$717)*1,('بيان العهد والتسويات'!$C27=المنصرف!$C$3:$C$717)*1,المنصرف!$G$3:$G$717)</f>
        <v>0</v>
      </c>
      <c r="O27" s="123">
        <f>SUMPRODUCT(($N$3=المنصرف!$E$3:$E$717)*1,('بيان العهد والتسويات'!$C27=المنصرف!$C$3:$C$717)*1,المنصرف!$J$3:$J$717)</f>
        <v>0</v>
      </c>
      <c r="P27" s="121">
        <f>SUMPRODUCT(($P$3=المنصرف!$E$3:$E$717)*1,('بيان العهد والتسويات'!$C27=المنصرف!$C$3:$C$717)*1,المنصرف!$G$3:$G$717)</f>
        <v>0</v>
      </c>
      <c r="Q27" s="122">
        <f>SUMPRODUCT(($P$3=المنصرف!$E$3:$E$717)*1,('بيان العهد والتسويات'!$C27=المنصرف!$C$3:$C$717)*1,المنصرف!$J$3:$J$717)</f>
        <v>0</v>
      </c>
      <c r="R27" s="124">
        <f>SUMPRODUCT(($R$3=المنصرف!$E$3:$E$717)*1,('بيان العهد والتسويات'!$C27=المنصرف!$C$3:$C$717)*1,المنصرف!$G$3:$G$717)</f>
        <v>0</v>
      </c>
      <c r="S27" s="123">
        <f>SUMPRODUCT(($R$3=المنصرف!$E$3:$E$717)*1,('بيان العهد والتسويات'!$C27=المنصرف!$C$3:$C$717)*1,المنصرف!$J$3:$J$717)</f>
        <v>0</v>
      </c>
      <c r="T27" s="121">
        <f>SUMPRODUCT(($T$3=المنصرف!$E$3:$E$717)*1,('بيان العهد والتسويات'!$C27=المنصرف!$C$3:$C$717)*1,المنصرف!$G$3:$G$717)</f>
        <v>0</v>
      </c>
      <c r="U27" s="122">
        <f>SUMPRODUCT(($T$3=المنصرف!$E$3:$E$717)*1,('بيان العهد والتسويات'!$C27=المنصرف!$C$3:$C$717)*1,المنصرف!$J$3:$J$717)</f>
        <v>0</v>
      </c>
      <c r="V27" s="124">
        <f>SUMPRODUCT(($V$3=المنصرف!$E$3:$E$717)*1,('بيان العهد والتسويات'!$C27=المنصرف!$C$3:$C$717)*1,المنصرف!$G$3:$G$717)</f>
        <v>0</v>
      </c>
      <c r="W27" s="123">
        <f>SUMPRODUCT(($V$3=المنصرف!$E$3:$E$717)*1,('بيان العهد والتسويات'!$C27=المنصرف!$C$3:$C$717)*1,المنصرف!$J$3:$J$717)</f>
        <v>0</v>
      </c>
      <c r="X27" s="121">
        <f>SUMPRODUCT(($X$3=المنصرف!$E$3:$E$717)*1,('بيان العهد والتسويات'!$C27=المنصرف!$C$3:$C$717)*1,المنصرف!$G$3:$G$717)</f>
        <v>0</v>
      </c>
      <c r="Y27" s="122">
        <f>SUMPRODUCT(($X$3=المنصرف!$E$3:$E$717)*1,('بيان العهد والتسويات'!$C27=المنصرف!$C$3:$C$717)*1,المنصرف!$J$3:$J$717)</f>
        <v>0</v>
      </c>
      <c r="Z27" s="124">
        <f>SUMPRODUCT(($Z$3=المنصرف!$E$3:$E$717)*1,('بيان العهد والتسويات'!$C27=المنصرف!$C$3:$C$717)*1,المنصرف!$G$3:$G$717)</f>
        <v>0</v>
      </c>
      <c r="AA27" s="123">
        <f>SUMPRODUCT(($Z$3=المنصرف!$E$3:$E$717)*1,('بيان العهد والتسويات'!$C27=المنصرف!$C$3:$C$717)*1,المنصرف!$J$3:$J$717)</f>
        <v>0</v>
      </c>
      <c r="AB27" s="121">
        <f>SUMPRODUCT(($AB$3=المنصرف!$E$3:$E$717)*1,('بيان العهد والتسويات'!$C27=المنصرف!$C$3:$C$717)*1,المنصرف!$G$3:$G$717)</f>
        <v>0</v>
      </c>
      <c r="AC27" s="122">
        <f>SUMPRODUCT(($AB$3=المنصرف!$E$3:$E$717)*1,('بيان العهد والتسويات'!$C27=المنصرف!$C$3:$C$717)*1,المنصرف!$J$3:$J$717)</f>
        <v>0</v>
      </c>
      <c r="AD27" s="124">
        <f>SUMPRODUCT(($AD$3=المنصرف!$E$3:$E$717)*1,('بيان العهد والتسويات'!$C27=المنصرف!$C$3:$C$717)*1,المنصرف!$G$3:$G$717)</f>
        <v>0</v>
      </c>
      <c r="AE27" s="123">
        <f>SUMPRODUCT(($AD$3=المنصرف!$E$3:$E$717)*1,('بيان العهد والتسويات'!$C27=المنصرف!$C$3:$C$717)*1,المنصرف!$J$3:$J$717)</f>
        <v>0</v>
      </c>
      <c r="AF27" s="121">
        <f>SUMPRODUCT(($AF$3=المنصرف!$E$3:$E$717)*1,('بيان العهد والتسويات'!$C27=المنصرف!$C$3:$C$717)*1,المنصرف!$G$3:$G$717)</f>
        <v>0</v>
      </c>
      <c r="AG27" s="122">
        <f>SUMPRODUCT(($AF$3=المنصرف!$E$3:$E$717)*1,('بيان العهد والتسويات'!$C27=المنصرف!$C$3:$C$717)*1,المنصرف!$J$3:$J$717)</f>
        <v>0</v>
      </c>
      <c r="AH27" s="124">
        <f>SUMPRODUCT(($AH$3=المنصرف!$E$3:$E$717)*1,('بيان العهد والتسويات'!$C27=المنصرف!$C$3:$C$717)*1,المنصرف!$G$3:$G$717)</f>
        <v>0</v>
      </c>
      <c r="AI27" s="123">
        <f>SUMPRODUCT(($AH$3=المنصرف!$E$3:$E$717)*1,('بيان العهد والتسويات'!$C27=المنصرف!$C$3:$C$717)*1,المنصرف!$J$3:$J$717)</f>
        <v>0</v>
      </c>
      <c r="AJ27" s="145">
        <f>SUMPRODUCT((AJ$3=المنصرف!$E$3:$E$717)*1,('بيان العهد والتسويات'!$C27=المنصرف!$C$3:$C$717)*1,المنصرف!$G$3:$G$717)</f>
        <v>0</v>
      </c>
      <c r="AK27" s="145">
        <f>SUMPRODUCT((AJ$3=المنصرف!$E$3:$E$717)*1,('بيان العهد والتسويات'!$C27=المنصرف!$C$3:$C$717)*1,المنصرف!$J$3:$J$717)</f>
        <v>0</v>
      </c>
      <c r="AL27" s="161">
        <f>SUMPRODUCT((AL$3=المنصرف!$E$3:$E$717)*1,('بيان العهد والتسويات'!$C27=المنصرف!$C$3:$C$717)*1,المنصرف!$G$3:$G$717)</f>
        <v>0</v>
      </c>
      <c r="AM27" s="161">
        <f>SUMPRODUCT((AL$3=المنصرف!$E$3:$E$717)*1,('بيان العهد والتسويات'!$C27=المنصرف!$C$3:$C$717)*1,المنصرف!$J$3:$J$717)</f>
        <v>0</v>
      </c>
      <c r="AN27" s="160">
        <f>SUMPRODUCT((AN$3=المنصرف!$E$3:$E$717)*1,('بيان العهد والتسويات'!$C27=المنصرف!$C$3:$C$717)*1,المنصرف!$G$3:$G$717)</f>
        <v>0</v>
      </c>
      <c r="AO27" s="160">
        <f>SUMPRODUCT((AN$3=المنصرف!$E$3:$E$717)*1,('بيان العهد والتسويات'!$C27=المنصرف!$C$3:$C$717)*1,المنصرف!$J$3:$J$717)</f>
        <v>0</v>
      </c>
      <c r="AP27" s="160">
        <f>SUMPRODUCT((AP$3=المنصرف!$E$3:$E$717)*1,('بيان العهد والتسويات'!$C27=المنصرف!$C$3:$C$717)*1,المنصرف!$G$3:$G$717)</f>
        <v>0</v>
      </c>
      <c r="AQ27" s="160">
        <f>SUMPRODUCT((AP$3=المنصرف!$E$3:$E$717)*1,('بيان العهد والتسويات'!$C27=المنصرف!$C$3:$C$717)*1,المنصرف!$J$3:$J$717)</f>
        <v>0</v>
      </c>
      <c r="AR27" s="160">
        <f>SUMPRODUCT((AR$3=المنصرف!$E$3:$E$717)*1,('بيان العهد والتسويات'!$C27=المنصرف!$C$3:$C$717)*1,المنصرف!$G$3:$G$717)</f>
        <v>0</v>
      </c>
      <c r="AS27" s="160">
        <f>SUMPRODUCT((AR$3=المنصرف!$E$3:$E$717)*1,('بيان العهد والتسويات'!$C27=المنصرف!$C$3:$C$717)*1,المنصرف!$J$3:$J$717)</f>
        <v>0</v>
      </c>
      <c r="AT27" s="160">
        <f>SUMPRODUCT((AT$3=المنصرف!$E$3:$E$717)*1,('بيان العهد والتسويات'!$C27=المنصرف!$C$3:$C$717)*1,المنصرف!$G$3:$G$717)</f>
        <v>0</v>
      </c>
      <c r="AU27" s="160">
        <f>SUMPRODUCT((AT$3=المنصرف!$E$3:$E$717)*1,('بيان العهد والتسويات'!$C27=المنصرف!$C$3:$C$717)*1,المنصرف!$J$3:$J$717)</f>
        <v>0</v>
      </c>
      <c r="AV27" s="160">
        <f>SUMPRODUCT((AV$3=المنصرف!$E$3:$E$717)*1,('بيان العهد والتسويات'!$C27=المنصرف!$C$3:$C$717)*1,المنصرف!$G$3:$G$717)</f>
        <v>0</v>
      </c>
      <c r="AW27" s="160">
        <f>SUMPRODUCT((AV$3=المنصرف!$E$3:$E$717)*1,('بيان العهد والتسويات'!$C27=المنصرف!$C$3:$C$717)*1,المنصرف!$J$3:$J$717)</f>
        <v>0</v>
      </c>
      <c r="AX27" s="160">
        <f>SUMPRODUCT((AX$3=المنصرف!$E$3:$E$717)*1,('بيان العهد والتسويات'!$C27=المنصرف!$C$3:$C$717)*1,المنصرف!$G$3:$G$717)</f>
        <v>0</v>
      </c>
      <c r="AY27" s="160">
        <f>SUMPRODUCT((AX$3=المنصرف!$E$3:$E$717)*1,('بيان العهد والتسويات'!$C27=المنصرف!$C$3:$C$717)*1,المنصرف!$J$3:$J$717)</f>
        <v>0</v>
      </c>
      <c r="AZ27" s="160">
        <f>SUMPRODUCT((AZ$3=المنصرف!$E$3:$E$717)*1,('بيان العهد والتسويات'!$C27=المنصرف!$C$3:$C$717)*1,المنصرف!$G$3:$G$717)</f>
        <v>0</v>
      </c>
      <c r="BA27" s="160">
        <f>SUMPRODUCT((AZ$3=المنصرف!$E$3:$E$717)*1,('بيان العهد والتسويات'!$C27=المنصرف!$C$3:$C$717)*1,المنصرف!$J$3:$J$717)</f>
        <v>0</v>
      </c>
      <c r="BB27" s="160">
        <f>SUMPRODUCT((BB$3=المنصرف!$E$3:$E$717)*1,('بيان العهد والتسويات'!$C27=المنصرف!$C$3:$C$717)*1,المنصرف!$G$3:$G$717)</f>
        <v>0</v>
      </c>
      <c r="BC27" s="160">
        <f>SUMPRODUCT((BB$3=المنصرف!$E$3:$E$717)*1,('بيان العهد والتسويات'!$C27=المنصرف!$C$3:$C$717)*1,المنصرف!$J$3:$J$717)</f>
        <v>0</v>
      </c>
      <c r="BD27" s="160">
        <f>SUMPRODUCT((BD$3=المنصرف!$E$3:$E$717)*1,('بيان العهد والتسويات'!$C27=المنصرف!$C$3:$C$717)*1,المنصرف!$G$3:$G$717)</f>
        <v>0</v>
      </c>
      <c r="BE27" s="160">
        <f>SUMPRODUCT((BD$3=المنصرف!$E$3:$E$717)*1,('بيان العهد والتسويات'!$C27=المنصرف!$C$3:$C$717)*1,المنصرف!$J$3:$J$717)</f>
        <v>0</v>
      </c>
      <c r="BF27" s="160">
        <f>SUMPRODUCT((BF$3=المنصرف!$E$3:$E$717)*1,('بيان العهد والتسويات'!$C27=المنصرف!$C$3:$C$717)*1,المنصرف!$G$3:$G$717)</f>
        <v>0</v>
      </c>
      <c r="BG27" s="160">
        <f>SUMPRODUCT((BF$3=المنصرف!$E$3:$E$717)*1,('بيان العهد والتسويات'!$C27=المنصرف!$C$3:$C$717)*1,المنصرف!$J$3:$J$717)</f>
        <v>0</v>
      </c>
      <c r="BH27" s="160">
        <f>SUMPRODUCT((BH$3=المنصرف!$E$3:$E$717)*1,('بيان العهد والتسويات'!$C27=المنصرف!$C$3:$C$717)*1,المنصرف!$G$3:$G$717)</f>
        <v>0</v>
      </c>
      <c r="BI27" s="160">
        <f>SUMPRODUCT((BH$3=المنصرف!$E$3:$E$717)*1,('بيان العهد والتسويات'!$C27=المنصرف!$C$3:$C$717)*1,المنصرف!$J$3:$J$717)</f>
        <v>0</v>
      </c>
      <c r="BJ27" s="160">
        <f>SUMPRODUCT((BJ$3=المنصرف!$E$3:$E$717)*1,('بيان العهد والتسويات'!$C27=المنصرف!$C$3:$C$717)*1,المنصرف!$G$3:$G$717)</f>
        <v>0</v>
      </c>
      <c r="BK27" s="160">
        <f>SUMPRODUCT((BJ$3=المنصرف!$E$3:$E$717)*1,('بيان العهد والتسويات'!$C27=المنصرف!$C$3:$C$717)*1,المنصرف!$J$3:$J$717)</f>
        <v>0</v>
      </c>
      <c r="BL27" s="160">
        <f>SUMPRODUCT((BL$3=المنصرف!$E$3:$E$717)*1,('بيان العهد والتسويات'!$C27=المنصرف!$C$3:$C$717)*1,المنصرف!$G$3:$G$717)</f>
        <v>0</v>
      </c>
      <c r="BM27" s="160">
        <f>SUMPRODUCT((BL$3=المنصرف!$E$3:$E$717)*1,('بيان العهد والتسويات'!$C27=المنصرف!$C$3:$C$717)*1,المنصرف!$J$3:$J$717)</f>
        <v>0</v>
      </c>
      <c r="BN27" s="160">
        <f>SUMPRODUCT((BN$3=المنصرف!$E$3:$E$717)*1,('بيان العهد والتسويات'!$C27=المنصرف!$C$3:$C$717)*1,المنصرف!$G$3:$G$717)</f>
        <v>0</v>
      </c>
      <c r="BO27" s="160">
        <f>SUMPRODUCT((BN$3=المنصرف!$E$3:$E$717)*1,('بيان العهد والتسويات'!$C27=المنصرف!$C$3:$C$717)*1,المنصرف!$J$3:$J$717)</f>
        <v>0</v>
      </c>
      <c r="BP27" s="160">
        <f>SUMPRODUCT((BP$3=المنصرف!$E$3:$E$717)*1,('بيان العهد والتسويات'!$C27=المنصرف!$C$3:$C$717)*1,المنصرف!$G$3:$G$717)</f>
        <v>0</v>
      </c>
      <c r="BQ27" s="160">
        <f>SUMPRODUCT((BP$3=المنصرف!$E$3:$E$717)*1,('بيان العهد والتسويات'!$C27=المنصرف!$C$3:$C$717)*1,المنصرف!$J$3:$J$717)</f>
        <v>0</v>
      </c>
      <c r="BR27" s="160">
        <f>SUMPRODUCT((BR$3=المنصرف!$E$3:$E$717)*1,('بيان العهد والتسويات'!$C27=المنصرف!$C$3:$C$717)*1,المنصرف!$G$3:$G$717)</f>
        <v>0</v>
      </c>
      <c r="BS27" s="160">
        <f>SUMPRODUCT((BR$3=المنصرف!$E$3:$E$717)*1,('بيان العهد والتسويات'!$C27=المنصرف!$C$3:$C$717)*1,المنصرف!$J$3:$J$717)</f>
        <v>0</v>
      </c>
      <c r="BT27" s="160">
        <f>SUMPRODUCT((BT$3=المنصرف!$E$3:$E$717)*1,('بيان العهد والتسويات'!$C27=المنصرف!$C$3:$C$717)*1,المنصرف!$G$3:$G$717)</f>
        <v>0</v>
      </c>
      <c r="BU27" s="160">
        <f>SUMPRODUCT((BT$3=المنصرف!$E$3:$E$717)*1,('بيان العهد والتسويات'!$C27=المنصرف!$C$3:$C$717)*1,المنصرف!$J$3:$J$717)</f>
        <v>0</v>
      </c>
      <c r="BV27" s="160">
        <f>SUMPRODUCT((BV$3=المنصرف!$E$3:$E$717)*1,('بيان العهد والتسويات'!$C27=المنصرف!$C$3:$C$717)*1,المنصرف!$G$3:$G$717)</f>
        <v>0</v>
      </c>
      <c r="BW27" s="160">
        <f>SUMPRODUCT((BV$3=المنصرف!$E$3:$E$717)*1,('بيان العهد والتسويات'!$C27=المنصرف!$C$3:$C$717)*1,المنصرف!$J$3:$J$717)</f>
        <v>0</v>
      </c>
      <c r="BX27" s="160">
        <f>SUMPRODUCT((BX$3=المنصرف!$E$3:$E$717)*1,('بيان العهد والتسويات'!$C27=المنصرف!$C$3:$C$717)*1,المنصرف!$G$3:$G$717)</f>
        <v>0</v>
      </c>
      <c r="BY27" s="160">
        <f>SUMPRODUCT((BX$3=المنصرف!$E$3:$E$717)*1,('بيان العهد والتسويات'!$C27=المنصرف!$C$3:$C$717)*1,المنصرف!$J$3:$J$717)</f>
        <v>0</v>
      </c>
      <c r="BZ27" s="160">
        <f>SUMPRODUCT((BZ$3=المنصرف!$E$3:$E$717)*1,('بيان العهد والتسويات'!$C27=المنصرف!$C$3:$C$717)*1,المنصرف!$G$3:$G$717)</f>
        <v>0</v>
      </c>
      <c r="CA27" s="160">
        <f>SUMPRODUCT((BZ$3=المنصرف!$E$3:$E$717)*1,('بيان العهد والتسويات'!$C27=المنصرف!$C$3:$C$717)*1,المنصرف!$J$3:$J$717)</f>
        <v>0</v>
      </c>
      <c r="CB27" s="160">
        <f>SUMPRODUCT((CB$3=المنصرف!$E$3:$E$717)*1,('بيان العهد والتسويات'!$C27=المنصرف!$C$3:$C$717)*1,المنصرف!$G$3:$G$717)</f>
        <v>0</v>
      </c>
      <c r="CC27" s="160">
        <f>SUMPRODUCT((CB$3=المنصرف!$E$3:$E$717)*1,('بيان العهد والتسويات'!$C27=المنصرف!$C$3:$C$717)*1,المنصرف!$J$3:$J$717)</f>
        <v>0</v>
      </c>
      <c r="CD27" s="160">
        <f>SUMPRODUCT((CD$3=المنصرف!$E$3:$E$717)*1,('بيان العهد والتسويات'!$C27=المنصرف!$C$3:$C$717)*1,المنصرف!$G$3:$G$717)</f>
        <v>0</v>
      </c>
      <c r="CE27" s="160">
        <f>SUMPRODUCT((CD$3=المنصرف!$E$3:$E$717)*1,('بيان العهد والتسويات'!$C27=المنصرف!$C$3:$C$717)*1,المنصرف!$J$3:$J$717)</f>
        <v>0</v>
      </c>
      <c r="CF27" s="160">
        <f>SUMPRODUCT((CF$3=المنصرف!$E$3:$E$717)*1,('بيان العهد والتسويات'!$C27=المنصرف!$C$3:$C$717)*1,المنصرف!$G$3:$G$717)</f>
        <v>0</v>
      </c>
      <c r="CG27" s="160">
        <f>SUMPRODUCT((CF$3=المنصرف!$E$3:$E$717)*1,('بيان العهد والتسويات'!$C27=المنصرف!$C$3:$C$717)*1,المنصرف!$J$3:$J$717)</f>
        <v>0</v>
      </c>
      <c r="CH27" s="160">
        <f>SUMPRODUCT((CH$3=المنصرف!$E$3:$E$717)*1,('بيان العهد والتسويات'!$C27=المنصرف!$C$3:$C$717)*1,المنصرف!$G$3:$G$717)</f>
        <v>0</v>
      </c>
      <c r="CI27" s="160">
        <f>SUMPRODUCT((CH$3=المنصرف!$E$3:$E$717)*1,('بيان العهد والتسويات'!$C27=المنصرف!$C$3:$C$717)*1,المنصرف!$J$3:$J$717)</f>
        <v>0</v>
      </c>
      <c r="CJ27" s="160">
        <f>SUMPRODUCT((CJ$3=المنصرف!$E$3:$E$717)*1,('بيان العهد والتسويات'!$C27=المنصرف!$C$3:$C$717)*1,المنصرف!$G$3:$G$717)</f>
        <v>0</v>
      </c>
      <c r="CK27" s="160">
        <f>SUMPRODUCT((CJ$3=المنصرف!$E$3:$E$717)*1,('بيان العهد والتسويات'!$C27=المنصرف!$C$3:$C$717)*1,المنصرف!$J$3:$J$717)</f>
        <v>0</v>
      </c>
      <c r="CL27" s="160">
        <f>SUMPRODUCT((CL$3=المنصرف!$E$3:$E$717)*1,('بيان العهد والتسويات'!$C27=المنصرف!$C$3:$C$717)*1,المنصرف!$G$3:$G$717)</f>
        <v>0</v>
      </c>
      <c r="CM27" s="160">
        <f>SUMPRODUCT((CL$3=المنصرف!$E$3:$E$717)*1,('بيان العهد والتسويات'!$C27=المنصرف!$C$3:$C$717)*1,المنصرف!$J$3:$J$717)</f>
        <v>0</v>
      </c>
      <c r="CN27" s="160">
        <f>SUMPRODUCT((CN$3=المنصرف!$E$3:$E$717)*1,('بيان العهد والتسويات'!$C27=المنصرف!$C$3:$C$717)*1,المنصرف!$G$3:$G$717)</f>
        <v>0</v>
      </c>
      <c r="CO27" s="160">
        <f>SUMPRODUCT((CN$3=المنصرف!$E$3:$E$717)*1,('بيان العهد والتسويات'!$C27=المنصرف!$C$3:$C$717)*1,المنصرف!$J$3:$J$717)</f>
        <v>0</v>
      </c>
      <c r="CP27" s="160">
        <f>SUMPRODUCT((CP$3=المنصرف!$E$3:$E$717)*1,('بيان العهد والتسويات'!$C27=المنصرف!$C$3:$C$717)*1,المنصرف!$G$3:$G$717)</f>
        <v>0</v>
      </c>
      <c r="CQ27" s="160">
        <f>SUMPRODUCT((CP$3=المنصرف!$E$3:$E$717)*1,('بيان العهد والتسويات'!$C27=المنصرف!$C$3:$C$717)*1,المنصرف!$J$3:$J$717)</f>
        <v>0</v>
      </c>
      <c r="CR27" s="160">
        <f>SUMPRODUCT((CR$3=المنصرف!$E$3:$E$717)*1,('بيان العهد والتسويات'!$C27=المنصرف!$C$3:$C$717)*1,المنصرف!$G$3:$G$717)</f>
        <v>0</v>
      </c>
      <c r="CS27" s="160">
        <f>SUMPRODUCT((CR$3=المنصرف!$E$3:$E$717)*1,('بيان العهد والتسويات'!$C27=المنصرف!$C$3:$C$717)*1,المنصرف!$J$3:$J$717)</f>
        <v>0</v>
      </c>
      <c r="CT27" s="160">
        <f>SUMPRODUCT((CT$3=المنصرف!$E$3:$E$717)*1,('بيان العهد والتسويات'!$C27=المنصرف!$C$3:$C$717)*1,المنصرف!$G$3:$G$717)</f>
        <v>0</v>
      </c>
      <c r="CU27" s="160">
        <f>SUMPRODUCT((CT$3=المنصرف!$E$3:$E$717)*1,('بيان العهد والتسويات'!$C27=المنصرف!$C$3:$C$717)*1,المنصرف!$J$3:$J$717)</f>
        <v>0</v>
      </c>
      <c r="CV27" s="160">
        <f>SUMPRODUCT((CV$3=المنصرف!$E$3:$E$717)*1,('بيان العهد والتسويات'!$C27=المنصرف!$C$3:$C$717)*1,المنصرف!$G$3:$G$717)</f>
        <v>0</v>
      </c>
      <c r="CW27" s="160">
        <f>SUMPRODUCT((CV$3=المنصرف!$E$3:$E$717)*1,('بيان العهد والتسويات'!$C27=المنصرف!$C$3:$C$717)*1,المنصرف!$J$3:$J$717)</f>
        <v>0</v>
      </c>
      <c r="CX27" s="160">
        <f>SUMPRODUCT((CX$3=المنصرف!$E$3:$E$717)*1,('بيان العهد والتسويات'!$C27=المنصرف!$C$3:$C$717)*1,المنصرف!$G$3:$G$717)</f>
        <v>0</v>
      </c>
      <c r="CY27" s="160">
        <f>SUMPRODUCT((CX$3=المنصرف!$E$3:$E$717)*1,('بيان العهد والتسويات'!$C27=المنصرف!$C$3:$C$717)*1,المنصرف!$J$3:$J$717)</f>
        <v>0</v>
      </c>
      <c r="CZ27" s="160">
        <f>SUMPRODUCT((CZ$3=المنصرف!$E$3:$E$717)*1,('بيان العهد والتسويات'!$C27=المنصرف!$C$3:$C$717)*1,المنصرف!$G$3:$G$717)</f>
        <v>0</v>
      </c>
      <c r="DA27" s="160">
        <f>SUMPRODUCT((CZ$3=المنصرف!$E$3:$E$717)*1,('بيان العهد والتسويات'!$C27=المنصرف!$C$3:$C$717)*1,المنصرف!$J$3:$J$717)</f>
        <v>0</v>
      </c>
    </row>
    <row r="28" spans="3:105" ht="20.25" x14ac:dyDescent="0.15">
      <c r="C28" s="134">
        <v>45860</v>
      </c>
      <c r="D28" s="121">
        <f>SUMPRODUCT(($D$3=المنصرف!$E$3:$E$717)*1,('بيان العهد والتسويات'!$C28=المنصرف!$C$3:$C$717)*1,المنصرف!$G$3:$G$717)</f>
        <v>0</v>
      </c>
      <c r="E28" s="122">
        <f>SUMPRODUCT(($D$3=المنصرف!$E$3:$E$717)*1,('بيان العهد والتسويات'!$C28=المنصرف!$C$3:$C$717)*1,المنصرف!$J$3:$J$717)</f>
        <v>0</v>
      </c>
      <c r="F28" s="124">
        <f>SUMPRODUCT(($F$3=المنصرف!$E$3:$E$717)*1,('بيان العهد والتسويات'!$C28=المنصرف!$C$3:$C$717)*1,المنصرف!$G$3:$G$717)</f>
        <v>0</v>
      </c>
      <c r="G28" s="123">
        <f>SUMPRODUCT(($F$3=المنصرف!$E$3:$E$717)*1,('بيان العهد والتسويات'!$C28=المنصرف!$C$3:$C$717)*1,المنصرف!$J$3:$J$717)</f>
        <v>0</v>
      </c>
      <c r="H28" s="121">
        <f>SUMPRODUCT(($H$3=المنصرف!$E$3:$E$717)*1,('بيان العهد والتسويات'!$C28=المنصرف!$C$3:$C$717)*1,المنصرف!$G$3:$G$717)</f>
        <v>0</v>
      </c>
      <c r="I28" s="122">
        <f>SUMPRODUCT(($H$3=المنصرف!$E$3:$E$717)*1,('بيان العهد والتسويات'!$C28=المنصرف!$C$3:$C$717)*1,المنصرف!$J$3:$J$717)</f>
        <v>0</v>
      </c>
      <c r="J28" s="124">
        <f>SUMPRODUCT(($J$3=المنصرف!$E$3:$E$717)*1,('بيان العهد والتسويات'!$C28=المنصرف!$C$3:$C$717)*1,المنصرف!$G$3:$G$717)</f>
        <v>0</v>
      </c>
      <c r="K28" s="123">
        <f>SUMPRODUCT(($J$3=المنصرف!$E$3:$E$717)*1,('بيان العهد والتسويات'!$C28=المنصرف!$C$3:$C$717)*1,المنصرف!$J$3:$J$717)</f>
        <v>0</v>
      </c>
      <c r="L28" s="121">
        <f>SUMPRODUCT(($L$3=المنصرف!$E$3:$E$717)*1,('بيان العهد والتسويات'!$C28=المنصرف!$C$3:$C$717)*1,المنصرف!$G$3:$G$717)</f>
        <v>0</v>
      </c>
      <c r="M28" s="122">
        <f>SUMPRODUCT(($L$3=المنصرف!$E$3:$E$717)*1,('بيان العهد والتسويات'!$C28=المنصرف!$C$3:$C$717)*1,المنصرف!$J$3:$J$717)</f>
        <v>0</v>
      </c>
      <c r="N28" s="124">
        <f>SUMPRODUCT(($N$3=المنصرف!$E$3:$E$717)*1,('بيان العهد والتسويات'!$C28=المنصرف!$C$3:$C$717)*1,المنصرف!$G$3:$G$717)</f>
        <v>0</v>
      </c>
      <c r="O28" s="123">
        <f>SUMPRODUCT(($N$3=المنصرف!$E$3:$E$717)*1,('بيان العهد والتسويات'!$C28=المنصرف!$C$3:$C$717)*1,المنصرف!$J$3:$J$717)</f>
        <v>0</v>
      </c>
      <c r="P28" s="121">
        <f>SUMPRODUCT(($P$3=المنصرف!$E$3:$E$717)*1,('بيان العهد والتسويات'!$C28=المنصرف!$C$3:$C$717)*1,المنصرف!$G$3:$G$717)</f>
        <v>0</v>
      </c>
      <c r="Q28" s="122">
        <f>SUMPRODUCT(($P$3=المنصرف!$E$3:$E$717)*1,('بيان العهد والتسويات'!$C28=المنصرف!$C$3:$C$717)*1,المنصرف!$J$3:$J$717)</f>
        <v>0</v>
      </c>
      <c r="R28" s="124">
        <f>SUMPRODUCT(($R$3=المنصرف!$E$3:$E$717)*1,('بيان العهد والتسويات'!$C28=المنصرف!$C$3:$C$717)*1,المنصرف!$G$3:$G$717)</f>
        <v>0</v>
      </c>
      <c r="S28" s="123">
        <f>SUMPRODUCT(($R$3=المنصرف!$E$3:$E$717)*1,('بيان العهد والتسويات'!$C28=المنصرف!$C$3:$C$717)*1,المنصرف!$J$3:$J$717)</f>
        <v>0</v>
      </c>
      <c r="T28" s="121">
        <f>SUMPRODUCT(($T$3=المنصرف!$E$3:$E$717)*1,('بيان العهد والتسويات'!$C28=المنصرف!$C$3:$C$717)*1,المنصرف!$G$3:$G$717)</f>
        <v>0</v>
      </c>
      <c r="U28" s="122">
        <f>SUMPRODUCT(($T$3=المنصرف!$E$3:$E$717)*1,('بيان العهد والتسويات'!$C28=المنصرف!$C$3:$C$717)*1,المنصرف!$J$3:$J$717)</f>
        <v>0</v>
      </c>
      <c r="V28" s="124">
        <f>SUMPRODUCT(($V$3=المنصرف!$E$3:$E$717)*1,('بيان العهد والتسويات'!$C28=المنصرف!$C$3:$C$717)*1,المنصرف!$G$3:$G$717)</f>
        <v>0</v>
      </c>
      <c r="W28" s="123">
        <f>SUMPRODUCT(($V$3=المنصرف!$E$3:$E$717)*1,('بيان العهد والتسويات'!$C28=المنصرف!$C$3:$C$717)*1,المنصرف!$J$3:$J$717)</f>
        <v>0</v>
      </c>
      <c r="X28" s="121">
        <f>SUMPRODUCT(($X$3=المنصرف!$E$3:$E$717)*1,('بيان العهد والتسويات'!$C28=المنصرف!$C$3:$C$717)*1,المنصرف!$G$3:$G$717)</f>
        <v>0</v>
      </c>
      <c r="Y28" s="122">
        <f>SUMPRODUCT(($X$3=المنصرف!$E$3:$E$717)*1,('بيان العهد والتسويات'!$C28=المنصرف!$C$3:$C$717)*1,المنصرف!$J$3:$J$717)</f>
        <v>0</v>
      </c>
      <c r="Z28" s="124">
        <f>SUMPRODUCT(($Z$3=المنصرف!$E$3:$E$717)*1,('بيان العهد والتسويات'!$C28=المنصرف!$C$3:$C$717)*1,المنصرف!$G$3:$G$717)</f>
        <v>0</v>
      </c>
      <c r="AA28" s="123">
        <f>SUMPRODUCT(($Z$3=المنصرف!$E$3:$E$717)*1,('بيان العهد والتسويات'!$C28=المنصرف!$C$3:$C$717)*1,المنصرف!$J$3:$J$717)</f>
        <v>0</v>
      </c>
      <c r="AB28" s="121">
        <f>SUMPRODUCT(($AB$3=المنصرف!$E$3:$E$717)*1,('بيان العهد والتسويات'!$C28=المنصرف!$C$3:$C$717)*1,المنصرف!$G$3:$G$717)</f>
        <v>0</v>
      </c>
      <c r="AC28" s="122">
        <f>SUMPRODUCT(($AB$3=المنصرف!$E$3:$E$717)*1,('بيان العهد والتسويات'!$C28=المنصرف!$C$3:$C$717)*1,المنصرف!$J$3:$J$717)</f>
        <v>0</v>
      </c>
      <c r="AD28" s="124">
        <f>SUMPRODUCT(($AD$3=المنصرف!$E$3:$E$717)*1,('بيان العهد والتسويات'!$C28=المنصرف!$C$3:$C$717)*1,المنصرف!$G$3:$G$717)</f>
        <v>0</v>
      </c>
      <c r="AE28" s="123">
        <f>SUMPRODUCT(($AD$3=المنصرف!$E$3:$E$717)*1,('بيان العهد والتسويات'!$C28=المنصرف!$C$3:$C$717)*1,المنصرف!$J$3:$J$717)</f>
        <v>0</v>
      </c>
      <c r="AF28" s="121">
        <f>SUMPRODUCT(($AF$3=المنصرف!$E$3:$E$717)*1,('بيان العهد والتسويات'!$C28=المنصرف!$C$3:$C$717)*1,المنصرف!$G$3:$G$717)</f>
        <v>0</v>
      </c>
      <c r="AG28" s="122">
        <f>SUMPRODUCT(($AF$3=المنصرف!$E$3:$E$717)*1,('بيان العهد والتسويات'!$C28=المنصرف!$C$3:$C$717)*1,المنصرف!$J$3:$J$717)</f>
        <v>0</v>
      </c>
      <c r="AH28" s="124">
        <f>SUMPRODUCT(($AH$3=المنصرف!$E$3:$E$717)*1,('بيان العهد والتسويات'!$C28=المنصرف!$C$3:$C$717)*1,المنصرف!$G$3:$G$717)</f>
        <v>0</v>
      </c>
      <c r="AI28" s="123">
        <f>SUMPRODUCT(($AH$3=المنصرف!$E$3:$E$717)*1,('بيان العهد والتسويات'!$C28=المنصرف!$C$3:$C$717)*1,المنصرف!$J$3:$J$717)</f>
        <v>0</v>
      </c>
      <c r="AJ28" s="145">
        <f>SUMPRODUCT((AJ$3=المنصرف!$E$3:$E$717)*1,('بيان العهد والتسويات'!$C28=المنصرف!$C$3:$C$717)*1,المنصرف!$G$3:$G$717)</f>
        <v>0</v>
      </c>
      <c r="AK28" s="145">
        <f>SUMPRODUCT((AJ$3=المنصرف!$E$3:$E$717)*1,('بيان العهد والتسويات'!$C28=المنصرف!$C$3:$C$717)*1,المنصرف!$J$3:$J$717)</f>
        <v>0</v>
      </c>
      <c r="AL28" s="161">
        <f>SUMPRODUCT((AL$3=المنصرف!$E$3:$E$717)*1,('بيان العهد والتسويات'!$C28=المنصرف!$C$3:$C$717)*1,المنصرف!$G$3:$G$717)</f>
        <v>0</v>
      </c>
      <c r="AM28" s="161">
        <f>SUMPRODUCT((AL$3=المنصرف!$E$3:$E$717)*1,('بيان العهد والتسويات'!$C28=المنصرف!$C$3:$C$717)*1,المنصرف!$J$3:$J$717)</f>
        <v>0</v>
      </c>
      <c r="AN28" s="160">
        <f>SUMPRODUCT((AN$3=المنصرف!$E$3:$E$717)*1,('بيان العهد والتسويات'!$C28=المنصرف!$C$3:$C$717)*1,المنصرف!$G$3:$G$717)</f>
        <v>0</v>
      </c>
      <c r="AO28" s="160">
        <f>SUMPRODUCT((AN$3=المنصرف!$E$3:$E$717)*1,('بيان العهد والتسويات'!$C28=المنصرف!$C$3:$C$717)*1,المنصرف!$J$3:$J$717)</f>
        <v>0</v>
      </c>
      <c r="AP28" s="160">
        <f>SUMPRODUCT((AP$3=المنصرف!$E$3:$E$717)*1,('بيان العهد والتسويات'!$C28=المنصرف!$C$3:$C$717)*1,المنصرف!$G$3:$G$717)</f>
        <v>0</v>
      </c>
      <c r="AQ28" s="160">
        <f>SUMPRODUCT((AP$3=المنصرف!$E$3:$E$717)*1,('بيان العهد والتسويات'!$C28=المنصرف!$C$3:$C$717)*1,المنصرف!$J$3:$J$717)</f>
        <v>0</v>
      </c>
      <c r="AR28" s="160">
        <f>SUMPRODUCT((AR$3=المنصرف!$E$3:$E$717)*1,('بيان العهد والتسويات'!$C28=المنصرف!$C$3:$C$717)*1,المنصرف!$G$3:$G$717)</f>
        <v>0</v>
      </c>
      <c r="AS28" s="160">
        <f>SUMPRODUCT((AR$3=المنصرف!$E$3:$E$717)*1,('بيان العهد والتسويات'!$C28=المنصرف!$C$3:$C$717)*1,المنصرف!$J$3:$J$717)</f>
        <v>0</v>
      </c>
      <c r="AT28" s="160">
        <f>SUMPRODUCT((AT$3=المنصرف!$E$3:$E$717)*1,('بيان العهد والتسويات'!$C28=المنصرف!$C$3:$C$717)*1,المنصرف!$G$3:$G$717)</f>
        <v>0</v>
      </c>
      <c r="AU28" s="160">
        <f>SUMPRODUCT((AT$3=المنصرف!$E$3:$E$717)*1,('بيان العهد والتسويات'!$C28=المنصرف!$C$3:$C$717)*1,المنصرف!$J$3:$J$717)</f>
        <v>0</v>
      </c>
      <c r="AV28" s="160">
        <f>SUMPRODUCT((AV$3=المنصرف!$E$3:$E$717)*1,('بيان العهد والتسويات'!$C28=المنصرف!$C$3:$C$717)*1,المنصرف!$G$3:$G$717)</f>
        <v>0</v>
      </c>
      <c r="AW28" s="160">
        <f>SUMPRODUCT((AV$3=المنصرف!$E$3:$E$717)*1,('بيان العهد والتسويات'!$C28=المنصرف!$C$3:$C$717)*1,المنصرف!$J$3:$J$717)</f>
        <v>0</v>
      </c>
      <c r="AX28" s="160">
        <f>SUMPRODUCT((AX$3=المنصرف!$E$3:$E$717)*1,('بيان العهد والتسويات'!$C28=المنصرف!$C$3:$C$717)*1,المنصرف!$G$3:$G$717)</f>
        <v>0</v>
      </c>
      <c r="AY28" s="160">
        <f>SUMPRODUCT((AX$3=المنصرف!$E$3:$E$717)*1,('بيان العهد والتسويات'!$C28=المنصرف!$C$3:$C$717)*1,المنصرف!$J$3:$J$717)</f>
        <v>0</v>
      </c>
      <c r="AZ28" s="160">
        <f>SUMPRODUCT((AZ$3=المنصرف!$E$3:$E$717)*1,('بيان العهد والتسويات'!$C28=المنصرف!$C$3:$C$717)*1,المنصرف!$G$3:$G$717)</f>
        <v>0</v>
      </c>
      <c r="BA28" s="160">
        <f>SUMPRODUCT((AZ$3=المنصرف!$E$3:$E$717)*1,('بيان العهد والتسويات'!$C28=المنصرف!$C$3:$C$717)*1,المنصرف!$J$3:$J$717)</f>
        <v>0</v>
      </c>
      <c r="BB28" s="160">
        <f>SUMPRODUCT((BB$3=المنصرف!$E$3:$E$717)*1,('بيان العهد والتسويات'!$C28=المنصرف!$C$3:$C$717)*1,المنصرف!$G$3:$G$717)</f>
        <v>0</v>
      </c>
      <c r="BC28" s="160">
        <f>SUMPRODUCT((BB$3=المنصرف!$E$3:$E$717)*1,('بيان العهد والتسويات'!$C28=المنصرف!$C$3:$C$717)*1,المنصرف!$J$3:$J$717)</f>
        <v>0</v>
      </c>
      <c r="BD28" s="160">
        <f>SUMPRODUCT((BD$3=المنصرف!$E$3:$E$717)*1,('بيان العهد والتسويات'!$C28=المنصرف!$C$3:$C$717)*1,المنصرف!$G$3:$G$717)</f>
        <v>0</v>
      </c>
      <c r="BE28" s="160">
        <f>SUMPRODUCT((BD$3=المنصرف!$E$3:$E$717)*1,('بيان العهد والتسويات'!$C28=المنصرف!$C$3:$C$717)*1,المنصرف!$J$3:$J$717)</f>
        <v>0</v>
      </c>
      <c r="BF28" s="160">
        <f>SUMPRODUCT((BF$3=المنصرف!$E$3:$E$717)*1,('بيان العهد والتسويات'!$C28=المنصرف!$C$3:$C$717)*1,المنصرف!$G$3:$G$717)</f>
        <v>0</v>
      </c>
      <c r="BG28" s="160">
        <f>SUMPRODUCT((BF$3=المنصرف!$E$3:$E$717)*1,('بيان العهد والتسويات'!$C28=المنصرف!$C$3:$C$717)*1,المنصرف!$J$3:$J$717)</f>
        <v>0</v>
      </c>
      <c r="BH28" s="160">
        <f>SUMPRODUCT((BH$3=المنصرف!$E$3:$E$717)*1,('بيان العهد والتسويات'!$C28=المنصرف!$C$3:$C$717)*1,المنصرف!$G$3:$G$717)</f>
        <v>0</v>
      </c>
      <c r="BI28" s="160">
        <f>SUMPRODUCT((BH$3=المنصرف!$E$3:$E$717)*1,('بيان العهد والتسويات'!$C28=المنصرف!$C$3:$C$717)*1,المنصرف!$J$3:$J$717)</f>
        <v>0</v>
      </c>
      <c r="BJ28" s="160">
        <f>SUMPRODUCT((BJ$3=المنصرف!$E$3:$E$717)*1,('بيان العهد والتسويات'!$C28=المنصرف!$C$3:$C$717)*1,المنصرف!$G$3:$G$717)</f>
        <v>0</v>
      </c>
      <c r="BK28" s="160">
        <f>SUMPRODUCT((BJ$3=المنصرف!$E$3:$E$717)*1,('بيان العهد والتسويات'!$C28=المنصرف!$C$3:$C$717)*1,المنصرف!$J$3:$J$717)</f>
        <v>0</v>
      </c>
      <c r="BL28" s="160">
        <f>SUMPRODUCT((BL$3=المنصرف!$E$3:$E$717)*1,('بيان العهد والتسويات'!$C28=المنصرف!$C$3:$C$717)*1,المنصرف!$G$3:$G$717)</f>
        <v>0</v>
      </c>
      <c r="BM28" s="160">
        <f>SUMPRODUCT((BL$3=المنصرف!$E$3:$E$717)*1,('بيان العهد والتسويات'!$C28=المنصرف!$C$3:$C$717)*1,المنصرف!$J$3:$J$717)</f>
        <v>0</v>
      </c>
      <c r="BN28" s="160">
        <f>SUMPRODUCT((BN$3=المنصرف!$E$3:$E$717)*1,('بيان العهد والتسويات'!$C28=المنصرف!$C$3:$C$717)*1,المنصرف!$G$3:$G$717)</f>
        <v>0</v>
      </c>
      <c r="BO28" s="160">
        <f>SUMPRODUCT((BN$3=المنصرف!$E$3:$E$717)*1,('بيان العهد والتسويات'!$C28=المنصرف!$C$3:$C$717)*1,المنصرف!$J$3:$J$717)</f>
        <v>0</v>
      </c>
      <c r="BP28" s="160">
        <f>SUMPRODUCT((BP$3=المنصرف!$E$3:$E$717)*1,('بيان العهد والتسويات'!$C28=المنصرف!$C$3:$C$717)*1,المنصرف!$G$3:$G$717)</f>
        <v>0</v>
      </c>
      <c r="BQ28" s="160">
        <f>SUMPRODUCT((BP$3=المنصرف!$E$3:$E$717)*1,('بيان العهد والتسويات'!$C28=المنصرف!$C$3:$C$717)*1,المنصرف!$J$3:$J$717)</f>
        <v>0</v>
      </c>
      <c r="BR28" s="160">
        <f>SUMPRODUCT((BR$3=المنصرف!$E$3:$E$717)*1,('بيان العهد والتسويات'!$C28=المنصرف!$C$3:$C$717)*1,المنصرف!$G$3:$G$717)</f>
        <v>0</v>
      </c>
      <c r="BS28" s="160">
        <f>SUMPRODUCT((BR$3=المنصرف!$E$3:$E$717)*1,('بيان العهد والتسويات'!$C28=المنصرف!$C$3:$C$717)*1,المنصرف!$J$3:$J$717)</f>
        <v>0</v>
      </c>
      <c r="BT28" s="160">
        <f>SUMPRODUCT((BT$3=المنصرف!$E$3:$E$717)*1,('بيان العهد والتسويات'!$C28=المنصرف!$C$3:$C$717)*1,المنصرف!$G$3:$G$717)</f>
        <v>0</v>
      </c>
      <c r="BU28" s="160">
        <f>SUMPRODUCT((BT$3=المنصرف!$E$3:$E$717)*1,('بيان العهد والتسويات'!$C28=المنصرف!$C$3:$C$717)*1,المنصرف!$J$3:$J$717)</f>
        <v>0</v>
      </c>
      <c r="BV28" s="160">
        <f>SUMPRODUCT((BV$3=المنصرف!$E$3:$E$717)*1,('بيان العهد والتسويات'!$C28=المنصرف!$C$3:$C$717)*1,المنصرف!$G$3:$G$717)</f>
        <v>0</v>
      </c>
      <c r="BW28" s="160">
        <f>SUMPRODUCT((BV$3=المنصرف!$E$3:$E$717)*1,('بيان العهد والتسويات'!$C28=المنصرف!$C$3:$C$717)*1,المنصرف!$J$3:$J$717)</f>
        <v>0</v>
      </c>
      <c r="BX28" s="160">
        <f>SUMPRODUCT((BX$3=المنصرف!$E$3:$E$717)*1,('بيان العهد والتسويات'!$C28=المنصرف!$C$3:$C$717)*1,المنصرف!$G$3:$G$717)</f>
        <v>0</v>
      </c>
      <c r="BY28" s="160">
        <f>SUMPRODUCT((BX$3=المنصرف!$E$3:$E$717)*1,('بيان العهد والتسويات'!$C28=المنصرف!$C$3:$C$717)*1,المنصرف!$J$3:$J$717)</f>
        <v>0</v>
      </c>
      <c r="BZ28" s="160">
        <f>SUMPRODUCT((BZ$3=المنصرف!$E$3:$E$717)*1,('بيان العهد والتسويات'!$C28=المنصرف!$C$3:$C$717)*1,المنصرف!$G$3:$G$717)</f>
        <v>0</v>
      </c>
      <c r="CA28" s="160">
        <f>SUMPRODUCT((BZ$3=المنصرف!$E$3:$E$717)*1,('بيان العهد والتسويات'!$C28=المنصرف!$C$3:$C$717)*1,المنصرف!$J$3:$J$717)</f>
        <v>0</v>
      </c>
      <c r="CB28" s="160">
        <f>SUMPRODUCT((CB$3=المنصرف!$E$3:$E$717)*1,('بيان العهد والتسويات'!$C28=المنصرف!$C$3:$C$717)*1,المنصرف!$G$3:$G$717)</f>
        <v>0</v>
      </c>
      <c r="CC28" s="160">
        <f>SUMPRODUCT((CB$3=المنصرف!$E$3:$E$717)*1,('بيان العهد والتسويات'!$C28=المنصرف!$C$3:$C$717)*1,المنصرف!$J$3:$J$717)</f>
        <v>0</v>
      </c>
      <c r="CD28" s="160">
        <f>SUMPRODUCT((CD$3=المنصرف!$E$3:$E$717)*1,('بيان العهد والتسويات'!$C28=المنصرف!$C$3:$C$717)*1,المنصرف!$G$3:$G$717)</f>
        <v>0</v>
      </c>
      <c r="CE28" s="160">
        <f>SUMPRODUCT((CD$3=المنصرف!$E$3:$E$717)*1,('بيان العهد والتسويات'!$C28=المنصرف!$C$3:$C$717)*1,المنصرف!$J$3:$J$717)</f>
        <v>0</v>
      </c>
      <c r="CF28" s="160">
        <f>SUMPRODUCT((CF$3=المنصرف!$E$3:$E$717)*1,('بيان العهد والتسويات'!$C28=المنصرف!$C$3:$C$717)*1,المنصرف!$G$3:$G$717)</f>
        <v>0</v>
      </c>
      <c r="CG28" s="160">
        <f>SUMPRODUCT((CF$3=المنصرف!$E$3:$E$717)*1,('بيان العهد والتسويات'!$C28=المنصرف!$C$3:$C$717)*1,المنصرف!$J$3:$J$717)</f>
        <v>0</v>
      </c>
      <c r="CH28" s="160">
        <f>SUMPRODUCT((CH$3=المنصرف!$E$3:$E$717)*1,('بيان العهد والتسويات'!$C28=المنصرف!$C$3:$C$717)*1,المنصرف!$G$3:$G$717)</f>
        <v>0</v>
      </c>
      <c r="CI28" s="160">
        <f>SUMPRODUCT((CH$3=المنصرف!$E$3:$E$717)*1,('بيان العهد والتسويات'!$C28=المنصرف!$C$3:$C$717)*1,المنصرف!$J$3:$J$717)</f>
        <v>0</v>
      </c>
      <c r="CJ28" s="160">
        <f>SUMPRODUCT((CJ$3=المنصرف!$E$3:$E$717)*1,('بيان العهد والتسويات'!$C28=المنصرف!$C$3:$C$717)*1,المنصرف!$G$3:$G$717)</f>
        <v>0</v>
      </c>
      <c r="CK28" s="160">
        <f>SUMPRODUCT((CJ$3=المنصرف!$E$3:$E$717)*1,('بيان العهد والتسويات'!$C28=المنصرف!$C$3:$C$717)*1,المنصرف!$J$3:$J$717)</f>
        <v>0</v>
      </c>
      <c r="CL28" s="160">
        <f>SUMPRODUCT((CL$3=المنصرف!$E$3:$E$717)*1,('بيان العهد والتسويات'!$C28=المنصرف!$C$3:$C$717)*1,المنصرف!$G$3:$G$717)</f>
        <v>0</v>
      </c>
      <c r="CM28" s="160">
        <f>SUMPRODUCT((CL$3=المنصرف!$E$3:$E$717)*1,('بيان العهد والتسويات'!$C28=المنصرف!$C$3:$C$717)*1,المنصرف!$J$3:$J$717)</f>
        <v>0</v>
      </c>
      <c r="CN28" s="160">
        <f>SUMPRODUCT((CN$3=المنصرف!$E$3:$E$717)*1,('بيان العهد والتسويات'!$C28=المنصرف!$C$3:$C$717)*1,المنصرف!$G$3:$G$717)</f>
        <v>0</v>
      </c>
      <c r="CO28" s="160">
        <f>SUMPRODUCT((CN$3=المنصرف!$E$3:$E$717)*1,('بيان العهد والتسويات'!$C28=المنصرف!$C$3:$C$717)*1,المنصرف!$J$3:$J$717)</f>
        <v>0</v>
      </c>
      <c r="CP28" s="160">
        <f>SUMPRODUCT((CP$3=المنصرف!$E$3:$E$717)*1,('بيان العهد والتسويات'!$C28=المنصرف!$C$3:$C$717)*1,المنصرف!$G$3:$G$717)</f>
        <v>0</v>
      </c>
      <c r="CQ28" s="160">
        <f>SUMPRODUCT((CP$3=المنصرف!$E$3:$E$717)*1,('بيان العهد والتسويات'!$C28=المنصرف!$C$3:$C$717)*1,المنصرف!$J$3:$J$717)</f>
        <v>0</v>
      </c>
      <c r="CR28" s="160">
        <f>SUMPRODUCT((CR$3=المنصرف!$E$3:$E$717)*1,('بيان العهد والتسويات'!$C28=المنصرف!$C$3:$C$717)*1,المنصرف!$G$3:$G$717)</f>
        <v>0</v>
      </c>
      <c r="CS28" s="160">
        <f>SUMPRODUCT((CR$3=المنصرف!$E$3:$E$717)*1,('بيان العهد والتسويات'!$C28=المنصرف!$C$3:$C$717)*1,المنصرف!$J$3:$J$717)</f>
        <v>0</v>
      </c>
      <c r="CT28" s="160">
        <f>SUMPRODUCT((CT$3=المنصرف!$E$3:$E$717)*1,('بيان العهد والتسويات'!$C28=المنصرف!$C$3:$C$717)*1,المنصرف!$G$3:$G$717)</f>
        <v>0</v>
      </c>
      <c r="CU28" s="160">
        <f>SUMPRODUCT((CT$3=المنصرف!$E$3:$E$717)*1,('بيان العهد والتسويات'!$C28=المنصرف!$C$3:$C$717)*1,المنصرف!$J$3:$J$717)</f>
        <v>0</v>
      </c>
      <c r="CV28" s="160">
        <f>SUMPRODUCT((CV$3=المنصرف!$E$3:$E$717)*1,('بيان العهد والتسويات'!$C28=المنصرف!$C$3:$C$717)*1,المنصرف!$G$3:$G$717)</f>
        <v>0</v>
      </c>
      <c r="CW28" s="160">
        <f>SUMPRODUCT((CV$3=المنصرف!$E$3:$E$717)*1,('بيان العهد والتسويات'!$C28=المنصرف!$C$3:$C$717)*1,المنصرف!$J$3:$J$717)</f>
        <v>0</v>
      </c>
      <c r="CX28" s="160">
        <f>SUMPRODUCT((CX$3=المنصرف!$E$3:$E$717)*1,('بيان العهد والتسويات'!$C28=المنصرف!$C$3:$C$717)*1,المنصرف!$G$3:$G$717)</f>
        <v>0</v>
      </c>
      <c r="CY28" s="160">
        <f>SUMPRODUCT((CX$3=المنصرف!$E$3:$E$717)*1,('بيان العهد والتسويات'!$C28=المنصرف!$C$3:$C$717)*1,المنصرف!$J$3:$J$717)</f>
        <v>0</v>
      </c>
      <c r="CZ28" s="160">
        <f>SUMPRODUCT((CZ$3=المنصرف!$E$3:$E$717)*1,('بيان العهد والتسويات'!$C28=المنصرف!$C$3:$C$717)*1,المنصرف!$G$3:$G$717)</f>
        <v>0</v>
      </c>
      <c r="DA28" s="160">
        <f>SUMPRODUCT((CZ$3=المنصرف!$E$3:$E$717)*1,('بيان العهد والتسويات'!$C28=المنصرف!$C$3:$C$717)*1,المنصرف!$J$3:$J$717)</f>
        <v>0</v>
      </c>
    </row>
    <row r="29" spans="3:105" ht="20.25" x14ac:dyDescent="0.15">
      <c r="C29" s="134">
        <v>45861</v>
      </c>
      <c r="D29" s="121">
        <f>SUMPRODUCT(($D$3=المنصرف!$E$3:$E$717)*1,('بيان العهد والتسويات'!$C29=المنصرف!$C$3:$C$717)*1,المنصرف!$G$3:$G$717)</f>
        <v>0</v>
      </c>
      <c r="E29" s="122">
        <f>SUMPRODUCT(($D$3=المنصرف!$E$3:$E$717)*1,('بيان العهد والتسويات'!$C29=المنصرف!$C$3:$C$717)*1,المنصرف!$J$3:$J$717)</f>
        <v>0</v>
      </c>
      <c r="F29" s="124">
        <f>SUMPRODUCT(($F$3=المنصرف!$E$3:$E$717)*1,('بيان العهد والتسويات'!$C29=المنصرف!$C$3:$C$717)*1,المنصرف!$G$3:$G$717)</f>
        <v>0</v>
      </c>
      <c r="G29" s="123">
        <f>SUMPRODUCT(($F$3=المنصرف!$E$3:$E$717)*1,('بيان العهد والتسويات'!$C29=المنصرف!$C$3:$C$717)*1,المنصرف!$J$3:$J$717)</f>
        <v>0</v>
      </c>
      <c r="H29" s="121">
        <f>SUMPRODUCT(($H$3=المنصرف!$E$3:$E$717)*1,('بيان العهد والتسويات'!$C29=المنصرف!$C$3:$C$717)*1,المنصرف!$G$3:$G$717)</f>
        <v>0</v>
      </c>
      <c r="I29" s="122">
        <f>SUMPRODUCT(($H$3=المنصرف!$E$3:$E$717)*1,('بيان العهد والتسويات'!$C29=المنصرف!$C$3:$C$717)*1,المنصرف!$J$3:$J$717)</f>
        <v>0</v>
      </c>
      <c r="J29" s="124">
        <f>SUMPRODUCT(($J$3=المنصرف!$E$3:$E$717)*1,('بيان العهد والتسويات'!$C29=المنصرف!$C$3:$C$717)*1,المنصرف!$G$3:$G$717)</f>
        <v>0</v>
      </c>
      <c r="K29" s="123">
        <f>SUMPRODUCT(($J$3=المنصرف!$E$3:$E$717)*1,('بيان العهد والتسويات'!$C29=المنصرف!$C$3:$C$717)*1,المنصرف!$J$3:$J$717)</f>
        <v>0</v>
      </c>
      <c r="L29" s="121">
        <f>SUMPRODUCT(($L$3=المنصرف!$E$3:$E$717)*1,('بيان العهد والتسويات'!$C29=المنصرف!$C$3:$C$717)*1,المنصرف!$G$3:$G$717)</f>
        <v>0</v>
      </c>
      <c r="M29" s="122">
        <f>SUMPRODUCT(($L$3=المنصرف!$E$3:$E$717)*1,('بيان العهد والتسويات'!$C29=المنصرف!$C$3:$C$717)*1,المنصرف!$J$3:$J$717)</f>
        <v>0</v>
      </c>
      <c r="N29" s="124">
        <f>SUMPRODUCT(($N$3=المنصرف!$E$3:$E$717)*1,('بيان العهد والتسويات'!$C29=المنصرف!$C$3:$C$717)*1,المنصرف!$G$3:$G$717)</f>
        <v>0</v>
      </c>
      <c r="O29" s="123">
        <f>SUMPRODUCT(($N$3=المنصرف!$E$3:$E$717)*1,('بيان العهد والتسويات'!$C29=المنصرف!$C$3:$C$717)*1,المنصرف!$J$3:$J$717)</f>
        <v>0</v>
      </c>
      <c r="P29" s="121">
        <f>SUMPRODUCT(($P$3=المنصرف!$E$3:$E$717)*1,('بيان العهد والتسويات'!$C29=المنصرف!$C$3:$C$717)*1,المنصرف!$G$3:$G$717)</f>
        <v>0</v>
      </c>
      <c r="Q29" s="122">
        <f>SUMPRODUCT(($P$3=المنصرف!$E$3:$E$717)*1,('بيان العهد والتسويات'!$C29=المنصرف!$C$3:$C$717)*1,المنصرف!$J$3:$J$717)</f>
        <v>0</v>
      </c>
      <c r="R29" s="124">
        <f>SUMPRODUCT(($R$3=المنصرف!$E$3:$E$717)*1,('بيان العهد والتسويات'!$C29=المنصرف!$C$3:$C$717)*1,المنصرف!$G$3:$G$717)</f>
        <v>0</v>
      </c>
      <c r="S29" s="123">
        <f>SUMPRODUCT(($R$3=المنصرف!$E$3:$E$717)*1,('بيان العهد والتسويات'!$C29=المنصرف!$C$3:$C$717)*1,المنصرف!$J$3:$J$717)</f>
        <v>0</v>
      </c>
      <c r="T29" s="121">
        <f>SUMPRODUCT(($T$3=المنصرف!$E$3:$E$717)*1,('بيان العهد والتسويات'!$C29=المنصرف!$C$3:$C$717)*1,المنصرف!$G$3:$G$717)</f>
        <v>0</v>
      </c>
      <c r="U29" s="122">
        <f>SUMPRODUCT(($T$3=المنصرف!$E$3:$E$717)*1,('بيان العهد والتسويات'!$C29=المنصرف!$C$3:$C$717)*1,المنصرف!$J$3:$J$717)</f>
        <v>0</v>
      </c>
      <c r="V29" s="124">
        <f>SUMPRODUCT(($V$3=المنصرف!$E$3:$E$717)*1,('بيان العهد والتسويات'!$C29=المنصرف!$C$3:$C$717)*1,المنصرف!$G$3:$G$717)</f>
        <v>0</v>
      </c>
      <c r="W29" s="123">
        <f>SUMPRODUCT(($V$3=المنصرف!$E$3:$E$717)*1,('بيان العهد والتسويات'!$C29=المنصرف!$C$3:$C$717)*1,المنصرف!$J$3:$J$717)</f>
        <v>0</v>
      </c>
      <c r="X29" s="121">
        <f>SUMPRODUCT(($X$3=المنصرف!$E$3:$E$717)*1,('بيان العهد والتسويات'!$C29=المنصرف!$C$3:$C$717)*1,المنصرف!$G$3:$G$717)</f>
        <v>0</v>
      </c>
      <c r="Y29" s="122">
        <f>SUMPRODUCT(($X$3=المنصرف!$E$3:$E$717)*1,('بيان العهد والتسويات'!$C29=المنصرف!$C$3:$C$717)*1,المنصرف!$J$3:$J$717)</f>
        <v>0</v>
      </c>
      <c r="Z29" s="124">
        <f>SUMPRODUCT(($Z$3=المنصرف!$E$3:$E$717)*1,('بيان العهد والتسويات'!$C29=المنصرف!$C$3:$C$717)*1,المنصرف!$G$3:$G$717)</f>
        <v>0</v>
      </c>
      <c r="AA29" s="123">
        <f>SUMPRODUCT(($Z$3=المنصرف!$E$3:$E$717)*1,('بيان العهد والتسويات'!$C29=المنصرف!$C$3:$C$717)*1,المنصرف!$J$3:$J$717)</f>
        <v>0</v>
      </c>
      <c r="AB29" s="121">
        <f>SUMPRODUCT(($AB$3=المنصرف!$E$3:$E$717)*1,('بيان العهد والتسويات'!$C29=المنصرف!$C$3:$C$717)*1,المنصرف!$G$3:$G$717)</f>
        <v>0</v>
      </c>
      <c r="AC29" s="122">
        <f>SUMPRODUCT(($AB$3=المنصرف!$E$3:$E$717)*1,('بيان العهد والتسويات'!$C29=المنصرف!$C$3:$C$717)*1,المنصرف!$J$3:$J$717)</f>
        <v>0</v>
      </c>
      <c r="AD29" s="124">
        <f>SUMPRODUCT(($AD$3=المنصرف!$E$3:$E$717)*1,('بيان العهد والتسويات'!$C29=المنصرف!$C$3:$C$717)*1,المنصرف!$G$3:$G$717)</f>
        <v>0</v>
      </c>
      <c r="AE29" s="123">
        <f>SUMPRODUCT(($AD$3=المنصرف!$E$3:$E$717)*1,('بيان العهد والتسويات'!$C29=المنصرف!$C$3:$C$717)*1,المنصرف!$J$3:$J$717)</f>
        <v>0</v>
      </c>
      <c r="AF29" s="121">
        <f>SUMPRODUCT(($AF$3=المنصرف!$E$3:$E$717)*1,('بيان العهد والتسويات'!$C29=المنصرف!$C$3:$C$717)*1,المنصرف!$G$3:$G$717)</f>
        <v>0</v>
      </c>
      <c r="AG29" s="122">
        <f>SUMPRODUCT(($AF$3=المنصرف!$E$3:$E$717)*1,('بيان العهد والتسويات'!$C29=المنصرف!$C$3:$C$717)*1,المنصرف!$J$3:$J$717)</f>
        <v>0</v>
      </c>
      <c r="AH29" s="124">
        <f>SUMPRODUCT(($AH$3=المنصرف!$E$3:$E$717)*1,('بيان العهد والتسويات'!$C29=المنصرف!$C$3:$C$717)*1,المنصرف!$G$3:$G$717)</f>
        <v>0</v>
      </c>
      <c r="AI29" s="123">
        <f>SUMPRODUCT(($AH$3=المنصرف!$E$3:$E$717)*1,('بيان العهد والتسويات'!$C29=المنصرف!$C$3:$C$717)*1,المنصرف!$J$3:$J$717)</f>
        <v>0</v>
      </c>
      <c r="AJ29" s="145">
        <f>SUMPRODUCT((AJ$3=المنصرف!$E$3:$E$717)*1,('بيان العهد والتسويات'!$C29=المنصرف!$C$3:$C$717)*1,المنصرف!$G$3:$G$717)</f>
        <v>0</v>
      </c>
      <c r="AK29" s="145">
        <f>SUMPRODUCT((AJ$3=المنصرف!$E$3:$E$717)*1,('بيان العهد والتسويات'!$C29=المنصرف!$C$3:$C$717)*1,المنصرف!$J$3:$J$717)</f>
        <v>0</v>
      </c>
      <c r="AL29" s="161">
        <f>SUMPRODUCT((AL$3=المنصرف!$E$3:$E$717)*1,('بيان العهد والتسويات'!$C29=المنصرف!$C$3:$C$717)*1,المنصرف!$G$3:$G$717)</f>
        <v>0</v>
      </c>
      <c r="AM29" s="161">
        <f>SUMPRODUCT((AL$3=المنصرف!$E$3:$E$717)*1,('بيان العهد والتسويات'!$C29=المنصرف!$C$3:$C$717)*1,المنصرف!$J$3:$J$717)</f>
        <v>0</v>
      </c>
      <c r="AN29" s="160">
        <f>SUMPRODUCT((AN$3=المنصرف!$E$3:$E$717)*1,('بيان العهد والتسويات'!$C29=المنصرف!$C$3:$C$717)*1,المنصرف!$G$3:$G$717)</f>
        <v>0</v>
      </c>
      <c r="AO29" s="160">
        <f>SUMPRODUCT((AN$3=المنصرف!$E$3:$E$717)*1,('بيان العهد والتسويات'!$C29=المنصرف!$C$3:$C$717)*1,المنصرف!$J$3:$J$717)</f>
        <v>0</v>
      </c>
      <c r="AP29" s="160">
        <f>SUMPRODUCT((AP$3=المنصرف!$E$3:$E$717)*1,('بيان العهد والتسويات'!$C29=المنصرف!$C$3:$C$717)*1,المنصرف!$G$3:$G$717)</f>
        <v>0</v>
      </c>
      <c r="AQ29" s="160">
        <f>SUMPRODUCT((AP$3=المنصرف!$E$3:$E$717)*1,('بيان العهد والتسويات'!$C29=المنصرف!$C$3:$C$717)*1,المنصرف!$J$3:$J$717)</f>
        <v>0</v>
      </c>
      <c r="AR29" s="160">
        <f>SUMPRODUCT((AR$3=المنصرف!$E$3:$E$717)*1,('بيان العهد والتسويات'!$C29=المنصرف!$C$3:$C$717)*1,المنصرف!$G$3:$G$717)</f>
        <v>0</v>
      </c>
      <c r="AS29" s="160">
        <f>SUMPRODUCT((AR$3=المنصرف!$E$3:$E$717)*1,('بيان العهد والتسويات'!$C29=المنصرف!$C$3:$C$717)*1,المنصرف!$J$3:$J$717)</f>
        <v>0</v>
      </c>
      <c r="AT29" s="160">
        <f>SUMPRODUCT((AT$3=المنصرف!$E$3:$E$717)*1,('بيان العهد والتسويات'!$C29=المنصرف!$C$3:$C$717)*1,المنصرف!$G$3:$G$717)</f>
        <v>0</v>
      </c>
      <c r="AU29" s="160">
        <f>SUMPRODUCT((AT$3=المنصرف!$E$3:$E$717)*1,('بيان العهد والتسويات'!$C29=المنصرف!$C$3:$C$717)*1,المنصرف!$J$3:$J$717)</f>
        <v>0</v>
      </c>
      <c r="AV29" s="160">
        <f>SUMPRODUCT((AV$3=المنصرف!$E$3:$E$717)*1,('بيان العهد والتسويات'!$C29=المنصرف!$C$3:$C$717)*1,المنصرف!$G$3:$G$717)</f>
        <v>0</v>
      </c>
      <c r="AW29" s="160">
        <f>SUMPRODUCT((AV$3=المنصرف!$E$3:$E$717)*1,('بيان العهد والتسويات'!$C29=المنصرف!$C$3:$C$717)*1,المنصرف!$J$3:$J$717)</f>
        <v>0</v>
      </c>
      <c r="AX29" s="160">
        <f>SUMPRODUCT((AX$3=المنصرف!$E$3:$E$717)*1,('بيان العهد والتسويات'!$C29=المنصرف!$C$3:$C$717)*1,المنصرف!$G$3:$G$717)</f>
        <v>0</v>
      </c>
      <c r="AY29" s="160">
        <f>SUMPRODUCT((AX$3=المنصرف!$E$3:$E$717)*1,('بيان العهد والتسويات'!$C29=المنصرف!$C$3:$C$717)*1,المنصرف!$J$3:$J$717)</f>
        <v>0</v>
      </c>
      <c r="AZ29" s="160">
        <f>SUMPRODUCT((AZ$3=المنصرف!$E$3:$E$717)*1,('بيان العهد والتسويات'!$C29=المنصرف!$C$3:$C$717)*1,المنصرف!$G$3:$G$717)</f>
        <v>0</v>
      </c>
      <c r="BA29" s="160">
        <f>SUMPRODUCT((AZ$3=المنصرف!$E$3:$E$717)*1,('بيان العهد والتسويات'!$C29=المنصرف!$C$3:$C$717)*1,المنصرف!$J$3:$J$717)</f>
        <v>0</v>
      </c>
      <c r="BB29" s="160">
        <f>SUMPRODUCT((BB$3=المنصرف!$E$3:$E$717)*1,('بيان العهد والتسويات'!$C29=المنصرف!$C$3:$C$717)*1,المنصرف!$G$3:$G$717)</f>
        <v>0</v>
      </c>
      <c r="BC29" s="160">
        <f>SUMPRODUCT((BB$3=المنصرف!$E$3:$E$717)*1,('بيان العهد والتسويات'!$C29=المنصرف!$C$3:$C$717)*1,المنصرف!$J$3:$J$717)</f>
        <v>0</v>
      </c>
      <c r="BD29" s="160">
        <f>SUMPRODUCT((BD$3=المنصرف!$E$3:$E$717)*1,('بيان العهد والتسويات'!$C29=المنصرف!$C$3:$C$717)*1,المنصرف!$G$3:$G$717)</f>
        <v>0</v>
      </c>
      <c r="BE29" s="160">
        <f>SUMPRODUCT((BD$3=المنصرف!$E$3:$E$717)*1,('بيان العهد والتسويات'!$C29=المنصرف!$C$3:$C$717)*1,المنصرف!$J$3:$J$717)</f>
        <v>0</v>
      </c>
      <c r="BF29" s="160">
        <f>SUMPRODUCT((BF$3=المنصرف!$E$3:$E$717)*1,('بيان العهد والتسويات'!$C29=المنصرف!$C$3:$C$717)*1,المنصرف!$G$3:$G$717)</f>
        <v>0</v>
      </c>
      <c r="BG29" s="160">
        <f>SUMPRODUCT((BF$3=المنصرف!$E$3:$E$717)*1,('بيان العهد والتسويات'!$C29=المنصرف!$C$3:$C$717)*1,المنصرف!$J$3:$J$717)</f>
        <v>0</v>
      </c>
      <c r="BH29" s="160">
        <f>SUMPRODUCT((BH$3=المنصرف!$E$3:$E$717)*1,('بيان العهد والتسويات'!$C29=المنصرف!$C$3:$C$717)*1,المنصرف!$G$3:$G$717)</f>
        <v>0</v>
      </c>
      <c r="BI29" s="160">
        <f>SUMPRODUCT((BH$3=المنصرف!$E$3:$E$717)*1,('بيان العهد والتسويات'!$C29=المنصرف!$C$3:$C$717)*1,المنصرف!$J$3:$J$717)</f>
        <v>0</v>
      </c>
      <c r="BJ29" s="160">
        <f>SUMPRODUCT((BJ$3=المنصرف!$E$3:$E$717)*1,('بيان العهد والتسويات'!$C29=المنصرف!$C$3:$C$717)*1,المنصرف!$G$3:$G$717)</f>
        <v>0</v>
      </c>
      <c r="BK29" s="160">
        <f>SUMPRODUCT((BJ$3=المنصرف!$E$3:$E$717)*1,('بيان العهد والتسويات'!$C29=المنصرف!$C$3:$C$717)*1,المنصرف!$J$3:$J$717)</f>
        <v>0</v>
      </c>
      <c r="BL29" s="160">
        <f>SUMPRODUCT((BL$3=المنصرف!$E$3:$E$717)*1,('بيان العهد والتسويات'!$C29=المنصرف!$C$3:$C$717)*1,المنصرف!$G$3:$G$717)</f>
        <v>0</v>
      </c>
      <c r="BM29" s="160">
        <f>SUMPRODUCT((BL$3=المنصرف!$E$3:$E$717)*1,('بيان العهد والتسويات'!$C29=المنصرف!$C$3:$C$717)*1,المنصرف!$J$3:$J$717)</f>
        <v>0</v>
      </c>
      <c r="BN29" s="160">
        <f>SUMPRODUCT((BN$3=المنصرف!$E$3:$E$717)*1,('بيان العهد والتسويات'!$C29=المنصرف!$C$3:$C$717)*1,المنصرف!$G$3:$G$717)</f>
        <v>0</v>
      </c>
      <c r="BO29" s="160">
        <f>SUMPRODUCT((BN$3=المنصرف!$E$3:$E$717)*1,('بيان العهد والتسويات'!$C29=المنصرف!$C$3:$C$717)*1,المنصرف!$J$3:$J$717)</f>
        <v>0</v>
      </c>
      <c r="BP29" s="160">
        <f>SUMPRODUCT((BP$3=المنصرف!$E$3:$E$717)*1,('بيان العهد والتسويات'!$C29=المنصرف!$C$3:$C$717)*1,المنصرف!$G$3:$G$717)</f>
        <v>0</v>
      </c>
      <c r="BQ29" s="160">
        <f>SUMPRODUCT((BP$3=المنصرف!$E$3:$E$717)*1,('بيان العهد والتسويات'!$C29=المنصرف!$C$3:$C$717)*1,المنصرف!$J$3:$J$717)</f>
        <v>0</v>
      </c>
      <c r="BR29" s="160">
        <f>SUMPRODUCT((BR$3=المنصرف!$E$3:$E$717)*1,('بيان العهد والتسويات'!$C29=المنصرف!$C$3:$C$717)*1,المنصرف!$G$3:$G$717)</f>
        <v>0</v>
      </c>
      <c r="BS29" s="160">
        <f>SUMPRODUCT((BR$3=المنصرف!$E$3:$E$717)*1,('بيان العهد والتسويات'!$C29=المنصرف!$C$3:$C$717)*1,المنصرف!$J$3:$J$717)</f>
        <v>0</v>
      </c>
      <c r="BT29" s="160">
        <f>SUMPRODUCT((BT$3=المنصرف!$E$3:$E$717)*1,('بيان العهد والتسويات'!$C29=المنصرف!$C$3:$C$717)*1,المنصرف!$G$3:$G$717)</f>
        <v>0</v>
      </c>
      <c r="BU29" s="160">
        <f>SUMPRODUCT((BT$3=المنصرف!$E$3:$E$717)*1,('بيان العهد والتسويات'!$C29=المنصرف!$C$3:$C$717)*1,المنصرف!$J$3:$J$717)</f>
        <v>0</v>
      </c>
      <c r="BV29" s="160">
        <f>SUMPRODUCT((BV$3=المنصرف!$E$3:$E$717)*1,('بيان العهد والتسويات'!$C29=المنصرف!$C$3:$C$717)*1,المنصرف!$G$3:$G$717)</f>
        <v>0</v>
      </c>
      <c r="BW29" s="160">
        <f>SUMPRODUCT((BV$3=المنصرف!$E$3:$E$717)*1,('بيان العهد والتسويات'!$C29=المنصرف!$C$3:$C$717)*1,المنصرف!$J$3:$J$717)</f>
        <v>0</v>
      </c>
      <c r="BX29" s="160">
        <f>SUMPRODUCT((BX$3=المنصرف!$E$3:$E$717)*1,('بيان العهد والتسويات'!$C29=المنصرف!$C$3:$C$717)*1,المنصرف!$G$3:$G$717)</f>
        <v>0</v>
      </c>
      <c r="BY29" s="160">
        <f>SUMPRODUCT((BX$3=المنصرف!$E$3:$E$717)*1,('بيان العهد والتسويات'!$C29=المنصرف!$C$3:$C$717)*1,المنصرف!$J$3:$J$717)</f>
        <v>0</v>
      </c>
      <c r="BZ29" s="160">
        <f>SUMPRODUCT((BZ$3=المنصرف!$E$3:$E$717)*1,('بيان العهد والتسويات'!$C29=المنصرف!$C$3:$C$717)*1,المنصرف!$G$3:$G$717)</f>
        <v>0</v>
      </c>
      <c r="CA29" s="160">
        <f>SUMPRODUCT((BZ$3=المنصرف!$E$3:$E$717)*1,('بيان العهد والتسويات'!$C29=المنصرف!$C$3:$C$717)*1,المنصرف!$J$3:$J$717)</f>
        <v>0</v>
      </c>
      <c r="CB29" s="160">
        <f>SUMPRODUCT((CB$3=المنصرف!$E$3:$E$717)*1,('بيان العهد والتسويات'!$C29=المنصرف!$C$3:$C$717)*1,المنصرف!$G$3:$G$717)</f>
        <v>0</v>
      </c>
      <c r="CC29" s="160">
        <f>SUMPRODUCT((CB$3=المنصرف!$E$3:$E$717)*1,('بيان العهد والتسويات'!$C29=المنصرف!$C$3:$C$717)*1,المنصرف!$J$3:$J$717)</f>
        <v>0</v>
      </c>
      <c r="CD29" s="160">
        <f>SUMPRODUCT((CD$3=المنصرف!$E$3:$E$717)*1,('بيان العهد والتسويات'!$C29=المنصرف!$C$3:$C$717)*1,المنصرف!$G$3:$G$717)</f>
        <v>0</v>
      </c>
      <c r="CE29" s="160">
        <f>SUMPRODUCT((CD$3=المنصرف!$E$3:$E$717)*1,('بيان العهد والتسويات'!$C29=المنصرف!$C$3:$C$717)*1,المنصرف!$J$3:$J$717)</f>
        <v>0</v>
      </c>
      <c r="CF29" s="160">
        <f>SUMPRODUCT((CF$3=المنصرف!$E$3:$E$717)*1,('بيان العهد والتسويات'!$C29=المنصرف!$C$3:$C$717)*1,المنصرف!$G$3:$G$717)</f>
        <v>0</v>
      </c>
      <c r="CG29" s="160">
        <f>SUMPRODUCT((CF$3=المنصرف!$E$3:$E$717)*1,('بيان العهد والتسويات'!$C29=المنصرف!$C$3:$C$717)*1,المنصرف!$J$3:$J$717)</f>
        <v>0</v>
      </c>
      <c r="CH29" s="160">
        <f>SUMPRODUCT((CH$3=المنصرف!$E$3:$E$717)*1,('بيان العهد والتسويات'!$C29=المنصرف!$C$3:$C$717)*1,المنصرف!$G$3:$G$717)</f>
        <v>0</v>
      </c>
      <c r="CI29" s="160">
        <f>SUMPRODUCT((CH$3=المنصرف!$E$3:$E$717)*1,('بيان العهد والتسويات'!$C29=المنصرف!$C$3:$C$717)*1,المنصرف!$J$3:$J$717)</f>
        <v>0</v>
      </c>
      <c r="CJ29" s="160">
        <f>SUMPRODUCT((CJ$3=المنصرف!$E$3:$E$717)*1,('بيان العهد والتسويات'!$C29=المنصرف!$C$3:$C$717)*1,المنصرف!$G$3:$G$717)</f>
        <v>0</v>
      </c>
      <c r="CK29" s="160">
        <f>SUMPRODUCT((CJ$3=المنصرف!$E$3:$E$717)*1,('بيان العهد والتسويات'!$C29=المنصرف!$C$3:$C$717)*1,المنصرف!$J$3:$J$717)</f>
        <v>0</v>
      </c>
      <c r="CL29" s="160">
        <f>SUMPRODUCT((CL$3=المنصرف!$E$3:$E$717)*1,('بيان العهد والتسويات'!$C29=المنصرف!$C$3:$C$717)*1,المنصرف!$G$3:$G$717)</f>
        <v>0</v>
      </c>
      <c r="CM29" s="160">
        <f>SUMPRODUCT((CL$3=المنصرف!$E$3:$E$717)*1,('بيان العهد والتسويات'!$C29=المنصرف!$C$3:$C$717)*1,المنصرف!$J$3:$J$717)</f>
        <v>0</v>
      </c>
      <c r="CN29" s="160">
        <f>SUMPRODUCT((CN$3=المنصرف!$E$3:$E$717)*1,('بيان العهد والتسويات'!$C29=المنصرف!$C$3:$C$717)*1,المنصرف!$G$3:$G$717)</f>
        <v>0</v>
      </c>
      <c r="CO29" s="160">
        <f>SUMPRODUCT((CN$3=المنصرف!$E$3:$E$717)*1,('بيان العهد والتسويات'!$C29=المنصرف!$C$3:$C$717)*1,المنصرف!$J$3:$J$717)</f>
        <v>0</v>
      </c>
      <c r="CP29" s="160">
        <f>SUMPRODUCT((CP$3=المنصرف!$E$3:$E$717)*1,('بيان العهد والتسويات'!$C29=المنصرف!$C$3:$C$717)*1,المنصرف!$G$3:$G$717)</f>
        <v>0</v>
      </c>
      <c r="CQ29" s="160">
        <f>SUMPRODUCT((CP$3=المنصرف!$E$3:$E$717)*1,('بيان العهد والتسويات'!$C29=المنصرف!$C$3:$C$717)*1,المنصرف!$J$3:$J$717)</f>
        <v>0</v>
      </c>
      <c r="CR29" s="160">
        <f>SUMPRODUCT((CR$3=المنصرف!$E$3:$E$717)*1,('بيان العهد والتسويات'!$C29=المنصرف!$C$3:$C$717)*1,المنصرف!$G$3:$G$717)</f>
        <v>0</v>
      </c>
      <c r="CS29" s="160">
        <f>SUMPRODUCT((CR$3=المنصرف!$E$3:$E$717)*1,('بيان العهد والتسويات'!$C29=المنصرف!$C$3:$C$717)*1,المنصرف!$J$3:$J$717)</f>
        <v>0</v>
      </c>
      <c r="CT29" s="160">
        <f>SUMPRODUCT((CT$3=المنصرف!$E$3:$E$717)*1,('بيان العهد والتسويات'!$C29=المنصرف!$C$3:$C$717)*1,المنصرف!$G$3:$G$717)</f>
        <v>0</v>
      </c>
      <c r="CU29" s="160">
        <f>SUMPRODUCT((CT$3=المنصرف!$E$3:$E$717)*1,('بيان العهد والتسويات'!$C29=المنصرف!$C$3:$C$717)*1,المنصرف!$J$3:$J$717)</f>
        <v>0</v>
      </c>
      <c r="CV29" s="160">
        <f>SUMPRODUCT((CV$3=المنصرف!$E$3:$E$717)*1,('بيان العهد والتسويات'!$C29=المنصرف!$C$3:$C$717)*1,المنصرف!$G$3:$G$717)</f>
        <v>0</v>
      </c>
      <c r="CW29" s="160">
        <f>SUMPRODUCT((CV$3=المنصرف!$E$3:$E$717)*1,('بيان العهد والتسويات'!$C29=المنصرف!$C$3:$C$717)*1,المنصرف!$J$3:$J$717)</f>
        <v>0</v>
      </c>
      <c r="CX29" s="160">
        <f>SUMPRODUCT((CX$3=المنصرف!$E$3:$E$717)*1,('بيان العهد والتسويات'!$C29=المنصرف!$C$3:$C$717)*1,المنصرف!$G$3:$G$717)</f>
        <v>0</v>
      </c>
      <c r="CY29" s="160">
        <f>SUMPRODUCT((CX$3=المنصرف!$E$3:$E$717)*1,('بيان العهد والتسويات'!$C29=المنصرف!$C$3:$C$717)*1,المنصرف!$J$3:$J$717)</f>
        <v>0</v>
      </c>
      <c r="CZ29" s="160">
        <f>SUMPRODUCT((CZ$3=المنصرف!$E$3:$E$717)*1,('بيان العهد والتسويات'!$C29=المنصرف!$C$3:$C$717)*1,المنصرف!$G$3:$G$717)</f>
        <v>0</v>
      </c>
      <c r="DA29" s="160">
        <f>SUMPRODUCT((CZ$3=المنصرف!$E$3:$E$717)*1,('بيان العهد والتسويات'!$C29=المنصرف!$C$3:$C$717)*1,المنصرف!$J$3:$J$717)</f>
        <v>0</v>
      </c>
    </row>
    <row r="30" spans="3:105" ht="20.25" x14ac:dyDescent="0.15">
      <c r="C30" s="134">
        <v>45862</v>
      </c>
      <c r="D30" s="121">
        <f>SUMPRODUCT(($D$3=المنصرف!$E$3:$E$717)*1,('بيان العهد والتسويات'!$C30=المنصرف!$C$3:$C$717)*1,المنصرف!$G$3:$G$717)</f>
        <v>0</v>
      </c>
      <c r="E30" s="122">
        <f>SUMPRODUCT(($D$3=المنصرف!$E$3:$E$717)*1,('بيان العهد والتسويات'!$C30=المنصرف!$C$3:$C$717)*1,المنصرف!$J$3:$J$717)</f>
        <v>0</v>
      </c>
      <c r="F30" s="124">
        <f>SUMPRODUCT(($F$3=المنصرف!$E$3:$E$717)*1,('بيان العهد والتسويات'!$C30=المنصرف!$C$3:$C$717)*1,المنصرف!$G$3:$G$717)</f>
        <v>0</v>
      </c>
      <c r="G30" s="123">
        <f>SUMPRODUCT(($F$3=المنصرف!$E$3:$E$717)*1,('بيان العهد والتسويات'!$C30=المنصرف!$C$3:$C$717)*1,المنصرف!$J$3:$J$717)</f>
        <v>0</v>
      </c>
      <c r="H30" s="121">
        <f>SUMPRODUCT(($H$3=المنصرف!$E$3:$E$717)*1,('بيان العهد والتسويات'!$C30=المنصرف!$C$3:$C$717)*1,المنصرف!$G$3:$G$717)</f>
        <v>0</v>
      </c>
      <c r="I30" s="122">
        <f>SUMPRODUCT(($H$3=المنصرف!$E$3:$E$717)*1,('بيان العهد والتسويات'!$C30=المنصرف!$C$3:$C$717)*1,المنصرف!$J$3:$J$717)</f>
        <v>0</v>
      </c>
      <c r="J30" s="124">
        <f>SUMPRODUCT(($J$3=المنصرف!$E$3:$E$717)*1,('بيان العهد والتسويات'!$C30=المنصرف!$C$3:$C$717)*1,المنصرف!$G$3:$G$717)</f>
        <v>0</v>
      </c>
      <c r="K30" s="123">
        <f>SUMPRODUCT(($J$3=المنصرف!$E$3:$E$717)*1,('بيان العهد والتسويات'!$C30=المنصرف!$C$3:$C$717)*1,المنصرف!$J$3:$J$717)</f>
        <v>0</v>
      </c>
      <c r="L30" s="121">
        <f>SUMPRODUCT(($L$3=المنصرف!$E$3:$E$717)*1,('بيان العهد والتسويات'!$C30=المنصرف!$C$3:$C$717)*1,المنصرف!$G$3:$G$717)</f>
        <v>0</v>
      </c>
      <c r="M30" s="122">
        <f>SUMPRODUCT(($L$3=المنصرف!$E$3:$E$717)*1,('بيان العهد والتسويات'!$C30=المنصرف!$C$3:$C$717)*1,المنصرف!$J$3:$J$717)</f>
        <v>0</v>
      </c>
      <c r="N30" s="124">
        <f>SUMPRODUCT(($N$3=المنصرف!$E$3:$E$717)*1,('بيان العهد والتسويات'!$C30=المنصرف!$C$3:$C$717)*1,المنصرف!$G$3:$G$717)</f>
        <v>0</v>
      </c>
      <c r="O30" s="123">
        <f>SUMPRODUCT(($N$3=المنصرف!$E$3:$E$717)*1,('بيان العهد والتسويات'!$C30=المنصرف!$C$3:$C$717)*1,المنصرف!$J$3:$J$717)</f>
        <v>0</v>
      </c>
      <c r="P30" s="121">
        <f>SUMPRODUCT(($P$3=المنصرف!$E$3:$E$717)*1,('بيان العهد والتسويات'!$C30=المنصرف!$C$3:$C$717)*1,المنصرف!$G$3:$G$717)</f>
        <v>0</v>
      </c>
      <c r="Q30" s="122">
        <f>SUMPRODUCT(($P$3=المنصرف!$E$3:$E$717)*1,('بيان العهد والتسويات'!$C30=المنصرف!$C$3:$C$717)*1,المنصرف!$J$3:$J$717)</f>
        <v>0</v>
      </c>
      <c r="R30" s="124">
        <f>SUMPRODUCT(($R$3=المنصرف!$E$3:$E$717)*1,('بيان العهد والتسويات'!$C30=المنصرف!$C$3:$C$717)*1,المنصرف!$G$3:$G$717)</f>
        <v>0</v>
      </c>
      <c r="S30" s="123">
        <f>SUMPRODUCT(($R$3=المنصرف!$E$3:$E$717)*1,('بيان العهد والتسويات'!$C30=المنصرف!$C$3:$C$717)*1,المنصرف!$J$3:$J$717)</f>
        <v>0</v>
      </c>
      <c r="T30" s="121">
        <f>SUMPRODUCT(($T$3=المنصرف!$E$3:$E$717)*1,('بيان العهد والتسويات'!$C30=المنصرف!$C$3:$C$717)*1,المنصرف!$G$3:$G$717)</f>
        <v>0</v>
      </c>
      <c r="U30" s="122">
        <f>SUMPRODUCT(($T$3=المنصرف!$E$3:$E$717)*1,('بيان العهد والتسويات'!$C30=المنصرف!$C$3:$C$717)*1,المنصرف!$J$3:$J$717)</f>
        <v>0</v>
      </c>
      <c r="V30" s="124">
        <f>SUMPRODUCT(($V$3=المنصرف!$E$3:$E$717)*1,('بيان العهد والتسويات'!$C30=المنصرف!$C$3:$C$717)*1,المنصرف!$G$3:$G$717)</f>
        <v>0</v>
      </c>
      <c r="W30" s="123">
        <f>SUMPRODUCT(($V$3=المنصرف!$E$3:$E$717)*1,('بيان العهد والتسويات'!$C30=المنصرف!$C$3:$C$717)*1,المنصرف!$J$3:$J$717)</f>
        <v>0</v>
      </c>
      <c r="X30" s="121">
        <f>SUMPRODUCT(($X$3=المنصرف!$E$3:$E$717)*1,('بيان العهد والتسويات'!$C30=المنصرف!$C$3:$C$717)*1,المنصرف!$G$3:$G$717)</f>
        <v>0</v>
      </c>
      <c r="Y30" s="122">
        <f>SUMPRODUCT(($X$3=المنصرف!$E$3:$E$717)*1,('بيان العهد والتسويات'!$C30=المنصرف!$C$3:$C$717)*1,المنصرف!$J$3:$J$717)</f>
        <v>0</v>
      </c>
      <c r="Z30" s="124">
        <f>SUMPRODUCT(($Z$3=المنصرف!$E$3:$E$717)*1,('بيان العهد والتسويات'!$C30=المنصرف!$C$3:$C$717)*1,المنصرف!$G$3:$G$717)</f>
        <v>0</v>
      </c>
      <c r="AA30" s="123">
        <f>SUMPRODUCT(($Z$3=المنصرف!$E$3:$E$717)*1,('بيان العهد والتسويات'!$C30=المنصرف!$C$3:$C$717)*1,المنصرف!$J$3:$J$717)</f>
        <v>0</v>
      </c>
      <c r="AB30" s="121">
        <f>SUMPRODUCT(($AB$3=المنصرف!$E$3:$E$717)*1,('بيان العهد والتسويات'!$C30=المنصرف!$C$3:$C$717)*1,المنصرف!$G$3:$G$717)</f>
        <v>0</v>
      </c>
      <c r="AC30" s="122">
        <f>SUMPRODUCT(($AB$3=المنصرف!$E$3:$E$717)*1,('بيان العهد والتسويات'!$C30=المنصرف!$C$3:$C$717)*1,المنصرف!$J$3:$J$717)</f>
        <v>0</v>
      </c>
      <c r="AD30" s="124">
        <f>SUMPRODUCT(($AD$3=المنصرف!$E$3:$E$717)*1,('بيان العهد والتسويات'!$C30=المنصرف!$C$3:$C$717)*1,المنصرف!$G$3:$G$717)</f>
        <v>0</v>
      </c>
      <c r="AE30" s="123">
        <f>SUMPRODUCT(($AD$3=المنصرف!$E$3:$E$717)*1,('بيان العهد والتسويات'!$C30=المنصرف!$C$3:$C$717)*1,المنصرف!$J$3:$J$717)</f>
        <v>0</v>
      </c>
      <c r="AF30" s="121">
        <f>SUMPRODUCT(($AF$3=المنصرف!$E$3:$E$717)*1,('بيان العهد والتسويات'!$C30=المنصرف!$C$3:$C$717)*1,المنصرف!$G$3:$G$717)</f>
        <v>0</v>
      </c>
      <c r="AG30" s="122">
        <f>SUMPRODUCT(($AF$3=المنصرف!$E$3:$E$717)*1,('بيان العهد والتسويات'!$C30=المنصرف!$C$3:$C$717)*1,المنصرف!$J$3:$J$717)</f>
        <v>0</v>
      </c>
      <c r="AH30" s="124">
        <f>SUMPRODUCT(($AH$3=المنصرف!$E$3:$E$717)*1,('بيان العهد والتسويات'!$C30=المنصرف!$C$3:$C$717)*1,المنصرف!$G$3:$G$717)</f>
        <v>0</v>
      </c>
      <c r="AI30" s="123">
        <f>SUMPRODUCT(($AH$3=المنصرف!$E$3:$E$717)*1,('بيان العهد والتسويات'!$C30=المنصرف!$C$3:$C$717)*1,المنصرف!$J$3:$J$717)</f>
        <v>0</v>
      </c>
      <c r="AJ30" s="145">
        <f>SUMPRODUCT((AJ$3=المنصرف!$E$3:$E$717)*1,('بيان العهد والتسويات'!$C30=المنصرف!$C$3:$C$717)*1,المنصرف!$G$3:$G$717)</f>
        <v>0</v>
      </c>
      <c r="AK30" s="145">
        <f>SUMPRODUCT((AJ$3=المنصرف!$E$3:$E$717)*1,('بيان العهد والتسويات'!$C30=المنصرف!$C$3:$C$717)*1,المنصرف!$J$3:$J$717)</f>
        <v>0</v>
      </c>
      <c r="AL30" s="161">
        <f>SUMPRODUCT((AL$3=المنصرف!$E$3:$E$717)*1,('بيان العهد والتسويات'!$C30=المنصرف!$C$3:$C$717)*1,المنصرف!$G$3:$G$717)</f>
        <v>0</v>
      </c>
      <c r="AM30" s="161">
        <f>SUMPRODUCT((AL$3=المنصرف!$E$3:$E$717)*1,('بيان العهد والتسويات'!$C30=المنصرف!$C$3:$C$717)*1,المنصرف!$J$3:$J$717)</f>
        <v>0</v>
      </c>
      <c r="AN30" s="160">
        <f>SUMPRODUCT((AN$3=المنصرف!$E$3:$E$717)*1,('بيان العهد والتسويات'!$C30=المنصرف!$C$3:$C$717)*1,المنصرف!$G$3:$G$717)</f>
        <v>0</v>
      </c>
      <c r="AO30" s="160">
        <f>SUMPRODUCT((AN$3=المنصرف!$E$3:$E$717)*1,('بيان العهد والتسويات'!$C30=المنصرف!$C$3:$C$717)*1,المنصرف!$J$3:$J$717)</f>
        <v>0</v>
      </c>
      <c r="AP30" s="160">
        <f>SUMPRODUCT((AP$3=المنصرف!$E$3:$E$717)*1,('بيان العهد والتسويات'!$C30=المنصرف!$C$3:$C$717)*1,المنصرف!$G$3:$G$717)</f>
        <v>0</v>
      </c>
      <c r="AQ30" s="160">
        <f>SUMPRODUCT((AP$3=المنصرف!$E$3:$E$717)*1,('بيان العهد والتسويات'!$C30=المنصرف!$C$3:$C$717)*1,المنصرف!$J$3:$J$717)</f>
        <v>0</v>
      </c>
      <c r="AR30" s="160">
        <f>SUMPRODUCT((AR$3=المنصرف!$E$3:$E$717)*1,('بيان العهد والتسويات'!$C30=المنصرف!$C$3:$C$717)*1,المنصرف!$G$3:$G$717)</f>
        <v>0</v>
      </c>
      <c r="AS30" s="160">
        <f>SUMPRODUCT((AR$3=المنصرف!$E$3:$E$717)*1,('بيان العهد والتسويات'!$C30=المنصرف!$C$3:$C$717)*1,المنصرف!$J$3:$J$717)</f>
        <v>0</v>
      </c>
      <c r="AT30" s="160">
        <f>SUMPRODUCT((AT$3=المنصرف!$E$3:$E$717)*1,('بيان العهد والتسويات'!$C30=المنصرف!$C$3:$C$717)*1,المنصرف!$G$3:$G$717)</f>
        <v>0</v>
      </c>
      <c r="AU30" s="160">
        <f>SUMPRODUCT((AT$3=المنصرف!$E$3:$E$717)*1,('بيان العهد والتسويات'!$C30=المنصرف!$C$3:$C$717)*1,المنصرف!$J$3:$J$717)</f>
        <v>0</v>
      </c>
      <c r="AV30" s="160">
        <f>SUMPRODUCT((AV$3=المنصرف!$E$3:$E$717)*1,('بيان العهد والتسويات'!$C30=المنصرف!$C$3:$C$717)*1,المنصرف!$G$3:$G$717)</f>
        <v>0</v>
      </c>
      <c r="AW30" s="160">
        <f>SUMPRODUCT((AV$3=المنصرف!$E$3:$E$717)*1,('بيان العهد والتسويات'!$C30=المنصرف!$C$3:$C$717)*1,المنصرف!$J$3:$J$717)</f>
        <v>0</v>
      </c>
      <c r="AX30" s="160">
        <f>SUMPRODUCT((AX$3=المنصرف!$E$3:$E$717)*1,('بيان العهد والتسويات'!$C30=المنصرف!$C$3:$C$717)*1,المنصرف!$G$3:$G$717)</f>
        <v>0</v>
      </c>
      <c r="AY30" s="160">
        <f>SUMPRODUCT((AX$3=المنصرف!$E$3:$E$717)*1,('بيان العهد والتسويات'!$C30=المنصرف!$C$3:$C$717)*1,المنصرف!$J$3:$J$717)</f>
        <v>0</v>
      </c>
      <c r="AZ30" s="160">
        <f>SUMPRODUCT((AZ$3=المنصرف!$E$3:$E$717)*1,('بيان العهد والتسويات'!$C30=المنصرف!$C$3:$C$717)*1,المنصرف!$G$3:$G$717)</f>
        <v>0</v>
      </c>
      <c r="BA30" s="160">
        <f>SUMPRODUCT((AZ$3=المنصرف!$E$3:$E$717)*1,('بيان العهد والتسويات'!$C30=المنصرف!$C$3:$C$717)*1,المنصرف!$J$3:$J$717)</f>
        <v>0</v>
      </c>
      <c r="BB30" s="160">
        <f>SUMPRODUCT((BB$3=المنصرف!$E$3:$E$717)*1,('بيان العهد والتسويات'!$C30=المنصرف!$C$3:$C$717)*1,المنصرف!$G$3:$G$717)</f>
        <v>0</v>
      </c>
      <c r="BC30" s="160">
        <f>SUMPRODUCT((BB$3=المنصرف!$E$3:$E$717)*1,('بيان العهد والتسويات'!$C30=المنصرف!$C$3:$C$717)*1,المنصرف!$J$3:$J$717)</f>
        <v>0</v>
      </c>
      <c r="BD30" s="160">
        <f>SUMPRODUCT((BD$3=المنصرف!$E$3:$E$717)*1,('بيان العهد والتسويات'!$C30=المنصرف!$C$3:$C$717)*1,المنصرف!$G$3:$G$717)</f>
        <v>0</v>
      </c>
      <c r="BE30" s="160">
        <f>SUMPRODUCT((BD$3=المنصرف!$E$3:$E$717)*1,('بيان العهد والتسويات'!$C30=المنصرف!$C$3:$C$717)*1,المنصرف!$J$3:$J$717)</f>
        <v>0</v>
      </c>
      <c r="BF30" s="160">
        <f>SUMPRODUCT((BF$3=المنصرف!$E$3:$E$717)*1,('بيان العهد والتسويات'!$C30=المنصرف!$C$3:$C$717)*1,المنصرف!$G$3:$G$717)</f>
        <v>0</v>
      </c>
      <c r="BG30" s="160">
        <f>SUMPRODUCT((BF$3=المنصرف!$E$3:$E$717)*1,('بيان العهد والتسويات'!$C30=المنصرف!$C$3:$C$717)*1,المنصرف!$J$3:$J$717)</f>
        <v>0</v>
      </c>
      <c r="BH30" s="160">
        <f>SUMPRODUCT((BH$3=المنصرف!$E$3:$E$717)*1,('بيان العهد والتسويات'!$C30=المنصرف!$C$3:$C$717)*1,المنصرف!$G$3:$G$717)</f>
        <v>0</v>
      </c>
      <c r="BI30" s="160">
        <f>SUMPRODUCT((BH$3=المنصرف!$E$3:$E$717)*1,('بيان العهد والتسويات'!$C30=المنصرف!$C$3:$C$717)*1,المنصرف!$J$3:$J$717)</f>
        <v>0</v>
      </c>
      <c r="BJ30" s="160">
        <f>SUMPRODUCT((BJ$3=المنصرف!$E$3:$E$717)*1,('بيان العهد والتسويات'!$C30=المنصرف!$C$3:$C$717)*1,المنصرف!$G$3:$G$717)</f>
        <v>0</v>
      </c>
      <c r="BK30" s="160">
        <f>SUMPRODUCT((BJ$3=المنصرف!$E$3:$E$717)*1,('بيان العهد والتسويات'!$C30=المنصرف!$C$3:$C$717)*1,المنصرف!$J$3:$J$717)</f>
        <v>0</v>
      </c>
      <c r="BL30" s="160">
        <f>SUMPRODUCT((BL$3=المنصرف!$E$3:$E$717)*1,('بيان العهد والتسويات'!$C30=المنصرف!$C$3:$C$717)*1,المنصرف!$G$3:$G$717)</f>
        <v>0</v>
      </c>
      <c r="BM30" s="160">
        <f>SUMPRODUCT((BL$3=المنصرف!$E$3:$E$717)*1,('بيان العهد والتسويات'!$C30=المنصرف!$C$3:$C$717)*1,المنصرف!$J$3:$J$717)</f>
        <v>0</v>
      </c>
      <c r="BN30" s="160">
        <f>SUMPRODUCT((BN$3=المنصرف!$E$3:$E$717)*1,('بيان العهد والتسويات'!$C30=المنصرف!$C$3:$C$717)*1,المنصرف!$G$3:$G$717)</f>
        <v>0</v>
      </c>
      <c r="BO30" s="160">
        <f>SUMPRODUCT((BN$3=المنصرف!$E$3:$E$717)*1,('بيان العهد والتسويات'!$C30=المنصرف!$C$3:$C$717)*1,المنصرف!$J$3:$J$717)</f>
        <v>0</v>
      </c>
      <c r="BP30" s="160">
        <f>SUMPRODUCT((BP$3=المنصرف!$E$3:$E$717)*1,('بيان العهد والتسويات'!$C30=المنصرف!$C$3:$C$717)*1,المنصرف!$G$3:$G$717)</f>
        <v>0</v>
      </c>
      <c r="BQ30" s="160">
        <f>SUMPRODUCT((BP$3=المنصرف!$E$3:$E$717)*1,('بيان العهد والتسويات'!$C30=المنصرف!$C$3:$C$717)*1,المنصرف!$J$3:$J$717)</f>
        <v>0</v>
      </c>
      <c r="BR30" s="160">
        <f>SUMPRODUCT((BR$3=المنصرف!$E$3:$E$717)*1,('بيان العهد والتسويات'!$C30=المنصرف!$C$3:$C$717)*1,المنصرف!$G$3:$G$717)</f>
        <v>0</v>
      </c>
      <c r="BS30" s="160">
        <f>SUMPRODUCT((BR$3=المنصرف!$E$3:$E$717)*1,('بيان العهد والتسويات'!$C30=المنصرف!$C$3:$C$717)*1,المنصرف!$J$3:$J$717)</f>
        <v>0</v>
      </c>
      <c r="BT30" s="160">
        <f>SUMPRODUCT((BT$3=المنصرف!$E$3:$E$717)*1,('بيان العهد والتسويات'!$C30=المنصرف!$C$3:$C$717)*1,المنصرف!$G$3:$G$717)</f>
        <v>0</v>
      </c>
      <c r="BU30" s="160">
        <f>SUMPRODUCT((BT$3=المنصرف!$E$3:$E$717)*1,('بيان العهد والتسويات'!$C30=المنصرف!$C$3:$C$717)*1,المنصرف!$J$3:$J$717)</f>
        <v>0</v>
      </c>
      <c r="BV30" s="160">
        <f>SUMPRODUCT((BV$3=المنصرف!$E$3:$E$717)*1,('بيان العهد والتسويات'!$C30=المنصرف!$C$3:$C$717)*1,المنصرف!$G$3:$G$717)</f>
        <v>0</v>
      </c>
      <c r="BW30" s="160">
        <f>SUMPRODUCT((BV$3=المنصرف!$E$3:$E$717)*1,('بيان العهد والتسويات'!$C30=المنصرف!$C$3:$C$717)*1,المنصرف!$J$3:$J$717)</f>
        <v>0</v>
      </c>
      <c r="BX30" s="160">
        <f>SUMPRODUCT((BX$3=المنصرف!$E$3:$E$717)*1,('بيان العهد والتسويات'!$C30=المنصرف!$C$3:$C$717)*1,المنصرف!$G$3:$G$717)</f>
        <v>0</v>
      </c>
      <c r="BY30" s="160">
        <f>SUMPRODUCT((BX$3=المنصرف!$E$3:$E$717)*1,('بيان العهد والتسويات'!$C30=المنصرف!$C$3:$C$717)*1,المنصرف!$J$3:$J$717)</f>
        <v>0</v>
      </c>
      <c r="BZ30" s="160">
        <f>SUMPRODUCT((BZ$3=المنصرف!$E$3:$E$717)*1,('بيان العهد والتسويات'!$C30=المنصرف!$C$3:$C$717)*1,المنصرف!$G$3:$G$717)</f>
        <v>0</v>
      </c>
      <c r="CA30" s="160">
        <f>SUMPRODUCT((BZ$3=المنصرف!$E$3:$E$717)*1,('بيان العهد والتسويات'!$C30=المنصرف!$C$3:$C$717)*1,المنصرف!$J$3:$J$717)</f>
        <v>0</v>
      </c>
      <c r="CB30" s="160">
        <f>SUMPRODUCT((CB$3=المنصرف!$E$3:$E$717)*1,('بيان العهد والتسويات'!$C30=المنصرف!$C$3:$C$717)*1,المنصرف!$G$3:$G$717)</f>
        <v>0</v>
      </c>
      <c r="CC30" s="160">
        <f>SUMPRODUCT((CB$3=المنصرف!$E$3:$E$717)*1,('بيان العهد والتسويات'!$C30=المنصرف!$C$3:$C$717)*1,المنصرف!$J$3:$J$717)</f>
        <v>0</v>
      </c>
      <c r="CD30" s="160">
        <f>SUMPRODUCT((CD$3=المنصرف!$E$3:$E$717)*1,('بيان العهد والتسويات'!$C30=المنصرف!$C$3:$C$717)*1,المنصرف!$G$3:$G$717)</f>
        <v>0</v>
      </c>
      <c r="CE30" s="160">
        <f>SUMPRODUCT((CD$3=المنصرف!$E$3:$E$717)*1,('بيان العهد والتسويات'!$C30=المنصرف!$C$3:$C$717)*1,المنصرف!$J$3:$J$717)</f>
        <v>0</v>
      </c>
      <c r="CF30" s="160">
        <f>SUMPRODUCT((CF$3=المنصرف!$E$3:$E$717)*1,('بيان العهد والتسويات'!$C30=المنصرف!$C$3:$C$717)*1,المنصرف!$G$3:$G$717)</f>
        <v>0</v>
      </c>
      <c r="CG30" s="160">
        <f>SUMPRODUCT((CF$3=المنصرف!$E$3:$E$717)*1,('بيان العهد والتسويات'!$C30=المنصرف!$C$3:$C$717)*1,المنصرف!$J$3:$J$717)</f>
        <v>0</v>
      </c>
      <c r="CH30" s="160">
        <f>SUMPRODUCT((CH$3=المنصرف!$E$3:$E$717)*1,('بيان العهد والتسويات'!$C30=المنصرف!$C$3:$C$717)*1,المنصرف!$G$3:$G$717)</f>
        <v>0</v>
      </c>
      <c r="CI30" s="160">
        <f>SUMPRODUCT((CH$3=المنصرف!$E$3:$E$717)*1,('بيان العهد والتسويات'!$C30=المنصرف!$C$3:$C$717)*1,المنصرف!$J$3:$J$717)</f>
        <v>0</v>
      </c>
      <c r="CJ30" s="160">
        <f>SUMPRODUCT((CJ$3=المنصرف!$E$3:$E$717)*1,('بيان العهد والتسويات'!$C30=المنصرف!$C$3:$C$717)*1,المنصرف!$G$3:$G$717)</f>
        <v>0</v>
      </c>
      <c r="CK30" s="160">
        <f>SUMPRODUCT((CJ$3=المنصرف!$E$3:$E$717)*1,('بيان العهد والتسويات'!$C30=المنصرف!$C$3:$C$717)*1,المنصرف!$J$3:$J$717)</f>
        <v>0</v>
      </c>
      <c r="CL30" s="160">
        <f>SUMPRODUCT((CL$3=المنصرف!$E$3:$E$717)*1,('بيان العهد والتسويات'!$C30=المنصرف!$C$3:$C$717)*1,المنصرف!$G$3:$G$717)</f>
        <v>0</v>
      </c>
      <c r="CM30" s="160">
        <f>SUMPRODUCT((CL$3=المنصرف!$E$3:$E$717)*1,('بيان العهد والتسويات'!$C30=المنصرف!$C$3:$C$717)*1,المنصرف!$J$3:$J$717)</f>
        <v>0</v>
      </c>
      <c r="CN30" s="160">
        <f>SUMPRODUCT((CN$3=المنصرف!$E$3:$E$717)*1,('بيان العهد والتسويات'!$C30=المنصرف!$C$3:$C$717)*1,المنصرف!$G$3:$G$717)</f>
        <v>0</v>
      </c>
      <c r="CO30" s="160">
        <f>SUMPRODUCT((CN$3=المنصرف!$E$3:$E$717)*1,('بيان العهد والتسويات'!$C30=المنصرف!$C$3:$C$717)*1,المنصرف!$J$3:$J$717)</f>
        <v>0</v>
      </c>
      <c r="CP30" s="160">
        <f>SUMPRODUCT((CP$3=المنصرف!$E$3:$E$717)*1,('بيان العهد والتسويات'!$C30=المنصرف!$C$3:$C$717)*1,المنصرف!$G$3:$G$717)</f>
        <v>0</v>
      </c>
      <c r="CQ30" s="160">
        <f>SUMPRODUCT((CP$3=المنصرف!$E$3:$E$717)*1,('بيان العهد والتسويات'!$C30=المنصرف!$C$3:$C$717)*1,المنصرف!$J$3:$J$717)</f>
        <v>0</v>
      </c>
      <c r="CR30" s="160">
        <f>SUMPRODUCT((CR$3=المنصرف!$E$3:$E$717)*1,('بيان العهد والتسويات'!$C30=المنصرف!$C$3:$C$717)*1,المنصرف!$G$3:$G$717)</f>
        <v>0</v>
      </c>
      <c r="CS30" s="160">
        <f>SUMPRODUCT((CR$3=المنصرف!$E$3:$E$717)*1,('بيان العهد والتسويات'!$C30=المنصرف!$C$3:$C$717)*1,المنصرف!$J$3:$J$717)</f>
        <v>0</v>
      </c>
      <c r="CT30" s="160">
        <f>SUMPRODUCT((CT$3=المنصرف!$E$3:$E$717)*1,('بيان العهد والتسويات'!$C30=المنصرف!$C$3:$C$717)*1,المنصرف!$G$3:$G$717)</f>
        <v>0</v>
      </c>
      <c r="CU30" s="160">
        <f>SUMPRODUCT((CT$3=المنصرف!$E$3:$E$717)*1,('بيان العهد والتسويات'!$C30=المنصرف!$C$3:$C$717)*1,المنصرف!$J$3:$J$717)</f>
        <v>0</v>
      </c>
      <c r="CV30" s="160">
        <f>SUMPRODUCT((CV$3=المنصرف!$E$3:$E$717)*1,('بيان العهد والتسويات'!$C30=المنصرف!$C$3:$C$717)*1,المنصرف!$G$3:$G$717)</f>
        <v>0</v>
      </c>
      <c r="CW30" s="160">
        <f>SUMPRODUCT((CV$3=المنصرف!$E$3:$E$717)*1,('بيان العهد والتسويات'!$C30=المنصرف!$C$3:$C$717)*1,المنصرف!$J$3:$J$717)</f>
        <v>0</v>
      </c>
      <c r="CX30" s="160">
        <f>SUMPRODUCT((CX$3=المنصرف!$E$3:$E$717)*1,('بيان العهد والتسويات'!$C30=المنصرف!$C$3:$C$717)*1,المنصرف!$G$3:$G$717)</f>
        <v>0</v>
      </c>
      <c r="CY30" s="160">
        <f>SUMPRODUCT((CX$3=المنصرف!$E$3:$E$717)*1,('بيان العهد والتسويات'!$C30=المنصرف!$C$3:$C$717)*1,المنصرف!$J$3:$J$717)</f>
        <v>0</v>
      </c>
      <c r="CZ30" s="160">
        <f>SUMPRODUCT((CZ$3=المنصرف!$E$3:$E$717)*1,('بيان العهد والتسويات'!$C30=المنصرف!$C$3:$C$717)*1,المنصرف!$G$3:$G$717)</f>
        <v>0</v>
      </c>
      <c r="DA30" s="160">
        <f>SUMPRODUCT((CZ$3=المنصرف!$E$3:$E$717)*1,('بيان العهد والتسويات'!$C30=المنصرف!$C$3:$C$717)*1,المنصرف!$J$3:$J$717)</f>
        <v>0</v>
      </c>
    </row>
    <row r="31" spans="3:105" ht="20.25" x14ac:dyDescent="0.15">
      <c r="C31" s="134">
        <v>45863</v>
      </c>
      <c r="D31" s="121">
        <f>SUMPRODUCT(($D$3=المنصرف!$E$3:$E$717)*1,('بيان العهد والتسويات'!$C31=المنصرف!$C$3:$C$717)*1,المنصرف!$G$3:$G$717)</f>
        <v>0</v>
      </c>
      <c r="E31" s="122">
        <f>SUMPRODUCT(($D$3=المنصرف!$E$3:$E$717)*1,('بيان العهد والتسويات'!$C31=المنصرف!$C$3:$C$717)*1,المنصرف!$J$3:$J$717)</f>
        <v>0</v>
      </c>
      <c r="F31" s="124">
        <f>SUMPRODUCT(($F$3=المنصرف!$E$3:$E$717)*1,('بيان العهد والتسويات'!$C31=المنصرف!$C$3:$C$717)*1,المنصرف!$G$3:$G$717)</f>
        <v>0</v>
      </c>
      <c r="G31" s="123">
        <f>SUMPRODUCT(($F$3=المنصرف!$E$3:$E$717)*1,('بيان العهد والتسويات'!$C31=المنصرف!$C$3:$C$717)*1,المنصرف!$J$3:$J$717)</f>
        <v>0</v>
      </c>
      <c r="H31" s="121">
        <f>SUMPRODUCT(($H$3=المنصرف!$E$3:$E$717)*1,('بيان العهد والتسويات'!$C31=المنصرف!$C$3:$C$717)*1,المنصرف!$G$3:$G$717)</f>
        <v>0</v>
      </c>
      <c r="I31" s="122">
        <f>SUMPRODUCT(($H$3=المنصرف!$E$3:$E$717)*1,('بيان العهد والتسويات'!$C31=المنصرف!$C$3:$C$717)*1,المنصرف!$J$3:$J$717)</f>
        <v>0</v>
      </c>
      <c r="J31" s="124">
        <f>SUMPRODUCT(($J$3=المنصرف!$E$3:$E$717)*1,('بيان العهد والتسويات'!$C31=المنصرف!$C$3:$C$717)*1,المنصرف!$G$3:$G$717)</f>
        <v>0</v>
      </c>
      <c r="K31" s="123">
        <f>SUMPRODUCT(($J$3=المنصرف!$E$3:$E$717)*1,('بيان العهد والتسويات'!$C31=المنصرف!$C$3:$C$717)*1,المنصرف!$J$3:$J$717)</f>
        <v>0</v>
      </c>
      <c r="L31" s="121">
        <f>SUMPRODUCT(($L$3=المنصرف!$E$3:$E$717)*1,('بيان العهد والتسويات'!$C31=المنصرف!$C$3:$C$717)*1,المنصرف!$G$3:$G$717)</f>
        <v>0</v>
      </c>
      <c r="M31" s="122">
        <f>SUMPRODUCT(($L$3=المنصرف!$E$3:$E$717)*1,('بيان العهد والتسويات'!$C31=المنصرف!$C$3:$C$717)*1,المنصرف!$J$3:$J$717)</f>
        <v>0</v>
      </c>
      <c r="N31" s="124">
        <f>SUMPRODUCT(($N$3=المنصرف!$E$3:$E$717)*1,('بيان العهد والتسويات'!$C31=المنصرف!$C$3:$C$717)*1,المنصرف!$G$3:$G$717)</f>
        <v>0</v>
      </c>
      <c r="O31" s="123">
        <f>SUMPRODUCT(($N$3=المنصرف!$E$3:$E$717)*1,('بيان العهد والتسويات'!$C31=المنصرف!$C$3:$C$717)*1,المنصرف!$J$3:$J$717)</f>
        <v>0</v>
      </c>
      <c r="P31" s="121">
        <f>SUMPRODUCT(($P$3=المنصرف!$E$3:$E$717)*1,('بيان العهد والتسويات'!$C31=المنصرف!$C$3:$C$717)*1,المنصرف!$G$3:$G$717)</f>
        <v>0</v>
      </c>
      <c r="Q31" s="122">
        <f>SUMPRODUCT(($P$3=المنصرف!$E$3:$E$717)*1,('بيان العهد والتسويات'!$C31=المنصرف!$C$3:$C$717)*1,المنصرف!$J$3:$J$717)</f>
        <v>0</v>
      </c>
      <c r="R31" s="124">
        <f>SUMPRODUCT(($R$3=المنصرف!$E$3:$E$717)*1,('بيان العهد والتسويات'!$C31=المنصرف!$C$3:$C$717)*1,المنصرف!$G$3:$G$717)</f>
        <v>0</v>
      </c>
      <c r="S31" s="123">
        <f>SUMPRODUCT(($R$3=المنصرف!$E$3:$E$717)*1,('بيان العهد والتسويات'!$C31=المنصرف!$C$3:$C$717)*1,المنصرف!$J$3:$J$717)</f>
        <v>0</v>
      </c>
      <c r="T31" s="121">
        <f>SUMPRODUCT(($T$3=المنصرف!$E$3:$E$717)*1,('بيان العهد والتسويات'!$C31=المنصرف!$C$3:$C$717)*1,المنصرف!$G$3:$G$717)</f>
        <v>0</v>
      </c>
      <c r="U31" s="122">
        <f>SUMPRODUCT(($T$3=المنصرف!$E$3:$E$717)*1,('بيان العهد والتسويات'!$C31=المنصرف!$C$3:$C$717)*1,المنصرف!$J$3:$J$717)</f>
        <v>0</v>
      </c>
      <c r="V31" s="124">
        <f>SUMPRODUCT(($V$3=المنصرف!$E$3:$E$717)*1,('بيان العهد والتسويات'!$C31=المنصرف!$C$3:$C$717)*1,المنصرف!$G$3:$G$717)</f>
        <v>0</v>
      </c>
      <c r="W31" s="123">
        <f>SUMPRODUCT(($V$3=المنصرف!$E$3:$E$717)*1,('بيان العهد والتسويات'!$C31=المنصرف!$C$3:$C$717)*1,المنصرف!$J$3:$J$717)</f>
        <v>0</v>
      </c>
      <c r="X31" s="121">
        <f>SUMPRODUCT(($X$3=المنصرف!$E$3:$E$717)*1,('بيان العهد والتسويات'!$C31=المنصرف!$C$3:$C$717)*1,المنصرف!$G$3:$G$717)</f>
        <v>0</v>
      </c>
      <c r="Y31" s="122">
        <f>SUMPRODUCT(($X$3=المنصرف!$E$3:$E$717)*1,('بيان العهد والتسويات'!$C31=المنصرف!$C$3:$C$717)*1,المنصرف!$J$3:$J$717)</f>
        <v>0</v>
      </c>
      <c r="Z31" s="124">
        <f>SUMPRODUCT(($Z$3=المنصرف!$E$3:$E$717)*1,('بيان العهد والتسويات'!$C31=المنصرف!$C$3:$C$717)*1,المنصرف!$G$3:$G$717)</f>
        <v>0</v>
      </c>
      <c r="AA31" s="123">
        <f>SUMPRODUCT(($Z$3=المنصرف!$E$3:$E$717)*1,('بيان العهد والتسويات'!$C31=المنصرف!$C$3:$C$717)*1,المنصرف!$J$3:$J$717)</f>
        <v>0</v>
      </c>
      <c r="AB31" s="121">
        <f>SUMPRODUCT(($AB$3=المنصرف!$E$3:$E$717)*1,('بيان العهد والتسويات'!$C31=المنصرف!$C$3:$C$717)*1,المنصرف!$G$3:$G$717)</f>
        <v>0</v>
      </c>
      <c r="AC31" s="122">
        <f>SUMPRODUCT(($AB$3=المنصرف!$E$3:$E$717)*1,('بيان العهد والتسويات'!$C31=المنصرف!$C$3:$C$717)*1,المنصرف!$J$3:$J$717)</f>
        <v>0</v>
      </c>
      <c r="AD31" s="124">
        <f>SUMPRODUCT(($AD$3=المنصرف!$E$3:$E$717)*1,('بيان العهد والتسويات'!$C31=المنصرف!$C$3:$C$717)*1,المنصرف!$G$3:$G$717)</f>
        <v>0</v>
      </c>
      <c r="AE31" s="123">
        <f>SUMPRODUCT(($AD$3=المنصرف!$E$3:$E$717)*1,('بيان العهد والتسويات'!$C31=المنصرف!$C$3:$C$717)*1,المنصرف!$J$3:$J$717)</f>
        <v>0</v>
      </c>
      <c r="AF31" s="121">
        <f>SUMPRODUCT(($AF$3=المنصرف!$E$3:$E$717)*1,('بيان العهد والتسويات'!$C31=المنصرف!$C$3:$C$717)*1,المنصرف!$G$3:$G$717)</f>
        <v>0</v>
      </c>
      <c r="AG31" s="122">
        <f>SUMPRODUCT(($AF$3=المنصرف!$E$3:$E$717)*1,('بيان العهد والتسويات'!$C31=المنصرف!$C$3:$C$717)*1,المنصرف!$J$3:$J$717)</f>
        <v>0</v>
      </c>
      <c r="AH31" s="124">
        <f>SUMPRODUCT(($AH$3=المنصرف!$E$3:$E$717)*1,('بيان العهد والتسويات'!$C31=المنصرف!$C$3:$C$717)*1,المنصرف!$G$3:$G$717)</f>
        <v>0</v>
      </c>
      <c r="AI31" s="123">
        <f>SUMPRODUCT(($AH$3=المنصرف!$E$3:$E$717)*1,('بيان العهد والتسويات'!$C31=المنصرف!$C$3:$C$717)*1,المنصرف!$J$3:$J$717)</f>
        <v>0</v>
      </c>
      <c r="AJ31" s="145">
        <f>SUMPRODUCT((AJ$3=المنصرف!$E$3:$E$717)*1,('بيان العهد والتسويات'!$C31=المنصرف!$C$3:$C$717)*1,المنصرف!$G$3:$G$717)</f>
        <v>0</v>
      </c>
      <c r="AK31" s="145">
        <f>SUMPRODUCT((AJ$3=المنصرف!$E$3:$E$717)*1,('بيان العهد والتسويات'!$C31=المنصرف!$C$3:$C$717)*1,المنصرف!$J$3:$J$717)</f>
        <v>0</v>
      </c>
      <c r="AL31" s="161">
        <f>SUMPRODUCT((AL$3=المنصرف!$E$3:$E$717)*1,('بيان العهد والتسويات'!$C31=المنصرف!$C$3:$C$717)*1,المنصرف!$G$3:$G$717)</f>
        <v>0</v>
      </c>
      <c r="AM31" s="161">
        <f>SUMPRODUCT((AL$3=المنصرف!$E$3:$E$717)*1,('بيان العهد والتسويات'!$C31=المنصرف!$C$3:$C$717)*1,المنصرف!$J$3:$J$717)</f>
        <v>0</v>
      </c>
      <c r="AN31" s="160">
        <f>SUMPRODUCT((AN$3=المنصرف!$E$3:$E$717)*1,('بيان العهد والتسويات'!$C31=المنصرف!$C$3:$C$717)*1,المنصرف!$G$3:$G$717)</f>
        <v>0</v>
      </c>
      <c r="AO31" s="160">
        <f>SUMPRODUCT((AN$3=المنصرف!$E$3:$E$717)*1,('بيان العهد والتسويات'!$C31=المنصرف!$C$3:$C$717)*1,المنصرف!$J$3:$J$717)</f>
        <v>0</v>
      </c>
      <c r="AP31" s="160">
        <f>SUMPRODUCT((AP$3=المنصرف!$E$3:$E$717)*1,('بيان العهد والتسويات'!$C31=المنصرف!$C$3:$C$717)*1,المنصرف!$G$3:$G$717)</f>
        <v>0</v>
      </c>
      <c r="AQ31" s="160">
        <f>SUMPRODUCT((AP$3=المنصرف!$E$3:$E$717)*1,('بيان العهد والتسويات'!$C31=المنصرف!$C$3:$C$717)*1,المنصرف!$J$3:$J$717)</f>
        <v>0</v>
      </c>
      <c r="AR31" s="160">
        <f>SUMPRODUCT((AR$3=المنصرف!$E$3:$E$717)*1,('بيان العهد والتسويات'!$C31=المنصرف!$C$3:$C$717)*1,المنصرف!$G$3:$G$717)</f>
        <v>0</v>
      </c>
      <c r="AS31" s="160">
        <f>SUMPRODUCT((AR$3=المنصرف!$E$3:$E$717)*1,('بيان العهد والتسويات'!$C31=المنصرف!$C$3:$C$717)*1,المنصرف!$J$3:$J$717)</f>
        <v>0</v>
      </c>
      <c r="AT31" s="160">
        <f>SUMPRODUCT((AT$3=المنصرف!$E$3:$E$717)*1,('بيان العهد والتسويات'!$C31=المنصرف!$C$3:$C$717)*1,المنصرف!$G$3:$G$717)</f>
        <v>0</v>
      </c>
      <c r="AU31" s="160">
        <f>SUMPRODUCT((AT$3=المنصرف!$E$3:$E$717)*1,('بيان العهد والتسويات'!$C31=المنصرف!$C$3:$C$717)*1,المنصرف!$J$3:$J$717)</f>
        <v>0</v>
      </c>
      <c r="AV31" s="160">
        <f>SUMPRODUCT((AV$3=المنصرف!$E$3:$E$717)*1,('بيان العهد والتسويات'!$C31=المنصرف!$C$3:$C$717)*1,المنصرف!$G$3:$G$717)</f>
        <v>0</v>
      </c>
      <c r="AW31" s="160">
        <f>SUMPRODUCT((AV$3=المنصرف!$E$3:$E$717)*1,('بيان العهد والتسويات'!$C31=المنصرف!$C$3:$C$717)*1,المنصرف!$J$3:$J$717)</f>
        <v>0</v>
      </c>
      <c r="AX31" s="160">
        <f>SUMPRODUCT((AX$3=المنصرف!$E$3:$E$717)*1,('بيان العهد والتسويات'!$C31=المنصرف!$C$3:$C$717)*1,المنصرف!$G$3:$G$717)</f>
        <v>0</v>
      </c>
      <c r="AY31" s="160">
        <f>SUMPRODUCT((AX$3=المنصرف!$E$3:$E$717)*1,('بيان العهد والتسويات'!$C31=المنصرف!$C$3:$C$717)*1,المنصرف!$J$3:$J$717)</f>
        <v>0</v>
      </c>
      <c r="AZ31" s="160">
        <f>SUMPRODUCT((AZ$3=المنصرف!$E$3:$E$717)*1,('بيان العهد والتسويات'!$C31=المنصرف!$C$3:$C$717)*1,المنصرف!$G$3:$G$717)</f>
        <v>0</v>
      </c>
      <c r="BA31" s="160">
        <f>SUMPRODUCT((AZ$3=المنصرف!$E$3:$E$717)*1,('بيان العهد والتسويات'!$C31=المنصرف!$C$3:$C$717)*1,المنصرف!$J$3:$J$717)</f>
        <v>0</v>
      </c>
      <c r="BB31" s="160">
        <f>SUMPRODUCT((BB$3=المنصرف!$E$3:$E$717)*1,('بيان العهد والتسويات'!$C31=المنصرف!$C$3:$C$717)*1,المنصرف!$G$3:$G$717)</f>
        <v>0</v>
      </c>
      <c r="BC31" s="160">
        <f>SUMPRODUCT((BB$3=المنصرف!$E$3:$E$717)*1,('بيان العهد والتسويات'!$C31=المنصرف!$C$3:$C$717)*1,المنصرف!$J$3:$J$717)</f>
        <v>0</v>
      </c>
      <c r="BD31" s="160">
        <f>SUMPRODUCT((BD$3=المنصرف!$E$3:$E$717)*1,('بيان العهد والتسويات'!$C31=المنصرف!$C$3:$C$717)*1,المنصرف!$G$3:$G$717)</f>
        <v>0</v>
      </c>
      <c r="BE31" s="160">
        <f>SUMPRODUCT((BD$3=المنصرف!$E$3:$E$717)*1,('بيان العهد والتسويات'!$C31=المنصرف!$C$3:$C$717)*1,المنصرف!$J$3:$J$717)</f>
        <v>0</v>
      </c>
      <c r="BF31" s="160">
        <f>SUMPRODUCT((BF$3=المنصرف!$E$3:$E$717)*1,('بيان العهد والتسويات'!$C31=المنصرف!$C$3:$C$717)*1,المنصرف!$G$3:$G$717)</f>
        <v>0</v>
      </c>
      <c r="BG31" s="160">
        <f>SUMPRODUCT((BF$3=المنصرف!$E$3:$E$717)*1,('بيان العهد والتسويات'!$C31=المنصرف!$C$3:$C$717)*1,المنصرف!$J$3:$J$717)</f>
        <v>0</v>
      </c>
      <c r="BH31" s="160">
        <f>SUMPRODUCT((BH$3=المنصرف!$E$3:$E$717)*1,('بيان العهد والتسويات'!$C31=المنصرف!$C$3:$C$717)*1,المنصرف!$G$3:$G$717)</f>
        <v>0</v>
      </c>
      <c r="BI31" s="160">
        <f>SUMPRODUCT((BH$3=المنصرف!$E$3:$E$717)*1,('بيان العهد والتسويات'!$C31=المنصرف!$C$3:$C$717)*1,المنصرف!$J$3:$J$717)</f>
        <v>0</v>
      </c>
      <c r="BJ31" s="160">
        <f>SUMPRODUCT((BJ$3=المنصرف!$E$3:$E$717)*1,('بيان العهد والتسويات'!$C31=المنصرف!$C$3:$C$717)*1,المنصرف!$G$3:$G$717)</f>
        <v>0</v>
      </c>
      <c r="BK31" s="160">
        <f>SUMPRODUCT((BJ$3=المنصرف!$E$3:$E$717)*1,('بيان العهد والتسويات'!$C31=المنصرف!$C$3:$C$717)*1,المنصرف!$J$3:$J$717)</f>
        <v>0</v>
      </c>
      <c r="BL31" s="160">
        <f>SUMPRODUCT((BL$3=المنصرف!$E$3:$E$717)*1,('بيان العهد والتسويات'!$C31=المنصرف!$C$3:$C$717)*1,المنصرف!$G$3:$G$717)</f>
        <v>0</v>
      </c>
      <c r="BM31" s="160">
        <f>SUMPRODUCT((BL$3=المنصرف!$E$3:$E$717)*1,('بيان العهد والتسويات'!$C31=المنصرف!$C$3:$C$717)*1,المنصرف!$J$3:$J$717)</f>
        <v>0</v>
      </c>
      <c r="BN31" s="160">
        <f>SUMPRODUCT((BN$3=المنصرف!$E$3:$E$717)*1,('بيان العهد والتسويات'!$C31=المنصرف!$C$3:$C$717)*1,المنصرف!$G$3:$G$717)</f>
        <v>0</v>
      </c>
      <c r="BO31" s="160">
        <f>SUMPRODUCT((BN$3=المنصرف!$E$3:$E$717)*1,('بيان العهد والتسويات'!$C31=المنصرف!$C$3:$C$717)*1,المنصرف!$J$3:$J$717)</f>
        <v>0</v>
      </c>
      <c r="BP31" s="160">
        <f>SUMPRODUCT((BP$3=المنصرف!$E$3:$E$717)*1,('بيان العهد والتسويات'!$C31=المنصرف!$C$3:$C$717)*1,المنصرف!$G$3:$G$717)</f>
        <v>0</v>
      </c>
      <c r="BQ31" s="160">
        <f>SUMPRODUCT((BP$3=المنصرف!$E$3:$E$717)*1,('بيان العهد والتسويات'!$C31=المنصرف!$C$3:$C$717)*1,المنصرف!$J$3:$J$717)</f>
        <v>0</v>
      </c>
      <c r="BR31" s="160">
        <f>SUMPRODUCT((BR$3=المنصرف!$E$3:$E$717)*1,('بيان العهد والتسويات'!$C31=المنصرف!$C$3:$C$717)*1,المنصرف!$G$3:$G$717)</f>
        <v>0</v>
      </c>
      <c r="BS31" s="160">
        <f>SUMPRODUCT((BR$3=المنصرف!$E$3:$E$717)*1,('بيان العهد والتسويات'!$C31=المنصرف!$C$3:$C$717)*1,المنصرف!$J$3:$J$717)</f>
        <v>0</v>
      </c>
      <c r="BT31" s="160">
        <f>SUMPRODUCT((BT$3=المنصرف!$E$3:$E$717)*1,('بيان العهد والتسويات'!$C31=المنصرف!$C$3:$C$717)*1,المنصرف!$G$3:$G$717)</f>
        <v>0</v>
      </c>
      <c r="BU31" s="160">
        <f>SUMPRODUCT((BT$3=المنصرف!$E$3:$E$717)*1,('بيان العهد والتسويات'!$C31=المنصرف!$C$3:$C$717)*1,المنصرف!$J$3:$J$717)</f>
        <v>0</v>
      </c>
      <c r="BV31" s="160">
        <f>SUMPRODUCT((BV$3=المنصرف!$E$3:$E$717)*1,('بيان العهد والتسويات'!$C31=المنصرف!$C$3:$C$717)*1,المنصرف!$G$3:$G$717)</f>
        <v>0</v>
      </c>
      <c r="BW31" s="160">
        <f>SUMPRODUCT((BV$3=المنصرف!$E$3:$E$717)*1,('بيان العهد والتسويات'!$C31=المنصرف!$C$3:$C$717)*1,المنصرف!$J$3:$J$717)</f>
        <v>0</v>
      </c>
      <c r="BX31" s="160">
        <f>SUMPRODUCT((BX$3=المنصرف!$E$3:$E$717)*1,('بيان العهد والتسويات'!$C31=المنصرف!$C$3:$C$717)*1,المنصرف!$G$3:$G$717)</f>
        <v>0</v>
      </c>
      <c r="BY31" s="160">
        <f>SUMPRODUCT((BX$3=المنصرف!$E$3:$E$717)*1,('بيان العهد والتسويات'!$C31=المنصرف!$C$3:$C$717)*1,المنصرف!$J$3:$J$717)</f>
        <v>0</v>
      </c>
      <c r="BZ31" s="160">
        <f>SUMPRODUCT((BZ$3=المنصرف!$E$3:$E$717)*1,('بيان العهد والتسويات'!$C31=المنصرف!$C$3:$C$717)*1,المنصرف!$G$3:$G$717)</f>
        <v>0</v>
      </c>
      <c r="CA31" s="160">
        <f>SUMPRODUCT((BZ$3=المنصرف!$E$3:$E$717)*1,('بيان العهد والتسويات'!$C31=المنصرف!$C$3:$C$717)*1,المنصرف!$J$3:$J$717)</f>
        <v>0</v>
      </c>
      <c r="CB31" s="160">
        <f>SUMPRODUCT((CB$3=المنصرف!$E$3:$E$717)*1,('بيان العهد والتسويات'!$C31=المنصرف!$C$3:$C$717)*1,المنصرف!$G$3:$G$717)</f>
        <v>0</v>
      </c>
      <c r="CC31" s="160">
        <f>SUMPRODUCT((CB$3=المنصرف!$E$3:$E$717)*1,('بيان العهد والتسويات'!$C31=المنصرف!$C$3:$C$717)*1,المنصرف!$J$3:$J$717)</f>
        <v>0</v>
      </c>
      <c r="CD31" s="160">
        <f>SUMPRODUCT((CD$3=المنصرف!$E$3:$E$717)*1,('بيان العهد والتسويات'!$C31=المنصرف!$C$3:$C$717)*1,المنصرف!$G$3:$G$717)</f>
        <v>0</v>
      </c>
      <c r="CE31" s="160">
        <f>SUMPRODUCT((CD$3=المنصرف!$E$3:$E$717)*1,('بيان العهد والتسويات'!$C31=المنصرف!$C$3:$C$717)*1,المنصرف!$J$3:$J$717)</f>
        <v>0</v>
      </c>
      <c r="CF31" s="160">
        <f>SUMPRODUCT((CF$3=المنصرف!$E$3:$E$717)*1,('بيان العهد والتسويات'!$C31=المنصرف!$C$3:$C$717)*1,المنصرف!$G$3:$G$717)</f>
        <v>0</v>
      </c>
      <c r="CG31" s="160">
        <f>SUMPRODUCT((CF$3=المنصرف!$E$3:$E$717)*1,('بيان العهد والتسويات'!$C31=المنصرف!$C$3:$C$717)*1,المنصرف!$J$3:$J$717)</f>
        <v>0</v>
      </c>
      <c r="CH31" s="160">
        <f>SUMPRODUCT((CH$3=المنصرف!$E$3:$E$717)*1,('بيان العهد والتسويات'!$C31=المنصرف!$C$3:$C$717)*1,المنصرف!$G$3:$G$717)</f>
        <v>0</v>
      </c>
      <c r="CI31" s="160">
        <f>SUMPRODUCT((CH$3=المنصرف!$E$3:$E$717)*1,('بيان العهد والتسويات'!$C31=المنصرف!$C$3:$C$717)*1,المنصرف!$J$3:$J$717)</f>
        <v>0</v>
      </c>
      <c r="CJ31" s="160">
        <f>SUMPRODUCT((CJ$3=المنصرف!$E$3:$E$717)*1,('بيان العهد والتسويات'!$C31=المنصرف!$C$3:$C$717)*1,المنصرف!$G$3:$G$717)</f>
        <v>0</v>
      </c>
      <c r="CK31" s="160">
        <f>SUMPRODUCT((CJ$3=المنصرف!$E$3:$E$717)*1,('بيان العهد والتسويات'!$C31=المنصرف!$C$3:$C$717)*1,المنصرف!$J$3:$J$717)</f>
        <v>0</v>
      </c>
      <c r="CL31" s="160">
        <f>SUMPRODUCT((CL$3=المنصرف!$E$3:$E$717)*1,('بيان العهد والتسويات'!$C31=المنصرف!$C$3:$C$717)*1,المنصرف!$G$3:$G$717)</f>
        <v>0</v>
      </c>
      <c r="CM31" s="160">
        <f>SUMPRODUCT((CL$3=المنصرف!$E$3:$E$717)*1,('بيان العهد والتسويات'!$C31=المنصرف!$C$3:$C$717)*1,المنصرف!$J$3:$J$717)</f>
        <v>0</v>
      </c>
      <c r="CN31" s="160">
        <f>SUMPRODUCT((CN$3=المنصرف!$E$3:$E$717)*1,('بيان العهد والتسويات'!$C31=المنصرف!$C$3:$C$717)*1,المنصرف!$G$3:$G$717)</f>
        <v>0</v>
      </c>
      <c r="CO31" s="160">
        <f>SUMPRODUCT((CN$3=المنصرف!$E$3:$E$717)*1,('بيان العهد والتسويات'!$C31=المنصرف!$C$3:$C$717)*1,المنصرف!$J$3:$J$717)</f>
        <v>0</v>
      </c>
      <c r="CP31" s="160">
        <f>SUMPRODUCT((CP$3=المنصرف!$E$3:$E$717)*1,('بيان العهد والتسويات'!$C31=المنصرف!$C$3:$C$717)*1,المنصرف!$G$3:$G$717)</f>
        <v>0</v>
      </c>
      <c r="CQ31" s="160">
        <f>SUMPRODUCT((CP$3=المنصرف!$E$3:$E$717)*1,('بيان العهد والتسويات'!$C31=المنصرف!$C$3:$C$717)*1,المنصرف!$J$3:$J$717)</f>
        <v>0</v>
      </c>
      <c r="CR31" s="160">
        <f>SUMPRODUCT((CR$3=المنصرف!$E$3:$E$717)*1,('بيان العهد والتسويات'!$C31=المنصرف!$C$3:$C$717)*1,المنصرف!$G$3:$G$717)</f>
        <v>0</v>
      </c>
      <c r="CS31" s="160">
        <f>SUMPRODUCT((CR$3=المنصرف!$E$3:$E$717)*1,('بيان العهد والتسويات'!$C31=المنصرف!$C$3:$C$717)*1,المنصرف!$J$3:$J$717)</f>
        <v>0</v>
      </c>
      <c r="CT31" s="160">
        <f>SUMPRODUCT((CT$3=المنصرف!$E$3:$E$717)*1,('بيان العهد والتسويات'!$C31=المنصرف!$C$3:$C$717)*1,المنصرف!$G$3:$G$717)</f>
        <v>0</v>
      </c>
      <c r="CU31" s="160">
        <f>SUMPRODUCT((CT$3=المنصرف!$E$3:$E$717)*1,('بيان العهد والتسويات'!$C31=المنصرف!$C$3:$C$717)*1,المنصرف!$J$3:$J$717)</f>
        <v>0</v>
      </c>
      <c r="CV31" s="160">
        <f>SUMPRODUCT((CV$3=المنصرف!$E$3:$E$717)*1,('بيان العهد والتسويات'!$C31=المنصرف!$C$3:$C$717)*1,المنصرف!$G$3:$G$717)</f>
        <v>0</v>
      </c>
      <c r="CW31" s="160">
        <f>SUMPRODUCT((CV$3=المنصرف!$E$3:$E$717)*1,('بيان العهد والتسويات'!$C31=المنصرف!$C$3:$C$717)*1,المنصرف!$J$3:$J$717)</f>
        <v>0</v>
      </c>
      <c r="CX31" s="160">
        <f>SUMPRODUCT((CX$3=المنصرف!$E$3:$E$717)*1,('بيان العهد والتسويات'!$C31=المنصرف!$C$3:$C$717)*1,المنصرف!$G$3:$G$717)</f>
        <v>0</v>
      </c>
      <c r="CY31" s="160">
        <f>SUMPRODUCT((CX$3=المنصرف!$E$3:$E$717)*1,('بيان العهد والتسويات'!$C31=المنصرف!$C$3:$C$717)*1,المنصرف!$J$3:$J$717)</f>
        <v>0</v>
      </c>
      <c r="CZ31" s="160">
        <f>SUMPRODUCT((CZ$3=المنصرف!$E$3:$E$717)*1,('بيان العهد والتسويات'!$C31=المنصرف!$C$3:$C$717)*1,المنصرف!$G$3:$G$717)</f>
        <v>0</v>
      </c>
      <c r="DA31" s="160">
        <f>SUMPRODUCT((CZ$3=المنصرف!$E$3:$E$717)*1,('بيان العهد والتسويات'!$C31=المنصرف!$C$3:$C$717)*1,المنصرف!$J$3:$J$717)</f>
        <v>0</v>
      </c>
    </row>
    <row r="32" spans="3:105" ht="20.25" x14ac:dyDescent="0.15">
      <c r="C32" s="134">
        <v>45864</v>
      </c>
      <c r="D32" s="121">
        <f>SUMPRODUCT(($D$3=المنصرف!$E$3:$E$717)*1,('بيان العهد والتسويات'!$C32=المنصرف!$C$3:$C$717)*1,المنصرف!$G$3:$G$717)</f>
        <v>0</v>
      </c>
      <c r="E32" s="122">
        <f>SUMPRODUCT(($D$3=المنصرف!$E$3:$E$717)*1,('بيان العهد والتسويات'!$C32=المنصرف!$C$3:$C$717)*1,المنصرف!$J$3:$J$717)</f>
        <v>0</v>
      </c>
      <c r="F32" s="124">
        <f>SUMPRODUCT(($F$3=المنصرف!$E$3:$E$717)*1,('بيان العهد والتسويات'!$C32=المنصرف!$C$3:$C$717)*1,المنصرف!$G$3:$G$717)</f>
        <v>0</v>
      </c>
      <c r="G32" s="123">
        <f>SUMPRODUCT(($F$3=المنصرف!$E$3:$E$717)*1,('بيان العهد والتسويات'!$C32=المنصرف!$C$3:$C$717)*1,المنصرف!$J$3:$J$717)</f>
        <v>0</v>
      </c>
      <c r="H32" s="121">
        <f>SUMPRODUCT(($H$3=المنصرف!$E$3:$E$717)*1,('بيان العهد والتسويات'!$C32=المنصرف!$C$3:$C$717)*1,المنصرف!$G$3:$G$717)</f>
        <v>0</v>
      </c>
      <c r="I32" s="122">
        <f>SUMPRODUCT(($H$3=المنصرف!$E$3:$E$717)*1,('بيان العهد والتسويات'!$C32=المنصرف!$C$3:$C$717)*1,المنصرف!$J$3:$J$717)</f>
        <v>0</v>
      </c>
      <c r="J32" s="124">
        <f>SUMPRODUCT(($J$3=المنصرف!$E$3:$E$717)*1,('بيان العهد والتسويات'!$C32=المنصرف!$C$3:$C$717)*1,المنصرف!$G$3:$G$717)</f>
        <v>0</v>
      </c>
      <c r="K32" s="123">
        <f>SUMPRODUCT(($J$3=المنصرف!$E$3:$E$717)*1,('بيان العهد والتسويات'!$C32=المنصرف!$C$3:$C$717)*1,المنصرف!$J$3:$J$717)</f>
        <v>0</v>
      </c>
      <c r="L32" s="121">
        <f>SUMPRODUCT(($L$3=المنصرف!$E$3:$E$717)*1,('بيان العهد والتسويات'!$C32=المنصرف!$C$3:$C$717)*1,المنصرف!$G$3:$G$717)</f>
        <v>0</v>
      </c>
      <c r="M32" s="122">
        <f>SUMPRODUCT(($L$3=المنصرف!$E$3:$E$717)*1,('بيان العهد والتسويات'!$C32=المنصرف!$C$3:$C$717)*1,المنصرف!$J$3:$J$717)</f>
        <v>0</v>
      </c>
      <c r="N32" s="124">
        <f>SUMPRODUCT(($N$3=المنصرف!$E$3:$E$717)*1,('بيان العهد والتسويات'!$C32=المنصرف!$C$3:$C$717)*1,المنصرف!$G$3:$G$717)</f>
        <v>0</v>
      </c>
      <c r="O32" s="123">
        <f>SUMPRODUCT(($N$3=المنصرف!$E$3:$E$717)*1,('بيان العهد والتسويات'!$C32=المنصرف!$C$3:$C$717)*1,المنصرف!$J$3:$J$717)</f>
        <v>0</v>
      </c>
      <c r="P32" s="121">
        <f>SUMPRODUCT(($P$3=المنصرف!$E$3:$E$717)*1,('بيان العهد والتسويات'!$C32=المنصرف!$C$3:$C$717)*1,المنصرف!$G$3:$G$717)</f>
        <v>0</v>
      </c>
      <c r="Q32" s="122">
        <f>SUMPRODUCT(($P$3=المنصرف!$E$3:$E$717)*1,('بيان العهد والتسويات'!$C32=المنصرف!$C$3:$C$717)*1,المنصرف!$J$3:$J$717)</f>
        <v>0</v>
      </c>
      <c r="R32" s="124">
        <f>SUMPRODUCT(($R$3=المنصرف!$E$3:$E$717)*1,('بيان العهد والتسويات'!$C32=المنصرف!$C$3:$C$717)*1,المنصرف!$G$3:$G$717)</f>
        <v>0</v>
      </c>
      <c r="S32" s="123">
        <f>SUMPRODUCT(($R$3=المنصرف!$E$3:$E$717)*1,('بيان العهد والتسويات'!$C32=المنصرف!$C$3:$C$717)*1,المنصرف!$J$3:$J$717)</f>
        <v>0</v>
      </c>
      <c r="T32" s="121">
        <f>SUMPRODUCT(($T$3=المنصرف!$E$3:$E$717)*1,('بيان العهد والتسويات'!$C32=المنصرف!$C$3:$C$717)*1,المنصرف!$G$3:$G$717)</f>
        <v>0</v>
      </c>
      <c r="U32" s="122">
        <f>SUMPRODUCT(($T$3=المنصرف!$E$3:$E$717)*1,('بيان العهد والتسويات'!$C32=المنصرف!$C$3:$C$717)*1,المنصرف!$J$3:$J$717)</f>
        <v>0</v>
      </c>
      <c r="V32" s="124">
        <f>SUMPRODUCT(($V$3=المنصرف!$E$3:$E$717)*1,('بيان العهد والتسويات'!$C32=المنصرف!$C$3:$C$717)*1,المنصرف!$G$3:$G$717)</f>
        <v>0</v>
      </c>
      <c r="W32" s="123">
        <f>SUMPRODUCT(($V$3=المنصرف!$E$3:$E$717)*1,('بيان العهد والتسويات'!$C32=المنصرف!$C$3:$C$717)*1,المنصرف!$J$3:$J$717)</f>
        <v>0</v>
      </c>
      <c r="X32" s="121">
        <f>SUMPRODUCT(($X$3=المنصرف!$E$3:$E$717)*1,('بيان العهد والتسويات'!$C32=المنصرف!$C$3:$C$717)*1,المنصرف!$G$3:$G$717)</f>
        <v>0</v>
      </c>
      <c r="Y32" s="122">
        <f>SUMPRODUCT(($X$3=المنصرف!$E$3:$E$717)*1,('بيان العهد والتسويات'!$C32=المنصرف!$C$3:$C$717)*1,المنصرف!$J$3:$J$717)</f>
        <v>0</v>
      </c>
      <c r="Z32" s="124">
        <f>SUMPRODUCT(($Z$3=المنصرف!$E$3:$E$717)*1,('بيان العهد والتسويات'!$C32=المنصرف!$C$3:$C$717)*1,المنصرف!$G$3:$G$717)</f>
        <v>0</v>
      </c>
      <c r="AA32" s="123">
        <f>SUMPRODUCT(($Z$3=المنصرف!$E$3:$E$717)*1,('بيان العهد والتسويات'!$C32=المنصرف!$C$3:$C$717)*1,المنصرف!$J$3:$J$717)</f>
        <v>0</v>
      </c>
      <c r="AB32" s="121">
        <f>SUMPRODUCT(($AB$3=المنصرف!$E$3:$E$717)*1,('بيان العهد والتسويات'!$C32=المنصرف!$C$3:$C$717)*1,المنصرف!$G$3:$G$717)</f>
        <v>0</v>
      </c>
      <c r="AC32" s="122">
        <f>SUMPRODUCT(($AB$3=المنصرف!$E$3:$E$717)*1,('بيان العهد والتسويات'!$C32=المنصرف!$C$3:$C$717)*1,المنصرف!$J$3:$J$717)</f>
        <v>0</v>
      </c>
      <c r="AD32" s="124">
        <f>SUMPRODUCT(($AD$3=المنصرف!$E$3:$E$717)*1,('بيان العهد والتسويات'!$C32=المنصرف!$C$3:$C$717)*1,المنصرف!$G$3:$G$717)</f>
        <v>0</v>
      </c>
      <c r="AE32" s="123">
        <f>SUMPRODUCT(($AD$3=المنصرف!$E$3:$E$717)*1,('بيان العهد والتسويات'!$C32=المنصرف!$C$3:$C$717)*1,المنصرف!$J$3:$J$717)</f>
        <v>0</v>
      </c>
      <c r="AF32" s="121">
        <f>SUMPRODUCT(($AF$3=المنصرف!$E$3:$E$717)*1,('بيان العهد والتسويات'!$C32=المنصرف!$C$3:$C$717)*1,المنصرف!$G$3:$G$717)</f>
        <v>0</v>
      </c>
      <c r="AG32" s="122">
        <f>SUMPRODUCT(($AF$3=المنصرف!$E$3:$E$717)*1,('بيان العهد والتسويات'!$C32=المنصرف!$C$3:$C$717)*1,المنصرف!$J$3:$J$717)</f>
        <v>0</v>
      </c>
      <c r="AH32" s="124">
        <f>SUMPRODUCT(($AH$3=المنصرف!$E$3:$E$717)*1,('بيان العهد والتسويات'!$C32=المنصرف!$C$3:$C$717)*1,المنصرف!$G$3:$G$717)</f>
        <v>0</v>
      </c>
      <c r="AI32" s="123">
        <f>SUMPRODUCT(($AH$3=المنصرف!$E$3:$E$717)*1,('بيان العهد والتسويات'!$C32=المنصرف!$C$3:$C$717)*1,المنصرف!$J$3:$J$717)</f>
        <v>0</v>
      </c>
      <c r="AJ32" s="145">
        <f>SUMPRODUCT((AJ$3=المنصرف!$E$3:$E$717)*1,('بيان العهد والتسويات'!$C32=المنصرف!$C$3:$C$717)*1,المنصرف!$G$3:$G$717)</f>
        <v>0</v>
      </c>
      <c r="AK32" s="145">
        <f>SUMPRODUCT((AJ$3=المنصرف!$E$3:$E$717)*1,('بيان العهد والتسويات'!$C32=المنصرف!$C$3:$C$717)*1,المنصرف!$J$3:$J$717)</f>
        <v>0</v>
      </c>
      <c r="AL32" s="161">
        <f>SUMPRODUCT((AL$3=المنصرف!$E$3:$E$717)*1,('بيان العهد والتسويات'!$C32=المنصرف!$C$3:$C$717)*1,المنصرف!$G$3:$G$717)</f>
        <v>0</v>
      </c>
      <c r="AM32" s="161">
        <f>SUMPRODUCT((AL$3=المنصرف!$E$3:$E$717)*1,('بيان العهد والتسويات'!$C32=المنصرف!$C$3:$C$717)*1,المنصرف!$J$3:$J$717)</f>
        <v>0</v>
      </c>
      <c r="AN32" s="160">
        <f>SUMPRODUCT((AN$3=المنصرف!$E$3:$E$717)*1,('بيان العهد والتسويات'!$C32=المنصرف!$C$3:$C$717)*1,المنصرف!$G$3:$G$717)</f>
        <v>0</v>
      </c>
      <c r="AO32" s="160">
        <f>SUMPRODUCT((AN$3=المنصرف!$E$3:$E$717)*1,('بيان العهد والتسويات'!$C32=المنصرف!$C$3:$C$717)*1,المنصرف!$J$3:$J$717)</f>
        <v>0</v>
      </c>
      <c r="AP32" s="160">
        <f>SUMPRODUCT((AP$3=المنصرف!$E$3:$E$717)*1,('بيان العهد والتسويات'!$C32=المنصرف!$C$3:$C$717)*1,المنصرف!$G$3:$G$717)</f>
        <v>0</v>
      </c>
      <c r="AQ32" s="160">
        <f>SUMPRODUCT((AP$3=المنصرف!$E$3:$E$717)*1,('بيان العهد والتسويات'!$C32=المنصرف!$C$3:$C$717)*1,المنصرف!$J$3:$J$717)</f>
        <v>0</v>
      </c>
      <c r="AR32" s="160">
        <f>SUMPRODUCT((AR$3=المنصرف!$E$3:$E$717)*1,('بيان العهد والتسويات'!$C32=المنصرف!$C$3:$C$717)*1,المنصرف!$G$3:$G$717)</f>
        <v>0</v>
      </c>
      <c r="AS32" s="160">
        <f>SUMPRODUCT((AR$3=المنصرف!$E$3:$E$717)*1,('بيان العهد والتسويات'!$C32=المنصرف!$C$3:$C$717)*1,المنصرف!$J$3:$J$717)</f>
        <v>0</v>
      </c>
      <c r="AT32" s="160">
        <f>SUMPRODUCT((AT$3=المنصرف!$E$3:$E$717)*1,('بيان العهد والتسويات'!$C32=المنصرف!$C$3:$C$717)*1,المنصرف!$G$3:$G$717)</f>
        <v>0</v>
      </c>
      <c r="AU32" s="160">
        <f>SUMPRODUCT((AT$3=المنصرف!$E$3:$E$717)*1,('بيان العهد والتسويات'!$C32=المنصرف!$C$3:$C$717)*1,المنصرف!$J$3:$J$717)</f>
        <v>0</v>
      </c>
      <c r="AV32" s="160">
        <f>SUMPRODUCT((AV$3=المنصرف!$E$3:$E$717)*1,('بيان العهد والتسويات'!$C32=المنصرف!$C$3:$C$717)*1,المنصرف!$G$3:$G$717)</f>
        <v>0</v>
      </c>
      <c r="AW32" s="160">
        <f>SUMPRODUCT((AV$3=المنصرف!$E$3:$E$717)*1,('بيان العهد والتسويات'!$C32=المنصرف!$C$3:$C$717)*1,المنصرف!$J$3:$J$717)</f>
        <v>0</v>
      </c>
      <c r="AX32" s="160">
        <f>SUMPRODUCT((AX$3=المنصرف!$E$3:$E$717)*1,('بيان العهد والتسويات'!$C32=المنصرف!$C$3:$C$717)*1,المنصرف!$G$3:$G$717)</f>
        <v>0</v>
      </c>
      <c r="AY32" s="160">
        <f>SUMPRODUCT((AX$3=المنصرف!$E$3:$E$717)*1,('بيان العهد والتسويات'!$C32=المنصرف!$C$3:$C$717)*1,المنصرف!$J$3:$J$717)</f>
        <v>0</v>
      </c>
      <c r="AZ32" s="160">
        <f>SUMPRODUCT((AZ$3=المنصرف!$E$3:$E$717)*1,('بيان العهد والتسويات'!$C32=المنصرف!$C$3:$C$717)*1,المنصرف!$G$3:$G$717)</f>
        <v>0</v>
      </c>
      <c r="BA32" s="160">
        <f>SUMPRODUCT((AZ$3=المنصرف!$E$3:$E$717)*1,('بيان العهد والتسويات'!$C32=المنصرف!$C$3:$C$717)*1,المنصرف!$J$3:$J$717)</f>
        <v>0</v>
      </c>
      <c r="BB32" s="160">
        <f>SUMPRODUCT((BB$3=المنصرف!$E$3:$E$717)*1,('بيان العهد والتسويات'!$C32=المنصرف!$C$3:$C$717)*1,المنصرف!$G$3:$G$717)</f>
        <v>0</v>
      </c>
      <c r="BC32" s="160">
        <f>SUMPRODUCT((BB$3=المنصرف!$E$3:$E$717)*1,('بيان العهد والتسويات'!$C32=المنصرف!$C$3:$C$717)*1,المنصرف!$J$3:$J$717)</f>
        <v>0</v>
      </c>
      <c r="BD32" s="160">
        <f>SUMPRODUCT((BD$3=المنصرف!$E$3:$E$717)*1,('بيان العهد والتسويات'!$C32=المنصرف!$C$3:$C$717)*1,المنصرف!$G$3:$G$717)</f>
        <v>0</v>
      </c>
      <c r="BE32" s="160">
        <f>SUMPRODUCT((BD$3=المنصرف!$E$3:$E$717)*1,('بيان العهد والتسويات'!$C32=المنصرف!$C$3:$C$717)*1,المنصرف!$J$3:$J$717)</f>
        <v>0</v>
      </c>
      <c r="BF32" s="160">
        <f>SUMPRODUCT((BF$3=المنصرف!$E$3:$E$717)*1,('بيان العهد والتسويات'!$C32=المنصرف!$C$3:$C$717)*1,المنصرف!$G$3:$G$717)</f>
        <v>0</v>
      </c>
      <c r="BG32" s="160">
        <f>SUMPRODUCT((BF$3=المنصرف!$E$3:$E$717)*1,('بيان العهد والتسويات'!$C32=المنصرف!$C$3:$C$717)*1,المنصرف!$J$3:$J$717)</f>
        <v>0</v>
      </c>
      <c r="BH32" s="160">
        <f>SUMPRODUCT((BH$3=المنصرف!$E$3:$E$717)*1,('بيان العهد والتسويات'!$C32=المنصرف!$C$3:$C$717)*1,المنصرف!$G$3:$G$717)</f>
        <v>0</v>
      </c>
      <c r="BI32" s="160">
        <f>SUMPRODUCT((BH$3=المنصرف!$E$3:$E$717)*1,('بيان العهد والتسويات'!$C32=المنصرف!$C$3:$C$717)*1,المنصرف!$J$3:$J$717)</f>
        <v>0</v>
      </c>
      <c r="BJ32" s="160">
        <f>SUMPRODUCT((BJ$3=المنصرف!$E$3:$E$717)*1,('بيان العهد والتسويات'!$C32=المنصرف!$C$3:$C$717)*1,المنصرف!$G$3:$G$717)</f>
        <v>0</v>
      </c>
      <c r="BK32" s="160">
        <f>SUMPRODUCT((BJ$3=المنصرف!$E$3:$E$717)*1,('بيان العهد والتسويات'!$C32=المنصرف!$C$3:$C$717)*1,المنصرف!$J$3:$J$717)</f>
        <v>0</v>
      </c>
      <c r="BL32" s="160">
        <f>SUMPRODUCT((BL$3=المنصرف!$E$3:$E$717)*1,('بيان العهد والتسويات'!$C32=المنصرف!$C$3:$C$717)*1,المنصرف!$G$3:$G$717)</f>
        <v>0</v>
      </c>
      <c r="BM32" s="160">
        <f>SUMPRODUCT((BL$3=المنصرف!$E$3:$E$717)*1,('بيان العهد والتسويات'!$C32=المنصرف!$C$3:$C$717)*1,المنصرف!$J$3:$J$717)</f>
        <v>0</v>
      </c>
      <c r="BN32" s="160">
        <f>SUMPRODUCT((BN$3=المنصرف!$E$3:$E$717)*1,('بيان العهد والتسويات'!$C32=المنصرف!$C$3:$C$717)*1,المنصرف!$G$3:$G$717)</f>
        <v>0</v>
      </c>
      <c r="BO32" s="160">
        <f>SUMPRODUCT((BN$3=المنصرف!$E$3:$E$717)*1,('بيان العهد والتسويات'!$C32=المنصرف!$C$3:$C$717)*1,المنصرف!$J$3:$J$717)</f>
        <v>0</v>
      </c>
      <c r="BP32" s="160">
        <f>SUMPRODUCT((BP$3=المنصرف!$E$3:$E$717)*1,('بيان العهد والتسويات'!$C32=المنصرف!$C$3:$C$717)*1,المنصرف!$G$3:$G$717)</f>
        <v>0</v>
      </c>
      <c r="BQ32" s="160">
        <f>SUMPRODUCT((BP$3=المنصرف!$E$3:$E$717)*1,('بيان العهد والتسويات'!$C32=المنصرف!$C$3:$C$717)*1,المنصرف!$J$3:$J$717)</f>
        <v>0</v>
      </c>
      <c r="BR32" s="160">
        <f>SUMPRODUCT((BR$3=المنصرف!$E$3:$E$717)*1,('بيان العهد والتسويات'!$C32=المنصرف!$C$3:$C$717)*1,المنصرف!$G$3:$G$717)</f>
        <v>0</v>
      </c>
      <c r="BS32" s="160">
        <f>SUMPRODUCT((BR$3=المنصرف!$E$3:$E$717)*1,('بيان العهد والتسويات'!$C32=المنصرف!$C$3:$C$717)*1,المنصرف!$J$3:$J$717)</f>
        <v>0</v>
      </c>
      <c r="BT32" s="160">
        <f>SUMPRODUCT((BT$3=المنصرف!$E$3:$E$717)*1,('بيان العهد والتسويات'!$C32=المنصرف!$C$3:$C$717)*1,المنصرف!$G$3:$G$717)</f>
        <v>0</v>
      </c>
      <c r="BU32" s="160">
        <f>SUMPRODUCT((BT$3=المنصرف!$E$3:$E$717)*1,('بيان العهد والتسويات'!$C32=المنصرف!$C$3:$C$717)*1,المنصرف!$J$3:$J$717)</f>
        <v>0</v>
      </c>
      <c r="BV32" s="160">
        <f>SUMPRODUCT((BV$3=المنصرف!$E$3:$E$717)*1,('بيان العهد والتسويات'!$C32=المنصرف!$C$3:$C$717)*1,المنصرف!$G$3:$G$717)</f>
        <v>0</v>
      </c>
      <c r="BW32" s="160">
        <f>SUMPRODUCT((BV$3=المنصرف!$E$3:$E$717)*1,('بيان العهد والتسويات'!$C32=المنصرف!$C$3:$C$717)*1,المنصرف!$J$3:$J$717)</f>
        <v>0</v>
      </c>
      <c r="BX32" s="160">
        <f>SUMPRODUCT((BX$3=المنصرف!$E$3:$E$717)*1,('بيان العهد والتسويات'!$C32=المنصرف!$C$3:$C$717)*1,المنصرف!$G$3:$G$717)</f>
        <v>0</v>
      </c>
      <c r="BY32" s="160">
        <f>SUMPRODUCT((BX$3=المنصرف!$E$3:$E$717)*1,('بيان العهد والتسويات'!$C32=المنصرف!$C$3:$C$717)*1,المنصرف!$J$3:$J$717)</f>
        <v>0</v>
      </c>
      <c r="BZ32" s="160">
        <f>SUMPRODUCT((BZ$3=المنصرف!$E$3:$E$717)*1,('بيان العهد والتسويات'!$C32=المنصرف!$C$3:$C$717)*1,المنصرف!$G$3:$G$717)</f>
        <v>0</v>
      </c>
      <c r="CA32" s="160">
        <f>SUMPRODUCT((BZ$3=المنصرف!$E$3:$E$717)*1,('بيان العهد والتسويات'!$C32=المنصرف!$C$3:$C$717)*1,المنصرف!$J$3:$J$717)</f>
        <v>0</v>
      </c>
      <c r="CB32" s="160">
        <f>SUMPRODUCT((CB$3=المنصرف!$E$3:$E$717)*1,('بيان العهد والتسويات'!$C32=المنصرف!$C$3:$C$717)*1,المنصرف!$G$3:$G$717)</f>
        <v>0</v>
      </c>
      <c r="CC32" s="160">
        <f>SUMPRODUCT((CB$3=المنصرف!$E$3:$E$717)*1,('بيان العهد والتسويات'!$C32=المنصرف!$C$3:$C$717)*1,المنصرف!$J$3:$J$717)</f>
        <v>0</v>
      </c>
      <c r="CD32" s="160">
        <f>SUMPRODUCT((CD$3=المنصرف!$E$3:$E$717)*1,('بيان العهد والتسويات'!$C32=المنصرف!$C$3:$C$717)*1,المنصرف!$G$3:$G$717)</f>
        <v>0</v>
      </c>
      <c r="CE32" s="160">
        <f>SUMPRODUCT((CD$3=المنصرف!$E$3:$E$717)*1,('بيان العهد والتسويات'!$C32=المنصرف!$C$3:$C$717)*1,المنصرف!$J$3:$J$717)</f>
        <v>0</v>
      </c>
      <c r="CF32" s="160">
        <f>SUMPRODUCT((CF$3=المنصرف!$E$3:$E$717)*1,('بيان العهد والتسويات'!$C32=المنصرف!$C$3:$C$717)*1,المنصرف!$G$3:$G$717)</f>
        <v>0</v>
      </c>
      <c r="CG32" s="160">
        <f>SUMPRODUCT((CF$3=المنصرف!$E$3:$E$717)*1,('بيان العهد والتسويات'!$C32=المنصرف!$C$3:$C$717)*1,المنصرف!$J$3:$J$717)</f>
        <v>0</v>
      </c>
      <c r="CH32" s="160">
        <f>SUMPRODUCT((CH$3=المنصرف!$E$3:$E$717)*1,('بيان العهد والتسويات'!$C32=المنصرف!$C$3:$C$717)*1,المنصرف!$G$3:$G$717)</f>
        <v>0</v>
      </c>
      <c r="CI32" s="160">
        <f>SUMPRODUCT((CH$3=المنصرف!$E$3:$E$717)*1,('بيان العهد والتسويات'!$C32=المنصرف!$C$3:$C$717)*1,المنصرف!$J$3:$J$717)</f>
        <v>0</v>
      </c>
      <c r="CJ32" s="160">
        <f>SUMPRODUCT((CJ$3=المنصرف!$E$3:$E$717)*1,('بيان العهد والتسويات'!$C32=المنصرف!$C$3:$C$717)*1,المنصرف!$G$3:$G$717)</f>
        <v>0</v>
      </c>
      <c r="CK32" s="160">
        <f>SUMPRODUCT((CJ$3=المنصرف!$E$3:$E$717)*1,('بيان العهد والتسويات'!$C32=المنصرف!$C$3:$C$717)*1,المنصرف!$J$3:$J$717)</f>
        <v>0</v>
      </c>
      <c r="CL32" s="160">
        <f>SUMPRODUCT((CL$3=المنصرف!$E$3:$E$717)*1,('بيان العهد والتسويات'!$C32=المنصرف!$C$3:$C$717)*1,المنصرف!$G$3:$G$717)</f>
        <v>0</v>
      </c>
      <c r="CM32" s="160">
        <f>SUMPRODUCT((CL$3=المنصرف!$E$3:$E$717)*1,('بيان العهد والتسويات'!$C32=المنصرف!$C$3:$C$717)*1,المنصرف!$J$3:$J$717)</f>
        <v>0</v>
      </c>
      <c r="CN32" s="160">
        <f>SUMPRODUCT((CN$3=المنصرف!$E$3:$E$717)*1,('بيان العهد والتسويات'!$C32=المنصرف!$C$3:$C$717)*1,المنصرف!$G$3:$G$717)</f>
        <v>0</v>
      </c>
      <c r="CO32" s="160">
        <f>SUMPRODUCT((CN$3=المنصرف!$E$3:$E$717)*1,('بيان العهد والتسويات'!$C32=المنصرف!$C$3:$C$717)*1,المنصرف!$J$3:$J$717)</f>
        <v>0</v>
      </c>
      <c r="CP32" s="160">
        <f>SUMPRODUCT((CP$3=المنصرف!$E$3:$E$717)*1,('بيان العهد والتسويات'!$C32=المنصرف!$C$3:$C$717)*1,المنصرف!$G$3:$G$717)</f>
        <v>0</v>
      </c>
      <c r="CQ32" s="160">
        <f>SUMPRODUCT((CP$3=المنصرف!$E$3:$E$717)*1,('بيان العهد والتسويات'!$C32=المنصرف!$C$3:$C$717)*1,المنصرف!$J$3:$J$717)</f>
        <v>0</v>
      </c>
      <c r="CR32" s="160">
        <f>SUMPRODUCT((CR$3=المنصرف!$E$3:$E$717)*1,('بيان العهد والتسويات'!$C32=المنصرف!$C$3:$C$717)*1,المنصرف!$G$3:$G$717)</f>
        <v>0</v>
      </c>
      <c r="CS32" s="160">
        <f>SUMPRODUCT((CR$3=المنصرف!$E$3:$E$717)*1,('بيان العهد والتسويات'!$C32=المنصرف!$C$3:$C$717)*1,المنصرف!$J$3:$J$717)</f>
        <v>0</v>
      </c>
      <c r="CT32" s="160">
        <f>SUMPRODUCT((CT$3=المنصرف!$E$3:$E$717)*1,('بيان العهد والتسويات'!$C32=المنصرف!$C$3:$C$717)*1,المنصرف!$G$3:$G$717)</f>
        <v>0</v>
      </c>
      <c r="CU32" s="160">
        <f>SUMPRODUCT((CT$3=المنصرف!$E$3:$E$717)*1,('بيان العهد والتسويات'!$C32=المنصرف!$C$3:$C$717)*1,المنصرف!$J$3:$J$717)</f>
        <v>0</v>
      </c>
      <c r="CV32" s="160">
        <f>SUMPRODUCT((CV$3=المنصرف!$E$3:$E$717)*1,('بيان العهد والتسويات'!$C32=المنصرف!$C$3:$C$717)*1,المنصرف!$G$3:$G$717)</f>
        <v>0</v>
      </c>
      <c r="CW32" s="160">
        <f>SUMPRODUCT((CV$3=المنصرف!$E$3:$E$717)*1,('بيان العهد والتسويات'!$C32=المنصرف!$C$3:$C$717)*1,المنصرف!$J$3:$J$717)</f>
        <v>0</v>
      </c>
      <c r="CX32" s="160">
        <f>SUMPRODUCT((CX$3=المنصرف!$E$3:$E$717)*1,('بيان العهد والتسويات'!$C32=المنصرف!$C$3:$C$717)*1,المنصرف!$G$3:$G$717)</f>
        <v>0</v>
      </c>
      <c r="CY32" s="160">
        <f>SUMPRODUCT((CX$3=المنصرف!$E$3:$E$717)*1,('بيان العهد والتسويات'!$C32=المنصرف!$C$3:$C$717)*1,المنصرف!$J$3:$J$717)</f>
        <v>0</v>
      </c>
      <c r="CZ32" s="160">
        <f>SUMPRODUCT((CZ$3=المنصرف!$E$3:$E$717)*1,('بيان العهد والتسويات'!$C32=المنصرف!$C$3:$C$717)*1,المنصرف!$G$3:$G$717)</f>
        <v>0</v>
      </c>
      <c r="DA32" s="160">
        <f>SUMPRODUCT((CZ$3=المنصرف!$E$3:$E$717)*1,('بيان العهد والتسويات'!$C32=المنصرف!$C$3:$C$717)*1,المنصرف!$J$3:$J$717)</f>
        <v>0</v>
      </c>
    </row>
    <row r="33" spans="3:105" ht="20.25" x14ac:dyDescent="0.15">
      <c r="C33" s="134">
        <v>45865</v>
      </c>
      <c r="D33" s="121">
        <f>SUMPRODUCT(($D$3=المنصرف!$E$3:$E$717)*1,('بيان العهد والتسويات'!$C33=المنصرف!$C$3:$C$717)*1,المنصرف!$G$3:$G$717)</f>
        <v>0</v>
      </c>
      <c r="E33" s="122">
        <f>SUMPRODUCT(($D$3=المنصرف!$E$3:$E$717)*1,('بيان العهد والتسويات'!$C33=المنصرف!$C$3:$C$717)*1,المنصرف!$J$3:$J$717)</f>
        <v>0</v>
      </c>
      <c r="F33" s="124">
        <f>SUMPRODUCT(($F$3=المنصرف!$E$3:$E$717)*1,('بيان العهد والتسويات'!$C33=المنصرف!$C$3:$C$717)*1,المنصرف!$G$3:$G$717)</f>
        <v>0</v>
      </c>
      <c r="G33" s="123">
        <f>SUMPRODUCT(($F$3=المنصرف!$E$3:$E$717)*1,('بيان العهد والتسويات'!$C33=المنصرف!$C$3:$C$717)*1,المنصرف!$J$3:$J$717)</f>
        <v>0</v>
      </c>
      <c r="H33" s="121">
        <f>SUMPRODUCT(($H$3=المنصرف!$E$3:$E$717)*1,('بيان العهد والتسويات'!$C33=المنصرف!$C$3:$C$717)*1,المنصرف!$G$3:$G$717)</f>
        <v>0</v>
      </c>
      <c r="I33" s="122">
        <f>SUMPRODUCT(($H$3=المنصرف!$E$3:$E$717)*1,('بيان العهد والتسويات'!$C33=المنصرف!$C$3:$C$717)*1,المنصرف!$J$3:$J$717)</f>
        <v>0</v>
      </c>
      <c r="J33" s="124">
        <f>SUMPRODUCT(($J$3=المنصرف!$E$3:$E$717)*1,('بيان العهد والتسويات'!$C33=المنصرف!$C$3:$C$717)*1,المنصرف!$G$3:$G$717)</f>
        <v>0</v>
      </c>
      <c r="K33" s="123">
        <f>SUMPRODUCT(($J$3=المنصرف!$E$3:$E$717)*1,('بيان العهد والتسويات'!$C33=المنصرف!$C$3:$C$717)*1,المنصرف!$J$3:$J$717)</f>
        <v>0</v>
      </c>
      <c r="L33" s="121">
        <f>SUMPRODUCT(($L$3=المنصرف!$E$3:$E$717)*1,('بيان العهد والتسويات'!$C33=المنصرف!$C$3:$C$717)*1,المنصرف!$G$3:$G$717)</f>
        <v>0</v>
      </c>
      <c r="M33" s="122">
        <f>SUMPRODUCT(($L$3=المنصرف!$E$3:$E$717)*1,('بيان العهد والتسويات'!$C33=المنصرف!$C$3:$C$717)*1,المنصرف!$J$3:$J$717)</f>
        <v>0</v>
      </c>
      <c r="N33" s="124">
        <f>SUMPRODUCT(($N$3=المنصرف!$E$3:$E$717)*1,('بيان العهد والتسويات'!$C33=المنصرف!$C$3:$C$717)*1,المنصرف!$G$3:$G$717)</f>
        <v>0</v>
      </c>
      <c r="O33" s="123">
        <f>SUMPRODUCT(($N$3=المنصرف!$E$3:$E$717)*1,('بيان العهد والتسويات'!$C33=المنصرف!$C$3:$C$717)*1,المنصرف!$J$3:$J$717)</f>
        <v>0</v>
      </c>
      <c r="P33" s="121">
        <f>SUMPRODUCT(($P$3=المنصرف!$E$3:$E$717)*1,('بيان العهد والتسويات'!$C33=المنصرف!$C$3:$C$717)*1,المنصرف!$G$3:$G$717)</f>
        <v>0</v>
      </c>
      <c r="Q33" s="122">
        <f>SUMPRODUCT(($P$3=المنصرف!$E$3:$E$717)*1,('بيان العهد والتسويات'!$C33=المنصرف!$C$3:$C$717)*1,المنصرف!$J$3:$J$717)</f>
        <v>0</v>
      </c>
      <c r="R33" s="124">
        <f>SUMPRODUCT(($R$3=المنصرف!$E$3:$E$717)*1,('بيان العهد والتسويات'!$C33=المنصرف!$C$3:$C$717)*1,المنصرف!$G$3:$G$717)</f>
        <v>0</v>
      </c>
      <c r="S33" s="123">
        <f>SUMPRODUCT(($R$3=المنصرف!$E$3:$E$717)*1,('بيان العهد والتسويات'!$C33=المنصرف!$C$3:$C$717)*1,المنصرف!$J$3:$J$717)</f>
        <v>0</v>
      </c>
      <c r="T33" s="121">
        <f>SUMPRODUCT(($T$3=المنصرف!$E$3:$E$717)*1,('بيان العهد والتسويات'!$C33=المنصرف!$C$3:$C$717)*1,المنصرف!$G$3:$G$717)</f>
        <v>0</v>
      </c>
      <c r="U33" s="122">
        <f>SUMPRODUCT(($T$3=المنصرف!$E$3:$E$717)*1,('بيان العهد والتسويات'!$C33=المنصرف!$C$3:$C$717)*1,المنصرف!$J$3:$J$717)</f>
        <v>0</v>
      </c>
      <c r="V33" s="124">
        <f>SUMPRODUCT(($V$3=المنصرف!$E$3:$E$717)*1,('بيان العهد والتسويات'!$C33=المنصرف!$C$3:$C$717)*1,المنصرف!$G$3:$G$717)</f>
        <v>0</v>
      </c>
      <c r="W33" s="123">
        <f>SUMPRODUCT(($V$3=المنصرف!$E$3:$E$717)*1,('بيان العهد والتسويات'!$C33=المنصرف!$C$3:$C$717)*1,المنصرف!$J$3:$J$717)</f>
        <v>0</v>
      </c>
      <c r="X33" s="121">
        <f>SUMPRODUCT(($X$3=المنصرف!$E$3:$E$717)*1,('بيان العهد والتسويات'!$C33=المنصرف!$C$3:$C$717)*1,المنصرف!$G$3:$G$717)</f>
        <v>0</v>
      </c>
      <c r="Y33" s="122">
        <f>SUMPRODUCT(($X$3=المنصرف!$E$3:$E$717)*1,('بيان العهد والتسويات'!$C33=المنصرف!$C$3:$C$717)*1,المنصرف!$J$3:$J$717)</f>
        <v>0</v>
      </c>
      <c r="Z33" s="124">
        <f>SUMPRODUCT(($Z$3=المنصرف!$E$3:$E$717)*1,('بيان العهد والتسويات'!$C33=المنصرف!$C$3:$C$717)*1,المنصرف!$G$3:$G$717)</f>
        <v>0</v>
      </c>
      <c r="AA33" s="123">
        <f>SUMPRODUCT(($Z$3=المنصرف!$E$3:$E$717)*1,('بيان العهد والتسويات'!$C33=المنصرف!$C$3:$C$717)*1,المنصرف!$J$3:$J$717)</f>
        <v>0</v>
      </c>
      <c r="AB33" s="121">
        <f>SUMPRODUCT(($AB$3=المنصرف!$E$3:$E$717)*1,('بيان العهد والتسويات'!$C33=المنصرف!$C$3:$C$717)*1,المنصرف!$G$3:$G$717)</f>
        <v>0</v>
      </c>
      <c r="AC33" s="122">
        <f>SUMPRODUCT(($AB$3=المنصرف!$E$3:$E$717)*1,('بيان العهد والتسويات'!$C33=المنصرف!$C$3:$C$717)*1,المنصرف!$J$3:$J$717)</f>
        <v>0</v>
      </c>
      <c r="AD33" s="124">
        <f>SUMPRODUCT(($AD$3=المنصرف!$E$3:$E$717)*1,('بيان العهد والتسويات'!$C33=المنصرف!$C$3:$C$717)*1,المنصرف!$G$3:$G$717)</f>
        <v>0</v>
      </c>
      <c r="AE33" s="123">
        <f>SUMPRODUCT(($AD$3=المنصرف!$E$3:$E$717)*1,('بيان العهد والتسويات'!$C33=المنصرف!$C$3:$C$717)*1,المنصرف!$J$3:$J$717)</f>
        <v>0</v>
      </c>
      <c r="AF33" s="121">
        <f>SUMPRODUCT(($AF$3=المنصرف!$E$3:$E$717)*1,('بيان العهد والتسويات'!$C33=المنصرف!$C$3:$C$717)*1,المنصرف!$G$3:$G$717)</f>
        <v>0</v>
      </c>
      <c r="AG33" s="122">
        <f>SUMPRODUCT(($AF$3=المنصرف!$E$3:$E$717)*1,('بيان العهد والتسويات'!$C33=المنصرف!$C$3:$C$717)*1,المنصرف!$J$3:$J$717)</f>
        <v>0</v>
      </c>
      <c r="AH33" s="124">
        <f>SUMPRODUCT(($AH$3=المنصرف!$E$3:$E$717)*1,('بيان العهد والتسويات'!$C33=المنصرف!$C$3:$C$717)*1,المنصرف!$G$3:$G$717)</f>
        <v>0</v>
      </c>
      <c r="AI33" s="123">
        <f>SUMPRODUCT(($AH$3=المنصرف!$E$3:$E$717)*1,('بيان العهد والتسويات'!$C33=المنصرف!$C$3:$C$717)*1,المنصرف!$J$3:$J$717)</f>
        <v>0</v>
      </c>
      <c r="AJ33" s="145">
        <f>SUMPRODUCT((AJ$3=المنصرف!$E$3:$E$717)*1,('بيان العهد والتسويات'!$C33=المنصرف!$C$3:$C$717)*1,المنصرف!$G$3:$G$717)</f>
        <v>0</v>
      </c>
      <c r="AK33" s="145">
        <f>SUMPRODUCT((AJ$3=المنصرف!$E$3:$E$717)*1,('بيان العهد والتسويات'!$C33=المنصرف!$C$3:$C$717)*1,المنصرف!$J$3:$J$717)</f>
        <v>0</v>
      </c>
      <c r="AL33" s="161">
        <f>SUMPRODUCT((AL$3=المنصرف!$E$3:$E$717)*1,('بيان العهد والتسويات'!$C33=المنصرف!$C$3:$C$717)*1,المنصرف!$G$3:$G$717)</f>
        <v>0</v>
      </c>
      <c r="AM33" s="161">
        <f>SUMPRODUCT((AL$3=المنصرف!$E$3:$E$717)*1,('بيان العهد والتسويات'!$C33=المنصرف!$C$3:$C$717)*1,المنصرف!$J$3:$J$717)</f>
        <v>0</v>
      </c>
      <c r="AN33" s="160">
        <f>SUMPRODUCT((AN$3=المنصرف!$E$3:$E$717)*1,('بيان العهد والتسويات'!$C33=المنصرف!$C$3:$C$717)*1,المنصرف!$G$3:$G$717)</f>
        <v>0</v>
      </c>
      <c r="AO33" s="160">
        <f>SUMPRODUCT((AN$3=المنصرف!$E$3:$E$717)*1,('بيان العهد والتسويات'!$C33=المنصرف!$C$3:$C$717)*1,المنصرف!$J$3:$J$717)</f>
        <v>0</v>
      </c>
      <c r="AP33" s="160">
        <f>SUMPRODUCT((AP$3=المنصرف!$E$3:$E$717)*1,('بيان العهد والتسويات'!$C33=المنصرف!$C$3:$C$717)*1,المنصرف!$G$3:$G$717)</f>
        <v>0</v>
      </c>
      <c r="AQ33" s="160">
        <f>SUMPRODUCT((AP$3=المنصرف!$E$3:$E$717)*1,('بيان العهد والتسويات'!$C33=المنصرف!$C$3:$C$717)*1,المنصرف!$J$3:$J$717)</f>
        <v>0</v>
      </c>
      <c r="AR33" s="160">
        <f>SUMPRODUCT((AR$3=المنصرف!$E$3:$E$717)*1,('بيان العهد والتسويات'!$C33=المنصرف!$C$3:$C$717)*1,المنصرف!$G$3:$G$717)</f>
        <v>0</v>
      </c>
      <c r="AS33" s="160">
        <f>SUMPRODUCT((AR$3=المنصرف!$E$3:$E$717)*1,('بيان العهد والتسويات'!$C33=المنصرف!$C$3:$C$717)*1,المنصرف!$J$3:$J$717)</f>
        <v>0</v>
      </c>
      <c r="AT33" s="160">
        <f>SUMPRODUCT((AT$3=المنصرف!$E$3:$E$717)*1,('بيان العهد والتسويات'!$C33=المنصرف!$C$3:$C$717)*1,المنصرف!$G$3:$G$717)</f>
        <v>0</v>
      </c>
      <c r="AU33" s="160">
        <f>SUMPRODUCT((AT$3=المنصرف!$E$3:$E$717)*1,('بيان العهد والتسويات'!$C33=المنصرف!$C$3:$C$717)*1,المنصرف!$J$3:$J$717)</f>
        <v>0</v>
      </c>
      <c r="AV33" s="160">
        <f>SUMPRODUCT((AV$3=المنصرف!$E$3:$E$717)*1,('بيان العهد والتسويات'!$C33=المنصرف!$C$3:$C$717)*1,المنصرف!$G$3:$G$717)</f>
        <v>0</v>
      </c>
      <c r="AW33" s="160">
        <f>SUMPRODUCT((AV$3=المنصرف!$E$3:$E$717)*1,('بيان العهد والتسويات'!$C33=المنصرف!$C$3:$C$717)*1,المنصرف!$J$3:$J$717)</f>
        <v>0</v>
      </c>
      <c r="AX33" s="160">
        <f>SUMPRODUCT((AX$3=المنصرف!$E$3:$E$717)*1,('بيان العهد والتسويات'!$C33=المنصرف!$C$3:$C$717)*1,المنصرف!$G$3:$G$717)</f>
        <v>0</v>
      </c>
      <c r="AY33" s="160">
        <f>SUMPRODUCT((AX$3=المنصرف!$E$3:$E$717)*1,('بيان العهد والتسويات'!$C33=المنصرف!$C$3:$C$717)*1,المنصرف!$J$3:$J$717)</f>
        <v>0</v>
      </c>
      <c r="AZ33" s="160">
        <f>SUMPRODUCT((AZ$3=المنصرف!$E$3:$E$717)*1,('بيان العهد والتسويات'!$C33=المنصرف!$C$3:$C$717)*1,المنصرف!$G$3:$G$717)</f>
        <v>0</v>
      </c>
      <c r="BA33" s="160">
        <f>SUMPRODUCT((AZ$3=المنصرف!$E$3:$E$717)*1,('بيان العهد والتسويات'!$C33=المنصرف!$C$3:$C$717)*1,المنصرف!$J$3:$J$717)</f>
        <v>0</v>
      </c>
      <c r="BB33" s="160">
        <f>SUMPRODUCT((BB$3=المنصرف!$E$3:$E$717)*1,('بيان العهد والتسويات'!$C33=المنصرف!$C$3:$C$717)*1,المنصرف!$G$3:$G$717)</f>
        <v>0</v>
      </c>
      <c r="BC33" s="160">
        <f>SUMPRODUCT((BB$3=المنصرف!$E$3:$E$717)*1,('بيان العهد والتسويات'!$C33=المنصرف!$C$3:$C$717)*1,المنصرف!$J$3:$J$717)</f>
        <v>0</v>
      </c>
      <c r="BD33" s="160">
        <f>SUMPRODUCT((BD$3=المنصرف!$E$3:$E$717)*1,('بيان العهد والتسويات'!$C33=المنصرف!$C$3:$C$717)*1,المنصرف!$G$3:$G$717)</f>
        <v>0</v>
      </c>
      <c r="BE33" s="160">
        <f>SUMPRODUCT((BD$3=المنصرف!$E$3:$E$717)*1,('بيان العهد والتسويات'!$C33=المنصرف!$C$3:$C$717)*1,المنصرف!$J$3:$J$717)</f>
        <v>0</v>
      </c>
      <c r="BF33" s="160">
        <f>SUMPRODUCT((BF$3=المنصرف!$E$3:$E$717)*1,('بيان العهد والتسويات'!$C33=المنصرف!$C$3:$C$717)*1,المنصرف!$G$3:$G$717)</f>
        <v>0</v>
      </c>
      <c r="BG33" s="160">
        <f>SUMPRODUCT((BF$3=المنصرف!$E$3:$E$717)*1,('بيان العهد والتسويات'!$C33=المنصرف!$C$3:$C$717)*1,المنصرف!$J$3:$J$717)</f>
        <v>0</v>
      </c>
      <c r="BH33" s="160">
        <f>SUMPRODUCT((BH$3=المنصرف!$E$3:$E$717)*1,('بيان العهد والتسويات'!$C33=المنصرف!$C$3:$C$717)*1,المنصرف!$G$3:$G$717)</f>
        <v>0</v>
      </c>
      <c r="BI33" s="160">
        <f>SUMPRODUCT((BH$3=المنصرف!$E$3:$E$717)*1,('بيان العهد والتسويات'!$C33=المنصرف!$C$3:$C$717)*1,المنصرف!$J$3:$J$717)</f>
        <v>0</v>
      </c>
      <c r="BJ33" s="160">
        <f>SUMPRODUCT((BJ$3=المنصرف!$E$3:$E$717)*1,('بيان العهد والتسويات'!$C33=المنصرف!$C$3:$C$717)*1,المنصرف!$G$3:$G$717)</f>
        <v>0</v>
      </c>
      <c r="BK33" s="160">
        <f>SUMPRODUCT((BJ$3=المنصرف!$E$3:$E$717)*1,('بيان العهد والتسويات'!$C33=المنصرف!$C$3:$C$717)*1,المنصرف!$J$3:$J$717)</f>
        <v>0</v>
      </c>
      <c r="BL33" s="160">
        <f>SUMPRODUCT((BL$3=المنصرف!$E$3:$E$717)*1,('بيان العهد والتسويات'!$C33=المنصرف!$C$3:$C$717)*1,المنصرف!$G$3:$G$717)</f>
        <v>0</v>
      </c>
      <c r="BM33" s="160">
        <f>SUMPRODUCT((BL$3=المنصرف!$E$3:$E$717)*1,('بيان العهد والتسويات'!$C33=المنصرف!$C$3:$C$717)*1,المنصرف!$J$3:$J$717)</f>
        <v>0</v>
      </c>
      <c r="BN33" s="160">
        <f>SUMPRODUCT((BN$3=المنصرف!$E$3:$E$717)*1,('بيان العهد والتسويات'!$C33=المنصرف!$C$3:$C$717)*1,المنصرف!$G$3:$G$717)</f>
        <v>0</v>
      </c>
      <c r="BO33" s="160">
        <f>SUMPRODUCT((BN$3=المنصرف!$E$3:$E$717)*1,('بيان العهد والتسويات'!$C33=المنصرف!$C$3:$C$717)*1,المنصرف!$J$3:$J$717)</f>
        <v>0</v>
      </c>
      <c r="BP33" s="160">
        <f>SUMPRODUCT((BP$3=المنصرف!$E$3:$E$717)*1,('بيان العهد والتسويات'!$C33=المنصرف!$C$3:$C$717)*1,المنصرف!$G$3:$G$717)</f>
        <v>0</v>
      </c>
      <c r="BQ33" s="160">
        <f>SUMPRODUCT((BP$3=المنصرف!$E$3:$E$717)*1,('بيان العهد والتسويات'!$C33=المنصرف!$C$3:$C$717)*1,المنصرف!$J$3:$J$717)</f>
        <v>0</v>
      </c>
      <c r="BR33" s="160">
        <f>SUMPRODUCT((BR$3=المنصرف!$E$3:$E$717)*1,('بيان العهد والتسويات'!$C33=المنصرف!$C$3:$C$717)*1,المنصرف!$G$3:$G$717)</f>
        <v>0</v>
      </c>
      <c r="BS33" s="160">
        <f>SUMPRODUCT((BR$3=المنصرف!$E$3:$E$717)*1,('بيان العهد والتسويات'!$C33=المنصرف!$C$3:$C$717)*1,المنصرف!$J$3:$J$717)</f>
        <v>0</v>
      </c>
      <c r="BT33" s="160">
        <f>SUMPRODUCT((BT$3=المنصرف!$E$3:$E$717)*1,('بيان العهد والتسويات'!$C33=المنصرف!$C$3:$C$717)*1,المنصرف!$G$3:$G$717)</f>
        <v>0</v>
      </c>
      <c r="BU33" s="160">
        <f>SUMPRODUCT((BT$3=المنصرف!$E$3:$E$717)*1,('بيان العهد والتسويات'!$C33=المنصرف!$C$3:$C$717)*1,المنصرف!$J$3:$J$717)</f>
        <v>0</v>
      </c>
      <c r="BV33" s="160">
        <f>SUMPRODUCT((BV$3=المنصرف!$E$3:$E$717)*1,('بيان العهد والتسويات'!$C33=المنصرف!$C$3:$C$717)*1,المنصرف!$G$3:$G$717)</f>
        <v>0</v>
      </c>
      <c r="BW33" s="160">
        <f>SUMPRODUCT((BV$3=المنصرف!$E$3:$E$717)*1,('بيان العهد والتسويات'!$C33=المنصرف!$C$3:$C$717)*1,المنصرف!$J$3:$J$717)</f>
        <v>0</v>
      </c>
      <c r="BX33" s="160">
        <f>SUMPRODUCT((BX$3=المنصرف!$E$3:$E$717)*1,('بيان العهد والتسويات'!$C33=المنصرف!$C$3:$C$717)*1,المنصرف!$G$3:$G$717)</f>
        <v>0</v>
      </c>
      <c r="BY33" s="160">
        <f>SUMPRODUCT((BX$3=المنصرف!$E$3:$E$717)*1,('بيان العهد والتسويات'!$C33=المنصرف!$C$3:$C$717)*1,المنصرف!$J$3:$J$717)</f>
        <v>0</v>
      </c>
      <c r="BZ33" s="160">
        <f>SUMPRODUCT((BZ$3=المنصرف!$E$3:$E$717)*1,('بيان العهد والتسويات'!$C33=المنصرف!$C$3:$C$717)*1,المنصرف!$G$3:$G$717)</f>
        <v>0</v>
      </c>
      <c r="CA33" s="160">
        <f>SUMPRODUCT((BZ$3=المنصرف!$E$3:$E$717)*1,('بيان العهد والتسويات'!$C33=المنصرف!$C$3:$C$717)*1,المنصرف!$J$3:$J$717)</f>
        <v>0</v>
      </c>
      <c r="CB33" s="160">
        <f>SUMPRODUCT((CB$3=المنصرف!$E$3:$E$717)*1,('بيان العهد والتسويات'!$C33=المنصرف!$C$3:$C$717)*1,المنصرف!$G$3:$G$717)</f>
        <v>0</v>
      </c>
      <c r="CC33" s="160">
        <f>SUMPRODUCT((CB$3=المنصرف!$E$3:$E$717)*1,('بيان العهد والتسويات'!$C33=المنصرف!$C$3:$C$717)*1,المنصرف!$J$3:$J$717)</f>
        <v>0</v>
      </c>
      <c r="CD33" s="160">
        <f>SUMPRODUCT((CD$3=المنصرف!$E$3:$E$717)*1,('بيان العهد والتسويات'!$C33=المنصرف!$C$3:$C$717)*1,المنصرف!$G$3:$G$717)</f>
        <v>0</v>
      </c>
      <c r="CE33" s="160">
        <f>SUMPRODUCT((CD$3=المنصرف!$E$3:$E$717)*1,('بيان العهد والتسويات'!$C33=المنصرف!$C$3:$C$717)*1,المنصرف!$J$3:$J$717)</f>
        <v>0</v>
      </c>
      <c r="CF33" s="160">
        <f>SUMPRODUCT((CF$3=المنصرف!$E$3:$E$717)*1,('بيان العهد والتسويات'!$C33=المنصرف!$C$3:$C$717)*1,المنصرف!$G$3:$G$717)</f>
        <v>0</v>
      </c>
      <c r="CG33" s="160">
        <f>SUMPRODUCT((CF$3=المنصرف!$E$3:$E$717)*1,('بيان العهد والتسويات'!$C33=المنصرف!$C$3:$C$717)*1,المنصرف!$J$3:$J$717)</f>
        <v>0</v>
      </c>
      <c r="CH33" s="160">
        <f>SUMPRODUCT((CH$3=المنصرف!$E$3:$E$717)*1,('بيان العهد والتسويات'!$C33=المنصرف!$C$3:$C$717)*1,المنصرف!$G$3:$G$717)</f>
        <v>0</v>
      </c>
      <c r="CI33" s="160">
        <f>SUMPRODUCT((CH$3=المنصرف!$E$3:$E$717)*1,('بيان العهد والتسويات'!$C33=المنصرف!$C$3:$C$717)*1,المنصرف!$J$3:$J$717)</f>
        <v>0</v>
      </c>
      <c r="CJ33" s="160">
        <f>SUMPRODUCT((CJ$3=المنصرف!$E$3:$E$717)*1,('بيان العهد والتسويات'!$C33=المنصرف!$C$3:$C$717)*1,المنصرف!$G$3:$G$717)</f>
        <v>0</v>
      </c>
      <c r="CK33" s="160">
        <f>SUMPRODUCT((CJ$3=المنصرف!$E$3:$E$717)*1,('بيان العهد والتسويات'!$C33=المنصرف!$C$3:$C$717)*1,المنصرف!$J$3:$J$717)</f>
        <v>0</v>
      </c>
      <c r="CL33" s="160">
        <f>SUMPRODUCT((CL$3=المنصرف!$E$3:$E$717)*1,('بيان العهد والتسويات'!$C33=المنصرف!$C$3:$C$717)*1,المنصرف!$G$3:$G$717)</f>
        <v>0</v>
      </c>
      <c r="CM33" s="160">
        <f>SUMPRODUCT((CL$3=المنصرف!$E$3:$E$717)*1,('بيان العهد والتسويات'!$C33=المنصرف!$C$3:$C$717)*1,المنصرف!$J$3:$J$717)</f>
        <v>0</v>
      </c>
      <c r="CN33" s="160">
        <f>SUMPRODUCT((CN$3=المنصرف!$E$3:$E$717)*1,('بيان العهد والتسويات'!$C33=المنصرف!$C$3:$C$717)*1,المنصرف!$G$3:$G$717)</f>
        <v>0</v>
      </c>
      <c r="CO33" s="160">
        <f>SUMPRODUCT((CN$3=المنصرف!$E$3:$E$717)*1,('بيان العهد والتسويات'!$C33=المنصرف!$C$3:$C$717)*1,المنصرف!$J$3:$J$717)</f>
        <v>0</v>
      </c>
      <c r="CP33" s="160">
        <f>SUMPRODUCT((CP$3=المنصرف!$E$3:$E$717)*1,('بيان العهد والتسويات'!$C33=المنصرف!$C$3:$C$717)*1,المنصرف!$G$3:$G$717)</f>
        <v>0</v>
      </c>
      <c r="CQ33" s="160">
        <f>SUMPRODUCT((CP$3=المنصرف!$E$3:$E$717)*1,('بيان العهد والتسويات'!$C33=المنصرف!$C$3:$C$717)*1,المنصرف!$J$3:$J$717)</f>
        <v>0</v>
      </c>
      <c r="CR33" s="160">
        <f>SUMPRODUCT((CR$3=المنصرف!$E$3:$E$717)*1,('بيان العهد والتسويات'!$C33=المنصرف!$C$3:$C$717)*1,المنصرف!$G$3:$G$717)</f>
        <v>0</v>
      </c>
      <c r="CS33" s="160">
        <f>SUMPRODUCT((CR$3=المنصرف!$E$3:$E$717)*1,('بيان العهد والتسويات'!$C33=المنصرف!$C$3:$C$717)*1,المنصرف!$J$3:$J$717)</f>
        <v>0</v>
      </c>
      <c r="CT33" s="160">
        <f>SUMPRODUCT((CT$3=المنصرف!$E$3:$E$717)*1,('بيان العهد والتسويات'!$C33=المنصرف!$C$3:$C$717)*1,المنصرف!$G$3:$G$717)</f>
        <v>0</v>
      </c>
      <c r="CU33" s="160">
        <f>SUMPRODUCT((CT$3=المنصرف!$E$3:$E$717)*1,('بيان العهد والتسويات'!$C33=المنصرف!$C$3:$C$717)*1,المنصرف!$J$3:$J$717)</f>
        <v>0</v>
      </c>
      <c r="CV33" s="160">
        <f>SUMPRODUCT((CV$3=المنصرف!$E$3:$E$717)*1,('بيان العهد والتسويات'!$C33=المنصرف!$C$3:$C$717)*1,المنصرف!$G$3:$G$717)</f>
        <v>0</v>
      </c>
      <c r="CW33" s="160">
        <f>SUMPRODUCT((CV$3=المنصرف!$E$3:$E$717)*1,('بيان العهد والتسويات'!$C33=المنصرف!$C$3:$C$717)*1,المنصرف!$J$3:$J$717)</f>
        <v>0</v>
      </c>
      <c r="CX33" s="160">
        <f>SUMPRODUCT((CX$3=المنصرف!$E$3:$E$717)*1,('بيان العهد والتسويات'!$C33=المنصرف!$C$3:$C$717)*1,المنصرف!$G$3:$G$717)</f>
        <v>0</v>
      </c>
      <c r="CY33" s="160">
        <f>SUMPRODUCT((CX$3=المنصرف!$E$3:$E$717)*1,('بيان العهد والتسويات'!$C33=المنصرف!$C$3:$C$717)*1,المنصرف!$J$3:$J$717)</f>
        <v>0</v>
      </c>
      <c r="CZ33" s="160">
        <f>SUMPRODUCT((CZ$3=المنصرف!$E$3:$E$717)*1,('بيان العهد والتسويات'!$C33=المنصرف!$C$3:$C$717)*1,المنصرف!$G$3:$G$717)</f>
        <v>0</v>
      </c>
      <c r="DA33" s="160">
        <f>SUMPRODUCT((CZ$3=المنصرف!$E$3:$E$717)*1,('بيان العهد والتسويات'!$C33=المنصرف!$C$3:$C$717)*1,المنصرف!$J$3:$J$717)</f>
        <v>0</v>
      </c>
    </row>
    <row r="34" spans="3:105" ht="20.25" x14ac:dyDescent="0.15">
      <c r="C34" s="134">
        <v>45866</v>
      </c>
      <c r="D34" s="121">
        <f>SUMPRODUCT(($D$3=المنصرف!$E$3:$E$717)*1,('بيان العهد والتسويات'!$C34=المنصرف!$C$3:$C$717)*1,المنصرف!$G$3:$G$717)</f>
        <v>0</v>
      </c>
      <c r="E34" s="122">
        <f>SUMPRODUCT(($D$3=المنصرف!$E$3:$E$717)*1,('بيان العهد والتسويات'!$C34=المنصرف!$C$3:$C$717)*1,المنصرف!$J$3:$J$717)</f>
        <v>0</v>
      </c>
      <c r="F34" s="124">
        <f>SUMPRODUCT(($F$3=المنصرف!$E$3:$E$717)*1,('بيان العهد والتسويات'!$C34=المنصرف!$C$3:$C$717)*1,المنصرف!$G$3:$G$717)</f>
        <v>0</v>
      </c>
      <c r="G34" s="123">
        <f>SUMPRODUCT(($F$3=المنصرف!$E$3:$E$717)*1,('بيان العهد والتسويات'!$C34=المنصرف!$C$3:$C$717)*1,المنصرف!$J$3:$J$717)</f>
        <v>0</v>
      </c>
      <c r="H34" s="121">
        <f>SUMPRODUCT(($H$3=المنصرف!$E$3:$E$717)*1,('بيان العهد والتسويات'!$C34=المنصرف!$C$3:$C$717)*1,المنصرف!$G$3:$G$717)</f>
        <v>0</v>
      </c>
      <c r="I34" s="122">
        <f>SUMPRODUCT(($H$3=المنصرف!$E$3:$E$717)*1,('بيان العهد والتسويات'!$C34=المنصرف!$C$3:$C$717)*1,المنصرف!$J$3:$J$717)</f>
        <v>0</v>
      </c>
      <c r="J34" s="124">
        <f>SUMPRODUCT(($J$3=المنصرف!$E$3:$E$717)*1,('بيان العهد والتسويات'!$C34=المنصرف!$C$3:$C$717)*1,المنصرف!$G$3:$G$717)</f>
        <v>0</v>
      </c>
      <c r="K34" s="123">
        <f>SUMPRODUCT(($J$3=المنصرف!$E$3:$E$717)*1,('بيان العهد والتسويات'!$C34=المنصرف!$C$3:$C$717)*1,المنصرف!$J$3:$J$717)</f>
        <v>0</v>
      </c>
      <c r="L34" s="121">
        <f>SUMPRODUCT(($L$3=المنصرف!$E$3:$E$717)*1,('بيان العهد والتسويات'!$C34=المنصرف!$C$3:$C$717)*1,المنصرف!$G$3:$G$717)</f>
        <v>0</v>
      </c>
      <c r="M34" s="122">
        <f>SUMPRODUCT(($L$3=المنصرف!$E$3:$E$717)*1,('بيان العهد والتسويات'!$C34=المنصرف!$C$3:$C$717)*1,المنصرف!$J$3:$J$717)</f>
        <v>0</v>
      </c>
      <c r="N34" s="124">
        <f>SUMPRODUCT(($N$3=المنصرف!$E$3:$E$717)*1,('بيان العهد والتسويات'!$C34=المنصرف!$C$3:$C$717)*1,المنصرف!$G$3:$G$717)</f>
        <v>0</v>
      </c>
      <c r="O34" s="123">
        <f>SUMPRODUCT(($N$3=المنصرف!$E$3:$E$717)*1,('بيان العهد والتسويات'!$C34=المنصرف!$C$3:$C$717)*1,المنصرف!$J$3:$J$717)</f>
        <v>0</v>
      </c>
      <c r="P34" s="121">
        <f>SUMPRODUCT(($P$3=المنصرف!$E$3:$E$717)*1,('بيان العهد والتسويات'!$C34=المنصرف!$C$3:$C$717)*1,المنصرف!$G$3:$G$717)</f>
        <v>0</v>
      </c>
      <c r="Q34" s="122">
        <f>SUMPRODUCT(($P$3=المنصرف!$E$3:$E$717)*1,('بيان العهد والتسويات'!$C34=المنصرف!$C$3:$C$717)*1,المنصرف!$J$3:$J$717)</f>
        <v>0</v>
      </c>
      <c r="R34" s="124">
        <f>SUMPRODUCT(($R$3=المنصرف!$E$3:$E$717)*1,('بيان العهد والتسويات'!$C34=المنصرف!$C$3:$C$717)*1,المنصرف!$G$3:$G$717)</f>
        <v>0</v>
      </c>
      <c r="S34" s="123">
        <f>SUMPRODUCT(($R$3=المنصرف!$E$3:$E$717)*1,('بيان العهد والتسويات'!$C34=المنصرف!$C$3:$C$717)*1,المنصرف!$J$3:$J$717)</f>
        <v>0</v>
      </c>
      <c r="T34" s="121">
        <f>SUMPRODUCT(($T$3=المنصرف!$E$3:$E$717)*1,('بيان العهد والتسويات'!$C34=المنصرف!$C$3:$C$717)*1,المنصرف!$G$3:$G$717)</f>
        <v>0</v>
      </c>
      <c r="U34" s="122">
        <f>SUMPRODUCT(($T$3=المنصرف!$E$3:$E$717)*1,('بيان العهد والتسويات'!$C34=المنصرف!$C$3:$C$717)*1,المنصرف!$J$3:$J$717)</f>
        <v>0</v>
      </c>
      <c r="V34" s="124">
        <f>SUMPRODUCT(($V$3=المنصرف!$E$3:$E$717)*1,('بيان العهد والتسويات'!$C34=المنصرف!$C$3:$C$717)*1,المنصرف!$G$3:$G$717)</f>
        <v>0</v>
      </c>
      <c r="W34" s="123">
        <f>SUMPRODUCT(($V$3=المنصرف!$E$3:$E$717)*1,('بيان العهد والتسويات'!$C34=المنصرف!$C$3:$C$717)*1,المنصرف!$J$3:$J$717)</f>
        <v>0</v>
      </c>
      <c r="X34" s="121">
        <f>SUMPRODUCT(($X$3=المنصرف!$E$3:$E$717)*1,('بيان العهد والتسويات'!$C34=المنصرف!$C$3:$C$717)*1,المنصرف!$G$3:$G$717)</f>
        <v>0</v>
      </c>
      <c r="Y34" s="122">
        <f>SUMPRODUCT(($X$3=المنصرف!$E$3:$E$717)*1,('بيان العهد والتسويات'!$C34=المنصرف!$C$3:$C$717)*1,المنصرف!$J$3:$J$717)</f>
        <v>0</v>
      </c>
      <c r="Z34" s="124">
        <f>SUMPRODUCT(($Z$3=المنصرف!$E$3:$E$717)*1,('بيان العهد والتسويات'!$C34=المنصرف!$C$3:$C$717)*1,المنصرف!$G$3:$G$717)</f>
        <v>0</v>
      </c>
      <c r="AA34" s="123">
        <f>SUMPRODUCT(($Z$3=المنصرف!$E$3:$E$717)*1,('بيان العهد والتسويات'!$C34=المنصرف!$C$3:$C$717)*1,المنصرف!$J$3:$J$717)</f>
        <v>0</v>
      </c>
      <c r="AB34" s="121">
        <f>SUMPRODUCT(($AB$3=المنصرف!$E$3:$E$717)*1,('بيان العهد والتسويات'!$C34=المنصرف!$C$3:$C$717)*1,المنصرف!$G$3:$G$717)</f>
        <v>0</v>
      </c>
      <c r="AC34" s="122">
        <f>SUMPRODUCT(($AB$3=المنصرف!$E$3:$E$717)*1,('بيان العهد والتسويات'!$C34=المنصرف!$C$3:$C$717)*1,المنصرف!$J$3:$J$717)</f>
        <v>0</v>
      </c>
      <c r="AD34" s="124">
        <f>SUMPRODUCT(($AD$3=المنصرف!$E$3:$E$717)*1,('بيان العهد والتسويات'!$C34=المنصرف!$C$3:$C$717)*1,المنصرف!$G$3:$G$717)</f>
        <v>0</v>
      </c>
      <c r="AE34" s="123">
        <f>SUMPRODUCT(($AD$3=المنصرف!$E$3:$E$717)*1,('بيان العهد والتسويات'!$C34=المنصرف!$C$3:$C$717)*1,المنصرف!$J$3:$J$717)</f>
        <v>0</v>
      </c>
      <c r="AF34" s="121">
        <f>SUMPRODUCT(($AF$3=المنصرف!$E$3:$E$717)*1,('بيان العهد والتسويات'!$C34=المنصرف!$C$3:$C$717)*1,المنصرف!$G$3:$G$717)</f>
        <v>0</v>
      </c>
      <c r="AG34" s="122">
        <f>SUMPRODUCT(($AF$3=المنصرف!$E$3:$E$717)*1,('بيان العهد والتسويات'!$C34=المنصرف!$C$3:$C$717)*1,المنصرف!$J$3:$J$717)</f>
        <v>0</v>
      </c>
      <c r="AH34" s="124">
        <f>SUMPRODUCT(($AH$3=المنصرف!$E$3:$E$717)*1,('بيان العهد والتسويات'!$C34=المنصرف!$C$3:$C$717)*1,المنصرف!$G$3:$G$717)</f>
        <v>0</v>
      </c>
      <c r="AI34" s="123">
        <f>SUMPRODUCT(($AH$3=المنصرف!$E$3:$E$717)*1,('بيان العهد والتسويات'!$C34=المنصرف!$C$3:$C$717)*1,المنصرف!$J$3:$J$717)</f>
        <v>0</v>
      </c>
      <c r="AJ34" s="145">
        <f>SUMPRODUCT((AJ$3=المنصرف!$E$3:$E$717)*1,('بيان العهد والتسويات'!$C34=المنصرف!$C$3:$C$717)*1,المنصرف!$G$3:$G$717)</f>
        <v>0</v>
      </c>
      <c r="AK34" s="145">
        <f>SUMPRODUCT((AJ$3=المنصرف!$E$3:$E$717)*1,('بيان العهد والتسويات'!$C34=المنصرف!$C$3:$C$717)*1,المنصرف!$J$3:$J$717)</f>
        <v>0</v>
      </c>
      <c r="AL34" s="161">
        <f>SUMPRODUCT((AL$3=المنصرف!$E$3:$E$717)*1,('بيان العهد والتسويات'!$C34=المنصرف!$C$3:$C$717)*1,المنصرف!$G$3:$G$717)</f>
        <v>0</v>
      </c>
      <c r="AM34" s="161">
        <f>SUMPRODUCT((AL$3=المنصرف!$E$3:$E$717)*1,('بيان العهد والتسويات'!$C34=المنصرف!$C$3:$C$717)*1,المنصرف!$J$3:$J$717)</f>
        <v>0</v>
      </c>
      <c r="AN34" s="160">
        <f>SUMPRODUCT((AN$3=المنصرف!$E$3:$E$717)*1,('بيان العهد والتسويات'!$C34=المنصرف!$C$3:$C$717)*1,المنصرف!$G$3:$G$717)</f>
        <v>0</v>
      </c>
      <c r="AO34" s="160">
        <f>SUMPRODUCT((AN$3=المنصرف!$E$3:$E$717)*1,('بيان العهد والتسويات'!$C34=المنصرف!$C$3:$C$717)*1,المنصرف!$J$3:$J$717)</f>
        <v>0</v>
      </c>
      <c r="AP34" s="160">
        <f>SUMPRODUCT((AP$3=المنصرف!$E$3:$E$717)*1,('بيان العهد والتسويات'!$C34=المنصرف!$C$3:$C$717)*1,المنصرف!$G$3:$G$717)</f>
        <v>0</v>
      </c>
      <c r="AQ34" s="160">
        <f>SUMPRODUCT((AP$3=المنصرف!$E$3:$E$717)*1,('بيان العهد والتسويات'!$C34=المنصرف!$C$3:$C$717)*1,المنصرف!$J$3:$J$717)</f>
        <v>0</v>
      </c>
      <c r="AR34" s="160">
        <f>SUMPRODUCT((AR$3=المنصرف!$E$3:$E$717)*1,('بيان العهد والتسويات'!$C34=المنصرف!$C$3:$C$717)*1,المنصرف!$G$3:$G$717)</f>
        <v>0</v>
      </c>
      <c r="AS34" s="160">
        <f>SUMPRODUCT((AR$3=المنصرف!$E$3:$E$717)*1,('بيان العهد والتسويات'!$C34=المنصرف!$C$3:$C$717)*1,المنصرف!$J$3:$J$717)</f>
        <v>0</v>
      </c>
      <c r="AT34" s="160">
        <f>SUMPRODUCT((AT$3=المنصرف!$E$3:$E$717)*1,('بيان العهد والتسويات'!$C34=المنصرف!$C$3:$C$717)*1,المنصرف!$G$3:$G$717)</f>
        <v>0</v>
      </c>
      <c r="AU34" s="160">
        <f>SUMPRODUCT((AT$3=المنصرف!$E$3:$E$717)*1,('بيان العهد والتسويات'!$C34=المنصرف!$C$3:$C$717)*1,المنصرف!$J$3:$J$717)</f>
        <v>0</v>
      </c>
      <c r="AV34" s="160">
        <f>SUMPRODUCT((AV$3=المنصرف!$E$3:$E$717)*1,('بيان العهد والتسويات'!$C34=المنصرف!$C$3:$C$717)*1,المنصرف!$G$3:$G$717)</f>
        <v>0</v>
      </c>
      <c r="AW34" s="160">
        <f>SUMPRODUCT((AV$3=المنصرف!$E$3:$E$717)*1,('بيان العهد والتسويات'!$C34=المنصرف!$C$3:$C$717)*1,المنصرف!$J$3:$J$717)</f>
        <v>0</v>
      </c>
      <c r="AX34" s="160">
        <f>SUMPRODUCT((AX$3=المنصرف!$E$3:$E$717)*1,('بيان العهد والتسويات'!$C34=المنصرف!$C$3:$C$717)*1,المنصرف!$G$3:$G$717)</f>
        <v>0</v>
      </c>
      <c r="AY34" s="160">
        <f>SUMPRODUCT((AX$3=المنصرف!$E$3:$E$717)*1,('بيان العهد والتسويات'!$C34=المنصرف!$C$3:$C$717)*1,المنصرف!$J$3:$J$717)</f>
        <v>0</v>
      </c>
      <c r="AZ34" s="160">
        <f>SUMPRODUCT((AZ$3=المنصرف!$E$3:$E$717)*1,('بيان العهد والتسويات'!$C34=المنصرف!$C$3:$C$717)*1,المنصرف!$G$3:$G$717)</f>
        <v>0</v>
      </c>
      <c r="BA34" s="160">
        <f>SUMPRODUCT((AZ$3=المنصرف!$E$3:$E$717)*1,('بيان العهد والتسويات'!$C34=المنصرف!$C$3:$C$717)*1,المنصرف!$J$3:$J$717)</f>
        <v>0</v>
      </c>
      <c r="BB34" s="160">
        <f>SUMPRODUCT((BB$3=المنصرف!$E$3:$E$717)*1,('بيان العهد والتسويات'!$C34=المنصرف!$C$3:$C$717)*1,المنصرف!$G$3:$G$717)</f>
        <v>0</v>
      </c>
      <c r="BC34" s="160">
        <f>SUMPRODUCT((BB$3=المنصرف!$E$3:$E$717)*1,('بيان العهد والتسويات'!$C34=المنصرف!$C$3:$C$717)*1,المنصرف!$J$3:$J$717)</f>
        <v>0</v>
      </c>
      <c r="BD34" s="160">
        <f>SUMPRODUCT((BD$3=المنصرف!$E$3:$E$717)*1,('بيان العهد والتسويات'!$C34=المنصرف!$C$3:$C$717)*1,المنصرف!$G$3:$G$717)</f>
        <v>0</v>
      </c>
      <c r="BE34" s="160">
        <f>SUMPRODUCT((BD$3=المنصرف!$E$3:$E$717)*1,('بيان العهد والتسويات'!$C34=المنصرف!$C$3:$C$717)*1,المنصرف!$J$3:$J$717)</f>
        <v>0</v>
      </c>
      <c r="BF34" s="160">
        <f>SUMPRODUCT((BF$3=المنصرف!$E$3:$E$717)*1,('بيان العهد والتسويات'!$C34=المنصرف!$C$3:$C$717)*1,المنصرف!$G$3:$G$717)</f>
        <v>0</v>
      </c>
      <c r="BG34" s="160">
        <f>SUMPRODUCT((BF$3=المنصرف!$E$3:$E$717)*1,('بيان العهد والتسويات'!$C34=المنصرف!$C$3:$C$717)*1,المنصرف!$J$3:$J$717)</f>
        <v>0</v>
      </c>
      <c r="BH34" s="160">
        <f>SUMPRODUCT((BH$3=المنصرف!$E$3:$E$717)*1,('بيان العهد والتسويات'!$C34=المنصرف!$C$3:$C$717)*1,المنصرف!$G$3:$G$717)</f>
        <v>0</v>
      </c>
      <c r="BI34" s="160">
        <f>SUMPRODUCT((BH$3=المنصرف!$E$3:$E$717)*1,('بيان العهد والتسويات'!$C34=المنصرف!$C$3:$C$717)*1,المنصرف!$J$3:$J$717)</f>
        <v>0</v>
      </c>
      <c r="BJ34" s="160">
        <f>SUMPRODUCT((BJ$3=المنصرف!$E$3:$E$717)*1,('بيان العهد والتسويات'!$C34=المنصرف!$C$3:$C$717)*1,المنصرف!$G$3:$G$717)</f>
        <v>0</v>
      </c>
      <c r="BK34" s="160">
        <f>SUMPRODUCT((BJ$3=المنصرف!$E$3:$E$717)*1,('بيان العهد والتسويات'!$C34=المنصرف!$C$3:$C$717)*1,المنصرف!$J$3:$J$717)</f>
        <v>0</v>
      </c>
      <c r="BL34" s="160">
        <f>SUMPRODUCT((BL$3=المنصرف!$E$3:$E$717)*1,('بيان العهد والتسويات'!$C34=المنصرف!$C$3:$C$717)*1,المنصرف!$G$3:$G$717)</f>
        <v>0</v>
      </c>
      <c r="BM34" s="160">
        <f>SUMPRODUCT((BL$3=المنصرف!$E$3:$E$717)*1,('بيان العهد والتسويات'!$C34=المنصرف!$C$3:$C$717)*1,المنصرف!$J$3:$J$717)</f>
        <v>0</v>
      </c>
      <c r="BN34" s="160">
        <f>SUMPRODUCT((BN$3=المنصرف!$E$3:$E$717)*1,('بيان العهد والتسويات'!$C34=المنصرف!$C$3:$C$717)*1,المنصرف!$G$3:$G$717)</f>
        <v>0</v>
      </c>
      <c r="BO34" s="160">
        <f>SUMPRODUCT((BN$3=المنصرف!$E$3:$E$717)*1,('بيان العهد والتسويات'!$C34=المنصرف!$C$3:$C$717)*1,المنصرف!$J$3:$J$717)</f>
        <v>0</v>
      </c>
      <c r="BP34" s="160">
        <f>SUMPRODUCT((BP$3=المنصرف!$E$3:$E$717)*1,('بيان العهد والتسويات'!$C34=المنصرف!$C$3:$C$717)*1,المنصرف!$G$3:$G$717)</f>
        <v>0</v>
      </c>
      <c r="BQ34" s="160">
        <f>SUMPRODUCT((BP$3=المنصرف!$E$3:$E$717)*1,('بيان العهد والتسويات'!$C34=المنصرف!$C$3:$C$717)*1,المنصرف!$J$3:$J$717)</f>
        <v>0</v>
      </c>
      <c r="BR34" s="160">
        <f>SUMPRODUCT((BR$3=المنصرف!$E$3:$E$717)*1,('بيان العهد والتسويات'!$C34=المنصرف!$C$3:$C$717)*1,المنصرف!$G$3:$G$717)</f>
        <v>0</v>
      </c>
      <c r="BS34" s="160">
        <f>SUMPRODUCT((BR$3=المنصرف!$E$3:$E$717)*1,('بيان العهد والتسويات'!$C34=المنصرف!$C$3:$C$717)*1,المنصرف!$J$3:$J$717)</f>
        <v>0</v>
      </c>
      <c r="BT34" s="160">
        <f>SUMPRODUCT((BT$3=المنصرف!$E$3:$E$717)*1,('بيان العهد والتسويات'!$C34=المنصرف!$C$3:$C$717)*1,المنصرف!$G$3:$G$717)</f>
        <v>0</v>
      </c>
      <c r="BU34" s="160">
        <f>SUMPRODUCT((BT$3=المنصرف!$E$3:$E$717)*1,('بيان العهد والتسويات'!$C34=المنصرف!$C$3:$C$717)*1,المنصرف!$J$3:$J$717)</f>
        <v>0</v>
      </c>
      <c r="BV34" s="160">
        <f>SUMPRODUCT((BV$3=المنصرف!$E$3:$E$717)*1,('بيان العهد والتسويات'!$C34=المنصرف!$C$3:$C$717)*1,المنصرف!$G$3:$G$717)</f>
        <v>0</v>
      </c>
      <c r="BW34" s="160">
        <f>SUMPRODUCT((BV$3=المنصرف!$E$3:$E$717)*1,('بيان العهد والتسويات'!$C34=المنصرف!$C$3:$C$717)*1,المنصرف!$J$3:$J$717)</f>
        <v>0</v>
      </c>
      <c r="BX34" s="160">
        <f>SUMPRODUCT((BX$3=المنصرف!$E$3:$E$717)*1,('بيان العهد والتسويات'!$C34=المنصرف!$C$3:$C$717)*1,المنصرف!$G$3:$G$717)</f>
        <v>0</v>
      </c>
      <c r="BY34" s="160">
        <f>SUMPRODUCT((BX$3=المنصرف!$E$3:$E$717)*1,('بيان العهد والتسويات'!$C34=المنصرف!$C$3:$C$717)*1,المنصرف!$J$3:$J$717)</f>
        <v>0</v>
      </c>
      <c r="BZ34" s="160">
        <f>SUMPRODUCT((BZ$3=المنصرف!$E$3:$E$717)*1,('بيان العهد والتسويات'!$C34=المنصرف!$C$3:$C$717)*1,المنصرف!$G$3:$G$717)</f>
        <v>0</v>
      </c>
      <c r="CA34" s="160">
        <f>SUMPRODUCT((BZ$3=المنصرف!$E$3:$E$717)*1,('بيان العهد والتسويات'!$C34=المنصرف!$C$3:$C$717)*1,المنصرف!$J$3:$J$717)</f>
        <v>0</v>
      </c>
      <c r="CB34" s="160">
        <f>SUMPRODUCT((CB$3=المنصرف!$E$3:$E$717)*1,('بيان العهد والتسويات'!$C34=المنصرف!$C$3:$C$717)*1,المنصرف!$G$3:$G$717)</f>
        <v>0</v>
      </c>
      <c r="CC34" s="160">
        <f>SUMPRODUCT((CB$3=المنصرف!$E$3:$E$717)*1,('بيان العهد والتسويات'!$C34=المنصرف!$C$3:$C$717)*1,المنصرف!$J$3:$J$717)</f>
        <v>0</v>
      </c>
      <c r="CD34" s="160">
        <f>SUMPRODUCT((CD$3=المنصرف!$E$3:$E$717)*1,('بيان العهد والتسويات'!$C34=المنصرف!$C$3:$C$717)*1,المنصرف!$G$3:$G$717)</f>
        <v>0</v>
      </c>
      <c r="CE34" s="160">
        <f>SUMPRODUCT((CD$3=المنصرف!$E$3:$E$717)*1,('بيان العهد والتسويات'!$C34=المنصرف!$C$3:$C$717)*1,المنصرف!$J$3:$J$717)</f>
        <v>0</v>
      </c>
      <c r="CF34" s="160">
        <f>SUMPRODUCT((CF$3=المنصرف!$E$3:$E$717)*1,('بيان العهد والتسويات'!$C34=المنصرف!$C$3:$C$717)*1,المنصرف!$G$3:$G$717)</f>
        <v>0</v>
      </c>
      <c r="CG34" s="160">
        <f>SUMPRODUCT((CF$3=المنصرف!$E$3:$E$717)*1,('بيان العهد والتسويات'!$C34=المنصرف!$C$3:$C$717)*1,المنصرف!$J$3:$J$717)</f>
        <v>0</v>
      </c>
      <c r="CH34" s="160">
        <f>SUMPRODUCT((CH$3=المنصرف!$E$3:$E$717)*1,('بيان العهد والتسويات'!$C34=المنصرف!$C$3:$C$717)*1,المنصرف!$G$3:$G$717)</f>
        <v>0</v>
      </c>
      <c r="CI34" s="160">
        <f>SUMPRODUCT((CH$3=المنصرف!$E$3:$E$717)*1,('بيان العهد والتسويات'!$C34=المنصرف!$C$3:$C$717)*1,المنصرف!$J$3:$J$717)</f>
        <v>0</v>
      </c>
      <c r="CJ34" s="160">
        <f>SUMPRODUCT((CJ$3=المنصرف!$E$3:$E$717)*1,('بيان العهد والتسويات'!$C34=المنصرف!$C$3:$C$717)*1,المنصرف!$G$3:$G$717)</f>
        <v>0</v>
      </c>
      <c r="CK34" s="160">
        <f>SUMPRODUCT((CJ$3=المنصرف!$E$3:$E$717)*1,('بيان العهد والتسويات'!$C34=المنصرف!$C$3:$C$717)*1,المنصرف!$J$3:$J$717)</f>
        <v>0</v>
      </c>
      <c r="CL34" s="160">
        <f>SUMPRODUCT((CL$3=المنصرف!$E$3:$E$717)*1,('بيان العهد والتسويات'!$C34=المنصرف!$C$3:$C$717)*1,المنصرف!$G$3:$G$717)</f>
        <v>0</v>
      </c>
      <c r="CM34" s="160">
        <f>SUMPRODUCT((CL$3=المنصرف!$E$3:$E$717)*1,('بيان العهد والتسويات'!$C34=المنصرف!$C$3:$C$717)*1,المنصرف!$J$3:$J$717)</f>
        <v>0</v>
      </c>
      <c r="CN34" s="160">
        <f>SUMPRODUCT((CN$3=المنصرف!$E$3:$E$717)*1,('بيان العهد والتسويات'!$C34=المنصرف!$C$3:$C$717)*1,المنصرف!$G$3:$G$717)</f>
        <v>0</v>
      </c>
      <c r="CO34" s="160">
        <f>SUMPRODUCT((CN$3=المنصرف!$E$3:$E$717)*1,('بيان العهد والتسويات'!$C34=المنصرف!$C$3:$C$717)*1,المنصرف!$J$3:$J$717)</f>
        <v>0</v>
      </c>
      <c r="CP34" s="160">
        <f>SUMPRODUCT((CP$3=المنصرف!$E$3:$E$717)*1,('بيان العهد والتسويات'!$C34=المنصرف!$C$3:$C$717)*1,المنصرف!$G$3:$G$717)</f>
        <v>0</v>
      </c>
      <c r="CQ34" s="160">
        <f>SUMPRODUCT((CP$3=المنصرف!$E$3:$E$717)*1,('بيان العهد والتسويات'!$C34=المنصرف!$C$3:$C$717)*1,المنصرف!$J$3:$J$717)</f>
        <v>0</v>
      </c>
      <c r="CR34" s="160">
        <f>SUMPRODUCT((CR$3=المنصرف!$E$3:$E$717)*1,('بيان العهد والتسويات'!$C34=المنصرف!$C$3:$C$717)*1,المنصرف!$G$3:$G$717)</f>
        <v>0</v>
      </c>
      <c r="CS34" s="160">
        <f>SUMPRODUCT((CR$3=المنصرف!$E$3:$E$717)*1,('بيان العهد والتسويات'!$C34=المنصرف!$C$3:$C$717)*1,المنصرف!$J$3:$J$717)</f>
        <v>0</v>
      </c>
      <c r="CT34" s="160">
        <f>SUMPRODUCT((CT$3=المنصرف!$E$3:$E$717)*1,('بيان العهد والتسويات'!$C34=المنصرف!$C$3:$C$717)*1,المنصرف!$G$3:$G$717)</f>
        <v>0</v>
      </c>
      <c r="CU34" s="160">
        <f>SUMPRODUCT((CT$3=المنصرف!$E$3:$E$717)*1,('بيان العهد والتسويات'!$C34=المنصرف!$C$3:$C$717)*1,المنصرف!$J$3:$J$717)</f>
        <v>0</v>
      </c>
      <c r="CV34" s="160">
        <f>SUMPRODUCT((CV$3=المنصرف!$E$3:$E$717)*1,('بيان العهد والتسويات'!$C34=المنصرف!$C$3:$C$717)*1,المنصرف!$G$3:$G$717)</f>
        <v>0</v>
      </c>
      <c r="CW34" s="160">
        <f>SUMPRODUCT((CV$3=المنصرف!$E$3:$E$717)*1,('بيان العهد والتسويات'!$C34=المنصرف!$C$3:$C$717)*1,المنصرف!$J$3:$J$717)</f>
        <v>0</v>
      </c>
      <c r="CX34" s="160">
        <f>SUMPRODUCT((CX$3=المنصرف!$E$3:$E$717)*1,('بيان العهد والتسويات'!$C34=المنصرف!$C$3:$C$717)*1,المنصرف!$G$3:$G$717)</f>
        <v>0</v>
      </c>
      <c r="CY34" s="160">
        <f>SUMPRODUCT((CX$3=المنصرف!$E$3:$E$717)*1,('بيان العهد والتسويات'!$C34=المنصرف!$C$3:$C$717)*1,المنصرف!$J$3:$J$717)</f>
        <v>0</v>
      </c>
      <c r="CZ34" s="160">
        <f>SUMPRODUCT((CZ$3=المنصرف!$E$3:$E$717)*1,('بيان العهد والتسويات'!$C34=المنصرف!$C$3:$C$717)*1,المنصرف!$G$3:$G$717)</f>
        <v>0</v>
      </c>
      <c r="DA34" s="160">
        <f>SUMPRODUCT((CZ$3=المنصرف!$E$3:$E$717)*1,('بيان العهد والتسويات'!$C34=المنصرف!$C$3:$C$717)*1,المنصرف!$J$3:$J$717)</f>
        <v>0</v>
      </c>
    </row>
    <row r="35" spans="3:105" s="24" customFormat="1" ht="25.5" x14ac:dyDescent="0.15">
      <c r="C35" s="134">
        <v>45867</v>
      </c>
      <c r="D35" s="121">
        <f>SUMPRODUCT(($D$3=المنصرف!$E$3:$E$717)*1,('بيان العهد والتسويات'!$C35=المنصرف!$C$3:$C$717)*1,المنصرف!$G$3:$G$717)</f>
        <v>0</v>
      </c>
      <c r="E35" s="122">
        <f>SUMPRODUCT(($D$3=المنصرف!$E$3:$E$717)*1,('بيان العهد والتسويات'!$C35=المنصرف!$C$3:$C$717)*1,المنصرف!$J$3:$J$717)</f>
        <v>0</v>
      </c>
      <c r="F35" s="124">
        <f>SUMPRODUCT(($F$3=المنصرف!$E$3:$E$717)*1,('بيان العهد والتسويات'!$C35=المنصرف!$C$3:$C$717)*1,المنصرف!$G$3:$G$717)</f>
        <v>0</v>
      </c>
      <c r="G35" s="123">
        <f>SUMPRODUCT(($F$3=المنصرف!$E$3:$E$717)*1,('بيان العهد والتسويات'!$C35=المنصرف!$C$3:$C$717)*1,المنصرف!$J$3:$J$717)</f>
        <v>0</v>
      </c>
      <c r="H35" s="121">
        <f>SUMPRODUCT(($H$3=المنصرف!$E$3:$E$717)*1,('بيان العهد والتسويات'!$C35=المنصرف!$C$3:$C$717)*1,المنصرف!$G$3:$G$717)</f>
        <v>0</v>
      </c>
      <c r="I35" s="122">
        <f>SUMPRODUCT(($H$3=المنصرف!$E$3:$E$717)*1,('بيان العهد والتسويات'!$C35=المنصرف!$C$3:$C$717)*1,المنصرف!$J$3:$J$717)</f>
        <v>0</v>
      </c>
      <c r="J35" s="124">
        <f>SUMPRODUCT(($J$3=المنصرف!$E$3:$E$717)*1,('بيان العهد والتسويات'!$C35=المنصرف!$C$3:$C$717)*1,المنصرف!$G$3:$G$717)</f>
        <v>0</v>
      </c>
      <c r="K35" s="123">
        <f>SUMPRODUCT(($J$3=المنصرف!$E$3:$E$717)*1,('بيان العهد والتسويات'!$C35=المنصرف!$C$3:$C$717)*1,المنصرف!$J$3:$J$717)</f>
        <v>0</v>
      </c>
      <c r="L35" s="121">
        <f>SUMPRODUCT(($L$3=المنصرف!$E$3:$E$717)*1,('بيان العهد والتسويات'!$C35=المنصرف!$C$3:$C$717)*1,المنصرف!$G$3:$G$717)</f>
        <v>0</v>
      </c>
      <c r="M35" s="122">
        <f>SUMPRODUCT(($L$3=المنصرف!$E$3:$E$717)*1,('بيان العهد والتسويات'!$C35=المنصرف!$C$3:$C$717)*1,المنصرف!$J$3:$J$717)</f>
        <v>0</v>
      </c>
      <c r="N35" s="124">
        <f>SUMPRODUCT(($N$3=المنصرف!$E$3:$E$717)*1,('بيان العهد والتسويات'!$C35=المنصرف!$C$3:$C$717)*1,المنصرف!$G$3:$G$717)</f>
        <v>0</v>
      </c>
      <c r="O35" s="123">
        <f>SUMPRODUCT(($N$3=المنصرف!$E$3:$E$717)*1,('بيان العهد والتسويات'!$C35=المنصرف!$C$3:$C$717)*1,المنصرف!$J$3:$J$717)</f>
        <v>0</v>
      </c>
      <c r="P35" s="121">
        <f>SUMPRODUCT(($P$3=المنصرف!$E$3:$E$717)*1,('بيان العهد والتسويات'!$C35=المنصرف!$C$3:$C$717)*1,المنصرف!$G$3:$G$717)</f>
        <v>0</v>
      </c>
      <c r="Q35" s="122">
        <f>SUMPRODUCT(($P$3=المنصرف!$E$3:$E$717)*1,('بيان العهد والتسويات'!$C35=المنصرف!$C$3:$C$717)*1,المنصرف!$J$3:$J$717)</f>
        <v>0</v>
      </c>
      <c r="R35" s="124">
        <f>SUMPRODUCT(($R$3=المنصرف!$E$3:$E$717)*1,('بيان العهد والتسويات'!$C35=المنصرف!$C$3:$C$717)*1,المنصرف!$G$3:$G$717)</f>
        <v>0</v>
      </c>
      <c r="S35" s="123">
        <f>SUMPRODUCT(($R$3=المنصرف!$E$3:$E$717)*1,('بيان العهد والتسويات'!$C35=المنصرف!$C$3:$C$717)*1,المنصرف!$J$3:$J$717)</f>
        <v>0</v>
      </c>
      <c r="T35" s="121">
        <f>SUMPRODUCT(($T$3=المنصرف!$E$3:$E$717)*1,('بيان العهد والتسويات'!$C35=المنصرف!$C$3:$C$717)*1,المنصرف!$G$3:$G$717)</f>
        <v>0</v>
      </c>
      <c r="U35" s="122">
        <f>SUMPRODUCT(($T$3=المنصرف!$E$3:$E$717)*1,('بيان العهد والتسويات'!$C35=المنصرف!$C$3:$C$717)*1,المنصرف!$J$3:$J$717)</f>
        <v>0</v>
      </c>
      <c r="V35" s="124">
        <f>SUMPRODUCT(($V$3=المنصرف!$E$3:$E$717)*1,('بيان العهد والتسويات'!$C35=المنصرف!$C$3:$C$717)*1,المنصرف!$G$3:$G$717)</f>
        <v>0</v>
      </c>
      <c r="W35" s="123">
        <f>SUMPRODUCT(($V$3=المنصرف!$E$3:$E$717)*1,('بيان العهد والتسويات'!$C35=المنصرف!$C$3:$C$717)*1,المنصرف!$J$3:$J$717)</f>
        <v>0</v>
      </c>
      <c r="X35" s="121">
        <f>SUMPRODUCT(($X$3=المنصرف!$E$3:$E$717)*1,('بيان العهد والتسويات'!$C35=المنصرف!$C$3:$C$717)*1,المنصرف!$G$3:$G$717)</f>
        <v>0</v>
      </c>
      <c r="Y35" s="122">
        <f>SUMPRODUCT(($X$3=المنصرف!$E$3:$E$717)*1,('بيان العهد والتسويات'!$C35=المنصرف!$C$3:$C$717)*1,المنصرف!$J$3:$J$717)</f>
        <v>0</v>
      </c>
      <c r="Z35" s="124">
        <f>SUMPRODUCT(($Z$3=المنصرف!$E$3:$E$717)*1,('بيان العهد والتسويات'!$C35=المنصرف!$C$3:$C$717)*1,المنصرف!$G$3:$G$717)</f>
        <v>0</v>
      </c>
      <c r="AA35" s="123">
        <f>SUMPRODUCT(($Z$3=المنصرف!$E$3:$E$717)*1,('بيان العهد والتسويات'!$C35=المنصرف!$C$3:$C$717)*1,المنصرف!$J$3:$J$717)</f>
        <v>0</v>
      </c>
      <c r="AB35" s="121">
        <f>SUMPRODUCT(($AB$3=المنصرف!$E$3:$E$717)*1,('بيان العهد والتسويات'!$C35=المنصرف!$C$3:$C$717)*1,المنصرف!$G$3:$G$717)</f>
        <v>0</v>
      </c>
      <c r="AC35" s="122">
        <f>SUMPRODUCT(($AB$3=المنصرف!$E$3:$E$717)*1,('بيان العهد والتسويات'!$C35=المنصرف!$C$3:$C$717)*1,المنصرف!$J$3:$J$717)</f>
        <v>0</v>
      </c>
      <c r="AD35" s="124">
        <f>SUMPRODUCT(($AD$3=المنصرف!$E$3:$E$717)*1,('بيان العهد والتسويات'!$C35=المنصرف!$C$3:$C$717)*1,المنصرف!$G$3:$G$717)</f>
        <v>0</v>
      </c>
      <c r="AE35" s="123">
        <f>SUMPRODUCT(($AD$3=المنصرف!$E$3:$E$717)*1,('بيان العهد والتسويات'!$C35=المنصرف!$C$3:$C$717)*1,المنصرف!$J$3:$J$717)</f>
        <v>0</v>
      </c>
      <c r="AF35" s="121">
        <f>SUMPRODUCT(($AF$3=المنصرف!$E$3:$E$717)*1,('بيان العهد والتسويات'!$C35=المنصرف!$C$3:$C$717)*1,المنصرف!$G$3:$G$717)</f>
        <v>0</v>
      </c>
      <c r="AG35" s="122">
        <f>SUMPRODUCT(($AF$3=المنصرف!$E$3:$E$717)*1,('بيان العهد والتسويات'!$C35=المنصرف!$C$3:$C$717)*1,المنصرف!$J$3:$J$717)</f>
        <v>0</v>
      </c>
      <c r="AH35" s="124">
        <f>SUMPRODUCT(($AH$3=المنصرف!$E$3:$E$717)*1,('بيان العهد والتسويات'!$C35=المنصرف!$C$3:$C$717)*1,المنصرف!$G$3:$G$717)</f>
        <v>0</v>
      </c>
      <c r="AI35" s="123">
        <f>SUMPRODUCT(($AH$3=المنصرف!$E$3:$E$717)*1,('بيان العهد والتسويات'!$C35=المنصرف!$C$3:$C$717)*1,المنصرف!$J$3:$J$717)</f>
        <v>0</v>
      </c>
      <c r="AJ35" s="145">
        <f>SUMPRODUCT((AJ$3=المنصرف!$E$3:$E$717)*1,('بيان العهد والتسويات'!$C35=المنصرف!$C$3:$C$717)*1,المنصرف!$G$3:$G$717)</f>
        <v>0</v>
      </c>
      <c r="AK35" s="145">
        <f>SUMPRODUCT((AJ$3=المنصرف!$E$3:$E$717)*1,('بيان العهد والتسويات'!$C35=المنصرف!$C$3:$C$717)*1,المنصرف!$J$3:$J$717)</f>
        <v>0</v>
      </c>
      <c r="AL35" s="161">
        <f>SUMPRODUCT((AL$3=المنصرف!$E$3:$E$717)*1,('بيان العهد والتسويات'!$C35=المنصرف!$C$3:$C$717)*1,المنصرف!$G$3:$G$717)</f>
        <v>0</v>
      </c>
      <c r="AM35" s="161">
        <f>SUMPRODUCT((AL$3=المنصرف!$E$3:$E$717)*1,('بيان العهد والتسويات'!$C35=المنصرف!$C$3:$C$717)*1,المنصرف!$J$3:$J$717)</f>
        <v>0</v>
      </c>
      <c r="AN35" s="160">
        <f>SUMPRODUCT((AN$3=المنصرف!$E$3:$E$717)*1,('بيان العهد والتسويات'!$C35=المنصرف!$C$3:$C$717)*1,المنصرف!$G$3:$G$717)</f>
        <v>0</v>
      </c>
      <c r="AO35" s="160">
        <f>SUMPRODUCT((AN$3=المنصرف!$E$3:$E$717)*1,('بيان العهد والتسويات'!$C35=المنصرف!$C$3:$C$717)*1,المنصرف!$J$3:$J$717)</f>
        <v>0</v>
      </c>
      <c r="AP35" s="160">
        <f>SUMPRODUCT((AP$3=المنصرف!$E$3:$E$717)*1,('بيان العهد والتسويات'!$C35=المنصرف!$C$3:$C$717)*1,المنصرف!$G$3:$G$717)</f>
        <v>0</v>
      </c>
      <c r="AQ35" s="160">
        <f>SUMPRODUCT((AP$3=المنصرف!$E$3:$E$717)*1,('بيان العهد والتسويات'!$C35=المنصرف!$C$3:$C$717)*1,المنصرف!$J$3:$J$717)</f>
        <v>0</v>
      </c>
      <c r="AR35" s="160">
        <f>SUMPRODUCT((AR$3=المنصرف!$E$3:$E$717)*1,('بيان العهد والتسويات'!$C35=المنصرف!$C$3:$C$717)*1,المنصرف!$G$3:$G$717)</f>
        <v>0</v>
      </c>
      <c r="AS35" s="160">
        <f>SUMPRODUCT((AR$3=المنصرف!$E$3:$E$717)*1,('بيان العهد والتسويات'!$C35=المنصرف!$C$3:$C$717)*1,المنصرف!$J$3:$J$717)</f>
        <v>0</v>
      </c>
      <c r="AT35" s="160">
        <f>SUMPRODUCT((AT$3=المنصرف!$E$3:$E$717)*1,('بيان العهد والتسويات'!$C35=المنصرف!$C$3:$C$717)*1,المنصرف!$G$3:$G$717)</f>
        <v>0</v>
      </c>
      <c r="AU35" s="160">
        <f>SUMPRODUCT((AT$3=المنصرف!$E$3:$E$717)*1,('بيان العهد والتسويات'!$C35=المنصرف!$C$3:$C$717)*1,المنصرف!$J$3:$J$717)</f>
        <v>0</v>
      </c>
      <c r="AV35" s="160">
        <f>SUMPRODUCT((AV$3=المنصرف!$E$3:$E$717)*1,('بيان العهد والتسويات'!$C35=المنصرف!$C$3:$C$717)*1,المنصرف!$G$3:$G$717)</f>
        <v>0</v>
      </c>
      <c r="AW35" s="160">
        <f>SUMPRODUCT((AV$3=المنصرف!$E$3:$E$717)*1,('بيان العهد والتسويات'!$C35=المنصرف!$C$3:$C$717)*1,المنصرف!$J$3:$J$717)</f>
        <v>0</v>
      </c>
      <c r="AX35" s="160">
        <f>SUMPRODUCT((AX$3=المنصرف!$E$3:$E$717)*1,('بيان العهد والتسويات'!$C35=المنصرف!$C$3:$C$717)*1,المنصرف!$G$3:$G$717)</f>
        <v>0</v>
      </c>
      <c r="AY35" s="160">
        <f>SUMPRODUCT((AX$3=المنصرف!$E$3:$E$717)*1,('بيان العهد والتسويات'!$C35=المنصرف!$C$3:$C$717)*1,المنصرف!$J$3:$J$717)</f>
        <v>0</v>
      </c>
      <c r="AZ35" s="160">
        <f>SUMPRODUCT((AZ$3=المنصرف!$E$3:$E$717)*1,('بيان العهد والتسويات'!$C35=المنصرف!$C$3:$C$717)*1,المنصرف!$G$3:$G$717)</f>
        <v>0</v>
      </c>
      <c r="BA35" s="160">
        <f>SUMPRODUCT((AZ$3=المنصرف!$E$3:$E$717)*1,('بيان العهد والتسويات'!$C35=المنصرف!$C$3:$C$717)*1,المنصرف!$J$3:$J$717)</f>
        <v>0</v>
      </c>
      <c r="BB35" s="160">
        <f>SUMPRODUCT((BB$3=المنصرف!$E$3:$E$717)*1,('بيان العهد والتسويات'!$C35=المنصرف!$C$3:$C$717)*1,المنصرف!$G$3:$G$717)</f>
        <v>0</v>
      </c>
      <c r="BC35" s="160">
        <f>SUMPRODUCT((BB$3=المنصرف!$E$3:$E$717)*1,('بيان العهد والتسويات'!$C35=المنصرف!$C$3:$C$717)*1,المنصرف!$J$3:$J$717)</f>
        <v>0</v>
      </c>
      <c r="BD35" s="160">
        <f>SUMPRODUCT((BD$3=المنصرف!$E$3:$E$717)*1,('بيان العهد والتسويات'!$C35=المنصرف!$C$3:$C$717)*1,المنصرف!$G$3:$G$717)</f>
        <v>0</v>
      </c>
      <c r="BE35" s="160">
        <f>SUMPRODUCT((BD$3=المنصرف!$E$3:$E$717)*1,('بيان العهد والتسويات'!$C35=المنصرف!$C$3:$C$717)*1,المنصرف!$J$3:$J$717)</f>
        <v>0</v>
      </c>
      <c r="BF35" s="160">
        <f>SUMPRODUCT((BF$3=المنصرف!$E$3:$E$717)*1,('بيان العهد والتسويات'!$C35=المنصرف!$C$3:$C$717)*1,المنصرف!$G$3:$G$717)</f>
        <v>0</v>
      </c>
      <c r="BG35" s="160">
        <f>SUMPRODUCT((BF$3=المنصرف!$E$3:$E$717)*1,('بيان العهد والتسويات'!$C35=المنصرف!$C$3:$C$717)*1,المنصرف!$J$3:$J$717)</f>
        <v>0</v>
      </c>
      <c r="BH35" s="160">
        <f>SUMPRODUCT((BH$3=المنصرف!$E$3:$E$717)*1,('بيان العهد والتسويات'!$C35=المنصرف!$C$3:$C$717)*1,المنصرف!$G$3:$G$717)</f>
        <v>0</v>
      </c>
      <c r="BI35" s="160">
        <f>SUMPRODUCT((BH$3=المنصرف!$E$3:$E$717)*1,('بيان العهد والتسويات'!$C35=المنصرف!$C$3:$C$717)*1,المنصرف!$J$3:$J$717)</f>
        <v>0</v>
      </c>
      <c r="BJ35" s="160">
        <f>SUMPRODUCT((BJ$3=المنصرف!$E$3:$E$717)*1,('بيان العهد والتسويات'!$C35=المنصرف!$C$3:$C$717)*1,المنصرف!$G$3:$G$717)</f>
        <v>0</v>
      </c>
      <c r="BK35" s="160">
        <f>SUMPRODUCT((BJ$3=المنصرف!$E$3:$E$717)*1,('بيان العهد والتسويات'!$C35=المنصرف!$C$3:$C$717)*1,المنصرف!$J$3:$J$717)</f>
        <v>0</v>
      </c>
      <c r="BL35" s="160">
        <f>SUMPRODUCT((BL$3=المنصرف!$E$3:$E$717)*1,('بيان العهد والتسويات'!$C35=المنصرف!$C$3:$C$717)*1,المنصرف!$G$3:$G$717)</f>
        <v>0</v>
      </c>
      <c r="BM35" s="160">
        <f>SUMPRODUCT((BL$3=المنصرف!$E$3:$E$717)*1,('بيان العهد والتسويات'!$C35=المنصرف!$C$3:$C$717)*1,المنصرف!$J$3:$J$717)</f>
        <v>0</v>
      </c>
      <c r="BN35" s="160">
        <f>SUMPRODUCT((BN$3=المنصرف!$E$3:$E$717)*1,('بيان العهد والتسويات'!$C35=المنصرف!$C$3:$C$717)*1,المنصرف!$G$3:$G$717)</f>
        <v>0</v>
      </c>
      <c r="BO35" s="160">
        <f>SUMPRODUCT((BN$3=المنصرف!$E$3:$E$717)*1,('بيان العهد والتسويات'!$C35=المنصرف!$C$3:$C$717)*1,المنصرف!$J$3:$J$717)</f>
        <v>0</v>
      </c>
      <c r="BP35" s="160">
        <f>SUMPRODUCT((BP$3=المنصرف!$E$3:$E$717)*1,('بيان العهد والتسويات'!$C35=المنصرف!$C$3:$C$717)*1,المنصرف!$G$3:$G$717)</f>
        <v>0</v>
      </c>
      <c r="BQ35" s="160">
        <f>SUMPRODUCT((BP$3=المنصرف!$E$3:$E$717)*1,('بيان العهد والتسويات'!$C35=المنصرف!$C$3:$C$717)*1,المنصرف!$J$3:$J$717)</f>
        <v>0</v>
      </c>
      <c r="BR35" s="160">
        <f>SUMPRODUCT((BR$3=المنصرف!$E$3:$E$717)*1,('بيان العهد والتسويات'!$C35=المنصرف!$C$3:$C$717)*1,المنصرف!$G$3:$G$717)</f>
        <v>0</v>
      </c>
      <c r="BS35" s="160">
        <f>SUMPRODUCT((BR$3=المنصرف!$E$3:$E$717)*1,('بيان العهد والتسويات'!$C35=المنصرف!$C$3:$C$717)*1,المنصرف!$J$3:$J$717)</f>
        <v>0</v>
      </c>
      <c r="BT35" s="160">
        <f>SUMPRODUCT((BT$3=المنصرف!$E$3:$E$717)*1,('بيان العهد والتسويات'!$C35=المنصرف!$C$3:$C$717)*1,المنصرف!$G$3:$G$717)</f>
        <v>0</v>
      </c>
      <c r="BU35" s="160">
        <f>SUMPRODUCT((BT$3=المنصرف!$E$3:$E$717)*1,('بيان العهد والتسويات'!$C35=المنصرف!$C$3:$C$717)*1,المنصرف!$J$3:$J$717)</f>
        <v>0</v>
      </c>
      <c r="BV35" s="160">
        <f>SUMPRODUCT((BV$3=المنصرف!$E$3:$E$717)*1,('بيان العهد والتسويات'!$C35=المنصرف!$C$3:$C$717)*1,المنصرف!$G$3:$G$717)</f>
        <v>0</v>
      </c>
      <c r="BW35" s="160">
        <f>SUMPRODUCT((BV$3=المنصرف!$E$3:$E$717)*1,('بيان العهد والتسويات'!$C35=المنصرف!$C$3:$C$717)*1,المنصرف!$J$3:$J$717)</f>
        <v>0</v>
      </c>
      <c r="BX35" s="160">
        <f>SUMPRODUCT((BX$3=المنصرف!$E$3:$E$717)*1,('بيان العهد والتسويات'!$C35=المنصرف!$C$3:$C$717)*1,المنصرف!$G$3:$G$717)</f>
        <v>0</v>
      </c>
      <c r="BY35" s="160">
        <f>SUMPRODUCT((BX$3=المنصرف!$E$3:$E$717)*1,('بيان العهد والتسويات'!$C35=المنصرف!$C$3:$C$717)*1,المنصرف!$J$3:$J$717)</f>
        <v>0</v>
      </c>
      <c r="BZ35" s="160">
        <f>SUMPRODUCT((BZ$3=المنصرف!$E$3:$E$717)*1,('بيان العهد والتسويات'!$C35=المنصرف!$C$3:$C$717)*1,المنصرف!$G$3:$G$717)</f>
        <v>0</v>
      </c>
      <c r="CA35" s="160">
        <f>SUMPRODUCT((BZ$3=المنصرف!$E$3:$E$717)*1,('بيان العهد والتسويات'!$C35=المنصرف!$C$3:$C$717)*1,المنصرف!$J$3:$J$717)</f>
        <v>0</v>
      </c>
      <c r="CB35" s="160">
        <f>SUMPRODUCT((CB$3=المنصرف!$E$3:$E$717)*1,('بيان العهد والتسويات'!$C35=المنصرف!$C$3:$C$717)*1,المنصرف!$G$3:$G$717)</f>
        <v>0</v>
      </c>
      <c r="CC35" s="160">
        <f>SUMPRODUCT((CB$3=المنصرف!$E$3:$E$717)*1,('بيان العهد والتسويات'!$C35=المنصرف!$C$3:$C$717)*1,المنصرف!$J$3:$J$717)</f>
        <v>0</v>
      </c>
      <c r="CD35" s="160">
        <f>SUMPRODUCT((CD$3=المنصرف!$E$3:$E$717)*1,('بيان العهد والتسويات'!$C35=المنصرف!$C$3:$C$717)*1,المنصرف!$G$3:$G$717)</f>
        <v>0</v>
      </c>
      <c r="CE35" s="160">
        <f>SUMPRODUCT((CD$3=المنصرف!$E$3:$E$717)*1,('بيان العهد والتسويات'!$C35=المنصرف!$C$3:$C$717)*1,المنصرف!$J$3:$J$717)</f>
        <v>0</v>
      </c>
      <c r="CF35" s="160">
        <f>SUMPRODUCT((CF$3=المنصرف!$E$3:$E$717)*1,('بيان العهد والتسويات'!$C35=المنصرف!$C$3:$C$717)*1,المنصرف!$G$3:$G$717)</f>
        <v>0</v>
      </c>
      <c r="CG35" s="160">
        <f>SUMPRODUCT((CF$3=المنصرف!$E$3:$E$717)*1,('بيان العهد والتسويات'!$C35=المنصرف!$C$3:$C$717)*1,المنصرف!$J$3:$J$717)</f>
        <v>0</v>
      </c>
      <c r="CH35" s="160">
        <f>SUMPRODUCT((CH$3=المنصرف!$E$3:$E$717)*1,('بيان العهد والتسويات'!$C35=المنصرف!$C$3:$C$717)*1,المنصرف!$G$3:$G$717)</f>
        <v>0</v>
      </c>
      <c r="CI35" s="160">
        <f>SUMPRODUCT((CH$3=المنصرف!$E$3:$E$717)*1,('بيان العهد والتسويات'!$C35=المنصرف!$C$3:$C$717)*1,المنصرف!$J$3:$J$717)</f>
        <v>0</v>
      </c>
      <c r="CJ35" s="160">
        <f>SUMPRODUCT((CJ$3=المنصرف!$E$3:$E$717)*1,('بيان العهد والتسويات'!$C35=المنصرف!$C$3:$C$717)*1,المنصرف!$G$3:$G$717)</f>
        <v>0</v>
      </c>
      <c r="CK35" s="160">
        <f>SUMPRODUCT((CJ$3=المنصرف!$E$3:$E$717)*1,('بيان العهد والتسويات'!$C35=المنصرف!$C$3:$C$717)*1,المنصرف!$J$3:$J$717)</f>
        <v>0</v>
      </c>
      <c r="CL35" s="160">
        <f>SUMPRODUCT((CL$3=المنصرف!$E$3:$E$717)*1,('بيان العهد والتسويات'!$C35=المنصرف!$C$3:$C$717)*1,المنصرف!$G$3:$G$717)</f>
        <v>0</v>
      </c>
      <c r="CM35" s="160">
        <f>SUMPRODUCT((CL$3=المنصرف!$E$3:$E$717)*1,('بيان العهد والتسويات'!$C35=المنصرف!$C$3:$C$717)*1,المنصرف!$J$3:$J$717)</f>
        <v>0</v>
      </c>
      <c r="CN35" s="160">
        <f>SUMPRODUCT((CN$3=المنصرف!$E$3:$E$717)*1,('بيان العهد والتسويات'!$C35=المنصرف!$C$3:$C$717)*1,المنصرف!$G$3:$G$717)</f>
        <v>0</v>
      </c>
      <c r="CO35" s="160">
        <f>SUMPRODUCT((CN$3=المنصرف!$E$3:$E$717)*1,('بيان العهد والتسويات'!$C35=المنصرف!$C$3:$C$717)*1,المنصرف!$J$3:$J$717)</f>
        <v>0</v>
      </c>
      <c r="CP35" s="160">
        <f>SUMPRODUCT((CP$3=المنصرف!$E$3:$E$717)*1,('بيان العهد والتسويات'!$C35=المنصرف!$C$3:$C$717)*1,المنصرف!$G$3:$G$717)</f>
        <v>0</v>
      </c>
      <c r="CQ35" s="160">
        <f>SUMPRODUCT((CP$3=المنصرف!$E$3:$E$717)*1,('بيان العهد والتسويات'!$C35=المنصرف!$C$3:$C$717)*1,المنصرف!$J$3:$J$717)</f>
        <v>0</v>
      </c>
      <c r="CR35" s="160">
        <f>SUMPRODUCT((CR$3=المنصرف!$E$3:$E$717)*1,('بيان العهد والتسويات'!$C35=المنصرف!$C$3:$C$717)*1,المنصرف!$G$3:$G$717)</f>
        <v>0</v>
      </c>
      <c r="CS35" s="160">
        <f>SUMPRODUCT((CR$3=المنصرف!$E$3:$E$717)*1,('بيان العهد والتسويات'!$C35=المنصرف!$C$3:$C$717)*1,المنصرف!$J$3:$J$717)</f>
        <v>0</v>
      </c>
      <c r="CT35" s="160">
        <f>SUMPRODUCT((CT$3=المنصرف!$E$3:$E$717)*1,('بيان العهد والتسويات'!$C35=المنصرف!$C$3:$C$717)*1,المنصرف!$G$3:$G$717)</f>
        <v>0</v>
      </c>
      <c r="CU35" s="160">
        <f>SUMPRODUCT((CT$3=المنصرف!$E$3:$E$717)*1,('بيان العهد والتسويات'!$C35=المنصرف!$C$3:$C$717)*1,المنصرف!$J$3:$J$717)</f>
        <v>0</v>
      </c>
      <c r="CV35" s="160">
        <f>SUMPRODUCT((CV$3=المنصرف!$E$3:$E$717)*1,('بيان العهد والتسويات'!$C35=المنصرف!$C$3:$C$717)*1,المنصرف!$G$3:$G$717)</f>
        <v>0</v>
      </c>
      <c r="CW35" s="160">
        <f>SUMPRODUCT((CV$3=المنصرف!$E$3:$E$717)*1,('بيان العهد والتسويات'!$C35=المنصرف!$C$3:$C$717)*1,المنصرف!$J$3:$J$717)</f>
        <v>0</v>
      </c>
      <c r="CX35" s="160">
        <f>SUMPRODUCT((CX$3=المنصرف!$E$3:$E$717)*1,('بيان العهد والتسويات'!$C35=المنصرف!$C$3:$C$717)*1,المنصرف!$G$3:$G$717)</f>
        <v>0</v>
      </c>
      <c r="CY35" s="160">
        <f>SUMPRODUCT((CX$3=المنصرف!$E$3:$E$717)*1,('بيان العهد والتسويات'!$C35=المنصرف!$C$3:$C$717)*1,المنصرف!$J$3:$J$717)</f>
        <v>0</v>
      </c>
      <c r="CZ35" s="160">
        <f>SUMPRODUCT((CZ$3=المنصرف!$E$3:$E$717)*1,('بيان العهد والتسويات'!$C35=المنصرف!$C$3:$C$717)*1,المنصرف!$G$3:$G$717)</f>
        <v>0</v>
      </c>
      <c r="DA35" s="160">
        <f>SUMPRODUCT((CZ$3=المنصرف!$E$3:$E$717)*1,('بيان العهد والتسويات'!$C35=المنصرف!$C$3:$C$717)*1,المنصرف!$J$3:$J$717)</f>
        <v>0</v>
      </c>
    </row>
    <row r="36" spans="3:105" ht="20.25" x14ac:dyDescent="0.15">
      <c r="C36" s="134">
        <v>45868</v>
      </c>
      <c r="D36" s="121">
        <f>SUMPRODUCT(($D$3=المنصرف!$E$3:$E$717)*1,('بيان العهد والتسويات'!$C36=المنصرف!$C$3:$C$717)*1,المنصرف!$G$3:$G$717)</f>
        <v>0</v>
      </c>
      <c r="E36" s="122">
        <f>SUMPRODUCT(($D$3=المنصرف!$E$3:$E$717)*1,('بيان العهد والتسويات'!$C36=المنصرف!$C$3:$C$717)*1,المنصرف!$J$3:$J$717)</f>
        <v>0</v>
      </c>
      <c r="F36" s="124">
        <f>SUMPRODUCT(($F$3=المنصرف!$E$3:$E$717)*1,('بيان العهد والتسويات'!$C36=المنصرف!$C$3:$C$717)*1,المنصرف!$G$3:$G$717)</f>
        <v>0</v>
      </c>
      <c r="G36" s="123">
        <f>SUMPRODUCT(($F$3=المنصرف!$E$3:$E$717)*1,('بيان العهد والتسويات'!$C36=المنصرف!$C$3:$C$717)*1,المنصرف!$J$3:$J$717)</f>
        <v>0</v>
      </c>
      <c r="H36" s="121">
        <f>SUMPRODUCT(($H$3=المنصرف!$E$3:$E$717)*1,('بيان العهد والتسويات'!$C36=المنصرف!$C$3:$C$717)*1,المنصرف!$G$3:$G$717)</f>
        <v>0</v>
      </c>
      <c r="I36" s="122">
        <f>SUMPRODUCT(($H$3=المنصرف!$E$3:$E$717)*1,('بيان العهد والتسويات'!$C36=المنصرف!$C$3:$C$717)*1,المنصرف!$J$3:$J$717)</f>
        <v>0</v>
      </c>
      <c r="J36" s="124">
        <f>SUMPRODUCT(($J$3=المنصرف!$E$3:$E$717)*1,('بيان العهد والتسويات'!$C36=المنصرف!$C$3:$C$717)*1,المنصرف!$G$3:$G$717)</f>
        <v>0</v>
      </c>
      <c r="K36" s="123">
        <f>SUMPRODUCT(($J$3=المنصرف!$E$3:$E$717)*1,('بيان العهد والتسويات'!$C36=المنصرف!$C$3:$C$717)*1,المنصرف!$J$3:$J$717)</f>
        <v>0</v>
      </c>
      <c r="L36" s="121">
        <f>SUMPRODUCT(($L$3=المنصرف!$E$3:$E$717)*1,('بيان العهد والتسويات'!$C36=المنصرف!$C$3:$C$717)*1,المنصرف!$G$3:$G$717)</f>
        <v>0</v>
      </c>
      <c r="M36" s="122">
        <f>SUMPRODUCT(($L$3=المنصرف!$E$3:$E$717)*1,('بيان العهد والتسويات'!$C36=المنصرف!$C$3:$C$717)*1,المنصرف!$J$3:$J$717)</f>
        <v>0</v>
      </c>
      <c r="N36" s="124">
        <f>SUMPRODUCT(($N$3=المنصرف!$E$3:$E$717)*1,('بيان العهد والتسويات'!$C36=المنصرف!$C$3:$C$717)*1,المنصرف!$G$3:$G$717)</f>
        <v>0</v>
      </c>
      <c r="O36" s="123">
        <f>SUMPRODUCT(($N$3=المنصرف!$E$3:$E$717)*1,('بيان العهد والتسويات'!$C36=المنصرف!$C$3:$C$717)*1,المنصرف!$J$3:$J$717)</f>
        <v>0</v>
      </c>
      <c r="P36" s="121">
        <f>SUMPRODUCT(($P$3=المنصرف!$E$3:$E$717)*1,('بيان العهد والتسويات'!$C36=المنصرف!$C$3:$C$717)*1,المنصرف!$G$3:$G$717)</f>
        <v>0</v>
      </c>
      <c r="Q36" s="122">
        <f>SUMPRODUCT(($P$3=المنصرف!$E$3:$E$717)*1,('بيان العهد والتسويات'!$C36=المنصرف!$C$3:$C$717)*1,المنصرف!$J$3:$J$717)</f>
        <v>0</v>
      </c>
      <c r="R36" s="124">
        <f>SUMPRODUCT(($R$3=المنصرف!$E$3:$E$717)*1,('بيان العهد والتسويات'!$C36=المنصرف!$C$3:$C$717)*1,المنصرف!$G$3:$G$717)</f>
        <v>0</v>
      </c>
      <c r="S36" s="123">
        <f>SUMPRODUCT(($R$3=المنصرف!$E$3:$E$717)*1,('بيان العهد والتسويات'!$C36=المنصرف!$C$3:$C$717)*1,المنصرف!$J$3:$J$717)</f>
        <v>0</v>
      </c>
      <c r="T36" s="121">
        <f>SUMPRODUCT(($T$3=المنصرف!$E$3:$E$717)*1,('بيان العهد والتسويات'!$C36=المنصرف!$C$3:$C$717)*1,المنصرف!$G$3:$G$717)</f>
        <v>0</v>
      </c>
      <c r="U36" s="122">
        <f>SUMPRODUCT(($T$3=المنصرف!$E$3:$E$717)*1,('بيان العهد والتسويات'!$C36=المنصرف!$C$3:$C$717)*1,المنصرف!$J$3:$J$717)</f>
        <v>0</v>
      </c>
      <c r="V36" s="124">
        <f>SUMPRODUCT(($V$3=المنصرف!$E$3:$E$717)*1,('بيان العهد والتسويات'!$C36=المنصرف!$C$3:$C$717)*1,المنصرف!$G$3:$G$717)</f>
        <v>0</v>
      </c>
      <c r="W36" s="123">
        <f>SUMPRODUCT(($V$3=المنصرف!$E$3:$E$717)*1,('بيان العهد والتسويات'!$C36=المنصرف!$C$3:$C$717)*1,المنصرف!$J$3:$J$717)</f>
        <v>0</v>
      </c>
      <c r="X36" s="121">
        <f>SUMPRODUCT(($X$3=المنصرف!$E$3:$E$717)*1,('بيان العهد والتسويات'!$C36=المنصرف!$C$3:$C$717)*1,المنصرف!$G$3:$G$717)</f>
        <v>0</v>
      </c>
      <c r="Y36" s="122">
        <f>SUMPRODUCT(($X$3=المنصرف!$E$3:$E$717)*1,('بيان العهد والتسويات'!$C36=المنصرف!$C$3:$C$717)*1,المنصرف!$J$3:$J$717)</f>
        <v>0</v>
      </c>
      <c r="Z36" s="124">
        <f>SUMPRODUCT(($Z$3=المنصرف!$E$3:$E$717)*1,('بيان العهد والتسويات'!$C36=المنصرف!$C$3:$C$717)*1,المنصرف!$G$3:$G$717)</f>
        <v>0</v>
      </c>
      <c r="AA36" s="123">
        <f>SUMPRODUCT(($Z$3=المنصرف!$E$3:$E$717)*1,('بيان العهد والتسويات'!$C36=المنصرف!$C$3:$C$717)*1,المنصرف!$J$3:$J$717)</f>
        <v>0</v>
      </c>
      <c r="AB36" s="121">
        <f>SUMPRODUCT(($AB$3=المنصرف!$E$3:$E$717)*1,('بيان العهد والتسويات'!$C36=المنصرف!$C$3:$C$717)*1,المنصرف!$G$3:$G$717)</f>
        <v>0</v>
      </c>
      <c r="AC36" s="122">
        <f>SUMPRODUCT(($AB$3=المنصرف!$E$3:$E$717)*1,('بيان العهد والتسويات'!$C36=المنصرف!$C$3:$C$717)*1,المنصرف!$J$3:$J$717)</f>
        <v>0</v>
      </c>
      <c r="AD36" s="124">
        <f>SUMPRODUCT(($AD$3=المنصرف!$E$3:$E$717)*1,('بيان العهد والتسويات'!$C36=المنصرف!$C$3:$C$717)*1,المنصرف!$G$3:$G$717)</f>
        <v>0</v>
      </c>
      <c r="AE36" s="123">
        <f>SUMPRODUCT(($AD$3=المنصرف!$E$3:$E$717)*1,('بيان العهد والتسويات'!$C36=المنصرف!$C$3:$C$717)*1,المنصرف!$J$3:$J$717)</f>
        <v>0</v>
      </c>
      <c r="AF36" s="121">
        <f>SUMPRODUCT(($AF$3=المنصرف!$E$3:$E$717)*1,('بيان العهد والتسويات'!$C36=المنصرف!$C$3:$C$717)*1,المنصرف!$G$3:$G$717)</f>
        <v>0</v>
      </c>
      <c r="AG36" s="122">
        <f>SUMPRODUCT(($AF$3=المنصرف!$E$3:$E$717)*1,('بيان العهد والتسويات'!$C36=المنصرف!$C$3:$C$717)*1,المنصرف!$J$3:$J$717)</f>
        <v>0</v>
      </c>
      <c r="AH36" s="124">
        <f>SUMPRODUCT(($AH$3=المنصرف!$E$3:$E$717)*1,('بيان العهد والتسويات'!$C36=المنصرف!$C$3:$C$717)*1,المنصرف!$G$3:$G$717)</f>
        <v>0</v>
      </c>
      <c r="AI36" s="123">
        <f>SUMPRODUCT(($AH$3=المنصرف!$E$3:$E$717)*1,('بيان العهد والتسويات'!$C36=المنصرف!$C$3:$C$717)*1,المنصرف!$J$3:$J$717)</f>
        <v>0</v>
      </c>
      <c r="AJ36" s="145">
        <f>SUMPRODUCT((AJ$3=المنصرف!$E$3:$E$717)*1,('بيان العهد والتسويات'!$C36=المنصرف!$C$3:$C$717)*1,المنصرف!$G$3:$G$717)</f>
        <v>0</v>
      </c>
      <c r="AK36" s="145">
        <f>SUMPRODUCT((AJ$3=المنصرف!$E$3:$E$717)*1,('بيان العهد والتسويات'!$C36=المنصرف!$C$3:$C$717)*1,المنصرف!$J$3:$J$717)</f>
        <v>0</v>
      </c>
      <c r="AL36" s="161">
        <f>SUMPRODUCT((AL$3=المنصرف!$E$3:$E$717)*1,('بيان العهد والتسويات'!$C36=المنصرف!$C$3:$C$717)*1,المنصرف!$G$3:$G$717)</f>
        <v>0</v>
      </c>
      <c r="AM36" s="161">
        <f>SUMPRODUCT((AL$3=المنصرف!$E$3:$E$717)*1,('بيان العهد والتسويات'!$C36=المنصرف!$C$3:$C$717)*1,المنصرف!$J$3:$J$717)</f>
        <v>0</v>
      </c>
      <c r="AN36" s="160">
        <f>SUMPRODUCT((AN$3=المنصرف!$E$3:$E$717)*1,('بيان العهد والتسويات'!$C36=المنصرف!$C$3:$C$717)*1,المنصرف!$G$3:$G$717)</f>
        <v>0</v>
      </c>
      <c r="AO36" s="160">
        <f>SUMPRODUCT((AN$3=المنصرف!$E$3:$E$717)*1,('بيان العهد والتسويات'!$C36=المنصرف!$C$3:$C$717)*1,المنصرف!$J$3:$J$717)</f>
        <v>0</v>
      </c>
      <c r="AP36" s="160">
        <f>SUMPRODUCT((AP$3=المنصرف!$E$3:$E$717)*1,('بيان العهد والتسويات'!$C36=المنصرف!$C$3:$C$717)*1,المنصرف!$G$3:$G$717)</f>
        <v>0</v>
      </c>
      <c r="AQ36" s="160">
        <f>SUMPRODUCT((AP$3=المنصرف!$E$3:$E$717)*1,('بيان العهد والتسويات'!$C36=المنصرف!$C$3:$C$717)*1,المنصرف!$J$3:$J$717)</f>
        <v>0</v>
      </c>
      <c r="AR36" s="160">
        <f>SUMPRODUCT((AR$3=المنصرف!$E$3:$E$717)*1,('بيان العهد والتسويات'!$C36=المنصرف!$C$3:$C$717)*1,المنصرف!$G$3:$G$717)</f>
        <v>0</v>
      </c>
      <c r="AS36" s="160">
        <f>SUMPRODUCT((AR$3=المنصرف!$E$3:$E$717)*1,('بيان العهد والتسويات'!$C36=المنصرف!$C$3:$C$717)*1,المنصرف!$J$3:$J$717)</f>
        <v>0</v>
      </c>
      <c r="AT36" s="160">
        <f>SUMPRODUCT((AT$3=المنصرف!$E$3:$E$717)*1,('بيان العهد والتسويات'!$C36=المنصرف!$C$3:$C$717)*1,المنصرف!$G$3:$G$717)</f>
        <v>0</v>
      </c>
      <c r="AU36" s="160">
        <f>SUMPRODUCT((AT$3=المنصرف!$E$3:$E$717)*1,('بيان العهد والتسويات'!$C36=المنصرف!$C$3:$C$717)*1,المنصرف!$J$3:$J$717)</f>
        <v>0</v>
      </c>
      <c r="AV36" s="160">
        <f>SUMPRODUCT((AV$3=المنصرف!$E$3:$E$717)*1,('بيان العهد والتسويات'!$C36=المنصرف!$C$3:$C$717)*1,المنصرف!$G$3:$G$717)</f>
        <v>0</v>
      </c>
      <c r="AW36" s="160">
        <f>SUMPRODUCT((AV$3=المنصرف!$E$3:$E$717)*1,('بيان العهد والتسويات'!$C36=المنصرف!$C$3:$C$717)*1,المنصرف!$J$3:$J$717)</f>
        <v>0</v>
      </c>
      <c r="AX36" s="160">
        <f>SUMPRODUCT((AX$3=المنصرف!$E$3:$E$717)*1,('بيان العهد والتسويات'!$C36=المنصرف!$C$3:$C$717)*1,المنصرف!$G$3:$G$717)</f>
        <v>0</v>
      </c>
      <c r="AY36" s="160">
        <f>SUMPRODUCT((AX$3=المنصرف!$E$3:$E$717)*1,('بيان العهد والتسويات'!$C36=المنصرف!$C$3:$C$717)*1,المنصرف!$J$3:$J$717)</f>
        <v>0</v>
      </c>
      <c r="AZ36" s="160">
        <f>SUMPRODUCT((AZ$3=المنصرف!$E$3:$E$717)*1,('بيان العهد والتسويات'!$C36=المنصرف!$C$3:$C$717)*1,المنصرف!$G$3:$G$717)</f>
        <v>0</v>
      </c>
      <c r="BA36" s="160">
        <f>SUMPRODUCT((AZ$3=المنصرف!$E$3:$E$717)*1,('بيان العهد والتسويات'!$C36=المنصرف!$C$3:$C$717)*1,المنصرف!$J$3:$J$717)</f>
        <v>0</v>
      </c>
      <c r="BB36" s="160">
        <f>SUMPRODUCT((BB$3=المنصرف!$E$3:$E$717)*1,('بيان العهد والتسويات'!$C36=المنصرف!$C$3:$C$717)*1,المنصرف!$G$3:$G$717)</f>
        <v>0</v>
      </c>
      <c r="BC36" s="160">
        <f>SUMPRODUCT((BB$3=المنصرف!$E$3:$E$717)*1,('بيان العهد والتسويات'!$C36=المنصرف!$C$3:$C$717)*1,المنصرف!$J$3:$J$717)</f>
        <v>0</v>
      </c>
      <c r="BD36" s="160">
        <f>SUMPRODUCT((BD$3=المنصرف!$E$3:$E$717)*1,('بيان العهد والتسويات'!$C36=المنصرف!$C$3:$C$717)*1,المنصرف!$G$3:$G$717)</f>
        <v>0</v>
      </c>
      <c r="BE36" s="160">
        <f>SUMPRODUCT((BD$3=المنصرف!$E$3:$E$717)*1,('بيان العهد والتسويات'!$C36=المنصرف!$C$3:$C$717)*1,المنصرف!$J$3:$J$717)</f>
        <v>0</v>
      </c>
      <c r="BF36" s="160">
        <f>SUMPRODUCT((BF$3=المنصرف!$E$3:$E$717)*1,('بيان العهد والتسويات'!$C36=المنصرف!$C$3:$C$717)*1,المنصرف!$G$3:$G$717)</f>
        <v>0</v>
      </c>
      <c r="BG36" s="160">
        <f>SUMPRODUCT((BF$3=المنصرف!$E$3:$E$717)*1,('بيان العهد والتسويات'!$C36=المنصرف!$C$3:$C$717)*1,المنصرف!$J$3:$J$717)</f>
        <v>0</v>
      </c>
      <c r="BH36" s="160">
        <f>SUMPRODUCT((BH$3=المنصرف!$E$3:$E$717)*1,('بيان العهد والتسويات'!$C36=المنصرف!$C$3:$C$717)*1,المنصرف!$G$3:$G$717)</f>
        <v>0</v>
      </c>
      <c r="BI36" s="160">
        <f>SUMPRODUCT((BH$3=المنصرف!$E$3:$E$717)*1,('بيان العهد والتسويات'!$C36=المنصرف!$C$3:$C$717)*1,المنصرف!$J$3:$J$717)</f>
        <v>0</v>
      </c>
      <c r="BJ36" s="160">
        <f>SUMPRODUCT((BJ$3=المنصرف!$E$3:$E$717)*1,('بيان العهد والتسويات'!$C36=المنصرف!$C$3:$C$717)*1,المنصرف!$G$3:$G$717)</f>
        <v>0</v>
      </c>
      <c r="BK36" s="160">
        <f>SUMPRODUCT((BJ$3=المنصرف!$E$3:$E$717)*1,('بيان العهد والتسويات'!$C36=المنصرف!$C$3:$C$717)*1,المنصرف!$J$3:$J$717)</f>
        <v>0</v>
      </c>
      <c r="BL36" s="160">
        <f>SUMPRODUCT((BL$3=المنصرف!$E$3:$E$717)*1,('بيان العهد والتسويات'!$C36=المنصرف!$C$3:$C$717)*1,المنصرف!$G$3:$G$717)</f>
        <v>0</v>
      </c>
      <c r="BM36" s="160">
        <f>SUMPRODUCT((BL$3=المنصرف!$E$3:$E$717)*1,('بيان العهد والتسويات'!$C36=المنصرف!$C$3:$C$717)*1,المنصرف!$J$3:$J$717)</f>
        <v>0</v>
      </c>
      <c r="BN36" s="160">
        <f>SUMPRODUCT((BN$3=المنصرف!$E$3:$E$717)*1,('بيان العهد والتسويات'!$C36=المنصرف!$C$3:$C$717)*1,المنصرف!$G$3:$G$717)</f>
        <v>0</v>
      </c>
      <c r="BO36" s="160">
        <f>SUMPRODUCT((BN$3=المنصرف!$E$3:$E$717)*1,('بيان العهد والتسويات'!$C36=المنصرف!$C$3:$C$717)*1,المنصرف!$J$3:$J$717)</f>
        <v>0</v>
      </c>
      <c r="BP36" s="160">
        <f>SUMPRODUCT((BP$3=المنصرف!$E$3:$E$717)*1,('بيان العهد والتسويات'!$C36=المنصرف!$C$3:$C$717)*1,المنصرف!$G$3:$G$717)</f>
        <v>0</v>
      </c>
      <c r="BQ36" s="160">
        <f>SUMPRODUCT((BP$3=المنصرف!$E$3:$E$717)*1,('بيان العهد والتسويات'!$C36=المنصرف!$C$3:$C$717)*1,المنصرف!$J$3:$J$717)</f>
        <v>0</v>
      </c>
      <c r="BR36" s="160">
        <f>SUMPRODUCT((BR$3=المنصرف!$E$3:$E$717)*1,('بيان العهد والتسويات'!$C36=المنصرف!$C$3:$C$717)*1,المنصرف!$G$3:$G$717)</f>
        <v>0</v>
      </c>
      <c r="BS36" s="160">
        <f>SUMPRODUCT((BR$3=المنصرف!$E$3:$E$717)*1,('بيان العهد والتسويات'!$C36=المنصرف!$C$3:$C$717)*1,المنصرف!$J$3:$J$717)</f>
        <v>0</v>
      </c>
      <c r="BT36" s="160">
        <f>SUMPRODUCT((BT$3=المنصرف!$E$3:$E$717)*1,('بيان العهد والتسويات'!$C36=المنصرف!$C$3:$C$717)*1,المنصرف!$G$3:$G$717)</f>
        <v>0</v>
      </c>
      <c r="BU36" s="160">
        <f>SUMPRODUCT((BT$3=المنصرف!$E$3:$E$717)*1,('بيان العهد والتسويات'!$C36=المنصرف!$C$3:$C$717)*1,المنصرف!$J$3:$J$717)</f>
        <v>0</v>
      </c>
      <c r="BV36" s="160">
        <f>SUMPRODUCT((BV$3=المنصرف!$E$3:$E$717)*1,('بيان العهد والتسويات'!$C36=المنصرف!$C$3:$C$717)*1,المنصرف!$G$3:$G$717)</f>
        <v>0</v>
      </c>
      <c r="BW36" s="160">
        <f>SUMPRODUCT((BV$3=المنصرف!$E$3:$E$717)*1,('بيان العهد والتسويات'!$C36=المنصرف!$C$3:$C$717)*1,المنصرف!$J$3:$J$717)</f>
        <v>0</v>
      </c>
      <c r="BX36" s="160">
        <f>SUMPRODUCT((BX$3=المنصرف!$E$3:$E$717)*1,('بيان العهد والتسويات'!$C36=المنصرف!$C$3:$C$717)*1,المنصرف!$G$3:$G$717)</f>
        <v>0</v>
      </c>
      <c r="BY36" s="160">
        <f>SUMPRODUCT((BX$3=المنصرف!$E$3:$E$717)*1,('بيان العهد والتسويات'!$C36=المنصرف!$C$3:$C$717)*1,المنصرف!$J$3:$J$717)</f>
        <v>0</v>
      </c>
      <c r="BZ36" s="160">
        <f>SUMPRODUCT((BZ$3=المنصرف!$E$3:$E$717)*1,('بيان العهد والتسويات'!$C36=المنصرف!$C$3:$C$717)*1,المنصرف!$G$3:$G$717)</f>
        <v>0</v>
      </c>
      <c r="CA36" s="160">
        <f>SUMPRODUCT((BZ$3=المنصرف!$E$3:$E$717)*1,('بيان العهد والتسويات'!$C36=المنصرف!$C$3:$C$717)*1,المنصرف!$J$3:$J$717)</f>
        <v>0</v>
      </c>
      <c r="CB36" s="160">
        <f>SUMPRODUCT((CB$3=المنصرف!$E$3:$E$717)*1,('بيان العهد والتسويات'!$C36=المنصرف!$C$3:$C$717)*1,المنصرف!$G$3:$G$717)</f>
        <v>0</v>
      </c>
      <c r="CC36" s="160">
        <f>SUMPRODUCT((CB$3=المنصرف!$E$3:$E$717)*1,('بيان العهد والتسويات'!$C36=المنصرف!$C$3:$C$717)*1,المنصرف!$J$3:$J$717)</f>
        <v>0</v>
      </c>
      <c r="CD36" s="160">
        <f>SUMPRODUCT((CD$3=المنصرف!$E$3:$E$717)*1,('بيان العهد والتسويات'!$C36=المنصرف!$C$3:$C$717)*1,المنصرف!$G$3:$G$717)</f>
        <v>0</v>
      </c>
      <c r="CE36" s="160">
        <f>SUMPRODUCT((CD$3=المنصرف!$E$3:$E$717)*1,('بيان العهد والتسويات'!$C36=المنصرف!$C$3:$C$717)*1,المنصرف!$J$3:$J$717)</f>
        <v>0</v>
      </c>
      <c r="CF36" s="160">
        <f>SUMPRODUCT((CF$3=المنصرف!$E$3:$E$717)*1,('بيان العهد والتسويات'!$C36=المنصرف!$C$3:$C$717)*1,المنصرف!$G$3:$G$717)</f>
        <v>0</v>
      </c>
      <c r="CG36" s="160">
        <f>SUMPRODUCT((CF$3=المنصرف!$E$3:$E$717)*1,('بيان العهد والتسويات'!$C36=المنصرف!$C$3:$C$717)*1,المنصرف!$J$3:$J$717)</f>
        <v>0</v>
      </c>
      <c r="CH36" s="160">
        <f>SUMPRODUCT((CH$3=المنصرف!$E$3:$E$717)*1,('بيان العهد والتسويات'!$C36=المنصرف!$C$3:$C$717)*1,المنصرف!$G$3:$G$717)</f>
        <v>0</v>
      </c>
      <c r="CI36" s="160">
        <f>SUMPRODUCT((CH$3=المنصرف!$E$3:$E$717)*1,('بيان العهد والتسويات'!$C36=المنصرف!$C$3:$C$717)*1,المنصرف!$J$3:$J$717)</f>
        <v>0</v>
      </c>
      <c r="CJ36" s="160">
        <f>SUMPRODUCT((CJ$3=المنصرف!$E$3:$E$717)*1,('بيان العهد والتسويات'!$C36=المنصرف!$C$3:$C$717)*1,المنصرف!$G$3:$G$717)</f>
        <v>0</v>
      </c>
      <c r="CK36" s="160">
        <f>SUMPRODUCT((CJ$3=المنصرف!$E$3:$E$717)*1,('بيان العهد والتسويات'!$C36=المنصرف!$C$3:$C$717)*1,المنصرف!$J$3:$J$717)</f>
        <v>0</v>
      </c>
      <c r="CL36" s="160">
        <f>SUMPRODUCT((CL$3=المنصرف!$E$3:$E$717)*1,('بيان العهد والتسويات'!$C36=المنصرف!$C$3:$C$717)*1,المنصرف!$G$3:$G$717)</f>
        <v>0</v>
      </c>
      <c r="CM36" s="160">
        <f>SUMPRODUCT((CL$3=المنصرف!$E$3:$E$717)*1,('بيان العهد والتسويات'!$C36=المنصرف!$C$3:$C$717)*1,المنصرف!$J$3:$J$717)</f>
        <v>0</v>
      </c>
      <c r="CN36" s="160">
        <f>SUMPRODUCT((CN$3=المنصرف!$E$3:$E$717)*1,('بيان العهد والتسويات'!$C36=المنصرف!$C$3:$C$717)*1,المنصرف!$G$3:$G$717)</f>
        <v>0</v>
      </c>
      <c r="CO36" s="160">
        <f>SUMPRODUCT((CN$3=المنصرف!$E$3:$E$717)*1,('بيان العهد والتسويات'!$C36=المنصرف!$C$3:$C$717)*1,المنصرف!$J$3:$J$717)</f>
        <v>0</v>
      </c>
      <c r="CP36" s="160">
        <f>SUMPRODUCT((CP$3=المنصرف!$E$3:$E$717)*1,('بيان العهد والتسويات'!$C36=المنصرف!$C$3:$C$717)*1,المنصرف!$G$3:$G$717)</f>
        <v>0</v>
      </c>
      <c r="CQ36" s="160">
        <f>SUMPRODUCT((CP$3=المنصرف!$E$3:$E$717)*1,('بيان العهد والتسويات'!$C36=المنصرف!$C$3:$C$717)*1,المنصرف!$J$3:$J$717)</f>
        <v>0</v>
      </c>
      <c r="CR36" s="160">
        <f>SUMPRODUCT((CR$3=المنصرف!$E$3:$E$717)*1,('بيان العهد والتسويات'!$C36=المنصرف!$C$3:$C$717)*1,المنصرف!$G$3:$G$717)</f>
        <v>0</v>
      </c>
      <c r="CS36" s="160">
        <f>SUMPRODUCT((CR$3=المنصرف!$E$3:$E$717)*1,('بيان العهد والتسويات'!$C36=المنصرف!$C$3:$C$717)*1,المنصرف!$J$3:$J$717)</f>
        <v>0</v>
      </c>
      <c r="CT36" s="160">
        <f>SUMPRODUCT((CT$3=المنصرف!$E$3:$E$717)*1,('بيان العهد والتسويات'!$C36=المنصرف!$C$3:$C$717)*1,المنصرف!$G$3:$G$717)</f>
        <v>0</v>
      </c>
      <c r="CU36" s="160">
        <f>SUMPRODUCT((CT$3=المنصرف!$E$3:$E$717)*1,('بيان العهد والتسويات'!$C36=المنصرف!$C$3:$C$717)*1,المنصرف!$J$3:$J$717)</f>
        <v>0</v>
      </c>
      <c r="CV36" s="160">
        <f>SUMPRODUCT((CV$3=المنصرف!$E$3:$E$717)*1,('بيان العهد والتسويات'!$C36=المنصرف!$C$3:$C$717)*1,المنصرف!$G$3:$G$717)</f>
        <v>0</v>
      </c>
      <c r="CW36" s="160">
        <f>SUMPRODUCT((CV$3=المنصرف!$E$3:$E$717)*1,('بيان العهد والتسويات'!$C36=المنصرف!$C$3:$C$717)*1,المنصرف!$J$3:$J$717)</f>
        <v>0</v>
      </c>
      <c r="CX36" s="160">
        <f>SUMPRODUCT((CX$3=المنصرف!$E$3:$E$717)*1,('بيان العهد والتسويات'!$C36=المنصرف!$C$3:$C$717)*1,المنصرف!$G$3:$G$717)</f>
        <v>0</v>
      </c>
      <c r="CY36" s="160">
        <f>SUMPRODUCT((CX$3=المنصرف!$E$3:$E$717)*1,('بيان العهد والتسويات'!$C36=المنصرف!$C$3:$C$717)*1,المنصرف!$J$3:$J$717)</f>
        <v>0</v>
      </c>
      <c r="CZ36" s="160">
        <f>SUMPRODUCT((CZ$3=المنصرف!$E$3:$E$717)*1,('بيان العهد والتسويات'!$C36=المنصرف!$C$3:$C$717)*1,المنصرف!$G$3:$G$717)</f>
        <v>0</v>
      </c>
      <c r="DA36" s="160">
        <f>SUMPRODUCT((CZ$3=المنصرف!$E$3:$E$717)*1,('بيان العهد والتسويات'!$C36=المنصرف!$C$3:$C$717)*1,المنصرف!$J$3:$J$717)</f>
        <v>0</v>
      </c>
    </row>
    <row r="37" spans="3:105" ht="20.25" x14ac:dyDescent="0.15">
      <c r="C37" s="134">
        <v>45869</v>
      </c>
      <c r="D37" s="121">
        <f>SUMPRODUCT(($D$3=المنصرف!$E$3:$E$717)*1,('بيان العهد والتسويات'!$C37=المنصرف!$C$3:$C$717)*1,المنصرف!$G$3:$G$717)</f>
        <v>0</v>
      </c>
      <c r="E37" s="122">
        <f>SUMPRODUCT(($D$3=المنصرف!$E$3:$E$717)*1,('بيان العهد والتسويات'!$C37=المنصرف!$C$3:$C$717)*1,المنصرف!$J$3:$J$717)</f>
        <v>0</v>
      </c>
      <c r="F37" s="124">
        <f>SUMPRODUCT(($F$3=المنصرف!$E$3:$E$717)*1,('بيان العهد والتسويات'!$C37=المنصرف!$C$3:$C$717)*1,المنصرف!$G$3:$G$717)</f>
        <v>0</v>
      </c>
      <c r="G37" s="123">
        <f>SUMPRODUCT(($F$3=المنصرف!$E$3:$E$717)*1,('بيان العهد والتسويات'!$C37=المنصرف!$C$3:$C$717)*1,المنصرف!$J$3:$J$717)</f>
        <v>0</v>
      </c>
      <c r="H37" s="121">
        <f>SUMPRODUCT(($H$3=المنصرف!$E$3:$E$717)*1,('بيان العهد والتسويات'!$C37=المنصرف!$C$3:$C$717)*1,المنصرف!$G$3:$G$717)</f>
        <v>0</v>
      </c>
      <c r="I37" s="122">
        <f>SUMPRODUCT(($H$3=المنصرف!$E$3:$E$717)*1,('بيان العهد والتسويات'!$C37=المنصرف!$C$3:$C$717)*1,المنصرف!$J$3:$J$717)</f>
        <v>0</v>
      </c>
      <c r="J37" s="124">
        <f>SUMPRODUCT(($J$3=المنصرف!$E$3:$E$717)*1,('بيان العهد والتسويات'!$C37=المنصرف!$C$3:$C$717)*1,المنصرف!$G$3:$G$717)</f>
        <v>0</v>
      </c>
      <c r="K37" s="123">
        <f>SUMPRODUCT(($J$3=المنصرف!$E$3:$E$717)*1,('بيان العهد والتسويات'!$C37=المنصرف!$C$3:$C$717)*1,المنصرف!$J$3:$J$717)</f>
        <v>0</v>
      </c>
      <c r="L37" s="121">
        <f>SUMPRODUCT(($L$3=المنصرف!$E$3:$E$717)*1,('بيان العهد والتسويات'!$C37=المنصرف!$C$3:$C$717)*1,المنصرف!$G$3:$G$717)</f>
        <v>0</v>
      </c>
      <c r="M37" s="122">
        <f>SUMPRODUCT(($L$3=المنصرف!$E$3:$E$717)*1,('بيان العهد والتسويات'!$C37=المنصرف!$C$3:$C$717)*1,المنصرف!$J$3:$J$717)</f>
        <v>0</v>
      </c>
      <c r="N37" s="124">
        <f>SUMPRODUCT(($N$3=المنصرف!$E$3:$E$717)*1,('بيان العهد والتسويات'!$C37=المنصرف!$C$3:$C$717)*1,المنصرف!$G$3:$G$717)</f>
        <v>0</v>
      </c>
      <c r="O37" s="123">
        <f>SUMPRODUCT(($N$3=المنصرف!$E$3:$E$717)*1,('بيان العهد والتسويات'!$C37=المنصرف!$C$3:$C$717)*1,المنصرف!$J$3:$J$717)</f>
        <v>0</v>
      </c>
      <c r="P37" s="121">
        <f>SUMPRODUCT(($P$3=المنصرف!$E$3:$E$717)*1,('بيان العهد والتسويات'!$C37=المنصرف!$C$3:$C$717)*1,المنصرف!$G$3:$G$717)</f>
        <v>0</v>
      </c>
      <c r="Q37" s="122">
        <f>SUMPRODUCT(($P$3=المنصرف!$E$3:$E$717)*1,('بيان العهد والتسويات'!$C37=المنصرف!$C$3:$C$717)*1,المنصرف!$J$3:$J$717)</f>
        <v>0</v>
      </c>
      <c r="R37" s="124">
        <f>SUMPRODUCT(($R$3=المنصرف!$E$3:$E$717)*1,('بيان العهد والتسويات'!$C37=المنصرف!$C$3:$C$717)*1,المنصرف!$G$3:$G$717)</f>
        <v>0</v>
      </c>
      <c r="S37" s="123">
        <f>SUMPRODUCT(($R$3=المنصرف!$E$3:$E$717)*1,('بيان العهد والتسويات'!$C37=المنصرف!$C$3:$C$717)*1,المنصرف!$J$3:$J$717)</f>
        <v>0</v>
      </c>
      <c r="T37" s="121">
        <f>SUMPRODUCT(($T$3=المنصرف!$E$3:$E$717)*1,('بيان العهد والتسويات'!$C37=المنصرف!$C$3:$C$717)*1,المنصرف!$G$3:$G$717)</f>
        <v>0</v>
      </c>
      <c r="U37" s="122">
        <f>SUMPRODUCT(($T$3=المنصرف!$E$3:$E$717)*1,('بيان العهد والتسويات'!$C37=المنصرف!$C$3:$C$717)*1,المنصرف!$J$3:$J$717)</f>
        <v>0</v>
      </c>
      <c r="V37" s="124">
        <f>SUMPRODUCT(($V$3=المنصرف!$E$3:$E$717)*1,('بيان العهد والتسويات'!$C37=المنصرف!$C$3:$C$717)*1,المنصرف!$G$3:$G$717)</f>
        <v>0</v>
      </c>
      <c r="W37" s="123">
        <f>SUMPRODUCT(($V$3=المنصرف!$E$3:$E$717)*1,('بيان العهد والتسويات'!$C37=المنصرف!$C$3:$C$717)*1,المنصرف!$J$3:$J$717)</f>
        <v>0</v>
      </c>
      <c r="X37" s="121">
        <f>SUMPRODUCT(($X$3=المنصرف!$E$3:$E$717)*1,('بيان العهد والتسويات'!$C37=المنصرف!$C$3:$C$717)*1,المنصرف!$G$3:$G$717)</f>
        <v>0</v>
      </c>
      <c r="Y37" s="122">
        <f>SUMPRODUCT(($X$3=المنصرف!$E$3:$E$717)*1,('بيان العهد والتسويات'!$C37=المنصرف!$C$3:$C$717)*1,المنصرف!$J$3:$J$717)</f>
        <v>0</v>
      </c>
      <c r="Z37" s="124">
        <f>SUMPRODUCT(($Z$3=المنصرف!$E$3:$E$717)*1,('بيان العهد والتسويات'!$C37=المنصرف!$C$3:$C$717)*1,المنصرف!$G$3:$G$717)</f>
        <v>0</v>
      </c>
      <c r="AA37" s="123">
        <f>SUMPRODUCT(($Z$3=المنصرف!$E$3:$E$717)*1,('بيان العهد والتسويات'!$C37=المنصرف!$C$3:$C$717)*1,المنصرف!$J$3:$J$717)</f>
        <v>0</v>
      </c>
      <c r="AB37" s="121">
        <f>SUMPRODUCT(($AB$3=المنصرف!$E$3:$E$717)*1,('بيان العهد والتسويات'!$C37=المنصرف!$C$3:$C$717)*1,المنصرف!$G$3:$G$717)</f>
        <v>0</v>
      </c>
      <c r="AC37" s="122">
        <f>SUMPRODUCT(($AB$3=المنصرف!$E$3:$E$717)*1,('بيان العهد والتسويات'!$C37=المنصرف!$C$3:$C$717)*1,المنصرف!$J$3:$J$717)</f>
        <v>0</v>
      </c>
      <c r="AD37" s="124">
        <f>SUMPRODUCT(($AD$3=المنصرف!$E$3:$E$717)*1,('بيان العهد والتسويات'!$C37=المنصرف!$C$3:$C$717)*1,المنصرف!$G$3:$G$717)</f>
        <v>0</v>
      </c>
      <c r="AE37" s="123">
        <f>SUMPRODUCT(($AD$3=المنصرف!$E$3:$E$717)*1,('بيان العهد والتسويات'!$C37=المنصرف!$C$3:$C$717)*1,المنصرف!$J$3:$J$717)</f>
        <v>0</v>
      </c>
      <c r="AF37" s="121">
        <f>SUMPRODUCT(($AF$3=المنصرف!$E$3:$E$717)*1,('بيان العهد والتسويات'!$C37=المنصرف!$C$3:$C$717)*1,المنصرف!$G$3:$G$717)</f>
        <v>0</v>
      </c>
      <c r="AG37" s="122">
        <f>SUMPRODUCT(($AF$3=المنصرف!$E$3:$E$717)*1,('بيان العهد والتسويات'!$C37=المنصرف!$C$3:$C$717)*1,المنصرف!$J$3:$J$717)</f>
        <v>0</v>
      </c>
      <c r="AH37" s="124">
        <f>SUMPRODUCT(($AH$3=المنصرف!$E$3:$E$717)*1,('بيان العهد والتسويات'!$C37=المنصرف!$C$3:$C$717)*1,المنصرف!$G$3:$G$717)</f>
        <v>0</v>
      </c>
      <c r="AI37" s="123">
        <f>SUMPRODUCT(($AH$3=المنصرف!$E$3:$E$717)*1,('بيان العهد والتسويات'!$C37=المنصرف!$C$3:$C$717)*1,المنصرف!$J$3:$J$717)</f>
        <v>0</v>
      </c>
      <c r="AJ37" s="145">
        <f>SUMPRODUCT((AJ$3=المنصرف!$E$3:$E$717)*1,('بيان العهد والتسويات'!$C37=المنصرف!$C$3:$C$717)*1,المنصرف!$G$3:$G$717)</f>
        <v>0</v>
      </c>
      <c r="AK37" s="145">
        <f>SUMPRODUCT((AJ$3=المنصرف!$E$3:$E$717)*1,('بيان العهد والتسويات'!$C37=المنصرف!$C$3:$C$717)*1,المنصرف!$J$3:$J$717)</f>
        <v>0</v>
      </c>
      <c r="AL37" s="161">
        <f>SUMPRODUCT((AL$3=المنصرف!$E$3:$E$717)*1,('بيان العهد والتسويات'!$C37=المنصرف!$C$3:$C$717)*1,المنصرف!$G$3:$G$717)</f>
        <v>0</v>
      </c>
      <c r="AM37" s="161">
        <f>SUMPRODUCT((AL$3=المنصرف!$E$3:$E$717)*1,('بيان العهد والتسويات'!$C37=المنصرف!$C$3:$C$717)*1,المنصرف!$J$3:$J$717)</f>
        <v>0</v>
      </c>
      <c r="AN37" s="160">
        <f>SUMPRODUCT((AN$3=المنصرف!$E$3:$E$717)*1,('بيان العهد والتسويات'!$C37=المنصرف!$C$3:$C$717)*1,المنصرف!$G$3:$G$717)</f>
        <v>0</v>
      </c>
      <c r="AO37" s="160">
        <f>SUMPRODUCT((AN$3=المنصرف!$E$3:$E$717)*1,('بيان العهد والتسويات'!$C37=المنصرف!$C$3:$C$717)*1,المنصرف!$J$3:$J$717)</f>
        <v>0</v>
      </c>
      <c r="AP37" s="160">
        <f>SUMPRODUCT((AP$3=المنصرف!$E$3:$E$717)*1,('بيان العهد والتسويات'!$C37=المنصرف!$C$3:$C$717)*1,المنصرف!$G$3:$G$717)</f>
        <v>0</v>
      </c>
      <c r="AQ37" s="160">
        <f>SUMPRODUCT((AP$3=المنصرف!$E$3:$E$717)*1,('بيان العهد والتسويات'!$C37=المنصرف!$C$3:$C$717)*1,المنصرف!$J$3:$J$717)</f>
        <v>0</v>
      </c>
      <c r="AR37" s="160">
        <f>SUMPRODUCT((AR$3=المنصرف!$E$3:$E$717)*1,('بيان العهد والتسويات'!$C37=المنصرف!$C$3:$C$717)*1,المنصرف!$G$3:$G$717)</f>
        <v>0</v>
      </c>
      <c r="AS37" s="160">
        <f>SUMPRODUCT((AR$3=المنصرف!$E$3:$E$717)*1,('بيان العهد والتسويات'!$C37=المنصرف!$C$3:$C$717)*1,المنصرف!$J$3:$J$717)</f>
        <v>0</v>
      </c>
      <c r="AT37" s="160">
        <f>SUMPRODUCT((AT$3=المنصرف!$E$3:$E$717)*1,('بيان العهد والتسويات'!$C37=المنصرف!$C$3:$C$717)*1,المنصرف!$G$3:$G$717)</f>
        <v>0</v>
      </c>
      <c r="AU37" s="160">
        <f>SUMPRODUCT((AT$3=المنصرف!$E$3:$E$717)*1,('بيان العهد والتسويات'!$C37=المنصرف!$C$3:$C$717)*1,المنصرف!$J$3:$J$717)</f>
        <v>0</v>
      </c>
      <c r="AV37" s="160">
        <f>SUMPRODUCT((AV$3=المنصرف!$E$3:$E$717)*1,('بيان العهد والتسويات'!$C37=المنصرف!$C$3:$C$717)*1,المنصرف!$G$3:$G$717)</f>
        <v>0</v>
      </c>
      <c r="AW37" s="160">
        <f>SUMPRODUCT((AV$3=المنصرف!$E$3:$E$717)*1,('بيان العهد والتسويات'!$C37=المنصرف!$C$3:$C$717)*1,المنصرف!$J$3:$J$717)</f>
        <v>0</v>
      </c>
      <c r="AX37" s="160">
        <f>SUMPRODUCT((AX$3=المنصرف!$E$3:$E$717)*1,('بيان العهد والتسويات'!$C37=المنصرف!$C$3:$C$717)*1,المنصرف!$G$3:$G$717)</f>
        <v>0</v>
      </c>
      <c r="AY37" s="160">
        <f>SUMPRODUCT((AX$3=المنصرف!$E$3:$E$717)*1,('بيان العهد والتسويات'!$C37=المنصرف!$C$3:$C$717)*1,المنصرف!$J$3:$J$717)</f>
        <v>0</v>
      </c>
      <c r="AZ37" s="160">
        <f>SUMPRODUCT((AZ$3=المنصرف!$E$3:$E$717)*1,('بيان العهد والتسويات'!$C37=المنصرف!$C$3:$C$717)*1,المنصرف!$G$3:$G$717)</f>
        <v>0</v>
      </c>
      <c r="BA37" s="160">
        <f>SUMPRODUCT((AZ$3=المنصرف!$E$3:$E$717)*1,('بيان العهد والتسويات'!$C37=المنصرف!$C$3:$C$717)*1,المنصرف!$J$3:$J$717)</f>
        <v>0</v>
      </c>
      <c r="BB37" s="160">
        <f>SUMPRODUCT((BB$3=المنصرف!$E$3:$E$717)*1,('بيان العهد والتسويات'!$C37=المنصرف!$C$3:$C$717)*1,المنصرف!$G$3:$G$717)</f>
        <v>0</v>
      </c>
      <c r="BC37" s="160">
        <f>SUMPRODUCT((BB$3=المنصرف!$E$3:$E$717)*1,('بيان العهد والتسويات'!$C37=المنصرف!$C$3:$C$717)*1,المنصرف!$J$3:$J$717)</f>
        <v>0</v>
      </c>
      <c r="BD37" s="160">
        <f>SUMPRODUCT((BD$3=المنصرف!$E$3:$E$717)*1,('بيان العهد والتسويات'!$C37=المنصرف!$C$3:$C$717)*1,المنصرف!$G$3:$G$717)</f>
        <v>0</v>
      </c>
      <c r="BE37" s="160">
        <f>SUMPRODUCT((BD$3=المنصرف!$E$3:$E$717)*1,('بيان العهد والتسويات'!$C37=المنصرف!$C$3:$C$717)*1,المنصرف!$J$3:$J$717)</f>
        <v>0</v>
      </c>
      <c r="BF37" s="160">
        <f>SUMPRODUCT((BF$3=المنصرف!$E$3:$E$717)*1,('بيان العهد والتسويات'!$C37=المنصرف!$C$3:$C$717)*1,المنصرف!$G$3:$G$717)</f>
        <v>0</v>
      </c>
      <c r="BG37" s="160">
        <f>SUMPRODUCT((BF$3=المنصرف!$E$3:$E$717)*1,('بيان العهد والتسويات'!$C37=المنصرف!$C$3:$C$717)*1,المنصرف!$J$3:$J$717)</f>
        <v>0</v>
      </c>
      <c r="BH37" s="160">
        <f>SUMPRODUCT((BH$3=المنصرف!$E$3:$E$717)*1,('بيان العهد والتسويات'!$C37=المنصرف!$C$3:$C$717)*1,المنصرف!$G$3:$G$717)</f>
        <v>0</v>
      </c>
      <c r="BI37" s="160">
        <f>SUMPRODUCT((BH$3=المنصرف!$E$3:$E$717)*1,('بيان العهد والتسويات'!$C37=المنصرف!$C$3:$C$717)*1,المنصرف!$J$3:$J$717)</f>
        <v>0</v>
      </c>
      <c r="BJ37" s="160">
        <f>SUMPRODUCT((BJ$3=المنصرف!$E$3:$E$717)*1,('بيان العهد والتسويات'!$C37=المنصرف!$C$3:$C$717)*1,المنصرف!$G$3:$G$717)</f>
        <v>0</v>
      </c>
      <c r="BK37" s="160">
        <f>SUMPRODUCT((BJ$3=المنصرف!$E$3:$E$717)*1,('بيان العهد والتسويات'!$C37=المنصرف!$C$3:$C$717)*1,المنصرف!$J$3:$J$717)</f>
        <v>0</v>
      </c>
      <c r="BL37" s="160">
        <f>SUMPRODUCT((BL$3=المنصرف!$E$3:$E$717)*1,('بيان العهد والتسويات'!$C37=المنصرف!$C$3:$C$717)*1,المنصرف!$G$3:$G$717)</f>
        <v>0</v>
      </c>
      <c r="BM37" s="160">
        <f>SUMPRODUCT((BL$3=المنصرف!$E$3:$E$717)*1,('بيان العهد والتسويات'!$C37=المنصرف!$C$3:$C$717)*1,المنصرف!$J$3:$J$717)</f>
        <v>0</v>
      </c>
      <c r="BN37" s="160">
        <f>SUMPRODUCT((BN$3=المنصرف!$E$3:$E$717)*1,('بيان العهد والتسويات'!$C37=المنصرف!$C$3:$C$717)*1,المنصرف!$G$3:$G$717)</f>
        <v>0</v>
      </c>
      <c r="BO37" s="160">
        <f>SUMPRODUCT((BN$3=المنصرف!$E$3:$E$717)*1,('بيان العهد والتسويات'!$C37=المنصرف!$C$3:$C$717)*1,المنصرف!$J$3:$J$717)</f>
        <v>0</v>
      </c>
      <c r="BP37" s="160">
        <f>SUMPRODUCT((BP$3=المنصرف!$E$3:$E$717)*1,('بيان العهد والتسويات'!$C37=المنصرف!$C$3:$C$717)*1,المنصرف!$G$3:$G$717)</f>
        <v>0</v>
      </c>
      <c r="BQ37" s="160">
        <f>SUMPRODUCT((BP$3=المنصرف!$E$3:$E$717)*1,('بيان العهد والتسويات'!$C37=المنصرف!$C$3:$C$717)*1,المنصرف!$J$3:$J$717)</f>
        <v>0</v>
      </c>
      <c r="BR37" s="160">
        <f>SUMPRODUCT((BR$3=المنصرف!$E$3:$E$717)*1,('بيان العهد والتسويات'!$C37=المنصرف!$C$3:$C$717)*1,المنصرف!$G$3:$G$717)</f>
        <v>0</v>
      </c>
      <c r="BS37" s="160">
        <f>SUMPRODUCT((BR$3=المنصرف!$E$3:$E$717)*1,('بيان العهد والتسويات'!$C37=المنصرف!$C$3:$C$717)*1,المنصرف!$J$3:$J$717)</f>
        <v>0</v>
      </c>
      <c r="BT37" s="160">
        <f>SUMPRODUCT((BT$3=المنصرف!$E$3:$E$717)*1,('بيان العهد والتسويات'!$C37=المنصرف!$C$3:$C$717)*1,المنصرف!$G$3:$G$717)</f>
        <v>0</v>
      </c>
      <c r="BU37" s="160">
        <f>SUMPRODUCT((BT$3=المنصرف!$E$3:$E$717)*1,('بيان العهد والتسويات'!$C37=المنصرف!$C$3:$C$717)*1,المنصرف!$J$3:$J$717)</f>
        <v>0</v>
      </c>
      <c r="BV37" s="160">
        <f>SUMPRODUCT((BV$3=المنصرف!$E$3:$E$717)*1,('بيان العهد والتسويات'!$C37=المنصرف!$C$3:$C$717)*1,المنصرف!$G$3:$G$717)</f>
        <v>0</v>
      </c>
      <c r="BW37" s="160">
        <f>SUMPRODUCT((BV$3=المنصرف!$E$3:$E$717)*1,('بيان العهد والتسويات'!$C37=المنصرف!$C$3:$C$717)*1,المنصرف!$J$3:$J$717)</f>
        <v>0</v>
      </c>
      <c r="BX37" s="160">
        <f>SUMPRODUCT((BX$3=المنصرف!$E$3:$E$717)*1,('بيان العهد والتسويات'!$C37=المنصرف!$C$3:$C$717)*1,المنصرف!$G$3:$G$717)</f>
        <v>0</v>
      </c>
      <c r="BY37" s="160">
        <f>SUMPRODUCT((BX$3=المنصرف!$E$3:$E$717)*1,('بيان العهد والتسويات'!$C37=المنصرف!$C$3:$C$717)*1,المنصرف!$J$3:$J$717)</f>
        <v>0</v>
      </c>
      <c r="BZ37" s="160">
        <f>SUMPRODUCT((BZ$3=المنصرف!$E$3:$E$717)*1,('بيان العهد والتسويات'!$C37=المنصرف!$C$3:$C$717)*1,المنصرف!$G$3:$G$717)</f>
        <v>0</v>
      </c>
      <c r="CA37" s="160">
        <f>SUMPRODUCT((BZ$3=المنصرف!$E$3:$E$717)*1,('بيان العهد والتسويات'!$C37=المنصرف!$C$3:$C$717)*1,المنصرف!$J$3:$J$717)</f>
        <v>0</v>
      </c>
      <c r="CB37" s="160">
        <f>SUMPRODUCT((CB$3=المنصرف!$E$3:$E$717)*1,('بيان العهد والتسويات'!$C37=المنصرف!$C$3:$C$717)*1,المنصرف!$G$3:$G$717)</f>
        <v>0</v>
      </c>
      <c r="CC37" s="160">
        <f>SUMPRODUCT((CB$3=المنصرف!$E$3:$E$717)*1,('بيان العهد والتسويات'!$C37=المنصرف!$C$3:$C$717)*1,المنصرف!$J$3:$J$717)</f>
        <v>0</v>
      </c>
      <c r="CD37" s="160">
        <f>SUMPRODUCT((CD$3=المنصرف!$E$3:$E$717)*1,('بيان العهد والتسويات'!$C37=المنصرف!$C$3:$C$717)*1,المنصرف!$G$3:$G$717)</f>
        <v>0</v>
      </c>
      <c r="CE37" s="160">
        <f>SUMPRODUCT((CD$3=المنصرف!$E$3:$E$717)*1,('بيان العهد والتسويات'!$C37=المنصرف!$C$3:$C$717)*1,المنصرف!$J$3:$J$717)</f>
        <v>0</v>
      </c>
      <c r="CF37" s="160">
        <f>SUMPRODUCT((CF$3=المنصرف!$E$3:$E$717)*1,('بيان العهد والتسويات'!$C37=المنصرف!$C$3:$C$717)*1,المنصرف!$G$3:$G$717)</f>
        <v>0</v>
      </c>
      <c r="CG37" s="160">
        <f>SUMPRODUCT((CF$3=المنصرف!$E$3:$E$717)*1,('بيان العهد والتسويات'!$C37=المنصرف!$C$3:$C$717)*1,المنصرف!$J$3:$J$717)</f>
        <v>0</v>
      </c>
      <c r="CH37" s="160">
        <f>SUMPRODUCT((CH$3=المنصرف!$E$3:$E$717)*1,('بيان العهد والتسويات'!$C37=المنصرف!$C$3:$C$717)*1,المنصرف!$G$3:$G$717)</f>
        <v>0</v>
      </c>
      <c r="CI37" s="160">
        <f>SUMPRODUCT((CH$3=المنصرف!$E$3:$E$717)*1,('بيان العهد والتسويات'!$C37=المنصرف!$C$3:$C$717)*1,المنصرف!$J$3:$J$717)</f>
        <v>0</v>
      </c>
      <c r="CJ37" s="160">
        <f>SUMPRODUCT((CJ$3=المنصرف!$E$3:$E$717)*1,('بيان العهد والتسويات'!$C37=المنصرف!$C$3:$C$717)*1,المنصرف!$G$3:$G$717)</f>
        <v>0</v>
      </c>
      <c r="CK37" s="160">
        <f>SUMPRODUCT((CJ$3=المنصرف!$E$3:$E$717)*1,('بيان العهد والتسويات'!$C37=المنصرف!$C$3:$C$717)*1,المنصرف!$J$3:$J$717)</f>
        <v>0</v>
      </c>
      <c r="CL37" s="160">
        <f>SUMPRODUCT((CL$3=المنصرف!$E$3:$E$717)*1,('بيان العهد والتسويات'!$C37=المنصرف!$C$3:$C$717)*1,المنصرف!$G$3:$G$717)</f>
        <v>0</v>
      </c>
      <c r="CM37" s="160">
        <f>SUMPRODUCT((CL$3=المنصرف!$E$3:$E$717)*1,('بيان العهد والتسويات'!$C37=المنصرف!$C$3:$C$717)*1,المنصرف!$J$3:$J$717)</f>
        <v>0</v>
      </c>
      <c r="CN37" s="160">
        <f>SUMPRODUCT((CN$3=المنصرف!$E$3:$E$717)*1,('بيان العهد والتسويات'!$C37=المنصرف!$C$3:$C$717)*1,المنصرف!$G$3:$G$717)</f>
        <v>0</v>
      </c>
      <c r="CO37" s="160">
        <f>SUMPRODUCT((CN$3=المنصرف!$E$3:$E$717)*1,('بيان العهد والتسويات'!$C37=المنصرف!$C$3:$C$717)*1,المنصرف!$J$3:$J$717)</f>
        <v>0</v>
      </c>
      <c r="CP37" s="160">
        <f>SUMPRODUCT((CP$3=المنصرف!$E$3:$E$717)*1,('بيان العهد والتسويات'!$C37=المنصرف!$C$3:$C$717)*1,المنصرف!$G$3:$G$717)</f>
        <v>0</v>
      </c>
      <c r="CQ37" s="160">
        <f>SUMPRODUCT((CP$3=المنصرف!$E$3:$E$717)*1,('بيان العهد والتسويات'!$C37=المنصرف!$C$3:$C$717)*1,المنصرف!$J$3:$J$717)</f>
        <v>0</v>
      </c>
      <c r="CR37" s="160">
        <f>SUMPRODUCT((CR$3=المنصرف!$E$3:$E$717)*1,('بيان العهد والتسويات'!$C37=المنصرف!$C$3:$C$717)*1,المنصرف!$G$3:$G$717)</f>
        <v>0</v>
      </c>
      <c r="CS37" s="160">
        <f>SUMPRODUCT((CR$3=المنصرف!$E$3:$E$717)*1,('بيان العهد والتسويات'!$C37=المنصرف!$C$3:$C$717)*1,المنصرف!$J$3:$J$717)</f>
        <v>0</v>
      </c>
      <c r="CT37" s="160">
        <f>SUMPRODUCT((CT$3=المنصرف!$E$3:$E$717)*1,('بيان العهد والتسويات'!$C37=المنصرف!$C$3:$C$717)*1,المنصرف!$G$3:$G$717)</f>
        <v>0</v>
      </c>
      <c r="CU37" s="160">
        <f>SUMPRODUCT((CT$3=المنصرف!$E$3:$E$717)*1,('بيان العهد والتسويات'!$C37=المنصرف!$C$3:$C$717)*1,المنصرف!$J$3:$J$717)</f>
        <v>0</v>
      </c>
      <c r="CV37" s="160">
        <f>SUMPRODUCT((CV$3=المنصرف!$E$3:$E$717)*1,('بيان العهد والتسويات'!$C37=المنصرف!$C$3:$C$717)*1,المنصرف!$G$3:$G$717)</f>
        <v>0</v>
      </c>
      <c r="CW37" s="160">
        <f>SUMPRODUCT((CV$3=المنصرف!$E$3:$E$717)*1,('بيان العهد والتسويات'!$C37=المنصرف!$C$3:$C$717)*1,المنصرف!$J$3:$J$717)</f>
        <v>0</v>
      </c>
      <c r="CX37" s="160">
        <f>SUMPRODUCT((CX$3=المنصرف!$E$3:$E$717)*1,('بيان العهد والتسويات'!$C37=المنصرف!$C$3:$C$717)*1,المنصرف!$G$3:$G$717)</f>
        <v>0</v>
      </c>
      <c r="CY37" s="160">
        <f>SUMPRODUCT((CX$3=المنصرف!$E$3:$E$717)*1,('بيان العهد والتسويات'!$C37=المنصرف!$C$3:$C$717)*1,المنصرف!$J$3:$J$717)</f>
        <v>0</v>
      </c>
      <c r="CZ37" s="160">
        <f>SUMPRODUCT((CZ$3=المنصرف!$E$3:$E$717)*1,('بيان العهد والتسويات'!$C37=المنصرف!$C$3:$C$717)*1,المنصرف!$G$3:$G$717)</f>
        <v>0</v>
      </c>
      <c r="DA37" s="160">
        <f>SUMPRODUCT((CZ$3=المنصرف!$E$3:$E$717)*1,('بيان العهد والتسويات'!$C37=المنصرف!$C$3:$C$717)*1,المنصرف!$J$3:$J$717)</f>
        <v>0</v>
      </c>
    </row>
    <row r="38" spans="3:105" ht="20.25" x14ac:dyDescent="0.15">
      <c r="C38" s="134">
        <v>45870</v>
      </c>
      <c r="D38" s="121">
        <f>SUMPRODUCT(($D$3=المنصرف!$E$3:$E$717)*1,('بيان العهد والتسويات'!$C38=المنصرف!$C$3:$C$717)*1,المنصرف!$G$3:$G$717)</f>
        <v>0</v>
      </c>
      <c r="E38" s="122">
        <f>SUMPRODUCT(($D$3=المنصرف!$E$3:$E$717)*1,('بيان العهد والتسويات'!$C38=المنصرف!$C$3:$C$717)*1,المنصرف!$J$3:$J$717)</f>
        <v>0</v>
      </c>
      <c r="F38" s="124">
        <f>SUMPRODUCT(($F$3=المنصرف!$E$3:$E$717)*1,('بيان العهد والتسويات'!$C38=المنصرف!$C$3:$C$717)*1,المنصرف!$G$3:$G$717)</f>
        <v>0</v>
      </c>
      <c r="G38" s="123">
        <f>SUMPRODUCT(($F$3=المنصرف!$E$3:$E$717)*1,('بيان العهد والتسويات'!$C38=المنصرف!$C$3:$C$717)*1,المنصرف!$J$3:$J$717)</f>
        <v>0</v>
      </c>
      <c r="H38" s="121">
        <f>SUMPRODUCT(($H$3=المنصرف!$E$3:$E$717)*1,('بيان العهد والتسويات'!$C38=المنصرف!$C$3:$C$717)*1,المنصرف!$G$3:$G$717)</f>
        <v>0</v>
      </c>
      <c r="I38" s="122">
        <f>SUMPRODUCT(($H$3=المنصرف!$E$3:$E$717)*1,('بيان العهد والتسويات'!$C38=المنصرف!$C$3:$C$717)*1,المنصرف!$J$3:$J$717)</f>
        <v>0</v>
      </c>
      <c r="J38" s="124">
        <f>SUMPRODUCT(($J$3=المنصرف!$E$3:$E$717)*1,('بيان العهد والتسويات'!$C38=المنصرف!$C$3:$C$717)*1,المنصرف!$G$3:$G$717)</f>
        <v>0</v>
      </c>
      <c r="K38" s="123">
        <f>SUMPRODUCT(($J$3=المنصرف!$E$3:$E$717)*1,('بيان العهد والتسويات'!$C38=المنصرف!$C$3:$C$717)*1,المنصرف!$J$3:$J$717)</f>
        <v>0</v>
      </c>
      <c r="L38" s="121">
        <f>SUMPRODUCT(($L$3=المنصرف!$E$3:$E$717)*1,('بيان العهد والتسويات'!$C38=المنصرف!$C$3:$C$717)*1,المنصرف!$G$3:$G$717)</f>
        <v>0</v>
      </c>
      <c r="M38" s="122">
        <f>SUMPRODUCT(($L$3=المنصرف!$E$3:$E$717)*1,('بيان العهد والتسويات'!$C38=المنصرف!$C$3:$C$717)*1,المنصرف!$J$3:$J$717)</f>
        <v>0</v>
      </c>
      <c r="N38" s="124">
        <f>SUMPRODUCT(($N$3=المنصرف!$E$3:$E$717)*1,('بيان العهد والتسويات'!$C38=المنصرف!$C$3:$C$717)*1,المنصرف!$G$3:$G$717)</f>
        <v>0</v>
      </c>
      <c r="O38" s="123">
        <f>SUMPRODUCT(($N$3=المنصرف!$E$3:$E$717)*1,('بيان العهد والتسويات'!$C38=المنصرف!$C$3:$C$717)*1,المنصرف!$J$3:$J$717)</f>
        <v>0</v>
      </c>
      <c r="P38" s="121">
        <f>SUMPRODUCT(($P$3=المنصرف!$E$3:$E$717)*1,('بيان العهد والتسويات'!$C38=المنصرف!$C$3:$C$717)*1,المنصرف!$G$3:$G$717)</f>
        <v>0</v>
      </c>
      <c r="Q38" s="122">
        <f>SUMPRODUCT(($P$3=المنصرف!$E$3:$E$717)*1,('بيان العهد والتسويات'!$C38=المنصرف!$C$3:$C$717)*1,المنصرف!$J$3:$J$717)</f>
        <v>0</v>
      </c>
      <c r="R38" s="124">
        <f>SUMPRODUCT(($R$3=المنصرف!$E$3:$E$717)*1,('بيان العهد والتسويات'!$C38=المنصرف!$C$3:$C$717)*1,المنصرف!$G$3:$G$717)</f>
        <v>0</v>
      </c>
      <c r="S38" s="123">
        <f>SUMPRODUCT(($R$3=المنصرف!$E$3:$E$717)*1,('بيان العهد والتسويات'!$C38=المنصرف!$C$3:$C$717)*1,المنصرف!$J$3:$J$717)</f>
        <v>0</v>
      </c>
      <c r="T38" s="121">
        <f>SUMPRODUCT(($T$3=المنصرف!$E$3:$E$717)*1,('بيان العهد والتسويات'!$C38=المنصرف!$C$3:$C$717)*1,المنصرف!$G$3:$G$717)</f>
        <v>0</v>
      </c>
      <c r="U38" s="122">
        <f>SUMPRODUCT(($T$3=المنصرف!$E$3:$E$717)*1,('بيان العهد والتسويات'!$C38=المنصرف!$C$3:$C$717)*1,المنصرف!$J$3:$J$717)</f>
        <v>0</v>
      </c>
      <c r="V38" s="124">
        <f>SUMPRODUCT(($V$3=المنصرف!$E$3:$E$717)*1,('بيان العهد والتسويات'!$C38=المنصرف!$C$3:$C$717)*1,المنصرف!$G$3:$G$717)</f>
        <v>0</v>
      </c>
      <c r="W38" s="123">
        <f>SUMPRODUCT(($V$3=المنصرف!$E$3:$E$717)*1,('بيان العهد والتسويات'!$C38=المنصرف!$C$3:$C$717)*1,المنصرف!$J$3:$J$717)</f>
        <v>0</v>
      </c>
      <c r="X38" s="121">
        <f>SUMPRODUCT(($X$3=المنصرف!$E$3:$E$717)*1,('بيان العهد والتسويات'!$C38=المنصرف!$C$3:$C$717)*1,المنصرف!$G$3:$G$717)</f>
        <v>0</v>
      </c>
      <c r="Y38" s="122">
        <f>SUMPRODUCT(($X$3=المنصرف!$E$3:$E$717)*1,('بيان العهد والتسويات'!$C38=المنصرف!$C$3:$C$717)*1,المنصرف!$J$3:$J$717)</f>
        <v>0</v>
      </c>
      <c r="Z38" s="124">
        <f>SUMPRODUCT(($Z$3=المنصرف!$E$3:$E$717)*1,('بيان العهد والتسويات'!$C38=المنصرف!$C$3:$C$717)*1,المنصرف!$G$3:$G$717)</f>
        <v>0</v>
      </c>
      <c r="AA38" s="123">
        <f>SUMPRODUCT(($Z$3=المنصرف!$E$3:$E$717)*1,('بيان العهد والتسويات'!$C38=المنصرف!$C$3:$C$717)*1,المنصرف!$J$3:$J$717)</f>
        <v>0</v>
      </c>
      <c r="AB38" s="121">
        <f>SUMPRODUCT(($AB$3=المنصرف!$E$3:$E$717)*1,('بيان العهد والتسويات'!$C38=المنصرف!$C$3:$C$717)*1,المنصرف!$G$3:$G$717)</f>
        <v>0</v>
      </c>
      <c r="AC38" s="122">
        <f>SUMPRODUCT(($AB$3=المنصرف!$E$3:$E$717)*1,('بيان العهد والتسويات'!$C38=المنصرف!$C$3:$C$717)*1,المنصرف!$J$3:$J$717)</f>
        <v>0</v>
      </c>
      <c r="AD38" s="124">
        <f>SUMPRODUCT(($AD$3=المنصرف!$E$3:$E$717)*1,('بيان العهد والتسويات'!$C38=المنصرف!$C$3:$C$717)*1,المنصرف!$G$3:$G$717)</f>
        <v>0</v>
      </c>
      <c r="AE38" s="123">
        <f>SUMPRODUCT(($AD$3=المنصرف!$E$3:$E$717)*1,('بيان العهد والتسويات'!$C38=المنصرف!$C$3:$C$717)*1,المنصرف!$J$3:$J$717)</f>
        <v>0</v>
      </c>
      <c r="AF38" s="121">
        <f>SUMPRODUCT(($AF$3=المنصرف!$E$3:$E$717)*1,('بيان العهد والتسويات'!$C38=المنصرف!$C$3:$C$717)*1,المنصرف!$G$3:$G$717)</f>
        <v>0</v>
      </c>
      <c r="AG38" s="122">
        <f>SUMPRODUCT(($AF$3=المنصرف!$E$3:$E$717)*1,('بيان العهد والتسويات'!$C38=المنصرف!$C$3:$C$717)*1,المنصرف!$J$3:$J$717)</f>
        <v>0</v>
      </c>
      <c r="AH38" s="124">
        <f>SUMPRODUCT(($AH$3=المنصرف!$E$3:$E$717)*1,('بيان العهد والتسويات'!$C38=المنصرف!$C$3:$C$717)*1,المنصرف!$G$3:$G$717)</f>
        <v>0</v>
      </c>
      <c r="AI38" s="123">
        <f>SUMPRODUCT(($AH$3=المنصرف!$E$3:$E$717)*1,('بيان العهد والتسويات'!$C38=المنصرف!$C$3:$C$717)*1,المنصرف!$J$3:$J$717)</f>
        <v>0</v>
      </c>
      <c r="AJ38" s="145">
        <f>SUMPRODUCT((AJ$3=المنصرف!$E$3:$E$717)*1,('بيان العهد والتسويات'!$C38=المنصرف!$C$3:$C$717)*1,المنصرف!$G$3:$G$717)</f>
        <v>0</v>
      </c>
      <c r="AK38" s="145">
        <f>SUMPRODUCT((AJ$3=المنصرف!$E$3:$E$717)*1,('بيان العهد والتسويات'!$C38=المنصرف!$C$3:$C$717)*1,المنصرف!$J$3:$J$717)</f>
        <v>0</v>
      </c>
      <c r="AL38" s="161">
        <f>SUMPRODUCT((AL$3=المنصرف!$E$3:$E$717)*1,('بيان العهد والتسويات'!$C38=المنصرف!$C$3:$C$717)*1,المنصرف!$G$3:$G$717)</f>
        <v>0</v>
      </c>
      <c r="AM38" s="161">
        <f>SUMPRODUCT((AL$3=المنصرف!$E$3:$E$717)*1,('بيان العهد والتسويات'!$C38=المنصرف!$C$3:$C$717)*1,المنصرف!$J$3:$J$717)</f>
        <v>0</v>
      </c>
      <c r="AN38" s="160">
        <f>SUMPRODUCT((AN$3=المنصرف!$E$3:$E$717)*1,('بيان العهد والتسويات'!$C38=المنصرف!$C$3:$C$717)*1,المنصرف!$G$3:$G$717)</f>
        <v>0</v>
      </c>
      <c r="AO38" s="160">
        <f>SUMPRODUCT((AN$3=المنصرف!$E$3:$E$717)*1,('بيان العهد والتسويات'!$C38=المنصرف!$C$3:$C$717)*1,المنصرف!$J$3:$J$717)</f>
        <v>0</v>
      </c>
      <c r="AP38" s="160">
        <f>SUMPRODUCT((AP$3=المنصرف!$E$3:$E$717)*1,('بيان العهد والتسويات'!$C38=المنصرف!$C$3:$C$717)*1,المنصرف!$G$3:$G$717)</f>
        <v>0</v>
      </c>
      <c r="AQ38" s="160">
        <f>SUMPRODUCT((AP$3=المنصرف!$E$3:$E$717)*1,('بيان العهد والتسويات'!$C38=المنصرف!$C$3:$C$717)*1,المنصرف!$J$3:$J$717)</f>
        <v>0</v>
      </c>
      <c r="AR38" s="160">
        <f>SUMPRODUCT((AR$3=المنصرف!$E$3:$E$717)*1,('بيان العهد والتسويات'!$C38=المنصرف!$C$3:$C$717)*1,المنصرف!$G$3:$G$717)</f>
        <v>0</v>
      </c>
      <c r="AS38" s="160">
        <f>SUMPRODUCT((AR$3=المنصرف!$E$3:$E$717)*1,('بيان العهد والتسويات'!$C38=المنصرف!$C$3:$C$717)*1,المنصرف!$J$3:$J$717)</f>
        <v>0</v>
      </c>
      <c r="AT38" s="160">
        <f>SUMPRODUCT((AT$3=المنصرف!$E$3:$E$717)*1,('بيان العهد والتسويات'!$C38=المنصرف!$C$3:$C$717)*1,المنصرف!$G$3:$G$717)</f>
        <v>0</v>
      </c>
      <c r="AU38" s="160">
        <f>SUMPRODUCT((AT$3=المنصرف!$E$3:$E$717)*1,('بيان العهد والتسويات'!$C38=المنصرف!$C$3:$C$717)*1,المنصرف!$J$3:$J$717)</f>
        <v>0</v>
      </c>
      <c r="AV38" s="160">
        <f>SUMPRODUCT((AV$3=المنصرف!$E$3:$E$717)*1,('بيان العهد والتسويات'!$C38=المنصرف!$C$3:$C$717)*1,المنصرف!$G$3:$G$717)</f>
        <v>0</v>
      </c>
      <c r="AW38" s="160">
        <f>SUMPRODUCT((AV$3=المنصرف!$E$3:$E$717)*1,('بيان العهد والتسويات'!$C38=المنصرف!$C$3:$C$717)*1,المنصرف!$J$3:$J$717)</f>
        <v>0</v>
      </c>
      <c r="AX38" s="160">
        <f>SUMPRODUCT((AX$3=المنصرف!$E$3:$E$717)*1,('بيان العهد والتسويات'!$C38=المنصرف!$C$3:$C$717)*1,المنصرف!$G$3:$G$717)</f>
        <v>0</v>
      </c>
      <c r="AY38" s="160">
        <f>SUMPRODUCT((AX$3=المنصرف!$E$3:$E$717)*1,('بيان العهد والتسويات'!$C38=المنصرف!$C$3:$C$717)*1,المنصرف!$J$3:$J$717)</f>
        <v>0</v>
      </c>
      <c r="AZ38" s="160">
        <f>SUMPRODUCT((AZ$3=المنصرف!$E$3:$E$717)*1,('بيان العهد والتسويات'!$C38=المنصرف!$C$3:$C$717)*1,المنصرف!$G$3:$G$717)</f>
        <v>0</v>
      </c>
      <c r="BA38" s="160">
        <f>SUMPRODUCT((AZ$3=المنصرف!$E$3:$E$717)*1,('بيان العهد والتسويات'!$C38=المنصرف!$C$3:$C$717)*1,المنصرف!$J$3:$J$717)</f>
        <v>0</v>
      </c>
      <c r="BB38" s="160">
        <f>SUMPRODUCT((BB$3=المنصرف!$E$3:$E$717)*1,('بيان العهد والتسويات'!$C38=المنصرف!$C$3:$C$717)*1,المنصرف!$G$3:$G$717)</f>
        <v>0</v>
      </c>
      <c r="BC38" s="160">
        <f>SUMPRODUCT((BB$3=المنصرف!$E$3:$E$717)*1,('بيان العهد والتسويات'!$C38=المنصرف!$C$3:$C$717)*1,المنصرف!$J$3:$J$717)</f>
        <v>0</v>
      </c>
      <c r="BD38" s="160">
        <f>SUMPRODUCT((BD$3=المنصرف!$E$3:$E$717)*1,('بيان العهد والتسويات'!$C38=المنصرف!$C$3:$C$717)*1,المنصرف!$G$3:$G$717)</f>
        <v>0</v>
      </c>
      <c r="BE38" s="160">
        <f>SUMPRODUCT((BD$3=المنصرف!$E$3:$E$717)*1,('بيان العهد والتسويات'!$C38=المنصرف!$C$3:$C$717)*1,المنصرف!$J$3:$J$717)</f>
        <v>0</v>
      </c>
      <c r="BF38" s="160">
        <f>SUMPRODUCT((BF$3=المنصرف!$E$3:$E$717)*1,('بيان العهد والتسويات'!$C38=المنصرف!$C$3:$C$717)*1,المنصرف!$G$3:$G$717)</f>
        <v>0</v>
      </c>
      <c r="BG38" s="160">
        <f>SUMPRODUCT((BF$3=المنصرف!$E$3:$E$717)*1,('بيان العهد والتسويات'!$C38=المنصرف!$C$3:$C$717)*1,المنصرف!$J$3:$J$717)</f>
        <v>0</v>
      </c>
      <c r="BH38" s="160">
        <f>SUMPRODUCT((BH$3=المنصرف!$E$3:$E$717)*1,('بيان العهد والتسويات'!$C38=المنصرف!$C$3:$C$717)*1,المنصرف!$G$3:$G$717)</f>
        <v>0</v>
      </c>
      <c r="BI38" s="160">
        <f>SUMPRODUCT((BH$3=المنصرف!$E$3:$E$717)*1,('بيان العهد والتسويات'!$C38=المنصرف!$C$3:$C$717)*1,المنصرف!$J$3:$J$717)</f>
        <v>0</v>
      </c>
      <c r="BJ38" s="160">
        <f>SUMPRODUCT((BJ$3=المنصرف!$E$3:$E$717)*1,('بيان العهد والتسويات'!$C38=المنصرف!$C$3:$C$717)*1,المنصرف!$G$3:$G$717)</f>
        <v>0</v>
      </c>
      <c r="BK38" s="160">
        <f>SUMPRODUCT((BJ$3=المنصرف!$E$3:$E$717)*1,('بيان العهد والتسويات'!$C38=المنصرف!$C$3:$C$717)*1,المنصرف!$J$3:$J$717)</f>
        <v>0</v>
      </c>
      <c r="BL38" s="160">
        <f>SUMPRODUCT((BL$3=المنصرف!$E$3:$E$717)*1,('بيان العهد والتسويات'!$C38=المنصرف!$C$3:$C$717)*1,المنصرف!$G$3:$G$717)</f>
        <v>0</v>
      </c>
      <c r="BM38" s="160">
        <f>SUMPRODUCT((BL$3=المنصرف!$E$3:$E$717)*1,('بيان العهد والتسويات'!$C38=المنصرف!$C$3:$C$717)*1,المنصرف!$J$3:$J$717)</f>
        <v>0</v>
      </c>
      <c r="BN38" s="160">
        <f>SUMPRODUCT((BN$3=المنصرف!$E$3:$E$717)*1,('بيان العهد والتسويات'!$C38=المنصرف!$C$3:$C$717)*1,المنصرف!$G$3:$G$717)</f>
        <v>0</v>
      </c>
      <c r="BO38" s="160">
        <f>SUMPRODUCT((BN$3=المنصرف!$E$3:$E$717)*1,('بيان العهد والتسويات'!$C38=المنصرف!$C$3:$C$717)*1,المنصرف!$J$3:$J$717)</f>
        <v>0</v>
      </c>
      <c r="BP38" s="160">
        <f>SUMPRODUCT((BP$3=المنصرف!$E$3:$E$717)*1,('بيان العهد والتسويات'!$C38=المنصرف!$C$3:$C$717)*1,المنصرف!$G$3:$G$717)</f>
        <v>0</v>
      </c>
      <c r="BQ38" s="160">
        <f>SUMPRODUCT((BP$3=المنصرف!$E$3:$E$717)*1,('بيان العهد والتسويات'!$C38=المنصرف!$C$3:$C$717)*1,المنصرف!$J$3:$J$717)</f>
        <v>0</v>
      </c>
      <c r="BR38" s="160">
        <f>SUMPRODUCT((BR$3=المنصرف!$E$3:$E$717)*1,('بيان العهد والتسويات'!$C38=المنصرف!$C$3:$C$717)*1,المنصرف!$G$3:$G$717)</f>
        <v>0</v>
      </c>
      <c r="BS38" s="160">
        <f>SUMPRODUCT((BR$3=المنصرف!$E$3:$E$717)*1,('بيان العهد والتسويات'!$C38=المنصرف!$C$3:$C$717)*1,المنصرف!$J$3:$J$717)</f>
        <v>0</v>
      </c>
      <c r="BT38" s="160">
        <f>SUMPRODUCT((BT$3=المنصرف!$E$3:$E$717)*1,('بيان العهد والتسويات'!$C38=المنصرف!$C$3:$C$717)*1,المنصرف!$G$3:$G$717)</f>
        <v>0</v>
      </c>
      <c r="BU38" s="160">
        <f>SUMPRODUCT((BT$3=المنصرف!$E$3:$E$717)*1,('بيان العهد والتسويات'!$C38=المنصرف!$C$3:$C$717)*1,المنصرف!$J$3:$J$717)</f>
        <v>0</v>
      </c>
      <c r="BV38" s="160">
        <f>SUMPRODUCT((BV$3=المنصرف!$E$3:$E$717)*1,('بيان العهد والتسويات'!$C38=المنصرف!$C$3:$C$717)*1,المنصرف!$G$3:$G$717)</f>
        <v>0</v>
      </c>
      <c r="BW38" s="160">
        <f>SUMPRODUCT((BV$3=المنصرف!$E$3:$E$717)*1,('بيان العهد والتسويات'!$C38=المنصرف!$C$3:$C$717)*1,المنصرف!$J$3:$J$717)</f>
        <v>0</v>
      </c>
      <c r="BX38" s="160">
        <f>SUMPRODUCT((BX$3=المنصرف!$E$3:$E$717)*1,('بيان العهد والتسويات'!$C38=المنصرف!$C$3:$C$717)*1,المنصرف!$G$3:$G$717)</f>
        <v>0</v>
      </c>
      <c r="BY38" s="160">
        <f>SUMPRODUCT((BX$3=المنصرف!$E$3:$E$717)*1,('بيان العهد والتسويات'!$C38=المنصرف!$C$3:$C$717)*1,المنصرف!$J$3:$J$717)</f>
        <v>0</v>
      </c>
      <c r="BZ38" s="160">
        <f>SUMPRODUCT((BZ$3=المنصرف!$E$3:$E$717)*1,('بيان العهد والتسويات'!$C38=المنصرف!$C$3:$C$717)*1,المنصرف!$G$3:$G$717)</f>
        <v>0</v>
      </c>
      <c r="CA38" s="160">
        <f>SUMPRODUCT((BZ$3=المنصرف!$E$3:$E$717)*1,('بيان العهد والتسويات'!$C38=المنصرف!$C$3:$C$717)*1,المنصرف!$J$3:$J$717)</f>
        <v>0</v>
      </c>
      <c r="CB38" s="160">
        <f>SUMPRODUCT((CB$3=المنصرف!$E$3:$E$717)*1,('بيان العهد والتسويات'!$C38=المنصرف!$C$3:$C$717)*1,المنصرف!$G$3:$G$717)</f>
        <v>0</v>
      </c>
      <c r="CC38" s="160">
        <f>SUMPRODUCT((CB$3=المنصرف!$E$3:$E$717)*1,('بيان العهد والتسويات'!$C38=المنصرف!$C$3:$C$717)*1,المنصرف!$J$3:$J$717)</f>
        <v>0</v>
      </c>
      <c r="CD38" s="160">
        <f>SUMPRODUCT((CD$3=المنصرف!$E$3:$E$717)*1,('بيان العهد والتسويات'!$C38=المنصرف!$C$3:$C$717)*1,المنصرف!$G$3:$G$717)</f>
        <v>0</v>
      </c>
      <c r="CE38" s="160">
        <f>SUMPRODUCT((CD$3=المنصرف!$E$3:$E$717)*1,('بيان العهد والتسويات'!$C38=المنصرف!$C$3:$C$717)*1,المنصرف!$J$3:$J$717)</f>
        <v>0</v>
      </c>
      <c r="CF38" s="160">
        <f>SUMPRODUCT((CF$3=المنصرف!$E$3:$E$717)*1,('بيان العهد والتسويات'!$C38=المنصرف!$C$3:$C$717)*1,المنصرف!$G$3:$G$717)</f>
        <v>0</v>
      </c>
      <c r="CG38" s="160">
        <f>SUMPRODUCT((CF$3=المنصرف!$E$3:$E$717)*1,('بيان العهد والتسويات'!$C38=المنصرف!$C$3:$C$717)*1,المنصرف!$J$3:$J$717)</f>
        <v>0</v>
      </c>
      <c r="CH38" s="160">
        <f>SUMPRODUCT((CH$3=المنصرف!$E$3:$E$717)*1,('بيان العهد والتسويات'!$C38=المنصرف!$C$3:$C$717)*1,المنصرف!$G$3:$G$717)</f>
        <v>0</v>
      </c>
      <c r="CI38" s="160">
        <f>SUMPRODUCT((CH$3=المنصرف!$E$3:$E$717)*1,('بيان العهد والتسويات'!$C38=المنصرف!$C$3:$C$717)*1,المنصرف!$J$3:$J$717)</f>
        <v>0</v>
      </c>
      <c r="CJ38" s="160">
        <f>SUMPRODUCT((CJ$3=المنصرف!$E$3:$E$717)*1,('بيان العهد والتسويات'!$C38=المنصرف!$C$3:$C$717)*1,المنصرف!$G$3:$G$717)</f>
        <v>0</v>
      </c>
      <c r="CK38" s="160">
        <f>SUMPRODUCT((CJ$3=المنصرف!$E$3:$E$717)*1,('بيان العهد والتسويات'!$C38=المنصرف!$C$3:$C$717)*1,المنصرف!$J$3:$J$717)</f>
        <v>0</v>
      </c>
      <c r="CL38" s="160">
        <f>SUMPRODUCT((CL$3=المنصرف!$E$3:$E$717)*1,('بيان العهد والتسويات'!$C38=المنصرف!$C$3:$C$717)*1,المنصرف!$G$3:$G$717)</f>
        <v>0</v>
      </c>
      <c r="CM38" s="160">
        <f>SUMPRODUCT((CL$3=المنصرف!$E$3:$E$717)*1,('بيان العهد والتسويات'!$C38=المنصرف!$C$3:$C$717)*1,المنصرف!$J$3:$J$717)</f>
        <v>0</v>
      </c>
      <c r="CN38" s="160">
        <f>SUMPRODUCT((CN$3=المنصرف!$E$3:$E$717)*1,('بيان العهد والتسويات'!$C38=المنصرف!$C$3:$C$717)*1,المنصرف!$G$3:$G$717)</f>
        <v>0</v>
      </c>
      <c r="CO38" s="160">
        <f>SUMPRODUCT((CN$3=المنصرف!$E$3:$E$717)*1,('بيان العهد والتسويات'!$C38=المنصرف!$C$3:$C$717)*1,المنصرف!$J$3:$J$717)</f>
        <v>0</v>
      </c>
      <c r="CP38" s="160">
        <f>SUMPRODUCT((CP$3=المنصرف!$E$3:$E$717)*1,('بيان العهد والتسويات'!$C38=المنصرف!$C$3:$C$717)*1,المنصرف!$G$3:$G$717)</f>
        <v>0</v>
      </c>
      <c r="CQ38" s="160">
        <f>SUMPRODUCT((CP$3=المنصرف!$E$3:$E$717)*1,('بيان العهد والتسويات'!$C38=المنصرف!$C$3:$C$717)*1,المنصرف!$J$3:$J$717)</f>
        <v>0</v>
      </c>
      <c r="CR38" s="160">
        <f>SUMPRODUCT((CR$3=المنصرف!$E$3:$E$717)*1,('بيان العهد والتسويات'!$C38=المنصرف!$C$3:$C$717)*1,المنصرف!$G$3:$G$717)</f>
        <v>0</v>
      </c>
      <c r="CS38" s="160">
        <f>SUMPRODUCT((CR$3=المنصرف!$E$3:$E$717)*1,('بيان العهد والتسويات'!$C38=المنصرف!$C$3:$C$717)*1,المنصرف!$J$3:$J$717)</f>
        <v>0</v>
      </c>
      <c r="CT38" s="160">
        <f>SUMPRODUCT((CT$3=المنصرف!$E$3:$E$717)*1,('بيان العهد والتسويات'!$C38=المنصرف!$C$3:$C$717)*1,المنصرف!$G$3:$G$717)</f>
        <v>0</v>
      </c>
      <c r="CU38" s="160">
        <f>SUMPRODUCT((CT$3=المنصرف!$E$3:$E$717)*1,('بيان العهد والتسويات'!$C38=المنصرف!$C$3:$C$717)*1,المنصرف!$J$3:$J$717)</f>
        <v>0</v>
      </c>
      <c r="CV38" s="160">
        <f>SUMPRODUCT((CV$3=المنصرف!$E$3:$E$717)*1,('بيان العهد والتسويات'!$C38=المنصرف!$C$3:$C$717)*1,المنصرف!$G$3:$G$717)</f>
        <v>0</v>
      </c>
      <c r="CW38" s="160">
        <f>SUMPRODUCT((CV$3=المنصرف!$E$3:$E$717)*1,('بيان العهد والتسويات'!$C38=المنصرف!$C$3:$C$717)*1,المنصرف!$J$3:$J$717)</f>
        <v>0</v>
      </c>
      <c r="CX38" s="160">
        <f>SUMPRODUCT((CX$3=المنصرف!$E$3:$E$717)*1,('بيان العهد والتسويات'!$C38=المنصرف!$C$3:$C$717)*1,المنصرف!$G$3:$G$717)</f>
        <v>0</v>
      </c>
      <c r="CY38" s="160">
        <f>SUMPRODUCT((CX$3=المنصرف!$E$3:$E$717)*1,('بيان العهد والتسويات'!$C38=المنصرف!$C$3:$C$717)*1,المنصرف!$J$3:$J$717)</f>
        <v>0</v>
      </c>
      <c r="CZ38" s="160">
        <f>SUMPRODUCT((CZ$3=المنصرف!$E$3:$E$717)*1,('بيان العهد والتسويات'!$C38=المنصرف!$C$3:$C$717)*1,المنصرف!$G$3:$G$717)</f>
        <v>0</v>
      </c>
      <c r="DA38" s="160">
        <f>SUMPRODUCT((CZ$3=المنصرف!$E$3:$E$717)*1,('بيان العهد والتسويات'!$C38=المنصرف!$C$3:$C$717)*1,المنصرف!$J$3:$J$717)</f>
        <v>0</v>
      </c>
    </row>
    <row r="39" spans="3:105" ht="20.25" x14ac:dyDescent="0.15">
      <c r="C39" s="134">
        <v>45871</v>
      </c>
      <c r="D39" s="121">
        <f>SUMPRODUCT(($D$3=المنصرف!$E$3:$E$717)*1,('بيان العهد والتسويات'!$C39=المنصرف!$C$3:$C$717)*1,المنصرف!$G$3:$G$717)</f>
        <v>0</v>
      </c>
      <c r="E39" s="122">
        <f>SUMPRODUCT(($D$3=المنصرف!$E$3:$E$717)*1,('بيان العهد والتسويات'!$C39=المنصرف!$C$3:$C$717)*1,المنصرف!$J$3:$J$717)</f>
        <v>0</v>
      </c>
      <c r="F39" s="124">
        <f>SUMPRODUCT(($F$3=المنصرف!$E$3:$E$717)*1,('بيان العهد والتسويات'!$C39=المنصرف!$C$3:$C$717)*1,المنصرف!$G$3:$G$717)</f>
        <v>0</v>
      </c>
      <c r="G39" s="123">
        <f>SUMPRODUCT(($F$3=المنصرف!$E$3:$E$717)*1,('بيان العهد والتسويات'!$C39=المنصرف!$C$3:$C$717)*1,المنصرف!$J$3:$J$717)</f>
        <v>0</v>
      </c>
      <c r="H39" s="121">
        <f>SUMPRODUCT(($H$3=المنصرف!$E$3:$E$717)*1,('بيان العهد والتسويات'!$C39=المنصرف!$C$3:$C$717)*1,المنصرف!$G$3:$G$717)</f>
        <v>0</v>
      </c>
      <c r="I39" s="122">
        <f>SUMPRODUCT(($H$3=المنصرف!$E$3:$E$717)*1,('بيان العهد والتسويات'!$C39=المنصرف!$C$3:$C$717)*1,المنصرف!$J$3:$J$717)</f>
        <v>0</v>
      </c>
      <c r="J39" s="124">
        <f>SUMPRODUCT(($J$3=المنصرف!$E$3:$E$717)*1,('بيان العهد والتسويات'!$C39=المنصرف!$C$3:$C$717)*1,المنصرف!$G$3:$G$717)</f>
        <v>0</v>
      </c>
      <c r="K39" s="123">
        <f>SUMPRODUCT(($J$3=المنصرف!$E$3:$E$717)*1,('بيان العهد والتسويات'!$C39=المنصرف!$C$3:$C$717)*1,المنصرف!$J$3:$J$717)</f>
        <v>0</v>
      </c>
      <c r="L39" s="121">
        <f>SUMPRODUCT(($L$3=المنصرف!$E$3:$E$717)*1,('بيان العهد والتسويات'!$C39=المنصرف!$C$3:$C$717)*1,المنصرف!$G$3:$G$717)</f>
        <v>0</v>
      </c>
      <c r="M39" s="122">
        <f>SUMPRODUCT(($L$3=المنصرف!$E$3:$E$717)*1,('بيان العهد والتسويات'!$C39=المنصرف!$C$3:$C$717)*1,المنصرف!$J$3:$J$717)</f>
        <v>0</v>
      </c>
      <c r="N39" s="124">
        <f>SUMPRODUCT(($N$3=المنصرف!$E$3:$E$717)*1,('بيان العهد والتسويات'!$C39=المنصرف!$C$3:$C$717)*1,المنصرف!$G$3:$G$717)</f>
        <v>0</v>
      </c>
      <c r="O39" s="123">
        <f>SUMPRODUCT(($N$3=المنصرف!$E$3:$E$717)*1,('بيان العهد والتسويات'!$C39=المنصرف!$C$3:$C$717)*1,المنصرف!$J$3:$J$717)</f>
        <v>0</v>
      </c>
      <c r="P39" s="121">
        <f>SUMPRODUCT(($P$3=المنصرف!$E$3:$E$717)*1,('بيان العهد والتسويات'!$C39=المنصرف!$C$3:$C$717)*1,المنصرف!$G$3:$G$717)</f>
        <v>0</v>
      </c>
      <c r="Q39" s="122">
        <f>SUMPRODUCT(($P$3=المنصرف!$E$3:$E$717)*1,('بيان العهد والتسويات'!$C39=المنصرف!$C$3:$C$717)*1,المنصرف!$J$3:$J$717)</f>
        <v>0</v>
      </c>
      <c r="R39" s="124">
        <f>SUMPRODUCT(($R$3=المنصرف!$E$3:$E$717)*1,('بيان العهد والتسويات'!$C39=المنصرف!$C$3:$C$717)*1,المنصرف!$G$3:$G$717)</f>
        <v>0</v>
      </c>
      <c r="S39" s="123">
        <f>SUMPRODUCT(($R$3=المنصرف!$E$3:$E$717)*1,('بيان العهد والتسويات'!$C39=المنصرف!$C$3:$C$717)*1,المنصرف!$J$3:$J$717)</f>
        <v>0</v>
      </c>
      <c r="T39" s="121">
        <f>SUMPRODUCT(($T$3=المنصرف!$E$3:$E$717)*1,('بيان العهد والتسويات'!$C39=المنصرف!$C$3:$C$717)*1,المنصرف!$G$3:$G$717)</f>
        <v>0</v>
      </c>
      <c r="U39" s="122">
        <f>SUMPRODUCT(($T$3=المنصرف!$E$3:$E$717)*1,('بيان العهد والتسويات'!$C39=المنصرف!$C$3:$C$717)*1,المنصرف!$J$3:$J$717)</f>
        <v>0</v>
      </c>
      <c r="V39" s="124">
        <f>SUMPRODUCT(($V$3=المنصرف!$E$3:$E$717)*1,('بيان العهد والتسويات'!$C39=المنصرف!$C$3:$C$717)*1,المنصرف!$G$3:$G$717)</f>
        <v>0</v>
      </c>
      <c r="W39" s="123">
        <f>SUMPRODUCT(($V$3=المنصرف!$E$3:$E$717)*1,('بيان العهد والتسويات'!$C39=المنصرف!$C$3:$C$717)*1,المنصرف!$J$3:$J$717)</f>
        <v>0</v>
      </c>
      <c r="X39" s="121">
        <f>SUMPRODUCT(($X$3=المنصرف!$E$3:$E$717)*1,('بيان العهد والتسويات'!$C39=المنصرف!$C$3:$C$717)*1,المنصرف!$G$3:$G$717)</f>
        <v>0</v>
      </c>
      <c r="Y39" s="122">
        <f>SUMPRODUCT(($X$3=المنصرف!$E$3:$E$717)*1,('بيان العهد والتسويات'!$C39=المنصرف!$C$3:$C$717)*1,المنصرف!$J$3:$J$717)</f>
        <v>0</v>
      </c>
      <c r="Z39" s="124">
        <f>SUMPRODUCT(($Z$3=المنصرف!$E$3:$E$717)*1,('بيان العهد والتسويات'!$C39=المنصرف!$C$3:$C$717)*1,المنصرف!$G$3:$G$717)</f>
        <v>0</v>
      </c>
      <c r="AA39" s="123">
        <f>SUMPRODUCT(($Z$3=المنصرف!$E$3:$E$717)*1,('بيان العهد والتسويات'!$C39=المنصرف!$C$3:$C$717)*1,المنصرف!$J$3:$J$717)</f>
        <v>0</v>
      </c>
      <c r="AB39" s="121">
        <f>SUMPRODUCT(($AB$3=المنصرف!$E$3:$E$717)*1,('بيان العهد والتسويات'!$C39=المنصرف!$C$3:$C$717)*1,المنصرف!$G$3:$G$717)</f>
        <v>0</v>
      </c>
      <c r="AC39" s="122">
        <f>SUMPRODUCT(($AB$3=المنصرف!$E$3:$E$717)*1,('بيان العهد والتسويات'!$C39=المنصرف!$C$3:$C$717)*1,المنصرف!$J$3:$J$717)</f>
        <v>0</v>
      </c>
      <c r="AD39" s="124">
        <f>SUMPRODUCT(($AD$3=المنصرف!$E$3:$E$717)*1,('بيان العهد والتسويات'!$C39=المنصرف!$C$3:$C$717)*1,المنصرف!$G$3:$G$717)</f>
        <v>0</v>
      </c>
      <c r="AE39" s="123">
        <f>SUMPRODUCT(($AD$3=المنصرف!$E$3:$E$717)*1,('بيان العهد والتسويات'!$C39=المنصرف!$C$3:$C$717)*1,المنصرف!$J$3:$J$717)</f>
        <v>0</v>
      </c>
      <c r="AF39" s="121">
        <f>SUMPRODUCT(($AF$3=المنصرف!$E$3:$E$717)*1,('بيان العهد والتسويات'!$C39=المنصرف!$C$3:$C$717)*1,المنصرف!$G$3:$G$717)</f>
        <v>0</v>
      </c>
      <c r="AG39" s="122">
        <f>SUMPRODUCT(($AF$3=المنصرف!$E$3:$E$717)*1,('بيان العهد والتسويات'!$C39=المنصرف!$C$3:$C$717)*1,المنصرف!$J$3:$J$717)</f>
        <v>0</v>
      </c>
      <c r="AH39" s="124">
        <f>SUMPRODUCT(($AH$3=المنصرف!$E$3:$E$717)*1,('بيان العهد والتسويات'!$C39=المنصرف!$C$3:$C$717)*1,المنصرف!$G$3:$G$717)</f>
        <v>0</v>
      </c>
      <c r="AI39" s="123">
        <f>SUMPRODUCT(($AH$3=المنصرف!$E$3:$E$717)*1,('بيان العهد والتسويات'!$C39=المنصرف!$C$3:$C$717)*1,المنصرف!$J$3:$J$717)</f>
        <v>0</v>
      </c>
      <c r="AJ39" s="145">
        <f>SUMPRODUCT((AJ$3=المنصرف!$E$3:$E$717)*1,('بيان العهد والتسويات'!$C39=المنصرف!$C$3:$C$717)*1,المنصرف!$G$3:$G$717)</f>
        <v>0</v>
      </c>
      <c r="AK39" s="145">
        <f>SUMPRODUCT((AJ$3=المنصرف!$E$3:$E$717)*1,('بيان العهد والتسويات'!$C39=المنصرف!$C$3:$C$717)*1,المنصرف!$J$3:$J$717)</f>
        <v>0</v>
      </c>
      <c r="AL39" s="161">
        <f>SUMPRODUCT((AL$3=المنصرف!$E$3:$E$717)*1,('بيان العهد والتسويات'!$C39=المنصرف!$C$3:$C$717)*1,المنصرف!$G$3:$G$717)</f>
        <v>0</v>
      </c>
      <c r="AM39" s="161">
        <f>SUMPRODUCT((AL$3=المنصرف!$E$3:$E$717)*1,('بيان العهد والتسويات'!$C39=المنصرف!$C$3:$C$717)*1,المنصرف!$J$3:$J$717)</f>
        <v>0</v>
      </c>
      <c r="AN39" s="160">
        <f>SUMPRODUCT((AN$3=المنصرف!$E$3:$E$717)*1,('بيان العهد والتسويات'!$C39=المنصرف!$C$3:$C$717)*1,المنصرف!$G$3:$G$717)</f>
        <v>0</v>
      </c>
      <c r="AO39" s="160">
        <f>SUMPRODUCT((AN$3=المنصرف!$E$3:$E$717)*1,('بيان العهد والتسويات'!$C39=المنصرف!$C$3:$C$717)*1,المنصرف!$J$3:$J$717)</f>
        <v>0</v>
      </c>
      <c r="AP39" s="160">
        <f>SUMPRODUCT((AP$3=المنصرف!$E$3:$E$717)*1,('بيان العهد والتسويات'!$C39=المنصرف!$C$3:$C$717)*1,المنصرف!$G$3:$G$717)</f>
        <v>0</v>
      </c>
      <c r="AQ39" s="160">
        <f>SUMPRODUCT((AP$3=المنصرف!$E$3:$E$717)*1,('بيان العهد والتسويات'!$C39=المنصرف!$C$3:$C$717)*1,المنصرف!$J$3:$J$717)</f>
        <v>0</v>
      </c>
      <c r="AR39" s="160">
        <f>SUMPRODUCT((AR$3=المنصرف!$E$3:$E$717)*1,('بيان العهد والتسويات'!$C39=المنصرف!$C$3:$C$717)*1,المنصرف!$G$3:$G$717)</f>
        <v>0</v>
      </c>
      <c r="AS39" s="160">
        <f>SUMPRODUCT((AR$3=المنصرف!$E$3:$E$717)*1,('بيان العهد والتسويات'!$C39=المنصرف!$C$3:$C$717)*1,المنصرف!$J$3:$J$717)</f>
        <v>0</v>
      </c>
      <c r="AT39" s="160">
        <f>SUMPRODUCT((AT$3=المنصرف!$E$3:$E$717)*1,('بيان العهد والتسويات'!$C39=المنصرف!$C$3:$C$717)*1,المنصرف!$G$3:$G$717)</f>
        <v>0</v>
      </c>
      <c r="AU39" s="160">
        <f>SUMPRODUCT((AT$3=المنصرف!$E$3:$E$717)*1,('بيان العهد والتسويات'!$C39=المنصرف!$C$3:$C$717)*1,المنصرف!$J$3:$J$717)</f>
        <v>0</v>
      </c>
      <c r="AV39" s="160">
        <f>SUMPRODUCT((AV$3=المنصرف!$E$3:$E$717)*1,('بيان العهد والتسويات'!$C39=المنصرف!$C$3:$C$717)*1,المنصرف!$G$3:$G$717)</f>
        <v>0</v>
      </c>
      <c r="AW39" s="160">
        <f>SUMPRODUCT((AV$3=المنصرف!$E$3:$E$717)*1,('بيان العهد والتسويات'!$C39=المنصرف!$C$3:$C$717)*1,المنصرف!$J$3:$J$717)</f>
        <v>0</v>
      </c>
      <c r="AX39" s="160">
        <f>SUMPRODUCT((AX$3=المنصرف!$E$3:$E$717)*1,('بيان العهد والتسويات'!$C39=المنصرف!$C$3:$C$717)*1,المنصرف!$G$3:$G$717)</f>
        <v>0</v>
      </c>
      <c r="AY39" s="160">
        <f>SUMPRODUCT((AX$3=المنصرف!$E$3:$E$717)*1,('بيان العهد والتسويات'!$C39=المنصرف!$C$3:$C$717)*1,المنصرف!$J$3:$J$717)</f>
        <v>0</v>
      </c>
      <c r="AZ39" s="160">
        <f>SUMPRODUCT((AZ$3=المنصرف!$E$3:$E$717)*1,('بيان العهد والتسويات'!$C39=المنصرف!$C$3:$C$717)*1,المنصرف!$G$3:$G$717)</f>
        <v>0</v>
      </c>
      <c r="BA39" s="160">
        <f>SUMPRODUCT((AZ$3=المنصرف!$E$3:$E$717)*1,('بيان العهد والتسويات'!$C39=المنصرف!$C$3:$C$717)*1,المنصرف!$J$3:$J$717)</f>
        <v>0</v>
      </c>
      <c r="BB39" s="160">
        <f>SUMPRODUCT((BB$3=المنصرف!$E$3:$E$717)*1,('بيان العهد والتسويات'!$C39=المنصرف!$C$3:$C$717)*1,المنصرف!$G$3:$G$717)</f>
        <v>0</v>
      </c>
      <c r="BC39" s="160">
        <f>SUMPRODUCT((BB$3=المنصرف!$E$3:$E$717)*1,('بيان العهد والتسويات'!$C39=المنصرف!$C$3:$C$717)*1,المنصرف!$J$3:$J$717)</f>
        <v>0</v>
      </c>
      <c r="BD39" s="160">
        <f>SUMPRODUCT((BD$3=المنصرف!$E$3:$E$717)*1,('بيان العهد والتسويات'!$C39=المنصرف!$C$3:$C$717)*1,المنصرف!$G$3:$G$717)</f>
        <v>0</v>
      </c>
      <c r="BE39" s="160">
        <f>SUMPRODUCT((BD$3=المنصرف!$E$3:$E$717)*1,('بيان العهد والتسويات'!$C39=المنصرف!$C$3:$C$717)*1,المنصرف!$J$3:$J$717)</f>
        <v>0</v>
      </c>
      <c r="BF39" s="160">
        <f>SUMPRODUCT((BF$3=المنصرف!$E$3:$E$717)*1,('بيان العهد والتسويات'!$C39=المنصرف!$C$3:$C$717)*1,المنصرف!$G$3:$G$717)</f>
        <v>0</v>
      </c>
      <c r="BG39" s="160">
        <f>SUMPRODUCT((BF$3=المنصرف!$E$3:$E$717)*1,('بيان العهد والتسويات'!$C39=المنصرف!$C$3:$C$717)*1,المنصرف!$J$3:$J$717)</f>
        <v>0</v>
      </c>
      <c r="BH39" s="160">
        <f>SUMPRODUCT((BH$3=المنصرف!$E$3:$E$717)*1,('بيان العهد والتسويات'!$C39=المنصرف!$C$3:$C$717)*1,المنصرف!$G$3:$G$717)</f>
        <v>0</v>
      </c>
      <c r="BI39" s="160">
        <f>SUMPRODUCT((BH$3=المنصرف!$E$3:$E$717)*1,('بيان العهد والتسويات'!$C39=المنصرف!$C$3:$C$717)*1,المنصرف!$J$3:$J$717)</f>
        <v>0</v>
      </c>
      <c r="BJ39" s="160">
        <f>SUMPRODUCT((BJ$3=المنصرف!$E$3:$E$717)*1,('بيان العهد والتسويات'!$C39=المنصرف!$C$3:$C$717)*1,المنصرف!$G$3:$G$717)</f>
        <v>0</v>
      </c>
      <c r="BK39" s="160">
        <f>SUMPRODUCT((BJ$3=المنصرف!$E$3:$E$717)*1,('بيان العهد والتسويات'!$C39=المنصرف!$C$3:$C$717)*1,المنصرف!$J$3:$J$717)</f>
        <v>0</v>
      </c>
      <c r="BL39" s="160">
        <f>SUMPRODUCT((BL$3=المنصرف!$E$3:$E$717)*1,('بيان العهد والتسويات'!$C39=المنصرف!$C$3:$C$717)*1,المنصرف!$G$3:$G$717)</f>
        <v>0</v>
      </c>
      <c r="BM39" s="160">
        <f>SUMPRODUCT((BL$3=المنصرف!$E$3:$E$717)*1,('بيان العهد والتسويات'!$C39=المنصرف!$C$3:$C$717)*1,المنصرف!$J$3:$J$717)</f>
        <v>0</v>
      </c>
      <c r="BN39" s="160">
        <f>SUMPRODUCT((BN$3=المنصرف!$E$3:$E$717)*1,('بيان العهد والتسويات'!$C39=المنصرف!$C$3:$C$717)*1,المنصرف!$G$3:$G$717)</f>
        <v>0</v>
      </c>
      <c r="BO39" s="160">
        <f>SUMPRODUCT((BN$3=المنصرف!$E$3:$E$717)*1,('بيان العهد والتسويات'!$C39=المنصرف!$C$3:$C$717)*1,المنصرف!$J$3:$J$717)</f>
        <v>0</v>
      </c>
      <c r="BP39" s="160">
        <f>SUMPRODUCT((BP$3=المنصرف!$E$3:$E$717)*1,('بيان العهد والتسويات'!$C39=المنصرف!$C$3:$C$717)*1,المنصرف!$G$3:$G$717)</f>
        <v>0</v>
      </c>
      <c r="BQ39" s="160">
        <f>SUMPRODUCT((BP$3=المنصرف!$E$3:$E$717)*1,('بيان العهد والتسويات'!$C39=المنصرف!$C$3:$C$717)*1,المنصرف!$J$3:$J$717)</f>
        <v>0</v>
      </c>
      <c r="BR39" s="160">
        <f>SUMPRODUCT((BR$3=المنصرف!$E$3:$E$717)*1,('بيان العهد والتسويات'!$C39=المنصرف!$C$3:$C$717)*1,المنصرف!$G$3:$G$717)</f>
        <v>0</v>
      </c>
      <c r="BS39" s="160">
        <f>SUMPRODUCT((BR$3=المنصرف!$E$3:$E$717)*1,('بيان العهد والتسويات'!$C39=المنصرف!$C$3:$C$717)*1,المنصرف!$J$3:$J$717)</f>
        <v>0</v>
      </c>
      <c r="BT39" s="160">
        <f>SUMPRODUCT((BT$3=المنصرف!$E$3:$E$717)*1,('بيان العهد والتسويات'!$C39=المنصرف!$C$3:$C$717)*1,المنصرف!$G$3:$G$717)</f>
        <v>0</v>
      </c>
      <c r="BU39" s="160">
        <f>SUMPRODUCT((BT$3=المنصرف!$E$3:$E$717)*1,('بيان العهد والتسويات'!$C39=المنصرف!$C$3:$C$717)*1,المنصرف!$J$3:$J$717)</f>
        <v>0</v>
      </c>
      <c r="BV39" s="160">
        <f>SUMPRODUCT((BV$3=المنصرف!$E$3:$E$717)*1,('بيان العهد والتسويات'!$C39=المنصرف!$C$3:$C$717)*1,المنصرف!$G$3:$G$717)</f>
        <v>0</v>
      </c>
      <c r="BW39" s="160">
        <f>SUMPRODUCT((BV$3=المنصرف!$E$3:$E$717)*1,('بيان العهد والتسويات'!$C39=المنصرف!$C$3:$C$717)*1,المنصرف!$J$3:$J$717)</f>
        <v>0</v>
      </c>
      <c r="BX39" s="160">
        <f>SUMPRODUCT((BX$3=المنصرف!$E$3:$E$717)*1,('بيان العهد والتسويات'!$C39=المنصرف!$C$3:$C$717)*1,المنصرف!$G$3:$G$717)</f>
        <v>0</v>
      </c>
      <c r="BY39" s="160">
        <f>SUMPRODUCT((BX$3=المنصرف!$E$3:$E$717)*1,('بيان العهد والتسويات'!$C39=المنصرف!$C$3:$C$717)*1,المنصرف!$J$3:$J$717)</f>
        <v>0</v>
      </c>
      <c r="BZ39" s="160">
        <f>SUMPRODUCT((BZ$3=المنصرف!$E$3:$E$717)*1,('بيان العهد والتسويات'!$C39=المنصرف!$C$3:$C$717)*1,المنصرف!$G$3:$G$717)</f>
        <v>0</v>
      </c>
      <c r="CA39" s="160">
        <f>SUMPRODUCT((BZ$3=المنصرف!$E$3:$E$717)*1,('بيان العهد والتسويات'!$C39=المنصرف!$C$3:$C$717)*1,المنصرف!$J$3:$J$717)</f>
        <v>0</v>
      </c>
      <c r="CB39" s="160">
        <f>SUMPRODUCT((CB$3=المنصرف!$E$3:$E$717)*1,('بيان العهد والتسويات'!$C39=المنصرف!$C$3:$C$717)*1,المنصرف!$G$3:$G$717)</f>
        <v>0</v>
      </c>
      <c r="CC39" s="160">
        <f>SUMPRODUCT((CB$3=المنصرف!$E$3:$E$717)*1,('بيان العهد والتسويات'!$C39=المنصرف!$C$3:$C$717)*1,المنصرف!$J$3:$J$717)</f>
        <v>0</v>
      </c>
      <c r="CD39" s="160">
        <f>SUMPRODUCT((CD$3=المنصرف!$E$3:$E$717)*1,('بيان العهد والتسويات'!$C39=المنصرف!$C$3:$C$717)*1,المنصرف!$G$3:$G$717)</f>
        <v>0</v>
      </c>
      <c r="CE39" s="160">
        <f>SUMPRODUCT((CD$3=المنصرف!$E$3:$E$717)*1,('بيان العهد والتسويات'!$C39=المنصرف!$C$3:$C$717)*1,المنصرف!$J$3:$J$717)</f>
        <v>0</v>
      </c>
      <c r="CF39" s="160">
        <f>SUMPRODUCT((CF$3=المنصرف!$E$3:$E$717)*1,('بيان العهد والتسويات'!$C39=المنصرف!$C$3:$C$717)*1,المنصرف!$G$3:$G$717)</f>
        <v>0</v>
      </c>
      <c r="CG39" s="160">
        <f>SUMPRODUCT((CF$3=المنصرف!$E$3:$E$717)*1,('بيان العهد والتسويات'!$C39=المنصرف!$C$3:$C$717)*1,المنصرف!$J$3:$J$717)</f>
        <v>0</v>
      </c>
      <c r="CH39" s="160">
        <f>SUMPRODUCT((CH$3=المنصرف!$E$3:$E$717)*1,('بيان العهد والتسويات'!$C39=المنصرف!$C$3:$C$717)*1,المنصرف!$G$3:$G$717)</f>
        <v>0</v>
      </c>
      <c r="CI39" s="160">
        <f>SUMPRODUCT((CH$3=المنصرف!$E$3:$E$717)*1,('بيان العهد والتسويات'!$C39=المنصرف!$C$3:$C$717)*1,المنصرف!$J$3:$J$717)</f>
        <v>0</v>
      </c>
      <c r="CJ39" s="160">
        <f>SUMPRODUCT((CJ$3=المنصرف!$E$3:$E$717)*1,('بيان العهد والتسويات'!$C39=المنصرف!$C$3:$C$717)*1,المنصرف!$G$3:$G$717)</f>
        <v>0</v>
      </c>
      <c r="CK39" s="160">
        <f>SUMPRODUCT((CJ$3=المنصرف!$E$3:$E$717)*1,('بيان العهد والتسويات'!$C39=المنصرف!$C$3:$C$717)*1,المنصرف!$J$3:$J$717)</f>
        <v>0</v>
      </c>
      <c r="CL39" s="160">
        <f>SUMPRODUCT((CL$3=المنصرف!$E$3:$E$717)*1,('بيان العهد والتسويات'!$C39=المنصرف!$C$3:$C$717)*1,المنصرف!$G$3:$G$717)</f>
        <v>0</v>
      </c>
      <c r="CM39" s="160">
        <f>SUMPRODUCT((CL$3=المنصرف!$E$3:$E$717)*1,('بيان العهد والتسويات'!$C39=المنصرف!$C$3:$C$717)*1,المنصرف!$J$3:$J$717)</f>
        <v>0</v>
      </c>
      <c r="CN39" s="160">
        <f>SUMPRODUCT((CN$3=المنصرف!$E$3:$E$717)*1,('بيان العهد والتسويات'!$C39=المنصرف!$C$3:$C$717)*1,المنصرف!$G$3:$G$717)</f>
        <v>0</v>
      </c>
      <c r="CO39" s="160">
        <f>SUMPRODUCT((CN$3=المنصرف!$E$3:$E$717)*1,('بيان العهد والتسويات'!$C39=المنصرف!$C$3:$C$717)*1,المنصرف!$J$3:$J$717)</f>
        <v>0</v>
      </c>
      <c r="CP39" s="160">
        <f>SUMPRODUCT((CP$3=المنصرف!$E$3:$E$717)*1,('بيان العهد والتسويات'!$C39=المنصرف!$C$3:$C$717)*1,المنصرف!$G$3:$G$717)</f>
        <v>0</v>
      </c>
      <c r="CQ39" s="160">
        <f>SUMPRODUCT((CP$3=المنصرف!$E$3:$E$717)*1,('بيان العهد والتسويات'!$C39=المنصرف!$C$3:$C$717)*1,المنصرف!$J$3:$J$717)</f>
        <v>0</v>
      </c>
      <c r="CR39" s="160">
        <f>SUMPRODUCT((CR$3=المنصرف!$E$3:$E$717)*1,('بيان العهد والتسويات'!$C39=المنصرف!$C$3:$C$717)*1,المنصرف!$G$3:$G$717)</f>
        <v>0</v>
      </c>
      <c r="CS39" s="160">
        <f>SUMPRODUCT((CR$3=المنصرف!$E$3:$E$717)*1,('بيان العهد والتسويات'!$C39=المنصرف!$C$3:$C$717)*1,المنصرف!$J$3:$J$717)</f>
        <v>0</v>
      </c>
      <c r="CT39" s="160">
        <f>SUMPRODUCT((CT$3=المنصرف!$E$3:$E$717)*1,('بيان العهد والتسويات'!$C39=المنصرف!$C$3:$C$717)*1,المنصرف!$G$3:$G$717)</f>
        <v>0</v>
      </c>
      <c r="CU39" s="160">
        <f>SUMPRODUCT((CT$3=المنصرف!$E$3:$E$717)*1,('بيان العهد والتسويات'!$C39=المنصرف!$C$3:$C$717)*1,المنصرف!$J$3:$J$717)</f>
        <v>0</v>
      </c>
      <c r="CV39" s="160">
        <f>SUMPRODUCT((CV$3=المنصرف!$E$3:$E$717)*1,('بيان العهد والتسويات'!$C39=المنصرف!$C$3:$C$717)*1,المنصرف!$G$3:$G$717)</f>
        <v>0</v>
      </c>
      <c r="CW39" s="160">
        <f>SUMPRODUCT((CV$3=المنصرف!$E$3:$E$717)*1,('بيان العهد والتسويات'!$C39=المنصرف!$C$3:$C$717)*1,المنصرف!$J$3:$J$717)</f>
        <v>0</v>
      </c>
      <c r="CX39" s="160">
        <f>SUMPRODUCT((CX$3=المنصرف!$E$3:$E$717)*1,('بيان العهد والتسويات'!$C39=المنصرف!$C$3:$C$717)*1,المنصرف!$G$3:$G$717)</f>
        <v>0</v>
      </c>
      <c r="CY39" s="160">
        <f>SUMPRODUCT((CX$3=المنصرف!$E$3:$E$717)*1,('بيان العهد والتسويات'!$C39=المنصرف!$C$3:$C$717)*1,المنصرف!$J$3:$J$717)</f>
        <v>0</v>
      </c>
      <c r="CZ39" s="160">
        <f>SUMPRODUCT((CZ$3=المنصرف!$E$3:$E$717)*1,('بيان العهد والتسويات'!$C39=المنصرف!$C$3:$C$717)*1,المنصرف!$G$3:$G$717)</f>
        <v>0</v>
      </c>
      <c r="DA39" s="160">
        <f>SUMPRODUCT((CZ$3=المنصرف!$E$3:$E$717)*1,('بيان العهد والتسويات'!$C39=المنصرف!$C$3:$C$717)*1,المنصرف!$J$3:$J$717)</f>
        <v>0</v>
      </c>
    </row>
    <row r="40" spans="3:105" ht="20.25" x14ac:dyDescent="0.15">
      <c r="C40" s="134">
        <v>45872</v>
      </c>
      <c r="D40" s="121">
        <f>SUMPRODUCT(($D$3=المنصرف!$E$3:$E$717)*1,('بيان العهد والتسويات'!$C40=المنصرف!$C$3:$C$717)*1,المنصرف!$G$3:$G$717)</f>
        <v>0</v>
      </c>
      <c r="E40" s="122">
        <f>SUMPRODUCT(($D$3=المنصرف!$E$3:$E$717)*1,('بيان العهد والتسويات'!$C40=المنصرف!$C$3:$C$717)*1,المنصرف!$J$3:$J$717)</f>
        <v>0</v>
      </c>
      <c r="F40" s="124">
        <f>SUMPRODUCT(($F$3=المنصرف!$E$3:$E$717)*1,('بيان العهد والتسويات'!$C40=المنصرف!$C$3:$C$717)*1,المنصرف!$G$3:$G$717)</f>
        <v>0</v>
      </c>
      <c r="G40" s="123">
        <f>SUMPRODUCT(($F$3=المنصرف!$E$3:$E$717)*1,('بيان العهد والتسويات'!$C40=المنصرف!$C$3:$C$717)*1,المنصرف!$J$3:$J$717)</f>
        <v>0</v>
      </c>
      <c r="H40" s="121">
        <f>SUMPRODUCT(($H$3=المنصرف!$E$3:$E$717)*1,('بيان العهد والتسويات'!$C40=المنصرف!$C$3:$C$717)*1,المنصرف!$G$3:$G$717)</f>
        <v>0</v>
      </c>
      <c r="I40" s="122">
        <f>SUMPRODUCT(($H$3=المنصرف!$E$3:$E$717)*1,('بيان العهد والتسويات'!$C40=المنصرف!$C$3:$C$717)*1,المنصرف!$J$3:$J$717)</f>
        <v>0</v>
      </c>
      <c r="J40" s="124">
        <f>SUMPRODUCT(($J$3=المنصرف!$E$3:$E$717)*1,('بيان العهد والتسويات'!$C40=المنصرف!$C$3:$C$717)*1,المنصرف!$G$3:$G$717)</f>
        <v>0</v>
      </c>
      <c r="K40" s="123">
        <f>SUMPRODUCT(($J$3=المنصرف!$E$3:$E$717)*1,('بيان العهد والتسويات'!$C40=المنصرف!$C$3:$C$717)*1,المنصرف!$J$3:$J$717)</f>
        <v>0</v>
      </c>
      <c r="L40" s="121">
        <f>SUMPRODUCT(($L$3=المنصرف!$E$3:$E$717)*1,('بيان العهد والتسويات'!$C40=المنصرف!$C$3:$C$717)*1,المنصرف!$G$3:$G$717)</f>
        <v>0</v>
      </c>
      <c r="M40" s="122">
        <f>SUMPRODUCT(($L$3=المنصرف!$E$3:$E$717)*1,('بيان العهد والتسويات'!$C40=المنصرف!$C$3:$C$717)*1,المنصرف!$J$3:$J$717)</f>
        <v>0</v>
      </c>
      <c r="N40" s="124">
        <f>SUMPRODUCT(($N$3=المنصرف!$E$3:$E$717)*1,('بيان العهد والتسويات'!$C40=المنصرف!$C$3:$C$717)*1,المنصرف!$G$3:$G$717)</f>
        <v>0</v>
      </c>
      <c r="O40" s="123">
        <f>SUMPRODUCT(($N$3=المنصرف!$E$3:$E$717)*1,('بيان العهد والتسويات'!$C40=المنصرف!$C$3:$C$717)*1,المنصرف!$J$3:$J$717)</f>
        <v>0</v>
      </c>
      <c r="P40" s="121">
        <f>SUMPRODUCT(($P$3=المنصرف!$E$3:$E$717)*1,('بيان العهد والتسويات'!$C40=المنصرف!$C$3:$C$717)*1,المنصرف!$G$3:$G$717)</f>
        <v>0</v>
      </c>
      <c r="Q40" s="122">
        <f>SUMPRODUCT(($P$3=المنصرف!$E$3:$E$717)*1,('بيان العهد والتسويات'!$C40=المنصرف!$C$3:$C$717)*1,المنصرف!$J$3:$J$717)</f>
        <v>0</v>
      </c>
      <c r="R40" s="124">
        <f>SUMPRODUCT(($R$3=المنصرف!$E$3:$E$717)*1,('بيان العهد والتسويات'!$C40=المنصرف!$C$3:$C$717)*1,المنصرف!$G$3:$G$717)</f>
        <v>0</v>
      </c>
      <c r="S40" s="123">
        <f>SUMPRODUCT(($R$3=المنصرف!$E$3:$E$717)*1,('بيان العهد والتسويات'!$C40=المنصرف!$C$3:$C$717)*1,المنصرف!$J$3:$J$717)</f>
        <v>0</v>
      </c>
      <c r="T40" s="121">
        <f>SUMPRODUCT(($T$3=المنصرف!$E$3:$E$717)*1,('بيان العهد والتسويات'!$C40=المنصرف!$C$3:$C$717)*1,المنصرف!$G$3:$G$717)</f>
        <v>0</v>
      </c>
      <c r="U40" s="122">
        <f>SUMPRODUCT(($T$3=المنصرف!$E$3:$E$717)*1,('بيان العهد والتسويات'!$C40=المنصرف!$C$3:$C$717)*1,المنصرف!$J$3:$J$717)</f>
        <v>0</v>
      </c>
      <c r="V40" s="124">
        <f>SUMPRODUCT(($V$3=المنصرف!$E$3:$E$717)*1,('بيان العهد والتسويات'!$C40=المنصرف!$C$3:$C$717)*1,المنصرف!$G$3:$G$717)</f>
        <v>0</v>
      </c>
      <c r="W40" s="123">
        <f>SUMPRODUCT(($V$3=المنصرف!$E$3:$E$717)*1,('بيان العهد والتسويات'!$C40=المنصرف!$C$3:$C$717)*1,المنصرف!$J$3:$J$717)</f>
        <v>0</v>
      </c>
      <c r="X40" s="121">
        <f>SUMPRODUCT(($X$3=المنصرف!$E$3:$E$717)*1,('بيان العهد والتسويات'!$C40=المنصرف!$C$3:$C$717)*1,المنصرف!$G$3:$G$717)</f>
        <v>0</v>
      </c>
      <c r="Y40" s="122">
        <f>SUMPRODUCT(($X$3=المنصرف!$E$3:$E$717)*1,('بيان العهد والتسويات'!$C40=المنصرف!$C$3:$C$717)*1,المنصرف!$J$3:$J$717)</f>
        <v>0</v>
      </c>
      <c r="Z40" s="124">
        <f>SUMPRODUCT(($Z$3=المنصرف!$E$3:$E$717)*1,('بيان العهد والتسويات'!$C40=المنصرف!$C$3:$C$717)*1,المنصرف!$G$3:$G$717)</f>
        <v>0</v>
      </c>
      <c r="AA40" s="123">
        <f>SUMPRODUCT(($Z$3=المنصرف!$E$3:$E$717)*1,('بيان العهد والتسويات'!$C40=المنصرف!$C$3:$C$717)*1,المنصرف!$J$3:$J$717)</f>
        <v>0</v>
      </c>
      <c r="AB40" s="121">
        <f>SUMPRODUCT(($AB$3=المنصرف!$E$3:$E$717)*1,('بيان العهد والتسويات'!$C40=المنصرف!$C$3:$C$717)*1,المنصرف!$G$3:$G$717)</f>
        <v>0</v>
      </c>
      <c r="AC40" s="122">
        <f>SUMPRODUCT(($AB$3=المنصرف!$E$3:$E$717)*1,('بيان العهد والتسويات'!$C40=المنصرف!$C$3:$C$717)*1,المنصرف!$J$3:$J$717)</f>
        <v>0</v>
      </c>
      <c r="AD40" s="124">
        <f>SUMPRODUCT(($AD$3=المنصرف!$E$3:$E$717)*1,('بيان العهد والتسويات'!$C40=المنصرف!$C$3:$C$717)*1,المنصرف!$G$3:$G$717)</f>
        <v>0</v>
      </c>
      <c r="AE40" s="123">
        <f>SUMPRODUCT(($AD$3=المنصرف!$E$3:$E$717)*1,('بيان العهد والتسويات'!$C40=المنصرف!$C$3:$C$717)*1,المنصرف!$J$3:$J$717)</f>
        <v>0</v>
      </c>
      <c r="AF40" s="121">
        <f>SUMPRODUCT(($AF$3=المنصرف!$E$3:$E$717)*1,('بيان العهد والتسويات'!$C40=المنصرف!$C$3:$C$717)*1,المنصرف!$G$3:$G$717)</f>
        <v>0</v>
      </c>
      <c r="AG40" s="122">
        <f>SUMPRODUCT(($AF$3=المنصرف!$E$3:$E$717)*1,('بيان العهد والتسويات'!$C40=المنصرف!$C$3:$C$717)*1,المنصرف!$J$3:$J$717)</f>
        <v>0</v>
      </c>
      <c r="AH40" s="124">
        <f>SUMPRODUCT(($AH$3=المنصرف!$E$3:$E$717)*1,('بيان العهد والتسويات'!$C40=المنصرف!$C$3:$C$717)*1,المنصرف!$G$3:$G$717)</f>
        <v>0</v>
      </c>
      <c r="AI40" s="123">
        <f>SUMPRODUCT(($AH$3=المنصرف!$E$3:$E$717)*1,('بيان العهد والتسويات'!$C40=المنصرف!$C$3:$C$717)*1,المنصرف!$J$3:$J$717)</f>
        <v>0</v>
      </c>
      <c r="AJ40" s="145">
        <f>SUMPRODUCT((AJ$3=المنصرف!$E$3:$E$717)*1,('بيان العهد والتسويات'!$C40=المنصرف!$C$3:$C$717)*1,المنصرف!$G$3:$G$717)</f>
        <v>0</v>
      </c>
      <c r="AK40" s="145">
        <f>SUMPRODUCT((AJ$3=المنصرف!$E$3:$E$717)*1,('بيان العهد والتسويات'!$C40=المنصرف!$C$3:$C$717)*1,المنصرف!$J$3:$J$717)</f>
        <v>0</v>
      </c>
      <c r="AL40" s="161">
        <f>SUMPRODUCT((AL$3=المنصرف!$E$3:$E$717)*1,('بيان العهد والتسويات'!$C40=المنصرف!$C$3:$C$717)*1,المنصرف!$G$3:$G$717)</f>
        <v>0</v>
      </c>
      <c r="AM40" s="161">
        <f>SUMPRODUCT((AL$3=المنصرف!$E$3:$E$717)*1,('بيان العهد والتسويات'!$C40=المنصرف!$C$3:$C$717)*1,المنصرف!$J$3:$J$717)</f>
        <v>0</v>
      </c>
      <c r="AN40" s="160">
        <f>SUMPRODUCT((AN$3=المنصرف!$E$3:$E$717)*1,('بيان العهد والتسويات'!$C40=المنصرف!$C$3:$C$717)*1,المنصرف!$G$3:$G$717)</f>
        <v>0</v>
      </c>
      <c r="AO40" s="160">
        <f>SUMPRODUCT((AN$3=المنصرف!$E$3:$E$717)*1,('بيان العهد والتسويات'!$C40=المنصرف!$C$3:$C$717)*1,المنصرف!$J$3:$J$717)</f>
        <v>0</v>
      </c>
      <c r="AP40" s="160">
        <f>SUMPRODUCT((AP$3=المنصرف!$E$3:$E$717)*1,('بيان العهد والتسويات'!$C40=المنصرف!$C$3:$C$717)*1,المنصرف!$G$3:$G$717)</f>
        <v>0</v>
      </c>
      <c r="AQ40" s="160">
        <f>SUMPRODUCT((AP$3=المنصرف!$E$3:$E$717)*1,('بيان العهد والتسويات'!$C40=المنصرف!$C$3:$C$717)*1,المنصرف!$J$3:$J$717)</f>
        <v>0</v>
      </c>
      <c r="AR40" s="160">
        <f>SUMPRODUCT((AR$3=المنصرف!$E$3:$E$717)*1,('بيان العهد والتسويات'!$C40=المنصرف!$C$3:$C$717)*1,المنصرف!$G$3:$G$717)</f>
        <v>0</v>
      </c>
      <c r="AS40" s="160">
        <f>SUMPRODUCT((AR$3=المنصرف!$E$3:$E$717)*1,('بيان العهد والتسويات'!$C40=المنصرف!$C$3:$C$717)*1,المنصرف!$J$3:$J$717)</f>
        <v>0</v>
      </c>
      <c r="AT40" s="160">
        <f>SUMPRODUCT((AT$3=المنصرف!$E$3:$E$717)*1,('بيان العهد والتسويات'!$C40=المنصرف!$C$3:$C$717)*1,المنصرف!$G$3:$G$717)</f>
        <v>0</v>
      </c>
      <c r="AU40" s="160">
        <f>SUMPRODUCT((AT$3=المنصرف!$E$3:$E$717)*1,('بيان العهد والتسويات'!$C40=المنصرف!$C$3:$C$717)*1,المنصرف!$J$3:$J$717)</f>
        <v>0</v>
      </c>
      <c r="AV40" s="160">
        <f>SUMPRODUCT((AV$3=المنصرف!$E$3:$E$717)*1,('بيان العهد والتسويات'!$C40=المنصرف!$C$3:$C$717)*1,المنصرف!$G$3:$G$717)</f>
        <v>0</v>
      </c>
      <c r="AW40" s="160">
        <f>SUMPRODUCT((AV$3=المنصرف!$E$3:$E$717)*1,('بيان العهد والتسويات'!$C40=المنصرف!$C$3:$C$717)*1,المنصرف!$J$3:$J$717)</f>
        <v>0</v>
      </c>
      <c r="AX40" s="160">
        <f>SUMPRODUCT((AX$3=المنصرف!$E$3:$E$717)*1,('بيان العهد والتسويات'!$C40=المنصرف!$C$3:$C$717)*1,المنصرف!$G$3:$G$717)</f>
        <v>0</v>
      </c>
      <c r="AY40" s="160">
        <f>SUMPRODUCT((AX$3=المنصرف!$E$3:$E$717)*1,('بيان العهد والتسويات'!$C40=المنصرف!$C$3:$C$717)*1,المنصرف!$J$3:$J$717)</f>
        <v>0</v>
      </c>
      <c r="AZ40" s="160">
        <f>SUMPRODUCT((AZ$3=المنصرف!$E$3:$E$717)*1,('بيان العهد والتسويات'!$C40=المنصرف!$C$3:$C$717)*1,المنصرف!$G$3:$G$717)</f>
        <v>0</v>
      </c>
      <c r="BA40" s="160">
        <f>SUMPRODUCT((AZ$3=المنصرف!$E$3:$E$717)*1,('بيان العهد والتسويات'!$C40=المنصرف!$C$3:$C$717)*1,المنصرف!$J$3:$J$717)</f>
        <v>0</v>
      </c>
      <c r="BB40" s="160">
        <f>SUMPRODUCT((BB$3=المنصرف!$E$3:$E$717)*1,('بيان العهد والتسويات'!$C40=المنصرف!$C$3:$C$717)*1,المنصرف!$G$3:$G$717)</f>
        <v>0</v>
      </c>
      <c r="BC40" s="160">
        <f>SUMPRODUCT((BB$3=المنصرف!$E$3:$E$717)*1,('بيان العهد والتسويات'!$C40=المنصرف!$C$3:$C$717)*1,المنصرف!$J$3:$J$717)</f>
        <v>0</v>
      </c>
      <c r="BD40" s="160">
        <f>SUMPRODUCT((BD$3=المنصرف!$E$3:$E$717)*1,('بيان العهد والتسويات'!$C40=المنصرف!$C$3:$C$717)*1,المنصرف!$G$3:$G$717)</f>
        <v>0</v>
      </c>
      <c r="BE40" s="160">
        <f>SUMPRODUCT((BD$3=المنصرف!$E$3:$E$717)*1,('بيان العهد والتسويات'!$C40=المنصرف!$C$3:$C$717)*1,المنصرف!$J$3:$J$717)</f>
        <v>0</v>
      </c>
      <c r="BF40" s="160">
        <f>SUMPRODUCT((BF$3=المنصرف!$E$3:$E$717)*1,('بيان العهد والتسويات'!$C40=المنصرف!$C$3:$C$717)*1,المنصرف!$G$3:$G$717)</f>
        <v>0</v>
      </c>
      <c r="BG40" s="160">
        <f>SUMPRODUCT((BF$3=المنصرف!$E$3:$E$717)*1,('بيان العهد والتسويات'!$C40=المنصرف!$C$3:$C$717)*1,المنصرف!$J$3:$J$717)</f>
        <v>0</v>
      </c>
      <c r="BH40" s="160">
        <f>SUMPRODUCT((BH$3=المنصرف!$E$3:$E$717)*1,('بيان العهد والتسويات'!$C40=المنصرف!$C$3:$C$717)*1,المنصرف!$G$3:$G$717)</f>
        <v>0</v>
      </c>
      <c r="BI40" s="160">
        <f>SUMPRODUCT((BH$3=المنصرف!$E$3:$E$717)*1,('بيان العهد والتسويات'!$C40=المنصرف!$C$3:$C$717)*1,المنصرف!$J$3:$J$717)</f>
        <v>0</v>
      </c>
      <c r="BJ40" s="160">
        <f>SUMPRODUCT((BJ$3=المنصرف!$E$3:$E$717)*1,('بيان العهد والتسويات'!$C40=المنصرف!$C$3:$C$717)*1,المنصرف!$G$3:$G$717)</f>
        <v>0</v>
      </c>
      <c r="BK40" s="160">
        <f>SUMPRODUCT((BJ$3=المنصرف!$E$3:$E$717)*1,('بيان العهد والتسويات'!$C40=المنصرف!$C$3:$C$717)*1,المنصرف!$J$3:$J$717)</f>
        <v>0</v>
      </c>
      <c r="BL40" s="160">
        <f>SUMPRODUCT((BL$3=المنصرف!$E$3:$E$717)*1,('بيان العهد والتسويات'!$C40=المنصرف!$C$3:$C$717)*1,المنصرف!$G$3:$G$717)</f>
        <v>0</v>
      </c>
      <c r="BM40" s="160">
        <f>SUMPRODUCT((BL$3=المنصرف!$E$3:$E$717)*1,('بيان العهد والتسويات'!$C40=المنصرف!$C$3:$C$717)*1,المنصرف!$J$3:$J$717)</f>
        <v>0</v>
      </c>
      <c r="BN40" s="160">
        <f>SUMPRODUCT((BN$3=المنصرف!$E$3:$E$717)*1,('بيان العهد والتسويات'!$C40=المنصرف!$C$3:$C$717)*1,المنصرف!$G$3:$G$717)</f>
        <v>0</v>
      </c>
      <c r="BO40" s="160">
        <f>SUMPRODUCT((BN$3=المنصرف!$E$3:$E$717)*1,('بيان العهد والتسويات'!$C40=المنصرف!$C$3:$C$717)*1,المنصرف!$J$3:$J$717)</f>
        <v>0</v>
      </c>
      <c r="BP40" s="160">
        <f>SUMPRODUCT((BP$3=المنصرف!$E$3:$E$717)*1,('بيان العهد والتسويات'!$C40=المنصرف!$C$3:$C$717)*1,المنصرف!$G$3:$G$717)</f>
        <v>0</v>
      </c>
      <c r="BQ40" s="160">
        <f>SUMPRODUCT((BP$3=المنصرف!$E$3:$E$717)*1,('بيان العهد والتسويات'!$C40=المنصرف!$C$3:$C$717)*1,المنصرف!$J$3:$J$717)</f>
        <v>0</v>
      </c>
      <c r="BR40" s="160">
        <f>SUMPRODUCT((BR$3=المنصرف!$E$3:$E$717)*1,('بيان العهد والتسويات'!$C40=المنصرف!$C$3:$C$717)*1,المنصرف!$G$3:$G$717)</f>
        <v>0</v>
      </c>
      <c r="BS40" s="160">
        <f>SUMPRODUCT((BR$3=المنصرف!$E$3:$E$717)*1,('بيان العهد والتسويات'!$C40=المنصرف!$C$3:$C$717)*1,المنصرف!$J$3:$J$717)</f>
        <v>0</v>
      </c>
      <c r="BT40" s="160">
        <f>SUMPRODUCT((BT$3=المنصرف!$E$3:$E$717)*1,('بيان العهد والتسويات'!$C40=المنصرف!$C$3:$C$717)*1,المنصرف!$G$3:$G$717)</f>
        <v>0</v>
      </c>
      <c r="BU40" s="160">
        <f>SUMPRODUCT((BT$3=المنصرف!$E$3:$E$717)*1,('بيان العهد والتسويات'!$C40=المنصرف!$C$3:$C$717)*1,المنصرف!$J$3:$J$717)</f>
        <v>0</v>
      </c>
      <c r="BV40" s="160">
        <f>SUMPRODUCT((BV$3=المنصرف!$E$3:$E$717)*1,('بيان العهد والتسويات'!$C40=المنصرف!$C$3:$C$717)*1,المنصرف!$G$3:$G$717)</f>
        <v>0</v>
      </c>
      <c r="BW40" s="160">
        <f>SUMPRODUCT((BV$3=المنصرف!$E$3:$E$717)*1,('بيان العهد والتسويات'!$C40=المنصرف!$C$3:$C$717)*1,المنصرف!$J$3:$J$717)</f>
        <v>0</v>
      </c>
      <c r="BX40" s="160">
        <f>SUMPRODUCT((BX$3=المنصرف!$E$3:$E$717)*1,('بيان العهد والتسويات'!$C40=المنصرف!$C$3:$C$717)*1,المنصرف!$G$3:$G$717)</f>
        <v>0</v>
      </c>
      <c r="BY40" s="160">
        <f>SUMPRODUCT((BX$3=المنصرف!$E$3:$E$717)*1,('بيان العهد والتسويات'!$C40=المنصرف!$C$3:$C$717)*1,المنصرف!$J$3:$J$717)</f>
        <v>0</v>
      </c>
      <c r="BZ40" s="160">
        <f>SUMPRODUCT((BZ$3=المنصرف!$E$3:$E$717)*1,('بيان العهد والتسويات'!$C40=المنصرف!$C$3:$C$717)*1,المنصرف!$G$3:$G$717)</f>
        <v>0</v>
      </c>
      <c r="CA40" s="160">
        <f>SUMPRODUCT((BZ$3=المنصرف!$E$3:$E$717)*1,('بيان العهد والتسويات'!$C40=المنصرف!$C$3:$C$717)*1,المنصرف!$J$3:$J$717)</f>
        <v>0</v>
      </c>
      <c r="CB40" s="160">
        <f>SUMPRODUCT((CB$3=المنصرف!$E$3:$E$717)*1,('بيان العهد والتسويات'!$C40=المنصرف!$C$3:$C$717)*1,المنصرف!$G$3:$G$717)</f>
        <v>0</v>
      </c>
      <c r="CC40" s="160">
        <f>SUMPRODUCT((CB$3=المنصرف!$E$3:$E$717)*1,('بيان العهد والتسويات'!$C40=المنصرف!$C$3:$C$717)*1,المنصرف!$J$3:$J$717)</f>
        <v>0</v>
      </c>
      <c r="CD40" s="160">
        <f>SUMPRODUCT((CD$3=المنصرف!$E$3:$E$717)*1,('بيان العهد والتسويات'!$C40=المنصرف!$C$3:$C$717)*1,المنصرف!$G$3:$G$717)</f>
        <v>0</v>
      </c>
      <c r="CE40" s="160">
        <f>SUMPRODUCT((CD$3=المنصرف!$E$3:$E$717)*1,('بيان العهد والتسويات'!$C40=المنصرف!$C$3:$C$717)*1,المنصرف!$J$3:$J$717)</f>
        <v>0</v>
      </c>
      <c r="CF40" s="160">
        <f>SUMPRODUCT((CF$3=المنصرف!$E$3:$E$717)*1,('بيان العهد والتسويات'!$C40=المنصرف!$C$3:$C$717)*1,المنصرف!$G$3:$G$717)</f>
        <v>0</v>
      </c>
      <c r="CG40" s="160">
        <f>SUMPRODUCT((CF$3=المنصرف!$E$3:$E$717)*1,('بيان العهد والتسويات'!$C40=المنصرف!$C$3:$C$717)*1,المنصرف!$J$3:$J$717)</f>
        <v>0</v>
      </c>
      <c r="CH40" s="160">
        <f>SUMPRODUCT((CH$3=المنصرف!$E$3:$E$717)*1,('بيان العهد والتسويات'!$C40=المنصرف!$C$3:$C$717)*1,المنصرف!$G$3:$G$717)</f>
        <v>0</v>
      </c>
      <c r="CI40" s="160">
        <f>SUMPRODUCT((CH$3=المنصرف!$E$3:$E$717)*1,('بيان العهد والتسويات'!$C40=المنصرف!$C$3:$C$717)*1,المنصرف!$J$3:$J$717)</f>
        <v>0</v>
      </c>
      <c r="CJ40" s="160">
        <f>SUMPRODUCT((CJ$3=المنصرف!$E$3:$E$717)*1,('بيان العهد والتسويات'!$C40=المنصرف!$C$3:$C$717)*1,المنصرف!$G$3:$G$717)</f>
        <v>0</v>
      </c>
      <c r="CK40" s="160">
        <f>SUMPRODUCT((CJ$3=المنصرف!$E$3:$E$717)*1,('بيان العهد والتسويات'!$C40=المنصرف!$C$3:$C$717)*1,المنصرف!$J$3:$J$717)</f>
        <v>0</v>
      </c>
      <c r="CL40" s="160">
        <f>SUMPRODUCT((CL$3=المنصرف!$E$3:$E$717)*1,('بيان العهد والتسويات'!$C40=المنصرف!$C$3:$C$717)*1,المنصرف!$G$3:$G$717)</f>
        <v>0</v>
      </c>
      <c r="CM40" s="160">
        <f>SUMPRODUCT((CL$3=المنصرف!$E$3:$E$717)*1,('بيان العهد والتسويات'!$C40=المنصرف!$C$3:$C$717)*1,المنصرف!$J$3:$J$717)</f>
        <v>0</v>
      </c>
      <c r="CN40" s="160">
        <f>SUMPRODUCT((CN$3=المنصرف!$E$3:$E$717)*1,('بيان العهد والتسويات'!$C40=المنصرف!$C$3:$C$717)*1,المنصرف!$G$3:$G$717)</f>
        <v>0</v>
      </c>
      <c r="CO40" s="160">
        <f>SUMPRODUCT((CN$3=المنصرف!$E$3:$E$717)*1,('بيان العهد والتسويات'!$C40=المنصرف!$C$3:$C$717)*1,المنصرف!$J$3:$J$717)</f>
        <v>0</v>
      </c>
      <c r="CP40" s="160">
        <f>SUMPRODUCT((CP$3=المنصرف!$E$3:$E$717)*1,('بيان العهد والتسويات'!$C40=المنصرف!$C$3:$C$717)*1,المنصرف!$G$3:$G$717)</f>
        <v>0</v>
      </c>
      <c r="CQ40" s="160">
        <f>SUMPRODUCT((CP$3=المنصرف!$E$3:$E$717)*1,('بيان العهد والتسويات'!$C40=المنصرف!$C$3:$C$717)*1,المنصرف!$J$3:$J$717)</f>
        <v>0</v>
      </c>
      <c r="CR40" s="160">
        <f>SUMPRODUCT((CR$3=المنصرف!$E$3:$E$717)*1,('بيان العهد والتسويات'!$C40=المنصرف!$C$3:$C$717)*1,المنصرف!$G$3:$G$717)</f>
        <v>0</v>
      </c>
      <c r="CS40" s="160">
        <f>SUMPRODUCT((CR$3=المنصرف!$E$3:$E$717)*1,('بيان العهد والتسويات'!$C40=المنصرف!$C$3:$C$717)*1,المنصرف!$J$3:$J$717)</f>
        <v>0</v>
      </c>
      <c r="CT40" s="160">
        <f>SUMPRODUCT((CT$3=المنصرف!$E$3:$E$717)*1,('بيان العهد والتسويات'!$C40=المنصرف!$C$3:$C$717)*1,المنصرف!$G$3:$G$717)</f>
        <v>0</v>
      </c>
      <c r="CU40" s="160">
        <f>SUMPRODUCT((CT$3=المنصرف!$E$3:$E$717)*1,('بيان العهد والتسويات'!$C40=المنصرف!$C$3:$C$717)*1,المنصرف!$J$3:$J$717)</f>
        <v>0</v>
      </c>
      <c r="CV40" s="160">
        <f>SUMPRODUCT((CV$3=المنصرف!$E$3:$E$717)*1,('بيان العهد والتسويات'!$C40=المنصرف!$C$3:$C$717)*1,المنصرف!$G$3:$G$717)</f>
        <v>0</v>
      </c>
      <c r="CW40" s="160">
        <f>SUMPRODUCT((CV$3=المنصرف!$E$3:$E$717)*1,('بيان العهد والتسويات'!$C40=المنصرف!$C$3:$C$717)*1,المنصرف!$J$3:$J$717)</f>
        <v>0</v>
      </c>
      <c r="CX40" s="160">
        <f>SUMPRODUCT((CX$3=المنصرف!$E$3:$E$717)*1,('بيان العهد والتسويات'!$C40=المنصرف!$C$3:$C$717)*1,المنصرف!$G$3:$G$717)</f>
        <v>0</v>
      </c>
      <c r="CY40" s="160">
        <f>SUMPRODUCT((CX$3=المنصرف!$E$3:$E$717)*1,('بيان العهد والتسويات'!$C40=المنصرف!$C$3:$C$717)*1,المنصرف!$J$3:$J$717)</f>
        <v>0</v>
      </c>
      <c r="CZ40" s="160">
        <f>SUMPRODUCT((CZ$3=المنصرف!$E$3:$E$717)*1,('بيان العهد والتسويات'!$C40=المنصرف!$C$3:$C$717)*1,المنصرف!$G$3:$G$717)</f>
        <v>0</v>
      </c>
      <c r="DA40" s="160">
        <f>SUMPRODUCT((CZ$3=المنصرف!$E$3:$E$717)*1,('بيان العهد والتسويات'!$C40=المنصرف!$C$3:$C$717)*1,المنصرف!$J$3:$J$717)</f>
        <v>0</v>
      </c>
    </row>
    <row r="41" spans="3:105" ht="20.25" x14ac:dyDescent="0.15">
      <c r="C41" s="134">
        <v>45873</v>
      </c>
      <c r="D41" s="121">
        <f>SUMPRODUCT(($D$3=المنصرف!$E$3:$E$717)*1,('بيان العهد والتسويات'!$C41=المنصرف!$C$3:$C$717)*1,المنصرف!$G$3:$G$717)</f>
        <v>0</v>
      </c>
      <c r="E41" s="122">
        <f>SUMPRODUCT(($D$3=المنصرف!$E$3:$E$717)*1,('بيان العهد والتسويات'!$C41=المنصرف!$C$3:$C$717)*1,المنصرف!$J$3:$J$717)</f>
        <v>0</v>
      </c>
      <c r="F41" s="124">
        <f>SUMPRODUCT(($F$3=المنصرف!$E$3:$E$717)*1,('بيان العهد والتسويات'!$C41=المنصرف!$C$3:$C$717)*1,المنصرف!$G$3:$G$717)</f>
        <v>0</v>
      </c>
      <c r="G41" s="123">
        <f>SUMPRODUCT(($F$3=المنصرف!$E$3:$E$717)*1,('بيان العهد والتسويات'!$C41=المنصرف!$C$3:$C$717)*1,المنصرف!$J$3:$J$717)</f>
        <v>0</v>
      </c>
      <c r="H41" s="121">
        <f>SUMPRODUCT(($H$3=المنصرف!$E$3:$E$717)*1,('بيان العهد والتسويات'!$C41=المنصرف!$C$3:$C$717)*1,المنصرف!$G$3:$G$717)</f>
        <v>0</v>
      </c>
      <c r="I41" s="122">
        <f>SUMPRODUCT(($H$3=المنصرف!$E$3:$E$717)*1,('بيان العهد والتسويات'!$C41=المنصرف!$C$3:$C$717)*1,المنصرف!$J$3:$J$717)</f>
        <v>0</v>
      </c>
      <c r="J41" s="124">
        <f>SUMPRODUCT(($J$3=المنصرف!$E$3:$E$717)*1,('بيان العهد والتسويات'!$C41=المنصرف!$C$3:$C$717)*1,المنصرف!$G$3:$G$717)</f>
        <v>0</v>
      </c>
      <c r="K41" s="123">
        <f>SUMPRODUCT(($J$3=المنصرف!$E$3:$E$717)*1,('بيان العهد والتسويات'!$C41=المنصرف!$C$3:$C$717)*1,المنصرف!$J$3:$J$717)</f>
        <v>0</v>
      </c>
      <c r="L41" s="121">
        <f>SUMPRODUCT(($L$3=المنصرف!$E$3:$E$717)*1,('بيان العهد والتسويات'!$C41=المنصرف!$C$3:$C$717)*1,المنصرف!$G$3:$G$717)</f>
        <v>0</v>
      </c>
      <c r="M41" s="122">
        <f>SUMPRODUCT(($L$3=المنصرف!$E$3:$E$717)*1,('بيان العهد والتسويات'!$C41=المنصرف!$C$3:$C$717)*1,المنصرف!$J$3:$J$717)</f>
        <v>0</v>
      </c>
      <c r="N41" s="124">
        <f>SUMPRODUCT(($N$3=المنصرف!$E$3:$E$717)*1,('بيان العهد والتسويات'!$C41=المنصرف!$C$3:$C$717)*1,المنصرف!$G$3:$G$717)</f>
        <v>0</v>
      </c>
      <c r="O41" s="123">
        <f>SUMPRODUCT(($N$3=المنصرف!$E$3:$E$717)*1,('بيان العهد والتسويات'!$C41=المنصرف!$C$3:$C$717)*1,المنصرف!$J$3:$J$717)</f>
        <v>0</v>
      </c>
      <c r="P41" s="121">
        <f>SUMPRODUCT(($P$3=المنصرف!$E$3:$E$717)*1,('بيان العهد والتسويات'!$C41=المنصرف!$C$3:$C$717)*1,المنصرف!$G$3:$G$717)</f>
        <v>0</v>
      </c>
      <c r="Q41" s="122">
        <f>SUMPRODUCT(($P$3=المنصرف!$E$3:$E$717)*1,('بيان العهد والتسويات'!$C41=المنصرف!$C$3:$C$717)*1,المنصرف!$J$3:$J$717)</f>
        <v>0</v>
      </c>
      <c r="R41" s="124">
        <f>SUMPRODUCT(($R$3=المنصرف!$E$3:$E$717)*1,('بيان العهد والتسويات'!$C41=المنصرف!$C$3:$C$717)*1,المنصرف!$G$3:$G$717)</f>
        <v>0</v>
      </c>
      <c r="S41" s="123">
        <f>SUMPRODUCT(($R$3=المنصرف!$E$3:$E$717)*1,('بيان العهد والتسويات'!$C41=المنصرف!$C$3:$C$717)*1,المنصرف!$J$3:$J$717)</f>
        <v>0</v>
      </c>
      <c r="T41" s="121">
        <f>SUMPRODUCT(($T$3=المنصرف!$E$3:$E$717)*1,('بيان العهد والتسويات'!$C41=المنصرف!$C$3:$C$717)*1,المنصرف!$G$3:$G$717)</f>
        <v>0</v>
      </c>
      <c r="U41" s="122">
        <f>SUMPRODUCT(($T$3=المنصرف!$E$3:$E$717)*1,('بيان العهد والتسويات'!$C41=المنصرف!$C$3:$C$717)*1,المنصرف!$J$3:$J$717)</f>
        <v>0</v>
      </c>
      <c r="V41" s="124">
        <f>SUMPRODUCT(($V$3=المنصرف!$E$3:$E$717)*1,('بيان العهد والتسويات'!$C41=المنصرف!$C$3:$C$717)*1,المنصرف!$G$3:$G$717)</f>
        <v>0</v>
      </c>
      <c r="W41" s="123">
        <f>SUMPRODUCT(($V$3=المنصرف!$E$3:$E$717)*1,('بيان العهد والتسويات'!$C41=المنصرف!$C$3:$C$717)*1,المنصرف!$J$3:$J$717)</f>
        <v>0</v>
      </c>
      <c r="X41" s="121">
        <f>SUMPRODUCT(($X$3=المنصرف!$E$3:$E$717)*1,('بيان العهد والتسويات'!$C41=المنصرف!$C$3:$C$717)*1,المنصرف!$G$3:$G$717)</f>
        <v>0</v>
      </c>
      <c r="Y41" s="122">
        <f>SUMPRODUCT(($X$3=المنصرف!$E$3:$E$717)*1,('بيان العهد والتسويات'!$C41=المنصرف!$C$3:$C$717)*1,المنصرف!$J$3:$J$717)</f>
        <v>0</v>
      </c>
      <c r="Z41" s="124">
        <f>SUMPRODUCT(($Z$3=المنصرف!$E$3:$E$717)*1,('بيان العهد والتسويات'!$C41=المنصرف!$C$3:$C$717)*1,المنصرف!$G$3:$G$717)</f>
        <v>0</v>
      </c>
      <c r="AA41" s="123">
        <f>SUMPRODUCT(($Z$3=المنصرف!$E$3:$E$717)*1,('بيان العهد والتسويات'!$C41=المنصرف!$C$3:$C$717)*1,المنصرف!$J$3:$J$717)</f>
        <v>0</v>
      </c>
      <c r="AB41" s="121">
        <f>SUMPRODUCT(($AB$3=المنصرف!$E$3:$E$717)*1,('بيان العهد والتسويات'!$C41=المنصرف!$C$3:$C$717)*1,المنصرف!$G$3:$G$717)</f>
        <v>0</v>
      </c>
      <c r="AC41" s="122">
        <f>SUMPRODUCT(($AB$3=المنصرف!$E$3:$E$717)*1,('بيان العهد والتسويات'!$C41=المنصرف!$C$3:$C$717)*1,المنصرف!$J$3:$J$717)</f>
        <v>0</v>
      </c>
      <c r="AD41" s="124">
        <f>SUMPRODUCT(($AD$3=المنصرف!$E$3:$E$717)*1,('بيان العهد والتسويات'!$C41=المنصرف!$C$3:$C$717)*1,المنصرف!$G$3:$G$717)</f>
        <v>0</v>
      </c>
      <c r="AE41" s="123">
        <f>SUMPRODUCT(($AD$3=المنصرف!$E$3:$E$717)*1,('بيان العهد والتسويات'!$C41=المنصرف!$C$3:$C$717)*1,المنصرف!$J$3:$J$717)</f>
        <v>0</v>
      </c>
      <c r="AF41" s="121">
        <f>SUMPRODUCT(($AF$3=المنصرف!$E$3:$E$717)*1,('بيان العهد والتسويات'!$C41=المنصرف!$C$3:$C$717)*1,المنصرف!$G$3:$G$717)</f>
        <v>0</v>
      </c>
      <c r="AG41" s="122">
        <f>SUMPRODUCT(($AF$3=المنصرف!$E$3:$E$717)*1,('بيان العهد والتسويات'!$C41=المنصرف!$C$3:$C$717)*1,المنصرف!$J$3:$J$717)</f>
        <v>0</v>
      </c>
      <c r="AH41" s="124">
        <f>SUMPRODUCT(($AH$3=المنصرف!$E$3:$E$717)*1,('بيان العهد والتسويات'!$C41=المنصرف!$C$3:$C$717)*1,المنصرف!$G$3:$G$717)</f>
        <v>0</v>
      </c>
      <c r="AI41" s="123">
        <f>SUMPRODUCT(($AH$3=المنصرف!$E$3:$E$717)*1,('بيان العهد والتسويات'!$C41=المنصرف!$C$3:$C$717)*1,المنصرف!$J$3:$J$717)</f>
        <v>0</v>
      </c>
      <c r="AJ41" s="145">
        <f>SUMPRODUCT((AJ$3=المنصرف!$E$3:$E$717)*1,('بيان العهد والتسويات'!$C41=المنصرف!$C$3:$C$717)*1,المنصرف!$G$3:$G$717)</f>
        <v>0</v>
      </c>
      <c r="AK41" s="145">
        <f>SUMPRODUCT((AJ$3=المنصرف!$E$3:$E$717)*1,('بيان العهد والتسويات'!$C41=المنصرف!$C$3:$C$717)*1,المنصرف!$J$3:$J$717)</f>
        <v>0</v>
      </c>
      <c r="AL41" s="161">
        <f>SUMPRODUCT((AL$3=المنصرف!$E$3:$E$717)*1,('بيان العهد والتسويات'!$C41=المنصرف!$C$3:$C$717)*1,المنصرف!$G$3:$G$717)</f>
        <v>0</v>
      </c>
      <c r="AM41" s="161">
        <f>SUMPRODUCT((AL$3=المنصرف!$E$3:$E$717)*1,('بيان العهد والتسويات'!$C41=المنصرف!$C$3:$C$717)*1,المنصرف!$J$3:$J$717)</f>
        <v>0</v>
      </c>
      <c r="AN41" s="160">
        <f>SUMPRODUCT((AN$3=المنصرف!$E$3:$E$717)*1,('بيان العهد والتسويات'!$C41=المنصرف!$C$3:$C$717)*1,المنصرف!$G$3:$G$717)</f>
        <v>0</v>
      </c>
      <c r="AO41" s="160">
        <f>SUMPRODUCT((AN$3=المنصرف!$E$3:$E$717)*1,('بيان العهد والتسويات'!$C41=المنصرف!$C$3:$C$717)*1,المنصرف!$J$3:$J$717)</f>
        <v>0</v>
      </c>
      <c r="AP41" s="160">
        <f>SUMPRODUCT((AP$3=المنصرف!$E$3:$E$717)*1,('بيان العهد والتسويات'!$C41=المنصرف!$C$3:$C$717)*1,المنصرف!$G$3:$G$717)</f>
        <v>0</v>
      </c>
      <c r="AQ41" s="160">
        <f>SUMPRODUCT((AP$3=المنصرف!$E$3:$E$717)*1,('بيان العهد والتسويات'!$C41=المنصرف!$C$3:$C$717)*1,المنصرف!$J$3:$J$717)</f>
        <v>0</v>
      </c>
      <c r="AR41" s="160">
        <f>SUMPRODUCT((AR$3=المنصرف!$E$3:$E$717)*1,('بيان العهد والتسويات'!$C41=المنصرف!$C$3:$C$717)*1,المنصرف!$G$3:$G$717)</f>
        <v>0</v>
      </c>
      <c r="AS41" s="160">
        <f>SUMPRODUCT((AR$3=المنصرف!$E$3:$E$717)*1,('بيان العهد والتسويات'!$C41=المنصرف!$C$3:$C$717)*1,المنصرف!$J$3:$J$717)</f>
        <v>0</v>
      </c>
      <c r="AT41" s="160">
        <f>SUMPRODUCT((AT$3=المنصرف!$E$3:$E$717)*1,('بيان العهد والتسويات'!$C41=المنصرف!$C$3:$C$717)*1,المنصرف!$G$3:$G$717)</f>
        <v>0</v>
      </c>
      <c r="AU41" s="160">
        <f>SUMPRODUCT((AT$3=المنصرف!$E$3:$E$717)*1,('بيان العهد والتسويات'!$C41=المنصرف!$C$3:$C$717)*1,المنصرف!$J$3:$J$717)</f>
        <v>0</v>
      </c>
      <c r="AV41" s="160">
        <f>SUMPRODUCT((AV$3=المنصرف!$E$3:$E$717)*1,('بيان العهد والتسويات'!$C41=المنصرف!$C$3:$C$717)*1,المنصرف!$G$3:$G$717)</f>
        <v>0</v>
      </c>
      <c r="AW41" s="160">
        <f>SUMPRODUCT((AV$3=المنصرف!$E$3:$E$717)*1,('بيان العهد والتسويات'!$C41=المنصرف!$C$3:$C$717)*1,المنصرف!$J$3:$J$717)</f>
        <v>0</v>
      </c>
      <c r="AX41" s="160">
        <f>SUMPRODUCT((AX$3=المنصرف!$E$3:$E$717)*1,('بيان العهد والتسويات'!$C41=المنصرف!$C$3:$C$717)*1,المنصرف!$G$3:$G$717)</f>
        <v>0</v>
      </c>
      <c r="AY41" s="160">
        <f>SUMPRODUCT((AX$3=المنصرف!$E$3:$E$717)*1,('بيان العهد والتسويات'!$C41=المنصرف!$C$3:$C$717)*1,المنصرف!$J$3:$J$717)</f>
        <v>0</v>
      </c>
      <c r="AZ41" s="160">
        <f>SUMPRODUCT((AZ$3=المنصرف!$E$3:$E$717)*1,('بيان العهد والتسويات'!$C41=المنصرف!$C$3:$C$717)*1,المنصرف!$G$3:$G$717)</f>
        <v>0</v>
      </c>
      <c r="BA41" s="160">
        <f>SUMPRODUCT((AZ$3=المنصرف!$E$3:$E$717)*1,('بيان العهد والتسويات'!$C41=المنصرف!$C$3:$C$717)*1,المنصرف!$J$3:$J$717)</f>
        <v>0</v>
      </c>
      <c r="BB41" s="160">
        <f>SUMPRODUCT((BB$3=المنصرف!$E$3:$E$717)*1,('بيان العهد والتسويات'!$C41=المنصرف!$C$3:$C$717)*1,المنصرف!$G$3:$G$717)</f>
        <v>0</v>
      </c>
      <c r="BC41" s="160">
        <f>SUMPRODUCT((BB$3=المنصرف!$E$3:$E$717)*1,('بيان العهد والتسويات'!$C41=المنصرف!$C$3:$C$717)*1,المنصرف!$J$3:$J$717)</f>
        <v>0</v>
      </c>
      <c r="BD41" s="160">
        <f>SUMPRODUCT((BD$3=المنصرف!$E$3:$E$717)*1,('بيان العهد والتسويات'!$C41=المنصرف!$C$3:$C$717)*1,المنصرف!$G$3:$G$717)</f>
        <v>0</v>
      </c>
      <c r="BE41" s="160">
        <f>SUMPRODUCT((BD$3=المنصرف!$E$3:$E$717)*1,('بيان العهد والتسويات'!$C41=المنصرف!$C$3:$C$717)*1,المنصرف!$J$3:$J$717)</f>
        <v>0</v>
      </c>
      <c r="BF41" s="160">
        <f>SUMPRODUCT((BF$3=المنصرف!$E$3:$E$717)*1,('بيان العهد والتسويات'!$C41=المنصرف!$C$3:$C$717)*1,المنصرف!$G$3:$G$717)</f>
        <v>0</v>
      </c>
      <c r="BG41" s="160">
        <f>SUMPRODUCT((BF$3=المنصرف!$E$3:$E$717)*1,('بيان العهد والتسويات'!$C41=المنصرف!$C$3:$C$717)*1,المنصرف!$J$3:$J$717)</f>
        <v>0</v>
      </c>
      <c r="BH41" s="160">
        <f>SUMPRODUCT((BH$3=المنصرف!$E$3:$E$717)*1,('بيان العهد والتسويات'!$C41=المنصرف!$C$3:$C$717)*1,المنصرف!$G$3:$G$717)</f>
        <v>0</v>
      </c>
      <c r="BI41" s="160">
        <f>SUMPRODUCT((BH$3=المنصرف!$E$3:$E$717)*1,('بيان العهد والتسويات'!$C41=المنصرف!$C$3:$C$717)*1,المنصرف!$J$3:$J$717)</f>
        <v>0</v>
      </c>
      <c r="BJ41" s="160">
        <f>SUMPRODUCT((BJ$3=المنصرف!$E$3:$E$717)*1,('بيان العهد والتسويات'!$C41=المنصرف!$C$3:$C$717)*1,المنصرف!$G$3:$G$717)</f>
        <v>0</v>
      </c>
      <c r="BK41" s="160">
        <f>SUMPRODUCT((BJ$3=المنصرف!$E$3:$E$717)*1,('بيان العهد والتسويات'!$C41=المنصرف!$C$3:$C$717)*1,المنصرف!$J$3:$J$717)</f>
        <v>0</v>
      </c>
      <c r="BL41" s="160">
        <f>SUMPRODUCT((BL$3=المنصرف!$E$3:$E$717)*1,('بيان العهد والتسويات'!$C41=المنصرف!$C$3:$C$717)*1,المنصرف!$G$3:$G$717)</f>
        <v>0</v>
      </c>
      <c r="BM41" s="160">
        <f>SUMPRODUCT((BL$3=المنصرف!$E$3:$E$717)*1,('بيان العهد والتسويات'!$C41=المنصرف!$C$3:$C$717)*1,المنصرف!$J$3:$J$717)</f>
        <v>0</v>
      </c>
      <c r="BN41" s="160">
        <f>SUMPRODUCT((BN$3=المنصرف!$E$3:$E$717)*1,('بيان العهد والتسويات'!$C41=المنصرف!$C$3:$C$717)*1,المنصرف!$G$3:$G$717)</f>
        <v>0</v>
      </c>
      <c r="BO41" s="160">
        <f>SUMPRODUCT((BN$3=المنصرف!$E$3:$E$717)*1,('بيان العهد والتسويات'!$C41=المنصرف!$C$3:$C$717)*1,المنصرف!$J$3:$J$717)</f>
        <v>0</v>
      </c>
      <c r="BP41" s="160">
        <f>SUMPRODUCT((BP$3=المنصرف!$E$3:$E$717)*1,('بيان العهد والتسويات'!$C41=المنصرف!$C$3:$C$717)*1,المنصرف!$G$3:$G$717)</f>
        <v>0</v>
      </c>
      <c r="BQ41" s="160">
        <f>SUMPRODUCT((BP$3=المنصرف!$E$3:$E$717)*1,('بيان العهد والتسويات'!$C41=المنصرف!$C$3:$C$717)*1,المنصرف!$J$3:$J$717)</f>
        <v>0</v>
      </c>
      <c r="BR41" s="160">
        <f>SUMPRODUCT((BR$3=المنصرف!$E$3:$E$717)*1,('بيان العهد والتسويات'!$C41=المنصرف!$C$3:$C$717)*1,المنصرف!$G$3:$G$717)</f>
        <v>0</v>
      </c>
      <c r="BS41" s="160">
        <f>SUMPRODUCT((BR$3=المنصرف!$E$3:$E$717)*1,('بيان العهد والتسويات'!$C41=المنصرف!$C$3:$C$717)*1,المنصرف!$J$3:$J$717)</f>
        <v>0</v>
      </c>
      <c r="BT41" s="160">
        <f>SUMPRODUCT((BT$3=المنصرف!$E$3:$E$717)*1,('بيان العهد والتسويات'!$C41=المنصرف!$C$3:$C$717)*1,المنصرف!$G$3:$G$717)</f>
        <v>0</v>
      </c>
      <c r="BU41" s="160">
        <f>SUMPRODUCT((BT$3=المنصرف!$E$3:$E$717)*1,('بيان العهد والتسويات'!$C41=المنصرف!$C$3:$C$717)*1,المنصرف!$J$3:$J$717)</f>
        <v>0</v>
      </c>
      <c r="BV41" s="160">
        <f>SUMPRODUCT((BV$3=المنصرف!$E$3:$E$717)*1,('بيان العهد والتسويات'!$C41=المنصرف!$C$3:$C$717)*1,المنصرف!$G$3:$G$717)</f>
        <v>0</v>
      </c>
      <c r="BW41" s="160">
        <f>SUMPRODUCT((BV$3=المنصرف!$E$3:$E$717)*1,('بيان العهد والتسويات'!$C41=المنصرف!$C$3:$C$717)*1,المنصرف!$J$3:$J$717)</f>
        <v>0</v>
      </c>
      <c r="BX41" s="160">
        <f>SUMPRODUCT((BX$3=المنصرف!$E$3:$E$717)*1,('بيان العهد والتسويات'!$C41=المنصرف!$C$3:$C$717)*1,المنصرف!$G$3:$G$717)</f>
        <v>0</v>
      </c>
      <c r="BY41" s="160">
        <f>SUMPRODUCT((BX$3=المنصرف!$E$3:$E$717)*1,('بيان العهد والتسويات'!$C41=المنصرف!$C$3:$C$717)*1,المنصرف!$J$3:$J$717)</f>
        <v>0</v>
      </c>
      <c r="BZ41" s="160">
        <f>SUMPRODUCT((BZ$3=المنصرف!$E$3:$E$717)*1,('بيان العهد والتسويات'!$C41=المنصرف!$C$3:$C$717)*1,المنصرف!$G$3:$G$717)</f>
        <v>0</v>
      </c>
      <c r="CA41" s="160">
        <f>SUMPRODUCT((BZ$3=المنصرف!$E$3:$E$717)*1,('بيان العهد والتسويات'!$C41=المنصرف!$C$3:$C$717)*1,المنصرف!$J$3:$J$717)</f>
        <v>0</v>
      </c>
      <c r="CB41" s="160">
        <f>SUMPRODUCT((CB$3=المنصرف!$E$3:$E$717)*1,('بيان العهد والتسويات'!$C41=المنصرف!$C$3:$C$717)*1,المنصرف!$G$3:$G$717)</f>
        <v>0</v>
      </c>
      <c r="CC41" s="160">
        <f>SUMPRODUCT((CB$3=المنصرف!$E$3:$E$717)*1,('بيان العهد والتسويات'!$C41=المنصرف!$C$3:$C$717)*1,المنصرف!$J$3:$J$717)</f>
        <v>0</v>
      </c>
      <c r="CD41" s="160">
        <f>SUMPRODUCT((CD$3=المنصرف!$E$3:$E$717)*1,('بيان العهد والتسويات'!$C41=المنصرف!$C$3:$C$717)*1,المنصرف!$G$3:$G$717)</f>
        <v>0</v>
      </c>
      <c r="CE41" s="160">
        <f>SUMPRODUCT((CD$3=المنصرف!$E$3:$E$717)*1,('بيان العهد والتسويات'!$C41=المنصرف!$C$3:$C$717)*1,المنصرف!$J$3:$J$717)</f>
        <v>0</v>
      </c>
      <c r="CF41" s="160">
        <f>SUMPRODUCT((CF$3=المنصرف!$E$3:$E$717)*1,('بيان العهد والتسويات'!$C41=المنصرف!$C$3:$C$717)*1,المنصرف!$G$3:$G$717)</f>
        <v>0</v>
      </c>
      <c r="CG41" s="160">
        <f>SUMPRODUCT((CF$3=المنصرف!$E$3:$E$717)*1,('بيان العهد والتسويات'!$C41=المنصرف!$C$3:$C$717)*1,المنصرف!$J$3:$J$717)</f>
        <v>0</v>
      </c>
      <c r="CH41" s="160">
        <f>SUMPRODUCT((CH$3=المنصرف!$E$3:$E$717)*1,('بيان العهد والتسويات'!$C41=المنصرف!$C$3:$C$717)*1,المنصرف!$G$3:$G$717)</f>
        <v>0</v>
      </c>
      <c r="CI41" s="160">
        <f>SUMPRODUCT((CH$3=المنصرف!$E$3:$E$717)*1,('بيان العهد والتسويات'!$C41=المنصرف!$C$3:$C$717)*1,المنصرف!$J$3:$J$717)</f>
        <v>0</v>
      </c>
      <c r="CJ41" s="160">
        <f>SUMPRODUCT((CJ$3=المنصرف!$E$3:$E$717)*1,('بيان العهد والتسويات'!$C41=المنصرف!$C$3:$C$717)*1,المنصرف!$G$3:$G$717)</f>
        <v>0</v>
      </c>
      <c r="CK41" s="160">
        <f>SUMPRODUCT((CJ$3=المنصرف!$E$3:$E$717)*1,('بيان العهد والتسويات'!$C41=المنصرف!$C$3:$C$717)*1,المنصرف!$J$3:$J$717)</f>
        <v>0</v>
      </c>
      <c r="CL41" s="160">
        <f>SUMPRODUCT((CL$3=المنصرف!$E$3:$E$717)*1,('بيان العهد والتسويات'!$C41=المنصرف!$C$3:$C$717)*1,المنصرف!$G$3:$G$717)</f>
        <v>0</v>
      </c>
      <c r="CM41" s="160">
        <f>SUMPRODUCT((CL$3=المنصرف!$E$3:$E$717)*1,('بيان العهد والتسويات'!$C41=المنصرف!$C$3:$C$717)*1,المنصرف!$J$3:$J$717)</f>
        <v>0</v>
      </c>
      <c r="CN41" s="160">
        <f>SUMPRODUCT((CN$3=المنصرف!$E$3:$E$717)*1,('بيان العهد والتسويات'!$C41=المنصرف!$C$3:$C$717)*1,المنصرف!$G$3:$G$717)</f>
        <v>0</v>
      </c>
      <c r="CO41" s="160">
        <f>SUMPRODUCT((CN$3=المنصرف!$E$3:$E$717)*1,('بيان العهد والتسويات'!$C41=المنصرف!$C$3:$C$717)*1,المنصرف!$J$3:$J$717)</f>
        <v>0</v>
      </c>
      <c r="CP41" s="160">
        <f>SUMPRODUCT((CP$3=المنصرف!$E$3:$E$717)*1,('بيان العهد والتسويات'!$C41=المنصرف!$C$3:$C$717)*1,المنصرف!$G$3:$G$717)</f>
        <v>0</v>
      </c>
      <c r="CQ41" s="160">
        <f>SUMPRODUCT((CP$3=المنصرف!$E$3:$E$717)*1,('بيان العهد والتسويات'!$C41=المنصرف!$C$3:$C$717)*1,المنصرف!$J$3:$J$717)</f>
        <v>0</v>
      </c>
      <c r="CR41" s="160">
        <f>SUMPRODUCT((CR$3=المنصرف!$E$3:$E$717)*1,('بيان العهد والتسويات'!$C41=المنصرف!$C$3:$C$717)*1,المنصرف!$G$3:$G$717)</f>
        <v>0</v>
      </c>
      <c r="CS41" s="160">
        <f>SUMPRODUCT((CR$3=المنصرف!$E$3:$E$717)*1,('بيان العهد والتسويات'!$C41=المنصرف!$C$3:$C$717)*1,المنصرف!$J$3:$J$717)</f>
        <v>0</v>
      </c>
      <c r="CT41" s="160">
        <f>SUMPRODUCT((CT$3=المنصرف!$E$3:$E$717)*1,('بيان العهد والتسويات'!$C41=المنصرف!$C$3:$C$717)*1,المنصرف!$G$3:$G$717)</f>
        <v>0</v>
      </c>
      <c r="CU41" s="160">
        <f>SUMPRODUCT((CT$3=المنصرف!$E$3:$E$717)*1,('بيان العهد والتسويات'!$C41=المنصرف!$C$3:$C$717)*1,المنصرف!$J$3:$J$717)</f>
        <v>0</v>
      </c>
      <c r="CV41" s="160">
        <f>SUMPRODUCT((CV$3=المنصرف!$E$3:$E$717)*1,('بيان العهد والتسويات'!$C41=المنصرف!$C$3:$C$717)*1,المنصرف!$G$3:$G$717)</f>
        <v>0</v>
      </c>
      <c r="CW41" s="160">
        <f>SUMPRODUCT((CV$3=المنصرف!$E$3:$E$717)*1,('بيان العهد والتسويات'!$C41=المنصرف!$C$3:$C$717)*1,المنصرف!$J$3:$J$717)</f>
        <v>0</v>
      </c>
      <c r="CX41" s="160">
        <f>SUMPRODUCT((CX$3=المنصرف!$E$3:$E$717)*1,('بيان العهد والتسويات'!$C41=المنصرف!$C$3:$C$717)*1,المنصرف!$G$3:$G$717)</f>
        <v>0</v>
      </c>
      <c r="CY41" s="160">
        <f>SUMPRODUCT((CX$3=المنصرف!$E$3:$E$717)*1,('بيان العهد والتسويات'!$C41=المنصرف!$C$3:$C$717)*1,المنصرف!$J$3:$J$717)</f>
        <v>0</v>
      </c>
      <c r="CZ41" s="160">
        <f>SUMPRODUCT((CZ$3=المنصرف!$E$3:$E$717)*1,('بيان العهد والتسويات'!$C41=المنصرف!$C$3:$C$717)*1,المنصرف!$G$3:$G$717)</f>
        <v>0</v>
      </c>
      <c r="DA41" s="160">
        <f>SUMPRODUCT((CZ$3=المنصرف!$E$3:$E$717)*1,('بيان العهد والتسويات'!$C41=المنصرف!$C$3:$C$717)*1,المنصرف!$J$3:$J$717)</f>
        <v>0</v>
      </c>
    </row>
    <row r="42" spans="3:105" ht="20.25" x14ac:dyDescent="0.15">
      <c r="C42" s="134">
        <v>45874</v>
      </c>
      <c r="D42" s="121">
        <f>SUMPRODUCT(($D$3=المنصرف!$E$3:$E$717)*1,('بيان العهد والتسويات'!$C42=المنصرف!$C$3:$C$717)*1,المنصرف!$G$3:$G$717)</f>
        <v>0</v>
      </c>
      <c r="E42" s="122">
        <f>SUMPRODUCT(($D$3=المنصرف!$E$3:$E$717)*1,('بيان العهد والتسويات'!$C42=المنصرف!$C$3:$C$717)*1,المنصرف!$J$3:$J$717)</f>
        <v>0</v>
      </c>
      <c r="F42" s="124">
        <f>SUMPRODUCT(($F$3=المنصرف!$E$3:$E$717)*1,('بيان العهد والتسويات'!$C42=المنصرف!$C$3:$C$717)*1,المنصرف!$G$3:$G$717)</f>
        <v>0</v>
      </c>
      <c r="G42" s="123">
        <f>SUMPRODUCT(($F$3=المنصرف!$E$3:$E$717)*1,('بيان العهد والتسويات'!$C42=المنصرف!$C$3:$C$717)*1,المنصرف!$J$3:$J$717)</f>
        <v>0</v>
      </c>
      <c r="H42" s="121">
        <f>SUMPRODUCT(($H$3=المنصرف!$E$3:$E$717)*1,('بيان العهد والتسويات'!$C42=المنصرف!$C$3:$C$717)*1,المنصرف!$G$3:$G$717)</f>
        <v>0</v>
      </c>
      <c r="I42" s="122">
        <f>SUMPRODUCT(($H$3=المنصرف!$E$3:$E$717)*1,('بيان العهد والتسويات'!$C42=المنصرف!$C$3:$C$717)*1,المنصرف!$J$3:$J$717)</f>
        <v>0</v>
      </c>
      <c r="J42" s="124">
        <f>SUMPRODUCT(($J$3=المنصرف!$E$3:$E$717)*1,('بيان العهد والتسويات'!$C42=المنصرف!$C$3:$C$717)*1,المنصرف!$G$3:$G$717)</f>
        <v>0</v>
      </c>
      <c r="K42" s="123">
        <f>SUMPRODUCT(($J$3=المنصرف!$E$3:$E$717)*1,('بيان العهد والتسويات'!$C42=المنصرف!$C$3:$C$717)*1,المنصرف!$J$3:$J$717)</f>
        <v>0</v>
      </c>
      <c r="L42" s="121">
        <f>SUMPRODUCT(($L$3=المنصرف!$E$3:$E$717)*1,('بيان العهد والتسويات'!$C42=المنصرف!$C$3:$C$717)*1,المنصرف!$G$3:$G$717)</f>
        <v>0</v>
      </c>
      <c r="M42" s="122">
        <f>SUMPRODUCT(($L$3=المنصرف!$E$3:$E$717)*1,('بيان العهد والتسويات'!$C42=المنصرف!$C$3:$C$717)*1,المنصرف!$J$3:$J$717)</f>
        <v>0</v>
      </c>
      <c r="N42" s="124">
        <f>SUMPRODUCT(($N$3=المنصرف!$E$3:$E$717)*1,('بيان العهد والتسويات'!$C42=المنصرف!$C$3:$C$717)*1,المنصرف!$G$3:$G$717)</f>
        <v>0</v>
      </c>
      <c r="O42" s="123">
        <f>SUMPRODUCT(($N$3=المنصرف!$E$3:$E$717)*1,('بيان العهد والتسويات'!$C42=المنصرف!$C$3:$C$717)*1,المنصرف!$J$3:$J$717)</f>
        <v>0</v>
      </c>
      <c r="P42" s="121">
        <f>SUMPRODUCT(($P$3=المنصرف!$E$3:$E$717)*1,('بيان العهد والتسويات'!$C42=المنصرف!$C$3:$C$717)*1,المنصرف!$G$3:$G$717)</f>
        <v>0</v>
      </c>
      <c r="Q42" s="122">
        <f>SUMPRODUCT(($P$3=المنصرف!$E$3:$E$717)*1,('بيان العهد والتسويات'!$C42=المنصرف!$C$3:$C$717)*1,المنصرف!$J$3:$J$717)</f>
        <v>0</v>
      </c>
      <c r="R42" s="124">
        <f>SUMPRODUCT(($R$3=المنصرف!$E$3:$E$717)*1,('بيان العهد والتسويات'!$C42=المنصرف!$C$3:$C$717)*1,المنصرف!$G$3:$G$717)</f>
        <v>0</v>
      </c>
      <c r="S42" s="123">
        <f>SUMPRODUCT(($R$3=المنصرف!$E$3:$E$717)*1,('بيان العهد والتسويات'!$C42=المنصرف!$C$3:$C$717)*1,المنصرف!$J$3:$J$717)</f>
        <v>0</v>
      </c>
      <c r="T42" s="121">
        <f>SUMPRODUCT(($T$3=المنصرف!$E$3:$E$717)*1,('بيان العهد والتسويات'!$C42=المنصرف!$C$3:$C$717)*1,المنصرف!$G$3:$G$717)</f>
        <v>0</v>
      </c>
      <c r="U42" s="122">
        <f>SUMPRODUCT(($T$3=المنصرف!$E$3:$E$717)*1,('بيان العهد والتسويات'!$C42=المنصرف!$C$3:$C$717)*1,المنصرف!$J$3:$J$717)</f>
        <v>0</v>
      </c>
      <c r="V42" s="124">
        <f>SUMPRODUCT(($V$3=المنصرف!$E$3:$E$717)*1,('بيان العهد والتسويات'!$C42=المنصرف!$C$3:$C$717)*1,المنصرف!$G$3:$G$717)</f>
        <v>0</v>
      </c>
      <c r="W42" s="123">
        <f>SUMPRODUCT(($V$3=المنصرف!$E$3:$E$717)*1,('بيان العهد والتسويات'!$C42=المنصرف!$C$3:$C$717)*1,المنصرف!$J$3:$J$717)</f>
        <v>0</v>
      </c>
      <c r="X42" s="121">
        <f>SUMPRODUCT(($X$3=المنصرف!$E$3:$E$717)*1,('بيان العهد والتسويات'!$C42=المنصرف!$C$3:$C$717)*1,المنصرف!$G$3:$G$717)</f>
        <v>0</v>
      </c>
      <c r="Y42" s="122">
        <f>SUMPRODUCT(($X$3=المنصرف!$E$3:$E$717)*1,('بيان العهد والتسويات'!$C42=المنصرف!$C$3:$C$717)*1,المنصرف!$J$3:$J$717)</f>
        <v>0</v>
      </c>
      <c r="Z42" s="124">
        <f>SUMPRODUCT(($Z$3=المنصرف!$E$3:$E$717)*1,('بيان العهد والتسويات'!$C42=المنصرف!$C$3:$C$717)*1,المنصرف!$G$3:$G$717)</f>
        <v>0</v>
      </c>
      <c r="AA42" s="123">
        <f>SUMPRODUCT(($Z$3=المنصرف!$E$3:$E$717)*1,('بيان العهد والتسويات'!$C42=المنصرف!$C$3:$C$717)*1,المنصرف!$J$3:$J$717)</f>
        <v>0</v>
      </c>
      <c r="AB42" s="121">
        <f>SUMPRODUCT(($AB$3=المنصرف!$E$3:$E$717)*1,('بيان العهد والتسويات'!$C42=المنصرف!$C$3:$C$717)*1,المنصرف!$G$3:$G$717)</f>
        <v>0</v>
      </c>
      <c r="AC42" s="122">
        <f>SUMPRODUCT(($AB$3=المنصرف!$E$3:$E$717)*1,('بيان العهد والتسويات'!$C42=المنصرف!$C$3:$C$717)*1,المنصرف!$J$3:$J$717)</f>
        <v>0</v>
      </c>
      <c r="AD42" s="124">
        <f>SUMPRODUCT(($AD$3=المنصرف!$E$3:$E$717)*1,('بيان العهد والتسويات'!$C42=المنصرف!$C$3:$C$717)*1,المنصرف!$G$3:$G$717)</f>
        <v>0</v>
      </c>
      <c r="AE42" s="123">
        <f>SUMPRODUCT(($AD$3=المنصرف!$E$3:$E$717)*1,('بيان العهد والتسويات'!$C42=المنصرف!$C$3:$C$717)*1,المنصرف!$J$3:$J$717)</f>
        <v>0</v>
      </c>
      <c r="AF42" s="121">
        <f>SUMPRODUCT(($AF$3=المنصرف!$E$3:$E$717)*1,('بيان العهد والتسويات'!$C42=المنصرف!$C$3:$C$717)*1,المنصرف!$G$3:$G$717)</f>
        <v>0</v>
      </c>
      <c r="AG42" s="122">
        <f>SUMPRODUCT(($AF$3=المنصرف!$E$3:$E$717)*1,('بيان العهد والتسويات'!$C42=المنصرف!$C$3:$C$717)*1,المنصرف!$J$3:$J$717)</f>
        <v>0</v>
      </c>
      <c r="AH42" s="124">
        <f>SUMPRODUCT(($AH$3=المنصرف!$E$3:$E$717)*1,('بيان العهد والتسويات'!$C42=المنصرف!$C$3:$C$717)*1,المنصرف!$G$3:$G$717)</f>
        <v>0</v>
      </c>
      <c r="AI42" s="123">
        <f>SUMPRODUCT(($AH$3=المنصرف!$E$3:$E$717)*1,('بيان العهد والتسويات'!$C42=المنصرف!$C$3:$C$717)*1,المنصرف!$J$3:$J$717)</f>
        <v>0</v>
      </c>
      <c r="AJ42" s="145">
        <f>SUMPRODUCT((AJ$3=المنصرف!$E$3:$E$717)*1,('بيان العهد والتسويات'!$C42=المنصرف!$C$3:$C$717)*1,المنصرف!$G$3:$G$717)</f>
        <v>0</v>
      </c>
      <c r="AK42" s="145">
        <f>SUMPRODUCT((AJ$3=المنصرف!$E$3:$E$717)*1,('بيان العهد والتسويات'!$C42=المنصرف!$C$3:$C$717)*1,المنصرف!$J$3:$J$717)</f>
        <v>0</v>
      </c>
      <c r="AL42" s="161">
        <f>SUMPRODUCT((AL$3=المنصرف!$E$3:$E$717)*1,('بيان العهد والتسويات'!$C42=المنصرف!$C$3:$C$717)*1,المنصرف!$G$3:$G$717)</f>
        <v>0</v>
      </c>
      <c r="AM42" s="161">
        <f>SUMPRODUCT((AL$3=المنصرف!$E$3:$E$717)*1,('بيان العهد والتسويات'!$C42=المنصرف!$C$3:$C$717)*1,المنصرف!$J$3:$J$717)</f>
        <v>0</v>
      </c>
      <c r="AN42" s="160">
        <f>SUMPRODUCT((AN$3=المنصرف!$E$3:$E$717)*1,('بيان العهد والتسويات'!$C42=المنصرف!$C$3:$C$717)*1,المنصرف!$G$3:$G$717)</f>
        <v>0</v>
      </c>
      <c r="AO42" s="160">
        <f>SUMPRODUCT((AN$3=المنصرف!$E$3:$E$717)*1,('بيان العهد والتسويات'!$C42=المنصرف!$C$3:$C$717)*1,المنصرف!$J$3:$J$717)</f>
        <v>0</v>
      </c>
      <c r="AP42" s="160">
        <f>SUMPRODUCT((AP$3=المنصرف!$E$3:$E$717)*1,('بيان العهد والتسويات'!$C42=المنصرف!$C$3:$C$717)*1,المنصرف!$G$3:$G$717)</f>
        <v>0</v>
      </c>
      <c r="AQ42" s="160">
        <f>SUMPRODUCT((AP$3=المنصرف!$E$3:$E$717)*1,('بيان العهد والتسويات'!$C42=المنصرف!$C$3:$C$717)*1,المنصرف!$J$3:$J$717)</f>
        <v>0</v>
      </c>
      <c r="AR42" s="160">
        <f>SUMPRODUCT((AR$3=المنصرف!$E$3:$E$717)*1,('بيان العهد والتسويات'!$C42=المنصرف!$C$3:$C$717)*1,المنصرف!$G$3:$G$717)</f>
        <v>0</v>
      </c>
      <c r="AS42" s="160">
        <f>SUMPRODUCT((AR$3=المنصرف!$E$3:$E$717)*1,('بيان العهد والتسويات'!$C42=المنصرف!$C$3:$C$717)*1,المنصرف!$J$3:$J$717)</f>
        <v>0</v>
      </c>
      <c r="AT42" s="160">
        <f>SUMPRODUCT((AT$3=المنصرف!$E$3:$E$717)*1,('بيان العهد والتسويات'!$C42=المنصرف!$C$3:$C$717)*1,المنصرف!$G$3:$G$717)</f>
        <v>0</v>
      </c>
      <c r="AU42" s="160">
        <f>SUMPRODUCT((AT$3=المنصرف!$E$3:$E$717)*1,('بيان العهد والتسويات'!$C42=المنصرف!$C$3:$C$717)*1,المنصرف!$J$3:$J$717)</f>
        <v>0</v>
      </c>
      <c r="AV42" s="160">
        <f>SUMPRODUCT((AV$3=المنصرف!$E$3:$E$717)*1,('بيان العهد والتسويات'!$C42=المنصرف!$C$3:$C$717)*1,المنصرف!$G$3:$G$717)</f>
        <v>0</v>
      </c>
      <c r="AW42" s="160">
        <f>SUMPRODUCT((AV$3=المنصرف!$E$3:$E$717)*1,('بيان العهد والتسويات'!$C42=المنصرف!$C$3:$C$717)*1,المنصرف!$J$3:$J$717)</f>
        <v>0</v>
      </c>
      <c r="AX42" s="160">
        <f>SUMPRODUCT((AX$3=المنصرف!$E$3:$E$717)*1,('بيان العهد والتسويات'!$C42=المنصرف!$C$3:$C$717)*1,المنصرف!$G$3:$G$717)</f>
        <v>0</v>
      </c>
      <c r="AY42" s="160">
        <f>SUMPRODUCT((AX$3=المنصرف!$E$3:$E$717)*1,('بيان العهد والتسويات'!$C42=المنصرف!$C$3:$C$717)*1,المنصرف!$J$3:$J$717)</f>
        <v>0</v>
      </c>
      <c r="AZ42" s="160">
        <f>SUMPRODUCT((AZ$3=المنصرف!$E$3:$E$717)*1,('بيان العهد والتسويات'!$C42=المنصرف!$C$3:$C$717)*1,المنصرف!$G$3:$G$717)</f>
        <v>0</v>
      </c>
      <c r="BA42" s="160">
        <f>SUMPRODUCT((AZ$3=المنصرف!$E$3:$E$717)*1,('بيان العهد والتسويات'!$C42=المنصرف!$C$3:$C$717)*1,المنصرف!$J$3:$J$717)</f>
        <v>0</v>
      </c>
      <c r="BB42" s="160">
        <f>SUMPRODUCT((BB$3=المنصرف!$E$3:$E$717)*1,('بيان العهد والتسويات'!$C42=المنصرف!$C$3:$C$717)*1,المنصرف!$G$3:$G$717)</f>
        <v>0</v>
      </c>
      <c r="BC42" s="160">
        <f>SUMPRODUCT((BB$3=المنصرف!$E$3:$E$717)*1,('بيان العهد والتسويات'!$C42=المنصرف!$C$3:$C$717)*1,المنصرف!$J$3:$J$717)</f>
        <v>0</v>
      </c>
      <c r="BD42" s="160">
        <f>SUMPRODUCT((BD$3=المنصرف!$E$3:$E$717)*1,('بيان العهد والتسويات'!$C42=المنصرف!$C$3:$C$717)*1,المنصرف!$G$3:$G$717)</f>
        <v>0</v>
      </c>
      <c r="BE42" s="160">
        <f>SUMPRODUCT((BD$3=المنصرف!$E$3:$E$717)*1,('بيان العهد والتسويات'!$C42=المنصرف!$C$3:$C$717)*1,المنصرف!$J$3:$J$717)</f>
        <v>0</v>
      </c>
      <c r="BF42" s="160">
        <f>SUMPRODUCT((BF$3=المنصرف!$E$3:$E$717)*1,('بيان العهد والتسويات'!$C42=المنصرف!$C$3:$C$717)*1,المنصرف!$G$3:$G$717)</f>
        <v>0</v>
      </c>
      <c r="BG42" s="160">
        <f>SUMPRODUCT((BF$3=المنصرف!$E$3:$E$717)*1,('بيان العهد والتسويات'!$C42=المنصرف!$C$3:$C$717)*1,المنصرف!$J$3:$J$717)</f>
        <v>0</v>
      </c>
      <c r="BH42" s="160">
        <f>SUMPRODUCT((BH$3=المنصرف!$E$3:$E$717)*1,('بيان العهد والتسويات'!$C42=المنصرف!$C$3:$C$717)*1,المنصرف!$G$3:$G$717)</f>
        <v>0</v>
      </c>
      <c r="BI42" s="160">
        <f>SUMPRODUCT((BH$3=المنصرف!$E$3:$E$717)*1,('بيان العهد والتسويات'!$C42=المنصرف!$C$3:$C$717)*1,المنصرف!$J$3:$J$717)</f>
        <v>0</v>
      </c>
      <c r="BJ42" s="160">
        <f>SUMPRODUCT((BJ$3=المنصرف!$E$3:$E$717)*1,('بيان العهد والتسويات'!$C42=المنصرف!$C$3:$C$717)*1,المنصرف!$G$3:$G$717)</f>
        <v>0</v>
      </c>
      <c r="BK42" s="160">
        <f>SUMPRODUCT((BJ$3=المنصرف!$E$3:$E$717)*1,('بيان العهد والتسويات'!$C42=المنصرف!$C$3:$C$717)*1,المنصرف!$J$3:$J$717)</f>
        <v>0</v>
      </c>
      <c r="BL42" s="160">
        <f>SUMPRODUCT((BL$3=المنصرف!$E$3:$E$717)*1,('بيان العهد والتسويات'!$C42=المنصرف!$C$3:$C$717)*1,المنصرف!$G$3:$G$717)</f>
        <v>0</v>
      </c>
      <c r="BM42" s="160">
        <f>SUMPRODUCT((BL$3=المنصرف!$E$3:$E$717)*1,('بيان العهد والتسويات'!$C42=المنصرف!$C$3:$C$717)*1,المنصرف!$J$3:$J$717)</f>
        <v>0</v>
      </c>
      <c r="BN42" s="160">
        <f>SUMPRODUCT((BN$3=المنصرف!$E$3:$E$717)*1,('بيان العهد والتسويات'!$C42=المنصرف!$C$3:$C$717)*1,المنصرف!$G$3:$G$717)</f>
        <v>0</v>
      </c>
      <c r="BO42" s="160">
        <f>SUMPRODUCT((BN$3=المنصرف!$E$3:$E$717)*1,('بيان العهد والتسويات'!$C42=المنصرف!$C$3:$C$717)*1,المنصرف!$J$3:$J$717)</f>
        <v>0</v>
      </c>
      <c r="BP42" s="160">
        <f>SUMPRODUCT((BP$3=المنصرف!$E$3:$E$717)*1,('بيان العهد والتسويات'!$C42=المنصرف!$C$3:$C$717)*1,المنصرف!$G$3:$G$717)</f>
        <v>0</v>
      </c>
      <c r="BQ42" s="160">
        <f>SUMPRODUCT((BP$3=المنصرف!$E$3:$E$717)*1,('بيان العهد والتسويات'!$C42=المنصرف!$C$3:$C$717)*1,المنصرف!$J$3:$J$717)</f>
        <v>0</v>
      </c>
      <c r="BR42" s="160">
        <f>SUMPRODUCT((BR$3=المنصرف!$E$3:$E$717)*1,('بيان العهد والتسويات'!$C42=المنصرف!$C$3:$C$717)*1,المنصرف!$G$3:$G$717)</f>
        <v>0</v>
      </c>
      <c r="BS42" s="160">
        <f>SUMPRODUCT((BR$3=المنصرف!$E$3:$E$717)*1,('بيان العهد والتسويات'!$C42=المنصرف!$C$3:$C$717)*1,المنصرف!$J$3:$J$717)</f>
        <v>0</v>
      </c>
      <c r="BT42" s="160">
        <f>SUMPRODUCT((BT$3=المنصرف!$E$3:$E$717)*1,('بيان العهد والتسويات'!$C42=المنصرف!$C$3:$C$717)*1,المنصرف!$G$3:$G$717)</f>
        <v>0</v>
      </c>
      <c r="BU42" s="160">
        <f>SUMPRODUCT((BT$3=المنصرف!$E$3:$E$717)*1,('بيان العهد والتسويات'!$C42=المنصرف!$C$3:$C$717)*1,المنصرف!$J$3:$J$717)</f>
        <v>0</v>
      </c>
      <c r="BV42" s="160">
        <f>SUMPRODUCT((BV$3=المنصرف!$E$3:$E$717)*1,('بيان العهد والتسويات'!$C42=المنصرف!$C$3:$C$717)*1,المنصرف!$G$3:$G$717)</f>
        <v>0</v>
      </c>
      <c r="BW42" s="160">
        <f>SUMPRODUCT((BV$3=المنصرف!$E$3:$E$717)*1,('بيان العهد والتسويات'!$C42=المنصرف!$C$3:$C$717)*1,المنصرف!$J$3:$J$717)</f>
        <v>0</v>
      </c>
      <c r="BX42" s="160">
        <f>SUMPRODUCT((BX$3=المنصرف!$E$3:$E$717)*1,('بيان العهد والتسويات'!$C42=المنصرف!$C$3:$C$717)*1,المنصرف!$G$3:$G$717)</f>
        <v>0</v>
      </c>
      <c r="BY42" s="160">
        <f>SUMPRODUCT((BX$3=المنصرف!$E$3:$E$717)*1,('بيان العهد والتسويات'!$C42=المنصرف!$C$3:$C$717)*1,المنصرف!$J$3:$J$717)</f>
        <v>0</v>
      </c>
      <c r="BZ42" s="160">
        <f>SUMPRODUCT((BZ$3=المنصرف!$E$3:$E$717)*1,('بيان العهد والتسويات'!$C42=المنصرف!$C$3:$C$717)*1,المنصرف!$G$3:$G$717)</f>
        <v>0</v>
      </c>
      <c r="CA42" s="160">
        <f>SUMPRODUCT((BZ$3=المنصرف!$E$3:$E$717)*1,('بيان العهد والتسويات'!$C42=المنصرف!$C$3:$C$717)*1,المنصرف!$J$3:$J$717)</f>
        <v>0</v>
      </c>
      <c r="CB42" s="160">
        <f>SUMPRODUCT((CB$3=المنصرف!$E$3:$E$717)*1,('بيان العهد والتسويات'!$C42=المنصرف!$C$3:$C$717)*1,المنصرف!$G$3:$G$717)</f>
        <v>0</v>
      </c>
      <c r="CC42" s="160">
        <f>SUMPRODUCT((CB$3=المنصرف!$E$3:$E$717)*1,('بيان العهد والتسويات'!$C42=المنصرف!$C$3:$C$717)*1,المنصرف!$J$3:$J$717)</f>
        <v>0</v>
      </c>
      <c r="CD42" s="160">
        <f>SUMPRODUCT((CD$3=المنصرف!$E$3:$E$717)*1,('بيان العهد والتسويات'!$C42=المنصرف!$C$3:$C$717)*1,المنصرف!$G$3:$G$717)</f>
        <v>0</v>
      </c>
      <c r="CE42" s="160">
        <f>SUMPRODUCT((CD$3=المنصرف!$E$3:$E$717)*1,('بيان العهد والتسويات'!$C42=المنصرف!$C$3:$C$717)*1,المنصرف!$J$3:$J$717)</f>
        <v>0</v>
      </c>
      <c r="CF42" s="160">
        <f>SUMPRODUCT((CF$3=المنصرف!$E$3:$E$717)*1,('بيان العهد والتسويات'!$C42=المنصرف!$C$3:$C$717)*1,المنصرف!$G$3:$G$717)</f>
        <v>0</v>
      </c>
      <c r="CG42" s="160">
        <f>SUMPRODUCT((CF$3=المنصرف!$E$3:$E$717)*1,('بيان العهد والتسويات'!$C42=المنصرف!$C$3:$C$717)*1,المنصرف!$J$3:$J$717)</f>
        <v>0</v>
      </c>
      <c r="CH42" s="160">
        <f>SUMPRODUCT((CH$3=المنصرف!$E$3:$E$717)*1,('بيان العهد والتسويات'!$C42=المنصرف!$C$3:$C$717)*1,المنصرف!$G$3:$G$717)</f>
        <v>0</v>
      </c>
      <c r="CI42" s="160">
        <f>SUMPRODUCT((CH$3=المنصرف!$E$3:$E$717)*1,('بيان العهد والتسويات'!$C42=المنصرف!$C$3:$C$717)*1,المنصرف!$J$3:$J$717)</f>
        <v>0</v>
      </c>
      <c r="CJ42" s="160">
        <f>SUMPRODUCT((CJ$3=المنصرف!$E$3:$E$717)*1,('بيان العهد والتسويات'!$C42=المنصرف!$C$3:$C$717)*1,المنصرف!$G$3:$G$717)</f>
        <v>0</v>
      </c>
      <c r="CK42" s="160">
        <f>SUMPRODUCT((CJ$3=المنصرف!$E$3:$E$717)*1,('بيان العهد والتسويات'!$C42=المنصرف!$C$3:$C$717)*1,المنصرف!$J$3:$J$717)</f>
        <v>0</v>
      </c>
      <c r="CL42" s="160">
        <f>SUMPRODUCT((CL$3=المنصرف!$E$3:$E$717)*1,('بيان العهد والتسويات'!$C42=المنصرف!$C$3:$C$717)*1,المنصرف!$G$3:$G$717)</f>
        <v>0</v>
      </c>
      <c r="CM42" s="160">
        <f>SUMPRODUCT((CL$3=المنصرف!$E$3:$E$717)*1,('بيان العهد والتسويات'!$C42=المنصرف!$C$3:$C$717)*1,المنصرف!$J$3:$J$717)</f>
        <v>0</v>
      </c>
      <c r="CN42" s="160">
        <f>SUMPRODUCT((CN$3=المنصرف!$E$3:$E$717)*1,('بيان العهد والتسويات'!$C42=المنصرف!$C$3:$C$717)*1,المنصرف!$G$3:$G$717)</f>
        <v>0</v>
      </c>
      <c r="CO42" s="160">
        <f>SUMPRODUCT((CN$3=المنصرف!$E$3:$E$717)*1,('بيان العهد والتسويات'!$C42=المنصرف!$C$3:$C$717)*1,المنصرف!$J$3:$J$717)</f>
        <v>0</v>
      </c>
      <c r="CP42" s="160">
        <f>SUMPRODUCT((CP$3=المنصرف!$E$3:$E$717)*1,('بيان العهد والتسويات'!$C42=المنصرف!$C$3:$C$717)*1,المنصرف!$G$3:$G$717)</f>
        <v>0</v>
      </c>
      <c r="CQ42" s="160">
        <f>SUMPRODUCT((CP$3=المنصرف!$E$3:$E$717)*1,('بيان العهد والتسويات'!$C42=المنصرف!$C$3:$C$717)*1,المنصرف!$J$3:$J$717)</f>
        <v>0</v>
      </c>
      <c r="CR42" s="160">
        <f>SUMPRODUCT((CR$3=المنصرف!$E$3:$E$717)*1,('بيان العهد والتسويات'!$C42=المنصرف!$C$3:$C$717)*1,المنصرف!$G$3:$G$717)</f>
        <v>0</v>
      </c>
      <c r="CS42" s="160">
        <f>SUMPRODUCT((CR$3=المنصرف!$E$3:$E$717)*1,('بيان العهد والتسويات'!$C42=المنصرف!$C$3:$C$717)*1,المنصرف!$J$3:$J$717)</f>
        <v>0</v>
      </c>
      <c r="CT42" s="160">
        <f>SUMPRODUCT((CT$3=المنصرف!$E$3:$E$717)*1,('بيان العهد والتسويات'!$C42=المنصرف!$C$3:$C$717)*1,المنصرف!$G$3:$G$717)</f>
        <v>0</v>
      </c>
      <c r="CU42" s="160">
        <f>SUMPRODUCT((CT$3=المنصرف!$E$3:$E$717)*1,('بيان العهد والتسويات'!$C42=المنصرف!$C$3:$C$717)*1,المنصرف!$J$3:$J$717)</f>
        <v>0</v>
      </c>
      <c r="CV42" s="160">
        <f>SUMPRODUCT((CV$3=المنصرف!$E$3:$E$717)*1,('بيان العهد والتسويات'!$C42=المنصرف!$C$3:$C$717)*1,المنصرف!$G$3:$G$717)</f>
        <v>0</v>
      </c>
      <c r="CW42" s="160">
        <f>SUMPRODUCT((CV$3=المنصرف!$E$3:$E$717)*1,('بيان العهد والتسويات'!$C42=المنصرف!$C$3:$C$717)*1,المنصرف!$J$3:$J$717)</f>
        <v>0</v>
      </c>
      <c r="CX42" s="160">
        <f>SUMPRODUCT((CX$3=المنصرف!$E$3:$E$717)*1,('بيان العهد والتسويات'!$C42=المنصرف!$C$3:$C$717)*1,المنصرف!$G$3:$G$717)</f>
        <v>0</v>
      </c>
      <c r="CY42" s="160">
        <f>SUMPRODUCT((CX$3=المنصرف!$E$3:$E$717)*1,('بيان العهد والتسويات'!$C42=المنصرف!$C$3:$C$717)*1,المنصرف!$J$3:$J$717)</f>
        <v>0</v>
      </c>
      <c r="CZ42" s="160">
        <f>SUMPRODUCT((CZ$3=المنصرف!$E$3:$E$717)*1,('بيان العهد والتسويات'!$C42=المنصرف!$C$3:$C$717)*1,المنصرف!$G$3:$G$717)</f>
        <v>0</v>
      </c>
      <c r="DA42" s="160">
        <f>SUMPRODUCT((CZ$3=المنصرف!$E$3:$E$717)*1,('بيان العهد والتسويات'!$C42=المنصرف!$C$3:$C$717)*1,المنصرف!$J$3:$J$717)</f>
        <v>0</v>
      </c>
    </row>
    <row r="43" spans="3:105" ht="20.25" x14ac:dyDescent="0.15">
      <c r="C43" s="134">
        <v>45875</v>
      </c>
      <c r="D43" s="121">
        <f>SUMPRODUCT(($D$3=المنصرف!$E$3:$E$717)*1,('بيان العهد والتسويات'!$C43=المنصرف!$C$3:$C$717)*1,المنصرف!$G$3:$G$717)</f>
        <v>0</v>
      </c>
      <c r="E43" s="122">
        <f>SUMPRODUCT(($D$3=المنصرف!$E$3:$E$717)*1,('بيان العهد والتسويات'!$C43=المنصرف!$C$3:$C$717)*1,المنصرف!$J$3:$J$717)</f>
        <v>0</v>
      </c>
      <c r="F43" s="124">
        <f>SUMPRODUCT(($F$3=المنصرف!$E$3:$E$717)*1,('بيان العهد والتسويات'!$C43=المنصرف!$C$3:$C$717)*1,المنصرف!$G$3:$G$717)</f>
        <v>0</v>
      </c>
      <c r="G43" s="123">
        <f>SUMPRODUCT(($F$3=المنصرف!$E$3:$E$717)*1,('بيان العهد والتسويات'!$C43=المنصرف!$C$3:$C$717)*1,المنصرف!$J$3:$J$717)</f>
        <v>0</v>
      </c>
      <c r="H43" s="121">
        <f>SUMPRODUCT(($H$3=المنصرف!$E$3:$E$717)*1,('بيان العهد والتسويات'!$C43=المنصرف!$C$3:$C$717)*1,المنصرف!$G$3:$G$717)</f>
        <v>0</v>
      </c>
      <c r="I43" s="122">
        <f>SUMPRODUCT(($H$3=المنصرف!$E$3:$E$717)*1,('بيان العهد والتسويات'!$C43=المنصرف!$C$3:$C$717)*1,المنصرف!$J$3:$J$717)</f>
        <v>0</v>
      </c>
      <c r="J43" s="124">
        <f>SUMPRODUCT(($J$3=المنصرف!$E$3:$E$717)*1,('بيان العهد والتسويات'!$C43=المنصرف!$C$3:$C$717)*1,المنصرف!$G$3:$G$717)</f>
        <v>0</v>
      </c>
      <c r="K43" s="123">
        <f>SUMPRODUCT(($J$3=المنصرف!$E$3:$E$717)*1,('بيان العهد والتسويات'!$C43=المنصرف!$C$3:$C$717)*1,المنصرف!$J$3:$J$717)</f>
        <v>0</v>
      </c>
      <c r="L43" s="121">
        <f>SUMPRODUCT(($L$3=المنصرف!$E$3:$E$717)*1,('بيان العهد والتسويات'!$C43=المنصرف!$C$3:$C$717)*1,المنصرف!$G$3:$G$717)</f>
        <v>0</v>
      </c>
      <c r="M43" s="122">
        <f>SUMPRODUCT(($L$3=المنصرف!$E$3:$E$717)*1,('بيان العهد والتسويات'!$C43=المنصرف!$C$3:$C$717)*1,المنصرف!$J$3:$J$717)</f>
        <v>0</v>
      </c>
      <c r="N43" s="124">
        <f>SUMPRODUCT(($N$3=المنصرف!$E$3:$E$717)*1,('بيان العهد والتسويات'!$C43=المنصرف!$C$3:$C$717)*1,المنصرف!$G$3:$G$717)</f>
        <v>0</v>
      </c>
      <c r="O43" s="123">
        <f>SUMPRODUCT(($N$3=المنصرف!$E$3:$E$717)*1,('بيان العهد والتسويات'!$C43=المنصرف!$C$3:$C$717)*1,المنصرف!$J$3:$J$717)</f>
        <v>0</v>
      </c>
      <c r="P43" s="121">
        <f>SUMPRODUCT(($P$3=المنصرف!$E$3:$E$717)*1,('بيان العهد والتسويات'!$C43=المنصرف!$C$3:$C$717)*1,المنصرف!$G$3:$G$717)</f>
        <v>0</v>
      </c>
      <c r="Q43" s="122">
        <f>SUMPRODUCT(($P$3=المنصرف!$E$3:$E$717)*1,('بيان العهد والتسويات'!$C43=المنصرف!$C$3:$C$717)*1,المنصرف!$J$3:$J$717)</f>
        <v>0</v>
      </c>
      <c r="R43" s="124">
        <f>SUMPRODUCT(($R$3=المنصرف!$E$3:$E$717)*1,('بيان العهد والتسويات'!$C43=المنصرف!$C$3:$C$717)*1,المنصرف!$G$3:$G$717)</f>
        <v>0</v>
      </c>
      <c r="S43" s="123">
        <f>SUMPRODUCT(($R$3=المنصرف!$E$3:$E$717)*1,('بيان العهد والتسويات'!$C43=المنصرف!$C$3:$C$717)*1,المنصرف!$J$3:$J$717)</f>
        <v>0</v>
      </c>
      <c r="T43" s="121">
        <f>SUMPRODUCT(($T$3=المنصرف!$E$3:$E$717)*1,('بيان العهد والتسويات'!$C43=المنصرف!$C$3:$C$717)*1,المنصرف!$G$3:$G$717)</f>
        <v>0</v>
      </c>
      <c r="U43" s="122">
        <f>SUMPRODUCT(($T$3=المنصرف!$E$3:$E$717)*1,('بيان العهد والتسويات'!$C43=المنصرف!$C$3:$C$717)*1,المنصرف!$J$3:$J$717)</f>
        <v>0</v>
      </c>
      <c r="V43" s="124">
        <f>SUMPRODUCT(($V$3=المنصرف!$E$3:$E$717)*1,('بيان العهد والتسويات'!$C43=المنصرف!$C$3:$C$717)*1,المنصرف!$G$3:$G$717)</f>
        <v>0</v>
      </c>
      <c r="W43" s="123">
        <f>SUMPRODUCT(($V$3=المنصرف!$E$3:$E$717)*1,('بيان العهد والتسويات'!$C43=المنصرف!$C$3:$C$717)*1,المنصرف!$J$3:$J$717)</f>
        <v>0</v>
      </c>
      <c r="X43" s="121">
        <f>SUMPRODUCT(($X$3=المنصرف!$E$3:$E$717)*1,('بيان العهد والتسويات'!$C43=المنصرف!$C$3:$C$717)*1,المنصرف!$G$3:$G$717)</f>
        <v>0</v>
      </c>
      <c r="Y43" s="122">
        <f>SUMPRODUCT(($X$3=المنصرف!$E$3:$E$717)*1,('بيان العهد والتسويات'!$C43=المنصرف!$C$3:$C$717)*1,المنصرف!$J$3:$J$717)</f>
        <v>0</v>
      </c>
      <c r="Z43" s="124">
        <f>SUMPRODUCT(($Z$3=المنصرف!$E$3:$E$717)*1,('بيان العهد والتسويات'!$C43=المنصرف!$C$3:$C$717)*1,المنصرف!$G$3:$G$717)</f>
        <v>0</v>
      </c>
      <c r="AA43" s="123">
        <f>SUMPRODUCT(($Z$3=المنصرف!$E$3:$E$717)*1,('بيان العهد والتسويات'!$C43=المنصرف!$C$3:$C$717)*1,المنصرف!$J$3:$J$717)</f>
        <v>0</v>
      </c>
      <c r="AB43" s="121">
        <f>SUMPRODUCT(($AB$3=المنصرف!$E$3:$E$717)*1,('بيان العهد والتسويات'!$C43=المنصرف!$C$3:$C$717)*1,المنصرف!$G$3:$G$717)</f>
        <v>0</v>
      </c>
      <c r="AC43" s="122">
        <f>SUMPRODUCT(($AB$3=المنصرف!$E$3:$E$717)*1,('بيان العهد والتسويات'!$C43=المنصرف!$C$3:$C$717)*1,المنصرف!$J$3:$J$717)</f>
        <v>0</v>
      </c>
      <c r="AD43" s="124">
        <f>SUMPRODUCT(($AD$3=المنصرف!$E$3:$E$717)*1,('بيان العهد والتسويات'!$C43=المنصرف!$C$3:$C$717)*1,المنصرف!$G$3:$G$717)</f>
        <v>0</v>
      </c>
      <c r="AE43" s="123">
        <f>SUMPRODUCT(($AD$3=المنصرف!$E$3:$E$717)*1,('بيان العهد والتسويات'!$C43=المنصرف!$C$3:$C$717)*1,المنصرف!$J$3:$J$717)</f>
        <v>0</v>
      </c>
      <c r="AF43" s="121">
        <f>SUMPRODUCT(($AF$3=المنصرف!$E$3:$E$717)*1,('بيان العهد والتسويات'!$C43=المنصرف!$C$3:$C$717)*1,المنصرف!$G$3:$G$717)</f>
        <v>0</v>
      </c>
      <c r="AG43" s="122">
        <f>SUMPRODUCT(($AF$3=المنصرف!$E$3:$E$717)*1,('بيان العهد والتسويات'!$C43=المنصرف!$C$3:$C$717)*1,المنصرف!$J$3:$J$717)</f>
        <v>0</v>
      </c>
      <c r="AH43" s="124">
        <f>SUMPRODUCT(($AH$3=المنصرف!$E$3:$E$717)*1,('بيان العهد والتسويات'!$C43=المنصرف!$C$3:$C$717)*1,المنصرف!$G$3:$G$717)</f>
        <v>0</v>
      </c>
      <c r="AI43" s="123">
        <f>SUMPRODUCT(($AH$3=المنصرف!$E$3:$E$717)*1,('بيان العهد والتسويات'!$C43=المنصرف!$C$3:$C$717)*1,المنصرف!$J$3:$J$717)</f>
        <v>0</v>
      </c>
      <c r="AJ43" s="145">
        <f>SUMPRODUCT((AJ$3=المنصرف!$E$3:$E$717)*1,('بيان العهد والتسويات'!$C43=المنصرف!$C$3:$C$717)*1,المنصرف!$G$3:$G$717)</f>
        <v>0</v>
      </c>
      <c r="AK43" s="145">
        <f>SUMPRODUCT((AJ$3=المنصرف!$E$3:$E$717)*1,('بيان العهد والتسويات'!$C43=المنصرف!$C$3:$C$717)*1,المنصرف!$J$3:$J$717)</f>
        <v>0</v>
      </c>
      <c r="AL43" s="161">
        <f>SUMPRODUCT((AL$3=المنصرف!$E$3:$E$717)*1,('بيان العهد والتسويات'!$C43=المنصرف!$C$3:$C$717)*1,المنصرف!$G$3:$G$717)</f>
        <v>0</v>
      </c>
      <c r="AM43" s="161">
        <f>SUMPRODUCT((AL$3=المنصرف!$E$3:$E$717)*1,('بيان العهد والتسويات'!$C43=المنصرف!$C$3:$C$717)*1,المنصرف!$J$3:$J$717)</f>
        <v>0</v>
      </c>
      <c r="AN43" s="160">
        <f>SUMPRODUCT((AN$3=المنصرف!$E$3:$E$717)*1,('بيان العهد والتسويات'!$C43=المنصرف!$C$3:$C$717)*1,المنصرف!$G$3:$G$717)</f>
        <v>0</v>
      </c>
      <c r="AO43" s="160">
        <f>SUMPRODUCT((AN$3=المنصرف!$E$3:$E$717)*1,('بيان العهد والتسويات'!$C43=المنصرف!$C$3:$C$717)*1,المنصرف!$J$3:$J$717)</f>
        <v>0</v>
      </c>
      <c r="AP43" s="160">
        <f>SUMPRODUCT((AP$3=المنصرف!$E$3:$E$717)*1,('بيان العهد والتسويات'!$C43=المنصرف!$C$3:$C$717)*1,المنصرف!$G$3:$G$717)</f>
        <v>0</v>
      </c>
      <c r="AQ43" s="160">
        <f>SUMPRODUCT((AP$3=المنصرف!$E$3:$E$717)*1,('بيان العهد والتسويات'!$C43=المنصرف!$C$3:$C$717)*1,المنصرف!$J$3:$J$717)</f>
        <v>0</v>
      </c>
      <c r="AR43" s="160">
        <f>SUMPRODUCT((AR$3=المنصرف!$E$3:$E$717)*1,('بيان العهد والتسويات'!$C43=المنصرف!$C$3:$C$717)*1,المنصرف!$G$3:$G$717)</f>
        <v>0</v>
      </c>
      <c r="AS43" s="160">
        <f>SUMPRODUCT((AR$3=المنصرف!$E$3:$E$717)*1,('بيان العهد والتسويات'!$C43=المنصرف!$C$3:$C$717)*1,المنصرف!$J$3:$J$717)</f>
        <v>0</v>
      </c>
      <c r="AT43" s="160">
        <f>SUMPRODUCT((AT$3=المنصرف!$E$3:$E$717)*1,('بيان العهد والتسويات'!$C43=المنصرف!$C$3:$C$717)*1,المنصرف!$G$3:$G$717)</f>
        <v>0</v>
      </c>
      <c r="AU43" s="160">
        <f>SUMPRODUCT((AT$3=المنصرف!$E$3:$E$717)*1,('بيان العهد والتسويات'!$C43=المنصرف!$C$3:$C$717)*1,المنصرف!$J$3:$J$717)</f>
        <v>0</v>
      </c>
      <c r="AV43" s="160">
        <f>SUMPRODUCT((AV$3=المنصرف!$E$3:$E$717)*1,('بيان العهد والتسويات'!$C43=المنصرف!$C$3:$C$717)*1,المنصرف!$G$3:$G$717)</f>
        <v>0</v>
      </c>
      <c r="AW43" s="160">
        <f>SUMPRODUCT((AV$3=المنصرف!$E$3:$E$717)*1,('بيان العهد والتسويات'!$C43=المنصرف!$C$3:$C$717)*1,المنصرف!$J$3:$J$717)</f>
        <v>0</v>
      </c>
      <c r="AX43" s="160">
        <f>SUMPRODUCT((AX$3=المنصرف!$E$3:$E$717)*1,('بيان العهد والتسويات'!$C43=المنصرف!$C$3:$C$717)*1,المنصرف!$G$3:$G$717)</f>
        <v>0</v>
      </c>
      <c r="AY43" s="160">
        <f>SUMPRODUCT((AX$3=المنصرف!$E$3:$E$717)*1,('بيان العهد والتسويات'!$C43=المنصرف!$C$3:$C$717)*1,المنصرف!$J$3:$J$717)</f>
        <v>0</v>
      </c>
      <c r="AZ43" s="160">
        <f>SUMPRODUCT((AZ$3=المنصرف!$E$3:$E$717)*1,('بيان العهد والتسويات'!$C43=المنصرف!$C$3:$C$717)*1,المنصرف!$G$3:$G$717)</f>
        <v>0</v>
      </c>
      <c r="BA43" s="160">
        <f>SUMPRODUCT((AZ$3=المنصرف!$E$3:$E$717)*1,('بيان العهد والتسويات'!$C43=المنصرف!$C$3:$C$717)*1,المنصرف!$J$3:$J$717)</f>
        <v>0</v>
      </c>
      <c r="BB43" s="160">
        <f>SUMPRODUCT((BB$3=المنصرف!$E$3:$E$717)*1,('بيان العهد والتسويات'!$C43=المنصرف!$C$3:$C$717)*1,المنصرف!$G$3:$G$717)</f>
        <v>0</v>
      </c>
      <c r="BC43" s="160">
        <f>SUMPRODUCT((BB$3=المنصرف!$E$3:$E$717)*1,('بيان العهد والتسويات'!$C43=المنصرف!$C$3:$C$717)*1,المنصرف!$J$3:$J$717)</f>
        <v>0</v>
      </c>
      <c r="BD43" s="160">
        <f>SUMPRODUCT((BD$3=المنصرف!$E$3:$E$717)*1,('بيان العهد والتسويات'!$C43=المنصرف!$C$3:$C$717)*1,المنصرف!$G$3:$G$717)</f>
        <v>0</v>
      </c>
      <c r="BE43" s="160">
        <f>SUMPRODUCT((BD$3=المنصرف!$E$3:$E$717)*1,('بيان العهد والتسويات'!$C43=المنصرف!$C$3:$C$717)*1,المنصرف!$J$3:$J$717)</f>
        <v>0</v>
      </c>
      <c r="BF43" s="160">
        <f>SUMPRODUCT((BF$3=المنصرف!$E$3:$E$717)*1,('بيان العهد والتسويات'!$C43=المنصرف!$C$3:$C$717)*1,المنصرف!$G$3:$G$717)</f>
        <v>0</v>
      </c>
      <c r="BG43" s="160">
        <f>SUMPRODUCT((BF$3=المنصرف!$E$3:$E$717)*1,('بيان العهد والتسويات'!$C43=المنصرف!$C$3:$C$717)*1,المنصرف!$J$3:$J$717)</f>
        <v>0</v>
      </c>
      <c r="BH43" s="160">
        <f>SUMPRODUCT((BH$3=المنصرف!$E$3:$E$717)*1,('بيان العهد والتسويات'!$C43=المنصرف!$C$3:$C$717)*1,المنصرف!$G$3:$G$717)</f>
        <v>0</v>
      </c>
      <c r="BI43" s="160">
        <f>SUMPRODUCT((BH$3=المنصرف!$E$3:$E$717)*1,('بيان العهد والتسويات'!$C43=المنصرف!$C$3:$C$717)*1,المنصرف!$J$3:$J$717)</f>
        <v>0</v>
      </c>
      <c r="BJ43" s="160">
        <f>SUMPRODUCT((BJ$3=المنصرف!$E$3:$E$717)*1,('بيان العهد والتسويات'!$C43=المنصرف!$C$3:$C$717)*1,المنصرف!$G$3:$G$717)</f>
        <v>0</v>
      </c>
      <c r="BK43" s="160">
        <f>SUMPRODUCT((BJ$3=المنصرف!$E$3:$E$717)*1,('بيان العهد والتسويات'!$C43=المنصرف!$C$3:$C$717)*1,المنصرف!$J$3:$J$717)</f>
        <v>0</v>
      </c>
      <c r="BL43" s="160">
        <f>SUMPRODUCT((BL$3=المنصرف!$E$3:$E$717)*1,('بيان العهد والتسويات'!$C43=المنصرف!$C$3:$C$717)*1,المنصرف!$G$3:$G$717)</f>
        <v>0</v>
      </c>
      <c r="BM43" s="160">
        <f>SUMPRODUCT((BL$3=المنصرف!$E$3:$E$717)*1,('بيان العهد والتسويات'!$C43=المنصرف!$C$3:$C$717)*1,المنصرف!$J$3:$J$717)</f>
        <v>0</v>
      </c>
      <c r="BN43" s="160">
        <f>SUMPRODUCT((BN$3=المنصرف!$E$3:$E$717)*1,('بيان العهد والتسويات'!$C43=المنصرف!$C$3:$C$717)*1,المنصرف!$G$3:$G$717)</f>
        <v>0</v>
      </c>
      <c r="BO43" s="160">
        <f>SUMPRODUCT((BN$3=المنصرف!$E$3:$E$717)*1,('بيان العهد والتسويات'!$C43=المنصرف!$C$3:$C$717)*1,المنصرف!$J$3:$J$717)</f>
        <v>0</v>
      </c>
      <c r="BP43" s="160">
        <f>SUMPRODUCT((BP$3=المنصرف!$E$3:$E$717)*1,('بيان العهد والتسويات'!$C43=المنصرف!$C$3:$C$717)*1,المنصرف!$G$3:$G$717)</f>
        <v>0</v>
      </c>
      <c r="BQ43" s="160">
        <f>SUMPRODUCT((BP$3=المنصرف!$E$3:$E$717)*1,('بيان العهد والتسويات'!$C43=المنصرف!$C$3:$C$717)*1,المنصرف!$J$3:$J$717)</f>
        <v>0</v>
      </c>
      <c r="BR43" s="160">
        <f>SUMPRODUCT((BR$3=المنصرف!$E$3:$E$717)*1,('بيان العهد والتسويات'!$C43=المنصرف!$C$3:$C$717)*1,المنصرف!$G$3:$G$717)</f>
        <v>0</v>
      </c>
      <c r="BS43" s="160">
        <f>SUMPRODUCT((BR$3=المنصرف!$E$3:$E$717)*1,('بيان العهد والتسويات'!$C43=المنصرف!$C$3:$C$717)*1,المنصرف!$J$3:$J$717)</f>
        <v>0</v>
      </c>
      <c r="BT43" s="160">
        <f>SUMPRODUCT((BT$3=المنصرف!$E$3:$E$717)*1,('بيان العهد والتسويات'!$C43=المنصرف!$C$3:$C$717)*1,المنصرف!$G$3:$G$717)</f>
        <v>0</v>
      </c>
      <c r="BU43" s="160">
        <f>SUMPRODUCT((BT$3=المنصرف!$E$3:$E$717)*1,('بيان العهد والتسويات'!$C43=المنصرف!$C$3:$C$717)*1,المنصرف!$J$3:$J$717)</f>
        <v>0</v>
      </c>
      <c r="BV43" s="160">
        <f>SUMPRODUCT((BV$3=المنصرف!$E$3:$E$717)*1,('بيان العهد والتسويات'!$C43=المنصرف!$C$3:$C$717)*1,المنصرف!$G$3:$G$717)</f>
        <v>0</v>
      </c>
      <c r="BW43" s="160">
        <f>SUMPRODUCT((BV$3=المنصرف!$E$3:$E$717)*1,('بيان العهد والتسويات'!$C43=المنصرف!$C$3:$C$717)*1,المنصرف!$J$3:$J$717)</f>
        <v>0</v>
      </c>
      <c r="BX43" s="160">
        <f>SUMPRODUCT((BX$3=المنصرف!$E$3:$E$717)*1,('بيان العهد والتسويات'!$C43=المنصرف!$C$3:$C$717)*1,المنصرف!$G$3:$G$717)</f>
        <v>0</v>
      </c>
      <c r="BY43" s="160">
        <f>SUMPRODUCT((BX$3=المنصرف!$E$3:$E$717)*1,('بيان العهد والتسويات'!$C43=المنصرف!$C$3:$C$717)*1,المنصرف!$J$3:$J$717)</f>
        <v>0</v>
      </c>
      <c r="BZ43" s="160">
        <f>SUMPRODUCT((BZ$3=المنصرف!$E$3:$E$717)*1,('بيان العهد والتسويات'!$C43=المنصرف!$C$3:$C$717)*1,المنصرف!$G$3:$G$717)</f>
        <v>0</v>
      </c>
      <c r="CA43" s="160">
        <f>SUMPRODUCT((BZ$3=المنصرف!$E$3:$E$717)*1,('بيان العهد والتسويات'!$C43=المنصرف!$C$3:$C$717)*1,المنصرف!$J$3:$J$717)</f>
        <v>0</v>
      </c>
      <c r="CB43" s="160">
        <f>SUMPRODUCT((CB$3=المنصرف!$E$3:$E$717)*1,('بيان العهد والتسويات'!$C43=المنصرف!$C$3:$C$717)*1,المنصرف!$G$3:$G$717)</f>
        <v>0</v>
      </c>
      <c r="CC43" s="160">
        <f>SUMPRODUCT((CB$3=المنصرف!$E$3:$E$717)*1,('بيان العهد والتسويات'!$C43=المنصرف!$C$3:$C$717)*1,المنصرف!$J$3:$J$717)</f>
        <v>0</v>
      </c>
      <c r="CD43" s="160">
        <f>SUMPRODUCT((CD$3=المنصرف!$E$3:$E$717)*1,('بيان العهد والتسويات'!$C43=المنصرف!$C$3:$C$717)*1,المنصرف!$G$3:$G$717)</f>
        <v>0</v>
      </c>
      <c r="CE43" s="160">
        <f>SUMPRODUCT((CD$3=المنصرف!$E$3:$E$717)*1,('بيان العهد والتسويات'!$C43=المنصرف!$C$3:$C$717)*1,المنصرف!$J$3:$J$717)</f>
        <v>0</v>
      </c>
      <c r="CF43" s="160">
        <f>SUMPRODUCT((CF$3=المنصرف!$E$3:$E$717)*1,('بيان العهد والتسويات'!$C43=المنصرف!$C$3:$C$717)*1,المنصرف!$G$3:$G$717)</f>
        <v>0</v>
      </c>
      <c r="CG43" s="160">
        <f>SUMPRODUCT((CF$3=المنصرف!$E$3:$E$717)*1,('بيان العهد والتسويات'!$C43=المنصرف!$C$3:$C$717)*1,المنصرف!$J$3:$J$717)</f>
        <v>0</v>
      </c>
      <c r="CH43" s="160">
        <f>SUMPRODUCT((CH$3=المنصرف!$E$3:$E$717)*1,('بيان العهد والتسويات'!$C43=المنصرف!$C$3:$C$717)*1,المنصرف!$G$3:$G$717)</f>
        <v>0</v>
      </c>
      <c r="CI43" s="160">
        <f>SUMPRODUCT((CH$3=المنصرف!$E$3:$E$717)*1,('بيان العهد والتسويات'!$C43=المنصرف!$C$3:$C$717)*1,المنصرف!$J$3:$J$717)</f>
        <v>0</v>
      </c>
      <c r="CJ43" s="160">
        <f>SUMPRODUCT((CJ$3=المنصرف!$E$3:$E$717)*1,('بيان العهد والتسويات'!$C43=المنصرف!$C$3:$C$717)*1,المنصرف!$G$3:$G$717)</f>
        <v>0</v>
      </c>
      <c r="CK43" s="160">
        <f>SUMPRODUCT((CJ$3=المنصرف!$E$3:$E$717)*1,('بيان العهد والتسويات'!$C43=المنصرف!$C$3:$C$717)*1,المنصرف!$J$3:$J$717)</f>
        <v>0</v>
      </c>
      <c r="CL43" s="160">
        <f>SUMPRODUCT((CL$3=المنصرف!$E$3:$E$717)*1,('بيان العهد والتسويات'!$C43=المنصرف!$C$3:$C$717)*1,المنصرف!$G$3:$G$717)</f>
        <v>0</v>
      </c>
      <c r="CM43" s="160">
        <f>SUMPRODUCT((CL$3=المنصرف!$E$3:$E$717)*1,('بيان العهد والتسويات'!$C43=المنصرف!$C$3:$C$717)*1,المنصرف!$J$3:$J$717)</f>
        <v>0</v>
      </c>
      <c r="CN43" s="160">
        <f>SUMPRODUCT((CN$3=المنصرف!$E$3:$E$717)*1,('بيان العهد والتسويات'!$C43=المنصرف!$C$3:$C$717)*1,المنصرف!$G$3:$G$717)</f>
        <v>0</v>
      </c>
      <c r="CO43" s="160">
        <f>SUMPRODUCT((CN$3=المنصرف!$E$3:$E$717)*1,('بيان العهد والتسويات'!$C43=المنصرف!$C$3:$C$717)*1,المنصرف!$J$3:$J$717)</f>
        <v>0</v>
      </c>
      <c r="CP43" s="160">
        <f>SUMPRODUCT((CP$3=المنصرف!$E$3:$E$717)*1,('بيان العهد والتسويات'!$C43=المنصرف!$C$3:$C$717)*1,المنصرف!$G$3:$G$717)</f>
        <v>0</v>
      </c>
      <c r="CQ43" s="160">
        <f>SUMPRODUCT((CP$3=المنصرف!$E$3:$E$717)*1,('بيان العهد والتسويات'!$C43=المنصرف!$C$3:$C$717)*1,المنصرف!$J$3:$J$717)</f>
        <v>0</v>
      </c>
      <c r="CR43" s="160">
        <f>SUMPRODUCT((CR$3=المنصرف!$E$3:$E$717)*1,('بيان العهد والتسويات'!$C43=المنصرف!$C$3:$C$717)*1,المنصرف!$G$3:$G$717)</f>
        <v>0</v>
      </c>
      <c r="CS43" s="160">
        <f>SUMPRODUCT((CR$3=المنصرف!$E$3:$E$717)*1,('بيان العهد والتسويات'!$C43=المنصرف!$C$3:$C$717)*1,المنصرف!$J$3:$J$717)</f>
        <v>0</v>
      </c>
      <c r="CT43" s="160">
        <f>SUMPRODUCT((CT$3=المنصرف!$E$3:$E$717)*1,('بيان العهد والتسويات'!$C43=المنصرف!$C$3:$C$717)*1,المنصرف!$G$3:$G$717)</f>
        <v>0</v>
      </c>
      <c r="CU43" s="160">
        <f>SUMPRODUCT((CT$3=المنصرف!$E$3:$E$717)*1,('بيان العهد والتسويات'!$C43=المنصرف!$C$3:$C$717)*1,المنصرف!$J$3:$J$717)</f>
        <v>0</v>
      </c>
      <c r="CV43" s="160">
        <f>SUMPRODUCT((CV$3=المنصرف!$E$3:$E$717)*1,('بيان العهد والتسويات'!$C43=المنصرف!$C$3:$C$717)*1,المنصرف!$G$3:$G$717)</f>
        <v>0</v>
      </c>
      <c r="CW43" s="160">
        <f>SUMPRODUCT((CV$3=المنصرف!$E$3:$E$717)*1,('بيان العهد والتسويات'!$C43=المنصرف!$C$3:$C$717)*1,المنصرف!$J$3:$J$717)</f>
        <v>0</v>
      </c>
      <c r="CX43" s="160">
        <f>SUMPRODUCT((CX$3=المنصرف!$E$3:$E$717)*1,('بيان العهد والتسويات'!$C43=المنصرف!$C$3:$C$717)*1,المنصرف!$G$3:$G$717)</f>
        <v>0</v>
      </c>
      <c r="CY43" s="160">
        <f>SUMPRODUCT((CX$3=المنصرف!$E$3:$E$717)*1,('بيان العهد والتسويات'!$C43=المنصرف!$C$3:$C$717)*1,المنصرف!$J$3:$J$717)</f>
        <v>0</v>
      </c>
      <c r="CZ43" s="160">
        <f>SUMPRODUCT((CZ$3=المنصرف!$E$3:$E$717)*1,('بيان العهد والتسويات'!$C43=المنصرف!$C$3:$C$717)*1,المنصرف!$G$3:$G$717)</f>
        <v>0</v>
      </c>
      <c r="DA43" s="160">
        <f>SUMPRODUCT((CZ$3=المنصرف!$E$3:$E$717)*1,('بيان العهد والتسويات'!$C43=المنصرف!$C$3:$C$717)*1,المنصرف!$J$3:$J$717)</f>
        <v>0</v>
      </c>
    </row>
    <row r="44" spans="3:105" ht="20.25" x14ac:dyDescent="0.15">
      <c r="C44" s="134">
        <v>45876</v>
      </c>
      <c r="D44" s="121">
        <f>SUMPRODUCT(($D$3=المنصرف!$E$3:$E$717)*1,('بيان العهد والتسويات'!$C44=المنصرف!$C$3:$C$717)*1,المنصرف!$G$3:$G$717)</f>
        <v>0</v>
      </c>
      <c r="E44" s="122">
        <f>SUMPRODUCT(($D$3=المنصرف!$E$3:$E$717)*1,('بيان العهد والتسويات'!$C44=المنصرف!$C$3:$C$717)*1,المنصرف!$J$3:$J$717)</f>
        <v>0</v>
      </c>
      <c r="F44" s="124">
        <f>SUMPRODUCT(($F$3=المنصرف!$E$3:$E$717)*1,('بيان العهد والتسويات'!$C44=المنصرف!$C$3:$C$717)*1,المنصرف!$G$3:$G$717)</f>
        <v>0</v>
      </c>
      <c r="G44" s="123">
        <f>SUMPRODUCT(($F$3=المنصرف!$E$3:$E$717)*1,('بيان العهد والتسويات'!$C44=المنصرف!$C$3:$C$717)*1,المنصرف!$J$3:$J$717)</f>
        <v>0</v>
      </c>
      <c r="H44" s="121">
        <f>SUMPRODUCT(($H$3=المنصرف!$E$3:$E$717)*1,('بيان العهد والتسويات'!$C44=المنصرف!$C$3:$C$717)*1,المنصرف!$G$3:$G$717)</f>
        <v>0</v>
      </c>
      <c r="I44" s="122">
        <f>SUMPRODUCT(($H$3=المنصرف!$E$3:$E$717)*1,('بيان العهد والتسويات'!$C44=المنصرف!$C$3:$C$717)*1,المنصرف!$J$3:$J$717)</f>
        <v>0</v>
      </c>
      <c r="J44" s="124">
        <f>SUMPRODUCT(($J$3=المنصرف!$E$3:$E$717)*1,('بيان العهد والتسويات'!$C44=المنصرف!$C$3:$C$717)*1,المنصرف!$G$3:$G$717)</f>
        <v>0</v>
      </c>
      <c r="K44" s="123">
        <f>SUMPRODUCT(($J$3=المنصرف!$E$3:$E$717)*1,('بيان العهد والتسويات'!$C44=المنصرف!$C$3:$C$717)*1,المنصرف!$J$3:$J$717)</f>
        <v>0</v>
      </c>
      <c r="L44" s="121">
        <f>SUMPRODUCT(($L$3=المنصرف!$E$3:$E$717)*1,('بيان العهد والتسويات'!$C44=المنصرف!$C$3:$C$717)*1,المنصرف!$G$3:$G$717)</f>
        <v>0</v>
      </c>
      <c r="M44" s="122">
        <f>SUMPRODUCT(($L$3=المنصرف!$E$3:$E$717)*1,('بيان العهد والتسويات'!$C44=المنصرف!$C$3:$C$717)*1,المنصرف!$J$3:$J$717)</f>
        <v>0</v>
      </c>
      <c r="N44" s="124">
        <f>SUMPRODUCT(($N$3=المنصرف!$E$3:$E$717)*1,('بيان العهد والتسويات'!$C44=المنصرف!$C$3:$C$717)*1,المنصرف!$G$3:$G$717)</f>
        <v>0</v>
      </c>
      <c r="O44" s="123">
        <f>SUMPRODUCT(($N$3=المنصرف!$E$3:$E$717)*1,('بيان العهد والتسويات'!$C44=المنصرف!$C$3:$C$717)*1,المنصرف!$J$3:$J$717)</f>
        <v>0</v>
      </c>
      <c r="P44" s="121">
        <f>SUMPRODUCT(($P$3=المنصرف!$E$3:$E$717)*1,('بيان العهد والتسويات'!$C44=المنصرف!$C$3:$C$717)*1,المنصرف!$G$3:$G$717)</f>
        <v>0</v>
      </c>
      <c r="Q44" s="122">
        <f>SUMPRODUCT(($P$3=المنصرف!$E$3:$E$717)*1,('بيان العهد والتسويات'!$C44=المنصرف!$C$3:$C$717)*1,المنصرف!$J$3:$J$717)</f>
        <v>0</v>
      </c>
      <c r="R44" s="124">
        <f>SUMPRODUCT(($R$3=المنصرف!$E$3:$E$717)*1,('بيان العهد والتسويات'!$C44=المنصرف!$C$3:$C$717)*1,المنصرف!$G$3:$G$717)</f>
        <v>0</v>
      </c>
      <c r="S44" s="123">
        <f>SUMPRODUCT(($R$3=المنصرف!$E$3:$E$717)*1,('بيان العهد والتسويات'!$C44=المنصرف!$C$3:$C$717)*1,المنصرف!$J$3:$J$717)</f>
        <v>0</v>
      </c>
      <c r="T44" s="121">
        <f>SUMPRODUCT(($T$3=المنصرف!$E$3:$E$717)*1,('بيان العهد والتسويات'!$C44=المنصرف!$C$3:$C$717)*1,المنصرف!$G$3:$G$717)</f>
        <v>0</v>
      </c>
      <c r="U44" s="122">
        <f>SUMPRODUCT(($T$3=المنصرف!$E$3:$E$717)*1,('بيان العهد والتسويات'!$C44=المنصرف!$C$3:$C$717)*1,المنصرف!$J$3:$J$717)</f>
        <v>0</v>
      </c>
      <c r="V44" s="124">
        <f>SUMPRODUCT(($V$3=المنصرف!$E$3:$E$717)*1,('بيان العهد والتسويات'!$C44=المنصرف!$C$3:$C$717)*1,المنصرف!$G$3:$G$717)</f>
        <v>0</v>
      </c>
      <c r="W44" s="123">
        <f>SUMPRODUCT(($V$3=المنصرف!$E$3:$E$717)*1,('بيان العهد والتسويات'!$C44=المنصرف!$C$3:$C$717)*1,المنصرف!$J$3:$J$717)</f>
        <v>0</v>
      </c>
      <c r="X44" s="121">
        <f>SUMPRODUCT(($X$3=المنصرف!$E$3:$E$717)*1,('بيان العهد والتسويات'!$C44=المنصرف!$C$3:$C$717)*1,المنصرف!$G$3:$G$717)</f>
        <v>0</v>
      </c>
      <c r="Y44" s="122">
        <f>SUMPRODUCT(($X$3=المنصرف!$E$3:$E$717)*1,('بيان العهد والتسويات'!$C44=المنصرف!$C$3:$C$717)*1,المنصرف!$J$3:$J$717)</f>
        <v>0</v>
      </c>
      <c r="Z44" s="124">
        <f>SUMPRODUCT(($Z$3=المنصرف!$E$3:$E$717)*1,('بيان العهد والتسويات'!$C44=المنصرف!$C$3:$C$717)*1,المنصرف!$G$3:$G$717)</f>
        <v>0</v>
      </c>
      <c r="AA44" s="123">
        <f>SUMPRODUCT(($Z$3=المنصرف!$E$3:$E$717)*1,('بيان العهد والتسويات'!$C44=المنصرف!$C$3:$C$717)*1,المنصرف!$J$3:$J$717)</f>
        <v>0</v>
      </c>
      <c r="AB44" s="121">
        <f>SUMPRODUCT(($AB$3=المنصرف!$E$3:$E$717)*1,('بيان العهد والتسويات'!$C44=المنصرف!$C$3:$C$717)*1,المنصرف!$G$3:$G$717)</f>
        <v>0</v>
      </c>
      <c r="AC44" s="122">
        <f>SUMPRODUCT(($AB$3=المنصرف!$E$3:$E$717)*1,('بيان العهد والتسويات'!$C44=المنصرف!$C$3:$C$717)*1,المنصرف!$J$3:$J$717)</f>
        <v>0</v>
      </c>
      <c r="AD44" s="124">
        <f>SUMPRODUCT(($AD$3=المنصرف!$E$3:$E$717)*1,('بيان العهد والتسويات'!$C44=المنصرف!$C$3:$C$717)*1,المنصرف!$G$3:$G$717)</f>
        <v>0</v>
      </c>
      <c r="AE44" s="123">
        <f>SUMPRODUCT(($AD$3=المنصرف!$E$3:$E$717)*1,('بيان العهد والتسويات'!$C44=المنصرف!$C$3:$C$717)*1,المنصرف!$J$3:$J$717)</f>
        <v>0</v>
      </c>
      <c r="AF44" s="121">
        <f>SUMPRODUCT(($AF$3=المنصرف!$E$3:$E$717)*1,('بيان العهد والتسويات'!$C44=المنصرف!$C$3:$C$717)*1,المنصرف!$G$3:$G$717)</f>
        <v>0</v>
      </c>
      <c r="AG44" s="122">
        <f>SUMPRODUCT(($AF$3=المنصرف!$E$3:$E$717)*1,('بيان العهد والتسويات'!$C44=المنصرف!$C$3:$C$717)*1,المنصرف!$J$3:$J$717)</f>
        <v>0</v>
      </c>
      <c r="AH44" s="124">
        <f>SUMPRODUCT(($AH$3=المنصرف!$E$3:$E$717)*1,('بيان العهد والتسويات'!$C44=المنصرف!$C$3:$C$717)*1,المنصرف!$G$3:$G$717)</f>
        <v>0</v>
      </c>
      <c r="AI44" s="123">
        <f>SUMPRODUCT(($AH$3=المنصرف!$E$3:$E$717)*1,('بيان العهد والتسويات'!$C44=المنصرف!$C$3:$C$717)*1,المنصرف!$J$3:$J$717)</f>
        <v>0</v>
      </c>
      <c r="AJ44" s="145">
        <f>SUMPRODUCT((AJ$3=المنصرف!$E$3:$E$717)*1,('بيان العهد والتسويات'!$C44=المنصرف!$C$3:$C$717)*1,المنصرف!$G$3:$G$717)</f>
        <v>0</v>
      </c>
      <c r="AK44" s="145">
        <f>SUMPRODUCT((AJ$3=المنصرف!$E$3:$E$717)*1,('بيان العهد والتسويات'!$C44=المنصرف!$C$3:$C$717)*1,المنصرف!$J$3:$J$717)</f>
        <v>0</v>
      </c>
      <c r="AL44" s="161">
        <f>SUMPRODUCT((AL$3=المنصرف!$E$3:$E$717)*1,('بيان العهد والتسويات'!$C44=المنصرف!$C$3:$C$717)*1,المنصرف!$G$3:$G$717)</f>
        <v>0</v>
      </c>
      <c r="AM44" s="161">
        <f>SUMPRODUCT((AL$3=المنصرف!$E$3:$E$717)*1,('بيان العهد والتسويات'!$C44=المنصرف!$C$3:$C$717)*1,المنصرف!$J$3:$J$717)</f>
        <v>0</v>
      </c>
      <c r="AN44" s="160">
        <f>SUMPRODUCT((AN$3=المنصرف!$E$3:$E$717)*1,('بيان العهد والتسويات'!$C44=المنصرف!$C$3:$C$717)*1,المنصرف!$G$3:$G$717)</f>
        <v>0</v>
      </c>
      <c r="AO44" s="160">
        <f>SUMPRODUCT((AN$3=المنصرف!$E$3:$E$717)*1,('بيان العهد والتسويات'!$C44=المنصرف!$C$3:$C$717)*1,المنصرف!$J$3:$J$717)</f>
        <v>0</v>
      </c>
      <c r="AP44" s="160">
        <f>SUMPRODUCT((AP$3=المنصرف!$E$3:$E$717)*1,('بيان العهد والتسويات'!$C44=المنصرف!$C$3:$C$717)*1,المنصرف!$G$3:$G$717)</f>
        <v>0</v>
      </c>
      <c r="AQ44" s="160">
        <f>SUMPRODUCT((AP$3=المنصرف!$E$3:$E$717)*1,('بيان العهد والتسويات'!$C44=المنصرف!$C$3:$C$717)*1,المنصرف!$J$3:$J$717)</f>
        <v>0</v>
      </c>
      <c r="AR44" s="160">
        <f>SUMPRODUCT((AR$3=المنصرف!$E$3:$E$717)*1,('بيان العهد والتسويات'!$C44=المنصرف!$C$3:$C$717)*1,المنصرف!$G$3:$G$717)</f>
        <v>0</v>
      </c>
      <c r="AS44" s="160">
        <f>SUMPRODUCT((AR$3=المنصرف!$E$3:$E$717)*1,('بيان العهد والتسويات'!$C44=المنصرف!$C$3:$C$717)*1,المنصرف!$J$3:$J$717)</f>
        <v>0</v>
      </c>
      <c r="AT44" s="160">
        <f>SUMPRODUCT((AT$3=المنصرف!$E$3:$E$717)*1,('بيان العهد والتسويات'!$C44=المنصرف!$C$3:$C$717)*1,المنصرف!$G$3:$G$717)</f>
        <v>0</v>
      </c>
      <c r="AU44" s="160">
        <f>SUMPRODUCT((AT$3=المنصرف!$E$3:$E$717)*1,('بيان العهد والتسويات'!$C44=المنصرف!$C$3:$C$717)*1,المنصرف!$J$3:$J$717)</f>
        <v>0</v>
      </c>
      <c r="AV44" s="160">
        <f>SUMPRODUCT((AV$3=المنصرف!$E$3:$E$717)*1,('بيان العهد والتسويات'!$C44=المنصرف!$C$3:$C$717)*1,المنصرف!$G$3:$G$717)</f>
        <v>0</v>
      </c>
      <c r="AW44" s="160">
        <f>SUMPRODUCT((AV$3=المنصرف!$E$3:$E$717)*1,('بيان العهد والتسويات'!$C44=المنصرف!$C$3:$C$717)*1,المنصرف!$J$3:$J$717)</f>
        <v>0</v>
      </c>
      <c r="AX44" s="160">
        <f>SUMPRODUCT((AX$3=المنصرف!$E$3:$E$717)*1,('بيان العهد والتسويات'!$C44=المنصرف!$C$3:$C$717)*1,المنصرف!$G$3:$G$717)</f>
        <v>0</v>
      </c>
      <c r="AY44" s="160">
        <f>SUMPRODUCT((AX$3=المنصرف!$E$3:$E$717)*1,('بيان العهد والتسويات'!$C44=المنصرف!$C$3:$C$717)*1,المنصرف!$J$3:$J$717)</f>
        <v>0</v>
      </c>
      <c r="AZ44" s="160">
        <f>SUMPRODUCT((AZ$3=المنصرف!$E$3:$E$717)*1,('بيان العهد والتسويات'!$C44=المنصرف!$C$3:$C$717)*1,المنصرف!$G$3:$G$717)</f>
        <v>0</v>
      </c>
      <c r="BA44" s="160">
        <f>SUMPRODUCT((AZ$3=المنصرف!$E$3:$E$717)*1,('بيان العهد والتسويات'!$C44=المنصرف!$C$3:$C$717)*1,المنصرف!$J$3:$J$717)</f>
        <v>0</v>
      </c>
      <c r="BB44" s="160">
        <f>SUMPRODUCT((BB$3=المنصرف!$E$3:$E$717)*1,('بيان العهد والتسويات'!$C44=المنصرف!$C$3:$C$717)*1,المنصرف!$G$3:$G$717)</f>
        <v>0</v>
      </c>
      <c r="BC44" s="160">
        <f>SUMPRODUCT((BB$3=المنصرف!$E$3:$E$717)*1,('بيان العهد والتسويات'!$C44=المنصرف!$C$3:$C$717)*1,المنصرف!$J$3:$J$717)</f>
        <v>0</v>
      </c>
      <c r="BD44" s="160">
        <f>SUMPRODUCT((BD$3=المنصرف!$E$3:$E$717)*1,('بيان العهد والتسويات'!$C44=المنصرف!$C$3:$C$717)*1,المنصرف!$G$3:$G$717)</f>
        <v>0</v>
      </c>
      <c r="BE44" s="160">
        <f>SUMPRODUCT((BD$3=المنصرف!$E$3:$E$717)*1,('بيان العهد والتسويات'!$C44=المنصرف!$C$3:$C$717)*1,المنصرف!$J$3:$J$717)</f>
        <v>0</v>
      </c>
      <c r="BF44" s="160">
        <f>SUMPRODUCT((BF$3=المنصرف!$E$3:$E$717)*1,('بيان العهد والتسويات'!$C44=المنصرف!$C$3:$C$717)*1,المنصرف!$G$3:$G$717)</f>
        <v>0</v>
      </c>
      <c r="BG44" s="160">
        <f>SUMPRODUCT((BF$3=المنصرف!$E$3:$E$717)*1,('بيان العهد والتسويات'!$C44=المنصرف!$C$3:$C$717)*1,المنصرف!$J$3:$J$717)</f>
        <v>0</v>
      </c>
      <c r="BH44" s="160">
        <f>SUMPRODUCT((BH$3=المنصرف!$E$3:$E$717)*1,('بيان العهد والتسويات'!$C44=المنصرف!$C$3:$C$717)*1,المنصرف!$G$3:$G$717)</f>
        <v>0</v>
      </c>
      <c r="BI44" s="160">
        <f>SUMPRODUCT((BH$3=المنصرف!$E$3:$E$717)*1,('بيان العهد والتسويات'!$C44=المنصرف!$C$3:$C$717)*1,المنصرف!$J$3:$J$717)</f>
        <v>0</v>
      </c>
      <c r="BJ44" s="160">
        <f>SUMPRODUCT((BJ$3=المنصرف!$E$3:$E$717)*1,('بيان العهد والتسويات'!$C44=المنصرف!$C$3:$C$717)*1,المنصرف!$G$3:$G$717)</f>
        <v>0</v>
      </c>
      <c r="BK44" s="160">
        <f>SUMPRODUCT((BJ$3=المنصرف!$E$3:$E$717)*1,('بيان العهد والتسويات'!$C44=المنصرف!$C$3:$C$717)*1,المنصرف!$J$3:$J$717)</f>
        <v>0</v>
      </c>
      <c r="BL44" s="160">
        <f>SUMPRODUCT((BL$3=المنصرف!$E$3:$E$717)*1,('بيان العهد والتسويات'!$C44=المنصرف!$C$3:$C$717)*1,المنصرف!$G$3:$G$717)</f>
        <v>0</v>
      </c>
      <c r="BM44" s="160">
        <f>SUMPRODUCT((BL$3=المنصرف!$E$3:$E$717)*1,('بيان العهد والتسويات'!$C44=المنصرف!$C$3:$C$717)*1,المنصرف!$J$3:$J$717)</f>
        <v>0</v>
      </c>
      <c r="BN44" s="160">
        <f>SUMPRODUCT((BN$3=المنصرف!$E$3:$E$717)*1,('بيان العهد والتسويات'!$C44=المنصرف!$C$3:$C$717)*1,المنصرف!$G$3:$G$717)</f>
        <v>0</v>
      </c>
      <c r="BO44" s="160">
        <f>SUMPRODUCT((BN$3=المنصرف!$E$3:$E$717)*1,('بيان العهد والتسويات'!$C44=المنصرف!$C$3:$C$717)*1,المنصرف!$J$3:$J$717)</f>
        <v>0</v>
      </c>
      <c r="BP44" s="160">
        <f>SUMPRODUCT((BP$3=المنصرف!$E$3:$E$717)*1,('بيان العهد والتسويات'!$C44=المنصرف!$C$3:$C$717)*1,المنصرف!$G$3:$G$717)</f>
        <v>0</v>
      </c>
      <c r="BQ44" s="160">
        <f>SUMPRODUCT((BP$3=المنصرف!$E$3:$E$717)*1,('بيان العهد والتسويات'!$C44=المنصرف!$C$3:$C$717)*1,المنصرف!$J$3:$J$717)</f>
        <v>0</v>
      </c>
      <c r="BR44" s="160">
        <f>SUMPRODUCT((BR$3=المنصرف!$E$3:$E$717)*1,('بيان العهد والتسويات'!$C44=المنصرف!$C$3:$C$717)*1,المنصرف!$G$3:$G$717)</f>
        <v>0</v>
      </c>
      <c r="BS44" s="160">
        <f>SUMPRODUCT((BR$3=المنصرف!$E$3:$E$717)*1,('بيان العهد والتسويات'!$C44=المنصرف!$C$3:$C$717)*1,المنصرف!$J$3:$J$717)</f>
        <v>0</v>
      </c>
      <c r="BT44" s="160">
        <f>SUMPRODUCT((BT$3=المنصرف!$E$3:$E$717)*1,('بيان العهد والتسويات'!$C44=المنصرف!$C$3:$C$717)*1,المنصرف!$G$3:$G$717)</f>
        <v>0</v>
      </c>
      <c r="BU44" s="160">
        <f>SUMPRODUCT((BT$3=المنصرف!$E$3:$E$717)*1,('بيان العهد والتسويات'!$C44=المنصرف!$C$3:$C$717)*1,المنصرف!$J$3:$J$717)</f>
        <v>0</v>
      </c>
      <c r="BV44" s="160">
        <f>SUMPRODUCT((BV$3=المنصرف!$E$3:$E$717)*1,('بيان العهد والتسويات'!$C44=المنصرف!$C$3:$C$717)*1,المنصرف!$G$3:$G$717)</f>
        <v>0</v>
      </c>
      <c r="BW44" s="160">
        <f>SUMPRODUCT((BV$3=المنصرف!$E$3:$E$717)*1,('بيان العهد والتسويات'!$C44=المنصرف!$C$3:$C$717)*1,المنصرف!$J$3:$J$717)</f>
        <v>0</v>
      </c>
      <c r="BX44" s="160">
        <f>SUMPRODUCT((BX$3=المنصرف!$E$3:$E$717)*1,('بيان العهد والتسويات'!$C44=المنصرف!$C$3:$C$717)*1,المنصرف!$G$3:$G$717)</f>
        <v>0</v>
      </c>
      <c r="BY44" s="160">
        <f>SUMPRODUCT((BX$3=المنصرف!$E$3:$E$717)*1,('بيان العهد والتسويات'!$C44=المنصرف!$C$3:$C$717)*1,المنصرف!$J$3:$J$717)</f>
        <v>0</v>
      </c>
      <c r="BZ44" s="160">
        <f>SUMPRODUCT((BZ$3=المنصرف!$E$3:$E$717)*1,('بيان العهد والتسويات'!$C44=المنصرف!$C$3:$C$717)*1,المنصرف!$G$3:$G$717)</f>
        <v>0</v>
      </c>
      <c r="CA44" s="160">
        <f>SUMPRODUCT((BZ$3=المنصرف!$E$3:$E$717)*1,('بيان العهد والتسويات'!$C44=المنصرف!$C$3:$C$717)*1,المنصرف!$J$3:$J$717)</f>
        <v>0</v>
      </c>
      <c r="CB44" s="160">
        <f>SUMPRODUCT((CB$3=المنصرف!$E$3:$E$717)*1,('بيان العهد والتسويات'!$C44=المنصرف!$C$3:$C$717)*1,المنصرف!$G$3:$G$717)</f>
        <v>0</v>
      </c>
      <c r="CC44" s="160">
        <f>SUMPRODUCT((CB$3=المنصرف!$E$3:$E$717)*1,('بيان العهد والتسويات'!$C44=المنصرف!$C$3:$C$717)*1,المنصرف!$J$3:$J$717)</f>
        <v>0</v>
      </c>
      <c r="CD44" s="160">
        <f>SUMPRODUCT((CD$3=المنصرف!$E$3:$E$717)*1,('بيان العهد والتسويات'!$C44=المنصرف!$C$3:$C$717)*1,المنصرف!$G$3:$G$717)</f>
        <v>0</v>
      </c>
      <c r="CE44" s="160">
        <f>SUMPRODUCT((CD$3=المنصرف!$E$3:$E$717)*1,('بيان العهد والتسويات'!$C44=المنصرف!$C$3:$C$717)*1,المنصرف!$J$3:$J$717)</f>
        <v>0</v>
      </c>
      <c r="CF44" s="160">
        <f>SUMPRODUCT((CF$3=المنصرف!$E$3:$E$717)*1,('بيان العهد والتسويات'!$C44=المنصرف!$C$3:$C$717)*1,المنصرف!$G$3:$G$717)</f>
        <v>0</v>
      </c>
      <c r="CG44" s="160">
        <f>SUMPRODUCT((CF$3=المنصرف!$E$3:$E$717)*1,('بيان العهد والتسويات'!$C44=المنصرف!$C$3:$C$717)*1,المنصرف!$J$3:$J$717)</f>
        <v>0</v>
      </c>
      <c r="CH44" s="160">
        <f>SUMPRODUCT((CH$3=المنصرف!$E$3:$E$717)*1,('بيان العهد والتسويات'!$C44=المنصرف!$C$3:$C$717)*1,المنصرف!$G$3:$G$717)</f>
        <v>0</v>
      </c>
      <c r="CI44" s="160">
        <f>SUMPRODUCT((CH$3=المنصرف!$E$3:$E$717)*1,('بيان العهد والتسويات'!$C44=المنصرف!$C$3:$C$717)*1,المنصرف!$J$3:$J$717)</f>
        <v>0</v>
      </c>
      <c r="CJ44" s="160">
        <f>SUMPRODUCT((CJ$3=المنصرف!$E$3:$E$717)*1,('بيان العهد والتسويات'!$C44=المنصرف!$C$3:$C$717)*1,المنصرف!$G$3:$G$717)</f>
        <v>0</v>
      </c>
      <c r="CK44" s="160">
        <f>SUMPRODUCT((CJ$3=المنصرف!$E$3:$E$717)*1,('بيان العهد والتسويات'!$C44=المنصرف!$C$3:$C$717)*1,المنصرف!$J$3:$J$717)</f>
        <v>0</v>
      </c>
      <c r="CL44" s="160">
        <f>SUMPRODUCT((CL$3=المنصرف!$E$3:$E$717)*1,('بيان العهد والتسويات'!$C44=المنصرف!$C$3:$C$717)*1,المنصرف!$G$3:$G$717)</f>
        <v>0</v>
      </c>
      <c r="CM44" s="160">
        <f>SUMPRODUCT((CL$3=المنصرف!$E$3:$E$717)*1,('بيان العهد والتسويات'!$C44=المنصرف!$C$3:$C$717)*1,المنصرف!$J$3:$J$717)</f>
        <v>0</v>
      </c>
      <c r="CN44" s="160">
        <f>SUMPRODUCT((CN$3=المنصرف!$E$3:$E$717)*1,('بيان العهد والتسويات'!$C44=المنصرف!$C$3:$C$717)*1,المنصرف!$G$3:$G$717)</f>
        <v>0</v>
      </c>
      <c r="CO44" s="160">
        <f>SUMPRODUCT((CN$3=المنصرف!$E$3:$E$717)*1,('بيان العهد والتسويات'!$C44=المنصرف!$C$3:$C$717)*1,المنصرف!$J$3:$J$717)</f>
        <v>0</v>
      </c>
      <c r="CP44" s="160">
        <f>SUMPRODUCT((CP$3=المنصرف!$E$3:$E$717)*1,('بيان العهد والتسويات'!$C44=المنصرف!$C$3:$C$717)*1,المنصرف!$G$3:$G$717)</f>
        <v>0</v>
      </c>
      <c r="CQ44" s="160">
        <f>SUMPRODUCT((CP$3=المنصرف!$E$3:$E$717)*1,('بيان العهد والتسويات'!$C44=المنصرف!$C$3:$C$717)*1,المنصرف!$J$3:$J$717)</f>
        <v>0</v>
      </c>
      <c r="CR44" s="160">
        <f>SUMPRODUCT((CR$3=المنصرف!$E$3:$E$717)*1,('بيان العهد والتسويات'!$C44=المنصرف!$C$3:$C$717)*1,المنصرف!$G$3:$G$717)</f>
        <v>0</v>
      </c>
      <c r="CS44" s="160">
        <f>SUMPRODUCT((CR$3=المنصرف!$E$3:$E$717)*1,('بيان العهد والتسويات'!$C44=المنصرف!$C$3:$C$717)*1,المنصرف!$J$3:$J$717)</f>
        <v>0</v>
      </c>
      <c r="CT44" s="160">
        <f>SUMPRODUCT((CT$3=المنصرف!$E$3:$E$717)*1,('بيان العهد والتسويات'!$C44=المنصرف!$C$3:$C$717)*1,المنصرف!$G$3:$G$717)</f>
        <v>0</v>
      </c>
      <c r="CU44" s="160">
        <f>SUMPRODUCT((CT$3=المنصرف!$E$3:$E$717)*1,('بيان العهد والتسويات'!$C44=المنصرف!$C$3:$C$717)*1,المنصرف!$J$3:$J$717)</f>
        <v>0</v>
      </c>
      <c r="CV44" s="160">
        <f>SUMPRODUCT((CV$3=المنصرف!$E$3:$E$717)*1,('بيان العهد والتسويات'!$C44=المنصرف!$C$3:$C$717)*1,المنصرف!$G$3:$G$717)</f>
        <v>0</v>
      </c>
      <c r="CW44" s="160">
        <f>SUMPRODUCT((CV$3=المنصرف!$E$3:$E$717)*1,('بيان العهد والتسويات'!$C44=المنصرف!$C$3:$C$717)*1,المنصرف!$J$3:$J$717)</f>
        <v>0</v>
      </c>
      <c r="CX44" s="160">
        <f>SUMPRODUCT((CX$3=المنصرف!$E$3:$E$717)*1,('بيان العهد والتسويات'!$C44=المنصرف!$C$3:$C$717)*1,المنصرف!$G$3:$G$717)</f>
        <v>0</v>
      </c>
      <c r="CY44" s="160">
        <f>SUMPRODUCT((CX$3=المنصرف!$E$3:$E$717)*1,('بيان العهد والتسويات'!$C44=المنصرف!$C$3:$C$717)*1,المنصرف!$J$3:$J$717)</f>
        <v>0</v>
      </c>
      <c r="CZ44" s="160">
        <f>SUMPRODUCT((CZ$3=المنصرف!$E$3:$E$717)*1,('بيان العهد والتسويات'!$C44=المنصرف!$C$3:$C$717)*1,المنصرف!$G$3:$G$717)</f>
        <v>0</v>
      </c>
      <c r="DA44" s="160">
        <f>SUMPRODUCT((CZ$3=المنصرف!$E$3:$E$717)*1,('بيان العهد والتسويات'!$C44=المنصرف!$C$3:$C$717)*1,المنصرف!$J$3:$J$717)</f>
        <v>0</v>
      </c>
    </row>
    <row r="45" spans="3:105" ht="20.25" x14ac:dyDescent="0.15">
      <c r="C45" s="134">
        <v>45877</v>
      </c>
      <c r="D45" s="121">
        <f>SUMPRODUCT(($D$3=المنصرف!$E$3:$E$717)*1,('بيان العهد والتسويات'!$C45=المنصرف!$C$3:$C$717)*1,المنصرف!$G$3:$G$717)</f>
        <v>0</v>
      </c>
      <c r="E45" s="122">
        <f>SUMPRODUCT(($D$3=المنصرف!$E$3:$E$717)*1,('بيان العهد والتسويات'!$C45=المنصرف!$C$3:$C$717)*1,المنصرف!$J$3:$J$717)</f>
        <v>0</v>
      </c>
      <c r="F45" s="124">
        <f>SUMPRODUCT(($F$3=المنصرف!$E$3:$E$717)*1,('بيان العهد والتسويات'!$C45=المنصرف!$C$3:$C$717)*1,المنصرف!$G$3:$G$717)</f>
        <v>0</v>
      </c>
      <c r="G45" s="123">
        <f>SUMPRODUCT(($F$3=المنصرف!$E$3:$E$717)*1,('بيان العهد والتسويات'!$C45=المنصرف!$C$3:$C$717)*1,المنصرف!$J$3:$J$717)</f>
        <v>0</v>
      </c>
      <c r="H45" s="121">
        <f>SUMPRODUCT(($H$3=المنصرف!$E$3:$E$717)*1,('بيان العهد والتسويات'!$C45=المنصرف!$C$3:$C$717)*1,المنصرف!$G$3:$G$717)</f>
        <v>0</v>
      </c>
      <c r="I45" s="122">
        <f>SUMPRODUCT(($H$3=المنصرف!$E$3:$E$717)*1,('بيان العهد والتسويات'!$C45=المنصرف!$C$3:$C$717)*1,المنصرف!$J$3:$J$717)</f>
        <v>0</v>
      </c>
      <c r="J45" s="124">
        <f>SUMPRODUCT(($J$3=المنصرف!$E$3:$E$717)*1,('بيان العهد والتسويات'!$C45=المنصرف!$C$3:$C$717)*1,المنصرف!$G$3:$G$717)</f>
        <v>0</v>
      </c>
      <c r="K45" s="123">
        <f>SUMPRODUCT(($J$3=المنصرف!$E$3:$E$717)*1,('بيان العهد والتسويات'!$C45=المنصرف!$C$3:$C$717)*1,المنصرف!$J$3:$J$717)</f>
        <v>0</v>
      </c>
      <c r="L45" s="121">
        <f>SUMPRODUCT(($L$3=المنصرف!$E$3:$E$717)*1,('بيان العهد والتسويات'!$C45=المنصرف!$C$3:$C$717)*1,المنصرف!$G$3:$G$717)</f>
        <v>0</v>
      </c>
      <c r="M45" s="122">
        <f>SUMPRODUCT(($L$3=المنصرف!$E$3:$E$717)*1,('بيان العهد والتسويات'!$C45=المنصرف!$C$3:$C$717)*1,المنصرف!$J$3:$J$717)</f>
        <v>0</v>
      </c>
      <c r="N45" s="124">
        <f>SUMPRODUCT(($N$3=المنصرف!$E$3:$E$717)*1,('بيان العهد والتسويات'!$C45=المنصرف!$C$3:$C$717)*1,المنصرف!$G$3:$G$717)</f>
        <v>0</v>
      </c>
      <c r="O45" s="123">
        <f>SUMPRODUCT(($N$3=المنصرف!$E$3:$E$717)*1,('بيان العهد والتسويات'!$C45=المنصرف!$C$3:$C$717)*1,المنصرف!$J$3:$J$717)</f>
        <v>0</v>
      </c>
      <c r="P45" s="121">
        <f>SUMPRODUCT(($P$3=المنصرف!$E$3:$E$717)*1,('بيان العهد والتسويات'!$C45=المنصرف!$C$3:$C$717)*1,المنصرف!$G$3:$G$717)</f>
        <v>0</v>
      </c>
      <c r="Q45" s="122">
        <f>SUMPRODUCT(($P$3=المنصرف!$E$3:$E$717)*1,('بيان العهد والتسويات'!$C45=المنصرف!$C$3:$C$717)*1,المنصرف!$J$3:$J$717)</f>
        <v>0</v>
      </c>
      <c r="R45" s="124">
        <f>SUMPRODUCT(($R$3=المنصرف!$E$3:$E$717)*1,('بيان العهد والتسويات'!$C45=المنصرف!$C$3:$C$717)*1,المنصرف!$G$3:$G$717)</f>
        <v>0</v>
      </c>
      <c r="S45" s="123">
        <f>SUMPRODUCT(($R$3=المنصرف!$E$3:$E$717)*1,('بيان العهد والتسويات'!$C45=المنصرف!$C$3:$C$717)*1,المنصرف!$J$3:$J$717)</f>
        <v>0</v>
      </c>
      <c r="T45" s="121">
        <f>SUMPRODUCT(($T$3=المنصرف!$E$3:$E$717)*1,('بيان العهد والتسويات'!$C45=المنصرف!$C$3:$C$717)*1,المنصرف!$G$3:$G$717)</f>
        <v>0</v>
      </c>
      <c r="U45" s="122">
        <f>SUMPRODUCT(($T$3=المنصرف!$E$3:$E$717)*1,('بيان العهد والتسويات'!$C45=المنصرف!$C$3:$C$717)*1,المنصرف!$J$3:$J$717)</f>
        <v>0</v>
      </c>
      <c r="V45" s="124">
        <f>SUMPRODUCT(($V$3=المنصرف!$E$3:$E$717)*1,('بيان العهد والتسويات'!$C45=المنصرف!$C$3:$C$717)*1,المنصرف!$G$3:$G$717)</f>
        <v>0</v>
      </c>
      <c r="W45" s="123">
        <f>SUMPRODUCT(($V$3=المنصرف!$E$3:$E$717)*1,('بيان العهد والتسويات'!$C45=المنصرف!$C$3:$C$717)*1,المنصرف!$J$3:$J$717)</f>
        <v>0</v>
      </c>
      <c r="X45" s="121">
        <f>SUMPRODUCT(($X$3=المنصرف!$E$3:$E$717)*1,('بيان العهد والتسويات'!$C45=المنصرف!$C$3:$C$717)*1,المنصرف!$G$3:$G$717)</f>
        <v>0</v>
      </c>
      <c r="Y45" s="122">
        <f>SUMPRODUCT(($X$3=المنصرف!$E$3:$E$717)*1,('بيان العهد والتسويات'!$C45=المنصرف!$C$3:$C$717)*1,المنصرف!$J$3:$J$717)</f>
        <v>0</v>
      </c>
      <c r="Z45" s="124">
        <f>SUMPRODUCT(($Z$3=المنصرف!$E$3:$E$717)*1,('بيان العهد والتسويات'!$C45=المنصرف!$C$3:$C$717)*1,المنصرف!$G$3:$G$717)</f>
        <v>0</v>
      </c>
      <c r="AA45" s="123">
        <f>SUMPRODUCT(($Z$3=المنصرف!$E$3:$E$717)*1,('بيان العهد والتسويات'!$C45=المنصرف!$C$3:$C$717)*1,المنصرف!$J$3:$J$717)</f>
        <v>0</v>
      </c>
      <c r="AB45" s="121">
        <f>SUMPRODUCT(($AB$3=المنصرف!$E$3:$E$717)*1,('بيان العهد والتسويات'!$C45=المنصرف!$C$3:$C$717)*1,المنصرف!$G$3:$G$717)</f>
        <v>0</v>
      </c>
      <c r="AC45" s="122">
        <f>SUMPRODUCT(($AB$3=المنصرف!$E$3:$E$717)*1,('بيان العهد والتسويات'!$C45=المنصرف!$C$3:$C$717)*1,المنصرف!$J$3:$J$717)</f>
        <v>0</v>
      </c>
      <c r="AD45" s="124">
        <f>SUMPRODUCT(($AD$3=المنصرف!$E$3:$E$717)*1,('بيان العهد والتسويات'!$C45=المنصرف!$C$3:$C$717)*1,المنصرف!$G$3:$G$717)</f>
        <v>0</v>
      </c>
      <c r="AE45" s="123">
        <f>SUMPRODUCT(($AD$3=المنصرف!$E$3:$E$717)*1,('بيان العهد والتسويات'!$C45=المنصرف!$C$3:$C$717)*1,المنصرف!$J$3:$J$717)</f>
        <v>0</v>
      </c>
      <c r="AF45" s="121">
        <f>SUMPRODUCT(($AF$3=المنصرف!$E$3:$E$717)*1,('بيان العهد والتسويات'!$C45=المنصرف!$C$3:$C$717)*1,المنصرف!$G$3:$G$717)</f>
        <v>0</v>
      </c>
      <c r="AG45" s="122">
        <f>SUMPRODUCT(($AF$3=المنصرف!$E$3:$E$717)*1,('بيان العهد والتسويات'!$C45=المنصرف!$C$3:$C$717)*1,المنصرف!$J$3:$J$717)</f>
        <v>0</v>
      </c>
      <c r="AH45" s="124">
        <f>SUMPRODUCT(($AH$3=المنصرف!$E$3:$E$717)*1,('بيان العهد والتسويات'!$C45=المنصرف!$C$3:$C$717)*1,المنصرف!$G$3:$G$717)</f>
        <v>0</v>
      </c>
      <c r="AI45" s="123">
        <f>SUMPRODUCT(($AH$3=المنصرف!$E$3:$E$717)*1,('بيان العهد والتسويات'!$C45=المنصرف!$C$3:$C$717)*1,المنصرف!$J$3:$J$717)</f>
        <v>0</v>
      </c>
      <c r="AJ45" s="145">
        <f>SUMPRODUCT((AJ$3=المنصرف!$E$3:$E$717)*1,('بيان العهد والتسويات'!$C45=المنصرف!$C$3:$C$717)*1,المنصرف!$G$3:$G$717)</f>
        <v>0</v>
      </c>
      <c r="AK45" s="145">
        <f>SUMPRODUCT((AJ$3=المنصرف!$E$3:$E$717)*1,('بيان العهد والتسويات'!$C45=المنصرف!$C$3:$C$717)*1,المنصرف!$J$3:$J$717)</f>
        <v>0</v>
      </c>
      <c r="AL45" s="161">
        <f>SUMPRODUCT((AL$3=المنصرف!$E$3:$E$717)*1,('بيان العهد والتسويات'!$C45=المنصرف!$C$3:$C$717)*1,المنصرف!$G$3:$G$717)</f>
        <v>0</v>
      </c>
      <c r="AM45" s="161">
        <f>SUMPRODUCT((AL$3=المنصرف!$E$3:$E$717)*1,('بيان العهد والتسويات'!$C45=المنصرف!$C$3:$C$717)*1,المنصرف!$J$3:$J$717)</f>
        <v>0</v>
      </c>
      <c r="AN45" s="160">
        <f>SUMPRODUCT((AN$3=المنصرف!$E$3:$E$717)*1,('بيان العهد والتسويات'!$C45=المنصرف!$C$3:$C$717)*1,المنصرف!$G$3:$G$717)</f>
        <v>0</v>
      </c>
      <c r="AO45" s="160">
        <f>SUMPRODUCT((AN$3=المنصرف!$E$3:$E$717)*1,('بيان العهد والتسويات'!$C45=المنصرف!$C$3:$C$717)*1,المنصرف!$J$3:$J$717)</f>
        <v>0</v>
      </c>
      <c r="AP45" s="160">
        <f>SUMPRODUCT((AP$3=المنصرف!$E$3:$E$717)*1,('بيان العهد والتسويات'!$C45=المنصرف!$C$3:$C$717)*1,المنصرف!$G$3:$G$717)</f>
        <v>0</v>
      </c>
      <c r="AQ45" s="160">
        <f>SUMPRODUCT((AP$3=المنصرف!$E$3:$E$717)*1,('بيان العهد والتسويات'!$C45=المنصرف!$C$3:$C$717)*1,المنصرف!$J$3:$J$717)</f>
        <v>0</v>
      </c>
      <c r="AR45" s="160">
        <f>SUMPRODUCT((AR$3=المنصرف!$E$3:$E$717)*1,('بيان العهد والتسويات'!$C45=المنصرف!$C$3:$C$717)*1,المنصرف!$G$3:$G$717)</f>
        <v>0</v>
      </c>
      <c r="AS45" s="160">
        <f>SUMPRODUCT((AR$3=المنصرف!$E$3:$E$717)*1,('بيان العهد والتسويات'!$C45=المنصرف!$C$3:$C$717)*1,المنصرف!$J$3:$J$717)</f>
        <v>0</v>
      </c>
      <c r="AT45" s="160">
        <f>SUMPRODUCT((AT$3=المنصرف!$E$3:$E$717)*1,('بيان العهد والتسويات'!$C45=المنصرف!$C$3:$C$717)*1,المنصرف!$G$3:$G$717)</f>
        <v>0</v>
      </c>
      <c r="AU45" s="160">
        <f>SUMPRODUCT((AT$3=المنصرف!$E$3:$E$717)*1,('بيان العهد والتسويات'!$C45=المنصرف!$C$3:$C$717)*1,المنصرف!$J$3:$J$717)</f>
        <v>0</v>
      </c>
      <c r="AV45" s="160">
        <f>SUMPRODUCT((AV$3=المنصرف!$E$3:$E$717)*1,('بيان العهد والتسويات'!$C45=المنصرف!$C$3:$C$717)*1,المنصرف!$G$3:$G$717)</f>
        <v>0</v>
      </c>
      <c r="AW45" s="160">
        <f>SUMPRODUCT((AV$3=المنصرف!$E$3:$E$717)*1,('بيان العهد والتسويات'!$C45=المنصرف!$C$3:$C$717)*1,المنصرف!$J$3:$J$717)</f>
        <v>0</v>
      </c>
      <c r="AX45" s="160">
        <f>SUMPRODUCT((AX$3=المنصرف!$E$3:$E$717)*1,('بيان العهد والتسويات'!$C45=المنصرف!$C$3:$C$717)*1,المنصرف!$G$3:$G$717)</f>
        <v>0</v>
      </c>
      <c r="AY45" s="160">
        <f>SUMPRODUCT((AX$3=المنصرف!$E$3:$E$717)*1,('بيان العهد والتسويات'!$C45=المنصرف!$C$3:$C$717)*1,المنصرف!$J$3:$J$717)</f>
        <v>0</v>
      </c>
      <c r="AZ45" s="160">
        <f>SUMPRODUCT((AZ$3=المنصرف!$E$3:$E$717)*1,('بيان العهد والتسويات'!$C45=المنصرف!$C$3:$C$717)*1,المنصرف!$G$3:$G$717)</f>
        <v>0</v>
      </c>
      <c r="BA45" s="160">
        <f>SUMPRODUCT((AZ$3=المنصرف!$E$3:$E$717)*1,('بيان العهد والتسويات'!$C45=المنصرف!$C$3:$C$717)*1,المنصرف!$J$3:$J$717)</f>
        <v>0</v>
      </c>
      <c r="BB45" s="160">
        <f>SUMPRODUCT((BB$3=المنصرف!$E$3:$E$717)*1,('بيان العهد والتسويات'!$C45=المنصرف!$C$3:$C$717)*1,المنصرف!$G$3:$G$717)</f>
        <v>0</v>
      </c>
      <c r="BC45" s="160">
        <f>SUMPRODUCT((BB$3=المنصرف!$E$3:$E$717)*1,('بيان العهد والتسويات'!$C45=المنصرف!$C$3:$C$717)*1,المنصرف!$J$3:$J$717)</f>
        <v>0</v>
      </c>
      <c r="BD45" s="160">
        <f>SUMPRODUCT((BD$3=المنصرف!$E$3:$E$717)*1,('بيان العهد والتسويات'!$C45=المنصرف!$C$3:$C$717)*1,المنصرف!$G$3:$G$717)</f>
        <v>0</v>
      </c>
      <c r="BE45" s="160">
        <f>SUMPRODUCT((BD$3=المنصرف!$E$3:$E$717)*1,('بيان العهد والتسويات'!$C45=المنصرف!$C$3:$C$717)*1,المنصرف!$J$3:$J$717)</f>
        <v>0</v>
      </c>
      <c r="BF45" s="160">
        <f>SUMPRODUCT((BF$3=المنصرف!$E$3:$E$717)*1,('بيان العهد والتسويات'!$C45=المنصرف!$C$3:$C$717)*1,المنصرف!$G$3:$G$717)</f>
        <v>0</v>
      </c>
      <c r="BG45" s="160">
        <f>SUMPRODUCT((BF$3=المنصرف!$E$3:$E$717)*1,('بيان العهد والتسويات'!$C45=المنصرف!$C$3:$C$717)*1,المنصرف!$J$3:$J$717)</f>
        <v>0</v>
      </c>
      <c r="BH45" s="160">
        <f>SUMPRODUCT((BH$3=المنصرف!$E$3:$E$717)*1,('بيان العهد والتسويات'!$C45=المنصرف!$C$3:$C$717)*1,المنصرف!$G$3:$G$717)</f>
        <v>0</v>
      </c>
      <c r="BI45" s="160">
        <f>SUMPRODUCT((BH$3=المنصرف!$E$3:$E$717)*1,('بيان العهد والتسويات'!$C45=المنصرف!$C$3:$C$717)*1,المنصرف!$J$3:$J$717)</f>
        <v>0</v>
      </c>
      <c r="BJ45" s="160">
        <f>SUMPRODUCT((BJ$3=المنصرف!$E$3:$E$717)*1,('بيان العهد والتسويات'!$C45=المنصرف!$C$3:$C$717)*1,المنصرف!$G$3:$G$717)</f>
        <v>0</v>
      </c>
      <c r="BK45" s="160">
        <f>SUMPRODUCT((BJ$3=المنصرف!$E$3:$E$717)*1,('بيان العهد والتسويات'!$C45=المنصرف!$C$3:$C$717)*1,المنصرف!$J$3:$J$717)</f>
        <v>0</v>
      </c>
      <c r="BL45" s="160">
        <f>SUMPRODUCT((BL$3=المنصرف!$E$3:$E$717)*1,('بيان العهد والتسويات'!$C45=المنصرف!$C$3:$C$717)*1,المنصرف!$G$3:$G$717)</f>
        <v>0</v>
      </c>
      <c r="BM45" s="160">
        <f>SUMPRODUCT((BL$3=المنصرف!$E$3:$E$717)*1,('بيان العهد والتسويات'!$C45=المنصرف!$C$3:$C$717)*1,المنصرف!$J$3:$J$717)</f>
        <v>0</v>
      </c>
      <c r="BN45" s="160">
        <f>SUMPRODUCT((BN$3=المنصرف!$E$3:$E$717)*1,('بيان العهد والتسويات'!$C45=المنصرف!$C$3:$C$717)*1,المنصرف!$G$3:$G$717)</f>
        <v>0</v>
      </c>
      <c r="BO45" s="160">
        <f>SUMPRODUCT((BN$3=المنصرف!$E$3:$E$717)*1,('بيان العهد والتسويات'!$C45=المنصرف!$C$3:$C$717)*1,المنصرف!$J$3:$J$717)</f>
        <v>0</v>
      </c>
      <c r="BP45" s="160">
        <f>SUMPRODUCT((BP$3=المنصرف!$E$3:$E$717)*1,('بيان العهد والتسويات'!$C45=المنصرف!$C$3:$C$717)*1,المنصرف!$G$3:$G$717)</f>
        <v>0</v>
      </c>
      <c r="BQ45" s="160">
        <f>SUMPRODUCT((BP$3=المنصرف!$E$3:$E$717)*1,('بيان العهد والتسويات'!$C45=المنصرف!$C$3:$C$717)*1,المنصرف!$J$3:$J$717)</f>
        <v>0</v>
      </c>
      <c r="BR45" s="160">
        <f>SUMPRODUCT((BR$3=المنصرف!$E$3:$E$717)*1,('بيان العهد والتسويات'!$C45=المنصرف!$C$3:$C$717)*1,المنصرف!$G$3:$G$717)</f>
        <v>0</v>
      </c>
      <c r="BS45" s="160">
        <f>SUMPRODUCT((BR$3=المنصرف!$E$3:$E$717)*1,('بيان العهد والتسويات'!$C45=المنصرف!$C$3:$C$717)*1,المنصرف!$J$3:$J$717)</f>
        <v>0</v>
      </c>
      <c r="BT45" s="160">
        <f>SUMPRODUCT((BT$3=المنصرف!$E$3:$E$717)*1,('بيان العهد والتسويات'!$C45=المنصرف!$C$3:$C$717)*1,المنصرف!$G$3:$G$717)</f>
        <v>0</v>
      </c>
      <c r="BU45" s="160">
        <f>SUMPRODUCT((BT$3=المنصرف!$E$3:$E$717)*1,('بيان العهد والتسويات'!$C45=المنصرف!$C$3:$C$717)*1,المنصرف!$J$3:$J$717)</f>
        <v>0</v>
      </c>
      <c r="BV45" s="160">
        <f>SUMPRODUCT((BV$3=المنصرف!$E$3:$E$717)*1,('بيان العهد والتسويات'!$C45=المنصرف!$C$3:$C$717)*1,المنصرف!$G$3:$G$717)</f>
        <v>0</v>
      </c>
      <c r="BW45" s="160">
        <f>SUMPRODUCT((BV$3=المنصرف!$E$3:$E$717)*1,('بيان العهد والتسويات'!$C45=المنصرف!$C$3:$C$717)*1,المنصرف!$J$3:$J$717)</f>
        <v>0</v>
      </c>
      <c r="BX45" s="160">
        <f>SUMPRODUCT((BX$3=المنصرف!$E$3:$E$717)*1,('بيان العهد والتسويات'!$C45=المنصرف!$C$3:$C$717)*1,المنصرف!$G$3:$G$717)</f>
        <v>0</v>
      </c>
      <c r="BY45" s="160">
        <f>SUMPRODUCT((BX$3=المنصرف!$E$3:$E$717)*1,('بيان العهد والتسويات'!$C45=المنصرف!$C$3:$C$717)*1,المنصرف!$J$3:$J$717)</f>
        <v>0</v>
      </c>
      <c r="BZ45" s="160">
        <f>SUMPRODUCT((BZ$3=المنصرف!$E$3:$E$717)*1,('بيان العهد والتسويات'!$C45=المنصرف!$C$3:$C$717)*1,المنصرف!$G$3:$G$717)</f>
        <v>0</v>
      </c>
      <c r="CA45" s="160">
        <f>SUMPRODUCT((BZ$3=المنصرف!$E$3:$E$717)*1,('بيان العهد والتسويات'!$C45=المنصرف!$C$3:$C$717)*1,المنصرف!$J$3:$J$717)</f>
        <v>0</v>
      </c>
      <c r="CB45" s="160">
        <f>SUMPRODUCT((CB$3=المنصرف!$E$3:$E$717)*1,('بيان العهد والتسويات'!$C45=المنصرف!$C$3:$C$717)*1,المنصرف!$G$3:$G$717)</f>
        <v>0</v>
      </c>
      <c r="CC45" s="160">
        <f>SUMPRODUCT((CB$3=المنصرف!$E$3:$E$717)*1,('بيان العهد والتسويات'!$C45=المنصرف!$C$3:$C$717)*1,المنصرف!$J$3:$J$717)</f>
        <v>0</v>
      </c>
      <c r="CD45" s="160">
        <f>SUMPRODUCT((CD$3=المنصرف!$E$3:$E$717)*1,('بيان العهد والتسويات'!$C45=المنصرف!$C$3:$C$717)*1,المنصرف!$G$3:$G$717)</f>
        <v>0</v>
      </c>
      <c r="CE45" s="160">
        <f>SUMPRODUCT((CD$3=المنصرف!$E$3:$E$717)*1,('بيان العهد والتسويات'!$C45=المنصرف!$C$3:$C$717)*1,المنصرف!$J$3:$J$717)</f>
        <v>0</v>
      </c>
      <c r="CF45" s="160">
        <f>SUMPRODUCT((CF$3=المنصرف!$E$3:$E$717)*1,('بيان العهد والتسويات'!$C45=المنصرف!$C$3:$C$717)*1,المنصرف!$G$3:$G$717)</f>
        <v>0</v>
      </c>
      <c r="CG45" s="160">
        <f>SUMPRODUCT((CF$3=المنصرف!$E$3:$E$717)*1,('بيان العهد والتسويات'!$C45=المنصرف!$C$3:$C$717)*1,المنصرف!$J$3:$J$717)</f>
        <v>0</v>
      </c>
      <c r="CH45" s="160">
        <f>SUMPRODUCT((CH$3=المنصرف!$E$3:$E$717)*1,('بيان العهد والتسويات'!$C45=المنصرف!$C$3:$C$717)*1,المنصرف!$G$3:$G$717)</f>
        <v>0</v>
      </c>
      <c r="CI45" s="160">
        <f>SUMPRODUCT((CH$3=المنصرف!$E$3:$E$717)*1,('بيان العهد والتسويات'!$C45=المنصرف!$C$3:$C$717)*1,المنصرف!$J$3:$J$717)</f>
        <v>0</v>
      </c>
      <c r="CJ45" s="160">
        <f>SUMPRODUCT((CJ$3=المنصرف!$E$3:$E$717)*1,('بيان العهد والتسويات'!$C45=المنصرف!$C$3:$C$717)*1,المنصرف!$G$3:$G$717)</f>
        <v>0</v>
      </c>
      <c r="CK45" s="160">
        <f>SUMPRODUCT((CJ$3=المنصرف!$E$3:$E$717)*1,('بيان العهد والتسويات'!$C45=المنصرف!$C$3:$C$717)*1,المنصرف!$J$3:$J$717)</f>
        <v>0</v>
      </c>
      <c r="CL45" s="160">
        <f>SUMPRODUCT((CL$3=المنصرف!$E$3:$E$717)*1,('بيان العهد والتسويات'!$C45=المنصرف!$C$3:$C$717)*1,المنصرف!$G$3:$G$717)</f>
        <v>0</v>
      </c>
      <c r="CM45" s="160">
        <f>SUMPRODUCT((CL$3=المنصرف!$E$3:$E$717)*1,('بيان العهد والتسويات'!$C45=المنصرف!$C$3:$C$717)*1,المنصرف!$J$3:$J$717)</f>
        <v>0</v>
      </c>
      <c r="CN45" s="160">
        <f>SUMPRODUCT((CN$3=المنصرف!$E$3:$E$717)*1,('بيان العهد والتسويات'!$C45=المنصرف!$C$3:$C$717)*1,المنصرف!$G$3:$G$717)</f>
        <v>0</v>
      </c>
      <c r="CO45" s="160">
        <f>SUMPRODUCT((CN$3=المنصرف!$E$3:$E$717)*1,('بيان العهد والتسويات'!$C45=المنصرف!$C$3:$C$717)*1,المنصرف!$J$3:$J$717)</f>
        <v>0</v>
      </c>
      <c r="CP45" s="160">
        <f>SUMPRODUCT((CP$3=المنصرف!$E$3:$E$717)*1,('بيان العهد والتسويات'!$C45=المنصرف!$C$3:$C$717)*1,المنصرف!$G$3:$G$717)</f>
        <v>0</v>
      </c>
      <c r="CQ45" s="160">
        <f>SUMPRODUCT((CP$3=المنصرف!$E$3:$E$717)*1,('بيان العهد والتسويات'!$C45=المنصرف!$C$3:$C$717)*1,المنصرف!$J$3:$J$717)</f>
        <v>0</v>
      </c>
      <c r="CR45" s="160">
        <f>SUMPRODUCT((CR$3=المنصرف!$E$3:$E$717)*1,('بيان العهد والتسويات'!$C45=المنصرف!$C$3:$C$717)*1,المنصرف!$G$3:$G$717)</f>
        <v>0</v>
      </c>
      <c r="CS45" s="160">
        <f>SUMPRODUCT((CR$3=المنصرف!$E$3:$E$717)*1,('بيان العهد والتسويات'!$C45=المنصرف!$C$3:$C$717)*1,المنصرف!$J$3:$J$717)</f>
        <v>0</v>
      </c>
      <c r="CT45" s="160">
        <f>SUMPRODUCT((CT$3=المنصرف!$E$3:$E$717)*1,('بيان العهد والتسويات'!$C45=المنصرف!$C$3:$C$717)*1,المنصرف!$G$3:$G$717)</f>
        <v>0</v>
      </c>
      <c r="CU45" s="160">
        <f>SUMPRODUCT((CT$3=المنصرف!$E$3:$E$717)*1,('بيان العهد والتسويات'!$C45=المنصرف!$C$3:$C$717)*1,المنصرف!$J$3:$J$717)</f>
        <v>0</v>
      </c>
      <c r="CV45" s="160">
        <f>SUMPRODUCT((CV$3=المنصرف!$E$3:$E$717)*1,('بيان العهد والتسويات'!$C45=المنصرف!$C$3:$C$717)*1,المنصرف!$G$3:$G$717)</f>
        <v>0</v>
      </c>
      <c r="CW45" s="160">
        <f>SUMPRODUCT((CV$3=المنصرف!$E$3:$E$717)*1,('بيان العهد والتسويات'!$C45=المنصرف!$C$3:$C$717)*1,المنصرف!$J$3:$J$717)</f>
        <v>0</v>
      </c>
      <c r="CX45" s="160">
        <f>SUMPRODUCT((CX$3=المنصرف!$E$3:$E$717)*1,('بيان العهد والتسويات'!$C45=المنصرف!$C$3:$C$717)*1,المنصرف!$G$3:$G$717)</f>
        <v>0</v>
      </c>
      <c r="CY45" s="160">
        <f>SUMPRODUCT((CX$3=المنصرف!$E$3:$E$717)*1,('بيان العهد والتسويات'!$C45=المنصرف!$C$3:$C$717)*1,المنصرف!$J$3:$J$717)</f>
        <v>0</v>
      </c>
      <c r="CZ45" s="160">
        <f>SUMPRODUCT((CZ$3=المنصرف!$E$3:$E$717)*1,('بيان العهد والتسويات'!$C45=المنصرف!$C$3:$C$717)*1,المنصرف!$G$3:$G$717)</f>
        <v>0</v>
      </c>
      <c r="DA45" s="160">
        <f>SUMPRODUCT((CZ$3=المنصرف!$E$3:$E$717)*1,('بيان العهد والتسويات'!$C45=المنصرف!$C$3:$C$717)*1,المنصرف!$J$3:$J$717)</f>
        <v>0</v>
      </c>
    </row>
    <row r="46" spans="3:105" ht="20.25" x14ac:dyDescent="0.15">
      <c r="C46" s="134">
        <v>45878</v>
      </c>
      <c r="D46" s="121">
        <f>SUMPRODUCT(($D$3=المنصرف!$E$3:$E$717)*1,('بيان العهد والتسويات'!$C46=المنصرف!$C$3:$C$717)*1,المنصرف!$G$3:$G$717)</f>
        <v>0</v>
      </c>
      <c r="E46" s="122">
        <f>SUMPRODUCT(($D$3=المنصرف!$E$3:$E$717)*1,('بيان العهد والتسويات'!$C46=المنصرف!$C$3:$C$717)*1,المنصرف!$J$3:$J$717)</f>
        <v>0</v>
      </c>
      <c r="F46" s="124">
        <f>SUMPRODUCT(($F$3=المنصرف!$E$3:$E$717)*1,('بيان العهد والتسويات'!$C46=المنصرف!$C$3:$C$717)*1,المنصرف!$G$3:$G$717)</f>
        <v>0</v>
      </c>
      <c r="G46" s="123">
        <f>SUMPRODUCT(($F$3=المنصرف!$E$3:$E$717)*1,('بيان العهد والتسويات'!$C46=المنصرف!$C$3:$C$717)*1,المنصرف!$J$3:$J$717)</f>
        <v>0</v>
      </c>
      <c r="H46" s="121">
        <f>SUMPRODUCT(($H$3=المنصرف!$E$3:$E$717)*1,('بيان العهد والتسويات'!$C46=المنصرف!$C$3:$C$717)*1,المنصرف!$G$3:$G$717)</f>
        <v>0</v>
      </c>
      <c r="I46" s="122">
        <f>SUMPRODUCT(($H$3=المنصرف!$E$3:$E$717)*1,('بيان العهد والتسويات'!$C46=المنصرف!$C$3:$C$717)*1,المنصرف!$J$3:$J$717)</f>
        <v>0</v>
      </c>
      <c r="J46" s="124">
        <f>SUMPRODUCT(($J$3=المنصرف!$E$3:$E$717)*1,('بيان العهد والتسويات'!$C46=المنصرف!$C$3:$C$717)*1,المنصرف!$G$3:$G$717)</f>
        <v>0</v>
      </c>
      <c r="K46" s="123">
        <f>SUMPRODUCT(($J$3=المنصرف!$E$3:$E$717)*1,('بيان العهد والتسويات'!$C46=المنصرف!$C$3:$C$717)*1,المنصرف!$J$3:$J$717)</f>
        <v>0</v>
      </c>
      <c r="L46" s="121">
        <f>SUMPRODUCT(($L$3=المنصرف!$E$3:$E$717)*1,('بيان العهد والتسويات'!$C46=المنصرف!$C$3:$C$717)*1,المنصرف!$G$3:$G$717)</f>
        <v>0</v>
      </c>
      <c r="M46" s="122">
        <f>SUMPRODUCT(($L$3=المنصرف!$E$3:$E$717)*1,('بيان العهد والتسويات'!$C46=المنصرف!$C$3:$C$717)*1,المنصرف!$J$3:$J$717)</f>
        <v>0</v>
      </c>
      <c r="N46" s="124">
        <f>SUMPRODUCT(($N$3=المنصرف!$E$3:$E$717)*1,('بيان العهد والتسويات'!$C46=المنصرف!$C$3:$C$717)*1,المنصرف!$G$3:$G$717)</f>
        <v>0</v>
      </c>
      <c r="O46" s="123">
        <f>SUMPRODUCT(($N$3=المنصرف!$E$3:$E$717)*1,('بيان العهد والتسويات'!$C46=المنصرف!$C$3:$C$717)*1,المنصرف!$J$3:$J$717)</f>
        <v>0</v>
      </c>
      <c r="P46" s="121">
        <f>SUMPRODUCT(($P$3=المنصرف!$E$3:$E$717)*1,('بيان العهد والتسويات'!$C46=المنصرف!$C$3:$C$717)*1,المنصرف!$G$3:$G$717)</f>
        <v>0</v>
      </c>
      <c r="Q46" s="122">
        <f>SUMPRODUCT(($P$3=المنصرف!$E$3:$E$717)*1,('بيان العهد والتسويات'!$C46=المنصرف!$C$3:$C$717)*1,المنصرف!$J$3:$J$717)</f>
        <v>0</v>
      </c>
      <c r="R46" s="124">
        <f>SUMPRODUCT(($R$3=المنصرف!$E$3:$E$717)*1,('بيان العهد والتسويات'!$C46=المنصرف!$C$3:$C$717)*1,المنصرف!$G$3:$G$717)</f>
        <v>0</v>
      </c>
      <c r="S46" s="123">
        <f>SUMPRODUCT(($R$3=المنصرف!$E$3:$E$717)*1,('بيان العهد والتسويات'!$C46=المنصرف!$C$3:$C$717)*1,المنصرف!$J$3:$J$717)</f>
        <v>0</v>
      </c>
      <c r="T46" s="121">
        <f>SUMPRODUCT(($T$3=المنصرف!$E$3:$E$717)*1,('بيان العهد والتسويات'!$C46=المنصرف!$C$3:$C$717)*1,المنصرف!$G$3:$G$717)</f>
        <v>0</v>
      </c>
      <c r="U46" s="122">
        <f>SUMPRODUCT(($T$3=المنصرف!$E$3:$E$717)*1,('بيان العهد والتسويات'!$C46=المنصرف!$C$3:$C$717)*1,المنصرف!$J$3:$J$717)</f>
        <v>0</v>
      </c>
      <c r="V46" s="124">
        <f>SUMPRODUCT(($V$3=المنصرف!$E$3:$E$717)*1,('بيان العهد والتسويات'!$C46=المنصرف!$C$3:$C$717)*1,المنصرف!$G$3:$G$717)</f>
        <v>0</v>
      </c>
      <c r="W46" s="123">
        <f>SUMPRODUCT(($V$3=المنصرف!$E$3:$E$717)*1,('بيان العهد والتسويات'!$C46=المنصرف!$C$3:$C$717)*1,المنصرف!$J$3:$J$717)</f>
        <v>0</v>
      </c>
      <c r="X46" s="121">
        <f>SUMPRODUCT(($X$3=المنصرف!$E$3:$E$717)*1,('بيان العهد والتسويات'!$C46=المنصرف!$C$3:$C$717)*1,المنصرف!$G$3:$G$717)</f>
        <v>0</v>
      </c>
      <c r="Y46" s="122">
        <f>SUMPRODUCT(($X$3=المنصرف!$E$3:$E$717)*1,('بيان العهد والتسويات'!$C46=المنصرف!$C$3:$C$717)*1,المنصرف!$J$3:$J$717)</f>
        <v>0</v>
      </c>
      <c r="Z46" s="124">
        <f>SUMPRODUCT(($Z$3=المنصرف!$E$3:$E$717)*1,('بيان العهد والتسويات'!$C46=المنصرف!$C$3:$C$717)*1,المنصرف!$G$3:$G$717)</f>
        <v>0</v>
      </c>
      <c r="AA46" s="123">
        <f>SUMPRODUCT(($Z$3=المنصرف!$E$3:$E$717)*1,('بيان العهد والتسويات'!$C46=المنصرف!$C$3:$C$717)*1,المنصرف!$J$3:$J$717)</f>
        <v>0</v>
      </c>
      <c r="AB46" s="121">
        <f>SUMPRODUCT(($AB$3=المنصرف!$E$3:$E$717)*1,('بيان العهد والتسويات'!$C46=المنصرف!$C$3:$C$717)*1,المنصرف!$G$3:$G$717)</f>
        <v>0</v>
      </c>
      <c r="AC46" s="122">
        <f>SUMPRODUCT(($AB$3=المنصرف!$E$3:$E$717)*1,('بيان العهد والتسويات'!$C46=المنصرف!$C$3:$C$717)*1,المنصرف!$J$3:$J$717)</f>
        <v>0</v>
      </c>
      <c r="AD46" s="124">
        <f>SUMPRODUCT(($AD$3=المنصرف!$E$3:$E$717)*1,('بيان العهد والتسويات'!$C46=المنصرف!$C$3:$C$717)*1,المنصرف!$G$3:$G$717)</f>
        <v>0</v>
      </c>
      <c r="AE46" s="123">
        <f>SUMPRODUCT(($AD$3=المنصرف!$E$3:$E$717)*1,('بيان العهد والتسويات'!$C46=المنصرف!$C$3:$C$717)*1,المنصرف!$J$3:$J$717)</f>
        <v>0</v>
      </c>
      <c r="AF46" s="121">
        <f>SUMPRODUCT(($AF$3=المنصرف!$E$3:$E$717)*1,('بيان العهد والتسويات'!$C46=المنصرف!$C$3:$C$717)*1,المنصرف!$G$3:$G$717)</f>
        <v>0</v>
      </c>
      <c r="AG46" s="122">
        <f>SUMPRODUCT(($AF$3=المنصرف!$E$3:$E$717)*1,('بيان العهد والتسويات'!$C46=المنصرف!$C$3:$C$717)*1,المنصرف!$J$3:$J$717)</f>
        <v>0</v>
      </c>
      <c r="AH46" s="124">
        <f>SUMPRODUCT(($AH$3=المنصرف!$E$3:$E$717)*1,('بيان العهد والتسويات'!$C46=المنصرف!$C$3:$C$717)*1,المنصرف!$G$3:$G$717)</f>
        <v>0</v>
      </c>
      <c r="AI46" s="123">
        <f>SUMPRODUCT(($AH$3=المنصرف!$E$3:$E$717)*1,('بيان العهد والتسويات'!$C46=المنصرف!$C$3:$C$717)*1,المنصرف!$J$3:$J$717)</f>
        <v>0</v>
      </c>
      <c r="AJ46" s="145">
        <f>SUMPRODUCT((AJ$3=المنصرف!$E$3:$E$717)*1,('بيان العهد والتسويات'!$C46=المنصرف!$C$3:$C$717)*1,المنصرف!$G$3:$G$717)</f>
        <v>0</v>
      </c>
      <c r="AK46" s="145">
        <f>SUMPRODUCT((AJ$3=المنصرف!$E$3:$E$717)*1,('بيان العهد والتسويات'!$C46=المنصرف!$C$3:$C$717)*1,المنصرف!$J$3:$J$717)</f>
        <v>0</v>
      </c>
      <c r="AL46" s="161">
        <f>SUMPRODUCT((AL$3=المنصرف!$E$3:$E$717)*1,('بيان العهد والتسويات'!$C46=المنصرف!$C$3:$C$717)*1,المنصرف!$G$3:$G$717)</f>
        <v>0</v>
      </c>
      <c r="AM46" s="161">
        <f>SUMPRODUCT((AL$3=المنصرف!$E$3:$E$717)*1,('بيان العهد والتسويات'!$C46=المنصرف!$C$3:$C$717)*1,المنصرف!$J$3:$J$717)</f>
        <v>0</v>
      </c>
      <c r="AN46" s="160">
        <f>SUMPRODUCT((AN$3=المنصرف!$E$3:$E$717)*1,('بيان العهد والتسويات'!$C46=المنصرف!$C$3:$C$717)*1,المنصرف!$G$3:$G$717)</f>
        <v>0</v>
      </c>
      <c r="AO46" s="160">
        <f>SUMPRODUCT((AN$3=المنصرف!$E$3:$E$717)*1,('بيان العهد والتسويات'!$C46=المنصرف!$C$3:$C$717)*1,المنصرف!$J$3:$J$717)</f>
        <v>0</v>
      </c>
      <c r="AP46" s="160">
        <f>SUMPRODUCT((AP$3=المنصرف!$E$3:$E$717)*1,('بيان العهد والتسويات'!$C46=المنصرف!$C$3:$C$717)*1,المنصرف!$G$3:$G$717)</f>
        <v>0</v>
      </c>
      <c r="AQ46" s="160">
        <f>SUMPRODUCT((AP$3=المنصرف!$E$3:$E$717)*1,('بيان العهد والتسويات'!$C46=المنصرف!$C$3:$C$717)*1,المنصرف!$J$3:$J$717)</f>
        <v>0</v>
      </c>
      <c r="AR46" s="160">
        <f>SUMPRODUCT((AR$3=المنصرف!$E$3:$E$717)*1,('بيان العهد والتسويات'!$C46=المنصرف!$C$3:$C$717)*1,المنصرف!$G$3:$G$717)</f>
        <v>0</v>
      </c>
      <c r="AS46" s="160">
        <f>SUMPRODUCT((AR$3=المنصرف!$E$3:$E$717)*1,('بيان العهد والتسويات'!$C46=المنصرف!$C$3:$C$717)*1,المنصرف!$J$3:$J$717)</f>
        <v>0</v>
      </c>
      <c r="AT46" s="160">
        <f>SUMPRODUCT((AT$3=المنصرف!$E$3:$E$717)*1,('بيان العهد والتسويات'!$C46=المنصرف!$C$3:$C$717)*1,المنصرف!$G$3:$G$717)</f>
        <v>0</v>
      </c>
      <c r="AU46" s="160">
        <f>SUMPRODUCT((AT$3=المنصرف!$E$3:$E$717)*1,('بيان العهد والتسويات'!$C46=المنصرف!$C$3:$C$717)*1,المنصرف!$J$3:$J$717)</f>
        <v>0</v>
      </c>
      <c r="AV46" s="160">
        <f>SUMPRODUCT((AV$3=المنصرف!$E$3:$E$717)*1,('بيان العهد والتسويات'!$C46=المنصرف!$C$3:$C$717)*1,المنصرف!$G$3:$G$717)</f>
        <v>0</v>
      </c>
      <c r="AW46" s="160">
        <f>SUMPRODUCT((AV$3=المنصرف!$E$3:$E$717)*1,('بيان العهد والتسويات'!$C46=المنصرف!$C$3:$C$717)*1,المنصرف!$J$3:$J$717)</f>
        <v>0</v>
      </c>
      <c r="AX46" s="160">
        <f>SUMPRODUCT((AX$3=المنصرف!$E$3:$E$717)*1,('بيان العهد والتسويات'!$C46=المنصرف!$C$3:$C$717)*1,المنصرف!$G$3:$G$717)</f>
        <v>0</v>
      </c>
      <c r="AY46" s="160">
        <f>SUMPRODUCT((AX$3=المنصرف!$E$3:$E$717)*1,('بيان العهد والتسويات'!$C46=المنصرف!$C$3:$C$717)*1,المنصرف!$J$3:$J$717)</f>
        <v>0</v>
      </c>
      <c r="AZ46" s="160">
        <f>SUMPRODUCT((AZ$3=المنصرف!$E$3:$E$717)*1,('بيان العهد والتسويات'!$C46=المنصرف!$C$3:$C$717)*1,المنصرف!$G$3:$G$717)</f>
        <v>0</v>
      </c>
      <c r="BA46" s="160">
        <f>SUMPRODUCT((AZ$3=المنصرف!$E$3:$E$717)*1,('بيان العهد والتسويات'!$C46=المنصرف!$C$3:$C$717)*1,المنصرف!$J$3:$J$717)</f>
        <v>0</v>
      </c>
      <c r="BB46" s="160">
        <f>SUMPRODUCT((BB$3=المنصرف!$E$3:$E$717)*1,('بيان العهد والتسويات'!$C46=المنصرف!$C$3:$C$717)*1,المنصرف!$G$3:$G$717)</f>
        <v>0</v>
      </c>
      <c r="BC46" s="160">
        <f>SUMPRODUCT((BB$3=المنصرف!$E$3:$E$717)*1,('بيان العهد والتسويات'!$C46=المنصرف!$C$3:$C$717)*1,المنصرف!$J$3:$J$717)</f>
        <v>0</v>
      </c>
      <c r="BD46" s="160">
        <f>SUMPRODUCT((BD$3=المنصرف!$E$3:$E$717)*1,('بيان العهد والتسويات'!$C46=المنصرف!$C$3:$C$717)*1,المنصرف!$G$3:$G$717)</f>
        <v>0</v>
      </c>
      <c r="BE46" s="160">
        <f>SUMPRODUCT((BD$3=المنصرف!$E$3:$E$717)*1,('بيان العهد والتسويات'!$C46=المنصرف!$C$3:$C$717)*1,المنصرف!$J$3:$J$717)</f>
        <v>0</v>
      </c>
      <c r="BF46" s="160">
        <f>SUMPRODUCT((BF$3=المنصرف!$E$3:$E$717)*1,('بيان العهد والتسويات'!$C46=المنصرف!$C$3:$C$717)*1,المنصرف!$G$3:$G$717)</f>
        <v>0</v>
      </c>
      <c r="BG46" s="160">
        <f>SUMPRODUCT((BF$3=المنصرف!$E$3:$E$717)*1,('بيان العهد والتسويات'!$C46=المنصرف!$C$3:$C$717)*1,المنصرف!$J$3:$J$717)</f>
        <v>0</v>
      </c>
      <c r="BH46" s="160">
        <f>SUMPRODUCT((BH$3=المنصرف!$E$3:$E$717)*1,('بيان العهد والتسويات'!$C46=المنصرف!$C$3:$C$717)*1,المنصرف!$G$3:$G$717)</f>
        <v>0</v>
      </c>
      <c r="BI46" s="160">
        <f>SUMPRODUCT((BH$3=المنصرف!$E$3:$E$717)*1,('بيان العهد والتسويات'!$C46=المنصرف!$C$3:$C$717)*1,المنصرف!$J$3:$J$717)</f>
        <v>0</v>
      </c>
      <c r="BJ46" s="160">
        <f>SUMPRODUCT((BJ$3=المنصرف!$E$3:$E$717)*1,('بيان العهد والتسويات'!$C46=المنصرف!$C$3:$C$717)*1,المنصرف!$G$3:$G$717)</f>
        <v>0</v>
      </c>
      <c r="BK46" s="160">
        <f>SUMPRODUCT((BJ$3=المنصرف!$E$3:$E$717)*1,('بيان العهد والتسويات'!$C46=المنصرف!$C$3:$C$717)*1,المنصرف!$J$3:$J$717)</f>
        <v>0</v>
      </c>
      <c r="BL46" s="160">
        <f>SUMPRODUCT((BL$3=المنصرف!$E$3:$E$717)*1,('بيان العهد والتسويات'!$C46=المنصرف!$C$3:$C$717)*1,المنصرف!$G$3:$G$717)</f>
        <v>0</v>
      </c>
      <c r="BM46" s="160">
        <f>SUMPRODUCT((BL$3=المنصرف!$E$3:$E$717)*1,('بيان العهد والتسويات'!$C46=المنصرف!$C$3:$C$717)*1,المنصرف!$J$3:$J$717)</f>
        <v>0</v>
      </c>
      <c r="BN46" s="160">
        <f>SUMPRODUCT((BN$3=المنصرف!$E$3:$E$717)*1,('بيان العهد والتسويات'!$C46=المنصرف!$C$3:$C$717)*1,المنصرف!$G$3:$G$717)</f>
        <v>0</v>
      </c>
      <c r="BO46" s="160">
        <f>SUMPRODUCT((BN$3=المنصرف!$E$3:$E$717)*1,('بيان العهد والتسويات'!$C46=المنصرف!$C$3:$C$717)*1,المنصرف!$J$3:$J$717)</f>
        <v>0</v>
      </c>
      <c r="BP46" s="160">
        <f>SUMPRODUCT((BP$3=المنصرف!$E$3:$E$717)*1,('بيان العهد والتسويات'!$C46=المنصرف!$C$3:$C$717)*1,المنصرف!$G$3:$G$717)</f>
        <v>0</v>
      </c>
      <c r="BQ46" s="160">
        <f>SUMPRODUCT((BP$3=المنصرف!$E$3:$E$717)*1,('بيان العهد والتسويات'!$C46=المنصرف!$C$3:$C$717)*1,المنصرف!$J$3:$J$717)</f>
        <v>0</v>
      </c>
      <c r="BR46" s="160">
        <f>SUMPRODUCT((BR$3=المنصرف!$E$3:$E$717)*1,('بيان العهد والتسويات'!$C46=المنصرف!$C$3:$C$717)*1,المنصرف!$G$3:$G$717)</f>
        <v>0</v>
      </c>
      <c r="BS46" s="160">
        <f>SUMPRODUCT((BR$3=المنصرف!$E$3:$E$717)*1,('بيان العهد والتسويات'!$C46=المنصرف!$C$3:$C$717)*1,المنصرف!$J$3:$J$717)</f>
        <v>0</v>
      </c>
      <c r="BT46" s="160">
        <f>SUMPRODUCT((BT$3=المنصرف!$E$3:$E$717)*1,('بيان العهد والتسويات'!$C46=المنصرف!$C$3:$C$717)*1,المنصرف!$G$3:$G$717)</f>
        <v>0</v>
      </c>
      <c r="BU46" s="160">
        <f>SUMPRODUCT((BT$3=المنصرف!$E$3:$E$717)*1,('بيان العهد والتسويات'!$C46=المنصرف!$C$3:$C$717)*1,المنصرف!$J$3:$J$717)</f>
        <v>0</v>
      </c>
      <c r="BV46" s="160">
        <f>SUMPRODUCT((BV$3=المنصرف!$E$3:$E$717)*1,('بيان العهد والتسويات'!$C46=المنصرف!$C$3:$C$717)*1,المنصرف!$G$3:$G$717)</f>
        <v>0</v>
      </c>
      <c r="BW46" s="160">
        <f>SUMPRODUCT((BV$3=المنصرف!$E$3:$E$717)*1,('بيان العهد والتسويات'!$C46=المنصرف!$C$3:$C$717)*1,المنصرف!$J$3:$J$717)</f>
        <v>0</v>
      </c>
      <c r="BX46" s="160">
        <f>SUMPRODUCT((BX$3=المنصرف!$E$3:$E$717)*1,('بيان العهد والتسويات'!$C46=المنصرف!$C$3:$C$717)*1,المنصرف!$G$3:$G$717)</f>
        <v>0</v>
      </c>
      <c r="BY46" s="160">
        <f>SUMPRODUCT((BX$3=المنصرف!$E$3:$E$717)*1,('بيان العهد والتسويات'!$C46=المنصرف!$C$3:$C$717)*1,المنصرف!$J$3:$J$717)</f>
        <v>0</v>
      </c>
      <c r="BZ46" s="160">
        <f>SUMPRODUCT((BZ$3=المنصرف!$E$3:$E$717)*1,('بيان العهد والتسويات'!$C46=المنصرف!$C$3:$C$717)*1,المنصرف!$G$3:$G$717)</f>
        <v>0</v>
      </c>
      <c r="CA46" s="160">
        <f>SUMPRODUCT((BZ$3=المنصرف!$E$3:$E$717)*1,('بيان العهد والتسويات'!$C46=المنصرف!$C$3:$C$717)*1,المنصرف!$J$3:$J$717)</f>
        <v>0</v>
      </c>
      <c r="CB46" s="160">
        <f>SUMPRODUCT((CB$3=المنصرف!$E$3:$E$717)*1,('بيان العهد والتسويات'!$C46=المنصرف!$C$3:$C$717)*1,المنصرف!$G$3:$G$717)</f>
        <v>0</v>
      </c>
      <c r="CC46" s="160">
        <f>SUMPRODUCT((CB$3=المنصرف!$E$3:$E$717)*1,('بيان العهد والتسويات'!$C46=المنصرف!$C$3:$C$717)*1,المنصرف!$J$3:$J$717)</f>
        <v>0</v>
      </c>
      <c r="CD46" s="160">
        <f>SUMPRODUCT((CD$3=المنصرف!$E$3:$E$717)*1,('بيان العهد والتسويات'!$C46=المنصرف!$C$3:$C$717)*1,المنصرف!$G$3:$G$717)</f>
        <v>0</v>
      </c>
      <c r="CE46" s="160">
        <f>SUMPRODUCT((CD$3=المنصرف!$E$3:$E$717)*1,('بيان العهد والتسويات'!$C46=المنصرف!$C$3:$C$717)*1,المنصرف!$J$3:$J$717)</f>
        <v>0</v>
      </c>
      <c r="CF46" s="160">
        <f>SUMPRODUCT((CF$3=المنصرف!$E$3:$E$717)*1,('بيان العهد والتسويات'!$C46=المنصرف!$C$3:$C$717)*1,المنصرف!$G$3:$G$717)</f>
        <v>0</v>
      </c>
      <c r="CG46" s="160">
        <f>SUMPRODUCT((CF$3=المنصرف!$E$3:$E$717)*1,('بيان العهد والتسويات'!$C46=المنصرف!$C$3:$C$717)*1,المنصرف!$J$3:$J$717)</f>
        <v>0</v>
      </c>
      <c r="CH46" s="160">
        <f>SUMPRODUCT((CH$3=المنصرف!$E$3:$E$717)*1,('بيان العهد والتسويات'!$C46=المنصرف!$C$3:$C$717)*1,المنصرف!$G$3:$G$717)</f>
        <v>0</v>
      </c>
      <c r="CI46" s="160">
        <f>SUMPRODUCT((CH$3=المنصرف!$E$3:$E$717)*1,('بيان العهد والتسويات'!$C46=المنصرف!$C$3:$C$717)*1,المنصرف!$J$3:$J$717)</f>
        <v>0</v>
      </c>
      <c r="CJ46" s="160">
        <f>SUMPRODUCT((CJ$3=المنصرف!$E$3:$E$717)*1,('بيان العهد والتسويات'!$C46=المنصرف!$C$3:$C$717)*1,المنصرف!$G$3:$G$717)</f>
        <v>0</v>
      </c>
      <c r="CK46" s="160">
        <f>SUMPRODUCT((CJ$3=المنصرف!$E$3:$E$717)*1,('بيان العهد والتسويات'!$C46=المنصرف!$C$3:$C$717)*1,المنصرف!$J$3:$J$717)</f>
        <v>0</v>
      </c>
      <c r="CL46" s="160">
        <f>SUMPRODUCT((CL$3=المنصرف!$E$3:$E$717)*1,('بيان العهد والتسويات'!$C46=المنصرف!$C$3:$C$717)*1,المنصرف!$G$3:$G$717)</f>
        <v>0</v>
      </c>
      <c r="CM46" s="160">
        <f>SUMPRODUCT((CL$3=المنصرف!$E$3:$E$717)*1,('بيان العهد والتسويات'!$C46=المنصرف!$C$3:$C$717)*1,المنصرف!$J$3:$J$717)</f>
        <v>0</v>
      </c>
      <c r="CN46" s="160">
        <f>SUMPRODUCT((CN$3=المنصرف!$E$3:$E$717)*1,('بيان العهد والتسويات'!$C46=المنصرف!$C$3:$C$717)*1,المنصرف!$G$3:$G$717)</f>
        <v>0</v>
      </c>
      <c r="CO46" s="160">
        <f>SUMPRODUCT((CN$3=المنصرف!$E$3:$E$717)*1,('بيان العهد والتسويات'!$C46=المنصرف!$C$3:$C$717)*1,المنصرف!$J$3:$J$717)</f>
        <v>0</v>
      </c>
      <c r="CP46" s="160">
        <f>SUMPRODUCT((CP$3=المنصرف!$E$3:$E$717)*1,('بيان العهد والتسويات'!$C46=المنصرف!$C$3:$C$717)*1,المنصرف!$G$3:$G$717)</f>
        <v>0</v>
      </c>
      <c r="CQ46" s="160">
        <f>SUMPRODUCT((CP$3=المنصرف!$E$3:$E$717)*1,('بيان العهد والتسويات'!$C46=المنصرف!$C$3:$C$717)*1,المنصرف!$J$3:$J$717)</f>
        <v>0</v>
      </c>
      <c r="CR46" s="160">
        <f>SUMPRODUCT((CR$3=المنصرف!$E$3:$E$717)*1,('بيان العهد والتسويات'!$C46=المنصرف!$C$3:$C$717)*1,المنصرف!$G$3:$G$717)</f>
        <v>0</v>
      </c>
      <c r="CS46" s="160">
        <f>SUMPRODUCT((CR$3=المنصرف!$E$3:$E$717)*1,('بيان العهد والتسويات'!$C46=المنصرف!$C$3:$C$717)*1,المنصرف!$J$3:$J$717)</f>
        <v>0</v>
      </c>
      <c r="CT46" s="160">
        <f>SUMPRODUCT((CT$3=المنصرف!$E$3:$E$717)*1,('بيان العهد والتسويات'!$C46=المنصرف!$C$3:$C$717)*1,المنصرف!$G$3:$G$717)</f>
        <v>0</v>
      </c>
      <c r="CU46" s="160">
        <f>SUMPRODUCT((CT$3=المنصرف!$E$3:$E$717)*1,('بيان العهد والتسويات'!$C46=المنصرف!$C$3:$C$717)*1,المنصرف!$J$3:$J$717)</f>
        <v>0</v>
      </c>
      <c r="CV46" s="160">
        <f>SUMPRODUCT((CV$3=المنصرف!$E$3:$E$717)*1,('بيان العهد والتسويات'!$C46=المنصرف!$C$3:$C$717)*1,المنصرف!$G$3:$G$717)</f>
        <v>0</v>
      </c>
      <c r="CW46" s="160">
        <f>SUMPRODUCT((CV$3=المنصرف!$E$3:$E$717)*1,('بيان العهد والتسويات'!$C46=المنصرف!$C$3:$C$717)*1,المنصرف!$J$3:$J$717)</f>
        <v>0</v>
      </c>
      <c r="CX46" s="160">
        <f>SUMPRODUCT((CX$3=المنصرف!$E$3:$E$717)*1,('بيان العهد والتسويات'!$C46=المنصرف!$C$3:$C$717)*1,المنصرف!$G$3:$G$717)</f>
        <v>0</v>
      </c>
      <c r="CY46" s="160">
        <f>SUMPRODUCT((CX$3=المنصرف!$E$3:$E$717)*1,('بيان العهد والتسويات'!$C46=المنصرف!$C$3:$C$717)*1,المنصرف!$J$3:$J$717)</f>
        <v>0</v>
      </c>
      <c r="CZ46" s="160">
        <f>SUMPRODUCT((CZ$3=المنصرف!$E$3:$E$717)*1,('بيان العهد والتسويات'!$C46=المنصرف!$C$3:$C$717)*1,المنصرف!$G$3:$G$717)</f>
        <v>0</v>
      </c>
      <c r="DA46" s="160">
        <f>SUMPRODUCT((CZ$3=المنصرف!$E$3:$E$717)*1,('بيان العهد والتسويات'!$C46=المنصرف!$C$3:$C$717)*1,المنصرف!$J$3:$J$717)</f>
        <v>0</v>
      </c>
    </row>
    <row r="47" spans="3:105" ht="20.25" x14ac:dyDescent="0.15">
      <c r="C47" s="134">
        <v>45879</v>
      </c>
      <c r="D47" s="121">
        <f>SUMPRODUCT(($D$3=المنصرف!$E$3:$E$717)*1,('بيان العهد والتسويات'!$C47=المنصرف!$C$3:$C$717)*1,المنصرف!$G$3:$G$717)</f>
        <v>0</v>
      </c>
      <c r="E47" s="122">
        <f>SUMPRODUCT(($D$3=المنصرف!$E$3:$E$717)*1,('بيان العهد والتسويات'!$C47=المنصرف!$C$3:$C$717)*1,المنصرف!$J$3:$J$717)</f>
        <v>0</v>
      </c>
      <c r="F47" s="124">
        <f>SUMPRODUCT(($F$3=المنصرف!$E$3:$E$717)*1,('بيان العهد والتسويات'!$C47=المنصرف!$C$3:$C$717)*1,المنصرف!$G$3:$G$717)</f>
        <v>0</v>
      </c>
      <c r="G47" s="123">
        <f>SUMPRODUCT(($F$3=المنصرف!$E$3:$E$717)*1,('بيان العهد والتسويات'!$C47=المنصرف!$C$3:$C$717)*1,المنصرف!$J$3:$J$717)</f>
        <v>0</v>
      </c>
      <c r="H47" s="121">
        <f>SUMPRODUCT(($H$3=المنصرف!$E$3:$E$717)*1,('بيان العهد والتسويات'!$C47=المنصرف!$C$3:$C$717)*1,المنصرف!$G$3:$G$717)</f>
        <v>0</v>
      </c>
      <c r="I47" s="122">
        <f>SUMPRODUCT(($H$3=المنصرف!$E$3:$E$717)*1,('بيان العهد والتسويات'!$C47=المنصرف!$C$3:$C$717)*1,المنصرف!$J$3:$J$717)</f>
        <v>0</v>
      </c>
      <c r="J47" s="124">
        <f>SUMPRODUCT(($J$3=المنصرف!$E$3:$E$717)*1,('بيان العهد والتسويات'!$C47=المنصرف!$C$3:$C$717)*1,المنصرف!$G$3:$G$717)</f>
        <v>0</v>
      </c>
      <c r="K47" s="123">
        <f>SUMPRODUCT(($J$3=المنصرف!$E$3:$E$717)*1,('بيان العهد والتسويات'!$C47=المنصرف!$C$3:$C$717)*1,المنصرف!$J$3:$J$717)</f>
        <v>0</v>
      </c>
      <c r="L47" s="121">
        <f>SUMPRODUCT(($L$3=المنصرف!$E$3:$E$717)*1,('بيان العهد والتسويات'!$C47=المنصرف!$C$3:$C$717)*1,المنصرف!$G$3:$G$717)</f>
        <v>0</v>
      </c>
      <c r="M47" s="122">
        <f>SUMPRODUCT(($L$3=المنصرف!$E$3:$E$717)*1,('بيان العهد والتسويات'!$C47=المنصرف!$C$3:$C$717)*1,المنصرف!$J$3:$J$717)</f>
        <v>0</v>
      </c>
      <c r="N47" s="124">
        <f>SUMPRODUCT(($N$3=المنصرف!$E$3:$E$717)*1,('بيان العهد والتسويات'!$C47=المنصرف!$C$3:$C$717)*1,المنصرف!$G$3:$G$717)</f>
        <v>0</v>
      </c>
      <c r="O47" s="123">
        <f>SUMPRODUCT(($N$3=المنصرف!$E$3:$E$717)*1,('بيان العهد والتسويات'!$C47=المنصرف!$C$3:$C$717)*1,المنصرف!$J$3:$J$717)</f>
        <v>0</v>
      </c>
      <c r="P47" s="121">
        <f>SUMPRODUCT(($P$3=المنصرف!$E$3:$E$717)*1,('بيان العهد والتسويات'!$C47=المنصرف!$C$3:$C$717)*1,المنصرف!$G$3:$G$717)</f>
        <v>0</v>
      </c>
      <c r="Q47" s="122">
        <f>SUMPRODUCT(($P$3=المنصرف!$E$3:$E$717)*1,('بيان العهد والتسويات'!$C47=المنصرف!$C$3:$C$717)*1,المنصرف!$J$3:$J$717)</f>
        <v>0</v>
      </c>
      <c r="R47" s="124">
        <f>SUMPRODUCT(($R$3=المنصرف!$E$3:$E$717)*1,('بيان العهد والتسويات'!$C47=المنصرف!$C$3:$C$717)*1,المنصرف!$G$3:$G$717)</f>
        <v>0</v>
      </c>
      <c r="S47" s="123">
        <f>SUMPRODUCT(($R$3=المنصرف!$E$3:$E$717)*1,('بيان العهد والتسويات'!$C47=المنصرف!$C$3:$C$717)*1,المنصرف!$J$3:$J$717)</f>
        <v>0</v>
      </c>
      <c r="T47" s="121">
        <f>SUMPRODUCT(($T$3=المنصرف!$E$3:$E$717)*1,('بيان العهد والتسويات'!$C47=المنصرف!$C$3:$C$717)*1,المنصرف!$G$3:$G$717)</f>
        <v>0</v>
      </c>
      <c r="U47" s="122">
        <f>SUMPRODUCT(($T$3=المنصرف!$E$3:$E$717)*1,('بيان العهد والتسويات'!$C47=المنصرف!$C$3:$C$717)*1,المنصرف!$J$3:$J$717)</f>
        <v>0</v>
      </c>
      <c r="V47" s="124">
        <f>SUMPRODUCT(($V$3=المنصرف!$E$3:$E$717)*1,('بيان العهد والتسويات'!$C47=المنصرف!$C$3:$C$717)*1,المنصرف!$G$3:$G$717)</f>
        <v>0</v>
      </c>
      <c r="W47" s="123">
        <f>SUMPRODUCT(($V$3=المنصرف!$E$3:$E$717)*1,('بيان العهد والتسويات'!$C47=المنصرف!$C$3:$C$717)*1,المنصرف!$J$3:$J$717)</f>
        <v>0</v>
      </c>
      <c r="X47" s="121">
        <f>SUMPRODUCT(($X$3=المنصرف!$E$3:$E$717)*1,('بيان العهد والتسويات'!$C47=المنصرف!$C$3:$C$717)*1,المنصرف!$G$3:$G$717)</f>
        <v>0</v>
      </c>
      <c r="Y47" s="122">
        <f>SUMPRODUCT(($X$3=المنصرف!$E$3:$E$717)*1,('بيان العهد والتسويات'!$C47=المنصرف!$C$3:$C$717)*1,المنصرف!$J$3:$J$717)</f>
        <v>0</v>
      </c>
      <c r="Z47" s="124">
        <f>SUMPRODUCT(($Z$3=المنصرف!$E$3:$E$717)*1,('بيان العهد والتسويات'!$C47=المنصرف!$C$3:$C$717)*1,المنصرف!$G$3:$G$717)</f>
        <v>0</v>
      </c>
      <c r="AA47" s="123">
        <f>SUMPRODUCT(($Z$3=المنصرف!$E$3:$E$717)*1,('بيان العهد والتسويات'!$C47=المنصرف!$C$3:$C$717)*1,المنصرف!$J$3:$J$717)</f>
        <v>0</v>
      </c>
      <c r="AB47" s="121">
        <f>SUMPRODUCT(($AB$3=المنصرف!$E$3:$E$717)*1,('بيان العهد والتسويات'!$C47=المنصرف!$C$3:$C$717)*1,المنصرف!$G$3:$G$717)</f>
        <v>0</v>
      </c>
      <c r="AC47" s="122">
        <f>SUMPRODUCT(($AB$3=المنصرف!$E$3:$E$717)*1,('بيان العهد والتسويات'!$C47=المنصرف!$C$3:$C$717)*1,المنصرف!$J$3:$J$717)</f>
        <v>0</v>
      </c>
      <c r="AD47" s="124">
        <f>SUMPRODUCT(($AD$3=المنصرف!$E$3:$E$717)*1,('بيان العهد والتسويات'!$C47=المنصرف!$C$3:$C$717)*1,المنصرف!$G$3:$G$717)</f>
        <v>0</v>
      </c>
      <c r="AE47" s="123">
        <f>SUMPRODUCT(($AD$3=المنصرف!$E$3:$E$717)*1,('بيان العهد والتسويات'!$C47=المنصرف!$C$3:$C$717)*1,المنصرف!$J$3:$J$717)</f>
        <v>0</v>
      </c>
      <c r="AF47" s="121">
        <f>SUMPRODUCT(($AF$3=المنصرف!$E$3:$E$717)*1,('بيان العهد والتسويات'!$C47=المنصرف!$C$3:$C$717)*1,المنصرف!$G$3:$G$717)</f>
        <v>0</v>
      </c>
      <c r="AG47" s="122">
        <f>SUMPRODUCT(($AF$3=المنصرف!$E$3:$E$717)*1,('بيان العهد والتسويات'!$C47=المنصرف!$C$3:$C$717)*1,المنصرف!$J$3:$J$717)</f>
        <v>0</v>
      </c>
      <c r="AH47" s="124">
        <f>SUMPRODUCT(($AH$3=المنصرف!$E$3:$E$717)*1,('بيان العهد والتسويات'!$C47=المنصرف!$C$3:$C$717)*1,المنصرف!$G$3:$G$717)</f>
        <v>0</v>
      </c>
      <c r="AI47" s="123">
        <f>SUMPRODUCT(($AH$3=المنصرف!$E$3:$E$717)*1,('بيان العهد والتسويات'!$C47=المنصرف!$C$3:$C$717)*1,المنصرف!$J$3:$J$717)</f>
        <v>0</v>
      </c>
      <c r="AJ47" s="145">
        <f>SUMPRODUCT((AJ$3=المنصرف!$E$3:$E$717)*1,('بيان العهد والتسويات'!$C47=المنصرف!$C$3:$C$717)*1,المنصرف!$G$3:$G$717)</f>
        <v>0</v>
      </c>
      <c r="AK47" s="145">
        <f>SUMPRODUCT((AJ$3=المنصرف!$E$3:$E$717)*1,('بيان العهد والتسويات'!$C47=المنصرف!$C$3:$C$717)*1,المنصرف!$J$3:$J$717)</f>
        <v>0</v>
      </c>
      <c r="AL47" s="161">
        <f>SUMPRODUCT((AL$3=المنصرف!$E$3:$E$717)*1,('بيان العهد والتسويات'!$C47=المنصرف!$C$3:$C$717)*1,المنصرف!$G$3:$G$717)</f>
        <v>0</v>
      </c>
      <c r="AM47" s="161">
        <f>SUMPRODUCT((AL$3=المنصرف!$E$3:$E$717)*1,('بيان العهد والتسويات'!$C47=المنصرف!$C$3:$C$717)*1,المنصرف!$J$3:$J$717)</f>
        <v>0</v>
      </c>
      <c r="AN47" s="160">
        <f>SUMPRODUCT((AN$3=المنصرف!$E$3:$E$717)*1,('بيان العهد والتسويات'!$C47=المنصرف!$C$3:$C$717)*1,المنصرف!$G$3:$G$717)</f>
        <v>0</v>
      </c>
      <c r="AO47" s="160">
        <f>SUMPRODUCT((AN$3=المنصرف!$E$3:$E$717)*1,('بيان العهد والتسويات'!$C47=المنصرف!$C$3:$C$717)*1,المنصرف!$J$3:$J$717)</f>
        <v>0</v>
      </c>
      <c r="AP47" s="160">
        <f>SUMPRODUCT((AP$3=المنصرف!$E$3:$E$717)*1,('بيان العهد والتسويات'!$C47=المنصرف!$C$3:$C$717)*1,المنصرف!$G$3:$G$717)</f>
        <v>0</v>
      </c>
      <c r="AQ47" s="160">
        <f>SUMPRODUCT((AP$3=المنصرف!$E$3:$E$717)*1,('بيان العهد والتسويات'!$C47=المنصرف!$C$3:$C$717)*1,المنصرف!$J$3:$J$717)</f>
        <v>0</v>
      </c>
      <c r="AR47" s="160">
        <f>SUMPRODUCT((AR$3=المنصرف!$E$3:$E$717)*1,('بيان العهد والتسويات'!$C47=المنصرف!$C$3:$C$717)*1,المنصرف!$G$3:$G$717)</f>
        <v>0</v>
      </c>
      <c r="AS47" s="160">
        <f>SUMPRODUCT((AR$3=المنصرف!$E$3:$E$717)*1,('بيان العهد والتسويات'!$C47=المنصرف!$C$3:$C$717)*1,المنصرف!$J$3:$J$717)</f>
        <v>0</v>
      </c>
      <c r="AT47" s="160">
        <f>SUMPRODUCT((AT$3=المنصرف!$E$3:$E$717)*1,('بيان العهد والتسويات'!$C47=المنصرف!$C$3:$C$717)*1,المنصرف!$G$3:$G$717)</f>
        <v>0</v>
      </c>
      <c r="AU47" s="160">
        <f>SUMPRODUCT((AT$3=المنصرف!$E$3:$E$717)*1,('بيان العهد والتسويات'!$C47=المنصرف!$C$3:$C$717)*1,المنصرف!$J$3:$J$717)</f>
        <v>0</v>
      </c>
      <c r="AV47" s="160">
        <f>SUMPRODUCT((AV$3=المنصرف!$E$3:$E$717)*1,('بيان العهد والتسويات'!$C47=المنصرف!$C$3:$C$717)*1,المنصرف!$G$3:$G$717)</f>
        <v>0</v>
      </c>
      <c r="AW47" s="160">
        <f>SUMPRODUCT((AV$3=المنصرف!$E$3:$E$717)*1,('بيان العهد والتسويات'!$C47=المنصرف!$C$3:$C$717)*1,المنصرف!$J$3:$J$717)</f>
        <v>0</v>
      </c>
      <c r="AX47" s="160">
        <f>SUMPRODUCT((AX$3=المنصرف!$E$3:$E$717)*1,('بيان العهد والتسويات'!$C47=المنصرف!$C$3:$C$717)*1,المنصرف!$G$3:$G$717)</f>
        <v>0</v>
      </c>
      <c r="AY47" s="160">
        <f>SUMPRODUCT((AX$3=المنصرف!$E$3:$E$717)*1,('بيان العهد والتسويات'!$C47=المنصرف!$C$3:$C$717)*1,المنصرف!$J$3:$J$717)</f>
        <v>0</v>
      </c>
      <c r="AZ47" s="160">
        <f>SUMPRODUCT((AZ$3=المنصرف!$E$3:$E$717)*1,('بيان العهد والتسويات'!$C47=المنصرف!$C$3:$C$717)*1,المنصرف!$G$3:$G$717)</f>
        <v>0</v>
      </c>
      <c r="BA47" s="160">
        <f>SUMPRODUCT((AZ$3=المنصرف!$E$3:$E$717)*1,('بيان العهد والتسويات'!$C47=المنصرف!$C$3:$C$717)*1,المنصرف!$J$3:$J$717)</f>
        <v>0</v>
      </c>
      <c r="BB47" s="160">
        <f>SUMPRODUCT((BB$3=المنصرف!$E$3:$E$717)*1,('بيان العهد والتسويات'!$C47=المنصرف!$C$3:$C$717)*1,المنصرف!$G$3:$G$717)</f>
        <v>0</v>
      </c>
      <c r="BC47" s="160">
        <f>SUMPRODUCT((BB$3=المنصرف!$E$3:$E$717)*1,('بيان العهد والتسويات'!$C47=المنصرف!$C$3:$C$717)*1,المنصرف!$J$3:$J$717)</f>
        <v>0</v>
      </c>
      <c r="BD47" s="160">
        <f>SUMPRODUCT((BD$3=المنصرف!$E$3:$E$717)*1,('بيان العهد والتسويات'!$C47=المنصرف!$C$3:$C$717)*1,المنصرف!$G$3:$G$717)</f>
        <v>0</v>
      </c>
      <c r="BE47" s="160">
        <f>SUMPRODUCT((BD$3=المنصرف!$E$3:$E$717)*1,('بيان العهد والتسويات'!$C47=المنصرف!$C$3:$C$717)*1,المنصرف!$J$3:$J$717)</f>
        <v>0</v>
      </c>
      <c r="BF47" s="160">
        <f>SUMPRODUCT((BF$3=المنصرف!$E$3:$E$717)*1,('بيان العهد والتسويات'!$C47=المنصرف!$C$3:$C$717)*1,المنصرف!$G$3:$G$717)</f>
        <v>0</v>
      </c>
      <c r="BG47" s="160">
        <f>SUMPRODUCT((BF$3=المنصرف!$E$3:$E$717)*1,('بيان العهد والتسويات'!$C47=المنصرف!$C$3:$C$717)*1,المنصرف!$J$3:$J$717)</f>
        <v>0</v>
      </c>
      <c r="BH47" s="160">
        <f>SUMPRODUCT((BH$3=المنصرف!$E$3:$E$717)*1,('بيان العهد والتسويات'!$C47=المنصرف!$C$3:$C$717)*1,المنصرف!$G$3:$G$717)</f>
        <v>0</v>
      </c>
      <c r="BI47" s="160">
        <f>SUMPRODUCT((BH$3=المنصرف!$E$3:$E$717)*1,('بيان العهد والتسويات'!$C47=المنصرف!$C$3:$C$717)*1,المنصرف!$J$3:$J$717)</f>
        <v>0</v>
      </c>
      <c r="BJ47" s="160">
        <f>SUMPRODUCT((BJ$3=المنصرف!$E$3:$E$717)*1,('بيان العهد والتسويات'!$C47=المنصرف!$C$3:$C$717)*1,المنصرف!$G$3:$G$717)</f>
        <v>0</v>
      </c>
      <c r="BK47" s="160">
        <f>SUMPRODUCT((BJ$3=المنصرف!$E$3:$E$717)*1,('بيان العهد والتسويات'!$C47=المنصرف!$C$3:$C$717)*1,المنصرف!$J$3:$J$717)</f>
        <v>0</v>
      </c>
      <c r="BL47" s="160">
        <f>SUMPRODUCT((BL$3=المنصرف!$E$3:$E$717)*1,('بيان العهد والتسويات'!$C47=المنصرف!$C$3:$C$717)*1,المنصرف!$G$3:$G$717)</f>
        <v>0</v>
      </c>
      <c r="BM47" s="160">
        <f>SUMPRODUCT((BL$3=المنصرف!$E$3:$E$717)*1,('بيان العهد والتسويات'!$C47=المنصرف!$C$3:$C$717)*1,المنصرف!$J$3:$J$717)</f>
        <v>0</v>
      </c>
      <c r="BN47" s="160">
        <f>SUMPRODUCT((BN$3=المنصرف!$E$3:$E$717)*1,('بيان العهد والتسويات'!$C47=المنصرف!$C$3:$C$717)*1,المنصرف!$G$3:$G$717)</f>
        <v>0</v>
      </c>
      <c r="BO47" s="160">
        <f>SUMPRODUCT((BN$3=المنصرف!$E$3:$E$717)*1,('بيان العهد والتسويات'!$C47=المنصرف!$C$3:$C$717)*1,المنصرف!$J$3:$J$717)</f>
        <v>0</v>
      </c>
      <c r="BP47" s="160">
        <f>SUMPRODUCT((BP$3=المنصرف!$E$3:$E$717)*1,('بيان العهد والتسويات'!$C47=المنصرف!$C$3:$C$717)*1,المنصرف!$G$3:$G$717)</f>
        <v>0</v>
      </c>
      <c r="BQ47" s="160">
        <f>SUMPRODUCT((BP$3=المنصرف!$E$3:$E$717)*1,('بيان العهد والتسويات'!$C47=المنصرف!$C$3:$C$717)*1,المنصرف!$J$3:$J$717)</f>
        <v>0</v>
      </c>
      <c r="BR47" s="160">
        <f>SUMPRODUCT((BR$3=المنصرف!$E$3:$E$717)*1,('بيان العهد والتسويات'!$C47=المنصرف!$C$3:$C$717)*1,المنصرف!$G$3:$G$717)</f>
        <v>0</v>
      </c>
      <c r="BS47" s="160">
        <f>SUMPRODUCT((BR$3=المنصرف!$E$3:$E$717)*1,('بيان العهد والتسويات'!$C47=المنصرف!$C$3:$C$717)*1,المنصرف!$J$3:$J$717)</f>
        <v>0</v>
      </c>
      <c r="BT47" s="160">
        <f>SUMPRODUCT((BT$3=المنصرف!$E$3:$E$717)*1,('بيان العهد والتسويات'!$C47=المنصرف!$C$3:$C$717)*1,المنصرف!$G$3:$G$717)</f>
        <v>0</v>
      </c>
      <c r="BU47" s="160">
        <f>SUMPRODUCT((BT$3=المنصرف!$E$3:$E$717)*1,('بيان العهد والتسويات'!$C47=المنصرف!$C$3:$C$717)*1,المنصرف!$J$3:$J$717)</f>
        <v>0</v>
      </c>
      <c r="BV47" s="160">
        <f>SUMPRODUCT((BV$3=المنصرف!$E$3:$E$717)*1,('بيان العهد والتسويات'!$C47=المنصرف!$C$3:$C$717)*1,المنصرف!$G$3:$G$717)</f>
        <v>0</v>
      </c>
      <c r="BW47" s="160">
        <f>SUMPRODUCT((BV$3=المنصرف!$E$3:$E$717)*1,('بيان العهد والتسويات'!$C47=المنصرف!$C$3:$C$717)*1,المنصرف!$J$3:$J$717)</f>
        <v>0</v>
      </c>
      <c r="BX47" s="160">
        <f>SUMPRODUCT((BX$3=المنصرف!$E$3:$E$717)*1,('بيان العهد والتسويات'!$C47=المنصرف!$C$3:$C$717)*1,المنصرف!$G$3:$G$717)</f>
        <v>0</v>
      </c>
      <c r="BY47" s="160">
        <f>SUMPRODUCT((BX$3=المنصرف!$E$3:$E$717)*1,('بيان العهد والتسويات'!$C47=المنصرف!$C$3:$C$717)*1,المنصرف!$J$3:$J$717)</f>
        <v>0</v>
      </c>
      <c r="BZ47" s="160">
        <f>SUMPRODUCT((BZ$3=المنصرف!$E$3:$E$717)*1,('بيان العهد والتسويات'!$C47=المنصرف!$C$3:$C$717)*1,المنصرف!$G$3:$G$717)</f>
        <v>0</v>
      </c>
      <c r="CA47" s="160">
        <f>SUMPRODUCT((BZ$3=المنصرف!$E$3:$E$717)*1,('بيان العهد والتسويات'!$C47=المنصرف!$C$3:$C$717)*1,المنصرف!$J$3:$J$717)</f>
        <v>0</v>
      </c>
      <c r="CB47" s="160">
        <f>SUMPRODUCT((CB$3=المنصرف!$E$3:$E$717)*1,('بيان العهد والتسويات'!$C47=المنصرف!$C$3:$C$717)*1,المنصرف!$G$3:$G$717)</f>
        <v>0</v>
      </c>
      <c r="CC47" s="160">
        <f>SUMPRODUCT((CB$3=المنصرف!$E$3:$E$717)*1,('بيان العهد والتسويات'!$C47=المنصرف!$C$3:$C$717)*1,المنصرف!$J$3:$J$717)</f>
        <v>0</v>
      </c>
      <c r="CD47" s="160">
        <f>SUMPRODUCT((CD$3=المنصرف!$E$3:$E$717)*1,('بيان العهد والتسويات'!$C47=المنصرف!$C$3:$C$717)*1,المنصرف!$G$3:$G$717)</f>
        <v>0</v>
      </c>
      <c r="CE47" s="160">
        <f>SUMPRODUCT((CD$3=المنصرف!$E$3:$E$717)*1,('بيان العهد والتسويات'!$C47=المنصرف!$C$3:$C$717)*1,المنصرف!$J$3:$J$717)</f>
        <v>0</v>
      </c>
      <c r="CF47" s="160">
        <f>SUMPRODUCT((CF$3=المنصرف!$E$3:$E$717)*1,('بيان العهد والتسويات'!$C47=المنصرف!$C$3:$C$717)*1,المنصرف!$G$3:$G$717)</f>
        <v>0</v>
      </c>
      <c r="CG47" s="160">
        <f>SUMPRODUCT((CF$3=المنصرف!$E$3:$E$717)*1,('بيان العهد والتسويات'!$C47=المنصرف!$C$3:$C$717)*1,المنصرف!$J$3:$J$717)</f>
        <v>0</v>
      </c>
      <c r="CH47" s="160">
        <f>SUMPRODUCT((CH$3=المنصرف!$E$3:$E$717)*1,('بيان العهد والتسويات'!$C47=المنصرف!$C$3:$C$717)*1,المنصرف!$G$3:$G$717)</f>
        <v>0</v>
      </c>
      <c r="CI47" s="160">
        <f>SUMPRODUCT((CH$3=المنصرف!$E$3:$E$717)*1,('بيان العهد والتسويات'!$C47=المنصرف!$C$3:$C$717)*1,المنصرف!$J$3:$J$717)</f>
        <v>0</v>
      </c>
      <c r="CJ47" s="160">
        <f>SUMPRODUCT((CJ$3=المنصرف!$E$3:$E$717)*1,('بيان العهد والتسويات'!$C47=المنصرف!$C$3:$C$717)*1,المنصرف!$G$3:$G$717)</f>
        <v>0</v>
      </c>
      <c r="CK47" s="160">
        <f>SUMPRODUCT((CJ$3=المنصرف!$E$3:$E$717)*1,('بيان العهد والتسويات'!$C47=المنصرف!$C$3:$C$717)*1,المنصرف!$J$3:$J$717)</f>
        <v>0</v>
      </c>
      <c r="CL47" s="160">
        <f>SUMPRODUCT((CL$3=المنصرف!$E$3:$E$717)*1,('بيان العهد والتسويات'!$C47=المنصرف!$C$3:$C$717)*1,المنصرف!$G$3:$G$717)</f>
        <v>0</v>
      </c>
      <c r="CM47" s="160">
        <f>SUMPRODUCT((CL$3=المنصرف!$E$3:$E$717)*1,('بيان العهد والتسويات'!$C47=المنصرف!$C$3:$C$717)*1,المنصرف!$J$3:$J$717)</f>
        <v>0</v>
      </c>
      <c r="CN47" s="160">
        <f>SUMPRODUCT((CN$3=المنصرف!$E$3:$E$717)*1,('بيان العهد والتسويات'!$C47=المنصرف!$C$3:$C$717)*1,المنصرف!$G$3:$G$717)</f>
        <v>0</v>
      </c>
      <c r="CO47" s="160">
        <f>SUMPRODUCT((CN$3=المنصرف!$E$3:$E$717)*1,('بيان العهد والتسويات'!$C47=المنصرف!$C$3:$C$717)*1,المنصرف!$J$3:$J$717)</f>
        <v>0</v>
      </c>
      <c r="CP47" s="160">
        <f>SUMPRODUCT((CP$3=المنصرف!$E$3:$E$717)*1,('بيان العهد والتسويات'!$C47=المنصرف!$C$3:$C$717)*1,المنصرف!$G$3:$G$717)</f>
        <v>0</v>
      </c>
      <c r="CQ47" s="160">
        <f>SUMPRODUCT((CP$3=المنصرف!$E$3:$E$717)*1,('بيان العهد والتسويات'!$C47=المنصرف!$C$3:$C$717)*1,المنصرف!$J$3:$J$717)</f>
        <v>0</v>
      </c>
      <c r="CR47" s="160">
        <f>SUMPRODUCT((CR$3=المنصرف!$E$3:$E$717)*1,('بيان العهد والتسويات'!$C47=المنصرف!$C$3:$C$717)*1,المنصرف!$G$3:$G$717)</f>
        <v>0</v>
      </c>
      <c r="CS47" s="160">
        <f>SUMPRODUCT((CR$3=المنصرف!$E$3:$E$717)*1,('بيان العهد والتسويات'!$C47=المنصرف!$C$3:$C$717)*1,المنصرف!$J$3:$J$717)</f>
        <v>0</v>
      </c>
      <c r="CT47" s="160">
        <f>SUMPRODUCT((CT$3=المنصرف!$E$3:$E$717)*1,('بيان العهد والتسويات'!$C47=المنصرف!$C$3:$C$717)*1,المنصرف!$G$3:$G$717)</f>
        <v>0</v>
      </c>
      <c r="CU47" s="160">
        <f>SUMPRODUCT((CT$3=المنصرف!$E$3:$E$717)*1,('بيان العهد والتسويات'!$C47=المنصرف!$C$3:$C$717)*1,المنصرف!$J$3:$J$717)</f>
        <v>0</v>
      </c>
      <c r="CV47" s="160">
        <f>SUMPRODUCT((CV$3=المنصرف!$E$3:$E$717)*1,('بيان العهد والتسويات'!$C47=المنصرف!$C$3:$C$717)*1,المنصرف!$G$3:$G$717)</f>
        <v>0</v>
      </c>
      <c r="CW47" s="160">
        <f>SUMPRODUCT((CV$3=المنصرف!$E$3:$E$717)*1,('بيان العهد والتسويات'!$C47=المنصرف!$C$3:$C$717)*1,المنصرف!$J$3:$J$717)</f>
        <v>0</v>
      </c>
      <c r="CX47" s="160">
        <f>SUMPRODUCT((CX$3=المنصرف!$E$3:$E$717)*1,('بيان العهد والتسويات'!$C47=المنصرف!$C$3:$C$717)*1,المنصرف!$G$3:$G$717)</f>
        <v>0</v>
      </c>
      <c r="CY47" s="160">
        <f>SUMPRODUCT((CX$3=المنصرف!$E$3:$E$717)*1,('بيان العهد والتسويات'!$C47=المنصرف!$C$3:$C$717)*1,المنصرف!$J$3:$J$717)</f>
        <v>0</v>
      </c>
      <c r="CZ47" s="160">
        <f>SUMPRODUCT((CZ$3=المنصرف!$E$3:$E$717)*1,('بيان العهد والتسويات'!$C47=المنصرف!$C$3:$C$717)*1,المنصرف!$G$3:$G$717)</f>
        <v>0</v>
      </c>
      <c r="DA47" s="160">
        <f>SUMPRODUCT((CZ$3=المنصرف!$E$3:$E$717)*1,('بيان العهد والتسويات'!$C47=المنصرف!$C$3:$C$717)*1,المنصرف!$J$3:$J$717)</f>
        <v>0</v>
      </c>
    </row>
    <row r="48" spans="3:105" ht="20.25" x14ac:dyDescent="0.15">
      <c r="C48" s="134">
        <v>45880</v>
      </c>
      <c r="D48" s="121">
        <f>SUMPRODUCT(($D$3=المنصرف!$E$3:$E$717)*1,('بيان العهد والتسويات'!$C48=المنصرف!$C$3:$C$717)*1,المنصرف!$G$3:$G$717)</f>
        <v>0</v>
      </c>
      <c r="E48" s="122">
        <f>SUMPRODUCT(($D$3=المنصرف!$E$3:$E$717)*1,('بيان العهد والتسويات'!$C48=المنصرف!$C$3:$C$717)*1,المنصرف!$J$3:$J$717)</f>
        <v>0</v>
      </c>
      <c r="F48" s="124">
        <f>SUMPRODUCT(($F$3=المنصرف!$E$3:$E$717)*1,('بيان العهد والتسويات'!$C48=المنصرف!$C$3:$C$717)*1,المنصرف!$G$3:$G$717)</f>
        <v>0</v>
      </c>
      <c r="G48" s="123">
        <f>SUMPRODUCT(($F$3=المنصرف!$E$3:$E$717)*1,('بيان العهد والتسويات'!$C48=المنصرف!$C$3:$C$717)*1,المنصرف!$J$3:$J$717)</f>
        <v>0</v>
      </c>
      <c r="H48" s="121">
        <f>SUMPRODUCT(($H$3=المنصرف!$E$3:$E$717)*1,('بيان العهد والتسويات'!$C48=المنصرف!$C$3:$C$717)*1,المنصرف!$G$3:$G$717)</f>
        <v>0</v>
      </c>
      <c r="I48" s="122">
        <f>SUMPRODUCT(($H$3=المنصرف!$E$3:$E$717)*1,('بيان العهد والتسويات'!$C48=المنصرف!$C$3:$C$717)*1,المنصرف!$J$3:$J$717)</f>
        <v>0</v>
      </c>
      <c r="J48" s="124">
        <f>SUMPRODUCT(($J$3=المنصرف!$E$3:$E$717)*1,('بيان العهد والتسويات'!$C48=المنصرف!$C$3:$C$717)*1,المنصرف!$G$3:$G$717)</f>
        <v>0</v>
      </c>
      <c r="K48" s="123">
        <f>SUMPRODUCT(($J$3=المنصرف!$E$3:$E$717)*1,('بيان العهد والتسويات'!$C48=المنصرف!$C$3:$C$717)*1,المنصرف!$J$3:$J$717)</f>
        <v>0</v>
      </c>
      <c r="L48" s="121">
        <f>SUMPRODUCT(($L$3=المنصرف!$E$3:$E$717)*1,('بيان العهد والتسويات'!$C48=المنصرف!$C$3:$C$717)*1,المنصرف!$G$3:$G$717)</f>
        <v>0</v>
      </c>
      <c r="M48" s="122">
        <f>SUMPRODUCT(($L$3=المنصرف!$E$3:$E$717)*1,('بيان العهد والتسويات'!$C48=المنصرف!$C$3:$C$717)*1,المنصرف!$J$3:$J$717)</f>
        <v>0</v>
      </c>
      <c r="N48" s="124">
        <f>SUMPRODUCT(($N$3=المنصرف!$E$3:$E$717)*1,('بيان العهد والتسويات'!$C48=المنصرف!$C$3:$C$717)*1,المنصرف!$G$3:$G$717)</f>
        <v>0</v>
      </c>
      <c r="O48" s="123">
        <f>SUMPRODUCT(($N$3=المنصرف!$E$3:$E$717)*1,('بيان العهد والتسويات'!$C48=المنصرف!$C$3:$C$717)*1,المنصرف!$J$3:$J$717)</f>
        <v>0</v>
      </c>
      <c r="P48" s="121">
        <f>SUMPRODUCT(($P$3=المنصرف!$E$3:$E$717)*1,('بيان العهد والتسويات'!$C48=المنصرف!$C$3:$C$717)*1,المنصرف!$G$3:$G$717)</f>
        <v>0</v>
      </c>
      <c r="Q48" s="122">
        <f>SUMPRODUCT(($P$3=المنصرف!$E$3:$E$717)*1,('بيان العهد والتسويات'!$C48=المنصرف!$C$3:$C$717)*1,المنصرف!$J$3:$J$717)</f>
        <v>0</v>
      </c>
      <c r="R48" s="124">
        <f>SUMPRODUCT(($R$3=المنصرف!$E$3:$E$717)*1,('بيان العهد والتسويات'!$C48=المنصرف!$C$3:$C$717)*1,المنصرف!$G$3:$G$717)</f>
        <v>0</v>
      </c>
      <c r="S48" s="123">
        <f>SUMPRODUCT(($R$3=المنصرف!$E$3:$E$717)*1,('بيان العهد والتسويات'!$C48=المنصرف!$C$3:$C$717)*1,المنصرف!$J$3:$J$717)</f>
        <v>0</v>
      </c>
      <c r="T48" s="121">
        <f>SUMPRODUCT(($T$3=المنصرف!$E$3:$E$717)*1,('بيان العهد والتسويات'!$C48=المنصرف!$C$3:$C$717)*1,المنصرف!$G$3:$G$717)</f>
        <v>0</v>
      </c>
      <c r="U48" s="122">
        <f>SUMPRODUCT(($T$3=المنصرف!$E$3:$E$717)*1,('بيان العهد والتسويات'!$C48=المنصرف!$C$3:$C$717)*1,المنصرف!$J$3:$J$717)</f>
        <v>0</v>
      </c>
      <c r="V48" s="124">
        <f>SUMPRODUCT(($V$3=المنصرف!$E$3:$E$717)*1,('بيان العهد والتسويات'!$C48=المنصرف!$C$3:$C$717)*1,المنصرف!$G$3:$G$717)</f>
        <v>0</v>
      </c>
      <c r="W48" s="123">
        <f>SUMPRODUCT(($V$3=المنصرف!$E$3:$E$717)*1,('بيان العهد والتسويات'!$C48=المنصرف!$C$3:$C$717)*1,المنصرف!$J$3:$J$717)</f>
        <v>0</v>
      </c>
      <c r="X48" s="121">
        <f>SUMPRODUCT(($X$3=المنصرف!$E$3:$E$717)*1,('بيان العهد والتسويات'!$C48=المنصرف!$C$3:$C$717)*1,المنصرف!$G$3:$G$717)</f>
        <v>0</v>
      </c>
      <c r="Y48" s="122">
        <f>SUMPRODUCT(($X$3=المنصرف!$E$3:$E$717)*1,('بيان العهد والتسويات'!$C48=المنصرف!$C$3:$C$717)*1,المنصرف!$J$3:$J$717)</f>
        <v>0</v>
      </c>
      <c r="Z48" s="124">
        <f>SUMPRODUCT(($Z$3=المنصرف!$E$3:$E$717)*1,('بيان العهد والتسويات'!$C48=المنصرف!$C$3:$C$717)*1,المنصرف!$G$3:$G$717)</f>
        <v>0</v>
      </c>
      <c r="AA48" s="123">
        <f>SUMPRODUCT(($Z$3=المنصرف!$E$3:$E$717)*1,('بيان العهد والتسويات'!$C48=المنصرف!$C$3:$C$717)*1,المنصرف!$J$3:$J$717)</f>
        <v>0</v>
      </c>
      <c r="AB48" s="121">
        <f>SUMPRODUCT(($AB$3=المنصرف!$E$3:$E$717)*1,('بيان العهد والتسويات'!$C48=المنصرف!$C$3:$C$717)*1,المنصرف!$G$3:$G$717)</f>
        <v>0</v>
      </c>
      <c r="AC48" s="122">
        <f>SUMPRODUCT(($AB$3=المنصرف!$E$3:$E$717)*1,('بيان العهد والتسويات'!$C48=المنصرف!$C$3:$C$717)*1,المنصرف!$J$3:$J$717)</f>
        <v>0</v>
      </c>
      <c r="AD48" s="124">
        <f>SUMPRODUCT(($AD$3=المنصرف!$E$3:$E$717)*1,('بيان العهد والتسويات'!$C48=المنصرف!$C$3:$C$717)*1,المنصرف!$G$3:$G$717)</f>
        <v>0</v>
      </c>
      <c r="AE48" s="123">
        <f>SUMPRODUCT(($AD$3=المنصرف!$E$3:$E$717)*1,('بيان العهد والتسويات'!$C48=المنصرف!$C$3:$C$717)*1,المنصرف!$J$3:$J$717)</f>
        <v>0</v>
      </c>
      <c r="AF48" s="121">
        <f>SUMPRODUCT(($AF$3=المنصرف!$E$3:$E$717)*1,('بيان العهد والتسويات'!$C48=المنصرف!$C$3:$C$717)*1,المنصرف!$G$3:$G$717)</f>
        <v>0</v>
      </c>
      <c r="AG48" s="122">
        <f>SUMPRODUCT(($AF$3=المنصرف!$E$3:$E$717)*1,('بيان العهد والتسويات'!$C48=المنصرف!$C$3:$C$717)*1,المنصرف!$J$3:$J$717)</f>
        <v>0</v>
      </c>
      <c r="AH48" s="124">
        <f>SUMPRODUCT(($AH$3=المنصرف!$E$3:$E$717)*1,('بيان العهد والتسويات'!$C48=المنصرف!$C$3:$C$717)*1,المنصرف!$G$3:$G$717)</f>
        <v>0</v>
      </c>
      <c r="AI48" s="123">
        <f>SUMPRODUCT(($AH$3=المنصرف!$E$3:$E$717)*1,('بيان العهد والتسويات'!$C48=المنصرف!$C$3:$C$717)*1,المنصرف!$J$3:$J$717)</f>
        <v>0</v>
      </c>
      <c r="AJ48" s="145">
        <f>SUMPRODUCT((AJ$3=المنصرف!$E$3:$E$717)*1,('بيان العهد والتسويات'!$C48=المنصرف!$C$3:$C$717)*1,المنصرف!$G$3:$G$717)</f>
        <v>0</v>
      </c>
      <c r="AK48" s="145">
        <f>SUMPRODUCT((AJ$3=المنصرف!$E$3:$E$717)*1,('بيان العهد والتسويات'!$C48=المنصرف!$C$3:$C$717)*1,المنصرف!$J$3:$J$717)</f>
        <v>0</v>
      </c>
      <c r="AL48" s="161">
        <f>SUMPRODUCT((AL$3=المنصرف!$E$3:$E$717)*1,('بيان العهد والتسويات'!$C48=المنصرف!$C$3:$C$717)*1,المنصرف!$G$3:$G$717)</f>
        <v>0</v>
      </c>
      <c r="AM48" s="161">
        <f>SUMPRODUCT((AL$3=المنصرف!$E$3:$E$717)*1,('بيان العهد والتسويات'!$C48=المنصرف!$C$3:$C$717)*1,المنصرف!$J$3:$J$717)</f>
        <v>0</v>
      </c>
      <c r="AN48" s="160">
        <f>SUMPRODUCT((AN$3=المنصرف!$E$3:$E$717)*1,('بيان العهد والتسويات'!$C48=المنصرف!$C$3:$C$717)*1,المنصرف!$G$3:$G$717)</f>
        <v>0</v>
      </c>
      <c r="AO48" s="160">
        <f>SUMPRODUCT((AN$3=المنصرف!$E$3:$E$717)*1,('بيان العهد والتسويات'!$C48=المنصرف!$C$3:$C$717)*1,المنصرف!$J$3:$J$717)</f>
        <v>0</v>
      </c>
      <c r="AP48" s="160">
        <f>SUMPRODUCT((AP$3=المنصرف!$E$3:$E$717)*1,('بيان العهد والتسويات'!$C48=المنصرف!$C$3:$C$717)*1,المنصرف!$G$3:$G$717)</f>
        <v>0</v>
      </c>
      <c r="AQ48" s="160">
        <f>SUMPRODUCT((AP$3=المنصرف!$E$3:$E$717)*1,('بيان العهد والتسويات'!$C48=المنصرف!$C$3:$C$717)*1,المنصرف!$J$3:$J$717)</f>
        <v>0</v>
      </c>
      <c r="AR48" s="160">
        <f>SUMPRODUCT((AR$3=المنصرف!$E$3:$E$717)*1,('بيان العهد والتسويات'!$C48=المنصرف!$C$3:$C$717)*1,المنصرف!$G$3:$G$717)</f>
        <v>0</v>
      </c>
      <c r="AS48" s="160">
        <f>SUMPRODUCT((AR$3=المنصرف!$E$3:$E$717)*1,('بيان العهد والتسويات'!$C48=المنصرف!$C$3:$C$717)*1,المنصرف!$J$3:$J$717)</f>
        <v>0</v>
      </c>
      <c r="AT48" s="160">
        <f>SUMPRODUCT((AT$3=المنصرف!$E$3:$E$717)*1,('بيان العهد والتسويات'!$C48=المنصرف!$C$3:$C$717)*1,المنصرف!$G$3:$G$717)</f>
        <v>0</v>
      </c>
      <c r="AU48" s="160">
        <f>SUMPRODUCT((AT$3=المنصرف!$E$3:$E$717)*1,('بيان العهد والتسويات'!$C48=المنصرف!$C$3:$C$717)*1,المنصرف!$J$3:$J$717)</f>
        <v>0</v>
      </c>
      <c r="AV48" s="160">
        <f>SUMPRODUCT((AV$3=المنصرف!$E$3:$E$717)*1,('بيان العهد والتسويات'!$C48=المنصرف!$C$3:$C$717)*1,المنصرف!$G$3:$G$717)</f>
        <v>0</v>
      </c>
      <c r="AW48" s="160">
        <f>SUMPRODUCT((AV$3=المنصرف!$E$3:$E$717)*1,('بيان العهد والتسويات'!$C48=المنصرف!$C$3:$C$717)*1,المنصرف!$J$3:$J$717)</f>
        <v>0</v>
      </c>
      <c r="AX48" s="160">
        <f>SUMPRODUCT((AX$3=المنصرف!$E$3:$E$717)*1,('بيان العهد والتسويات'!$C48=المنصرف!$C$3:$C$717)*1,المنصرف!$G$3:$G$717)</f>
        <v>0</v>
      </c>
      <c r="AY48" s="160">
        <f>SUMPRODUCT((AX$3=المنصرف!$E$3:$E$717)*1,('بيان العهد والتسويات'!$C48=المنصرف!$C$3:$C$717)*1,المنصرف!$J$3:$J$717)</f>
        <v>0</v>
      </c>
      <c r="AZ48" s="160">
        <f>SUMPRODUCT((AZ$3=المنصرف!$E$3:$E$717)*1,('بيان العهد والتسويات'!$C48=المنصرف!$C$3:$C$717)*1,المنصرف!$G$3:$G$717)</f>
        <v>0</v>
      </c>
      <c r="BA48" s="160">
        <f>SUMPRODUCT((AZ$3=المنصرف!$E$3:$E$717)*1,('بيان العهد والتسويات'!$C48=المنصرف!$C$3:$C$717)*1,المنصرف!$J$3:$J$717)</f>
        <v>0</v>
      </c>
      <c r="BB48" s="160">
        <f>SUMPRODUCT((BB$3=المنصرف!$E$3:$E$717)*1,('بيان العهد والتسويات'!$C48=المنصرف!$C$3:$C$717)*1,المنصرف!$G$3:$G$717)</f>
        <v>0</v>
      </c>
      <c r="BC48" s="160">
        <f>SUMPRODUCT((BB$3=المنصرف!$E$3:$E$717)*1,('بيان العهد والتسويات'!$C48=المنصرف!$C$3:$C$717)*1,المنصرف!$J$3:$J$717)</f>
        <v>0</v>
      </c>
      <c r="BD48" s="160">
        <f>SUMPRODUCT((BD$3=المنصرف!$E$3:$E$717)*1,('بيان العهد والتسويات'!$C48=المنصرف!$C$3:$C$717)*1,المنصرف!$G$3:$G$717)</f>
        <v>0</v>
      </c>
      <c r="BE48" s="160">
        <f>SUMPRODUCT((BD$3=المنصرف!$E$3:$E$717)*1,('بيان العهد والتسويات'!$C48=المنصرف!$C$3:$C$717)*1,المنصرف!$J$3:$J$717)</f>
        <v>0</v>
      </c>
      <c r="BF48" s="160">
        <f>SUMPRODUCT((BF$3=المنصرف!$E$3:$E$717)*1,('بيان العهد والتسويات'!$C48=المنصرف!$C$3:$C$717)*1,المنصرف!$G$3:$G$717)</f>
        <v>0</v>
      </c>
      <c r="BG48" s="160">
        <f>SUMPRODUCT((BF$3=المنصرف!$E$3:$E$717)*1,('بيان العهد والتسويات'!$C48=المنصرف!$C$3:$C$717)*1,المنصرف!$J$3:$J$717)</f>
        <v>0</v>
      </c>
      <c r="BH48" s="160">
        <f>SUMPRODUCT((BH$3=المنصرف!$E$3:$E$717)*1,('بيان العهد والتسويات'!$C48=المنصرف!$C$3:$C$717)*1,المنصرف!$G$3:$G$717)</f>
        <v>0</v>
      </c>
      <c r="BI48" s="160">
        <f>SUMPRODUCT((BH$3=المنصرف!$E$3:$E$717)*1,('بيان العهد والتسويات'!$C48=المنصرف!$C$3:$C$717)*1,المنصرف!$J$3:$J$717)</f>
        <v>0</v>
      </c>
      <c r="BJ48" s="160">
        <f>SUMPRODUCT((BJ$3=المنصرف!$E$3:$E$717)*1,('بيان العهد والتسويات'!$C48=المنصرف!$C$3:$C$717)*1,المنصرف!$G$3:$G$717)</f>
        <v>0</v>
      </c>
      <c r="BK48" s="160">
        <f>SUMPRODUCT((BJ$3=المنصرف!$E$3:$E$717)*1,('بيان العهد والتسويات'!$C48=المنصرف!$C$3:$C$717)*1,المنصرف!$J$3:$J$717)</f>
        <v>0</v>
      </c>
      <c r="BL48" s="160">
        <f>SUMPRODUCT((BL$3=المنصرف!$E$3:$E$717)*1,('بيان العهد والتسويات'!$C48=المنصرف!$C$3:$C$717)*1,المنصرف!$G$3:$G$717)</f>
        <v>0</v>
      </c>
      <c r="BM48" s="160">
        <f>SUMPRODUCT((BL$3=المنصرف!$E$3:$E$717)*1,('بيان العهد والتسويات'!$C48=المنصرف!$C$3:$C$717)*1,المنصرف!$J$3:$J$717)</f>
        <v>0</v>
      </c>
      <c r="BN48" s="160">
        <f>SUMPRODUCT((BN$3=المنصرف!$E$3:$E$717)*1,('بيان العهد والتسويات'!$C48=المنصرف!$C$3:$C$717)*1,المنصرف!$G$3:$G$717)</f>
        <v>0</v>
      </c>
      <c r="BO48" s="160">
        <f>SUMPRODUCT((BN$3=المنصرف!$E$3:$E$717)*1,('بيان العهد والتسويات'!$C48=المنصرف!$C$3:$C$717)*1,المنصرف!$J$3:$J$717)</f>
        <v>0</v>
      </c>
      <c r="BP48" s="160">
        <f>SUMPRODUCT((BP$3=المنصرف!$E$3:$E$717)*1,('بيان العهد والتسويات'!$C48=المنصرف!$C$3:$C$717)*1,المنصرف!$G$3:$G$717)</f>
        <v>0</v>
      </c>
      <c r="BQ48" s="160">
        <f>SUMPRODUCT((BP$3=المنصرف!$E$3:$E$717)*1,('بيان العهد والتسويات'!$C48=المنصرف!$C$3:$C$717)*1,المنصرف!$J$3:$J$717)</f>
        <v>0</v>
      </c>
      <c r="BR48" s="160">
        <f>SUMPRODUCT((BR$3=المنصرف!$E$3:$E$717)*1,('بيان العهد والتسويات'!$C48=المنصرف!$C$3:$C$717)*1,المنصرف!$G$3:$G$717)</f>
        <v>0</v>
      </c>
      <c r="BS48" s="160">
        <f>SUMPRODUCT((BR$3=المنصرف!$E$3:$E$717)*1,('بيان العهد والتسويات'!$C48=المنصرف!$C$3:$C$717)*1,المنصرف!$J$3:$J$717)</f>
        <v>0</v>
      </c>
      <c r="BT48" s="160">
        <f>SUMPRODUCT((BT$3=المنصرف!$E$3:$E$717)*1,('بيان العهد والتسويات'!$C48=المنصرف!$C$3:$C$717)*1,المنصرف!$G$3:$G$717)</f>
        <v>0</v>
      </c>
      <c r="BU48" s="160">
        <f>SUMPRODUCT((BT$3=المنصرف!$E$3:$E$717)*1,('بيان العهد والتسويات'!$C48=المنصرف!$C$3:$C$717)*1,المنصرف!$J$3:$J$717)</f>
        <v>0</v>
      </c>
      <c r="BV48" s="160">
        <f>SUMPRODUCT((BV$3=المنصرف!$E$3:$E$717)*1,('بيان العهد والتسويات'!$C48=المنصرف!$C$3:$C$717)*1,المنصرف!$G$3:$G$717)</f>
        <v>0</v>
      </c>
      <c r="BW48" s="160">
        <f>SUMPRODUCT((BV$3=المنصرف!$E$3:$E$717)*1,('بيان العهد والتسويات'!$C48=المنصرف!$C$3:$C$717)*1,المنصرف!$J$3:$J$717)</f>
        <v>0</v>
      </c>
      <c r="BX48" s="160">
        <f>SUMPRODUCT((BX$3=المنصرف!$E$3:$E$717)*1,('بيان العهد والتسويات'!$C48=المنصرف!$C$3:$C$717)*1,المنصرف!$G$3:$G$717)</f>
        <v>0</v>
      </c>
      <c r="BY48" s="160">
        <f>SUMPRODUCT((BX$3=المنصرف!$E$3:$E$717)*1,('بيان العهد والتسويات'!$C48=المنصرف!$C$3:$C$717)*1,المنصرف!$J$3:$J$717)</f>
        <v>0</v>
      </c>
      <c r="BZ48" s="160">
        <f>SUMPRODUCT((BZ$3=المنصرف!$E$3:$E$717)*1,('بيان العهد والتسويات'!$C48=المنصرف!$C$3:$C$717)*1,المنصرف!$G$3:$G$717)</f>
        <v>0</v>
      </c>
      <c r="CA48" s="160">
        <f>SUMPRODUCT((BZ$3=المنصرف!$E$3:$E$717)*1,('بيان العهد والتسويات'!$C48=المنصرف!$C$3:$C$717)*1,المنصرف!$J$3:$J$717)</f>
        <v>0</v>
      </c>
      <c r="CB48" s="160">
        <f>SUMPRODUCT((CB$3=المنصرف!$E$3:$E$717)*1,('بيان العهد والتسويات'!$C48=المنصرف!$C$3:$C$717)*1,المنصرف!$G$3:$G$717)</f>
        <v>0</v>
      </c>
      <c r="CC48" s="160">
        <f>SUMPRODUCT((CB$3=المنصرف!$E$3:$E$717)*1,('بيان العهد والتسويات'!$C48=المنصرف!$C$3:$C$717)*1,المنصرف!$J$3:$J$717)</f>
        <v>0</v>
      </c>
      <c r="CD48" s="160">
        <f>SUMPRODUCT((CD$3=المنصرف!$E$3:$E$717)*1,('بيان العهد والتسويات'!$C48=المنصرف!$C$3:$C$717)*1,المنصرف!$G$3:$G$717)</f>
        <v>0</v>
      </c>
      <c r="CE48" s="160">
        <f>SUMPRODUCT((CD$3=المنصرف!$E$3:$E$717)*1,('بيان العهد والتسويات'!$C48=المنصرف!$C$3:$C$717)*1,المنصرف!$J$3:$J$717)</f>
        <v>0</v>
      </c>
      <c r="CF48" s="160">
        <f>SUMPRODUCT((CF$3=المنصرف!$E$3:$E$717)*1,('بيان العهد والتسويات'!$C48=المنصرف!$C$3:$C$717)*1,المنصرف!$G$3:$G$717)</f>
        <v>0</v>
      </c>
      <c r="CG48" s="160">
        <f>SUMPRODUCT((CF$3=المنصرف!$E$3:$E$717)*1,('بيان العهد والتسويات'!$C48=المنصرف!$C$3:$C$717)*1,المنصرف!$J$3:$J$717)</f>
        <v>0</v>
      </c>
      <c r="CH48" s="160">
        <f>SUMPRODUCT((CH$3=المنصرف!$E$3:$E$717)*1,('بيان العهد والتسويات'!$C48=المنصرف!$C$3:$C$717)*1,المنصرف!$G$3:$G$717)</f>
        <v>0</v>
      </c>
      <c r="CI48" s="160">
        <f>SUMPRODUCT((CH$3=المنصرف!$E$3:$E$717)*1,('بيان العهد والتسويات'!$C48=المنصرف!$C$3:$C$717)*1,المنصرف!$J$3:$J$717)</f>
        <v>0</v>
      </c>
      <c r="CJ48" s="160">
        <f>SUMPRODUCT((CJ$3=المنصرف!$E$3:$E$717)*1,('بيان العهد والتسويات'!$C48=المنصرف!$C$3:$C$717)*1,المنصرف!$G$3:$G$717)</f>
        <v>0</v>
      </c>
      <c r="CK48" s="160">
        <f>SUMPRODUCT((CJ$3=المنصرف!$E$3:$E$717)*1,('بيان العهد والتسويات'!$C48=المنصرف!$C$3:$C$717)*1,المنصرف!$J$3:$J$717)</f>
        <v>0</v>
      </c>
      <c r="CL48" s="160">
        <f>SUMPRODUCT((CL$3=المنصرف!$E$3:$E$717)*1,('بيان العهد والتسويات'!$C48=المنصرف!$C$3:$C$717)*1,المنصرف!$G$3:$G$717)</f>
        <v>0</v>
      </c>
      <c r="CM48" s="160">
        <f>SUMPRODUCT((CL$3=المنصرف!$E$3:$E$717)*1,('بيان العهد والتسويات'!$C48=المنصرف!$C$3:$C$717)*1,المنصرف!$J$3:$J$717)</f>
        <v>0</v>
      </c>
      <c r="CN48" s="160">
        <f>SUMPRODUCT((CN$3=المنصرف!$E$3:$E$717)*1,('بيان العهد والتسويات'!$C48=المنصرف!$C$3:$C$717)*1,المنصرف!$G$3:$G$717)</f>
        <v>0</v>
      </c>
      <c r="CO48" s="160">
        <f>SUMPRODUCT((CN$3=المنصرف!$E$3:$E$717)*1,('بيان العهد والتسويات'!$C48=المنصرف!$C$3:$C$717)*1,المنصرف!$J$3:$J$717)</f>
        <v>0</v>
      </c>
      <c r="CP48" s="160">
        <f>SUMPRODUCT((CP$3=المنصرف!$E$3:$E$717)*1,('بيان العهد والتسويات'!$C48=المنصرف!$C$3:$C$717)*1,المنصرف!$G$3:$G$717)</f>
        <v>0</v>
      </c>
      <c r="CQ48" s="160">
        <f>SUMPRODUCT((CP$3=المنصرف!$E$3:$E$717)*1,('بيان العهد والتسويات'!$C48=المنصرف!$C$3:$C$717)*1,المنصرف!$J$3:$J$717)</f>
        <v>0</v>
      </c>
      <c r="CR48" s="160">
        <f>SUMPRODUCT((CR$3=المنصرف!$E$3:$E$717)*1,('بيان العهد والتسويات'!$C48=المنصرف!$C$3:$C$717)*1,المنصرف!$G$3:$G$717)</f>
        <v>0</v>
      </c>
      <c r="CS48" s="160">
        <f>SUMPRODUCT((CR$3=المنصرف!$E$3:$E$717)*1,('بيان العهد والتسويات'!$C48=المنصرف!$C$3:$C$717)*1,المنصرف!$J$3:$J$717)</f>
        <v>0</v>
      </c>
      <c r="CT48" s="160">
        <f>SUMPRODUCT((CT$3=المنصرف!$E$3:$E$717)*1,('بيان العهد والتسويات'!$C48=المنصرف!$C$3:$C$717)*1,المنصرف!$G$3:$G$717)</f>
        <v>0</v>
      </c>
      <c r="CU48" s="160">
        <f>SUMPRODUCT((CT$3=المنصرف!$E$3:$E$717)*1,('بيان العهد والتسويات'!$C48=المنصرف!$C$3:$C$717)*1,المنصرف!$J$3:$J$717)</f>
        <v>0</v>
      </c>
      <c r="CV48" s="160">
        <f>SUMPRODUCT((CV$3=المنصرف!$E$3:$E$717)*1,('بيان العهد والتسويات'!$C48=المنصرف!$C$3:$C$717)*1,المنصرف!$G$3:$G$717)</f>
        <v>0</v>
      </c>
      <c r="CW48" s="160">
        <f>SUMPRODUCT((CV$3=المنصرف!$E$3:$E$717)*1,('بيان العهد والتسويات'!$C48=المنصرف!$C$3:$C$717)*1,المنصرف!$J$3:$J$717)</f>
        <v>0</v>
      </c>
      <c r="CX48" s="160">
        <f>SUMPRODUCT((CX$3=المنصرف!$E$3:$E$717)*1,('بيان العهد والتسويات'!$C48=المنصرف!$C$3:$C$717)*1,المنصرف!$G$3:$G$717)</f>
        <v>0</v>
      </c>
      <c r="CY48" s="160">
        <f>SUMPRODUCT((CX$3=المنصرف!$E$3:$E$717)*1,('بيان العهد والتسويات'!$C48=المنصرف!$C$3:$C$717)*1,المنصرف!$J$3:$J$717)</f>
        <v>0</v>
      </c>
      <c r="CZ48" s="160">
        <f>SUMPRODUCT((CZ$3=المنصرف!$E$3:$E$717)*1,('بيان العهد والتسويات'!$C48=المنصرف!$C$3:$C$717)*1,المنصرف!$G$3:$G$717)</f>
        <v>0</v>
      </c>
      <c r="DA48" s="160">
        <f>SUMPRODUCT((CZ$3=المنصرف!$E$3:$E$717)*1,('بيان العهد والتسويات'!$C48=المنصرف!$C$3:$C$717)*1,المنصرف!$J$3:$J$717)</f>
        <v>0</v>
      </c>
    </row>
    <row r="49" spans="3:105" ht="20.25" x14ac:dyDescent="0.15">
      <c r="C49" s="134">
        <v>45881</v>
      </c>
      <c r="D49" s="121">
        <f>SUMPRODUCT(($D$3=المنصرف!$E$3:$E$717)*1,('بيان العهد والتسويات'!$C49=المنصرف!$C$3:$C$717)*1,المنصرف!$G$3:$G$717)</f>
        <v>0</v>
      </c>
      <c r="E49" s="122">
        <f>SUMPRODUCT(($D$3=المنصرف!$E$3:$E$717)*1,('بيان العهد والتسويات'!$C49=المنصرف!$C$3:$C$717)*1,المنصرف!$J$3:$J$717)</f>
        <v>0</v>
      </c>
      <c r="F49" s="124">
        <f>SUMPRODUCT(($F$3=المنصرف!$E$3:$E$717)*1,('بيان العهد والتسويات'!$C49=المنصرف!$C$3:$C$717)*1,المنصرف!$G$3:$G$717)</f>
        <v>0</v>
      </c>
      <c r="G49" s="123">
        <f>SUMPRODUCT(($F$3=المنصرف!$E$3:$E$717)*1,('بيان العهد والتسويات'!$C49=المنصرف!$C$3:$C$717)*1,المنصرف!$J$3:$J$717)</f>
        <v>0</v>
      </c>
      <c r="H49" s="121">
        <f>SUMPRODUCT(($H$3=المنصرف!$E$3:$E$717)*1,('بيان العهد والتسويات'!$C49=المنصرف!$C$3:$C$717)*1,المنصرف!$G$3:$G$717)</f>
        <v>0</v>
      </c>
      <c r="I49" s="122">
        <f>SUMPRODUCT(($H$3=المنصرف!$E$3:$E$717)*1,('بيان العهد والتسويات'!$C49=المنصرف!$C$3:$C$717)*1,المنصرف!$J$3:$J$717)</f>
        <v>0</v>
      </c>
      <c r="J49" s="124">
        <f>SUMPRODUCT(($J$3=المنصرف!$E$3:$E$717)*1,('بيان العهد والتسويات'!$C49=المنصرف!$C$3:$C$717)*1,المنصرف!$G$3:$G$717)</f>
        <v>0</v>
      </c>
      <c r="K49" s="123">
        <f>SUMPRODUCT(($J$3=المنصرف!$E$3:$E$717)*1,('بيان العهد والتسويات'!$C49=المنصرف!$C$3:$C$717)*1,المنصرف!$J$3:$J$717)</f>
        <v>0</v>
      </c>
      <c r="L49" s="121">
        <f>SUMPRODUCT(($L$3=المنصرف!$E$3:$E$717)*1,('بيان العهد والتسويات'!$C49=المنصرف!$C$3:$C$717)*1,المنصرف!$G$3:$G$717)</f>
        <v>0</v>
      </c>
      <c r="M49" s="122">
        <f>SUMPRODUCT(($L$3=المنصرف!$E$3:$E$717)*1,('بيان العهد والتسويات'!$C49=المنصرف!$C$3:$C$717)*1,المنصرف!$J$3:$J$717)</f>
        <v>0</v>
      </c>
      <c r="N49" s="124">
        <f>SUMPRODUCT(($N$3=المنصرف!$E$3:$E$717)*1,('بيان العهد والتسويات'!$C49=المنصرف!$C$3:$C$717)*1,المنصرف!$G$3:$G$717)</f>
        <v>0</v>
      </c>
      <c r="O49" s="123">
        <f>SUMPRODUCT(($N$3=المنصرف!$E$3:$E$717)*1,('بيان العهد والتسويات'!$C49=المنصرف!$C$3:$C$717)*1,المنصرف!$J$3:$J$717)</f>
        <v>0</v>
      </c>
      <c r="P49" s="121">
        <f>SUMPRODUCT(($P$3=المنصرف!$E$3:$E$717)*1,('بيان العهد والتسويات'!$C49=المنصرف!$C$3:$C$717)*1,المنصرف!$G$3:$G$717)</f>
        <v>0</v>
      </c>
      <c r="Q49" s="122">
        <f>SUMPRODUCT(($P$3=المنصرف!$E$3:$E$717)*1,('بيان العهد والتسويات'!$C49=المنصرف!$C$3:$C$717)*1,المنصرف!$J$3:$J$717)</f>
        <v>0</v>
      </c>
      <c r="R49" s="124">
        <f>SUMPRODUCT(($R$3=المنصرف!$E$3:$E$717)*1,('بيان العهد والتسويات'!$C49=المنصرف!$C$3:$C$717)*1,المنصرف!$G$3:$G$717)</f>
        <v>0</v>
      </c>
      <c r="S49" s="123">
        <f>SUMPRODUCT(($R$3=المنصرف!$E$3:$E$717)*1,('بيان العهد والتسويات'!$C49=المنصرف!$C$3:$C$717)*1,المنصرف!$J$3:$J$717)</f>
        <v>0</v>
      </c>
      <c r="T49" s="121">
        <f>SUMPRODUCT(($T$3=المنصرف!$E$3:$E$717)*1,('بيان العهد والتسويات'!$C49=المنصرف!$C$3:$C$717)*1,المنصرف!$G$3:$G$717)</f>
        <v>0</v>
      </c>
      <c r="U49" s="122">
        <f>SUMPRODUCT(($T$3=المنصرف!$E$3:$E$717)*1,('بيان العهد والتسويات'!$C49=المنصرف!$C$3:$C$717)*1,المنصرف!$J$3:$J$717)</f>
        <v>0</v>
      </c>
      <c r="V49" s="124">
        <f>SUMPRODUCT(($V$3=المنصرف!$E$3:$E$717)*1,('بيان العهد والتسويات'!$C49=المنصرف!$C$3:$C$717)*1,المنصرف!$G$3:$G$717)</f>
        <v>0</v>
      </c>
      <c r="W49" s="123">
        <f>SUMPRODUCT(($V$3=المنصرف!$E$3:$E$717)*1,('بيان العهد والتسويات'!$C49=المنصرف!$C$3:$C$717)*1,المنصرف!$J$3:$J$717)</f>
        <v>0</v>
      </c>
      <c r="X49" s="121">
        <f>SUMPRODUCT(($X$3=المنصرف!$E$3:$E$717)*1,('بيان العهد والتسويات'!$C49=المنصرف!$C$3:$C$717)*1,المنصرف!$G$3:$G$717)</f>
        <v>0</v>
      </c>
      <c r="Y49" s="122">
        <f>SUMPRODUCT(($X$3=المنصرف!$E$3:$E$717)*1,('بيان العهد والتسويات'!$C49=المنصرف!$C$3:$C$717)*1,المنصرف!$J$3:$J$717)</f>
        <v>0</v>
      </c>
      <c r="Z49" s="124">
        <f>SUMPRODUCT(($Z$3=المنصرف!$E$3:$E$717)*1,('بيان العهد والتسويات'!$C49=المنصرف!$C$3:$C$717)*1,المنصرف!$G$3:$G$717)</f>
        <v>0</v>
      </c>
      <c r="AA49" s="123">
        <f>SUMPRODUCT(($Z$3=المنصرف!$E$3:$E$717)*1,('بيان العهد والتسويات'!$C49=المنصرف!$C$3:$C$717)*1,المنصرف!$J$3:$J$717)</f>
        <v>0</v>
      </c>
      <c r="AB49" s="121">
        <f>SUMPRODUCT(($AB$3=المنصرف!$E$3:$E$717)*1,('بيان العهد والتسويات'!$C49=المنصرف!$C$3:$C$717)*1,المنصرف!$G$3:$G$717)</f>
        <v>0</v>
      </c>
      <c r="AC49" s="122">
        <f>SUMPRODUCT(($AB$3=المنصرف!$E$3:$E$717)*1,('بيان العهد والتسويات'!$C49=المنصرف!$C$3:$C$717)*1,المنصرف!$J$3:$J$717)</f>
        <v>0</v>
      </c>
      <c r="AD49" s="124">
        <f>SUMPRODUCT(($AD$3=المنصرف!$E$3:$E$717)*1,('بيان العهد والتسويات'!$C49=المنصرف!$C$3:$C$717)*1,المنصرف!$G$3:$G$717)</f>
        <v>0</v>
      </c>
      <c r="AE49" s="123">
        <f>SUMPRODUCT(($AD$3=المنصرف!$E$3:$E$717)*1,('بيان العهد والتسويات'!$C49=المنصرف!$C$3:$C$717)*1,المنصرف!$J$3:$J$717)</f>
        <v>0</v>
      </c>
      <c r="AF49" s="121">
        <f>SUMPRODUCT(($AF$3=المنصرف!$E$3:$E$717)*1,('بيان العهد والتسويات'!$C49=المنصرف!$C$3:$C$717)*1,المنصرف!$G$3:$G$717)</f>
        <v>0</v>
      </c>
      <c r="AG49" s="122">
        <f>SUMPRODUCT(($AF$3=المنصرف!$E$3:$E$717)*1,('بيان العهد والتسويات'!$C49=المنصرف!$C$3:$C$717)*1,المنصرف!$J$3:$J$717)</f>
        <v>0</v>
      </c>
      <c r="AH49" s="124">
        <f>SUMPRODUCT(($AH$3=المنصرف!$E$3:$E$717)*1,('بيان العهد والتسويات'!$C49=المنصرف!$C$3:$C$717)*1,المنصرف!$G$3:$G$717)</f>
        <v>0</v>
      </c>
      <c r="AI49" s="123">
        <f>SUMPRODUCT(($AH$3=المنصرف!$E$3:$E$717)*1,('بيان العهد والتسويات'!$C49=المنصرف!$C$3:$C$717)*1,المنصرف!$J$3:$J$717)</f>
        <v>0</v>
      </c>
      <c r="AJ49" s="145">
        <f>SUMPRODUCT((AJ$3=المنصرف!$E$3:$E$717)*1,('بيان العهد والتسويات'!$C49=المنصرف!$C$3:$C$717)*1,المنصرف!$G$3:$G$717)</f>
        <v>0</v>
      </c>
      <c r="AK49" s="145">
        <f>SUMPRODUCT((AJ$3=المنصرف!$E$3:$E$717)*1,('بيان العهد والتسويات'!$C49=المنصرف!$C$3:$C$717)*1,المنصرف!$J$3:$J$717)</f>
        <v>0</v>
      </c>
      <c r="AL49" s="161">
        <f>SUMPRODUCT((AL$3=المنصرف!$E$3:$E$717)*1,('بيان العهد والتسويات'!$C49=المنصرف!$C$3:$C$717)*1,المنصرف!$G$3:$G$717)</f>
        <v>0</v>
      </c>
      <c r="AM49" s="161">
        <f>SUMPRODUCT((AL$3=المنصرف!$E$3:$E$717)*1,('بيان العهد والتسويات'!$C49=المنصرف!$C$3:$C$717)*1,المنصرف!$J$3:$J$717)</f>
        <v>0</v>
      </c>
      <c r="AN49" s="160">
        <f>SUMPRODUCT((AN$3=المنصرف!$E$3:$E$717)*1,('بيان العهد والتسويات'!$C49=المنصرف!$C$3:$C$717)*1,المنصرف!$G$3:$G$717)</f>
        <v>0</v>
      </c>
      <c r="AO49" s="160">
        <f>SUMPRODUCT((AN$3=المنصرف!$E$3:$E$717)*1,('بيان العهد والتسويات'!$C49=المنصرف!$C$3:$C$717)*1,المنصرف!$J$3:$J$717)</f>
        <v>0</v>
      </c>
      <c r="AP49" s="160">
        <f>SUMPRODUCT((AP$3=المنصرف!$E$3:$E$717)*1,('بيان العهد والتسويات'!$C49=المنصرف!$C$3:$C$717)*1,المنصرف!$G$3:$G$717)</f>
        <v>0</v>
      </c>
      <c r="AQ49" s="160">
        <f>SUMPRODUCT((AP$3=المنصرف!$E$3:$E$717)*1,('بيان العهد والتسويات'!$C49=المنصرف!$C$3:$C$717)*1,المنصرف!$J$3:$J$717)</f>
        <v>0</v>
      </c>
      <c r="AR49" s="160">
        <f>SUMPRODUCT((AR$3=المنصرف!$E$3:$E$717)*1,('بيان العهد والتسويات'!$C49=المنصرف!$C$3:$C$717)*1,المنصرف!$G$3:$G$717)</f>
        <v>0</v>
      </c>
      <c r="AS49" s="160">
        <f>SUMPRODUCT((AR$3=المنصرف!$E$3:$E$717)*1,('بيان العهد والتسويات'!$C49=المنصرف!$C$3:$C$717)*1,المنصرف!$J$3:$J$717)</f>
        <v>0</v>
      </c>
      <c r="AT49" s="160">
        <f>SUMPRODUCT((AT$3=المنصرف!$E$3:$E$717)*1,('بيان العهد والتسويات'!$C49=المنصرف!$C$3:$C$717)*1,المنصرف!$G$3:$G$717)</f>
        <v>0</v>
      </c>
      <c r="AU49" s="160">
        <f>SUMPRODUCT((AT$3=المنصرف!$E$3:$E$717)*1,('بيان العهد والتسويات'!$C49=المنصرف!$C$3:$C$717)*1,المنصرف!$J$3:$J$717)</f>
        <v>0</v>
      </c>
      <c r="AV49" s="160">
        <f>SUMPRODUCT((AV$3=المنصرف!$E$3:$E$717)*1,('بيان العهد والتسويات'!$C49=المنصرف!$C$3:$C$717)*1,المنصرف!$G$3:$G$717)</f>
        <v>0</v>
      </c>
      <c r="AW49" s="160">
        <f>SUMPRODUCT((AV$3=المنصرف!$E$3:$E$717)*1,('بيان العهد والتسويات'!$C49=المنصرف!$C$3:$C$717)*1,المنصرف!$J$3:$J$717)</f>
        <v>0</v>
      </c>
      <c r="AX49" s="160">
        <f>SUMPRODUCT((AX$3=المنصرف!$E$3:$E$717)*1,('بيان العهد والتسويات'!$C49=المنصرف!$C$3:$C$717)*1,المنصرف!$G$3:$G$717)</f>
        <v>0</v>
      </c>
      <c r="AY49" s="160">
        <f>SUMPRODUCT((AX$3=المنصرف!$E$3:$E$717)*1,('بيان العهد والتسويات'!$C49=المنصرف!$C$3:$C$717)*1,المنصرف!$J$3:$J$717)</f>
        <v>0</v>
      </c>
      <c r="AZ49" s="160">
        <f>SUMPRODUCT((AZ$3=المنصرف!$E$3:$E$717)*1,('بيان العهد والتسويات'!$C49=المنصرف!$C$3:$C$717)*1,المنصرف!$G$3:$G$717)</f>
        <v>0</v>
      </c>
      <c r="BA49" s="160">
        <f>SUMPRODUCT((AZ$3=المنصرف!$E$3:$E$717)*1,('بيان العهد والتسويات'!$C49=المنصرف!$C$3:$C$717)*1,المنصرف!$J$3:$J$717)</f>
        <v>0</v>
      </c>
      <c r="BB49" s="160">
        <f>SUMPRODUCT((BB$3=المنصرف!$E$3:$E$717)*1,('بيان العهد والتسويات'!$C49=المنصرف!$C$3:$C$717)*1,المنصرف!$G$3:$G$717)</f>
        <v>0</v>
      </c>
      <c r="BC49" s="160">
        <f>SUMPRODUCT((BB$3=المنصرف!$E$3:$E$717)*1,('بيان العهد والتسويات'!$C49=المنصرف!$C$3:$C$717)*1,المنصرف!$J$3:$J$717)</f>
        <v>0</v>
      </c>
      <c r="BD49" s="160">
        <f>SUMPRODUCT((BD$3=المنصرف!$E$3:$E$717)*1,('بيان العهد والتسويات'!$C49=المنصرف!$C$3:$C$717)*1,المنصرف!$G$3:$G$717)</f>
        <v>0</v>
      </c>
      <c r="BE49" s="160">
        <f>SUMPRODUCT((BD$3=المنصرف!$E$3:$E$717)*1,('بيان العهد والتسويات'!$C49=المنصرف!$C$3:$C$717)*1,المنصرف!$J$3:$J$717)</f>
        <v>0</v>
      </c>
      <c r="BF49" s="160">
        <f>SUMPRODUCT((BF$3=المنصرف!$E$3:$E$717)*1,('بيان العهد والتسويات'!$C49=المنصرف!$C$3:$C$717)*1,المنصرف!$G$3:$G$717)</f>
        <v>0</v>
      </c>
      <c r="BG49" s="160">
        <f>SUMPRODUCT((BF$3=المنصرف!$E$3:$E$717)*1,('بيان العهد والتسويات'!$C49=المنصرف!$C$3:$C$717)*1,المنصرف!$J$3:$J$717)</f>
        <v>0</v>
      </c>
      <c r="BH49" s="160">
        <f>SUMPRODUCT((BH$3=المنصرف!$E$3:$E$717)*1,('بيان العهد والتسويات'!$C49=المنصرف!$C$3:$C$717)*1,المنصرف!$G$3:$G$717)</f>
        <v>0</v>
      </c>
      <c r="BI49" s="160">
        <f>SUMPRODUCT((BH$3=المنصرف!$E$3:$E$717)*1,('بيان العهد والتسويات'!$C49=المنصرف!$C$3:$C$717)*1,المنصرف!$J$3:$J$717)</f>
        <v>0</v>
      </c>
      <c r="BJ49" s="160">
        <f>SUMPRODUCT((BJ$3=المنصرف!$E$3:$E$717)*1,('بيان العهد والتسويات'!$C49=المنصرف!$C$3:$C$717)*1,المنصرف!$G$3:$G$717)</f>
        <v>0</v>
      </c>
      <c r="BK49" s="160">
        <f>SUMPRODUCT((BJ$3=المنصرف!$E$3:$E$717)*1,('بيان العهد والتسويات'!$C49=المنصرف!$C$3:$C$717)*1,المنصرف!$J$3:$J$717)</f>
        <v>0</v>
      </c>
      <c r="BL49" s="160">
        <f>SUMPRODUCT((BL$3=المنصرف!$E$3:$E$717)*1,('بيان العهد والتسويات'!$C49=المنصرف!$C$3:$C$717)*1,المنصرف!$G$3:$G$717)</f>
        <v>0</v>
      </c>
      <c r="BM49" s="160">
        <f>SUMPRODUCT((BL$3=المنصرف!$E$3:$E$717)*1,('بيان العهد والتسويات'!$C49=المنصرف!$C$3:$C$717)*1,المنصرف!$J$3:$J$717)</f>
        <v>0</v>
      </c>
      <c r="BN49" s="160">
        <f>SUMPRODUCT((BN$3=المنصرف!$E$3:$E$717)*1,('بيان العهد والتسويات'!$C49=المنصرف!$C$3:$C$717)*1,المنصرف!$G$3:$G$717)</f>
        <v>0</v>
      </c>
      <c r="BO49" s="160">
        <f>SUMPRODUCT((BN$3=المنصرف!$E$3:$E$717)*1,('بيان العهد والتسويات'!$C49=المنصرف!$C$3:$C$717)*1,المنصرف!$J$3:$J$717)</f>
        <v>0</v>
      </c>
      <c r="BP49" s="160">
        <f>SUMPRODUCT((BP$3=المنصرف!$E$3:$E$717)*1,('بيان العهد والتسويات'!$C49=المنصرف!$C$3:$C$717)*1,المنصرف!$G$3:$G$717)</f>
        <v>0</v>
      </c>
      <c r="BQ49" s="160">
        <f>SUMPRODUCT((BP$3=المنصرف!$E$3:$E$717)*1,('بيان العهد والتسويات'!$C49=المنصرف!$C$3:$C$717)*1,المنصرف!$J$3:$J$717)</f>
        <v>0</v>
      </c>
      <c r="BR49" s="160">
        <f>SUMPRODUCT((BR$3=المنصرف!$E$3:$E$717)*1,('بيان العهد والتسويات'!$C49=المنصرف!$C$3:$C$717)*1,المنصرف!$G$3:$G$717)</f>
        <v>0</v>
      </c>
      <c r="BS49" s="160">
        <f>SUMPRODUCT((BR$3=المنصرف!$E$3:$E$717)*1,('بيان العهد والتسويات'!$C49=المنصرف!$C$3:$C$717)*1,المنصرف!$J$3:$J$717)</f>
        <v>0</v>
      </c>
      <c r="BT49" s="160">
        <f>SUMPRODUCT((BT$3=المنصرف!$E$3:$E$717)*1,('بيان العهد والتسويات'!$C49=المنصرف!$C$3:$C$717)*1,المنصرف!$G$3:$G$717)</f>
        <v>0</v>
      </c>
      <c r="BU49" s="160">
        <f>SUMPRODUCT((BT$3=المنصرف!$E$3:$E$717)*1,('بيان العهد والتسويات'!$C49=المنصرف!$C$3:$C$717)*1,المنصرف!$J$3:$J$717)</f>
        <v>0</v>
      </c>
      <c r="BV49" s="160">
        <f>SUMPRODUCT((BV$3=المنصرف!$E$3:$E$717)*1,('بيان العهد والتسويات'!$C49=المنصرف!$C$3:$C$717)*1,المنصرف!$G$3:$G$717)</f>
        <v>0</v>
      </c>
      <c r="BW49" s="160">
        <f>SUMPRODUCT((BV$3=المنصرف!$E$3:$E$717)*1,('بيان العهد والتسويات'!$C49=المنصرف!$C$3:$C$717)*1,المنصرف!$J$3:$J$717)</f>
        <v>0</v>
      </c>
      <c r="BX49" s="160">
        <f>SUMPRODUCT((BX$3=المنصرف!$E$3:$E$717)*1,('بيان العهد والتسويات'!$C49=المنصرف!$C$3:$C$717)*1,المنصرف!$G$3:$G$717)</f>
        <v>0</v>
      </c>
      <c r="BY49" s="160">
        <f>SUMPRODUCT((BX$3=المنصرف!$E$3:$E$717)*1,('بيان العهد والتسويات'!$C49=المنصرف!$C$3:$C$717)*1,المنصرف!$J$3:$J$717)</f>
        <v>0</v>
      </c>
      <c r="BZ49" s="160">
        <f>SUMPRODUCT((BZ$3=المنصرف!$E$3:$E$717)*1,('بيان العهد والتسويات'!$C49=المنصرف!$C$3:$C$717)*1,المنصرف!$G$3:$G$717)</f>
        <v>0</v>
      </c>
      <c r="CA49" s="160">
        <f>SUMPRODUCT((BZ$3=المنصرف!$E$3:$E$717)*1,('بيان العهد والتسويات'!$C49=المنصرف!$C$3:$C$717)*1,المنصرف!$J$3:$J$717)</f>
        <v>0</v>
      </c>
      <c r="CB49" s="160">
        <f>SUMPRODUCT((CB$3=المنصرف!$E$3:$E$717)*1,('بيان العهد والتسويات'!$C49=المنصرف!$C$3:$C$717)*1,المنصرف!$G$3:$G$717)</f>
        <v>0</v>
      </c>
      <c r="CC49" s="160">
        <f>SUMPRODUCT((CB$3=المنصرف!$E$3:$E$717)*1,('بيان العهد والتسويات'!$C49=المنصرف!$C$3:$C$717)*1,المنصرف!$J$3:$J$717)</f>
        <v>0</v>
      </c>
      <c r="CD49" s="160">
        <f>SUMPRODUCT((CD$3=المنصرف!$E$3:$E$717)*1,('بيان العهد والتسويات'!$C49=المنصرف!$C$3:$C$717)*1,المنصرف!$G$3:$G$717)</f>
        <v>0</v>
      </c>
      <c r="CE49" s="160">
        <f>SUMPRODUCT((CD$3=المنصرف!$E$3:$E$717)*1,('بيان العهد والتسويات'!$C49=المنصرف!$C$3:$C$717)*1,المنصرف!$J$3:$J$717)</f>
        <v>0</v>
      </c>
      <c r="CF49" s="160">
        <f>SUMPRODUCT((CF$3=المنصرف!$E$3:$E$717)*1,('بيان العهد والتسويات'!$C49=المنصرف!$C$3:$C$717)*1,المنصرف!$G$3:$G$717)</f>
        <v>0</v>
      </c>
      <c r="CG49" s="160">
        <f>SUMPRODUCT((CF$3=المنصرف!$E$3:$E$717)*1,('بيان العهد والتسويات'!$C49=المنصرف!$C$3:$C$717)*1,المنصرف!$J$3:$J$717)</f>
        <v>0</v>
      </c>
      <c r="CH49" s="160">
        <f>SUMPRODUCT((CH$3=المنصرف!$E$3:$E$717)*1,('بيان العهد والتسويات'!$C49=المنصرف!$C$3:$C$717)*1,المنصرف!$G$3:$G$717)</f>
        <v>0</v>
      </c>
      <c r="CI49" s="160">
        <f>SUMPRODUCT((CH$3=المنصرف!$E$3:$E$717)*1,('بيان العهد والتسويات'!$C49=المنصرف!$C$3:$C$717)*1,المنصرف!$J$3:$J$717)</f>
        <v>0</v>
      </c>
      <c r="CJ49" s="160">
        <f>SUMPRODUCT((CJ$3=المنصرف!$E$3:$E$717)*1,('بيان العهد والتسويات'!$C49=المنصرف!$C$3:$C$717)*1,المنصرف!$G$3:$G$717)</f>
        <v>0</v>
      </c>
      <c r="CK49" s="160">
        <f>SUMPRODUCT((CJ$3=المنصرف!$E$3:$E$717)*1,('بيان العهد والتسويات'!$C49=المنصرف!$C$3:$C$717)*1,المنصرف!$J$3:$J$717)</f>
        <v>0</v>
      </c>
      <c r="CL49" s="160">
        <f>SUMPRODUCT((CL$3=المنصرف!$E$3:$E$717)*1,('بيان العهد والتسويات'!$C49=المنصرف!$C$3:$C$717)*1,المنصرف!$G$3:$G$717)</f>
        <v>0</v>
      </c>
      <c r="CM49" s="160">
        <f>SUMPRODUCT((CL$3=المنصرف!$E$3:$E$717)*1,('بيان العهد والتسويات'!$C49=المنصرف!$C$3:$C$717)*1,المنصرف!$J$3:$J$717)</f>
        <v>0</v>
      </c>
      <c r="CN49" s="160">
        <f>SUMPRODUCT((CN$3=المنصرف!$E$3:$E$717)*1,('بيان العهد والتسويات'!$C49=المنصرف!$C$3:$C$717)*1,المنصرف!$G$3:$G$717)</f>
        <v>0</v>
      </c>
      <c r="CO49" s="160">
        <f>SUMPRODUCT((CN$3=المنصرف!$E$3:$E$717)*1,('بيان العهد والتسويات'!$C49=المنصرف!$C$3:$C$717)*1,المنصرف!$J$3:$J$717)</f>
        <v>0</v>
      </c>
      <c r="CP49" s="160">
        <f>SUMPRODUCT((CP$3=المنصرف!$E$3:$E$717)*1,('بيان العهد والتسويات'!$C49=المنصرف!$C$3:$C$717)*1,المنصرف!$G$3:$G$717)</f>
        <v>0</v>
      </c>
      <c r="CQ49" s="160">
        <f>SUMPRODUCT((CP$3=المنصرف!$E$3:$E$717)*1,('بيان العهد والتسويات'!$C49=المنصرف!$C$3:$C$717)*1,المنصرف!$J$3:$J$717)</f>
        <v>0</v>
      </c>
      <c r="CR49" s="160">
        <f>SUMPRODUCT((CR$3=المنصرف!$E$3:$E$717)*1,('بيان العهد والتسويات'!$C49=المنصرف!$C$3:$C$717)*1,المنصرف!$G$3:$G$717)</f>
        <v>0</v>
      </c>
      <c r="CS49" s="160">
        <f>SUMPRODUCT((CR$3=المنصرف!$E$3:$E$717)*1,('بيان العهد والتسويات'!$C49=المنصرف!$C$3:$C$717)*1,المنصرف!$J$3:$J$717)</f>
        <v>0</v>
      </c>
      <c r="CT49" s="160">
        <f>SUMPRODUCT((CT$3=المنصرف!$E$3:$E$717)*1,('بيان العهد والتسويات'!$C49=المنصرف!$C$3:$C$717)*1,المنصرف!$G$3:$G$717)</f>
        <v>0</v>
      </c>
      <c r="CU49" s="160">
        <f>SUMPRODUCT((CT$3=المنصرف!$E$3:$E$717)*1,('بيان العهد والتسويات'!$C49=المنصرف!$C$3:$C$717)*1,المنصرف!$J$3:$J$717)</f>
        <v>0</v>
      </c>
      <c r="CV49" s="160">
        <f>SUMPRODUCT((CV$3=المنصرف!$E$3:$E$717)*1,('بيان العهد والتسويات'!$C49=المنصرف!$C$3:$C$717)*1,المنصرف!$G$3:$G$717)</f>
        <v>0</v>
      </c>
      <c r="CW49" s="160">
        <f>SUMPRODUCT((CV$3=المنصرف!$E$3:$E$717)*1,('بيان العهد والتسويات'!$C49=المنصرف!$C$3:$C$717)*1,المنصرف!$J$3:$J$717)</f>
        <v>0</v>
      </c>
      <c r="CX49" s="160">
        <f>SUMPRODUCT((CX$3=المنصرف!$E$3:$E$717)*1,('بيان العهد والتسويات'!$C49=المنصرف!$C$3:$C$717)*1,المنصرف!$G$3:$G$717)</f>
        <v>0</v>
      </c>
      <c r="CY49" s="160">
        <f>SUMPRODUCT((CX$3=المنصرف!$E$3:$E$717)*1,('بيان العهد والتسويات'!$C49=المنصرف!$C$3:$C$717)*1,المنصرف!$J$3:$J$717)</f>
        <v>0</v>
      </c>
      <c r="CZ49" s="160">
        <f>SUMPRODUCT((CZ$3=المنصرف!$E$3:$E$717)*1,('بيان العهد والتسويات'!$C49=المنصرف!$C$3:$C$717)*1,المنصرف!$G$3:$G$717)</f>
        <v>0</v>
      </c>
      <c r="DA49" s="160">
        <f>SUMPRODUCT((CZ$3=المنصرف!$E$3:$E$717)*1,('بيان العهد والتسويات'!$C49=المنصرف!$C$3:$C$717)*1,المنصرف!$J$3:$J$717)</f>
        <v>0</v>
      </c>
    </row>
    <row r="50" spans="3:105" ht="20.25" x14ac:dyDescent="0.15">
      <c r="C50" s="134">
        <v>45882</v>
      </c>
      <c r="D50" s="121">
        <f>SUMPRODUCT(($D$3=المنصرف!$E$3:$E$717)*1,('بيان العهد والتسويات'!$C50=المنصرف!$C$3:$C$717)*1,المنصرف!$G$3:$G$717)</f>
        <v>0</v>
      </c>
      <c r="E50" s="122">
        <f>SUMPRODUCT(($D$3=المنصرف!$E$3:$E$717)*1,('بيان العهد والتسويات'!$C50=المنصرف!$C$3:$C$717)*1,المنصرف!$J$3:$J$717)</f>
        <v>0</v>
      </c>
      <c r="F50" s="124">
        <f>SUMPRODUCT(($F$3=المنصرف!$E$3:$E$717)*1,('بيان العهد والتسويات'!$C50=المنصرف!$C$3:$C$717)*1,المنصرف!$G$3:$G$717)</f>
        <v>0</v>
      </c>
      <c r="G50" s="123">
        <f>SUMPRODUCT(($F$3=المنصرف!$E$3:$E$717)*1,('بيان العهد والتسويات'!$C50=المنصرف!$C$3:$C$717)*1,المنصرف!$J$3:$J$717)</f>
        <v>0</v>
      </c>
      <c r="H50" s="121">
        <f>SUMPRODUCT(($H$3=المنصرف!$E$3:$E$717)*1,('بيان العهد والتسويات'!$C50=المنصرف!$C$3:$C$717)*1,المنصرف!$G$3:$G$717)</f>
        <v>0</v>
      </c>
      <c r="I50" s="122">
        <f>SUMPRODUCT(($H$3=المنصرف!$E$3:$E$717)*1,('بيان العهد والتسويات'!$C50=المنصرف!$C$3:$C$717)*1,المنصرف!$J$3:$J$717)</f>
        <v>0</v>
      </c>
      <c r="J50" s="124">
        <f>SUMPRODUCT(($J$3=المنصرف!$E$3:$E$717)*1,('بيان العهد والتسويات'!$C50=المنصرف!$C$3:$C$717)*1,المنصرف!$G$3:$G$717)</f>
        <v>0</v>
      </c>
      <c r="K50" s="123">
        <f>SUMPRODUCT(($J$3=المنصرف!$E$3:$E$717)*1,('بيان العهد والتسويات'!$C50=المنصرف!$C$3:$C$717)*1,المنصرف!$J$3:$J$717)</f>
        <v>0</v>
      </c>
      <c r="L50" s="121">
        <f>SUMPRODUCT(($L$3=المنصرف!$E$3:$E$717)*1,('بيان العهد والتسويات'!$C50=المنصرف!$C$3:$C$717)*1,المنصرف!$G$3:$G$717)</f>
        <v>0</v>
      </c>
      <c r="M50" s="122">
        <f>SUMPRODUCT(($L$3=المنصرف!$E$3:$E$717)*1,('بيان العهد والتسويات'!$C50=المنصرف!$C$3:$C$717)*1,المنصرف!$J$3:$J$717)</f>
        <v>0</v>
      </c>
      <c r="N50" s="124">
        <f>SUMPRODUCT(($N$3=المنصرف!$E$3:$E$717)*1,('بيان العهد والتسويات'!$C50=المنصرف!$C$3:$C$717)*1,المنصرف!$G$3:$G$717)</f>
        <v>0</v>
      </c>
      <c r="O50" s="123">
        <f>SUMPRODUCT(($N$3=المنصرف!$E$3:$E$717)*1,('بيان العهد والتسويات'!$C50=المنصرف!$C$3:$C$717)*1,المنصرف!$J$3:$J$717)</f>
        <v>0</v>
      </c>
      <c r="P50" s="121">
        <f>SUMPRODUCT(($P$3=المنصرف!$E$3:$E$717)*1,('بيان العهد والتسويات'!$C50=المنصرف!$C$3:$C$717)*1,المنصرف!$G$3:$G$717)</f>
        <v>0</v>
      </c>
      <c r="Q50" s="122">
        <f>SUMPRODUCT(($P$3=المنصرف!$E$3:$E$717)*1,('بيان العهد والتسويات'!$C50=المنصرف!$C$3:$C$717)*1,المنصرف!$J$3:$J$717)</f>
        <v>0</v>
      </c>
      <c r="R50" s="124">
        <f>SUMPRODUCT(($R$3=المنصرف!$E$3:$E$717)*1,('بيان العهد والتسويات'!$C50=المنصرف!$C$3:$C$717)*1,المنصرف!$G$3:$G$717)</f>
        <v>0</v>
      </c>
      <c r="S50" s="123">
        <f>SUMPRODUCT(($R$3=المنصرف!$E$3:$E$717)*1,('بيان العهد والتسويات'!$C50=المنصرف!$C$3:$C$717)*1,المنصرف!$J$3:$J$717)</f>
        <v>0</v>
      </c>
      <c r="T50" s="121">
        <f>SUMPRODUCT(($T$3=المنصرف!$E$3:$E$717)*1,('بيان العهد والتسويات'!$C50=المنصرف!$C$3:$C$717)*1,المنصرف!$G$3:$G$717)</f>
        <v>0</v>
      </c>
      <c r="U50" s="122">
        <f>SUMPRODUCT(($T$3=المنصرف!$E$3:$E$717)*1,('بيان العهد والتسويات'!$C50=المنصرف!$C$3:$C$717)*1,المنصرف!$J$3:$J$717)</f>
        <v>0</v>
      </c>
      <c r="V50" s="124">
        <f>SUMPRODUCT(($V$3=المنصرف!$E$3:$E$717)*1,('بيان العهد والتسويات'!$C50=المنصرف!$C$3:$C$717)*1,المنصرف!$G$3:$G$717)</f>
        <v>0</v>
      </c>
      <c r="W50" s="123">
        <f>SUMPRODUCT(($V$3=المنصرف!$E$3:$E$717)*1,('بيان العهد والتسويات'!$C50=المنصرف!$C$3:$C$717)*1,المنصرف!$J$3:$J$717)</f>
        <v>0</v>
      </c>
      <c r="X50" s="121">
        <f>SUMPRODUCT(($X$3=المنصرف!$E$3:$E$717)*1,('بيان العهد والتسويات'!$C50=المنصرف!$C$3:$C$717)*1,المنصرف!$G$3:$G$717)</f>
        <v>0</v>
      </c>
      <c r="Y50" s="122">
        <f>SUMPRODUCT(($X$3=المنصرف!$E$3:$E$717)*1,('بيان العهد والتسويات'!$C50=المنصرف!$C$3:$C$717)*1,المنصرف!$J$3:$J$717)</f>
        <v>0</v>
      </c>
      <c r="Z50" s="124">
        <f>SUMPRODUCT(($Z$3=المنصرف!$E$3:$E$717)*1,('بيان العهد والتسويات'!$C50=المنصرف!$C$3:$C$717)*1,المنصرف!$G$3:$G$717)</f>
        <v>0</v>
      </c>
      <c r="AA50" s="123">
        <f>SUMPRODUCT(($Z$3=المنصرف!$E$3:$E$717)*1,('بيان العهد والتسويات'!$C50=المنصرف!$C$3:$C$717)*1,المنصرف!$J$3:$J$717)</f>
        <v>0</v>
      </c>
      <c r="AB50" s="121">
        <f>SUMPRODUCT(($AB$3=المنصرف!$E$3:$E$717)*1,('بيان العهد والتسويات'!$C50=المنصرف!$C$3:$C$717)*1,المنصرف!$G$3:$G$717)</f>
        <v>0</v>
      </c>
      <c r="AC50" s="122">
        <f>SUMPRODUCT(($AB$3=المنصرف!$E$3:$E$717)*1,('بيان العهد والتسويات'!$C50=المنصرف!$C$3:$C$717)*1,المنصرف!$J$3:$J$717)</f>
        <v>0</v>
      </c>
      <c r="AD50" s="124">
        <f>SUMPRODUCT(($AD$3=المنصرف!$E$3:$E$717)*1,('بيان العهد والتسويات'!$C50=المنصرف!$C$3:$C$717)*1,المنصرف!$G$3:$G$717)</f>
        <v>0</v>
      </c>
      <c r="AE50" s="123">
        <f>SUMPRODUCT(($AD$3=المنصرف!$E$3:$E$717)*1,('بيان العهد والتسويات'!$C50=المنصرف!$C$3:$C$717)*1,المنصرف!$J$3:$J$717)</f>
        <v>0</v>
      </c>
      <c r="AF50" s="121">
        <f>SUMPRODUCT(($AF$3=المنصرف!$E$3:$E$717)*1,('بيان العهد والتسويات'!$C50=المنصرف!$C$3:$C$717)*1,المنصرف!$G$3:$G$717)</f>
        <v>0</v>
      </c>
      <c r="AG50" s="122">
        <f>SUMPRODUCT(($AF$3=المنصرف!$E$3:$E$717)*1,('بيان العهد والتسويات'!$C50=المنصرف!$C$3:$C$717)*1,المنصرف!$J$3:$J$717)</f>
        <v>0</v>
      </c>
      <c r="AH50" s="124">
        <f>SUMPRODUCT(($AH$3=المنصرف!$E$3:$E$717)*1,('بيان العهد والتسويات'!$C50=المنصرف!$C$3:$C$717)*1,المنصرف!$G$3:$G$717)</f>
        <v>0</v>
      </c>
      <c r="AI50" s="123">
        <f>SUMPRODUCT(($AH$3=المنصرف!$E$3:$E$717)*1,('بيان العهد والتسويات'!$C50=المنصرف!$C$3:$C$717)*1,المنصرف!$J$3:$J$717)</f>
        <v>0</v>
      </c>
      <c r="AJ50" s="145">
        <f>SUMPRODUCT((AJ$3=المنصرف!$E$3:$E$717)*1,('بيان العهد والتسويات'!$C50=المنصرف!$C$3:$C$717)*1,المنصرف!$G$3:$G$717)</f>
        <v>0</v>
      </c>
      <c r="AK50" s="145">
        <f>SUMPRODUCT((AJ$3=المنصرف!$E$3:$E$717)*1,('بيان العهد والتسويات'!$C50=المنصرف!$C$3:$C$717)*1,المنصرف!$J$3:$J$717)</f>
        <v>0</v>
      </c>
      <c r="AL50" s="161">
        <f>SUMPRODUCT((AL$3=المنصرف!$E$3:$E$717)*1,('بيان العهد والتسويات'!$C50=المنصرف!$C$3:$C$717)*1,المنصرف!$G$3:$G$717)</f>
        <v>0</v>
      </c>
      <c r="AM50" s="161">
        <f>SUMPRODUCT((AL$3=المنصرف!$E$3:$E$717)*1,('بيان العهد والتسويات'!$C50=المنصرف!$C$3:$C$717)*1,المنصرف!$J$3:$J$717)</f>
        <v>0</v>
      </c>
      <c r="AN50" s="160">
        <f>SUMPRODUCT((AN$3=المنصرف!$E$3:$E$717)*1,('بيان العهد والتسويات'!$C50=المنصرف!$C$3:$C$717)*1,المنصرف!$G$3:$G$717)</f>
        <v>0</v>
      </c>
      <c r="AO50" s="160">
        <f>SUMPRODUCT((AN$3=المنصرف!$E$3:$E$717)*1,('بيان العهد والتسويات'!$C50=المنصرف!$C$3:$C$717)*1,المنصرف!$J$3:$J$717)</f>
        <v>0</v>
      </c>
      <c r="AP50" s="160">
        <f>SUMPRODUCT((AP$3=المنصرف!$E$3:$E$717)*1,('بيان العهد والتسويات'!$C50=المنصرف!$C$3:$C$717)*1,المنصرف!$G$3:$G$717)</f>
        <v>0</v>
      </c>
      <c r="AQ50" s="160">
        <f>SUMPRODUCT((AP$3=المنصرف!$E$3:$E$717)*1,('بيان العهد والتسويات'!$C50=المنصرف!$C$3:$C$717)*1,المنصرف!$J$3:$J$717)</f>
        <v>0</v>
      </c>
      <c r="AR50" s="160">
        <f>SUMPRODUCT((AR$3=المنصرف!$E$3:$E$717)*1,('بيان العهد والتسويات'!$C50=المنصرف!$C$3:$C$717)*1,المنصرف!$G$3:$G$717)</f>
        <v>0</v>
      </c>
      <c r="AS50" s="160">
        <f>SUMPRODUCT((AR$3=المنصرف!$E$3:$E$717)*1,('بيان العهد والتسويات'!$C50=المنصرف!$C$3:$C$717)*1,المنصرف!$J$3:$J$717)</f>
        <v>0</v>
      </c>
      <c r="AT50" s="160">
        <f>SUMPRODUCT((AT$3=المنصرف!$E$3:$E$717)*1,('بيان العهد والتسويات'!$C50=المنصرف!$C$3:$C$717)*1,المنصرف!$G$3:$G$717)</f>
        <v>0</v>
      </c>
      <c r="AU50" s="160">
        <f>SUMPRODUCT((AT$3=المنصرف!$E$3:$E$717)*1,('بيان العهد والتسويات'!$C50=المنصرف!$C$3:$C$717)*1,المنصرف!$J$3:$J$717)</f>
        <v>0</v>
      </c>
      <c r="AV50" s="160">
        <f>SUMPRODUCT((AV$3=المنصرف!$E$3:$E$717)*1,('بيان العهد والتسويات'!$C50=المنصرف!$C$3:$C$717)*1,المنصرف!$G$3:$G$717)</f>
        <v>0</v>
      </c>
      <c r="AW50" s="160">
        <f>SUMPRODUCT((AV$3=المنصرف!$E$3:$E$717)*1,('بيان العهد والتسويات'!$C50=المنصرف!$C$3:$C$717)*1,المنصرف!$J$3:$J$717)</f>
        <v>0</v>
      </c>
      <c r="AX50" s="160">
        <f>SUMPRODUCT((AX$3=المنصرف!$E$3:$E$717)*1,('بيان العهد والتسويات'!$C50=المنصرف!$C$3:$C$717)*1,المنصرف!$G$3:$G$717)</f>
        <v>0</v>
      </c>
      <c r="AY50" s="160">
        <f>SUMPRODUCT((AX$3=المنصرف!$E$3:$E$717)*1,('بيان العهد والتسويات'!$C50=المنصرف!$C$3:$C$717)*1,المنصرف!$J$3:$J$717)</f>
        <v>0</v>
      </c>
      <c r="AZ50" s="160">
        <f>SUMPRODUCT((AZ$3=المنصرف!$E$3:$E$717)*1,('بيان العهد والتسويات'!$C50=المنصرف!$C$3:$C$717)*1,المنصرف!$G$3:$G$717)</f>
        <v>0</v>
      </c>
      <c r="BA50" s="160">
        <f>SUMPRODUCT((AZ$3=المنصرف!$E$3:$E$717)*1,('بيان العهد والتسويات'!$C50=المنصرف!$C$3:$C$717)*1,المنصرف!$J$3:$J$717)</f>
        <v>0</v>
      </c>
      <c r="BB50" s="160">
        <f>SUMPRODUCT((BB$3=المنصرف!$E$3:$E$717)*1,('بيان العهد والتسويات'!$C50=المنصرف!$C$3:$C$717)*1,المنصرف!$G$3:$G$717)</f>
        <v>0</v>
      </c>
      <c r="BC50" s="160">
        <f>SUMPRODUCT((BB$3=المنصرف!$E$3:$E$717)*1,('بيان العهد والتسويات'!$C50=المنصرف!$C$3:$C$717)*1,المنصرف!$J$3:$J$717)</f>
        <v>0</v>
      </c>
      <c r="BD50" s="160">
        <f>SUMPRODUCT((BD$3=المنصرف!$E$3:$E$717)*1,('بيان العهد والتسويات'!$C50=المنصرف!$C$3:$C$717)*1,المنصرف!$G$3:$G$717)</f>
        <v>0</v>
      </c>
      <c r="BE50" s="160">
        <f>SUMPRODUCT((BD$3=المنصرف!$E$3:$E$717)*1,('بيان العهد والتسويات'!$C50=المنصرف!$C$3:$C$717)*1,المنصرف!$J$3:$J$717)</f>
        <v>0</v>
      </c>
      <c r="BF50" s="160">
        <f>SUMPRODUCT((BF$3=المنصرف!$E$3:$E$717)*1,('بيان العهد والتسويات'!$C50=المنصرف!$C$3:$C$717)*1,المنصرف!$G$3:$G$717)</f>
        <v>0</v>
      </c>
      <c r="BG50" s="160">
        <f>SUMPRODUCT((BF$3=المنصرف!$E$3:$E$717)*1,('بيان العهد والتسويات'!$C50=المنصرف!$C$3:$C$717)*1,المنصرف!$J$3:$J$717)</f>
        <v>0</v>
      </c>
      <c r="BH50" s="160">
        <f>SUMPRODUCT((BH$3=المنصرف!$E$3:$E$717)*1,('بيان العهد والتسويات'!$C50=المنصرف!$C$3:$C$717)*1,المنصرف!$G$3:$G$717)</f>
        <v>0</v>
      </c>
      <c r="BI50" s="160">
        <f>SUMPRODUCT((BH$3=المنصرف!$E$3:$E$717)*1,('بيان العهد والتسويات'!$C50=المنصرف!$C$3:$C$717)*1,المنصرف!$J$3:$J$717)</f>
        <v>0</v>
      </c>
      <c r="BJ50" s="160">
        <f>SUMPRODUCT((BJ$3=المنصرف!$E$3:$E$717)*1,('بيان العهد والتسويات'!$C50=المنصرف!$C$3:$C$717)*1,المنصرف!$G$3:$G$717)</f>
        <v>0</v>
      </c>
      <c r="BK50" s="160">
        <f>SUMPRODUCT((BJ$3=المنصرف!$E$3:$E$717)*1,('بيان العهد والتسويات'!$C50=المنصرف!$C$3:$C$717)*1,المنصرف!$J$3:$J$717)</f>
        <v>0</v>
      </c>
      <c r="BL50" s="160">
        <f>SUMPRODUCT((BL$3=المنصرف!$E$3:$E$717)*1,('بيان العهد والتسويات'!$C50=المنصرف!$C$3:$C$717)*1,المنصرف!$G$3:$G$717)</f>
        <v>0</v>
      </c>
      <c r="BM50" s="160">
        <f>SUMPRODUCT((BL$3=المنصرف!$E$3:$E$717)*1,('بيان العهد والتسويات'!$C50=المنصرف!$C$3:$C$717)*1,المنصرف!$J$3:$J$717)</f>
        <v>0</v>
      </c>
      <c r="BN50" s="160">
        <f>SUMPRODUCT((BN$3=المنصرف!$E$3:$E$717)*1,('بيان العهد والتسويات'!$C50=المنصرف!$C$3:$C$717)*1,المنصرف!$G$3:$G$717)</f>
        <v>0</v>
      </c>
      <c r="BO50" s="160">
        <f>SUMPRODUCT((BN$3=المنصرف!$E$3:$E$717)*1,('بيان العهد والتسويات'!$C50=المنصرف!$C$3:$C$717)*1,المنصرف!$J$3:$J$717)</f>
        <v>0</v>
      </c>
      <c r="BP50" s="160">
        <f>SUMPRODUCT((BP$3=المنصرف!$E$3:$E$717)*1,('بيان العهد والتسويات'!$C50=المنصرف!$C$3:$C$717)*1,المنصرف!$G$3:$G$717)</f>
        <v>0</v>
      </c>
      <c r="BQ50" s="160">
        <f>SUMPRODUCT((BP$3=المنصرف!$E$3:$E$717)*1,('بيان العهد والتسويات'!$C50=المنصرف!$C$3:$C$717)*1,المنصرف!$J$3:$J$717)</f>
        <v>0</v>
      </c>
      <c r="BR50" s="160">
        <f>SUMPRODUCT((BR$3=المنصرف!$E$3:$E$717)*1,('بيان العهد والتسويات'!$C50=المنصرف!$C$3:$C$717)*1,المنصرف!$G$3:$G$717)</f>
        <v>0</v>
      </c>
      <c r="BS50" s="160">
        <f>SUMPRODUCT((BR$3=المنصرف!$E$3:$E$717)*1,('بيان العهد والتسويات'!$C50=المنصرف!$C$3:$C$717)*1,المنصرف!$J$3:$J$717)</f>
        <v>0</v>
      </c>
      <c r="BT50" s="160">
        <f>SUMPRODUCT((BT$3=المنصرف!$E$3:$E$717)*1,('بيان العهد والتسويات'!$C50=المنصرف!$C$3:$C$717)*1,المنصرف!$G$3:$G$717)</f>
        <v>0</v>
      </c>
      <c r="BU50" s="160">
        <f>SUMPRODUCT((BT$3=المنصرف!$E$3:$E$717)*1,('بيان العهد والتسويات'!$C50=المنصرف!$C$3:$C$717)*1,المنصرف!$J$3:$J$717)</f>
        <v>0</v>
      </c>
      <c r="BV50" s="160">
        <f>SUMPRODUCT((BV$3=المنصرف!$E$3:$E$717)*1,('بيان العهد والتسويات'!$C50=المنصرف!$C$3:$C$717)*1,المنصرف!$G$3:$G$717)</f>
        <v>0</v>
      </c>
      <c r="BW50" s="160">
        <f>SUMPRODUCT((BV$3=المنصرف!$E$3:$E$717)*1,('بيان العهد والتسويات'!$C50=المنصرف!$C$3:$C$717)*1,المنصرف!$J$3:$J$717)</f>
        <v>0</v>
      </c>
      <c r="BX50" s="160">
        <f>SUMPRODUCT((BX$3=المنصرف!$E$3:$E$717)*1,('بيان العهد والتسويات'!$C50=المنصرف!$C$3:$C$717)*1,المنصرف!$G$3:$G$717)</f>
        <v>0</v>
      </c>
      <c r="BY50" s="160">
        <f>SUMPRODUCT((BX$3=المنصرف!$E$3:$E$717)*1,('بيان العهد والتسويات'!$C50=المنصرف!$C$3:$C$717)*1,المنصرف!$J$3:$J$717)</f>
        <v>0</v>
      </c>
      <c r="BZ50" s="160">
        <f>SUMPRODUCT((BZ$3=المنصرف!$E$3:$E$717)*1,('بيان العهد والتسويات'!$C50=المنصرف!$C$3:$C$717)*1,المنصرف!$G$3:$G$717)</f>
        <v>0</v>
      </c>
      <c r="CA50" s="160">
        <f>SUMPRODUCT((BZ$3=المنصرف!$E$3:$E$717)*1,('بيان العهد والتسويات'!$C50=المنصرف!$C$3:$C$717)*1,المنصرف!$J$3:$J$717)</f>
        <v>0</v>
      </c>
      <c r="CB50" s="160">
        <f>SUMPRODUCT((CB$3=المنصرف!$E$3:$E$717)*1,('بيان العهد والتسويات'!$C50=المنصرف!$C$3:$C$717)*1,المنصرف!$G$3:$G$717)</f>
        <v>0</v>
      </c>
      <c r="CC50" s="160">
        <f>SUMPRODUCT((CB$3=المنصرف!$E$3:$E$717)*1,('بيان العهد والتسويات'!$C50=المنصرف!$C$3:$C$717)*1,المنصرف!$J$3:$J$717)</f>
        <v>0</v>
      </c>
      <c r="CD50" s="160">
        <f>SUMPRODUCT((CD$3=المنصرف!$E$3:$E$717)*1,('بيان العهد والتسويات'!$C50=المنصرف!$C$3:$C$717)*1,المنصرف!$G$3:$G$717)</f>
        <v>0</v>
      </c>
      <c r="CE50" s="160">
        <f>SUMPRODUCT((CD$3=المنصرف!$E$3:$E$717)*1,('بيان العهد والتسويات'!$C50=المنصرف!$C$3:$C$717)*1,المنصرف!$J$3:$J$717)</f>
        <v>0</v>
      </c>
      <c r="CF50" s="160">
        <f>SUMPRODUCT((CF$3=المنصرف!$E$3:$E$717)*1,('بيان العهد والتسويات'!$C50=المنصرف!$C$3:$C$717)*1,المنصرف!$G$3:$G$717)</f>
        <v>0</v>
      </c>
      <c r="CG50" s="160">
        <f>SUMPRODUCT((CF$3=المنصرف!$E$3:$E$717)*1,('بيان العهد والتسويات'!$C50=المنصرف!$C$3:$C$717)*1,المنصرف!$J$3:$J$717)</f>
        <v>0</v>
      </c>
      <c r="CH50" s="160">
        <f>SUMPRODUCT((CH$3=المنصرف!$E$3:$E$717)*1,('بيان العهد والتسويات'!$C50=المنصرف!$C$3:$C$717)*1,المنصرف!$G$3:$G$717)</f>
        <v>0</v>
      </c>
      <c r="CI50" s="160">
        <f>SUMPRODUCT((CH$3=المنصرف!$E$3:$E$717)*1,('بيان العهد والتسويات'!$C50=المنصرف!$C$3:$C$717)*1,المنصرف!$J$3:$J$717)</f>
        <v>0</v>
      </c>
      <c r="CJ50" s="160">
        <f>SUMPRODUCT((CJ$3=المنصرف!$E$3:$E$717)*1,('بيان العهد والتسويات'!$C50=المنصرف!$C$3:$C$717)*1,المنصرف!$G$3:$G$717)</f>
        <v>0</v>
      </c>
      <c r="CK50" s="160">
        <f>SUMPRODUCT((CJ$3=المنصرف!$E$3:$E$717)*1,('بيان العهد والتسويات'!$C50=المنصرف!$C$3:$C$717)*1,المنصرف!$J$3:$J$717)</f>
        <v>0</v>
      </c>
      <c r="CL50" s="160">
        <f>SUMPRODUCT((CL$3=المنصرف!$E$3:$E$717)*1,('بيان العهد والتسويات'!$C50=المنصرف!$C$3:$C$717)*1,المنصرف!$G$3:$G$717)</f>
        <v>0</v>
      </c>
      <c r="CM50" s="160">
        <f>SUMPRODUCT((CL$3=المنصرف!$E$3:$E$717)*1,('بيان العهد والتسويات'!$C50=المنصرف!$C$3:$C$717)*1,المنصرف!$J$3:$J$717)</f>
        <v>0</v>
      </c>
      <c r="CN50" s="160">
        <f>SUMPRODUCT((CN$3=المنصرف!$E$3:$E$717)*1,('بيان العهد والتسويات'!$C50=المنصرف!$C$3:$C$717)*1,المنصرف!$G$3:$G$717)</f>
        <v>0</v>
      </c>
      <c r="CO50" s="160">
        <f>SUMPRODUCT((CN$3=المنصرف!$E$3:$E$717)*1,('بيان العهد والتسويات'!$C50=المنصرف!$C$3:$C$717)*1,المنصرف!$J$3:$J$717)</f>
        <v>0</v>
      </c>
      <c r="CP50" s="160">
        <f>SUMPRODUCT((CP$3=المنصرف!$E$3:$E$717)*1,('بيان العهد والتسويات'!$C50=المنصرف!$C$3:$C$717)*1,المنصرف!$G$3:$G$717)</f>
        <v>0</v>
      </c>
      <c r="CQ50" s="160">
        <f>SUMPRODUCT((CP$3=المنصرف!$E$3:$E$717)*1,('بيان العهد والتسويات'!$C50=المنصرف!$C$3:$C$717)*1,المنصرف!$J$3:$J$717)</f>
        <v>0</v>
      </c>
      <c r="CR50" s="160">
        <f>SUMPRODUCT((CR$3=المنصرف!$E$3:$E$717)*1,('بيان العهد والتسويات'!$C50=المنصرف!$C$3:$C$717)*1,المنصرف!$G$3:$G$717)</f>
        <v>0</v>
      </c>
      <c r="CS50" s="160">
        <f>SUMPRODUCT((CR$3=المنصرف!$E$3:$E$717)*1,('بيان العهد والتسويات'!$C50=المنصرف!$C$3:$C$717)*1,المنصرف!$J$3:$J$717)</f>
        <v>0</v>
      </c>
      <c r="CT50" s="160">
        <f>SUMPRODUCT((CT$3=المنصرف!$E$3:$E$717)*1,('بيان العهد والتسويات'!$C50=المنصرف!$C$3:$C$717)*1,المنصرف!$G$3:$G$717)</f>
        <v>0</v>
      </c>
      <c r="CU50" s="160">
        <f>SUMPRODUCT((CT$3=المنصرف!$E$3:$E$717)*1,('بيان العهد والتسويات'!$C50=المنصرف!$C$3:$C$717)*1,المنصرف!$J$3:$J$717)</f>
        <v>0</v>
      </c>
      <c r="CV50" s="160">
        <f>SUMPRODUCT((CV$3=المنصرف!$E$3:$E$717)*1,('بيان العهد والتسويات'!$C50=المنصرف!$C$3:$C$717)*1,المنصرف!$G$3:$G$717)</f>
        <v>0</v>
      </c>
      <c r="CW50" s="160">
        <f>SUMPRODUCT((CV$3=المنصرف!$E$3:$E$717)*1,('بيان العهد والتسويات'!$C50=المنصرف!$C$3:$C$717)*1,المنصرف!$J$3:$J$717)</f>
        <v>0</v>
      </c>
      <c r="CX50" s="160">
        <f>SUMPRODUCT((CX$3=المنصرف!$E$3:$E$717)*1,('بيان العهد والتسويات'!$C50=المنصرف!$C$3:$C$717)*1,المنصرف!$G$3:$G$717)</f>
        <v>0</v>
      </c>
      <c r="CY50" s="160">
        <f>SUMPRODUCT((CX$3=المنصرف!$E$3:$E$717)*1,('بيان العهد والتسويات'!$C50=المنصرف!$C$3:$C$717)*1,المنصرف!$J$3:$J$717)</f>
        <v>0</v>
      </c>
      <c r="CZ50" s="160">
        <f>SUMPRODUCT((CZ$3=المنصرف!$E$3:$E$717)*1,('بيان العهد والتسويات'!$C50=المنصرف!$C$3:$C$717)*1,المنصرف!$G$3:$G$717)</f>
        <v>0</v>
      </c>
      <c r="DA50" s="160">
        <f>SUMPRODUCT((CZ$3=المنصرف!$E$3:$E$717)*1,('بيان العهد والتسويات'!$C50=المنصرف!$C$3:$C$717)*1,المنصرف!$J$3:$J$717)</f>
        <v>0</v>
      </c>
    </row>
    <row r="51" spans="3:105" ht="20.25" x14ac:dyDescent="0.15">
      <c r="C51" s="134">
        <v>45883</v>
      </c>
      <c r="D51" s="121">
        <f>SUMPRODUCT(($D$3=المنصرف!$E$3:$E$717)*1,('بيان العهد والتسويات'!$C51=المنصرف!$C$3:$C$717)*1,المنصرف!$G$3:$G$717)</f>
        <v>0</v>
      </c>
      <c r="E51" s="122">
        <f>SUMPRODUCT(($D$3=المنصرف!$E$3:$E$717)*1,('بيان العهد والتسويات'!$C51=المنصرف!$C$3:$C$717)*1,المنصرف!$J$3:$J$717)</f>
        <v>0</v>
      </c>
      <c r="F51" s="124">
        <f>SUMPRODUCT(($F$3=المنصرف!$E$3:$E$717)*1,('بيان العهد والتسويات'!$C51=المنصرف!$C$3:$C$717)*1,المنصرف!$G$3:$G$717)</f>
        <v>0</v>
      </c>
      <c r="G51" s="123">
        <f>SUMPRODUCT(($F$3=المنصرف!$E$3:$E$717)*1,('بيان العهد والتسويات'!$C51=المنصرف!$C$3:$C$717)*1,المنصرف!$J$3:$J$717)</f>
        <v>0</v>
      </c>
      <c r="H51" s="121">
        <f>SUMPRODUCT(($H$3=المنصرف!$E$3:$E$717)*1,('بيان العهد والتسويات'!$C51=المنصرف!$C$3:$C$717)*1,المنصرف!$G$3:$G$717)</f>
        <v>0</v>
      </c>
      <c r="I51" s="122">
        <f>SUMPRODUCT(($H$3=المنصرف!$E$3:$E$717)*1,('بيان العهد والتسويات'!$C51=المنصرف!$C$3:$C$717)*1,المنصرف!$J$3:$J$717)</f>
        <v>0</v>
      </c>
      <c r="J51" s="124">
        <f>SUMPRODUCT(($J$3=المنصرف!$E$3:$E$717)*1,('بيان العهد والتسويات'!$C51=المنصرف!$C$3:$C$717)*1,المنصرف!$G$3:$G$717)</f>
        <v>0</v>
      </c>
      <c r="K51" s="123">
        <f>SUMPRODUCT(($J$3=المنصرف!$E$3:$E$717)*1,('بيان العهد والتسويات'!$C51=المنصرف!$C$3:$C$717)*1,المنصرف!$J$3:$J$717)</f>
        <v>0</v>
      </c>
      <c r="L51" s="121">
        <f>SUMPRODUCT(($L$3=المنصرف!$E$3:$E$717)*1,('بيان العهد والتسويات'!$C51=المنصرف!$C$3:$C$717)*1,المنصرف!$G$3:$G$717)</f>
        <v>0</v>
      </c>
      <c r="M51" s="122">
        <f>SUMPRODUCT(($L$3=المنصرف!$E$3:$E$717)*1,('بيان العهد والتسويات'!$C51=المنصرف!$C$3:$C$717)*1,المنصرف!$J$3:$J$717)</f>
        <v>0</v>
      </c>
      <c r="N51" s="124">
        <f>SUMPRODUCT(($N$3=المنصرف!$E$3:$E$717)*1,('بيان العهد والتسويات'!$C51=المنصرف!$C$3:$C$717)*1,المنصرف!$G$3:$G$717)</f>
        <v>0</v>
      </c>
      <c r="O51" s="123">
        <f>SUMPRODUCT(($N$3=المنصرف!$E$3:$E$717)*1,('بيان العهد والتسويات'!$C51=المنصرف!$C$3:$C$717)*1,المنصرف!$J$3:$J$717)</f>
        <v>0</v>
      </c>
      <c r="P51" s="121">
        <f>SUMPRODUCT(($P$3=المنصرف!$E$3:$E$717)*1,('بيان العهد والتسويات'!$C51=المنصرف!$C$3:$C$717)*1,المنصرف!$G$3:$G$717)</f>
        <v>0</v>
      </c>
      <c r="Q51" s="122">
        <f>SUMPRODUCT(($P$3=المنصرف!$E$3:$E$717)*1,('بيان العهد والتسويات'!$C51=المنصرف!$C$3:$C$717)*1,المنصرف!$J$3:$J$717)</f>
        <v>0</v>
      </c>
      <c r="R51" s="124">
        <f>SUMPRODUCT(($R$3=المنصرف!$E$3:$E$717)*1,('بيان العهد والتسويات'!$C51=المنصرف!$C$3:$C$717)*1,المنصرف!$G$3:$G$717)</f>
        <v>0</v>
      </c>
      <c r="S51" s="123">
        <f>SUMPRODUCT(($R$3=المنصرف!$E$3:$E$717)*1,('بيان العهد والتسويات'!$C51=المنصرف!$C$3:$C$717)*1,المنصرف!$J$3:$J$717)</f>
        <v>0</v>
      </c>
      <c r="T51" s="121">
        <f>SUMPRODUCT(($T$3=المنصرف!$E$3:$E$717)*1,('بيان العهد والتسويات'!$C51=المنصرف!$C$3:$C$717)*1,المنصرف!$G$3:$G$717)</f>
        <v>0</v>
      </c>
      <c r="U51" s="122">
        <f>SUMPRODUCT(($T$3=المنصرف!$E$3:$E$717)*1,('بيان العهد والتسويات'!$C51=المنصرف!$C$3:$C$717)*1,المنصرف!$J$3:$J$717)</f>
        <v>0</v>
      </c>
      <c r="V51" s="124">
        <f>SUMPRODUCT(($V$3=المنصرف!$E$3:$E$717)*1,('بيان العهد والتسويات'!$C51=المنصرف!$C$3:$C$717)*1,المنصرف!$G$3:$G$717)</f>
        <v>0</v>
      </c>
      <c r="W51" s="123">
        <f>SUMPRODUCT(($V$3=المنصرف!$E$3:$E$717)*1,('بيان العهد والتسويات'!$C51=المنصرف!$C$3:$C$717)*1,المنصرف!$J$3:$J$717)</f>
        <v>0</v>
      </c>
      <c r="X51" s="121">
        <f>SUMPRODUCT(($X$3=المنصرف!$E$3:$E$717)*1,('بيان العهد والتسويات'!$C51=المنصرف!$C$3:$C$717)*1,المنصرف!$G$3:$G$717)</f>
        <v>0</v>
      </c>
      <c r="Y51" s="122">
        <f>SUMPRODUCT(($X$3=المنصرف!$E$3:$E$717)*1,('بيان العهد والتسويات'!$C51=المنصرف!$C$3:$C$717)*1,المنصرف!$J$3:$J$717)</f>
        <v>0</v>
      </c>
      <c r="Z51" s="124">
        <f>SUMPRODUCT(($Z$3=المنصرف!$E$3:$E$717)*1,('بيان العهد والتسويات'!$C51=المنصرف!$C$3:$C$717)*1,المنصرف!$G$3:$G$717)</f>
        <v>0</v>
      </c>
      <c r="AA51" s="123">
        <f>SUMPRODUCT(($Z$3=المنصرف!$E$3:$E$717)*1,('بيان العهد والتسويات'!$C51=المنصرف!$C$3:$C$717)*1,المنصرف!$J$3:$J$717)</f>
        <v>0</v>
      </c>
      <c r="AB51" s="121">
        <f>SUMPRODUCT(($AB$3=المنصرف!$E$3:$E$717)*1,('بيان العهد والتسويات'!$C51=المنصرف!$C$3:$C$717)*1,المنصرف!$G$3:$G$717)</f>
        <v>0</v>
      </c>
      <c r="AC51" s="122">
        <f>SUMPRODUCT(($AB$3=المنصرف!$E$3:$E$717)*1,('بيان العهد والتسويات'!$C51=المنصرف!$C$3:$C$717)*1,المنصرف!$J$3:$J$717)</f>
        <v>0</v>
      </c>
      <c r="AD51" s="124">
        <f>SUMPRODUCT(($AD$3=المنصرف!$E$3:$E$717)*1,('بيان العهد والتسويات'!$C51=المنصرف!$C$3:$C$717)*1,المنصرف!$G$3:$G$717)</f>
        <v>0</v>
      </c>
      <c r="AE51" s="123">
        <f>SUMPRODUCT(($AD$3=المنصرف!$E$3:$E$717)*1,('بيان العهد والتسويات'!$C51=المنصرف!$C$3:$C$717)*1,المنصرف!$J$3:$J$717)</f>
        <v>0</v>
      </c>
      <c r="AF51" s="121">
        <f>SUMPRODUCT(($AF$3=المنصرف!$E$3:$E$717)*1,('بيان العهد والتسويات'!$C51=المنصرف!$C$3:$C$717)*1,المنصرف!$G$3:$G$717)</f>
        <v>0</v>
      </c>
      <c r="AG51" s="122">
        <f>SUMPRODUCT(($AF$3=المنصرف!$E$3:$E$717)*1,('بيان العهد والتسويات'!$C51=المنصرف!$C$3:$C$717)*1,المنصرف!$J$3:$J$717)</f>
        <v>0</v>
      </c>
      <c r="AH51" s="124">
        <f>SUMPRODUCT(($AH$3=المنصرف!$E$3:$E$717)*1,('بيان العهد والتسويات'!$C51=المنصرف!$C$3:$C$717)*1,المنصرف!$G$3:$G$717)</f>
        <v>0</v>
      </c>
      <c r="AI51" s="123">
        <f>SUMPRODUCT(($AH$3=المنصرف!$E$3:$E$717)*1,('بيان العهد والتسويات'!$C51=المنصرف!$C$3:$C$717)*1,المنصرف!$J$3:$J$717)</f>
        <v>0</v>
      </c>
      <c r="AJ51" s="145">
        <f>SUMPRODUCT((AJ$3=المنصرف!$E$3:$E$717)*1,('بيان العهد والتسويات'!$C51=المنصرف!$C$3:$C$717)*1,المنصرف!$G$3:$G$717)</f>
        <v>0</v>
      </c>
      <c r="AK51" s="145">
        <f>SUMPRODUCT((AJ$3=المنصرف!$E$3:$E$717)*1,('بيان العهد والتسويات'!$C51=المنصرف!$C$3:$C$717)*1,المنصرف!$J$3:$J$717)</f>
        <v>0</v>
      </c>
      <c r="AL51" s="161">
        <f>SUMPRODUCT((AL$3=المنصرف!$E$3:$E$717)*1,('بيان العهد والتسويات'!$C51=المنصرف!$C$3:$C$717)*1,المنصرف!$G$3:$G$717)</f>
        <v>0</v>
      </c>
      <c r="AM51" s="161">
        <f>SUMPRODUCT((AL$3=المنصرف!$E$3:$E$717)*1,('بيان العهد والتسويات'!$C51=المنصرف!$C$3:$C$717)*1,المنصرف!$J$3:$J$717)</f>
        <v>0</v>
      </c>
      <c r="AN51" s="160">
        <f>SUMPRODUCT((AN$3=المنصرف!$E$3:$E$717)*1,('بيان العهد والتسويات'!$C51=المنصرف!$C$3:$C$717)*1,المنصرف!$G$3:$G$717)</f>
        <v>0</v>
      </c>
      <c r="AO51" s="160">
        <f>SUMPRODUCT((AN$3=المنصرف!$E$3:$E$717)*1,('بيان العهد والتسويات'!$C51=المنصرف!$C$3:$C$717)*1,المنصرف!$J$3:$J$717)</f>
        <v>0</v>
      </c>
      <c r="AP51" s="160">
        <f>SUMPRODUCT((AP$3=المنصرف!$E$3:$E$717)*1,('بيان العهد والتسويات'!$C51=المنصرف!$C$3:$C$717)*1,المنصرف!$G$3:$G$717)</f>
        <v>0</v>
      </c>
      <c r="AQ51" s="160">
        <f>SUMPRODUCT((AP$3=المنصرف!$E$3:$E$717)*1,('بيان العهد والتسويات'!$C51=المنصرف!$C$3:$C$717)*1,المنصرف!$J$3:$J$717)</f>
        <v>0</v>
      </c>
      <c r="AR51" s="160">
        <f>SUMPRODUCT((AR$3=المنصرف!$E$3:$E$717)*1,('بيان العهد والتسويات'!$C51=المنصرف!$C$3:$C$717)*1,المنصرف!$G$3:$G$717)</f>
        <v>0</v>
      </c>
      <c r="AS51" s="160">
        <f>SUMPRODUCT((AR$3=المنصرف!$E$3:$E$717)*1,('بيان العهد والتسويات'!$C51=المنصرف!$C$3:$C$717)*1,المنصرف!$J$3:$J$717)</f>
        <v>0</v>
      </c>
      <c r="AT51" s="160">
        <f>SUMPRODUCT((AT$3=المنصرف!$E$3:$E$717)*1,('بيان العهد والتسويات'!$C51=المنصرف!$C$3:$C$717)*1,المنصرف!$G$3:$G$717)</f>
        <v>0</v>
      </c>
      <c r="AU51" s="160">
        <f>SUMPRODUCT((AT$3=المنصرف!$E$3:$E$717)*1,('بيان العهد والتسويات'!$C51=المنصرف!$C$3:$C$717)*1,المنصرف!$J$3:$J$717)</f>
        <v>0</v>
      </c>
      <c r="AV51" s="160">
        <f>SUMPRODUCT((AV$3=المنصرف!$E$3:$E$717)*1,('بيان العهد والتسويات'!$C51=المنصرف!$C$3:$C$717)*1,المنصرف!$G$3:$G$717)</f>
        <v>0</v>
      </c>
      <c r="AW51" s="160">
        <f>SUMPRODUCT((AV$3=المنصرف!$E$3:$E$717)*1,('بيان العهد والتسويات'!$C51=المنصرف!$C$3:$C$717)*1,المنصرف!$J$3:$J$717)</f>
        <v>0</v>
      </c>
      <c r="AX51" s="160">
        <f>SUMPRODUCT((AX$3=المنصرف!$E$3:$E$717)*1,('بيان العهد والتسويات'!$C51=المنصرف!$C$3:$C$717)*1,المنصرف!$G$3:$G$717)</f>
        <v>0</v>
      </c>
      <c r="AY51" s="160">
        <f>SUMPRODUCT((AX$3=المنصرف!$E$3:$E$717)*1,('بيان العهد والتسويات'!$C51=المنصرف!$C$3:$C$717)*1,المنصرف!$J$3:$J$717)</f>
        <v>0</v>
      </c>
      <c r="AZ51" s="160">
        <f>SUMPRODUCT((AZ$3=المنصرف!$E$3:$E$717)*1,('بيان العهد والتسويات'!$C51=المنصرف!$C$3:$C$717)*1,المنصرف!$G$3:$G$717)</f>
        <v>0</v>
      </c>
      <c r="BA51" s="160">
        <f>SUMPRODUCT((AZ$3=المنصرف!$E$3:$E$717)*1,('بيان العهد والتسويات'!$C51=المنصرف!$C$3:$C$717)*1,المنصرف!$J$3:$J$717)</f>
        <v>0</v>
      </c>
      <c r="BB51" s="160">
        <f>SUMPRODUCT((BB$3=المنصرف!$E$3:$E$717)*1,('بيان العهد والتسويات'!$C51=المنصرف!$C$3:$C$717)*1,المنصرف!$G$3:$G$717)</f>
        <v>0</v>
      </c>
      <c r="BC51" s="160">
        <f>SUMPRODUCT((BB$3=المنصرف!$E$3:$E$717)*1,('بيان العهد والتسويات'!$C51=المنصرف!$C$3:$C$717)*1,المنصرف!$J$3:$J$717)</f>
        <v>0</v>
      </c>
      <c r="BD51" s="160">
        <f>SUMPRODUCT((BD$3=المنصرف!$E$3:$E$717)*1,('بيان العهد والتسويات'!$C51=المنصرف!$C$3:$C$717)*1,المنصرف!$G$3:$G$717)</f>
        <v>0</v>
      </c>
      <c r="BE51" s="160">
        <f>SUMPRODUCT((BD$3=المنصرف!$E$3:$E$717)*1,('بيان العهد والتسويات'!$C51=المنصرف!$C$3:$C$717)*1,المنصرف!$J$3:$J$717)</f>
        <v>0</v>
      </c>
      <c r="BF51" s="160">
        <f>SUMPRODUCT((BF$3=المنصرف!$E$3:$E$717)*1,('بيان العهد والتسويات'!$C51=المنصرف!$C$3:$C$717)*1,المنصرف!$G$3:$G$717)</f>
        <v>0</v>
      </c>
      <c r="BG51" s="160">
        <f>SUMPRODUCT((BF$3=المنصرف!$E$3:$E$717)*1,('بيان العهد والتسويات'!$C51=المنصرف!$C$3:$C$717)*1,المنصرف!$J$3:$J$717)</f>
        <v>0</v>
      </c>
      <c r="BH51" s="160">
        <f>SUMPRODUCT((BH$3=المنصرف!$E$3:$E$717)*1,('بيان العهد والتسويات'!$C51=المنصرف!$C$3:$C$717)*1,المنصرف!$G$3:$G$717)</f>
        <v>0</v>
      </c>
      <c r="BI51" s="160">
        <f>SUMPRODUCT((BH$3=المنصرف!$E$3:$E$717)*1,('بيان العهد والتسويات'!$C51=المنصرف!$C$3:$C$717)*1,المنصرف!$J$3:$J$717)</f>
        <v>0</v>
      </c>
      <c r="BJ51" s="160">
        <f>SUMPRODUCT((BJ$3=المنصرف!$E$3:$E$717)*1,('بيان العهد والتسويات'!$C51=المنصرف!$C$3:$C$717)*1,المنصرف!$G$3:$G$717)</f>
        <v>0</v>
      </c>
      <c r="BK51" s="160">
        <f>SUMPRODUCT((BJ$3=المنصرف!$E$3:$E$717)*1,('بيان العهد والتسويات'!$C51=المنصرف!$C$3:$C$717)*1,المنصرف!$J$3:$J$717)</f>
        <v>0</v>
      </c>
      <c r="BL51" s="160">
        <f>SUMPRODUCT((BL$3=المنصرف!$E$3:$E$717)*1,('بيان العهد والتسويات'!$C51=المنصرف!$C$3:$C$717)*1,المنصرف!$G$3:$G$717)</f>
        <v>0</v>
      </c>
      <c r="BM51" s="160">
        <f>SUMPRODUCT((BL$3=المنصرف!$E$3:$E$717)*1,('بيان العهد والتسويات'!$C51=المنصرف!$C$3:$C$717)*1,المنصرف!$J$3:$J$717)</f>
        <v>0</v>
      </c>
      <c r="BN51" s="160">
        <f>SUMPRODUCT((BN$3=المنصرف!$E$3:$E$717)*1,('بيان العهد والتسويات'!$C51=المنصرف!$C$3:$C$717)*1,المنصرف!$G$3:$G$717)</f>
        <v>0</v>
      </c>
      <c r="BO51" s="160">
        <f>SUMPRODUCT((BN$3=المنصرف!$E$3:$E$717)*1,('بيان العهد والتسويات'!$C51=المنصرف!$C$3:$C$717)*1,المنصرف!$J$3:$J$717)</f>
        <v>0</v>
      </c>
      <c r="BP51" s="160">
        <f>SUMPRODUCT((BP$3=المنصرف!$E$3:$E$717)*1,('بيان العهد والتسويات'!$C51=المنصرف!$C$3:$C$717)*1,المنصرف!$G$3:$G$717)</f>
        <v>0</v>
      </c>
      <c r="BQ51" s="160">
        <f>SUMPRODUCT((BP$3=المنصرف!$E$3:$E$717)*1,('بيان العهد والتسويات'!$C51=المنصرف!$C$3:$C$717)*1,المنصرف!$J$3:$J$717)</f>
        <v>0</v>
      </c>
      <c r="BR51" s="160">
        <f>SUMPRODUCT((BR$3=المنصرف!$E$3:$E$717)*1,('بيان العهد والتسويات'!$C51=المنصرف!$C$3:$C$717)*1,المنصرف!$G$3:$G$717)</f>
        <v>0</v>
      </c>
      <c r="BS51" s="160">
        <f>SUMPRODUCT((BR$3=المنصرف!$E$3:$E$717)*1,('بيان العهد والتسويات'!$C51=المنصرف!$C$3:$C$717)*1,المنصرف!$J$3:$J$717)</f>
        <v>0</v>
      </c>
      <c r="BT51" s="160">
        <f>SUMPRODUCT((BT$3=المنصرف!$E$3:$E$717)*1,('بيان العهد والتسويات'!$C51=المنصرف!$C$3:$C$717)*1,المنصرف!$G$3:$G$717)</f>
        <v>0</v>
      </c>
      <c r="BU51" s="160">
        <f>SUMPRODUCT((BT$3=المنصرف!$E$3:$E$717)*1,('بيان العهد والتسويات'!$C51=المنصرف!$C$3:$C$717)*1,المنصرف!$J$3:$J$717)</f>
        <v>0</v>
      </c>
      <c r="BV51" s="160">
        <f>SUMPRODUCT((BV$3=المنصرف!$E$3:$E$717)*1,('بيان العهد والتسويات'!$C51=المنصرف!$C$3:$C$717)*1,المنصرف!$G$3:$G$717)</f>
        <v>0</v>
      </c>
      <c r="BW51" s="160">
        <f>SUMPRODUCT((BV$3=المنصرف!$E$3:$E$717)*1,('بيان العهد والتسويات'!$C51=المنصرف!$C$3:$C$717)*1,المنصرف!$J$3:$J$717)</f>
        <v>0</v>
      </c>
      <c r="BX51" s="160">
        <f>SUMPRODUCT((BX$3=المنصرف!$E$3:$E$717)*1,('بيان العهد والتسويات'!$C51=المنصرف!$C$3:$C$717)*1,المنصرف!$G$3:$G$717)</f>
        <v>0</v>
      </c>
      <c r="BY51" s="160">
        <f>SUMPRODUCT((BX$3=المنصرف!$E$3:$E$717)*1,('بيان العهد والتسويات'!$C51=المنصرف!$C$3:$C$717)*1,المنصرف!$J$3:$J$717)</f>
        <v>0</v>
      </c>
      <c r="BZ51" s="160">
        <f>SUMPRODUCT((BZ$3=المنصرف!$E$3:$E$717)*1,('بيان العهد والتسويات'!$C51=المنصرف!$C$3:$C$717)*1,المنصرف!$G$3:$G$717)</f>
        <v>0</v>
      </c>
      <c r="CA51" s="160">
        <f>SUMPRODUCT((BZ$3=المنصرف!$E$3:$E$717)*1,('بيان العهد والتسويات'!$C51=المنصرف!$C$3:$C$717)*1,المنصرف!$J$3:$J$717)</f>
        <v>0</v>
      </c>
      <c r="CB51" s="160">
        <f>SUMPRODUCT((CB$3=المنصرف!$E$3:$E$717)*1,('بيان العهد والتسويات'!$C51=المنصرف!$C$3:$C$717)*1,المنصرف!$G$3:$G$717)</f>
        <v>0</v>
      </c>
      <c r="CC51" s="160">
        <f>SUMPRODUCT((CB$3=المنصرف!$E$3:$E$717)*1,('بيان العهد والتسويات'!$C51=المنصرف!$C$3:$C$717)*1,المنصرف!$J$3:$J$717)</f>
        <v>0</v>
      </c>
      <c r="CD51" s="160">
        <f>SUMPRODUCT((CD$3=المنصرف!$E$3:$E$717)*1,('بيان العهد والتسويات'!$C51=المنصرف!$C$3:$C$717)*1,المنصرف!$G$3:$G$717)</f>
        <v>0</v>
      </c>
      <c r="CE51" s="160">
        <f>SUMPRODUCT((CD$3=المنصرف!$E$3:$E$717)*1,('بيان العهد والتسويات'!$C51=المنصرف!$C$3:$C$717)*1,المنصرف!$J$3:$J$717)</f>
        <v>0</v>
      </c>
      <c r="CF51" s="160">
        <f>SUMPRODUCT((CF$3=المنصرف!$E$3:$E$717)*1,('بيان العهد والتسويات'!$C51=المنصرف!$C$3:$C$717)*1,المنصرف!$G$3:$G$717)</f>
        <v>0</v>
      </c>
      <c r="CG51" s="160">
        <f>SUMPRODUCT((CF$3=المنصرف!$E$3:$E$717)*1,('بيان العهد والتسويات'!$C51=المنصرف!$C$3:$C$717)*1,المنصرف!$J$3:$J$717)</f>
        <v>0</v>
      </c>
      <c r="CH51" s="160">
        <f>SUMPRODUCT((CH$3=المنصرف!$E$3:$E$717)*1,('بيان العهد والتسويات'!$C51=المنصرف!$C$3:$C$717)*1,المنصرف!$G$3:$G$717)</f>
        <v>0</v>
      </c>
      <c r="CI51" s="160">
        <f>SUMPRODUCT((CH$3=المنصرف!$E$3:$E$717)*1,('بيان العهد والتسويات'!$C51=المنصرف!$C$3:$C$717)*1,المنصرف!$J$3:$J$717)</f>
        <v>0</v>
      </c>
      <c r="CJ51" s="160">
        <f>SUMPRODUCT((CJ$3=المنصرف!$E$3:$E$717)*1,('بيان العهد والتسويات'!$C51=المنصرف!$C$3:$C$717)*1,المنصرف!$G$3:$G$717)</f>
        <v>0</v>
      </c>
      <c r="CK51" s="160">
        <f>SUMPRODUCT((CJ$3=المنصرف!$E$3:$E$717)*1,('بيان العهد والتسويات'!$C51=المنصرف!$C$3:$C$717)*1,المنصرف!$J$3:$J$717)</f>
        <v>0</v>
      </c>
      <c r="CL51" s="160">
        <f>SUMPRODUCT((CL$3=المنصرف!$E$3:$E$717)*1,('بيان العهد والتسويات'!$C51=المنصرف!$C$3:$C$717)*1,المنصرف!$G$3:$G$717)</f>
        <v>0</v>
      </c>
      <c r="CM51" s="160">
        <f>SUMPRODUCT((CL$3=المنصرف!$E$3:$E$717)*1,('بيان العهد والتسويات'!$C51=المنصرف!$C$3:$C$717)*1,المنصرف!$J$3:$J$717)</f>
        <v>0</v>
      </c>
      <c r="CN51" s="160">
        <f>SUMPRODUCT((CN$3=المنصرف!$E$3:$E$717)*1,('بيان العهد والتسويات'!$C51=المنصرف!$C$3:$C$717)*1,المنصرف!$G$3:$G$717)</f>
        <v>0</v>
      </c>
      <c r="CO51" s="160">
        <f>SUMPRODUCT((CN$3=المنصرف!$E$3:$E$717)*1,('بيان العهد والتسويات'!$C51=المنصرف!$C$3:$C$717)*1,المنصرف!$J$3:$J$717)</f>
        <v>0</v>
      </c>
      <c r="CP51" s="160">
        <f>SUMPRODUCT((CP$3=المنصرف!$E$3:$E$717)*1,('بيان العهد والتسويات'!$C51=المنصرف!$C$3:$C$717)*1,المنصرف!$G$3:$G$717)</f>
        <v>0</v>
      </c>
      <c r="CQ51" s="160">
        <f>SUMPRODUCT((CP$3=المنصرف!$E$3:$E$717)*1,('بيان العهد والتسويات'!$C51=المنصرف!$C$3:$C$717)*1,المنصرف!$J$3:$J$717)</f>
        <v>0</v>
      </c>
      <c r="CR51" s="160">
        <f>SUMPRODUCT((CR$3=المنصرف!$E$3:$E$717)*1,('بيان العهد والتسويات'!$C51=المنصرف!$C$3:$C$717)*1,المنصرف!$G$3:$G$717)</f>
        <v>0</v>
      </c>
      <c r="CS51" s="160">
        <f>SUMPRODUCT((CR$3=المنصرف!$E$3:$E$717)*1,('بيان العهد والتسويات'!$C51=المنصرف!$C$3:$C$717)*1,المنصرف!$J$3:$J$717)</f>
        <v>0</v>
      </c>
      <c r="CT51" s="160">
        <f>SUMPRODUCT((CT$3=المنصرف!$E$3:$E$717)*1,('بيان العهد والتسويات'!$C51=المنصرف!$C$3:$C$717)*1,المنصرف!$G$3:$G$717)</f>
        <v>0</v>
      </c>
      <c r="CU51" s="160">
        <f>SUMPRODUCT((CT$3=المنصرف!$E$3:$E$717)*1,('بيان العهد والتسويات'!$C51=المنصرف!$C$3:$C$717)*1,المنصرف!$J$3:$J$717)</f>
        <v>0</v>
      </c>
      <c r="CV51" s="160">
        <f>SUMPRODUCT((CV$3=المنصرف!$E$3:$E$717)*1,('بيان العهد والتسويات'!$C51=المنصرف!$C$3:$C$717)*1,المنصرف!$G$3:$G$717)</f>
        <v>0</v>
      </c>
      <c r="CW51" s="160">
        <f>SUMPRODUCT((CV$3=المنصرف!$E$3:$E$717)*1,('بيان العهد والتسويات'!$C51=المنصرف!$C$3:$C$717)*1,المنصرف!$J$3:$J$717)</f>
        <v>0</v>
      </c>
      <c r="CX51" s="160">
        <f>SUMPRODUCT((CX$3=المنصرف!$E$3:$E$717)*1,('بيان العهد والتسويات'!$C51=المنصرف!$C$3:$C$717)*1,المنصرف!$G$3:$G$717)</f>
        <v>0</v>
      </c>
      <c r="CY51" s="160">
        <f>SUMPRODUCT((CX$3=المنصرف!$E$3:$E$717)*1,('بيان العهد والتسويات'!$C51=المنصرف!$C$3:$C$717)*1,المنصرف!$J$3:$J$717)</f>
        <v>0</v>
      </c>
      <c r="CZ51" s="160">
        <f>SUMPRODUCT((CZ$3=المنصرف!$E$3:$E$717)*1,('بيان العهد والتسويات'!$C51=المنصرف!$C$3:$C$717)*1,المنصرف!$G$3:$G$717)</f>
        <v>0</v>
      </c>
      <c r="DA51" s="160">
        <f>SUMPRODUCT((CZ$3=المنصرف!$E$3:$E$717)*1,('بيان العهد والتسويات'!$C51=المنصرف!$C$3:$C$717)*1,المنصرف!$J$3:$J$717)</f>
        <v>0</v>
      </c>
    </row>
    <row r="52" spans="3:105" ht="20.25" x14ac:dyDescent="0.15">
      <c r="C52" s="134">
        <v>45884</v>
      </c>
      <c r="D52" s="121">
        <f>SUMPRODUCT(($D$3=المنصرف!$E$3:$E$717)*1,('بيان العهد والتسويات'!$C52=المنصرف!$C$3:$C$717)*1,المنصرف!$G$3:$G$717)</f>
        <v>0</v>
      </c>
      <c r="E52" s="122">
        <f>SUMPRODUCT(($D$3=المنصرف!$E$3:$E$717)*1,('بيان العهد والتسويات'!$C52=المنصرف!$C$3:$C$717)*1,المنصرف!$J$3:$J$717)</f>
        <v>0</v>
      </c>
      <c r="F52" s="124">
        <f>SUMPRODUCT(($F$3=المنصرف!$E$3:$E$717)*1,('بيان العهد والتسويات'!$C52=المنصرف!$C$3:$C$717)*1,المنصرف!$G$3:$G$717)</f>
        <v>0</v>
      </c>
      <c r="G52" s="123">
        <f>SUMPRODUCT(($F$3=المنصرف!$E$3:$E$717)*1,('بيان العهد والتسويات'!$C52=المنصرف!$C$3:$C$717)*1,المنصرف!$J$3:$J$717)</f>
        <v>0</v>
      </c>
      <c r="H52" s="121">
        <f>SUMPRODUCT(($H$3=المنصرف!$E$3:$E$717)*1,('بيان العهد والتسويات'!$C52=المنصرف!$C$3:$C$717)*1,المنصرف!$G$3:$G$717)</f>
        <v>0</v>
      </c>
      <c r="I52" s="122">
        <f>SUMPRODUCT(($H$3=المنصرف!$E$3:$E$717)*1,('بيان العهد والتسويات'!$C52=المنصرف!$C$3:$C$717)*1,المنصرف!$J$3:$J$717)</f>
        <v>0</v>
      </c>
      <c r="J52" s="124">
        <f>SUMPRODUCT(($J$3=المنصرف!$E$3:$E$717)*1,('بيان العهد والتسويات'!$C52=المنصرف!$C$3:$C$717)*1,المنصرف!$G$3:$G$717)</f>
        <v>0</v>
      </c>
      <c r="K52" s="123">
        <f>SUMPRODUCT(($J$3=المنصرف!$E$3:$E$717)*1,('بيان العهد والتسويات'!$C52=المنصرف!$C$3:$C$717)*1,المنصرف!$J$3:$J$717)</f>
        <v>0</v>
      </c>
      <c r="L52" s="121">
        <f>SUMPRODUCT(($L$3=المنصرف!$E$3:$E$717)*1,('بيان العهد والتسويات'!$C52=المنصرف!$C$3:$C$717)*1,المنصرف!$G$3:$G$717)</f>
        <v>0</v>
      </c>
      <c r="M52" s="122">
        <f>SUMPRODUCT(($L$3=المنصرف!$E$3:$E$717)*1,('بيان العهد والتسويات'!$C52=المنصرف!$C$3:$C$717)*1,المنصرف!$J$3:$J$717)</f>
        <v>0</v>
      </c>
      <c r="N52" s="124">
        <f>SUMPRODUCT(($N$3=المنصرف!$E$3:$E$717)*1,('بيان العهد والتسويات'!$C52=المنصرف!$C$3:$C$717)*1,المنصرف!$G$3:$G$717)</f>
        <v>0</v>
      </c>
      <c r="O52" s="123">
        <f>SUMPRODUCT(($N$3=المنصرف!$E$3:$E$717)*1,('بيان العهد والتسويات'!$C52=المنصرف!$C$3:$C$717)*1,المنصرف!$J$3:$J$717)</f>
        <v>0</v>
      </c>
      <c r="P52" s="121">
        <f>SUMPRODUCT(($P$3=المنصرف!$E$3:$E$717)*1,('بيان العهد والتسويات'!$C52=المنصرف!$C$3:$C$717)*1,المنصرف!$G$3:$G$717)</f>
        <v>0</v>
      </c>
      <c r="Q52" s="122">
        <f>SUMPRODUCT(($P$3=المنصرف!$E$3:$E$717)*1,('بيان العهد والتسويات'!$C52=المنصرف!$C$3:$C$717)*1,المنصرف!$J$3:$J$717)</f>
        <v>0</v>
      </c>
      <c r="R52" s="124">
        <f>SUMPRODUCT(($R$3=المنصرف!$E$3:$E$717)*1,('بيان العهد والتسويات'!$C52=المنصرف!$C$3:$C$717)*1,المنصرف!$G$3:$G$717)</f>
        <v>0</v>
      </c>
      <c r="S52" s="123">
        <f>SUMPRODUCT(($R$3=المنصرف!$E$3:$E$717)*1,('بيان العهد والتسويات'!$C52=المنصرف!$C$3:$C$717)*1,المنصرف!$J$3:$J$717)</f>
        <v>0</v>
      </c>
      <c r="T52" s="121">
        <f>SUMPRODUCT(($T$3=المنصرف!$E$3:$E$717)*1,('بيان العهد والتسويات'!$C52=المنصرف!$C$3:$C$717)*1,المنصرف!$G$3:$G$717)</f>
        <v>0</v>
      </c>
      <c r="U52" s="122">
        <f>SUMPRODUCT(($T$3=المنصرف!$E$3:$E$717)*1,('بيان العهد والتسويات'!$C52=المنصرف!$C$3:$C$717)*1,المنصرف!$J$3:$J$717)</f>
        <v>0</v>
      </c>
      <c r="V52" s="124">
        <f>SUMPRODUCT(($V$3=المنصرف!$E$3:$E$717)*1,('بيان العهد والتسويات'!$C52=المنصرف!$C$3:$C$717)*1,المنصرف!$G$3:$G$717)</f>
        <v>0</v>
      </c>
      <c r="W52" s="123">
        <f>SUMPRODUCT(($V$3=المنصرف!$E$3:$E$717)*1,('بيان العهد والتسويات'!$C52=المنصرف!$C$3:$C$717)*1,المنصرف!$J$3:$J$717)</f>
        <v>0</v>
      </c>
      <c r="X52" s="121">
        <f>SUMPRODUCT(($X$3=المنصرف!$E$3:$E$717)*1,('بيان العهد والتسويات'!$C52=المنصرف!$C$3:$C$717)*1,المنصرف!$G$3:$G$717)</f>
        <v>0</v>
      </c>
      <c r="Y52" s="122">
        <f>SUMPRODUCT(($X$3=المنصرف!$E$3:$E$717)*1,('بيان العهد والتسويات'!$C52=المنصرف!$C$3:$C$717)*1,المنصرف!$J$3:$J$717)</f>
        <v>0</v>
      </c>
      <c r="Z52" s="124">
        <f>SUMPRODUCT(($Z$3=المنصرف!$E$3:$E$717)*1,('بيان العهد والتسويات'!$C52=المنصرف!$C$3:$C$717)*1,المنصرف!$G$3:$G$717)</f>
        <v>0</v>
      </c>
      <c r="AA52" s="123">
        <f>SUMPRODUCT(($Z$3=المنصرف!$E$3:$E$717)*1,('بيان العهد والتسويات'!$C52=المنصرف!$C$3:$C$717)*1,المنصرف!$J$3:$J$717)</f>
        <v>0</v>
      </c>
      <c r="AB52" s="121">
        <f>SUMPRODUCT(($AB$3=المنصرف!$E$3:$E$717)*1,('بيان العهد والتسويات'!$C52=المنصرف!$C$3:$C$717)*1,المنصرف!$G$3:$G$717)</f>
        <v>0</v>
      </c>
      <c r="AC52" s="122">
        <f>SUMPRODUCT(($AB$3=المنصرف!$E$3:$E$717)*1,('بيان العهد والتسويات'!$C52=المنصرف!$C$3:$C$717)*1,المنصرف!$J$3:$J$717)</f>
        <v>0</v>
      </c>
      <c r="AD52" s="124">
        <f>SUMPRODUCT(($AD$3=المنصرف!$E$3:$E$717)*1,('بيان العهد والتسويات'!$C52=المنصرف!$C$3:$C$717)*1,المنصرف!$G$3:$G$717)</f>
        <v>0</v>
      </c>
      <c r="AE52" s="123">
        <f>SUMPRODUCT(($AD$3=المنصرف!$E$3:$E$717)*1,('بيان العهد والتسويات'!$C52=المنصرف!$C$3:$C$717)*1,المنصرف!$J$3:$J$717)</f>
        <v>0</v>
      </c>
      <c r="AF52" s="121">
        <f>SUMPRODUCT(($AF$3=المنصرف!$E$3:$E$717)*1,('بيان العهد والتسويات'!$C52=المنصرف!$C$3:$C$717)*1,المنصرف!$G$3:$G$717)</f>
        <v>0</v>
      </c>
      <c r="AG52" s="122">
        <f>SUMPRODUCT(($AF$3=المنصرف!$E$3:$E$717)*1,('بيان العهد والتسويات'!$C52=المنصرف!$C$3:$C$717)*1,المنصرف!$J$3:$J$717)</f>
        <v>0</v>
      </c>
      <c r="AH52" s="124">
        <f>SUMPRODUCT(($AH$3=المنصرف!$E$3:$E$717)*1,('بيان العهد والتسويات'!$C52=المنصرف!$C$3:$C$717)*1,المنصرف!$G$3:$G$717)</f>
        <v>0</v>
      </c>
      <c r="AI52" s="123">
        <f>SUMPRODUCT(($AH$3=المنصرف!$E$3:$E$717)*1,('بيان العهد والتسويات'!$C52=المنصرف!$C$3:$C$717)*1,المنصرف!$J$3:$J$717)</f>
        <v>0</v>
      </c>
      <c r="AJ52" s="145">
        <f>SUMPRODUCT((AJ$3=المنصرف!$E$3:$E$717)*1,('بيان العهد والتسويات'!$C52=المنصرف!$C$3:$C$717)*1,المنصرف!$G$3:$G$717)</f>
        <v>0</v>
      </c>
      <c r="AK52" s="145">
        <f>SUMPRODUCT((AJ$3=المنصرف!$E$3:$E$717)*1,('بيان العهد والتسويات'!$C52=المنصرف!$C$3:$C$717)*1,المنصرف!$J$3:$J$717)</f>
        <v>0</v>
      </c>
      <c r="AL52" s="161">
        <f>SUMPRODUCT((AL$3=المنصرف!$E$3:$E$717)*1,('بيان العهد والتسويات'!$C52=المنصرف!$C$3:$C$717)*1,المنصرف!$G$3:$G$717)</f>
        <v>0</v>
      </c>
      <c r="AM52" s="161">
        <f>SUMPRODUCT((AL$3=المنصرف!$E$3:$E$717)*1,('بيان العهد والتسويات'!$C52=المنصرف!$C$3:$C$717)*1,المنصرف!$J$3:$J$717)</f>
        <v>0</v>
      </c>
      <c r="AN52" s="160">
        <f>SUMPRODUCT((AN$3=المنصرف!$E$3:$E$717)*1,('بيان العهد والتسويات'!$C52=المنصرف!$C$3:$C$717)*1,المنصرف!$G$3:$G$717)</f>
        <v>0</v>
      </c>
      <c r="AO52" s="160">
        <f>SUMPRODUCT((AN$3=المنصرف!$E$3:$E$717)*1,('بيان العهد والتسويات'!$C52=المنصرف!$C$3:$C$717)*1,المنصرف!$J$3:$J$717)</f>
        <v>0</v>
      </c>
      <c r="AP52" s="160">
        <f>SUMPRODUCT((AP$3=المنصرف!$E$3:$E$717)*1,('بيان العهد والتسويات'!$C52=المنصرف!$C$3:$C$717)*1,المنصرف!$G$3:$G$717)</f>
        <v>0</v>
      </c>
      <c r="AQ52" s="160">
        <f>SUMPRODUCT((AP$3=المنصرف!$E$3:$E$717)*1,('بيان العهد والتسويات'!$C52=المنصرف!$C$3:$C$717)*1,المنصرف!$J$3:$J$717)</f>
        <v>0</v>
      </c>
      <c r="AR52" s="160">
        <f>SUMPRODUCT((AR$3=المنصرف!$E$3:$E$717)*1,('بيان العهد والتسويات'!$C52=المنصرف!$C$3:$C$717)*1,المنصرف!$G$3:$G$717)</f>
        <v>0</v>
      </c>
      <c r="AS52" s="160">
        <f>SUMPRODUCT((AR$3=المنصرف!$E$3:$E$717)*1,('بيان العهد والتسويات'!$C52=المنصرف!$C$3:$C$717)*1,المنصرف!$J$3:$J$717)</f>
        <v>0</v>
      </c>
      <c r="AT52" s="160">
        <f>SUMPRODUCT((AT$3=المنصرف!$E$3:$E$717)*1,('بيان العهد والتسويات'!$C52=المنصرف!$C$3:$C$717)*1,المنصرف!$G$3:$G$717)</f>
        <v>0</v>
      </c>
      <c r="AU52" s="160">
        <f>SUMPRODUCT((AT$3=المنصرف!$E$3:$E$717)*1,('بيان العهد والتسويات'!$C52=المنصرف!$C$3:$C$717)*1,المنصرف!$J$3:$J$717)</f>
        <v>0</v>
      </c>
      <c r="AV52" s="160">
        <f>SUMPRODUCT((AV$3=المنصرف!$E$3:$E$717)*1,('بيان العهد والتسويات'!$C52=المنصرف!$C$3:$C$717)*1,المنصرف!$G$3:$G$717)</f>
        <v>0</v>
      </c>
      <c r="AW52" s="160">
        <f>SUMPRODUCT((AV$3=المنصرف!$E$3:$E$717)*1,('بيان العهد والتسويات'!$C52=المنصرف!$C$3:$C$717)*1,المنصرف!$J$3:$J$717)</f>
        <v>0</v>
      </c>
      <c r="AX52" s="160">
        <f>SUMPRODUCT((AX$3=المنصرف!$E$3:$E$717)*1,('بيان العهد والتسويات'!$C52=المنصرف!$C$3:$C$717)*1,المنصرف!$G$3:$G$717)</f>
        <v>0</v>
      </c>
      <c r="AY52" s="160">
        <f>SUMPRODUCT((AX$3=المنصرف!$E$3:$E$717)*1,('بيان العهد والتسويات'!$C52=المنصرف!$C$3:$C$717)*1,المنصرف!$J$3:$J$717)</f>
        <v>0</v>
      </c>
      <c r="AZ52" s="160">
        <f>SUMPRODUCT((AZ$3=المنصرف!$E$3:$E$717)*1,('بيان العهد والتسويات'!$C52=المنصرف!$C$3:$C$717)*1,المنصرف!$G$3:$G$717)</f>
        <v>0</v>
      </c>
      <c r="BA52" s="160">
        <f>SUMPRODUCT((AZ$3=المنصرف!$E$3:$E$717)*1,('بيان العهد والتسويات'!$C52=المنصرف!$C$3:$C$717)*1,المنصرف!$J$3:$J$717)</f>
        <v>0</v>
      </c>
      <c r="BB52" s="160">
        <f>SUMPRODUCT((BB$3=المنصرف!$E$3:$E$717)*1,('بيان العهد والتسويات'!$C52=المنصرف!$C$3:$C$717)*1,المنصرف!$G$3:$G$717)</f>
        <v>0</v>
      </c>
      <c r="BC52" s="160">
        <f>SUMPRODUCT((BB$3=المنصرف!$E$3:$E$717)*1,('بيان العهد والتسويات'!$C52=المنصرف!$C$3:$C$717)*1,المنصرف!$J$3:$J$717)</f>
        <v>0</v>
      </c>
      <c r="BD52" s="160">
        <f>SUMPRODUCT((BD$3=المنصرف!$E$3:$E$717)*1,('بيان العهد والتسويات'!$C52=المنصرف!$C$3:$C$717)*1,المنصرف!$G$3:$G$717)</f>
        <v>0</v>
      </c>
      <c r="BE52" s="160">
        <f>SUMPRODUCT((BD$3=المنصرف!$E$3:$E$717)*1,('بيان العهد والتسويات'!$C52=المنصرف!$C$3:$C$717)*1,المنصرف!$J$3:$J$717)</f>
        <v>0</v>
      </c>
      <c r="BF52" s="160">
        <f>SUMPRODUCT((BF$3=المنصرف!$E$3:$E$717)*1,('بيان العهد والتسويات'!$C52=المنصرف!$C$3:$C$717)*1,المنصرف!$G$3:$G$717)</f>
        <v>0</v>
      </c>
      <c r="BG52" s="160">
        <f>SUMPRODUCT((BF$3=المنصرف!$E$3:$E$717)*1,('بيان العهد والتسويات'!$C52=المنصرف!$C$3:$C$717)*1,المنصرف!$J$3:$J$717)</f>
        <v>0</v>
      </c>
      <c r="BH52" s="160">
        <f>SUMPRODUCT((BH$3=المنصرف!$E$3:$E$717)*1,('بيان العهد والتسويات'!$C52=المنصرف!$C$3:$C$717)*1,المنصرف!$G$3:$G$717)</f>
        <v>0</v>
      </c>
      <c r="BI52" s="160">
        <f>SUMPRODUCT((BH$3=المنصرف!$E$3:$E$717)*1,('بيان العهد والتسويات'!$C52=المنصرف!$C$3:$C$717)*1,المنصرف!$J$3:$J$717)</f>
        <v>0</v>
      </c>
      <c r="BJ52" s="160">
        <f>SUMPRODUCT((BJ$3=المنصرف!$E$3:$E$717)*1,('بيان العهد والتسويات'!$C52=المنصرف!$C$3:$C$717)*1,المنصرف!$G$3:$G$717)</f>
        <v>0</v>
      </c>
      <c r="BK52" s="160">
        <f>SUMPRODUCT((BJ$3=المنصرف!$E$3:$E$717)*1,('بيان العهد والتسويات'!$C52=المنصرف!$C$3:$C$717)*1,المنصرف!$J$3:$J$717)</f>
        <v>0</v>
      </c>
      <c r="BL52" s="160">
        <f>SUMPRODUCT((BL$3=المنصرف!$E$3:$E$717)*1,('بيان العهد والتسويات'!$C52=المنصرف!$C$3:$C$717)*1,المنصرف!$G$3:$G$717)</f>
        <v>0</v>
      </c>
      <c r="BM52" s="160">
        <f>SUMPRODUCT((BL$3=المنصرف!$E$3:$E$717)*1,('بيان العهد والتسويات'!$C52=المنصرف!$C$3:$C$717)*1,المنصرف!$J$3:$J$717)</f>
        <v>0</v>
      </c>
      <c r="BN52" s="160">
        <f>SUMPRODUCT((BN$3=المنصرف!$E$3:$E$717)*1,('بيان العهد والتسويات'!$C52=المنصرف!$C$3:$C$717)*1,المنصرف!$G$3:$G$717)</f>
        <v>0</v>
      </c>
      <c r="BO52" s="160">
        <f>SUMPRODUCT((BN$3=المنصرف!$E$3:$E$717)*1,('بيان العهد والتسويات'!$C52=المنصرف!$C$3:$C$717)*1,المنصرف!$J$3:$J$717)</f>
        <v>0</v>
      </c>
      <c r="BP52" s="160">
        <f>SUMPRODUCT((BP$3=المنصرف!$E$3:$E$717)*1,('بيان العهد والتسويات'!$C52=المنصرف!$C$3:$C$717)*1,المنصرف!$G$3:$G$717)</f>
        <v>0</v>
      </c>
      <c r="BQ52" s="160">
        <f>SUMPRODUCT((BP$3=المنصرف!$E$3:$E$717)*1,('بيان العهد والتسويات'!$C52=المنصرف!$C$3:$C$717)*1,المنصرف!$J$3:$J$717)</f>
        <v>0</v>
      </c>
      <c r="BR52" s="160">
        <f>SUMPRODUCT((BR$3=المنصرف!$E$3:$E$717)*1,('بيان العهد والتسويات'!$C52=المنصرف!$C$3:$C$717)*1,المنصرف!$G$3:$G$717)</f>
        <v>0</v>
      </c>
      <c r="BS52" s="160">
        <f>SUMPRODUCT((BR$3=المنصرف!$E$3:$E$717)*1,('بيان العهد والتسويات'!$C52=المنصرف!$C$3:$C$717)*1,المنصرف!$J$3:$J$717)</f>
        <v>0</v>
      </c>
      <c r="BT52" s="160">
        <f>SUMPRODUCT((BT$3=المنصرف!$E$3:$E$717)*1,('بيان العهد والتسويات'!$C52=المنصرف!$C$3:$C$717)*1,المنصرف!$G$3:$G$717)</f>
        <v>0</v>
      </c>
      <c r="BU52" s="160">
        <f>SUMPRODUCT((BT$3=المنصرف!$E$3:$E$717)*1,('بيان العهد والتسويات'!$C52=المنصرف!$C$3:$C$717)*1,المنصرف!$J$3:$J$717)</f>
        <v>0</v>
      </c>
      <c r="BV52" s="160">
        <f>SUMPRODUCT((BV$3=المنصرف!$E$3:$E$717)*1,('بيان العهد والتسويات'!$C52=المنصرف!$C$3:$C$717)*1,المنصرف!$G$3:$G$717)</f>
        <v>0</v>
      </c>
      <c r="BW52" s="160">
        <f>SUMPRODUCT((BV$3=المنصرف!$E$3:$E$717)*1,('بيان العهد والتسويات'!$C52=المنصرف!$C$3:$C$717)*1,المنصرف!$J$3:$J$717)</f>
        <v>0</v>
      </c>
      <c r="BX52" s="160">
        <f>SUMPRODUCT((BX$3=المنصرف!$E$3:$E$717)*1,('بيان العهد والتسويات'!$C52=المنصرف!$C$3:$C$717)*1,المنصرف!$G$3:$G$717)</f>
        <v>0</v>
      </c>
      <c r="BY52" s="160">
        <f>SUMPRODUCT((BX$3=المنصرف!$E$3:$E$717)*1,('بيان العهد والتسويات'!$C52=المنصرف!$C$3:$C$717)*1,المنصرف!$J$3:$J$717)</f>
        <v>0</v>
      </c>
      <c r="BZ52" s="160">
        <f>SUMPRODUCT((BZ$3=المنصرف!$E$3:$E$717)*1,('بيان العهد والتسويات'!$C52=المنصرف!$C$3:$C$717)*1,المنصرف!$G$3:$G$717)</f>
        <v>0</v>
      </c>
      <c r="CA52" s="160">
        <f>SUMPRODUCT((BZ$3=المنصرف!$E$3:$E$717)*1,('بيان العهد والتسويات'!$C52=المنصرف!$C$3:$C$717)*1,المنصرف!$J$3:$J$717)</f>
        <v>0</v>
      </c>
      <c r="CB52" s="160">
        <f>SUMPRODUCT((CB$3=المنصرف!$E$3:$E$717)*1,('بيان العهد والتسويات'!$C52=المنصرف!$C$3:$C$717)*1,المنصرف!$G$3:$G$717)</f>
        <v>0</v>
      </c>
      <c r="CC52" s="160">
        <f>SUMPRODUCT((CB$3=المنصرف!$E$3:$E$717)*1,('بيان العهد والتسويات'!$C52=المنصرف!$C$3:$C$717)*1,المنصرف!$J$3:$J$717)</f>
        <v>0</v>
      </c>
      <c r="CD52" s="160">
        <f>SUMPRODUCT((CD$3=المنصرف!$E$3:$E$717)*1,('بيان العهد والتسويات'!$C52=المنصرف!$C$3:$C$717)*1,المنصرف!$G$3:$G$717)</f>
        <v>0</v>
      </c>
      <c r="CE52" s="160">
        <f>SUMPRODUCT((CD$3=المنصرف!$E$3:$E$717)*1,('بيان العهد والتسويات'!$C52=المنصرف!$C$3:$C$717)*1,المنصرف!$J$3:$J$717)</f>
        <v>0</v>
      </c>
      <c r="CF52" s="160">
        <f>SUMPRODUCT((CF$3=المنصرف!$E$3:$E$717)*1,('بيان العهد والتسويات'!$C52=المنصرف!$C$3:$C$717)*1,المنصرف!$G$3:$G$717)</f>
        <v>0</v>
      </c>
      <c r="CG52" s="160">
        <f>SUMPRODUCT((CF$3=المنصرف!$E$3:$E$717)*1,('بيان العهد والتسويات'!$C52=المنصرف!$C$3:$C$717)*1,المنصرف!$J$3:$J$717)</f>
        <v>0</v>
      </c>
      <c r="CH52" s="160">
        <f>SUMPRODUCT((CH$3=المنصرف!$E$3:$E$717)*1,('بيان العهد والتسويات'!$C52=المنصرف!$C$3:$C$717)*1,المنصرف!$G$3:$G$717)</f>
        <v>0</v>
      </c>
      <c r="CI52" s="160">
        <f>SUMPRODUCT((CH$3=المنصرف!$E$3:$E$717)*1,('بيان العهد والتسويات'!$C52=المنصرف!$C$3:$C$717)*1,المنصرف!$J$3:$J$717)</f>
        <v>0</v>
      </c>
      <c r="CJ52" s="160">
        <f>SUMPRODUCT((CJ$3=المنصرف!$E$3:$E$717)*1,('بيان العهد والتسويات'!$C52=المنصرف!$C$3:$C$717)*1,المنصرف!$G$3:$G$717)</f>
        <v>0</v>
      </c>
      <c r="CK52" s="160">
        <f>SUMPRODUCT((CJ$3=المنصرف!$E$3:$E$717)*1,('بيان العهد والتسويات'!$C52=المنصرف!$C$3:$C$717)*1,المنصرف!$J$3:$J$717)</f>
        <v>0</v>
      </c>
      <c r="CL52" s="160">
        <f>SUMPRODUCT((CL$3=المنصرف!$E$3:$E$717)*1,('بيان العهد والتسويات'!$C52=المنصرف!$C$3:$C$717)*1,المنصرف!$G$3:$G$717)</f>
        <v>0</v>
      </c>
      <c r="CM52" s="160">
        <f>SUMPRODUCT((CL$3=المنصرف!$E$3:$E$717)*1,('بيان العهد والتسويات'!$C52=المنصرف!$C$3:$C$717)*1,المنصرف!$J$3:$J$717)</f>
        <v>0</v>
      </c>
      <c r="CN52" s="160">
        <f>SUMPRODUCT((CN$3=المنصرف!$E$3:$E$717)*1,('بيان العهد والتسويات'!$C52=المنصرف!$C$3:$C$717)*1,المنصرف!$G$3:$G$717)</f>
        <v>0</v>
      </c>
      <c r="CO52" s="160">
        <f>SUMPRODUCT((CN$3=المنصرف!$E$3:$E$717)*1,('بيان العهد والتسويات'!$C52=المنصرف!$C$3:$C$717)*1,المنصرف!$J$3:$J$717)</f>
        <v>0</v>
      </c>
      <c r="CP52" s="160">
        <f>SUMPRODUCT((CP$3=المنصرف!$E$3:$E$717)*1,('بيان العهد والتسويات'!$C52=المنصرف!$C$3:$C$717)*1,المنصرف!$G$3:$G$717)</f>
        <v>0</v>
      </c>
      <c r="CQ52" s="160">
        <f>SUMPRODUCT((CP$3=المنصرف!$E$3:$E$717)*1,('بيان العهد والتسويات'!$C52=المنصرف!$C$3:$C$717)*1,المنصرف!$J$3:$J$717)</f>
        <v>0</v>
      </c>
      <c r="CR52" s="160">
        <f>SUMPRODUCT((CR$3=المنصرف!$E$3:$E$717)*1,('بيان العهد والتسويات'!$C52=المنصرف!$C$3:$C$717)*1,المنصرف!$G$3:$G$717)</f>
        <v>0</v>
      </c>
      <c r="CS52" s="160">
        <f>SUMPRODUCT((CR$3=المنصرف!$E$3:$E$717)*1,('بيان العهد والتسويات'!$C52=المنصرف!$C$3:$C$717)*1,المنصرف!$J$3:$J$717)</f>
        <v>0</v>
      </c>
      <c r="CT52" s="160">
        <f>SUMPRODUCT((CT$3=المنصرف!$E$3:$E$717)*1,('بيان العهد والتسويات'!$C52=المنصرف!$C$3:$C$717)*1,المنصرف!$G$3:$G$717)</f>
        <v>0</v>
      </c>
      <c r="CU52" s="160">
        <f>SUMPRODUCT((CT$3=المنصرف!$E$3:$E$717)*1,('بيان العهد والتسويات'!$C52=المنصرف!$C$3:$C$717)*1,المنصرف!$J$3:$J$717)</f>
        <v>0</v>
      </c>
      <c r="CV52" s="160">
        <f>SUMPRODUCT((CV$3=المنصرف!$E$3:$E$717)*1,('بيان العهد والتسويات'!$C52=المنصرف!$C$3:$C$717)*1,المنصرف!$G$3:$G$717)</f>
        <v>0</v>
      </c>
      <c r="CW52" s="160">
        <f>SUMPRODUCT((CV$3=المنصرف!$E$3:$E$717)*1,('بيان العهد والتسويات'!$C52=المنصرف!$C$3:$C$717)*1,المنصرف!$J$3:$J$717)</f>
        <v>0</v>
      </c>
      <c r="CX52" s="160">
        <f>SUMPRODUCT((CX$3=المنصرف!$E$3:$E$717)*1,('بيان العهد والتسويات'!$C52=المنصرف!$C$3:$C$717)*1,المنصرف!$G$3:$G$717)</f>
        <v>0</v>
      </c>
      <c r="CY52" s="160">
        <f>SUMPRODUCT((CX$3=المنصرف!$E$3:$E$717)*1,('بيان العهد والتسويات'!$C52=المنصرف!$C$3:$C$717)*1,المنصرف!$J$3:$J$717)</f>
        <v>0</v>
      </c>
      <c r="CZ52" s="160">
        <f>SUMPRODUCT((CZ$3=المنصرف!$E$3:$E$717)*1,('بيان العهد والتسويات'!$C52=المنصرف!$C$3:$C$717)*1,المنصرف!$G$3:$G$717)</f>
        <v>0</v>
      </c>
      <c r="DA52" s="160">
        <f>SUMPRODUCT((CZ$3=المنصرف!$E$3:$E$717)*1,('بيان العهد والتسويات'!$C52=المنصرف!$C$3:$C$717)*1,المنصرف!$J$3:$J$717)</f>
        <v>0</v>
      </c>
    </row>
    <row r="53" spans="3:105" ht="20.25" x14ac:dyDescent="0.15">
      <c r="C53" s="134">
        <v>45885</v>
      </c>
      <c r="D53" s="121">
        <f>SUMPRODUCT(($D$3=المنصرف!$E$3:$E$717)*1,('بيان العهد والتسويات'!$C53=المنصرف!$C$3:$C$717)*1,المنصرف!$G$3:$G$717)</f>
        <v>0</v>
      </c>
      <c r="E53" s="122">
        <f>SUMPRODUCT(($D$3=المنصرف!$E$3:$E$717)*1,('بيان العهد والتسويات'!$C53=المنصرف!$C$3:$C$717)*1,المنصرف!$J$3:$J$717)</f>
        <v>0</v>
      </c>
      <c r="F53" s="124">
        <f>SUMPRODUCT(($F$3=المنصرف!$E$3:$E$717)*1,('بيان العهد والتسويات'!$C53=المنصرف!$C$3:$C$717)*1,المنصرف!$G$3:$G$717)</f>
        <v>0</v>
      </c>
      <c r="G53" s="123">
        <f>SUMPRODUCT(($F$3=المنصرف!$E$3:$E$717)*1,('بيان العهد والتسويات'!$C53=المنصرف!$C$3:$C$717)*1,المنصرف!$J$3:$J$717)</f>
        <v>0</v>
      </c>
      <c r="H53" s="121">
        <f>SUMPRODUCT(($H$3=المنصرف!$E$3:$E$717)*1,('بيان العهد والتسويات'!$C53=المنصرف!$C$3:$C$717)*1,المنصرف!$G$3:$G$717)</f>
        <v>0</v>
      </c>
      <c r="I53" s="122">
        <f>SUMPRODUCT(($H$3=المنصرف!$E$3:$E$717)*1,('بيان العهد والتسويات'!$C53=المنصرف!$C$3:$C$717)*1,المنصرف!$J$3:$J$717)</f>
        <v>0</v>
      </c>
      <c r="J53" s="124">
        <f>SUMPRODUCT(($J$3=المنصرف!$E$3:$E$717)*1,('بيان العهد والتسويات'!$C53=المنصرف!$C$3:$C$717)*1,المنصرف!$G$3:$G$717)</f>
        <v>0</v>
      </c>
      <c r="K53" s="123">
        <f>SUMPRODUCT(($J$3=المنصرف!$E$3:$E$717)*1,('بيان العهد والتسويات'!$C53=المنصرف!$C$3:$C$717)*1,المنصرف!$J$3:$J$717)</f>
        <v>0</v>
      </c>
      <c r="L53" s="121">
        <f>SUMPRODUCT(($L$3=المنصرف!$E$3:$E$717)*1,('بيان العهد والتسويات'!$C53=المنصرف!$C$3:$C$717)*1,المنصرف!$G$3:$G$717)</f>
        <v>0</v>
      </c>
      <c r="M53" s="122">
        <f>SUMPRODUCT(($L$3=المنصرف!$E$3:$E$717)*1,('بيان العهد والتسويات'!$C53=المنصرف!$C$3:$C$717)*1,المنصرف!$J$3:$J$717)</f>
        <v>0</v>
      </c>
      <c r="N53" s="124">
        <f>SUMPRODUCT(($N$3=المنصرف!$E$3:$E$717)*1,('بيان العهد والتسويات'!$C53=المنصرف!$C$3:$C$717)*1,المنصرف!$G$3:$G$717)</f>
        <v>0</v>
      </c>
      <c r="O53" s="123">
        <f>SUMPRODUCT(($N$3=المنصرف!$E$3:$E$717)*1,('بيان العهد والتسويات'!$C53=المنصرف!$C$3:$C$717)*1,المنصرف!$J$3:$J$717)</f>
        <v>0</v>
      </c>
      <c r="P53" s="121">
        <f>SUMPRODUCT(($P$3=المنصرف!$E$3:$E$717)*1,('بيان العهد والتسويات'!$C53=المنصرف!$C$3:$C$717)*1,المنصرف!$G$3:$G$717)</f>
        <v>0</v>
      </c>
      <c r="Q53" s="122">
        <f>SUMPRODUCT(($P$3=المنصرف!$E$3:$E$717)*1,('بيان العهد والتسويات'!$C53=المنصرف!$C$3:$C$717)*1,المنصرف!$J$3:$J$717)</f>
        <v>0</v>
      </c>
      <c r="R53" s="124">
        <f>SUMPRODUCT(($R$3=المنصرف!$E$3:$E$717)*1,('بيان العهد والتسويات'!$C53=المنصرف!$C$3:$C$717)*1,المنصرف!$G$3:$G$717)</f>
        <v>0</v>
      </c>
      <c r="S53" s="123">
        <f>SUMPRODUCT(($R$3=المنصرف!$E$3:$E$717)*1,('بيان العهد والتسويات'!$C53=المنصرف!$C$3:$C$717)*1,المنصرف!$J$3:$J$717)</f>
        <v>0</v>
      </c>
      <c r="T53" s="121">
        <f>SUMPRODUCT(($T$3=المنصرف!$E$3:$E$717)*1,('بيان العهد والتسويات'!$C53=المنصرف!$C$3:$C$717)*1,المنصرف!$G$3:$G$717)</f>
        <v>0</v>
      </c>
      <c r="U53" s="122">
        <f>SUMPRODUCT(($T$3=المنصرف!$E$3:$E$717)*1,('بيان العهد والتسويات'!$C53=المنصرف!$C$3:$C$717)*1,المنصرف!$J$3:$J$717)</f>
        <v>0</v>
      </c>
      <c r="V53" s="124">
        <f>SUMPRODUCT(($V$3=المنصرف!$E$3:$E$717)*1,('بيان العهد والتسويات'!$C53=المنصرف!$C$3:$C$717)*1,المنصرف!$G$3:$G$717)</f>
        <v>0</v>
      </c>
      <c r="W53" s="123">
        <f>SUMPRODUCT(($V$3=المنصرف!$E$3:$E$717)*1,('بيان العهد والتسويات'!$C53=المنصرف!$C$3:$C$717)*1,المنصرف!$J$3:$J$717)</f>
        <v>0</v>
      </c>
      <c r="X53" s="121">
        <f>SUMPRODUCT(($X$3=المنصرف!$E$3:$E$717)*1,('بيان العهد والتسويات'!$C53=المنصرف!$C$3:$C$717)*1,المنصرف!$G$3:$G$717)</f>
        <v>0</v>
      </c>
      <c r="Y53" s="122">
        <f>SUMPRODUCT(($X$3=المنصرف!$E$3:$E$717)*1,('بيان العهد والتسويات'!$C53=المنصرف!$C$3:$C$717)*1,المنصرف!$J$3:$J$717)</f>
        <v>0</v>
      </c>
      <c r="Z53" s="124">
        <f>SUMPRODUCT(($Z$3=المنصرف!$E$3:$E$717)*1,('بيان العهد والتسويات'!$C53=المنصرف!$C$3:$C$717)*1,المنصرف!$G$3:$G$717)</f>
        <v>0</v>
      </c>
      <c r="AA53" s="123">
        <f>SUMPRODUCT(($Z$3=المنصرف!$E$3:$E$717)*1,('بيان العهد والتسويات'!$C53=المنصرف!$C$3:$C$717)*1,المنصرف!$J$3:$J$717)</f>
        <v>0</v>
      </c>
      <c r="AB53" s="121">
        <f>SUMPRODUCT(($AB$3=المنصرف!$E$3:$E$717)*1,('بيان العهد والتسويات'!$C53=المنصرف!$C$3:$C$717)*1,المنصرف!$G$3:$G$717)</f>
        <v>0</v>
      </c>
      <c r="AC53" s="122">
        <f>SUMPRODUCT(($AB$3=المنصرف!$E$3:$E$717)*1,('بيان العهد والتسويات'!$C53=المنصرف!$C$3:$C$717)*1,المنصرف!$J$3:$J$717)</f>
        <v>0</v>
      </c>
      <c r="AD53" s="124">
        <f>SUMPRODUCT(($AD$3=المنصرف!$E$3:$E$717)*1,('بيان العهد والتسويات'!$C53=المنصرف!$C$3:$C$717)*1,المنصرف!$G$3:$G$717)</f>
        <v>0</v>
      </c>
      <c r="AE53" s="123">
        <f>SUMPRODUCT(($AD$3=المنصرف!$E$3:$E$717)*1,('بيان العهد والتسويات'!$C53=المنصرف!$C$3:$C$717)*1,المنصرف!$J$3:$J$717)</f>
        <v>0</v>
      </c>
      <c r="AF53" s="121">
        <f>SUMPRODUCT(($AF$3=المنصرف!$E$3:$E$717)*1,('بيان العهد والتسويات'!$C53=المنصرف!$C$3:$C$717)*1,المنصرف!$G$3:$G$717)</f>
        <v>0</v>
      </c>
      <c r="AG53" s="122">
        <f>SUMPRODUCT(($AF$3=المنصرف!$E$3:$E$717)*1,('بيان العهد والتسويات'!$C53=المنصرف!$C$3:$C$717)*1,المنصرف!$J$3:$J$717)</f>
        <v>0</v>
      </c>
      <c r="AH53" s="124">
        <f>SUMPRODUCT(($AH$3=المنصرف!$E$3:$E$717)*1,('بيان العهد والتسويات'!$C53=المنصرف!$C$3:$C$717)*1,المنصرف!$G$3:$G$717)</f>
        <v>0</v>
      </c>
      <c r="AI53" s="123">
        <f>SUMPRODUCT(($AH$3=المنصرف!$E$3:$E$717)*1,('بيان العهد والتسويات'!$C53=المنصرف!$C$3:$C$717)*1,المنصرف!$J$3:$J$717)</f>
        <v>0</v>
      </c>
      <c r="AJ53" s="145">
        <f>SUMPRODUCT((AJ$3=المنصرف!$E$3:$E$717)*1,('بيان العهد والتسويات'!$C53=المنصرف!$C$3:$C$717)*1,المنصرف!$G$3:$G$717)</f>
        <v>0</v>
      </c>
      <c r="AK53" s="145">
        <f>SUMPRODUCT((AJ$3=المنصرف!$E$3:$E$717)*1,('بيان العهد والتسويات'!$C53=المنصرف!$C$3:$C$717)*1,المنصرف!$J$3:$J$717)</f>
        <v>0</v>
      </c>
      <c r="AL53" s="161">
        <f>SUMPRODUCT((AL$3=المنصرف!$E$3:$E$717)*1,('بيان العهد والتسويات'!$C53=المنصرف!$C$3:$C$717)*1,المنصرف!$G$3:$G$717)</f>
        <v>0</v>
      </c>
      <c r="AM53" s="161">
        <f>SUMPRODUCT((AL$3=المنصرف!$E$3:$E$717)*1,('بيان العهد والتسويات'!$C53=المنصرف!$C$3:$C$717)*1,المنصرف!$J$3:$J$717)</f>
        <v>0</v>
      </c>
      <c r="AN53" s="160">
        <f>SUMPRODUCT((AN$3=المنصرف!$E$3:$E$717)*1,('بيان العهد والتسويات'!$C53=المنصرف!$C$3:$C$717)*1,المنصرف!$G$3:$G$717)</f>
        <v>0</v>
      </c>
      <c r="AO53" s="160">
        <f>SUMPRODUCT((AN$3=المنصرف!$E$3:$E$717)*1,('بيان العهد والتسويات'!$C53=المنصرف!$C$3:$C$717)*1,المنصرف!$J$3:$J$717)</f>
        <v>0</v>
      </c>
      <c r="AP53" s="160">
        <f>SUMPRODUCT((AP$3=المنصرف!$E$3:$E$717)*1,('بيان العهد والتسويات'!$C53=المنصرف!$C$3:$C$717)*1,المنصرف!$G$3:$G$717)</f>
        <v>0</v>
      </c>
      <c r="AQ53" s="160">
        <f>SUMPRODUCT((AP$3=المنصرف!$E$3:$E$717)*1,('بيان العهد والتسويات'!$C53=المنصرف!$C$3:$C$717)*1,المنصرف!$J$3:$J$717)</f>
        <v>0</v>
      </c>
      <c r="AR53" s="160">
        <f>SUMPRODUCT((AR$3=المنصرف!$E$3:$E$717)*1,('بيان العهد والتسويات'!$C53=المنصرف!$C$3:$C$717)*1,المنصرف!$G$3:$G$717)</f>
        <v>0</v>
      </c>
      <c r="AS53" s="160">
        <f>SUMPRODUCT((AR$3=المنصرف!$E$3:$E$717)*1,('بيان العهد والتسويات'!$C53=المنصرف!$C$3:$C$717)*1,المنصرف!$J$3:$J$717)</f>
        <v>0</v>
      </c>
      <c r="AT53" s="160">
        <f>SUMPRODUCT((AT$3=المنصرف!$E$3:$E$717)*1,('بيان العهد والتسويات'!$C53=المنصرف!$C$3:$C$717)*1,المنصرف!$G$3:$G$717)</f>
        <v>0</v>
      </c>
      <c r="AU53" s="160">
        <f>SUMPRODUCT((AT$3=المنصرف!$E$3:$E$717)*1,('بيان العهد والتسويات'!$C53=المنصرف!$C$3:$C$717)*1,المنصرف!$J$3:$J$717)</f>
        <v>0</v>
      </c>
      <c r="AV53" s="160">
        <f>SUMPRODUCT((AV$3=المنصرف!$E$3:$E$717)*1,('بيان العهد والتسويات'!$C53=المنصرف!$C$3:$C$717)*1,المنصرف!$G$3:$G$717)</f>
        <v>0</v>
      </c>
      <c r="AW53" s="160">
        <f>SUMPRODUCT((AV$3=المنصرف!$E$3:$E$717)*1,('بيان العهد والتسويات'!$C53=المنصرف!$C$3:$C$717)*1,المنصرف!$J$3:$J$717)</f>
        <v>0</v>
      </c>
      <c r="AX53" s="160">
        <f>SUMPRODUCT((AX$3=المنصرف!$E$3:$E$717)*1,('بيان العهد والتسويات'!$C53=المنصرف!$C$3:$C$717)*1,المنصرف!$G$3:$G$717)</f>
        <v>0</v>
      </c>
      <c r="AY53" s="160">
        <f>SUMPRODUCT((AX$3=المنصرف!$E$3:$E$717)*1,('بيان العهد والتسويات'!$C53=المنصرف!$C$3:$C$717)*1,المنصرف!$J$3:$J$717)</f>
        <v>0</v>
      </c>
      <c r="AZ53" s="160">
        <f>SUMPRODUCT((AZ$3=المنصرف!$E$3:$E$717)*1,('بيان العهد والتسويات'!$C53=المنصرف!$C$3:$C$717)*1,المنصرف!$G$3:$G$717)</f>
        <v>0</v>
      </c>
      <c r="BA53" s="160">
        <f>SUMPRODUCT((AZ$3=المنصرف!$E$3:$E$717)*1,('بيان العهد والتسويات'!$C53=المنصرف!$C$3:$C$717)*1,المنصرف!$J$3:$J$717)</f>
        <v>0</v>
      </c>
      <c r="BB53" s="160">
        <f>SUMPRODUCT((BB$3=المنصرف!$E$3:$E$717)*1,('بيان العهد والتسويات'!$C53=المنصرف!$C$3:$C$717)*1,المنصرف!$G$3:$G$717)</f>
        <v>0</v>
      </c>
      <c r="BC53" s="160">
        <f>SUMPRODUCT((BB$3=المنصرف!$E$3:$E$717)*1,('بيان العهد والتسويات'!$C53=المنصرف!$C$3:$C$717)*1,المنصرف!$J$3:$J$717)</f>
        <v>0</v>
      </c>
      <c r="BD53" s="160">
        <f>SUMPRODUCT((BD$3=المنصرف!$E$3:$E$717)*1,('بيان العهد والتسويات'!$C53=المنصرف!$C$3:$C$717)*1,المنصرف!$G$3:$G$717)</f>
        <v>0</v>
      </c>
      <c r="BE53" s="160">
        <f>SUMPRODUCT((BD$3=المنصرف!$E$3:$E$717)*1,('بيان العهد والتسويات'!$C53=المنصرف!$C$3:$C$717)*1,المنصرف!$J$3:$J$717)</f>
        <v>0</v>
      </c>
      <c r="BF53" s="160">
        <f>SUMPRODUCT((BF$3=المنصرف!$E$3:$E$717)*1,('بيان العهد والتسويات'!$C53=المنصرف!$C$3:$C$717)*1,المنصرف!$G$3:$G$717)</f>
        <v>0</v>
      </c>
      <c r="BG53" s="160">
        <f>SUMPRODUCT((BF$3=المنصرف!$E$3:$E$717)*1,('بيان العهد والتسويات'!$C53=المنصرف!$C$3:$C$717)*1,المنصرف!$J$3:$J$717)</f>
        <v>0</v>
      </c>
      <c r="BH53" s="160">
        <f>SUMPRODUCT((BH$3=المنصرف!$E$3:$E$717)*1,('بيان العهد والتسويات'!$C53=المنصرف!$C$3:$C$717)*1,المنصرف!$G$3:$G$717)</f>
        <v>0</v>
      </c>
      <c r="BI53" s="160">
        <f>SUMPRODUCT((BH$3=المنصرف!$E$3:$E$717)*1,('بيان العهد والتسويات'!$C53=المنصرف!$C$3:$C$717)*1,المنصرف!$J$3:$J$717)</f>
        <v>0</v>
      </c>
      <c r="BJ53" s="160">
        <f>SUMPRODUCT((BJ$3=المنصرف!$E$3:$E$717)*1,('بيان العهد والتسويات'!$C53=المنصرف!$C$3:$C$717)*1,المنصرف!$G$3:$G$717)</f>
        <v>0</v>
      </c>
      <c r="BK53" s="160">
        <f>SUMPRODUCT((BJ$3=المنصرف!$E$3:$E$717)*1,('بيان العهد والتسويات'!$C53=المنصرف!$C$3:$C$717)*1,المنصرف!$J$3:$J$717)</f>
        <v>0</v>
      </c>
      <c r="BL53" s="160">
        <f>SUMPRODUCT((BL$3=المنصرف!$E$3:$E$717)*1,('بيان العهد والتسويات'!$C53=المنصرف!$C$3:$C$717)*1,المنصرف!$G$3:$G$717)</f>
        <v>0</v>
      </c>
      <c r="BM53" s="160">
        <f>SUMPRODUCT((BL$3=المنصرف!$E$3:$E$717)*1,('بيان العهد والتسويات'!$C53=المنصرف!$C$3:$C$717)*1,المنصرف!$J$3:$J$717)</f>
        <v>0</v>
      </c>
      <c r="BN53" s="160">
        <f>SUMPRODUCT((BN$3=المنصرف!$E$3:$E$717)*1,('بيان العهد والتسويات'!$C53=المنصرف!$C$3:$C$717)*1,المنصرف!$G$3:$G$717)</f>
        <v>0</v>
      </c>
      <c r="BO53" s="160">
        <f>SUMPRODUCT((BN$3=المنصرف!$E$3:$E$717)*1,('بيان العهد والتسويات'!$C53=المنصرف!$C$3:$C$717)*1,المنصرف!$J$3:$J$717)</f>
        <v>0</v>
      </c>
      <c r="BP53" s="160">
        <f>SUMPRODUCT((BP$3=المنصرف!$E$3:$E$717)*1,('بيان العهد والتسويات'!$C53=المنصرف!$C$3:$C$717)*1,المنصرف!$G$3:$G$717)</f>
        <v>0</v>
      </c>
      <c r="BQ53" s="160">
        <f>SUMPRODUCT((BP$3=المنصرف!$E$3:$E$717)*1,('بيان العهد والتسويات'!$C53=المنصرف!$C$3:$C$717)*1,المنصرف!$J$3:$J$717)</f>
        <v>0</v>
      </c>
      <c r="BR53" s="160">
        <f>SUMPRODUCT((BR$3=المنصرف!$E$3:$E$717)*1,('بيان العهد والتسويات'!$C53=المنصرف!$C$3:$C$717)*1,المنصرف!$G$3:$G$717)</f>
        <v>0</v>
      </c>
      <c r="BS53" s="160">
        <f>SUMPRODUCT((BR$3=المنصرف!$E$3:$E$717)*1,('بيان العهد والتسويات'!$C53=المنصرف!$C$3:$C$717)*1,المنصرف!$J$3:$J$717)</f>
        <v>0</v>
      </c>
      <c r="BT53" s="160">
        <f>SUMPRODUCT((BT$3=المنصرف!$E$3:$E$717)*1,('بيان العهد والتسويات'!$C53=المنصرف!$C$3:$C$717)*1,المنصرف!$G$3:$G$717)</f>
        <v>0</v>
      </c>
      <c r="BU53" s="160">
        <f>SUMPRODUCT((BT$3=المنصرف!$E$3:$E$717)*1,('بيان العهد والتسويات'!$C53=المنصرف!$C$3:$C$717)*1,المنصرف!$J$3:$J$717)</f>
        <v>0</v>
      </c>
      <c r="BV53" s="160">
        <f>SUMPRODUCT((BV$3=المنصرف!$E$3:$E$717)*1,('بيان العهد والتسويات'!$C53=المنصرف!$C$3:$C$717)*1,المنصرف!$G$3:$G$717)</f>
        <v>0</v>
      </c>
      <c r="BW53" s="160">
        <f>SUMPRODUCT((BV$3=المنصرف!$E$3:$E$717)*1,('بيان العهد والتسويات'!$C53=المنصرف!$C$3:$C$717)*1,المنصرف!$J$3:$J$717)</f>
        <v>0</v>
      </c>
      <c r="BX53" s="160">
        <f>SUMPRODUCT((BX$3=المنصرف!$E$3:$E$717)*1,('بيان العهد والتسويات'!$C53=المنصرف!$C$3:$C$717)*1,المنصرف!$G$3:$G$717)</f>
        <v>0</v>
      </c>
      <c r="BY53" s="160">
        <f>SUMPRODUCT((BX$3=المنصرف!$E$3:$E$717)*1,('بيان العهد والتسويات'!$C53=المنصرف!$C$3:$C$717)*1,المنصرف!$J$3:$J$717)</f>
        <v>0</v>
      </c>
      <c r="BZ53" s="160">
        <f>SUMPRODUCT((BZ$3=المنصرف!$E$3:$E$717)*1,('بيان العهد والتسويات'!$C53=المنصرف!$C$3:$C$717)*1,المنصرف!$G$3:$G$717)</f>
        <v>0</v>
      </c>
      <c r="CA53" s="160">
        <f>SUMPRODUCT((BZ$3=المنصرف!$E$3:$E$717)*1,('بيان العهد والتسويات'!$C53=المنصرف!$C$3:$C$717)*1,المنصرف!$J$3:$J$717)</f>
        <v>0</v>
      </c>
      <c r="CB53" s="160">
        <f>SUMPRODUCT((CB$3=المنصرف!$E$3:$E$717)*1,('بيان العهد والتسويات'!$C53=المنصرف!$C$3:$C$717)*1,المنصرف!$G$3:$G$717)</f>
        <v>0</v>
      </c>
      <c r="CC53" s="160">
        <f>SUMPRODUCT((CB$3=المنصرف!$E$3:$E$717)*1,('بيان العهد والتسويات'!$C53=المنصرف!$C$3:$C$717)*1,المنصرف!$J$3:$J$717)</f>
        <v>0</v>
      </c>
      <c r="CD53" s="160">
        <f>SUMPRODUCT((CD$3=المنصرف!$E$3:$E$717)*1,('بيان العهد والتسويات'!$C53=المنصرف!$C$3:$C$717)*1,المنصرف!$G$3:$G$717)</f>
        <v>0</v>
      </c>
      <c r="CE53" s="160">
        <f>SUMPRODUCT((CD$3=المنصرف!$E$3:$E$717)*1,('بيان العهد والتسويات'!$C53=المنصرف!$C$3:$C$717)*1,المنصرف!$J$3:$J$717)</f>
        <v>0</v>
      </c>
      <c r="CF53" s="160">
        <f>SUMPRODUCT((CF$3=المنصرف!$E$3:$E$717)*1,('بيان العهد والتسويات'!$C53=المنصرف!$C$3:$C$717)*1,المنصرف!$G$3:$G$717)</f>
        <v>0</v>
      </c>
      <c r="CG53" s="160">
        <f>SUMPRODUCT((CF$3=المنصرف!$E$3:$E$717)*1,('بيان العهد والتسويات'!$C53=المنصرف!$C$3:$C$717)*1,المنصرف!$J$3:$J$717)</f>
        <v>0</v>
      </c>
      <c r="CH53" s="160">
        <f>SUMPRODUCT((CH$3=المنصرف!$E$3:$E$717)*1,('بيان العهد والتسويات'!$C53=المنصرف!$C$3:$C$717)*1,المنصرف!$G$3:$G$717)</f>
        <v>0</v>
      </c>
      <c r="CI53" s="160">
        <f>SUMPRODUCT((CH$3=المنصرف!$E$3:$E$717)*1,('بيان العهد والتسويات'!$C53=المنصرف!$C$3:$C$717)*1,المنصرف!$J$3:$J$717)</f>
        <v>0</v>
      </c>
      <c r="CJ53" s="160">
        <f>SUMPRODUCT((CJ$3=المنصرف!$E$3:$E$717)*1,('بيان العهد والتسويات'!$C53=المنصرف!$C$3:$C$717)*1,المنصرف!$G$3:$G$717)</f>
        <v>0</v>
      </c>
      <c r="CK53" s="160">
        <f>SUMPRODUCT((CJ$3=المنصرف!$E$3:$E$717)*1,('بيان العهد والتسويات'!$C53=المنصرف!$C$3:$C$717)*1,المنصرف!$J$3:$J$717)</f>
        <v>0</v>
      </c>
      <c r="CL53" s="160">
        <f>SUMPRODUCT((CL$3=المنصرف!$E$3:$E$717)*1,('بيان العهد والتسويات'!$C53=المنصرف!$C$3:$C$717)*1,المنصرف!$G$3:$G$717)</f>
        <v>0</v>
      </c>
      <c r="CM53" s="160">
        <f>SUMPRODUCT((CL$3=المنصرف!$E$3:$E$717)*1,('بيان العهد والتسويات'!$C53=المنصرف!$C$3:$C$717)*1,المنصرف!$J$3:$J$717)</f>
        <v>0</v>
      </c>
      <c r="CN53" s="160">
        <f>SUMPRODUCT((CN$3=المنصرف!$E$3:$E$717)*1,('بيان العهد والتسويات'!$C53=المنصرف!$C$3:$C$717)*1,المنصرف!$G$3:$G$717)</f>
        <v>0</v>
      </c>
      <c r="CO53" s="160">
        <f>SUMPRODUCT((CN$3=المنصرف!$E$3:$E$717)*1,('بيان العهد والتسويات'!$C53=المنصرف!$C$3:$C$717)*1,المنصرف!$J$3:$J$717)</f>
        <v>0</v>
      </c>
      <c r="CP53" s="160">
        <f>SUMPRODUCT((CP$3=المنصرف!$E$3:$E$717)*1,('بيان العهد والتسويات'!$C53=المنصرف!$C$3:$C$717)*1,المنصرف!$G$3:$G$717)</f>
        <v>0</v>
      </c>
      <c r="CQ53" s="160">
        <f>SUMPRODUCT((CP$3=المنصرف!$E$3:$E$717)*1,('بيان العهد والتسويات'!$C53=المنصرف!$C$3:$C$717)*1,المنصرف!$J$3:$J$717)</f>
        <v>0</v>
      </c>
      <c r="CR53" s="160">
        <f>SUMPRODUCT((CR$3=المنصرف!$E$3:$E$717)*1,('بيان العهد والتسويات'!$C53=المنصرف!$C$3:$C$717)*1,المنصرف!$G$3:$G$717)</f>
        <v>0</v>
      </c>
      <c r="CS53" s="160">
        <f>SUMPRODUCT((CR$3=المنصرف!$E$3:$E$717)*1,('بيان العهد والتسويات'!$C53=المنصرف!$C$3:$C$717)*1,المنصرف!$J$3:$J$717)</f>
        <v>0</v>
      </c>
      <c r="CT53" s="160">
        <f>SUMPRODUCT((CT$3=المنصرف!$E$3:$E$717)*1,('بيان العهد والتسويات'!$C53=المنصرف!$C$3:$C$717)*1,المنصرف!$G$3:$G$717)</f>
        <v>0</v>
      </c>
      <c r="CU53" s="160">
        <f>SUMPRODUCT((CT$3=المنصرف!$E$3:$E$717)*1,('بيان العهد والتسويات'!$C53=المنصرف!$C$3:$C$717)*1,المنصرف!$J$3:$J$717)</f>
        <v>0</v>
      </c>
      <c r="CV53" s="160">
        <f>SUMPRODUCT((CV$3=المنصرف!$E$3:$E$717)*1,('بيان العهد والتسويات'!$C53=المنصرف!$C$3:$C$717)*1,المنصرف!$G$3:$G$717)</f>
        <v>0</v>
      </c>
      <c r="CW53" s="160">
        <f>SUMPRODUCT((CV$3=المنصرف!$E$3:$E$717)*1,('بيان العهد والتسويات'!$C53=المنصرف!$C$3:$C$717)*1,المنصرف!$J$3:$J$717)</f>
        <v>0</v>
      </c>
      <c r="CX53" s="160">
        <f>SUMPRODUCT((CX$3=المنصرف!$E$3:$E$717)*1,('بيان العهد والتسويات'!$C53=المنصرف!$C$3:$C$717)*1,المنصرف!$G$3:$G$717)</f>
        <v>0</v>
      </c>
      <c r="CY53" s="160">
        <f>SUMPRODUCT((CX$3=المنصرف!$E$3:$E$717)*1,('بيان العهد والتسويات'!$C53=المنصرف!$C$3:$C$717)*1,المنصرف!$J$3:$J$717)</f>
        <v>0</v>
      </c>
      <c r="CZ53" s="160">
        <f>SUMPRODUCT((CZ$3=المنصرف!$E$3:$E$717)*1,('بيان العهد والتسويات'!$C53=المنصرف!$C$3:$C$717)*1,المنصرف!$G$3:$G$717)</f>
        <v>0</v>
      </c>
      <c r="DA53" s="160">
        <f>SUMPRODUCT((CZ$3=المنصرف!$E$3:$E$717)*1,('بيان العهد والتسويات'!$C53=المنصرف!$C$3:$C$717)*1,المنصرف!$J$3:$J$717)</f>
        <v>0</v>
      </c>
    </row>
    <row r="54" spans="3:105" ht="20.25" x14ac:dyDescent="0.15">
      <c r="C54" s="134">
        <v>45886</v>
      </c>
      <c r="D54" s="121">
        <f>SUMPRODUCT(($D$3=المنصرف!$E$3:$E$717)*1,('بيان العهد والتسويات'!$C54=المنصرف!$C$3:$C$717)*1,المنصرف!$G$3:$G$717)</f>
        <v>0</v>
      </c>
      <c r="E54" s="122">
        <f>SUMPRODUCT(($D$3=المنصرف!$E$3:$E$717)*1,('بيان العهد والتسويات'!$C54=المنصرف!$C$3:$C$717)*1,المنصرف!$J$3:$J$717)</f>
        <v>0</v>
      </c>
      <c r="F54" s="124">
        <f>SUMPRODUCT(($F$3=المنصرف!$E$3:$E$717)*1,('بيان العهد والتسويات'!$C54=المنصرف!$C$3:$C$717)*1,المنصرف!$G$3:$G$717)</f>
        <v>0</v>
      </c>
      <c r="G54" s="123">
        <f>SUMPRODUCT(($F$3=المنصرف!$E$3:$E$717)*1,('بيان العهد والتسويات'!$C54=المنصرف!$C$3:$C$717)*1,المنصرف!$J$3:$J$717)</f>
        <v>0</v>
      </c>
      <c r="H54" s="121">
        <f>SUMPRODUCT(($H$3=المنصرف!$E$3:$E$717)*1,('بيان العهد والتسويات'!$C54=المنصرف!$C$3:$C$717)*1,المنصرف!$G$3:$G$717)</f>
        <v>0</v>
      </c>
      <c r="I54" s="122">
        <f>SUMPRODUCT(($H$3=المنصرف!$E$3:$E$717)*1,('بيان العهد والتسويات'!$C54=المنصرف!$C$3:$C$717)*1,المنصرف!$J$3:$J$717)</f>
        <v>0</v>
      </c>
      <c r="J54" s="124">
        <f>SUMPRODUCT(($J$3=المنصرف!$E$3:$E$717)*1,('بيان العهد والتسويات'!$C54=المنصرف!$C$3:$C$717)*1,المنصرف!$G$3:$G$717)</f>
        <v>0</v>
      </c>
      <c r="K54" s="123">
        <f>SUMPRODUCT(($J$3=المنصرف!$E$3:$E$717)*1,('بيان العهد والتسويات'!$C54=المنصرف!$C$3:$C$717)*1,المنصرف!$J$3:$J$717)</f>
        <v>0</v>
      </c>
      <c r="L54" s="121">
        <f>SUMPRODUCT(($L$3=المنصرف!$E$3:$E$717)*1,('بيان العهد والتسويات'!$C54=المنصرف!$C$3:$C$717)*1,المنصرف!$G$3:$G$717)</f>
        <v>0</v>
      </c>
      <c r="M54" s="122">
        <f>SUMPRODUCT(($L$3=المنصرف!$E$3:$E$717)*1,('بيان العهد والتسويات'!$C54=المنصرف!$C$3:$C$717)*1,المنصرف!$J$3:$J$717)</f>
        <v>0</v>
      </c>
      <c r="N54" s="124">
        <f>SUMPRODUCT(($N$3=المنصرف!$E$3:$E$717)*1,('بيان العهد والتسويات'!$C54=المنصرف!$C$3:$C$717)*1,المنصرف!$G$3:$G$717)</f>
        <v>0</v>
      </c>
      <c r="O54" s="123">
        <f>SUMPRODUCT(($N$3=المنصرف!$E$3:$E$717)*1,('بيان العهد والتسويات'!$C54=المنصرف!$C$3:$C$717)*1,المنصرف!$J$3:$J$717)</f>
        <v>0</v>
      </c>
      <c r="P54" s="121">
        <f>SUMPRODUCT(($P$3=المنصرف!$E$3:$E$717)*1,('بيان العهد والتسويات'!$C54=المنصرف!$C$3:$C$717)*1,المنصرف!$G$3:$G$717)</f>
        <v>0</v>
      </c>
      <c r="Q54" s="122">
        <f>SUMPRODUCT(($P$3=المنصرف!$E$3:$E$717)*1,('بيان العهد والتسويات'!$C54=المنصرف!$C$3:$C$717)*1,المنصرف!$J$3:$J$717)</f>
        <v>0</v>
      </c>
      <c r="R54" s="124">
        <f>SUMPRODUCT(($R$3=المنصرف!$E$3:$E$717)*1,('بيان العهد والتسويات'!$C54=المنصرف!$C$3:$C$717)*1,المنصرف!$G$3:$G$717)</f>
        <v>0</v>
      </c>
      <c r="S54" s="123">
        <f>SUMPRODUCT(($R$3=المنصرف!$E$3:$E$717)*1,('بيان العهد والتسويات'!$C54=المنصرف!$C$3:$C$717)*1,المنصرف!$J$3:$J$717)</f>
        <v>0</v>
      </c>
      <c r="T54" s="121">
        <f>SUMPRODUCT(($T$3=المنصرف!$E$3:$E$717)*1,('بيان العهد والتسويات'!$C54=المنصرف!$C$3:$C$717)*1,المنصرف!$G$3:$G$717)</f>
        <v>0</v>
      </c>
      <c r="U54" s="122">
        <f>SUMPRODUCT(($T$3=المنصرف!$E$3:$E$717)*1,('بيان العهد والتسويات'!$C54=المنصرف!$C$3:$C$717)*1,المنصرف!$J$3:$J$717)</f>
        <v>0</v>
      </c>
      <c r="V54" s="124">
        <f>SUMPRODUCT(($V$3=المنصرف!$E$3:$E$717)*1,('بيان العهد والتسويات'!$C54=المنصرف!$C$3:$C$717)*1,المنصرف!$G$3:$G$717)</f>
        <v>0</v>
      </c>
      <c r="W54" s="123">
        <f>SUMPRODUCT(($V$3=المنصرف!$E$3:$E$717)*1,('بيان العهد والتسويات'!$C54=المنصرف!$C$3:$C$717)*1,المنصرف!$J$3:$J$717)</f>
        <v>0</v>
      </c>
      <c r="X54" s="121">
        <f>SUMPRODUCT(($X$3=المنصرف!$E$3:$E$717)*1,('بيان العهد والتسويات'!$C54=المنصرف!$C$3:$C$717)*1,المنصرف!$G$3:$G$717)</f>
        <v>0</v>
      </c>
      <c r="Y54" s="122">
        <f>SUMPRODUCT(($X$3=المنصرف!$E$3:$E$717)*1,('بيان العهد والتسويات'!$C54=المنصرف!$C$3:$C$717)*1,المنصرف!$J$3:$J$717)</f>
        <v>0</v>
      </c>
      <c r="Z54" s="124">
        <f>SUMPRODUCT(($Z$3=المنصرف!$E$3:$E$717)*1,('بيان العهد والتسويات'!$C54=المنصرف!$C$3:$C$717)*1,المنصرف!$G$3:$G$717)</f>
        <v>0</v>
      </c>
      <c r="AA54" s="123">
        <f>SUMPRODUCT(($Z$3=المنصرف!$E$3:$E$717)*1,('بيان العهد والتسويات'!$C54=المنصرف!$C$3:$C$717)*1,المنصرف!$J$3:$J$717)</f>
        <v>0</v>
      </c>
      <c r="AB54" s="121">
        <f>SUMPRODUCT(($AB$3=المنصرف!$E$3:$E$717)*1,('بيان العهد والتسويات'!$C54=المنصرف!$C$3:$C$717)*1,المنصرف!$G$3:$G$717)</f>
        <v>0</v>
      </c>
      <c r="AC54" s="122">
        <f>SUMPRODUCT(($AB$3=المنصرف!$E$3:$E$717)*1,('بيان العهد والتسويات'!$C54=المنصرف!$C$3:$C$717)*1,المنصرف!$J$3:$J$717)</f>
        <v>0</v>
      </c>
      <c r="AD54" s="124">
        <f>SUMPRODUCT(($AD$3=المنصرف!$E$3:$E$717)*1,('بيان العهد والتسويات'!$C54=المنصرف!$C$3:$C$717)*1,المنصرف!$G$3:$G$717)</f>
        <v>0</v>
      </c>
      <c r="AE54" s="123">
        <f>SUMPRODUCT(($AD$3=المنصرف!$E$3:$E$717)*1,('بيان العهد والتسويات'!$C54=المنصرف!$C$3:$C$717)*1,المنصرف!$J$3:$J$717)</f>
        <v>0</v>
      </c>
      <c r="AF54" s="121">
        <f>SUMPRODUCT(($AF$3=المنصرف!$E$3:$E$717)*1,('بيان العهد والتسويات'!$C54=المنصرف!$C$3:$C$717)*1,المنصرف!$G$3:$G$717)</f>
        <v>0</v>
      </c>
      <c r="AG54" s="122">
        <f>SUMPRODUCT(($AF$3=المنصرف!$E$3:$E$717)*1,('بيان العهد والتسويات'!$C54=المنصرف!$C$3:$C$717)*1,المنصرف!$J$3:$J$717)</f>
        <v>0</v>
      </c>
      <c r="AH54" s="124">
        <f>SUMPRODUCT(($AH$3=المنصرف!$E$3:$E$717)*1,('بيان العهد والتسويات'!$C54=المنصرف!$C$3:$C$717)*1,المنصرف!$G$3:$G$717)</f>
        <v>0</v>
      </c>
      <c r="AI54" s="123">
        <f>SUMPRODUCT(($AH$3=المنصرف!$E$3:$E$717)*1,('بيان العهد والتسويات'!$C54=المنصرف!$C$3:$C$717)*1,المنصرف!$J$3:$J$717)</f>
        <v>0</v>
      </c>
      <c r="AJ54" s="145">
        <f>SUMPRODUCT((AJ$3=المنصرف!$E$3:$E$717)*1,('بيان العهد والتسويات'!$C54=المنصرف!$C$3:$C$717)*1,المنصرف!$G$3:$G$717)</f>
        <v>0</v>
      </c>
      <c r="AK54" s="145">
        <f>SUMPRODUCT((AJ$3=المنصرف!$E$3:$E$717)*1,('بيان العهد والتسويات'!$C54=المنصرف!$C$3:$C$717)*1,المنصرف!$J$3:$J$717)</f>
        <v>0</v>
      </c>
      <c r="AL54" s="161">
        <f>SUMPRODUCT((AL$3=المنصرف!$E$3:$E$717)*1,('بيان العهد والتسويات'!$C54=المنصرف!$C$3:$C$717)*1,المنصرف!$G$3:$G$717)</f>
        <v>0</v>
      </c>
      <c r="AM54" s="161">
        <f>SUMPRODUCT((AL$3=المنصرف!$E$3:$E$717)*1,('بيان العهد والتسويات'!$C54=المنصرف!$C$3:$C$717)*1,المنصرف!$J$3:$J$717)</f>
        <v>0</v>
      </c>
      <c r="AN54" s="160">
        <f>SUMPRODUCT((AN$3=المنصرف!$E$3:$E$717)*1,('بيان العهد والتسويات'!$C54=المنصرف!$C$3:$C$717)*1,المنصرف!$G$3:$G$717)</f>
        <v>0</v>
      </c>
      <c r="AO54" s="160">
        <f>SUMPRODUCT((AN$3=المنصرف!$E$3:$E$717)*1,('بيان العهد والتسويات'!$C54=المنصرف!$C$3:$C$717)*1,المنصرف!$J$3:$J$717)</f>
        <v>0</v>
      </c>
      <c r="AP54" s="160">
        <f>SUMPRODUCT((AP$3=المنصرف!$E$3:$E$717)*1,('بيان العهد والتسويات'!$C54=المنصرف!$C$3:$C$717)*1,المنصرف!$G$3:$G$717)</f>
        <v>0</v>
      </c>
      <c r="AQ54" s="160">
        <f>SUMPRODUCT((AP$3=المنصرف!$E$3:$E$717)*1,('بيان العهد والتسويات'!$C54=المنصرف!$C$3:$C$717)*1,المنصرف!$J$3:$J$717)</f>
        <v>0</v>
      </c>
      <c r="AR54" s="160">
        <f>SUMPRODUCT((AR$3=المنصرف!$E$3:$E$717)*1,('بيان العهد والتسويات'!$C54=المنصرف!$C$3:$C$717)*1,المنصرف!$G$3:$G$717)</f>
        <v>0</v>
      </c>
      <c r="AS54" s="160">
        <f>SUMPRODUCT((AR$3=المنصرف!$E$3:$E$717)*1,('بيان العهد والتسويات'!$C54=المنصرف!$C$3:$C$717)*1,المنصرف!$J$3:$J$717)</f>
        <v>0</v>
      </c>
      <c r="AT54" s="160">
        <f>SUMPRODUCT((AT$3=المنصرف!$E$3:$E$717)*1,('بيان العهد والتسويات'!$C54=المنصرف!$C$3:$C$717)*1,المنصرف!$G$3:$G$717)</f>
        <v>0</v>
      </c>
      <c r="AU54" s="160">
        <f>SUMPRODUCT((AT$3=المنصرف!$E$3:$E$717)*1,('بيان العهد والتسويات'!$C54=المنصرف!$C$3:$C$717)*1,المنصرف!$J$3:$J$717)</f>
        <v>0</v>
      </c>
      <c r="AV54" s="160">
        <f>SUMPRODUCT((AV$3=المنصرف!$E$3:$E$717)*1,('بيان العهد والتسويات'!$C54=المنصرف!$C$3:$C$717)*1,المنصرف!$G$3:$G$717)</f>
        <v>0</v>
      </c>
      <c r="AW54" s="160">
        <f>SUMPRODUCT((AV$3=المنصرف!$E$3:$E$717)*1,('بيان العهد والتسويات'!$C54=المنصرف!$C$3:$C$717)*1,المنصرف!$J$3:$J$717)</f>
        <v>0</v>
      </c>
      <c r="AX54" s="160">
        <f>SUMPRODUCT((AX$3=المنصرف!$E$3:$E$717)*1,('بيان العهد والتسويات'!$C54=المنصرف!$C$3:$C$717)*1,المنصرف!$G$3:$G$717)</f>
        <v>0</v>
      </c>
      <c r="AY54" s="160">
        <f>SUMPRODUCT((AX$3=المنصرف!$E$3:$E$717)*1,('بيان العهد والتسويات'!$C54=المنصرف!$C$3:$C$717)*1,المنصرف!$J$3:$J$717)</f>
        <v>0</v>
      </c>
      <c r="AZ54" s="160">
        <f>SUMPRODUCT((AZ$3=المنصرف!$E$3:$E$717)*1,('بيان العهد والتسويات'!$C54=المنصرف!$C$3:$C$717)*1,المنصرف!$G$3:$G$717)</f>
        <v>0</v>
      </c>
      <c r="BA54" s="160">
        <f>SUMPRODUCT((AZ$3=المنصرف!$E$3:$E$717)*1,('بيان العهد والتسويات'!$C54=المنصرف!$C$3:$C$717)*1,المنصرف!$J$3:$J$717)</f>
        <v>0</v>
      </c>
      <c r="BB54" s="160">
        <f>SUMPRODUCT((BB$3=المنصرف!$E$3:$E$717)*1,('بيان العهد والتسويات'!$C54=المنصرف!$C$3:$C$717)*1,المنصرف!$G$3:$G$717)</f>
        <v>0</v>
      </c>
      <c r="BC54" s="160">
        <f>SUMPRODUCT((BB$3=المنصرف!$E$3:$E$717)*1,('بيان العهد والتسويات'!$C54=المنصرف!$C$3:$C$717)*1,المنصرف!$J$3:$J$717)</f>
        <v>0</v>
      </c>
      <c r="BD54" s="160">
        <f>SUMPRODUCT((BD$3=المنصرف!$E$3:$E$717)*1,('بيان العهد والتسويات'!$C54=المنصرف!$C$3:$C$717)*1,المنصرف!$G$3:$G$717)</f>
        <v>0</v>
      </c>
      <c r="BE54" s="160">
        <f>SUMPRODUCT((BD$3=المنصرف!$E$3:$E$717)*1,('بيان العهد والتسويات'!$C54=المنصرف!$C$3:$C$717)*1,المنصرف!$J$3:$J$717)</f>
        <v>0</v>
      </c>
      <c r="BF54" s="160">
        <f>SUMPRODUCT((BF$3=المنصرف!$E$3:$E$717)*1,('بيان العهد والتسويات'!$C54=المنصرف!$C$3:$C$717)*1,المنصرف!$G$3:$G$717)</f>
        <v>0</v>
      </c>
      <c r="BG54" s="160">
        <f>SUMPRODUCT((BF$3=المنصرف!$E$3:$E$717)*1,('بيان العهد والتسويات'!$C54=المنصرف!$C$3:$C$717)*1,المنصرف!$J$3:$J$717)</f>
        <v>0</v>
      </c>
      <c r="BH54" s="160">
        <f>SUMPRODUCT((BH$3=المنصرف!$E$3:$E$717)*1,('بيان العهد والتسويات'!$C54=المنصرف!$C$3:$C$717)*1,المنصرف!$G$3:$G$717)</f>
        <v>0</v>
      </c>
      <c r="BI54" s="160">
        <f>SUMPRODUCT((BH$3=المنصرف!$E$3:$E$717)*1,('بيان العهد والتسويات'!$C54=المنصرف!$C$3:$C$717)*1,المنصرف!$J$3:$J$717)</f>
        <v>0</v>
      </c>
      <c r="BJ54" s="160">
        <f>SUMPRODUCT((BJ$3=المنصرف!$E$3:$E$717)*1,('بيان العهد والتسويات'!$C54=المنصرف!$C$3:$C$717)*1,المنصرف!$G$3:$G$717)</f>
        <v>0</v>
      </c>
      <c r="BK54" s="160">
        <f>SUMPRODUCT((BJ$3=المنصرف!$E$3:$E$717)*1,('بيان العهد والتسويات'!$C54=المنصرف!$C$3:$C$717)*1,المنصرف!$J$3:$J$717)</f>
        <v>0</v>
      </c>
      <c r="BL54" s="160">
        <f>SUMPRODUCT((BL$3=المنصرف!$E$3:$E$717)*1,('بيان العهد والتسويات'!$C54=المنصرف!$C$3:$C$717)*1,المنصرف!$G$3:$G$717)</f>
        <v>0</v>
      </c>
      <c r="BM54" s="160">
        <f>SUMPRODUCT((BL$3=المنصرف!$E$3:$E$717)*1,('بيان العهد والتسويات'!$C54=المنصرف!$C$3:$C$717)*1,المنصرف!$J$3:$J$717)</f>
        <v>0</v>
      </c>
      <c r="BN54" s="160">
        <f>SUMPRODUCT((BN$3=المنصرف!$E$3:$E$717)*1,('بيان العهد والتسويات'!$C54=المنصرف!$C$3:$C$717)*1,المنصرف!$G$3:$G$717)</f>
        <v>0</v>
      </c>
      <c r="BO54" s="160">
        <f>SUMPRODUCT((BN$3=المنصرف!$E$3:$E$717)*1,('بيان العهد والتسويات'!$C54=المنصرف!$C$3:$C$717)*1,المنصرف!$J$3:$J$717)</f>
        <v>0</v>
      </c>
      <c r="BP54" s="160">
        <f>SUMPRODUCT((BP$3=المنصرف!$E$3:$E$717)*1,('بيان العهد والتسويات'!$C54=المنصرف!$C$3:$C$717)*1,المنصرف!$G$3:$G$717)</f>
        <v>0</v>
      </c>
      <c r="BQ54" s="160">
        <f>SUMPRODUCT((BP$3=المنصرف!$E$3:$E$717)*1,('بيان العهد والتسويات'!$C54=المنصرف!$C$3:$C$717)*1,المنصرف!$J$3:$J$717)</f>
        <v>0</v>
      </c>
      <c r="BR54" s="160">
        <f>SUMPRODUCT((BR$3=المنصرف!$E$3:$E$717)*1,('بيان العهد والتسويات'!$C54=المنصرف!$C$3:$C$717)*1,المنصرف!$G$3:$G$717)</f>
        <v>0</v>
      </c>
      <c r="BS54" s="160">
        <f>SUMPRODUCT((BR$3=المنصرف!$E$3:$E$717)*1,('بيان العهد والتسويات'!$C54=المنصرف!$C$3:$C$717)*1,المنصرف!$J$3:$J$717)</f>
        <v>0</v>
      </c>
      <c r="BT54" s="160">
        <f>SUMPRODUCT((BT$3=المنصرف!$E$3:$E$717)*1,('بيان العهد والتسويات'!$C54=المنصرف!$C$3:$C$717)*1,المنصرف!$G$3:$G$717)</f>
        <v>0</v>
      </c>
      <c r="BU54" s="160">
        <f>SUMPRODUCT((BT$3=المنصرف!$E$3:$E$717)*1,('بيان العهد والتسويات'!$C54=المنصرف!$C$3:$C$717)*1,المنصرف!$J$3:$J$717)</f>
        <v>0</v>
      </c>
      <c r="BV54" s="160">
        <f>SUMPRODUCT((BV$3=المنصرف!$E$3:$E$717)*1,('بيان العهد والتسويات'!$C54=المنصرف!$C$3:$C$717)*1,المنصرف!$G$3:$G$717)</f>
        <v>0</v>
      </c>
      <c r="BW54" s="160">
        <f>SUMPRODUCT((BV$3=المنصرف!$E$3:$E$717)*1,('بيان العهد والتسويات'!$C54=المنصرف!$C$3:$C$717)*1,المنصرف!$J$3:$J$717)</f>
        <v>0</v>
      </c>
      <c r="BX54" s="160">
        <f>SUMPRODUCT((BX$3=المنصرف!$E$3:$E$717)*1,('بيان العهد والتسويات'!$C54=المنصرف!$C$3:$C$717)*1,المنصرف!$G$3:$G$717)</f>
        <v>0</v>
      </c>
      <c r="BY54" s="160">
        <f>SUMPRODUCT((BX$3=المنصرف!$E$3:$E$717)*1,('بيان العهد والتسويات'!$C54=المنصرف!$C$3:$C$717)*1,المنصرف!$J$3:$J$717)</f>
        <v>0</v>
      </c>
      <c r="BZ54" s="160">
        <f>SUMPRODUCT((BZ$3=المنصرف!$E$3:$E$717)*1,('بيان العهد والتسويات'!$C54=المنصرف!$C$3:$C$717)*1,المنصرف!$G$3:$G$717)</f>
        <v>0</v>
      </c>
      <c r="CA54" s="160">
        <f>SUMPRODUCT((BZ$3=المنصرف!$E$3:$E$717)*1,('بيان العهد والتسويات'!$C54=المنصرف!$C$3:$C$717)*1,المنصرف!$J$3:$J$717)</f>
        <v>0</v>
      </c>
      <c r="CB54" s="160">
        <f>SUMPRODUCT((CB$3=المنصرف!$E$3:$E$717)*1,('بيان العهد والتسويات'!$C54=المنصرف!$C$3:$C$717)*1,المنصرف!$G$3:$G$717)</f>
        <v>0</v>
      </c>
      <c r="CC54" s="160">
        <f>SUMPRODUCT((CB$3=المنصرف!$E$3:$E$717)*1,('بيان العهد والتسويات'!$C54=المنصرف!$C$3:$C$717)*1,المنصرف!$J$3:$J$717)</f>
        <v>0</v>
      </c>
      <c r="CD54" s="160">
        <f>SUMPRODUCT((CD$3=المنصرف!$E$3:$E$717)*1,('بيان العهد والتسويات'!$C54=المنصرف!$C$3:$C$717)*1,المنصرف!$G$3:$G$717)</f>
        <v>0</v>
      </c>
      <c r="CE54" s="160">
        <f>SUMPRODUCT((CD$3=المنصرف!$E$3:$E$717)*1,('بيان العهد والتسويات'!$C54=المنصرف!$C$3:$C$717)*1,المنصرف!$J$3:$J$717)</f>
        <v>0</v>
      </c>
      <c r="CF54" s="160">
        <f>SUMPRODUCT((CF$3=المنصرف!$E$3:$E$717)*1,('بيان العهد والتسويات'!$C54=المنصرف!$C$3:$C$717)*1,المنصرف!$G$3:$G$717)</f>
        <v>0</v>
      </c>
      <c r="CG54" s="160">
        <f>SUMPRODUCT((CF$3=المنصرف!$E$3:$E$717)*1,('بيان العهد والتسويات'!$C54=المنصرف!$C$3:$C$717)*1,المنصرف!$J$3:$J$717)</f>
        <v>0</v>
      </c>
      <c r="CH54" s="160">
        <f>SUMPRODUCT((CH$3=المنصرف!$E$3:$E$717)*1,('بيان العهد والتسويات'!$C54=المنصرف!$C$3:$C$717)*1,المنصرف!$G$3:$G$717)</f>
        <v>0</v>
      </c>
      <c r="CI54" s="160">
        <f>SUMPRODUCT((CH$3=المنصرف!$E$3:$E$717)*1,('بيان العهد والتسويات'!$C54=المنصرف!$C$3:$C$717)*1,المنصرف!$J$3:$J$717)</f>
        <v>0</v>
      </c>
      <c r="CJ54" s="160">
        <f>SUMPRODUCT((CJ$3=المنصرف!$E$3:$E$717)*1,('بيان العهد والتسويات'!$C54=المنصرف!$C$3:$C$717)*1,المنصرف!$G$3:$G$717)</f>
        <v>0</v>
      </c>
      <c r="CK54" s="160">
        <f>SUMPRODUCT((CJ$3=المنصرف!$E$3:$E$717)*1,('بيان العهد والتسويات'!$C54=المنصرف!$C$3:$C$717)*1,المنصرف!$J$3:$J$717)</f>
        <v>0</v>
      </c>
      <c r="CL54" s="160">
        <f>SUMPRODUCT((CL$3=المنصرف!$E$3:$E$717)*1,('بيان العهد والتسويات'!$C54=المنصرف!$C$3:$C$717)*1,المنصرف!$G$3:$G$717)</f>
        <v>0</v>
      </c>
      <c r="CM54" s="160">
        <f>SUMPRODUCT((CL$3=المنصرف!$E$3:$E$717)*1,('بيان العهد والتسويات'!$C54=المنصرف!$C$3:$C$717)*1,المنصرف!$J$3:$J$717)</f>
        <v>0</v>
      </c>
      <c r="CN54" s="160">
        <f>SUMPRODUCT((CN$3=المنصرف!$E$3:$E$717)*1,('بيان العهد والتسويات'!$C54=المنصرف!$C$3:$C$717)*1,المنصرف!$G$3:$G$717)</f>
        <v>0</v>
      </c>
      <c r="CO54" s="160">
        <f>SUMPRODUCT((CN$3=المنصرف!$E$3:$E$717)*1,('بيان العهد والتسويات'!$C54=المنصرف!$C$3:$C$717)*1,المنصرف!$J$3:$J$717)</f>
        <v>0</v>
      </c>
      <c r="CP54" s="160">
        <f>SUMPRODUCT((CP$3=المنصرف!$E$3:$E$717)*1,('بيان العهد والتسويات'!$C54=المنصرف!$C$3:$C$717)*1,المنصرف!$G$3:$G$717)</f>
        <v>0</v>
      </c>
      <c r="CQ54" s="160">
        <f>SUMPRODUCT((CP$3=المنصرف!$E$3:$E$717)*1,('بيان العهد والتسويات'!$C54=المنصرف!$C$3:$C$717)*1,المنصرف!$J$3:$J$717)</f>
        <v>0</v>
      </c>
      <c r="CR54" s="160">
        <f>SUMPRODUCT((CR$3=المنصرف!$E$3:$E$717)*1,('بيان العهد والتسويات'!$C54=المنصرف!$C$3:$C$717)*1,المنصرف!$G$3:$G$717)</f>
        <v>0</v>
      </c>
      <c r="CS54" s="160">
        <f>SUMPRODUCT((CR$3=المنصرف!$E$3:$E$717)*1,('بيان العهد والتسويات'!$C54=المنصرف!$C$3:$C$717)*1,المنصرف!$J$3:$J$717)</f>
        <v>0</v>
      </c>
      <c r="CT54" s="160">
        <f>SUMPRODUCT((CT$3=المنصرف!$E$3:$E$717)*1,('بيان العهد والتسويات'!$C54=المنصرف!$C$3:$C$717)*1,المنصرف!$G$3:$G$717)</f>
        <v>0</v>
      </c>
      <c r="CU54" s="160">
        <f>SUMPRODUCT((CT$3=المنصرف!$E$3:$E$717)*1,('بيان العهد والتسويات'!$C54=المنصرف!$C$3:$C$717)*1,المنصرف!$J$3:$J$717)</f>
        <v>0</v>
      </c>
      <c r="CV54" s="160">
        <f>SUMPRODUCT((CV$3=المنصرف!$E$3:$E$717)*1,('بيان العهد والتسويات'!$C54=المنصرف!$C$3:$C$717)*1,المنصرف!$G$3:$G$717)</f>
        <v>0</v>
      </c>
      <c r="CW54" s="160">
        <f>SUMPRODUCT((CV$3=المنصرف!$E$3:$E$717)*1,('بيان العهد والتسويات'!$C54=المنصرف!$C$3:$C$717)*1,المنصرف!$J$3:$J$717)</f>
        <v>0</v>
      </c>
      <c r="CX54" s="160">
        <f>SUMPRODUCT((CX$3=المنصرف!$E$3:$E$717)*1,('بيان العهد والتسويات'!$C54=المنصرف!$C$3:$C$717)*1,المنصرف!$G$3:$G$717)</f>
        <v>0</v>
      </c>
      <c r="CY54" s="160">
        <f>SUMPRODUCT((CX$3=المنصرف!$E$3:$E$717)*1,('بيان العهد والتسويات'!$C54=المنصرف!$C$3:$C$717)*1,المنصرف!$J$3:$J$717)</f>
        <v>0</v>
      </c>
      <c r="CZ54" s="160">
        <f>SUMPRODUCT((CZ$3=المنصرف!$E$3:$E$717)*1,('بيان العهد والتسويات'!$C54=المنصرف!$C$3:$C$717)*1,المنصرف!$G$3:$G$717)</f>
        <v>0</v>
      </c>
      <c r="DA54" s="160">
        <f>SUMPRODUCT((CZ$3=المنصرف!$E$3:$E$717)*1,('بيان العهد والتسويات'!$C54=المنصرف!$C$3:$C$717)*1,المنصرف!$J$3:$J$717)</f>
        <v>0</v>
      </c>
    </row>
    <row r="55" spans="3:105" ht="20.25" x14ac:dyDescent="0.15">
      <c r="C55" s="134">
        <v>45887</v>
      </c>
      <c r="D55" s="121">
        <f>SUMPRODUCT(($D$3=المنصرف!$E$3:$E$717)*1,('بيان العهد والتسويات'!$C55=المنصرف!$C$3:$C$717)*1,المنصرف!$G$3:$G$717)</f>
        <v>0</v>
      </c>
      <c r="E55" s="122">
        <f>SUMPRODUCT(($D$3=المنصرف!$E$3:$E$717)*1,('بيان العهد والتسويات'!$C55=المنصرف!$C$3:$C$717)*1,المنصرف!$J$3:$J$717)</f>
        <v>0</v>
      </c>
      <c r="F55" s="124">
        <f>SUMPRODUCT(($F$3=المنصرف!$E$3:$E$717)*1,('بيان العهد والتسويات'!$C55=المنصرف!$C$3:$C$717)*1,المنصرف!$G$3:$G$717)</f>
        <v>0</v>
      </c>
      <c r="G55" s="123">
        <f>SUMPRODUCT(($F$3=المنصرف!$E$3:$E$717)*1,('بيان العهد والتسويات'!$C55=المنصرف!$C$3:$C$717)*1,المنصرف!$J$3:$J$717)</f>
        <v>0</v>
      </c>
      <c r="H55" s="121">
        <f>SUMPRODUCT(($H$3=المنصرف!$E$3:$E$717)*1,('بيان العهد والتسويات'!$C55=المنصرف!$C$3:$C$717)*1,المنصرف!$G$3:$G$717)</f>
        <v>0</v>
      </c>
      <c r="I55" s="122">
        <f>SUMPRODUCT(($H$3=المنصرف!$E$3:$E$717)*1,('بيان العهد والتسويات'!$C55=المنصرف!$C$3:$C$717)*1,المنصرف!$J$3:$J$717)</f>
        <v>0</v>
      </c>
      <c r="J55" s="124">
        <f>SUMPRODUCT(($J$3=المنصرف!$E$3:$E$717)*1,('بيان العهد والتسويات'!$C55=المنصرف!$C$3:$C$717)*1,المنصرف!$G$3:$G$717)</f>
        <v>0</v>
      </c>
      <c r="K55" s="123">
        <f>SUMPRODUCT(($J$3=المنصرف!$E$3:$E$717)*1,('بيان العهد والتسويات'!$C55=المنصرف!$C$3:$C$717)*1,المنصرف!$J$3:$J$717)</f>
        <v>0</v>
      </c>
      <c r="L55" s="121">
        <f>SUMPRODUCT(($L$3=المنصرف!$E$3:$E$717)*1,('بيان العهد والتسويات'!$C55=المنصرف!$C$3:$C$717)*1,المنصرف!$G$3:$G$717)</f>
        <v>0</v>
      </c>
      <c r="M55" s="122">
        <f>SUMPRODUCT(($L$3=المنصرف!$E$3:$E$717)*1,('بيان العهد والتسويات'!$C55=المنصرف!$C$3:$C$717)*1,المنصرف!$J$3:$J$717)</f>
        <v>0</v>
      </c>
      <c r="N55" s="124">
        <f>SUMPRODUCT(($N$3=المنصرف!$E$3:$E$717)*1,('بيان العهد والتسويات'!$C55=المنصرف!$C$3:$C$717)*1,المنصرف!$G$3:$G$717)</f>
        <v>0</v>
      </c>
      <c r="O55" s="123">
        <f>SUMPRODUCT(($N$3=المنصرف!$E$3:$E$717)*1,('بيان العهد والتسويات'!$C55=المنصرف!$C$3:$C$717)*1,المنصرف!$J$3:$J$717)</f>
        <v>0</v>
      </c>
      <c r="P55" s="121">
        <f>SUMPRODUCT(($P$3=المنصرف!$E$3:$E$717)*1,('بيان العهد والتسويات'!$C55=المنصرف!$C$3:$C$717)*1,المنصرف!$G$3:$G$717)</f>
        <v>0</v>
      </c>
      <c r="Q55" s="122">
        <f>SUMPRODUCT(($P$3=المنصرف!$E$3:$E$717)*1,('بيان العهد والتسويات'!$C55=المنصرف!$C$3:$C$717)*1,المنصرف!$J$3:$J$717)</f>
        <v>0</v>
      </c>
      <c r="R55" s="124">
        <f>SUMPRODUCT(($R$3=المنصرف!$E$3:$E$717)*1,('بيان العهد والتسويات'!$C55=المنصرف!$C$3:$C$717)*1,المنصرف!$G$3:$G$717)</f>
        <v>0</v>
      </c>
      <c r="S55" s="123">
        <f>SUMPRODUCT(($R$3=المنصرف!$E$3:$E$717)*1,('بيان العهد والتسويات'!$C55=المنصرف!$C$3:$C$717)*1,المنصرف!$J$3:$J$717)</f>
        <v>0</v>
      </c>
      <c r="T55" s="121">
        <f>SUMPRODUCT(($T$3=المنصرف!$E$3:$E$717)*1,('بيان العهد والتسويات'!$C55=المنصرف!$C$3:$C$717)*1,المنصرف!$G$3:$G$717)</f>
        <v>0</v>
      </c>
      <c r="U55" s="122">
        <f>SUMPRODUCT(($T$3=المنصرف!$E$3:$E$717)*1,('بيان العهد والتسويات'!$C55=المنصرف!$C$3:$C$717)*1,المنصرف!$J$3:$J$717)</f>
        <v>0</v>
      </c>
      <c r="V55" s="124">
        <f>SUMPRODUCT(($V$3=المنصرف!$E$3:$E$717)*1,('بيان العهد والتسويات'!$C55=المنصرف!$C$3:$C$717)*1,المنصرف!$G$3:$G$717)</f>
        <v>0</v>
      </c>
      <c r="W55" s="123">
        <f>SUMPRODUCT(($V$3=المنصرف!$E$3:$E$717)*1,('بيان العهد والتسويات'!$C55=المنصرف!$C$3:$C$717)*1,المنصرف!$J$3:$J$717)</f>
        <v>0</v>
      </c>
      <c r="X55" s="121">
        <f>SUMPRODUCT(($X$3=المنصرف!$E$3:$E$717)*1,('بيان العهد والتسويات'!$C55=المنصرف!$C$3:$C$717)*1,المنصرف!$G$3:$G$717)</f>
        <v>0</v>
      </c>
      <c r="Y55" s="122">
        <f>SUMPRODUCT(($X$3=المنصرف!$E$3:$E$717)*1,('بيان العهد والتسويات'!$C55=المنصرف!$C$3:$C$717)*1,المنصرف!$J$3:$J$717)</f>
        <v>0</v>
      </c>
      <c r="Z55" s="124">
        <f>SUMPRODUCT(($Z$3=المنصرف!$E$3:$E$717)*1,('بيان العهد والتسويات'!$C55=المنصرف!$C$3:$C$717)*1,المنصرف!$G$3:$G$717)</f>
        <v>0</v>
      </c>
      <c r="AA55" s="123">
        <f>SUMPRODUCT(($Z$3=المنصرف!$E$3:$E$717)*1,('بيان العهد والتسويات'!$C55=المنصرف!$C$3:$C$717)*1,المنصرف!$J$3:$J$717)</f>
        <v>0</v>
      </c>
      <c r="AB55" s="121">
        <f>SUMPRODUCT(($AB$3=المنصرف!$E$3:$E$717)*1,('بيان العهد والتسويات'!$C55=المنصرف!$C$3:$C$717)*1,المنصرف!$G$3:$G$717)</f>
        <v>0</v>
      </c>
      <c r="AC55" s="122">
        <f>SUMPRODUCT(($AB$3=المنصرف!$E$3:$E$717)*1,('بيان العهد والتسويات'!$C55=المنصرف!$C$3:$C$717)*1,المنصرف!$J$3:$J$717)</f>
        <v>0</v>
      </c>
      <c r="AD55" s="124">
        <f>SUMPRODUCT(($AD$3=المنصرف!$E$3:$E$717)*1,('بيان العهد والتسويات'!$C55=المنصرف!$C$3:$C$717)*1,المنصرف!$G$3:$G$717)</f>
        <v>0</v>
      </c>
      <c r="AE55" s="123">
        <f>SUMPRODUCT(($AD$3=المنصرف!$E$3:$E$717)*1,('بيان العهد والتسويات'!$C55=المنصرف!$C$3:$C$717)*1,المنصرف!$J$3:$J$717)</f>
        <v>0</v>
      </c>
      <c r="AF55" s="121">
        <f>SUMPRODUCT(($AF$3=المنصرف!$E$3:$E$717)*1,('بيان العهد والتسويات'!$C55=المنصرف!$C$3:$C$717)*1,المنصرف!$G$3:$G$717)</f>
        <v>0</v>
      </c>
      <c r="AG55" s="122">
        <f>SUMPRODUCT(($AF$3=المنصرف!$E$3:$E$717)*1,('بيان العهد والتسويات'!$C55=المنصرف!$C$3:$C$717)*1,المنصرف!$J$3:$J$717)</f>
        <v>0</v>
      </c>
      <c r="AH55" s="124">
        <f>SUMPRODUCT(($AH$3=المنصرف!$E$3:$E$717)*1,('بيان العهد والتسويات'!$C55=المنصرف!$C$3:$C$717)*1,المنصرف!$G$3:$G$717)</f>
        <v>0</v>
      </c>
      <c r="AI55" s="123">
        <f>SUMPRODUCT(($AH$3=المنصرف!$E$3:$E$717)*1,('بيان العهد والتسويات'!$C55=المنصرف!$C$3:$C$717)*1,المنصرف!$J$3:$J$717)</f>
        <v>0</v>
      </c>
      <c r="AJ55" s="145">
        <f>SUMPRODUCT((AJ$3=المنصرف!$E$3:$E$717)*1,('بيان العهد والتسويات'!$C55=المنصرف!$C$3:$C$717)*1,المنصرف!$G$3:$G$717)</f>
        <v>0</v>
      </c>
      <c r="AK55" s="145">
        <f>SUMPRODUCT((AJ$3=المنصرف!$E$3:$E$717)*1,('بيان العهد والتسويات'!$C55=المنصرف!$C$3:$C$717)*1,المنصرف!$J$3:$J$717)</f>
        <v>0</v>
      </c>
      <c r="AL55" s="161">
        <f>SUMPRODUCT((AL$3=المنصرف!$E$3:$E$717)*1,('بيان العهد والتسويات'!$C55=المنصرف!$C$3:$C$717)*1,المنصرف!$G$3:$G$717)</f>
        <v>0</v>
      </c>
      <c r="AM55" s="161">
        <f>SUMPRODUCT((AL$3=المنصرف!$E$3:$E$717)*1,('بيان العهد والتسويات'!$C55=المنصرف!$C$3:$C$717)*1,المنصرف!$J$3:$J$717)</f>
        <v>0</v>
      </c>
      <c r="AN55" s="160">
        <f>SUMPRODUCT((AN$3=المنصرف!$E$3:$E$717)*1,('بيان العهد والتسويات'!$C55=المنصرف!$C$3:$C$717)*1,المنصرف!$G$3:$G$717)</f>
        <v>0</v>
      </c>
      <c r="AO55" s="160">
        <f>SUMPRODUCT((AN$3=المنصرف!$E$3:$E$717)*1,('بيان العهد والتسويات'!$C55=المنصرف!$C$3:$C$717)*1,المنصرف!$J$3:$J$717)</f>
        <v>0</v>
      </c>
      <c r="AP55" s="160">
        <f>SUMPRODUCT((AP$3=المنصرف!$E$3:$E$717)*1,('بيان العهد والتسويات'!$C55=المنصرف!$C$3:$C$717)*1,المنصرف!$G$3:$G$717)</f>
        <v>0</v>
      </c>
      <c r="AQ55" s="160">
        <f>SUMPRODUCT((AP$3=المنصرف!$E$3:$E$717)*1,('بيان العهد والتسويات'!$C55=المنصرف!$C$3:$C$717)*1,المنصرف!$J$3:$J$717)</f>
        <v>0</v>
      </c>
      <c r="AR55" s="160">
        <f>SUMPRODUCT((AR$3=المنصرف!$E$3:$E$717)*1,('بيان العهد والتسويات'!$C55=المنصرف!$C$3:$C$717)*1,المنصرف!$G$3:$G$717)</f>
        <v>0</v>
      </c>
      <c r="AS55" s="160">
        <f>SUMPRODUCT((AR$3=المنصرف!$E$3:$E$717)*1,('بيان العهد والتسويات'!$C55=المنصرف!$C$3:$C$717)*1,المنصرف!$J$3:$J$717)</f>
        <v>0</v>
      </c>
      <c r="AT55" s="160">
        <f>SUMPRODUCT((AT$3=المنصرف!$E$3:$E$717)*1,('بيان العهد والتسويات'!$C55=المنصرف!$C$3:$C$717)*1,المنصرف!$G$3:$G$717)</f>
        <v>0</v>
      </c>
      <c r="AU55" s="160">
        <f>SUMPRODUCT((AT$3=المنصرف!$E$3:$E$717)*1,('بيان العهد والتسويات'!$C55=المنصرف!$C$3:$C$717)*1,المنصرف!$J$3:$J$717)</f>
        <v>0</v>
      </c>
      <c r="AV55" s="160">
        <f>SUMPRODUCT((AV$3=المنصرف!$E$3:$E$717)*1,('بيان العهد والتسويات'!$C55=المنصرف!$C$3:$C$717)*1,المنصرف!$G$3:$G$717)</f>
        <v>0</v>
      </c>
      <c r="AW55" s="160">
        <f>SUMPRODUCT((AV$3=المنصرف!$E$3:$E$717)*1,('بيان العهد والتسويات'!$C55=المنصرف!$C$3:$C$717)*1,المنصرف!$J$3:$J$717)</f>
        <v>0</v>
      </c>
      <c r="AX55" s="160">
        <f>SUMPRODUCT((AX$3=المنصرف!$E$3:$E$717)*1,('بيان العهد والتسويات'!$C55=المنصرف!$C$3:$C$717)*1,المنصرف!$G$3:$G$717)</f>
        <v>0</v>
      </c>
      <c r="AY55" s="160">
        <f>SUMPRODUCT((AX$3=المنصرف!$E$3:$E$717)*1,('بيان العهد والتسويات'!$C55=المنصرف!$C$3:$C$717)*1,المنصرف!$J$3:$J$717)</f>
        <v>0</v>
      </c>
      <c r="AZ55" s="160">
        <f>SUMPRODUCT((AZ$3=المنصرف!$E$3:$E$717)*1,('بيان العهد والتسويات'!$C55=المنصرف!$C$3:$C$717)*1,المنصرف!$G$3:$G$717)</f>
        <v>0</v>
      </c>
      <c r="BA55" s="160">
        <f>SUMPRODUCT((AZ$3=المنصرف!$E$3:$E$717)*1,('بيان العهد والتسويات'!$C55=المنصرف!$C$3:$C$717)*1,المنصرف!$J$3:$J$717)</f>
        <v>0</v>
      </c>
      <c r="BB55" s="160">
        <f>SUMPRODUCT((BB$3=المنصرف!$E$3:$E$717)*1,('بيان العهد والتسويات'!$C55=المنصرف!$C$3:$C$717)*1,المنصرف!$G$3:$G$717)</f>
        <v>0</v>
      </c>
      <c r="BC55" s="160">
        <f>SUMPRODUCT((BB$3=المنصرف!$E$3:$E$717)*1,('بيان العهد والتسويات'!$C55=المنصرف!$C$3:$C$717)*1,المنصرف!$J$3:$J$717)</f>
        <v>0</v>
      </c>
      <c r="BD55" s="160">
        <f>SUMPRODUCT((BD$3=المنصرف!$E$3:$E$717)*1,('بيان العهد والتسويات'!$C55=المنصرف!$C$3:$C$717)*1,المنصرف!$G$3:$G$717)</f>
        <v>0</v>
      </c>
      <c r="BE55" s="160">
        <f>SUMPRODUCT((BD$3=المنصرف!$E$3:$E$717)*1,('بيان العهد والتسويات'!$C55=المنصرف!$C$3:$C$717)*1,المنصرف!$J$3:$J$717)</f>
        <v>0</v>
      </c>
      <c r="BF55" s="160">
        <f>SUMPRODUCT((BF$3=المنصرف!$E$3:$E$717)*1,('بيان العهد والتسويات'!$C55=المنصرف!$C$3:$C$717)*1,المنصرف!$G$3:$G$717)</f>
        <v>0</v>
      </c>
      <c r="BG55" s="160">
        <f>SUMPRODUCT((BF$3=المنصرف!$E$3:$E$717)*1,('بيان العهد والتسويات'!$C55=المنصرف!$C$3:$C$717)*1,المنصرف!$J$3:$J$717)</f>
        <v>0</v>
      </c>
      <c r="BH55" s="160">
        <f>SUMPRODUCT((BH$3=المنصرف!$E$3:$E$717)*1,('بيان العهد والتسويات'!$C55=المنصرف!$C$3:$C$717)*1,المنصرف!$G$3:$G$717)</f>
        <v>0</v>
      </c>
      <c r="BI55" s="160">
        <f>SUMPRODUCT((BH$3=المنصرف!$E$3:$E$717)*1,('بيان العهد والتسويات'!$C55=المنصرف!$C$3:$C$717)*1,المنصرف!$J$3:$J$717)</f>
        <v>0</v>
      </c>
      <c r="BJ55" s="160">
        <f>SUMPRODUCT((BJ$3=المنصرف!$E$3:$E$717)*1,('بيان العهد والتسويات'!$C55=المنصرف!$C$3:$C$717)*1,المنصرف!$G$3:$G$717)</f>
        <v>0</v>
      </c>
      <c r="BK55" s="160">
        <f>SUMPRODUCT((BJ$3=المنصرف!$E$3:$E$717)*1,('بيان العهد والتسويات'!$C55=المنصرف!$C$3:$C$717)*1,المنصرف!$J$3:$J$717)</f>
        <v>0</v>
      </c>
      <c r="BL55" s="160">
        <f>SUMPRODUCT((BL$3=المنصرف!$E$3:$E$717)*1,('بيان العهد والتسويات'!$C55=المنصرف!$C$3:$C$717)*1,المنصرف!$G$3:$G$717)</f>
        <v>0</v>
      </c>
      <c r="BM55" s="160">
        <f>SUMPRODUCT((BL$3=المنصرف!$E$3:$E$717)*1,('بيان العهد والتسويات'!$C55=المنصرف!$C$3:$C$717)*1,المنصرف!$J$3:$J$717)</f>
        <v>0</v>
      </c>
      <c r="BN55" s="160">
        <f>SUMPRODUCT((BN$3=المنصرف!$E$3:$E$717)*1,('بيان العهد والتسويات'!$C55=المنصرف!$C$3:$C$717)*1,المنصرف!$G$3:$G$717)</f>
        <v>0</v>
      </c>
      <c r="BO55" s="160">
        <f>SUMPRODUCT((BN$3=المنصرف!$E$3:$E$717)*1,('بيان العهد والتسويات'!$C55=المنصرف!$C$3:$C$717)*1,المنصرف!$J$3:$J$717)</f>
        <v>0</v>
      </c>
      <c r="BP55" s="160">
        <f>SUMPRODUCT((BP$3=المنصرف!$E$3:$E$717)*1,('بيان العهد والتسويات'!$C55=المنصرف!$C$3:$C$717)*1,المنصرف!$G$3:$G$717)</f>
        <v>0</v>
      </c>
      <c r="BQ55" s="160">
        <f>SUMPRODUCT((BP$3=المنصرف!$E$3:$E$717)*1,('بيان العهد والتسويات'!$C55=المنصرف!$C$3:$C$717)*1,المنصرف!$J$3:$J$717)</f>
        <v>0</v>
      </c>
      <c r="BR55" s="160">
        <f>SUMPRODUCT((BR$3=المنصرف!$E$3:$E$717)*1,('بيان العهد والتسويات'!$C55=المنصرف!$C$3:$C$717)*1,المنصرف!$G$3:$G$717)</f>
        <v>0</v>
      </c>
      <c r="BS55" s="160">
        <f>SUMPRODUCT((BR$3=المنصرف!$E$3:$E$717)*1,('بيان العهد والتسويات'!$C55=المنصرف!$C$3:$C$717)*1,المنصرف!$J$3:$J$717)</f>
        <v>0</v>
      </c>
      <c r="BT55" s="160">
        <f>SUMPRODUCT((BT$3=المنصرف!$E$3:$E$717)*1,('بيان العهد والتسويات'!$C55=المنصرف!$C$3:$C$717)*1,المنصرف!$G$3:$G$717)</f>
        <v>0</v>
      </c>
      <c r="BU55" s="160">
        <f>SUMPRODUCT((BT$3=المنصرف!$E$3:$E$717)*1,('بيان العهد والتسويات'!$C55=المنصرف!$C$3:$C$717)*1,المنصرف!$J$3:$J$717)</f>
        <v>0</v>
      </c>
      <c r="BV55" s="160">
        <f>SUMPRODUCT((BV$3=المنصرف!$E$3:$E$717)*1,('بيان العهد والتسويات'!$C55=المنصرف!$C$3:$C$717)*1,المنصرف!$G$3:$G$717)</f>
        <v>0</v>
      </c>
      <c r="BW55" s="160">
        <f>SUMPRODUCT((BV$3=المنصرف!$E$3:$E$717)*1,('بيان العهد والتسويات'!$C55=المنصرف!$C$3:$C$717)*1,المنصرف!$J$3:$J$717)</f>
        <v>0</v>
      </c>
      <c r="BX55" s="160">
        <f>SUMPRODUCT((BX$3=المنصرف!$E$3:$E$717)*1,('بيان العهد والتسويات'!$C55=المنصرف!$C$3:$C$717)*1,المنصرف!$G$3:$G$717)</f>
        <v>0</v>
      </c>
      <c r="BY55" s="160">
        <f>SUMPRODUCT((BX$3=المنصرف!$E$3:$E$717)*1,('بيان العهد والتسويات'!$C55=المنصرف!$C$3:$C$717)*1,المنصرف!$J$3:$J$717)</f>
        <v>0</v>
      </c>
      <c r="BZ55" s="160">
        <f>SUMPRODUCT((BZ$3=المنصرف!$E$3:$E$717)*1,('بيان العهد والتسويات'!$C55=المنصرف!$C$3:$C$717)*1,المنصرف!$G$3:$G$717)</f>
        <v>0</v>
      </c>
      <c r="CA55" s="160">
        <f>SUMPRODUCT((BZ$3=المنصرف!$E$3:$E$717)*1,('بيان العهد والتسويات'!$C55=المنصرف!$C$3:$C$717)*1,المنصرف!$J$3:$J$717)</f>
        <v>0</v>
      </c>
      <c r="CB55" s="160">
        <f>SUMPRODUCT((CB$3=المنصرف!$E$3:$E$717)*1,('بيان العهد والتسويات'!$C55=المنصرف!$C$3:$C$717)*1,المنصرف!$G$3:$G$717)</f>
        <v>0</v>
      </c>
      <c r="CC55" s="160">
        <f>SUMPRODUCT((CB$3=المنصرف!$E$3:$E$717)*1,('بيان العهد والتسويات'!$C55=المنصرف!$C$3:$C$717)*1,المنصرف!$J$3:$J$717)</f>
        <v>0</v>
      </c>
      <c r="CD55" s="160">
        <f>SUMPRODUCT((CD$3=المنصرف!$E$3:$E$717)*1,('بيان العهد والتسويات'!$C55=المنصرف!$C$3:$C$717)*1,المنصرف!$G$3:$G$717)</f>
        <v>0</v>
      </c>
      <c r="CE55" s="160">
        <f>SUMPRODUCT((CD$3=المنصرف!$E$3:$E$717)*1,('بيان العهد والتسويات'!$C55=المنصرف!$C$3:$C$717)*1,المنصرف!$J$3:$J$717)</f>
        <v>0</v>
      </c>
      <c r="CF55" s="160">
        <f>SUMPRODUCT((CF$3=المنصرف!$E$3:$E$717)*1,('بيان العهد والتسويات'!$C55=المنصرف!$C$3:$C$717)*1,المنصرف!$G$3:$G$717)</f>
        <v>0</v>
      </c>
      <c r="CG55" s="160">
        <f>SUMPRODUCT((CF$3=المنصرف!$E$3:$E$717)*1,('بيان العهد والتسويات'!$C55=المنصرف!$C$3:$C$717)*1,المنصرف!$J$3:$J$717)</f>
        <v>0</v>
      </c>
      <c r="CH55" s="160">
        <f>SUMPRODUCT((CH$3=المنصرف!$E$3:$E$717)*1,('بيان العهد والتسويات'!$C55=المنصرف!$C$3:$C$717)*1,المنصرف!$G$3:$G$717)</f>
        <v>0</v>
      </c>
      <c r="CI55" s="160">
        <f>SUMPRODUCT((CH$3=المنصرف!$E$3:$E$717)*1,('بيان العهد والتسويات'!$C55=المنصرف!$C$3:$C$717)*1,المنصرف!$J$3:$J$717)</f>
        <v>0</v>
      </c>
      <c r="CJ55" s="160">
        <f>SUMPRODUCT((CJ$3=المنصرف!$E$3:$E$717)*1,('بيان العهد والتسويات'!$C55=المنصرف!$C$3:$C$717)*1,المنصرف!$G$3:$G$717)</f>
        <v>0</v>
      </c>
      <c r="CK55" s="160">
        <f>SUMPRODUCT((CJ$3=المنصرف!$E$3:$E$717)*1,('بيان العهد والتسويات'!$C55=المنصرف!$C$3:$C$717)*1,المنصرف!$J$3:$J$717)</f>
        <v>0</v>
      </c>
      <c r="CL55" s="160">
        <f>SUMPRODUCT((CL$3=المنصرف!$E$3:$E$717)*1,('بيان العهد والتسويات'!$C55=المنصرف!$C$3:$C$717)*1,المنصرف!$G$3:$G$717)</f>
        <v>0</v>
      </c>
      <c r="CM55" s="160">
        <f>SUMPRODUCT((CL$3=المنصرف!$E$3:$E$717)*1,('بيان العهد والتسويات'!$C55=المنصرف!$C$3:$C$717)*1,المنصرف!$J$3:$J$717)</f>
        <v>0</v>
      </c>
      <c r="CN55" s="160">
        <f>SUMPRODUCT((CN$3=المنصرف!$E$3:$E$717)*1,('بيان العهد والتسويات'!$C55=المنصرف!$C$3:$C$717)*1,المنصرف!$G$3:$G$717)</f>
        <v>0</v>
      </c>
      <c r="CO55" s="160">
        <f>SUMPRODUCT((CN$3=المنصرف!$E$3:$E$717)*1,('بيان العهد والتسويات'!$C55=المنصرف!$C$3:$C$717)*1,المنصرف!$J$3:$J$717)</f>
        <v>0</v>
      </c>
      <c r="CP55" s="160">
        <f>SUMPRODUCT((CP$3=المنصرف!$E$3:$E$717)*1,('بيان العهد والتسويات'!$C55=المنصرف!$C$3:$C$717)*1,المنصرف!$G$3:$G$717)</f>
        <v>0</v>
      </c>
      <c r="CQ55" s="160">
        <f>SUMPRODUCT((CP$3=المنصرف!$E$3:$E$717)*1,('بيان العهد والتسويات'!$C55=المنصرف!$C$3:$C$717)*1,المنصرف!$J$3:$J$717)</f>
        <v>0</v>
      </c>
      <c r="CR55" s="160">
        <f>SUMPRODUCT((CR$3=المنصرف!$E$3:$E$717)*1,('بيان العهد والتسويات'!$C55=المنصرف!$C$3:$C$717)*1,المنصرف!$G$3:$G$717)</f>
        <v>0</v>
      </c>
      <c r="CS55" s="160">
        <f>SUMPRODUCT((CR$3=المنصرف!$E$3:$E$717)*1,('بيان العهد والتسويات'!$C55=المنصرف!$C$3:$C$717)*1,المنصرف!$J$3:$J$717)</f>
        <v>0</v>
      </c>
      <c r="CT55" s="160">
        <f>SUMPRODUCT((CT$3=المنصرف!$E$3:$E$717)*1,('بيان العهد والتسويات'!$C55=المنصرف!$C$3:$C$717)*1,المنصرف!$G$3:$G$717)</f>
        <v>0</v>
      </c>
      <c r="CU55" s="160">
        <f>SUMPRODUCT((CT$3=المنصرف!$E$3:$E$717)*1,('بيان العهد والتسويات'!$C55=المنصرف!$C$3:$C$717)*1,المنصرف!$J$3:$J$717)</f>
        <v>0</v>
      </c>
      <c r="CV55" s="160">
        <f>SUMPRODUCT((CV$3=المنصرف!$E$3:$E$717)*1,('بيان العهد والتسويات'!$C55=المنصرف!$C$3:$C$717)*1,المنصرف!$G$3:$G$717)</f>
        <v>0</v>
      </c>
      <c r="CW55" s="160">
        <f>SUMPRODUCT((CV$3=المنصرف!$E$3:$E$717)*1,('بيان العهد والتسويات'!$C55=المنصرف!$C$3:$C$717)*1,المنصرف!$J$3:$J$717)</f>
        <v>0</v>
      </c>
      <c r="CX55" s="160">
        <f>SUMPRODUCT((CX$3=المنصرف!$E$3:$E$717)*1,('بيان العهد والتسويات'!$C55=المنصرف!$C$3:$C$717)*1,المنصرف!$G$3:$G$717)</f>
        <v>0</v>
      </c>
      <c r="CY55" s="160">
        <f>SUMPRODUCT((CX$3=المنصرف!$E$3:$E$717)*1,('بيان العهد والتسويات'!$C55=المنصرف!$C$3:$C$717)*1,المنصرف!$J$3:$J$717)</f>
        <v>0</v>
      </c>
      <c r="CZ55" s="160">
        <f>SUMPRODUCT((CZ$3=المنصرف!$E$3:$E$717)*1,('بيان العهد والتسويات'!$C55=المنصرف!$C$3:$C$717)*1,المنصرف!$G$3:$G$717)</f>
        <v>0</v>
      </c>
      <c r="DA55" s="160">
        <f>SUMPRODUCT((CZ$3=المنصرف!$E$3:$E$717)*1,('بيان العهد والتسويات'!$C55=المنصرف!$C$3:$C$717)*1,المنصرف!$J$3:$J$717)</f>
        <v>0</v>
      </c>
    </row>
    <row r="56" spans="3:105" ht="20.25" x14ac:dyDescent="0.15">
      <c r="C56" s="134">
        <v>45888</v>
      </c>
      <c r="D56" s="121">
        <f>SUMPRODUCT(($D$3=المنصرف!$E$3:$E$717)*1,('بيان العهد والتسويات'!$C56=المنصرف!$C$3:$C$717)*1,المنصرف!$G$3:$G$717)</f>
        <v>0</v>
      </c>
      <c r="E56" s="122">
        <f>SUMPRODUCT(($D$3=المنصرف!$E$3:$E$717)*1,('بيان العهد والتسويات'!$C56=المنصرف!$C$3:$C$717)*1,المنصرف!$J$3:$J$717)</f>
        <v>0</v>
      </c>
      <c r="F56" s="124">
        <f>SUMPRODUCT(($F$3=المنصرف!$E$3:$E$717)*1,('بيان العهد والتسويات'!$C56=المنصرف!$C$3:$C$717)*1,المنصرف!$G$3:$G$717)</f>
        <v>0</v>
      </c>
      <c r="G56" s="123">
        <f>SUMPRODUCT(($F$3=المنصرف!$E$3:$E$717)*1,('بيان العهد والتسويات'!$C56=المنصرف!$C$3:$C$717)*1,المنصرف!$J$3:$J$717)</f>
        <v>0</v>
      </c>
      <c r="H56" s="121">
        <f>SUMPRODUCT(($H$3=المنصرف!$E$3:$E$717)*1,('بيان العهد والتسويات'!$C56=المنصرف!$C$3:$C$717)*1,المنصرف!$G$3:$G$717)</f>
        <v>0</v>
      </c>
      <c r="I56" s="122">
        <f>SUMPRODUCT(($H$3=المنصرف!$E$3:$E$717)*1,('بيان العهد والتسويات'!$C56=المنصرف!$C$3:$C$717)*1,المنصرف!$J$3:$J$717)</f>
        <v>0</v>
      </c>
      <c r="J56" s="124">
        <f>SUMPRODUCT(($J$3=المنصرف!$E$3:$E$717)*1,('بيان العهد والتسويات'!$C56=المنصرف!$C$3:$C$717)*1,المنصرف!$G$3:$G$717)</f>
        <v>0</v>
      </c>
      <c r="K56" s="123">
        <f>SUMPRODUCT(($J$3=المنصرف!$E$3:$E$717)*1,('بيان العهد والتسويات'!$C56=المنصرف!$C$3:$C$717)*1,المنصرف!$J$3:$J$717)</f>
        <v>0</v>
      </c>
      <c r="L56" s="121">
        <f>SUMPRODUCT(($L$3=المنصرف!$E$3:$E$717)*1,('بيان العهد والتسويات'!$C56=المنصرف!$C$3:$C$717)*1,المنصرف!$G$3:$G$717)</f>
        <v>0</v>
      </c>
      <c r="M56" s="122">
        <f>SUMPRODUCT(($L$3=المنصرف!$E$3:$E$717)*1,('بيان العهد والتسويات'!$C56=المنصرف!$C$3:$C$717)*1,المنصرف!$J$3:$J$717)</f>
        <v>0</v>
      </c>
      <c r="N56" s="124">
        <f>SUMPRODUCT(($N$3=المنصرف!$E$3:$E$717)*1,('بيان العهد والتسويات'!$C56=المنصرف!$C$3:$C$717)*1,المنصرف!$G$3:$G$717)</f>
        <v>0</v>
      </c>
      <c r="O56" s="123">
        <f>SUMPRODUCT(($N$3=المنصرف!$E$3:$E$717)*1,('بيان العهد والتسويات'!$C56=المنصرف!$C$3:$C$717)*1,المنصرف!$J$3:$J$717)</f>
        <v>0</v>
      </c>
      <c r="P56" s="121">
        <f>SUMPRODUCT(($P$3=المنصرف!$E$3:$E$717)*1,('بيان العهد والتسويات'!$C56=المنصرف!$C$3:$C$717)*1,المنصرف!$G$3:$G$717)</f>
        <v>0</v>
      </c>
      <c r="Q56" s="122">
        <f>SUMPRODUCT(($P$3=المنصرف!$E$3:$E$717)*1,('بيان العهد والتسويات'!$C56=المنصرف!$C$3:$C$717)*1,المنصرف!$J$3:$J$717)</f>
        <v>0</v>
      </c>
      <c r="R56" s="124">
        <f>SUMPRODUCT(($R$3=المنصرف!$E$3:$E$717)*1,('بيان العهد والتسويات'!$C56=المنصرف!$C$3:$C$717)*1,المنصرف!$G$3:$G$717)</f>
        <v>0</v>
      </c>
      <c r="S56" s="123">
        <f>SUMPRODUCT(($R$3=المنصرف!$E$3:$E$717)*1,('بيان العهد والتسويات'!$C56=المنصرف!$C$3:$C$717)*1,المنصرف!$J$3:$J$717)</f>
        <v>0</v>
      </c>
      <c r="T56" s="121">
        <f>SUMPRODUCT(($T$3=المنصرف!$E$3:$E$717)*1,('بيان العهد والتسويات'!$C56=المنصرف!$C$3:$C$717)*1,المنصرف!$G$3:$G$717)</f>
        <v>0</v>
      </c>
      <c r="U56" s="122">
        <f>SUMPRODUCT(($T$3=المنصرف!$E$3:$E$717)*1,('بيان العهد والتسويات'!$C56=المنصرف!$C$3:$C$717)*1,المنصرف!$J$3:$J$717)</f>
        <v>0</v>
      </c>
      <c r="V56" s="124">
        <f>SUMPRODUCT(($V$3=المنصرف!$E$3:$E$717)*1,('بيان العهد والتسويات'!$C56=المنصرف!$C$3:$C$717)*1,المنصرف!$G$3:$G$717)</f>
        <v>0</v>
      </c>
      <c r="W56" s="123">
        <f>SUMPRODUCT(($V$3=المنصرف!$E$3:$E$717)*1,('بيان العهد والتسويات'!$C56=المنصرف!$C$3:$C$717)*1,المنصرف!$J$3:$J$717)</f>
        <v>0</v>
      </c>
      <c r="X56" s="121">
        <f>SUMPRODUCT(($X$3=المنصرف!$E$3:$E$717)*1,('بيان العهد والتسويات'!$C56=المنصرف!$C$3:$C$717)*1,المنصرف!$G$3:$G$717)</f>
        <v>0</v>
      </c>
      <c r="Y56" s="122">
        <f>SUMPRODUCT(($X$3=المنصرف!$E$3:$E$717)*1,('بيان العهد والتسويات'!$C56=المنصرف!$C$3:$C$717)*1,المنصرف!$J$3:$J$717)</f>
        <v>0</v>
      </c>
      <c r="Z56" s="124">
        <f>SUMPRODUCT(($Z$3=المنصرف!$E$3:$E$717)*1,('بيان العهد والتسويات'!$C56=المنصرف!$C$3:$C$717)*1,المنصرف!$G$3:$G$717)</f>
        <v>0</v>
      </c>
      <c r="AA56" s="123">
        <f>SUMPRODUCT(($Z$3=المنصرف!$E$3:$E$717)*1,('بيان العهد والتسويات'!$C56=المنصرف!$C$3:$C$717)*1,المنصرف!$J$3:$J$717)</f>
        <v>0</v>
      </c>
      <c r="AB56" s="121">
        <f>SUMPRODUCT(($AB$3=المنصرف!$E$3:$E$717)*1,('بيان العهد والتسويات'!$C56=المنصرف!$C$3:$C$717)*1,المنصرف!$G$3:$G$717)</f>
        <v>0</v>
      </c>
      <c r="AC56" s="122">
        <f>SUMPRODUCT(($AB$3=المنصرف!$E$3:$E$717)*1,('بيان العهد والتسويات'!$C56=المنصرف!$C$3:$C$717)*1,المنصرف!$J$3:$J$717)</f>
        <v>0</v>
      </c>
      <c r="AD56" s="124">
        <f>SUMPRODUCT(($AD$3=المنصرف!$E$3:$E$717)*1,('بيان العهد والتسويات'!$C56=المنصرف!$C$3:$C$717)*1,المنصرف!$G$3:$G$717)</f>
        <v>0</v>
      </c>
      <c r="AE56" s="123">
        <f>SUMPRODUCT(($AD$3=المنصرف!$E$3:$E$717)*1,('بيان العهد والتسويات'!$C56=المنصرف!$C$3:$C$717)*1,المنصرف!$J$3:$J$717)</f>
        <v>0</v>
      </c>
      <c r="AF56" s="121">
        <f>SUMPRODUCT(($AF$3=المنصرف!$E$3:$E$717)*1,('بيان العهد والتسويات'!$C56=المنصرف!$C$3:$C$717)*1,المنصرف!$G$3:$G$717)</f>
        <v>0</v>
      </c>
      <c r="AG56" s="122">
        <f>SUMPRODUCT(($AF$3=المنصرف!$E$3:$E$717)*1,('بيان العهد والتسويات'!$C56=المنصرف!$C$3:$C$717)*1,المنصرف!$J$3:$J$717)</f>
        <v>0</v>
      </c>
      <c r="AH56" s="124">
        <f>SUMPRODUCT(($AH$3=المنصرف!$E$3:$E$717)*1,('بيان العهد والتسويات'!$C56=المنصرف!$C$3:$C$717)*1,المنصرف!$G$3:$G$717)</f>
        <v>0</v>
      </c>
      <c r="AI56" s="123">
        <f>SUMPRODUCT(($AH$3=المنصرف!$E$3:$E$717)*1,('بيان العهد والتسويات'!$C56=المنصرف!$C$3:$C$717)*1,المنصرف!$J$3:$J$717)</f>
        <v>0</v>
      </c>
      <c r="AJ56" s="145">
        <f>SUMPRODUCT((AJ$3=المنصرف!$E$3:$E$717)*1,('بيان العهد والتسويات'!$C56=المنصرف!$C$3:$C$717)*1,المنصرف!$G$3:$G$717)</f>
        <v>0</v>
      </c>
      <c r="AK56" s="145">
        <f>SUMPRODUCT((AJ$3=المنصرف!$E$3:$E$717)*1,('بيان العهد والتسويات'!$C56=المنصرف!$C$3:$C$717)*1,المنصرف!$J$3:$J$717)</f>
        <v>0</v>
      </c>
      <c r="AL56" s="161">
        <f>SUMPRODUCT((AL$3=المنصرف!$E$3:$E$717)*1,('بيان العهد والتسويات'!$C56=المنصرف!$C$3:$C$717)*1,المنصرف!$G$3:$G$717)</f>
        <v>0</v>
      </c>
      <c r="AM56" s="161">
        <f>SUMPRODUCT((AL$3=المنصرف!$E$3:$E$717)*1,('بيان العهد والتسويات'!$C56=المنصرف!$C$3:$C$717)*1,المنصرف!$J$3:$J$717)</f>
        <v>0</v>
      </c>
      <c r="AN56" s="160">
        <f>SUMPRODUCT((AN$3=المنصرف!$E$3:$E$717)*1,('بيان العهد والتسويات'!$C56=المنصرف!$C$3:$C$717)*1,المنصرف!$G$3:$G$717)</f>
        <v>0</v>
      </c>
      <c r="AO56" s="160">
        <f>SUMPRODUCT((AN$3=المنصرف!$E$3:$E$717)*1,('بيان العهد والتسويات'!$C56=المنصرف!$C$3:$C$717)*1,المنصرف!$J$3:$J$717)</f>
        <v>0</v>
      </c>
      <c r="AP56" s="160">
        <f>SUMPRODUCT((AP$3=المنصرف!$E$3:$E$717)*1,('بيان العهد والتسويات'!$C56=المنصرف!$C$3:$C$717)*1,المنصرف!$G$3:$G$717)</f>
        <v>0</v>
      </c>
      <c r="AQ56" s="160">
        <f>SUMPRODUCT((AP$3=المنصرف!$E$3:$E$717)*1,('بيان العهد والتسويات'!$C56=المنصرف!$C$3:$C$717)*1,المنصرف!$J$3:$J$717)</f>
        <v>0</v>
      </c>
      <c r="AR56" s="160">
        <f>SUMPRODUCT((AR$3=المنصرف!$E$3:$E$717)*1,('بيان العهد والتسويات'!$C56=المنصرف!$C$3:$C$717)*1,المنصرف!$G$3:$G$717)</f>
        <v>0</v>
      </c>
      <c r="AS56" s="160">
        <f>SUMPRODUCT((AR$3=المنصرف!$E$3:$E$717)*1,('بيان العهد والتسويات'!$C56=المنصرف!$C$3:$C$717)*1,المنصرف!$J$3:$J$717)</f>
        <v>0</v>
      </c>
      <c r="AT56" s="160">
        <f>SUMPRODUCT((AT$3=المنصرف!$E$3:$E$717)*1,('بيان العهد والتسويات'!$C56=المنصرف!$C$3:$C$717)*1,المنصرف!$G$3:$G$717)</f>
        <v>0</v>
      </c>
      <c r="AU56" s="160">
        <f>SUMPRODUCT((AT$3=المنصرف!$E$3:$E$717)*1,('بيان العهد والتسويات'!$C56=المنصرف!$C$3:$C$717)*1,المنصرف!$J$3:$J$717)</f>
        <v>0</v>
      </c>
      <c r="AV56" s="160">
        <f>SUMPRODUCT((AV$3=المنصرف!$E$3:$E$717)*1,('بيان العهد والتسويات'!$C56=المنصرف!$C$3:$C$717)*1,المنصرف!$G$3:$G$717)</f>
        <v>0</v>
      </c>
      <c r="AW56" s="160">
        <f>SUMPRODUCT((AV$3=المنصرف!$E$3:$E$717)*1,('بيان العهد والتسويات'!$C56=المنصرف!$C$3:$C$717)*1,المنصرف!$J$3:$J$717)</f>
        <v>0</v>
      </c>
      <c r="AX56" s="160">
        <f>SUMPRODUCT((AX$3=المنصرف!$E$3:$E$717)*1,('بيان العهد والتسويات'!$C56=المنصرف!$C$3:$C$717)*1,المنصرف!$G$3:$G$717)</f>
        <v>0</v>
      </c>
      <c r="AY56" s="160">
        <f>SUMPRODUCT((AX$3=المنصرف!$E$3:$E$717)*1,('بيان العهد والتسويات'!$C56=المنصرف!$C$3:$C$717)*1,المنصرف!$J$3:$J$717)</f>
        <v>0</v>
      </c>
      <c r="AZ56" s="160">
        <f>SUMPRODUCT((AZ$3=المنصرف!$E$3:$E$717)*1,('بيان العهد والتسويات'!$C56=المنصرف!$C$3:$C$717)*1,المنصرف!$G$3:$G$717)</f>
        <v>0</v>
      </c>
      <c r="BA56" s="160">
        <f>SUMPRODUCT((AZ$3=المنصرف!$E$3:$E$717)*1,('بيان العهد والتسويات'!$C56=المنصرف!$C$3:$C$717)*1,المنصرف!$J$3:$J$717)</f>
        <v>0</v>
      </c>
      <c r="BB56" s="160">
        <f>SUMPRODUCT((BB$3=المنصرف!$E$3:$E$717)*1,('بيان العهد والتسويات'!$C56=المنصرف!$C$3:$C$717)*1,المنصرف!$G$3:$G$717)</f>
        <v>0</v>
      </c>
      <c r="BC56" s="160">
        <f>SUMPRODUCT((BB$3=المنصرف!$E$3:$E$717)*1,('بيان العهد والتسويات'!$C56=المنصرف!$C$3:$C$717)*1,المنصرف!$J$3:$J$717)</f>
        <v>0</v>
      </c>
      <c r="BD56" s="160">
        <f>SUMPRODUCT((BD$3=المنصرف!$E$3:$E$717)*1,('بيان العهد والتسويات'!$C56=المنصرف!$C$3:$C$717)*1,المنصرف!$G$3:$G$717)</f>
        <v>0</v>
      </c>
      <c r="BE56" s="160">
        <f>SUMPRODUCT((BD$3=المنصرف!$E$3:$E$717)*1,('بيان العهد والتسويات'!$C56=المنصرف!$C$3:$C$717)*1,المنصرف!$J$3:$J$717)</f>
        <v>0</v>
      </c>
      <c r="BF56" s="160">
        <f>SUMPRODUCT((BF$3=المنصرف!$E$3:$E$717)*1,('بيان العهد والتسويات'!$C56=المنصرف!$C$3:$C$717)*1,المنصرف!$G$3:$G$717)</f>
        <v>0</v>
      </c>
      <c r="BG56" s="160">
        <f>SUMPRODUCT((BF$3=المنصرف!$E$3:$E$717)*1,('بيان العهد والتسويات'!$C56=المنصرف!$C$3:$C$717)*1,المنصرف!$J$3:$J$717)</f>
        <v>0</v>
      </c>
      <c r="BH56" s="160">
        <f>SUMPRODUCT((BH$3=المنصرف!$E$3:$E$717)*1,('بيان العهد والتسويات'!$C56=المنصرف!$C$3:$C$717)*1,المنصرف!$G$3:$G$717)</f>
        <v>0</v>
      </c>
      <c r="BI56" s="160">
        <f>SUMPRODUCT((BH$3=المنصرف!$E$3:$E$717)*1,('بيان العهد والتسويات'!$C56=المنصرف!$C$3:$C$717)*1,المنصرف!$J$3:$J$717)</f>
        <v>0</v>
      </c>
      <c r="BJ56" s="160">
        <f>SUMPRODUCT((BJ$3=المنصرف!$E$3:$E$717)*1,('بيان العهد والتسويات'!$C56=المنصرف!$C$3:$C$717)*1,المنصرف!$G$3:$G$717)</f>
        <v>0</v>
      </c>
      <c r="BK56" s="160">
        <f>SUMPRODUCT((BJ$3=المنصرف!$E$3:$E$717)*1,('بيان العهد والتسويات'!$C56=المنصرف!$C$3:$C$717)*1,المنصرف!$J$3:$J$717)</f>
        <v>0</v>
      </c>
      <c r="BL56" s="160">
        <f>SUMPRODUCT((BL$3=المنصرف!$E$3:$E$717)*1,('بيان العهد والتسويات'!$C56=المنصرف!$C$3:$C$717)*1,المنصرف!$G$3:$G$717)</f>
        <v>0</v>
      </c>
      <c r="BM56" s="160">
        <f>SUMPRODUCT((BL$3=المنصرف!$E$3:$E$717)*1,('بيان العهد والتسويات'!$C56=المنصرف!$C$3:$C$717)*1,المنصرف!$J$3:$J$717)</f>
        <v>0</v>
      </c>
      <c r="BN56" s="160">
        <f>SUMPRODUCT((BN$3=المنصرف!$E$3:$E$717)*1,('بيان العهد والتسويات'!$C56=المنصرف!$C$3:$C$717)*1,المنصرف!$G$3:$G$717)</f>
        <v>0</v>
      </c>
      <c r="BO56" s="160">
        <f>SUMPRODUCT((BN$3=المنصرف!$E$3:$E$717)*1,('بيان العهد والتسويات'!$C56=المنصرف!$C$3:$C$717)*1,المنصرف!$J$3:$J$717)</f>
        <v>0</v>
      </c>
      <c r="BP56" s="160">
        <f>SUMPRODUCT((BP$3=المنصرف!$E$3:$E$717)*1,('بيان العهد والتسويات'!$C56=المنصرف!$C$3:$C$717)*1,المنصرف!$G$3:$G$717)</f>
        <v>0</v>
      </c>
      <c r="BQ56" s="160">
        <f>SUMPRODUCT((BP$3=المنصرف!$E$3:$E$717)*1,('بيان العهد والتسويات'!$C56=المنصرف!$C$3:$C$717)*1,المنصرف!$J$3:$J$717)</f>
        <v>0</v>
      </c>
      <c r="BR56" s="160">
        <f>SUMPRODUCT((BR$3=المنصرف!$E$3:$E$717)*1,('بيان العهد والتسويات'!$C56=المنصرف!$C$3:$C$717)*1,المنصرف!$G$3:$G$717)</f>
        <v>0</v>
      </c>
      <c r="BS56" s="160">
        <f>SUMPRODUCT((BR$3=المنصرف!$E$3:$E$717)*1,('بيان العهد والتسويات'!$C56=المنصرف!$C$3:$C$717)*1,المنصرف!$J$3:$J$717)</f>
        <v>0</v>
      </c>
      <c r="BT56" s="160">
        <f>SUMPRODUCT((BT$3=المنصرف!$E$3:$E$717)*1,('بيان العهد والتسويات'!$C56=المنصرف!$C$3:$C$717)*1,المنصرف!$G$3:$G$717)</f>
        <v>0</v>
      </c>
      <c r="BU56" s="160">
        <f>SUMPRODUCT((BT$3=المنصرف!$E$3:$E$717)*1,('بيان العهد والتسويات'!$C56=المنصرف!$C$3:$C$717)*1,المنصرف!$J$3:$J$717)</f>
        <v>0</v>
      </c>
      <c r="BV56" s="160">
        <f>SUMPRODUCT((BV$3=المنصرف!$E$3:$E$717)*1,('بيان العهد والتسويات'!$C56=المنصرف!$C$3:$C$717)*1,المنصرف!$G$3:$G$717)</f>
        <v>0</v>
      </c>
      <c r="BW56" s="160">
        <f>SUMPRODUCT((BV$3=المنصرف!$E$3:$E$717)*1,('بيان العهد والتسويات'!$C56=المنصرف!$C$3:$C$717)*1,المنصرف!$J$3:$J$717)</f>
        <v>0</v>
      </c>
      <c r="BX56" s="160">
        <f>SUMPRODUCT((BX$3=المنصرف!$E$3:$E$717)*1,('بيان العهد والتسويات'!$C56=المنصرف!$C$3:$C$717)*1,المنصرف!$G$3:$G$717)</f>
        <v>0</v>
      </c>
      <c r="BY56" s="160">
        <f>SUMPRODUCT((BX$3=المنصرف!$E$3:$E$717)*1,('بيان العهد والتسويات'!$C56=المنصرف!$C$3:$C$717)*1,المنصرف!$J$3:$J$717)</f>
        <v>0</v>
      </c>
      <c r="BZ56" s="160">
        <f>SUMPRODUCT((BZ$3=المنصرف!$E$3:$E$717)*1,('بيان العهد والتسويات'!$C56=المنصرف!$C$3:$C$717)*1,المنصرف!$G$3:$G$717)</f>
        <v>0</v>
      </c>
      <c r="CA56" s="160">
        <f>SUMPRODUCT((BZ$3=المنصرف!$E$3:$E$717)*1,('بيان العهد والتسويات'!$C56=المنصرف!$C$3:$C$717)*1,المنصرف!$J$3:$J$717)</f>
        <v>0</v>
      </c>
      <c r="CB56" s="160">
        <f>SUMPRODUCT((CB$3=المنصرف!$E$3:$E$717)*1,('بيان العهد والتسويات'!$C56=المنصرف!$C$3:$C$717)*1,المنصرف!$G$3:$G$717)</f>
        <v>0</v>
      </c>
      <c r="CC56" s="160">
        <f>SUMPRODUCT((CB$3=المنصرف!$E$3:$E$717)*1,('بيان العهد والتسويات'!$C56=المنصرف!$C$3:$C$717)*1,المنصرف!$J$3:$J$717)</f>
        <v>0</v>
      </c>
      <c r="CD56" s="160">
        <f>SUMPRODUCT((CD$3=المنصرف!$E$3:$E$717)*1,('بيان العهد والتسويات'!$C56=المنصرف!$C$3:$C$717)*1,المنصرف!$G$3:$G$717)</f>
        <v>0</v>
      </c>
      <c r="CE56" s="160">
        <f>SUMPRODUCT((CD$3=المنصرف!$E$3:$E$717)*1,('بيان العهد والتسويات'!$C56=المنصرف!$C$3:$C$717)*1,المنصرف!$J$3:$J$717)</f>
        <v>0</v>
      </c>
      <c r="CF56" s="160">
        <f>SUMPRODUCT((CF$3=المنصرف!$E$3:$E$717)*1,('بيان العهد والتسويات'!$C56=المنصرف!$C$3:$C$717)*1,المنصرف!$G$3:$G$717)</f>
        <v>0</v>
      </c>
      <c r="CG56" s="160">
        <f>SUMPRODUCT((CF$3=المنصرف!$E$3:$E$717)*1,('بيان العهد والتسويات'!$C56=المنصرف!$C$3:$C$717)*1,المنصرف!$J$3:$J$717)</f>
        <v>0</v>
      </c>
      <c r="CH56" s="160">
        <f>SUMPRODUCT((CH$3=المنصرف!$E$3:$E$717)*1,('بيان العهد والتسويات'!$C56=المنصرف!$C$3:$C$717)*1,المنصرف!$G$3:$G$717)</f>
        <v>0</v>
      </c>
      <c r="CI56" s="160">
        <f>SUMPRODUCT((CH$3=المنصرف!$E$3:$E$717)*1,('بيان العهد والتسويات'!$C56=المنصرف!$C$3:$C$717)*1,المنصرف!$J$3:$J$717)</f>
        <v>0</v>
      </c>
      <c r="CJ56" s="160">
        <f>SUMPRODUCT((CJ$3=المنصرف!$E$3:$E$717)*1,('بيان العهد والتسويات'!$C56=المنصرف!$C$3:$C$717)*1,المنصرف!$G$3:$G$717)</f>
        <v>0</v>
      </c>
      <c r="CK56" s="160">
        <f>SUMPRODUCT((CJ$3=المنصرف!$E$3:$E$717)*1,('بيان العهد والتسويات'!$C56=المنصرف!$C$3:$C$717)*1,المنصرف!$J$3:$J$717)</f>
        <v>0</v>
      </c>
      <c r="CL56" s="160">
        <f>SUMPRODUCT((CL$3=المنصرف!$E$3:$E$717)*1,('بيان العهد والتسويات'!$C56=المنصرف!$C$3:$C$717)*1,المنصرف!$G$3:$G$717)</f>
        <v>0</v>
      </c>
      <c r="CM56" s="160">
        <f>SUMPRODUCT((CL$3=المنصرف!$E$3:$E$717)*1,('بيان العهد والتسويات'!$C56=المنصرف!$C$3:$C$717)*1,المنصرف!$J$3:$J$717)</f>
        <v>0</v>
      </c>
      <c r="CN56" s="160">
        <f>SUMPRODUCT((CN$3=المنصرف!$E$3:$E$717)*1,('بيان العهد والتسويات'!$C56=المنصرف!$C$3:$C$717)*1,المنصرف!$G$3:$G$717)</f>
        <v>0</v>
      </c>
      <c r="CO56" s="160">
        <f>SUMPRODUCT((CN$3=المنصرف!$E$3:$E$717)*1,('بيان العهد والتسويات'!$C56=المنصرف!$C$3:$C$717)*1,المنصرف!$J$3:$J$717)</f>
        <v>0</v>
      </c>
      <c r="CP56" s="160">
        <f>SUMPRODUCT((CP$3=المنصرف!$E$3:$E$717)*1,('بيان العهد والتسويات'!$C56=المنصرف!$C$3:$C$717)*1,المنصرف!$G$3:$G$717)</f>
        <v>0</v>
      </c>
      <c r="CQ56" s="160">
        <f>SUMPRODUCT((CP$3=المنصرف!$E$3:$E$717)*1,('بيان العهد والتسويات'!$C56=المنصرف!$C$3:$C$717)*1,المنصرف!$J$3:$J$717)</f>
        <v>0</v>
      </c>
      <c r="CR56" s="160">
        <f>SUMPRODUCT((CR$3=المنصرف!$E$3:$E$717)*1,('بيان العهد والتسويات'!$C56=المنصرف!$C$3:$C$717)*1,المنصرف!$G$3:$G$717)</f>
        <v>0</v>
      </c>
      <c r="CS56" s="160">
        <f>SUMPRODUCT((CR$3=المنصرف!$E$3:$E$717)*1,('بيان العهد والتسويات'!$C56=المنصرف!$C$3:$C$717)*1,المنصرف!$J$3:$J$717)</f>
        <v>0</v>
      </c>
      <c r="CT56" s="160">
        <f>SUMPRODUCT((CT$3=المنصرف!$E$3:$E$717)*1,('بيان العهد والتسويات'!$C56=المنصرف!$C$3:$C$717)*1,المنصرف!$G$3:$G$717)</f>
        <v>0</v>
      </c>
      <c r="CU56" s="160">
        <f>SUMPRODUCT((CT$3=المنصرف!$E$3:$E$717)*1,('بيان العهد والتسويات'!$C56=المنصرف!$C$3:$C$717)*1,المنصرف!$J$3:$J$717)</f>
        <v>0</v>
      </c>
      <c r="CV56" s="160">
        <f>SUMPRODUCT((CV$3=المنصرف!$E$3:$E$717)*1,('بيان العهد والتسويات'!$C56=المنصرف!$C$3:$C$717)*1,المنصرف!$G$3:$G$717)</f>
        <v>0</v>
      </c>
      <c r="CW56" s="160">
        <f>SUMPRODUCT((CV$3=المنصرف!$E$3:$E$717)*1,('بيان العهد والتسويات'!$C56=المنصرف!$C$3:$C$717)*1,المنصرف!$J$3:$J$717)</f>
        <v>0</v>
      </c>
      <c r="CX56" s="160">
        <f>SUMPRODUCT((CX$3=المنصرف!$E$3:$E$717)*1,('بيان العهد والتسويات'!$C56=المنصرف!$C$3:$C$717)*1,المنصرف!$G$3:$G$717)</f>
        <v>0</v>
      </c>
      <c r="CY56" s="160">
        <f>SUMPRODUCT((CX$3=المنصرف!$E$3:$E$717)*1,('بيان العهد والتسويات'!$C56=المنصرف!$C$3:$C$717)*1,المنصرف!$J$3:$J$717)</f>
        <v>0</v>
      </c>
      <c r="CZ56" s="160">
        <f>SUMPRODUCT((CZ$3=المنصرف!$E$3:$E$717)*1,('بيان العهد والتسويات'!$C56=المنصرف!$C$3:$C$717)*1,المنصرف!$G$3:$G$717)</f>
        <v>0</v>
      </c>
      <c r="DA56" s="160">
        <f>SUMPRODUCT((CZ$3=المنصرف!$E$3:$E$717)*1,('بيان العهد والتسويات'!$C56=المنصرف!$C$3:$C$717)*1,المنصرف!$J$3:$J$717)</f>
        <v>0</v>
      </c>
    </row>
    <row r="57" spans="3:105" ht="20.25" x14ac:dyDescent="0.15">
      <c r="C57" s="134">
        <v>45889</v>
      </c>
      <c r="D57" s="121">
        <f>SUMPRODUCT(($D$3=المنصرف!$E$3:$E$717)*1,('بيان العهد والتسويات'!$C57=المنصرف!$C$3:$C$717)*1,المنصرف!$G$3:$G$717)</f>
        <v>0</v>
      </c>
      <c r="E57" s="122">
        <f>SUMPRODUCT(($D$3=المنصرف!$E$3:$E$717)*1,('بيان العهد والتسويات'!$C57=المنصرف!$C$3:$C$717)*1,المنصرف!$J$3:$J$717)</f>
        <v>0</v>
      </c>
      <c r="F57" s="124">
        <f>SUMPRODUCT(($F$3=المنصرف!$E$3:$E$717)*1,('بيان العهد والتسويات'!$C57=المنصرف!$C$3:$C$717)*1,المنصرف!$G$3:$G$717)</f>
        <v>0</v>
      </c>
      <c r="G57" s="123">
        <f>SUMPRODUCT(($F$3=المنصرف!$E$3:$E$717)*1,('بيان العهد والتسويات'!$C57=المنصرف!$C$3:$C$717)*1,المنصرف!$J$3:$J$717)</f>
        <v>0</v>
      </c>
      <c r="H57" s="121">
        <f>SUMPRODUCT(($H$3=المنصرف!$E$3:$E$717)*1,('بيان العهد والتسويات'!$C57=المنصرف!$C$3:$C$717)*1,المنصرف!$G$3:$G$717)</f>
        <v>0</v>
      </c>
      <c r="I57" s="122">
        <f>SUMPRODUCT(($H$3=المنصرف!$E$3:$E$717)*1,('بيان العهد والتسويات'!$C57=المنصرف!$C$3:$C$717)*1,المنصرف!$J$3:$J$717)</f>
        <v>0</v>
      </c>
      <c r="J57" s="124">
        <f>SUMPRODUCT(($J$3=المنصرف!$E$3:$E$717)*1,('بيان العهد والتسويات'!$C57=المنصرف!$C$3:$C$717)*1,المنصرف!$G$3:$G$717)</f>
        <v>0</v>
      </c>
      <c r="K57" s="123">
        <f>SUMPRODUCT(($J$3=المنصرف!$E$3:$E$717)*1,('بيان العهد والتسويات'!$C57=المنصرف!$C$3:$C$717)*1,المنصرف!$J$3:$J$717)</f>
        <v>0</v>
      </c>
      <c r="L57" s="121">
        <f>SUMPRODUCT(($L$3=المنصرف!$E$3:$E$717)*1,('بيان العهد والتسويات'!$C57=المنصرف!$C$3:$C$717)*1,المنصرف!$G$3:$G$717)</f>
        <v>0</v>
      </c>
      <c r="M57" s="122">
        <f>SUMPRODUCT(($L$3=المنصرف!$E$3:$E$717)*1,('بيان العهد والتسويات'!$C57=المنصرف!$C$3:$C$717)*1,المنصرف!$J$3:$J$717)</f>
        <v>0</v>
      </c>
      <c r="N57" s="124">
        <f>SUMPRODUCT(($N$3=المنصرف!$E$3:$E$717)*1,('بيان العهد والتسويات'!$C57=المنصرف!$C$3:$C$717)*1,المنصرف!$G$3:$G$717)</f>
        <v>0</v>
      </c>
      <c r="O57" s="123">
        <f>SUMPRODUCT(($N$3=المنصرف!$E$3:$E$717)*1,('بيان العهد والتسويات'!$C57=المنصرف!$C$3:$C$717)*1,المنصرف!$J$3:$J$717)</f>
        <v>0</v>
      </c>
      <c r="P57" s="121">
        <f>SUMPRODUCT(($P$3=المنصرف!$E$3:$E$717)*1,('بيان العهد والتسويات'!$C57=المنصرف!$C$3:$C$717)*1,المنصرف!$G$3:$G$717)</f>
        <v>0</v>
      </c>
      <c r="Q57" s="122">
        <f>SUMPRODUCT(($P$3=المنصرف!$E$3:$E$717)*1,('بيان العهد والتسويات'!$C57=المنصرف!$C$3:$C$717)*1,المنصرف!$J$3:$J$717)</f>
        <v>0</v>
      </c>
      <c r="R57" s="124">
        <f>SUMPRODUCT(($R$3=المنصرف!$E$3:$E$717)*1,('بيان العهد والتسويات'!$C57=المنصرف!$C$3:$C$717)*1,المنصرف!$G$3:$G$717)</f>
        <v>0</v>
      </c>
      <c r="S57" s="123">
        <f>SUMPRODUCT(($R$3=المنصرف!$E$3:$E$717)*1,('بيان العهد والتسويات'!$C57=المنصرف!$C$3:$C$717)*1,المنصرف!$J$3:$J$717)</f>
        <v>0</v>
      </c>
      <c r="T57" s="121">
        <f>SUMPRODUCT(($T$3=المنصرف!$E$3:$E$717)*1,('بيان العهد والتسويات'!$C57=المنصرف!$C$3:$C$717)*1,المنصرف!$G$3:$G$717)</f>
        <v>0</v>
      </c>
      <c r="U57" s="122">
        <f>SUMPRODUCT(($T$3=المنصرف!$E$3:$E$717)*1,('بيان العهد والتسويات'!$C57=المنصرف!$C$3:$C$717)*1,المنصرف!$J$3:$J$717)</f>
        <v>0</v>
      </c>
      <c r="V57" s="124">
        <f>SUMPRODUCT(($V$3=المنصرف!$E$3:$E$717)*1,('بيان العهد والتسويات'!$C57=المنصرف!$C$3:$C$717)*1,المنصرف!$G$3:$G$717)</f>
        <v>0</v>
      </c>
      <c r="W57" s="123">
        <f>SUMPRODUCT(($V$3=المنصرف!$E$3:$E$717)*1,('بيان العهد والتسويات'!$C57=المنصرف!$C$3:$C$717)*1,المنصرف!$J$3:$J$717)</f>
        <v>0</v>
      </c>
      <c r="X57" s="121">
        <f>SUMPRODUCT(($X$3=المنصرف!$E$3:$E$717)*1,('بيان العهد والتسويات'!$C57=المنصرف!$C$3:$C$717)*1,المنصرف!$G$3:$G$717)</f>
        <v>0</v>
      </c>
      <c r="Y57" s="122">
        <f>SUMPRODUCT(($X$3=المنصرف!$E$3:$E$717)*1,('بيان العهد والتسويات'!$C57=المنصرف!$C$3:$C$717)*1,المنصرف!$J$3:$J$717)</f>
        <v>0</v>
      </c>
      <c r="Z57" s="124">
        <f>SUMPRODUCT(($Z$3=المنصرف!$E$3:$E$717)*1,('بيان العهد والتسويات'!$C57=المنصرف!$C$3:$C$717)*1,المنصرف!$G$3:$G$717)</f>
        <v>0</v>
      </c>
      <c r="AA57" s="123">
        <f>SUMPRODUCT(($Z$3=المنصرف!$E$3:$E$717)*1,('بيان العهد والتسويات'!$C57=المنصرف!$C$3:$C$717)*1,المنصرف!$J$3:$J$717)</f>
        <v>0</v>
      </c>
      <c r="AB57" s="121">
        <f>SUMPRODUCT(($AB$3=المنصرف!$E$3:$E$717)*1,('بيان العهد والتسويات'!$C57=المنصرف!$C$3:$C$717)*1,المنصرف!$G$3:$G$717)</f>
        <v>0</v>
      </c>
      <c r="AC57" s="122">
        <f>SUMPRODUCT(($AB$3=المنصرف!$E$3:$E$717)*1,('بيان العهد والتسويات'!$C57=المنصرف!$C$3:$C$717)*1,المنصرف!$J$3:$J$717)</f>
        <v>0</v>
      </c>
      <c r="AD57" s="124">
        <f>SUMPRODUCT(($AD$3=المنصرف!$E$3:$E$717)*1,('بيان العهد والتسويات'!$C57=المنصرف!$C$3:$C$717)*1,المنصرف!$G$3:$G$717)</f>
        <v>0</v>
      </c>
      <c r="AE57" s="123">
        <f>SUMPRODUCT(($AD$3=المنصرف!$E$3:$E$717)*1,('بيان العهد والتسويات'!$C57=المنصرف!$C$3:$C$717)*1,المنصرف!$J$3:$J$717)</f>
        <v>0</v>
      </c>
      <c r="AF57" s="121">
        <f>SUMPRODUCT(($AF$3=المنصرف!$E$3:$E$717)*1,('بيان العهد والتسويات'!$C57=المنصرف!$C$3:$C$717)*1,المنصرف!$G$3:$G$717)</f>
        <v>0</v>
      </c>
      <c r="AG57" s="122">
        <f>SUMPRODUCT(($AF$3=المنصرف!$E$3:$E$717)*1,('بيان العهد والتسويات'!$C57=المنصرف!$C$3:$C$717)*1,المنصرف!$J$3:$J$717)</f>
        <v>0</v>
      </c>
      <c r="AH57" s="124">
        <f>SUMPRODUCT(($AH$3=المنصرف!$E$3:$E$717)*1,('بيان العهد والتسويات'!$C57=المنصرف!$C$3:$C$717)*1,المنصرف!$G$3:$G$717)</f>
        <v>0</v>
      </c>
      <c r="AI57" s="123">
        <f>SUMPRODUCT(($AH$3=المنصرف!$E$3:$E$717)*1,('بيان العهد والتسويات'!$C57=المنصرف!$C$3:$C$717)*1,المنصرف!$J$3:$J$717)</f>
        <v>0</v>
      </c>
      <c r="AJ57" s="145">
        <f>SUMPRODUCT((AJ$3=المنصرف!$E$3:$E$717)*1,('بيان العهد والتسويات'!$C57=المنصرف!$C$3:$C$717)*1,المنصرف!$G$3:$G$717)</f>
        <v>0</v>
      </c>
      <c r="AK57" s="145">
        <f>SUMPRODUCT((AJ$3=المنصرف!$E$3:$E$717)*1,('بيان العهد والتسويات'!$C57=المنصرف!$C$3:$C$717)*1,المنصرف!$J$3:$J$717)</f>
        <v>0</v>
      </c>
      <c r="AL57" s="161">
        <f>SUMPRODUCT((AL$3=المنصرف!$E$3:$E$717)*1,('بيان العهد والتسويات'!$C57=المنصرف!$C$3:$C$717)*1,المنصرف!$G$3:$G$717)</f>
        <v>0</v>
      </c>
      <c r="AM57" s="161">
        <f>SUMPRODUCT((AL$3=المنصرف!$E$3:$E$717)*1,('بيان العهد والتسويات'!$C57=المنصرف!$C$3:$C$717)*1,المنصرف!$J$3:$J$717)</f>
        <v>0</v>
      </c>
      <c r="AN57" s="160">
        <f>SUMPRODUCT((AN$3=المنصرف!$E$3:$E$717)*1,('بيان العهد والتسويات'!$C57=المنصرف!$C$3:$C$717)*1,المنصرف!$G$3:$G$717)</f>
        <v>0</v>
      </c>
      <c r="AO57" s="160">
        <f>SUMPRODUCT((AN$3=المنصرف!$E$3:$E$717)*1,('بيان العهد والتسويات'!$C57=المنصرف!$C$3:$C$717)*1,المنصرف!$J$3:$J$717)</f>
        <v>0</v>
      </c>
      <c r="AP57" s="160">
        <f>SUMPRODUCT((AP$3=المنصرف!$E$3:$E$717)*1,('بيان العهد والتسويات'!$C57=المنصرف!$C$3:$C$717)*1,المنصرف!$G$3:$G$717)</f>
        <v>0</v>
      </c>
      <c r="AQ57" s="160">
        <f>SUMPRODUCT((AP$3=المنصرف!$E$3:$E$717)*1,('بيان العهد والتسويات'!$C57=المنصرف!$C$3:$C$717)*1,المنصرف!$J$3:$J$717)</f>
        <v>0</v>
      </c>
      <c r="AR57" s="160">
        <f>SUMPRODUCT((AR$3=المنصرف!$E$3:$E$717)*1,('بيان العهد والتسويات'!$C57=المنصرف!$C$3:$C$717)*1,المنصرف!$G$3:$G$717)</f>
        <v>0</v>
      </c>
      <c r="AS57" s="160">
        <f>SUMPRODUCT((AR$3=المنصرف!$E$3:$E$717)*1,('بيان العهد والتسويات'!$C57=المنصرف!$C$3:$C$717)*1,المنصرف!$J$3:$J$717)</f>
        <v>0</v>
      </c>
      <c r="AT57" s="160">
        <f>SUMPRODUCT((AT$3=المنصرف!$E$3:$E$717)*1,('بيان العهد والتسويات'!$C57=المنصرف!$C$3:$C$717)*1,المنصرف!$G$3:$G$717)</f>
        <v>0</v>
      </c>
      <c r="AU57" s="160">
        <f>SUMPRODUCT((AT$3=المنصرف!$E$3:$E$717)*1,('بيان العهد والتسويات'!$C57=المنصرف!$C$3:$C$717)*1,المنصرف!$J$3:$J$717)</f>
        <v>0</v>
      </c>
      <c r="AV57" s="160">
        <f>SUMPRODUCT((AV$3=المنصرف!$E$3:$E$717)*1,('بيان العهد والتسويات'!$C57=المنصرف!$C$3:$C$717)*1,المنصرف!$G$3:$G$717)</f>
        <v>0</v>
      </c>
      <c r="AW57" s="160">
        <f>SUMPRODUCT((AV$3=المنصرف!$E$3:$E$717)*1,('بيان العهد والتسويات'!$C57=المنصرف!$C$3:$C$717)*1,المنصرف!$J$3:$J$717)</f>
        <v>0</v>
      </c>
      <c r="AX57" s="160">
        <f>SUMPRODUCT((AX$3=المنصرف!$E$3:$E$717)*1,('بيان العهد والتسويات'!$C57=المنصرف!$C$3:$C$717)*1,المنصرف!$G$3:$G$717)</f>
        <v>0</v>
      </c>
      <c r="AY57" s="160">
        <f>SUMPRODUCT((AX$3=المنصرف!$E$3:$E$717)*1,('بيان العهد والتسويات'!$C57=المنصرف!$C$3:$C$717)*1,المنصرف!$J$3:$J$717)</f>
        <v>0</v>
      </c>
      <c r="AZ57" s="160">
        <f>SUMPRODUCT((AZ$3=المنصرف!$E$3:$E$717)*1,('بيان العهد والتسويات'!$C57=المنصرف!$C$3:$C$717)*1,المنصرف!$G$3:$G$717)</f>
        <v>0</v>
      </c>
      <c r="BA57" s="160">
        <f>SUMPRODUCT((AZ$3=المنصرف!$E$3:$E$717)*1,('بيان العهد والتسويات'!$C57=المنصرف!$C$3:$C$717)*1,المنصرف!$J$3:$J$717)</f>
        <v>0</v>
      </c>
      <c r="BB57" s="160">
        <f>SUMPRODUCT((BB$3=المنصرف!$E$3:$E$717)*1,('بيان العهد والتسويات'!$C57=المنصرف!$C$3:$C$717)*1,المنصرف!$G$3:$G$717)</f>
        <v>0</v>
      </c>
      <c r="BC57" s="160">
        <f>SUMPRODUCT((BB$3=المنصرف!$E$3:$E$717)*1,('بيان العهد والتسويات'!$C57=المنصرف!$C$3:$C$717)*1,المنصرف!$J$3:$J$717)</f>
        <v>0</v>
      </c>
      <c r="BD57" s="160">
        <f>SUMPRODUCT((BD$3=المنصرف!$E$3:$E$717)*1,('بيان العهد والتسويات'!$C57=المنصرف!$C$3:$C$717)*1,المنصرف!$G$3:$G$717)</f>
        <v>0</v>
      </c>
      <c r="BE57" s="160">
        <f>SUMPRODUCT((BD$3=المنصرف!$E$3:$E$717)*1,('بيان العهد والتسويات'!$C57=المنصرف!$C$3:$C$717)*1,المنصرف!$J$3:$J$717)</f>
        <v>0</v>
      </c>
      <c r="BF57" s="160">
        <f>SUMPRODUCT((BF$3=المنصرف!$E$3:$E$717)*1,('بيان العهد والتسويات'!$C57=المنصرف!$C$3:$C$717)*1,المنصرف!$G$3:$G$717)</f>
        <v>0</v>
      </c>
      <c r="BG57" s="160">
        <f>SUMPRODUCT((BF$3=المنصرف!$E$3:$E$717)*1,('بيان العهد والتسويات'!$C57=المنصرف!$C$3:$C$717)*1,المنصرف!$J$3:$J$717)</f>
        <v>0</v>
      </c>
      <c r="BH57" s="160">
        <f>SUMPRODUCT((BH$3=المنصرف!$E$3:$E$717)*1,('بيان العهد والتسويات'!$C57=المنصرف!$C$3:$C$717)*1,المنصرف!$G$3:$G$717)</f>
        <v>0</v>
      </c>
      <c r="BI57" s="160">
        <f>SUMPRODUCT((BH$3=المنصرف!$E$3:$E$717)*1,('بيان العهد والتسويات'!$C57=المنصرف!$C$3:$C$717)*1,المنصرف!$J$3:$J$717)</f>
        <v>0</v>
      </c>
      <c r="BJ57" s="160">
        <f>SUMPRODUCT((BJ$3=المنصرف!$E$3:$E$717)*1,('بيان العهد والتسويات'!$C57=المنصرف!$C$3:$C$717)*1,المنصرف!$G$3:$G$717)</f>
        <v>0</v>
      </c>
      <c r="BK57" s="160">
        <f>SUMPRODUCT((BJ$3=المنصرف!$E$3:$E$717)*1,('بيان العهد والتسويات'!$C57=المنصرف!$C$3:$C$717)*1,المنصرف!$J$3:$J$717)</f>
        <v>0</v>
      </c>
      <c r="BL57" s="160">
        <f>SUMPRODUCT((BL$3=المنصرف!$E$3:$E$717)*1,('بيان العهد والتسويات'!$C57=المنصرف!$C$3:$C$717)*1,المنصرف!$G$3:$G$717)</f>
        <v>0</v>
      </c>
      <c r="BM57" s="160">
        <f>SUMPRODUCT((BL$3=المنصرف!$E$3:$E$717)*1,('بيان العهد والتسويات'!$C57=المنصرف!$C$3:$C$717)*1,المنصرف!$J$3:$J$717)</f>
        <v>0</v>
      </c>
      <c r="BN57" s="160">
        <f>SUMPRODUCT((BN$3=المنصرف!$E$3:$E$717)*1,('بيان العهد والتسويات'!$C57=المنصرف!$C$3:$C$717)*1,المنصرف!$G$3:$G$717)</f>
        <v>0</v>
      </c>
      <c r="BO57" s="160">
        <f>SUMPRODUCT((BN$3=المنصرف!$E$3:$E$717)*1,('بيان العهد والتسويات'!$C57=المنصرف!$C$3:$C$717)*1,المنصرف!$J$3:$J$717)</f>
        <v>0</v>
      </c>
      <c r="BP57" s="160">
        <f>SUMPRODUCT((BP$3=المنصرف!$E$3:$E$717)*1,('بيان العهد والتسويات'!$C57=المنصرف!$C$3:$C$717)*1,المنصرف!$G$3:$G$717)</f>
        <v>0</v>
      </c>
      <c r="BQ57" s="160">
        <f>SUMPRODUCT((BP$3=المنصرف!$E$3:$E$717)*1,('بيان العهد والتسويات'!$C57=المنصرف!$C$3:$C$717)*1,المنصرف!$J$3:$J$717)</f>
        <v>0</v>
      </c>
      <c r="BR57" s="160">
        <f>SUMPRODUCT((BR$3=المنصرف!$E$3:$E$717)*1,('بيان العهد والتسويات'!$C57=المنصرف!$C$3:$C$717)*1,المنصرف!$G$3:$G$717)</f>
        <v>0</v>
      </c>
      <c r="BS57" s="160">
        <f>SUMPRODUCT((BR$3=المنصرف!$E$3:$E$717)*1,('بيان العهد والتسويات'!$C57=المنصرف!$C$3:$C$717)*1,المنصرف!$J$3:$J$717)</f>
        <v>0</v>
      </c>
      <c r="BT57" s="160">
        <f>SUMPRODUCT((BT$3=المنصرف!$E$3:$E$717)*1,('بيان العهد والتسويات'!$C57=المنصرف!$C$3:$C$717)*1,المنصرف!$G$3:$G$717)</f>
        <v>0</v>
      </c>
      <c r="BU57" s="160">
        <f>SUMPRODUCT((BT$3=المنصرف!$E$3:$E$717)*1,('بيان العهد والتسويات'!$C57=المنصرف!$C$3:$C$717)*1,المنصرف!$J$3:$J$717)</f>
        <v>0</v>
      </c>
      <c r="BV57" s="160">
        <f>SUMPRODUCT((BV$3=المنصرف!$E$3:$E$717)*1,('بيان العهد والتسويات'!$C57=المنصرف!$C$3:$C$717)*1,المنصرف!$G$3:$G$717)</f>
        <v>0</v>
      </c>
      <c r="BW57" s="160">
        <f>SUMPRODUCT((BV$3=المنصرف!$E$3:$E$717)*1,('بيان العهد والتسويات'!$C57=المنصرف!$C$3:$C$717)*1,المنصرف!$J$3:$J$717)</f>
        <v>0</v>
      </c>
      <c r="BX57" s="160">
        <f>SUMPRODUCT((BX$3=المنصرف!$E$3:$E$717)*1,('بيان العهد والتسويات'!$C57=المنصرف!$C$3:$C$717)*1,المنصرف!$G$3:$G$717)</f>
        <v>0</v>
      </c>
      <c r="BY57" s="160">
        <f>SUMPRODUCT((BX$3=المنصرف!$E$3:$E$717)*1,('بيان العهد والتسويات'!$C57=المنصرف!$C$3:$C$717)*1,المنصرف!$J$3:$J$717)</f>
        <v>0</v>
      </c>
      <c r="BZ57" s="160">
        <f>SUMPRODUCT((BZ$3=المنصرف!$E$3:$E$717)*1,('بيان العهد والتسويات'!$C57=المنصرف!$C$3:$C$717)*1,المنصرف!$G$3:$G$717)</f>
        <v>0</v>
      </c>
      <c r="CA57" s="160">
        <f>SUMPRODUCT((BZ$3=المنصرف!$E$3:$E$717)*1,('بيان العهد والتسويات'!$C57=المنصرف!$C$3:$C$717)*1,المنصرف!$J$3:$J$717)</f>
        <v>0</v>
      </c>
      <c r="CB57" s="160">
        <f>SUMPRODUCT((CB$3=المنصرف!$E$3:$E$717)*1,('بيان العهد والتسويات'!$C57=المنصرف!$C$3:$C$717)*1,المنصرف!$G$3:$G$717)</f>
        <v>0</v>
      </c>
      <c r="CC57" s="160">
        <f>SUMPRODUCT((CB$3=المنصرف!$E$3:$E$717)*1,('بيان العهد والتسويات'!$C57=المنصرف!$C$3:$C$717)*1,المنصرف!$J$3:$J$717)</f>
        <v>0</v>
      </c>
      <c r="CD57" s="160">
        <f>SUMPRODUCT((CD$3=المنصرف!$E$3:$E$717)*1,('بيان العهد والتسويات'!$C57=المنصرف!$C$3:$C$717)*1,المنصرف!$G$3:$G$717)</f>
        <v>0</v>
      </c>
      <c r="CE57" s="160">
        <f>SUMPRODUCT((CD$3=المنصرف!$E$3:$E$717)*1,('بيان العهد والتسويات'!$C57=المنصرف!$C$3:$C$717)*1,المنصرف!$J$3:$J$717)</f>
        <v>0</v>
      </c>
      <c r="CF57" s="160">
        <f>SUMPRODUCT((CF$3=المنصرف!$E$3:$E$717)*1,('بيان العهد والتسويات'!$C57=المنصرف!$C$3:$C$717)*1,المنصرف!$G$3:$G$717)</f>
        <v>0</v>
      </c>
      <c r="CG57" s="160">
        <f>SUMPRODUCT((CF$3=المنصرف!$E$3:$E$717)*1,('بيان العهد والتسويات'!$C57=المنصرف!$C$3:$C$717)*1,المنصرف!$J$3:$J$717)</f>
        <v>0</v>
      </c>
      <c r="CH57" s="160">
        <f>SUMPRODUCT((CH$3=المنصرف!$E$3:$E$717)*1,('بيان العهد والتسويات'!$C57=المنصرف!$C$3:$C$717)*1,المنصرف!$G$3:$G$717)</f>
        <v>0</v>
      </c>
      <c r="CI57" s="160">
        <f>SUMPRODUCT((CH$3=المنصرف!$E$3:$E$717)*1,('بيان العهد والتسويات'!$C57=المنصرف!$C$3:$C$717)*1,المنصرف!$J$3:$J$717)</f>
        <v>0</v>
      </c>
      <c r="CJ57" s="160">
        <f>SUMPRODUCT((CJ$3=المنصرف!$E$3:$E$717)*1,('بيان العهد والتسويات'!$C57=المنصرف!$C$3:$C$717)*1,المنصرف!$G$3:$G$717)</f>
        <v>0</v>
      </c>
      <c r="CK57" s="160">
        <f>SUMPRODUCT((CJ$3=المنصرف!$E$3:$E$717)*1,('بيان العهد والتسويات'!$C57=المنصرف!$C$3:$C$717)*1,المنصرف!$J$3:$J$717)</f>
        <v>0</v>
      </c>
      <c r="CL57" s="160">
        <f>SUMPRODUCT((CL$3=المنصرف!$E$3:$E$717)*1,('بيان العهد والتسويات'!$C57=المنصرف!$C$3:$C$717)*1,المنصرف!$G$3:$G$717)</f>
        <v>0</v>
      </c>
      <c r="CM57" s="160">
        <f>SUMPRODUCT((CL$3=المنصرف!$E$3:$E$717)*1,('بيان العهد والتسويات'!$C57=المنصرف!$C$3:$C$717)*1,المنصرف!$J$3:$J$717)</f>
        <v>0</v>
      </c>
      <c r="CN57" s="160">
        <f>SUMPRODUCT((CN$3=المنصرف!$E$3:$E$717)*1,('بيان العهد والتسويات'!$C57=المنصرف!$C$3:$C$717)*1,المنصرف!$G$3:$G$717)</f>
        <v>0</v>
      </c>
      <c r="CO57" s="160">
        <f>SUMPRODUCT((CN$3=المنصرف!$E$3:$E$717)*1,('بيان العهد والتسويات'!$C57=المنصرف!$C$3:$C$717)*1,المنصرف!$J$3:$J$717)</f>
        <v>0</v>
      </c>
      <c r="CP57" s="160">
        <f>SUMPRODUCT((CP$3=المنصرف!$E$3:$E$717)*1,('بيان العهد والتسويات'!$C57=المنصرف!$C$3:$C$717)*1,المنصرف!$G$3:$G$717)</f>
        <v>0</v>
      </c>
      <c r="CQ57" s="160">
        <f>SUMPRODUCT((CP$3=المنصرف!$E$3:$E$717)*1,('بيان العهد والتسويات'!$C57=المنصرف!$C$3:$C$717)*1,المنصرف!$J$3:$J$717)</f>
        <v>0</v>
      </c>
      <c r="CR57" s="160">
        <f>SUMPRODUCT((CR$3=المنصرف!$E$3:$E$717)*1,('بيان العهد والتسويات'!$C57=المنصرف!$C$3:$C$717)*1,المنصرف!$G$3:$G$717)</f>
        <v>0</v>
      </c>
      <c r="CS57" s="160">
        <f>SUMPRODUCT((CR$3=المنصرف!$E$3:$E$717)*1,('بيان العهد والتسويات'!$C57=المنصرف!$C$3:$C$717)*1,المنصرف!$J$3:$J$717)</f>
        <v>0</v>
      </c>
      <c r="CT57" s="160">
        <f>SUMPRODUCT((CT$3=المنصرف!$E$3:$E$717)*1,('بيان العهد والتسويات'!$C57=المنصرف!$C$3:$C$717)*1,المنصرف!$G$3:$G$717)</f>
        <v>0</v>
      </c>
      <c r="CU57" s="160">
        <f>SUMPRODUCT((CT$3=المنصرف!$E$3:$E$717)*1,('بيان العهد والتسويات'!$C57=المنصرف!$C$3:$C$717)*1,المنصرف!$J$3:$J$717)</f>
        <v>0</v>
      </c>
      <c r="CV57" s="160">
        <f>SUMPRODUCT((CV$3=المنصرف!$E$3:$E$717)*1,('بيان العهد والتسويات'!$C57=المنصرف!$C$3:$C$717)*1,المنصرف!$G$3:$G$717)</f>
        <v>0</v>
      </c>
      <c r="CW57" s="160">
        <f>SUMPRODUCT((CV$3=المنصرف!$E$3:$E$717)*1,('بيان العهد والتسويات'!$C57=المنصرف!$C$3:$C$717)*1,المنصرف!$J$3:$J$717)</f>
        <v>0</v>
      </c>
      <c r="CX57" s="160">
        <f>SUMPRODUCT((CX$3=المنصرف!$E$3:$E$717)*1,('بيان العهد والتسويات'!$C57=المنصرف!$C$3:$C$717)*1,المنصرف!$G$3:$G$717)</f>
        <v>0</v>
      </c>
      <c r="CY57" s="160">
        <f>SUMPRODUCT((CX$3=المنصرف!$E$3:$E$717)*1,('بيان العهد والتسويات'!$C57=المنصرف!$C$3:$C$717)*1,المنصرف!$J$3:$J$717)</f>
        <v>0</v>
      </c>
      <c r="CZ57" s="160">
        <f>SUMPRODUCT((CZ$3=المنصرف!$E$3:$E$717)*1,('بيان العهد والتسويات'!$C57=المنصرف!$C$3:$C$717)*1,المنصرف!$G$3:$G$717)</f>
        <v>0</v>
      </c>
      <c r="DA57" s="160">
        <f>SUMPRODUCT((CZ$3=المنصرف!$E$3:$E$717)*1,('بيان العهد والتسويات'!$C57=المنصرف!$C$3:$C$717)*1,المنصرف!$J$3:$J$717)</f>
        <v>0</v>
      </c>
    </row>
    <row r="58" spans="3:105" ht="20.25" x14ac:dyDescent="0.15">
      <c r="C58" s="134">
        <v>45890</v>
      </c>
      <c r="D58" s="121">
        <f>SUMPRODUCT(($D$3=المنصرف!$E$3:$E$717)*1,('بيان العهد والتسويات'!$C58=المنصرف!$C$3:$C$717)*1,المنصرف!$G$3:$G$717)</f>
        <v>0</v>
      </c>
      <c r="E58" s="122">
        <f>SUMPRODUCT(($D$3=المنصرف!$E$3:$E$717)*1,('بيان العهد والتسويات'!$C58=المنصرف!$C$3:$C$717)*1,المنصرف!$J$3:$J$717)</f>
        <v>0</v>
      </c>
      <c r="F58" s="124">
        <f>SUMPRODUCT(($F$3=المنصرف!$E$3:$E$717)*1,('بيان العهد والتسويات'!$C58=المنصرف!$C$3:$C$717)*1,المنصرف!$G$3:$G$717)</f>
        <v>0</v>
      </c>
      <c r="G58" s="123">
        <f>SUMPRODUCT(($F$3=المنصرف!$E$3:$E$717)*1,('بيان العهد والتسويات'!$C58=المنصرف!$C$3:$C$717)*1,المنصرف!$J$3:$J$717)</f>
        <v>0</v>
      </c>
      <c r="H58" s="121">
        <f>SUMPRODUCT(($H$3=المنصرف!$E$3:$E$717)*1,('بيان العهد والتسويات'!$C58=المنصرف!$C$3:$C$717)*1,المنصرف!$G$3:$G$717)</f>
        <v>0</v>
      </c>
      <c r="I58" s="122">
        <f>SUMPRODUCT(($H$3=المنصرف!$E$3:$E$717)*1,('بيان العهد والتسويات'!$C58=المنصرف!$C$3:$C$717)*1,المنصرف!$J$3:$J$717)</f>
        <v>0</v>
      </c>
      <c r="J58" s="124">
        <f>SUMPRODUCT(($J$3=المنصرف!$E$3:$E$717)*1,('بيان العهد والتسويات'!$C58=المنصرف!$C$3:$C$717)*1,المنصرف!$G$3:$G$717)</f>
        <v>0</v>
      </c>
      <c r="K58" s="123">
        <f>SUMPRODUCT(($J$3=المنصرف!$E$3:$E$717)*1,('بيان العهد والتسويات'!$C58=المنصرف!$C$3:$C$717)*1,المنصرف!$J$3:$J$717)</f>
        <v>0</v>
      </c>
      <c r="L58" s="121">
        <f>SUMPRODUCT(($L$3=المنصرف!$E$3:$E$717)*1,('بيان العهد والتسويات'!$C58=المنصرف!$C$3:$C$717)*1,المنصرف!$G$3:$G$717)</f>
        <v>0</v>
      </c>
      <c r="M58" s="122">
        <f>SUMPRODUCT(($L$3=المنصرف!$E$3:$E$717)*1,('بيان العهد والتسويات'!$C58=المنصرف!$C$3:$C$717)*1,المنصرف!$J$3:$J$717)</f>
        <v>0</v>
      </c>
      <c r="N58" s="124">
        <f>SUMPRODUCT(($N$3=المنصرف!$E$3:$E$717)*1,('بيان العهد والتسويات'!$C58=المنصرف!$C$3:$C$717)*1,المنصرف!$G$3:$G$717)</f>
        <v>0</v>
      </c>
      <c r="O58" s="123">
        <f>SUMPRODUCT(($N$3=المنصرف!$E$3:$E$717)*1,('بيان العهد والتسويات'!$C58=المنصرف!$C$3:$C$717)*1,المنصرف!$J$3:$J$717)</f>
        <v>0</v>
      </c>
      <c r="P58" s="121">
        <f>SUMPRODUCT(($P$3=المنصرف!$E$3:$E$717)*1,('بيان العهد والتسويات'!$C58=المنصرف!$C$3:$C$717)*1,المنصرف!$G$3:$G$717)</f>
        <v>0</v>
      </c>
      <c r="Q58" s="122">
        <f>SUMPRODUCT(($P$3=المنصرف!$E$3:$E$717)*1,('بيان العهد والتسويات'!$C58=المنصرف!$C$3:$C$717)*1,المنصرف!$J$3:$J$717)</f>
        <v>0</v>
      </c>
      <c r="R58" s="124">
        <f>SUMPRODUCT(($R$3=المنصرف!$E$3:$E$717)*1,('بيان العهد والتسويات'!$C58=المنصرف!$C$3:$C$717)*1,المنصرف!$G$3:$G$717)</f>
        <v>0</v>
      </c>
      <c r="S58" s="123">
        <f>SUMPRODUCT(($R$3=المنصرف!$E$3:$E$717)*1,('بيان العهد والتسويات'!$C58=المنصرف!$C$3:$C$717)*1,المنصرف!$J$3:$J$717)</f>
        <v>0</v>
      </c>
      <c r="T58" s="121">
        <f>SUMPRODUCT(($T$3=المنصرف!$E$3:$E$717)*1,('بيان العهد والتسويات'!$C58=المنصرف!$C$3:$C$717)*1,المنصرف!$G$3:$G$717)</f>
        <v>0</v>
      </c>
      <c r="U58" s="122">
        <f>SUMPRODUCT(($T$3=المنصرف!$E$3:$E$717)*1,('بيان العهد والتسويات'!$C58=المنصرف!$C$3:$C$717)*1,المنصرف!$J$3:$J$717)</f>
        <v>0</v>
      </c>
      <c r="V58" s="124">
        <f>SUMPRODUCT(($V$3=المنصرف!$E$3:$E$717)*1,('بيان العهد والتسويات'!$C58=المنصرف!$C$3:$C$717)*1,المنصرف!$G$3:$G$717)</f>
        <v>0</v>
      </c>
      <c r="W58" s="123">
        <f>SUMPRODUCT(($V$3=المنصرف!$E$3:$E$717)*1,('بيان العهد والتسويات'!$C58=المنصرف!$C$3:$C$717)*1,المنصرف!$J$3:$J$717)</f>
        <v>0</v>
      </c>
      <c r="X58" s="121">
        <f>SUMPRODUCT(($X$3=المنصرف!$E$3:$E$717)*1,('بيان العهد والتسويات'!$C58=المنصرف!$C$3:$C$717)*1,المنصرف!$G$3:$G$717)</f>
        <v>0</v>
      </c>
      <c r="Y58" s="122">
        <f>SUMPRODUCT(($X$3=المنصرف!$E$3:$E$717)*1,('بيان العهد والتسويات'!$C58=المنصرف!$C$3:$C$717)*1,المنصرف!$J$3:$J$717)</f>
        <v>0</v>
      </c>
      <c r="Z58" s="124">
        <f>SUMPRODUCT(($Z$3=المنصرف!$E$3:$E$717)*1,('بيان العهد والتسويات'!$C58=المنصرف!$C$3:$C$717)*1,المنصرف!$G$3:$G$717)</f>
        <v>0</v>
      </c>
      <c r="AA58" s="123">
        <f>SUMPRODUCT(($Z$3=المنصرف!$E$3:$E$717)*1,('بيان العهد والتسويات'!$C58=المنصرف!$C$3:$C$717)*1,المنصرف!$J$3:$J$717)</f>
        <v>0</v>
      </c>
      <c r="AB58" s="121">
        <f>SUMPRODUCT(($AB$3=المنصرف!$E$3:$E$717)*1,('بيان العهد والتسويات'!$C58=المنصرف!$C$3:$C$717)*1,المنصرف!$G$3:$G$717)</f>
        <v>0</v>
      </c>
      <c r="AC58" s="122">
        <f>SUMPRODUCT(($AB$3=المنصرف!$E$3:$E$717)*1,('بيان العهد والتسويات'!$C58=المنصرف!$C$3:$C$717)*1,المنصرف!$J$3:$J$717)</f>
        <v>0</v>
      </c>
      <c r="AD58" s="124">
        <f>SUMPRODUCT(($AD$3=المنصرف!$E$3:$E$717)*1,('بيان العهد والتسويات'!$C58=المنصرف!$C$3:$C$717)*1,المنصرف!$G$3:$G$717)</f>
        <v>0</v>
      </c>
      <c r="AE58" s="123">
        <f>SUMPRODUCT(($AD$3=المنصرف!$E$3:$E$717)*1,('بيان العهد والتسويات'!$C58=المنصرف!$C$3:$C$717)*1,المنصرف!$J$3:$J$717)</f>
        <v>0</v>
      </c>
      <c r="AF58" s="121">
        <f>SUMPRODUCT(($AF$3=المنصرف!$E$3:$E$717)*1,('بيان العهد والتسويات'!$C58=المنصرف!$C$3:$C$717)*1,المنصرف!$G$3:$G$717)</f>
        <v>0</v>
      </c>
      <c r="AG58" s="122">
        <f>SUMPRODUCT(($AF$3=المنصرف!$E$3:$E$717)*1,('بيان العهد والتسويات'!$C58=المنصرف!$C$3:$C$717)*1,المنصرف!$J$3:$J$717)</f>
        <v>0</v>
      </c>
      <c r="AH58" s="124">
        <f>SUMPRODUCT(($AH$3=المنصرف!$E$3:$E$717)*1,('بيان العهد والتسويات'!$C58=المنصرف!$C$3:$C$717)*1,المنصرف!$G$3:$G$717)</f>
        <v>0</v>
      </c>
      <c r="AI58" s="123">
        <f>SUMPRODUCT(($AH$3=المنصرف!$E$3:$E$717)*1,('بيان العهد والتسويات'!$C58=المنصرف!$C$3:$C$717)*1,المنصرف!$J$3:$J$717)</f>
        <v>0</v>
      </c>
      <c r="AJ58" s="145">
        <f>SUMPRODUCT((AJ$3=المنصرف!$E$3:$E$717)*1,('بيان العهد والتسويات'!$C58=المنصرف!$C$3:$C$717)*1,المنصرف!$G$3:$G$717)</f>
        <v>0</v>
      </c>
      <c r="AK58" s="145">
        <f>SUMPRODUCT((AJ$3=المنصرف!$E$3:$E$717)*1,('بيان العهد والتسويات'!$C58=المنصرف!$C$3:$C$717)*1,المنصرف!$J$3:$J$717)</f>
        <v>0</v>
      </c>
      <c r="AL58" s="161">
        <f>SUMPRODUCT((AL$3=المنصرف!$E$3:$E$717)*1,('بيان العهد والتسويات'!$C58=المنصرف!$C$3:$C$717)*1,المنصرف!$G$3:$G$717)</f>
        <v>0</v>
      </c>
      <c r="AM58" s="161">
        <f>SUMPRODUCT((AL$3=المنصرف!$E$3:$E$717)*1,('بيان العهد والتسويات'!$C58=المنصرف!$C$3:$C$717)*1,المنصرف!$J$3:$J$717)</f>
        <v>0</v>
      </c>
      <c r="AN58" s="160">
        <f>SUMPRODUCT((AN$3=المنصرف!$E$3:$E$717)*1,('بيان العهد والتسويات'!$C58=المنصرف!$C$3:$C$717)*1,المنصرف!$G$3:$G$717)</f>
        <v>0</v>
      </c>
      <c r="AO58" s="160">
        <f>SUMPRODUCT((AN$3=المنصرف!$E$3:$E$717)*1,('بيان العهد والتسويات'!$C58=المنصرف!$C$3:$C$717)*1,المنصرف!$J$3:$J$717)</f>
        <v>0</v>
      </c>
      <c r="AP58" s="160">
        <f>SUMPRODUCT((AP$3=المنصرف!$E$3:$E$717)*1,('بيان العهد والتسويات'!$C58=المنصرف!$C$3:$C$717)*1,المنصرف!$G$3:$G$717)</f>
        <v>0</v>
      </c>
      <c r="AQ58" s="160">
        <f>SUMPRODUCT((AP$3=المنصرف!$E$3:$E$717)*1,('بيان العهد والتسويات'!$C58=المنصرف!$C$3:$C$717)*1,المنصرف!$J$3:$J$717)</f>
        <v>0</v>
      </c>
      <c r="AR58" s="160">
        <f>SUMPRODUCT((AR$3=المنصرف!$E$3:$E$717)*1,('بيان العهد والتسويات'!$C58=المنصرف!$C$3:$C$717)*1,المنصرف!$G$3:$G$717)</f>
        <v>0</v>
      </c>
      <c r="AS58" s="160">
        <f>SUMPRODUCT((AR$3=المنصرف!$E$3:$E$717)*1,('بيان العهد والتسويات'!$C58=المنصرف!$C$3:$C$717)*1,المنصرف!$J$3:$J$717)</f>
        <v>0</v>
      </c>
      <c r="AT58" s="160">
        <f>SUMPRODUCT((AT$3=المنصرف!$E$3:$E$717)*1,('بيان العهد والتسويات'!$C58=المنصرف!$C$3:$C$717)*1,المنصرف!$G$3:$G$717)</f>
        <v>0</v>
      </c>
      <c r="AU58" s="160">
        <f>SUMPRODUCT((AT$3=المنصرف!$E$3:$E$717)*1,('بيان العهد والتسويات'!$C58=المنصرف!$C$3:$C$717)*1,المنصرف!$J$3:$J$717)</f>
        <v>0</v>
      </c>
      <c r="AV58" s="160">
        <f>SUMPRODUCT((AV$3=المنصرف!$E$3:$E$717)*1,('بيان العهد والتسويات'!$C58=المنصرف!$C$3:$C$717)*1,المنصرف!$G$3:$G$717)</f>
        <v>0</v>
      </c>
      <c r="AW58" s="160">
        <f>SUMPRODUCT((AV$3=المنصرف!$E$3:$E$717)*1,('بيان العهد والتسويات'!$C58=المنصرف!$C$3:$C$717)*1,المنصرف!$J$3:$J$717)</f>
        <v>0</v>
      </c>
      <c r="AX58" s="160">
        <f>SUMPRODUCT((AX$3=المنصرف!$E$3:$E$717)*1,('بيان العهد والتسويات'!$C58=المنصرف!$C$3:$C$717)*1,المنصرف!$G$3:$G$717)</f>
        <v>0</v>
      </c>
      <c r="AY58" s="160">
        <f>SUMPRODUCT((AX$3=المنصرف!$E$3:$E$717)*1,('بيان العهد والتسويات'!$C58=المنصرف!$C$3:$C$717)*1,المنصرف!$J$3:$J$717)</f>
        <v>0</v>
      </c>
      <c r="AZ58" s="160">
        <f>SUMPRODUCT((AZ$3=المنصرف!$E$3:$E$717)*1,('بيان العهد والتسويات'!$C58=المنصرف!$C$3:$C$717)*1,المنصرف!$G$3:$G$717)</f>
        <v>0</v>
      </c>
      <c r="BA58" s="160">
        <f>SUMPRODUCT((AZ$3=المنصرف!$E$3:$E$717)*1,('بيان العهد والتسويات'!$C58=المنصرف!$C$3:$C$717)*1,المنصرف!$J$3:$J$717)</f>
        <v>0</v>
      </c>
      <c r="BB58" s="160">
        <f>SUMPRODUCT((BB$3=المنصرف!$E$3:$E$717)*1,('بيان العهد والتسويات'!$C58=المنصرف!$C$3:$C$717)*1,المنصرف!$G$3:$G$717)</f>
        <v>0</v>
      </c>
      <c r="BC58" s="160">
        <f>SUMPRODUCT((BB$3=المنصرف!$E$3:$E$717)*1,('بيان العهد والتسويات'!$C58=المنصرف!$C$3:$C$717)*1,المنصرف!$J$3:$J$717)</f>
        <v>0</v>
      </c>
      <c r="BD58" s="160">
        <f>SUMPRODUCT((BD$3=المنصرف!$E$3:$E$717)*1,('بيان العهد والتسويات'!$C58=المنصرف!$C$3:$C$717)*1,المنصرف!$G$3:$G$717)</f>
        <v>0</v>
      </c>
      <c r="BE58" s="160">
        <f>SUMPRODUCT((BD$3=المنصرف!$E$3:$E$717)*1,('بيان العهد والتسويات'!$C58=المنصرف!$C$3:$C$717)*1,المنصرف!$J$3:$J$717)</f>
        <v>0</v>
      </c>
      <c r="BF58" s="160">
        <f>SUMPRODUCT((BF$3=المنصرف!$E$3:$E$717)*1,('بيان العهد والتسويات'!$C58=المنصرف!$C$3:$C$717)*1,المنصرف!$G$3:$G$717)</f>
        <v>0</v>
      </c>
      <c r="BG58" s="160">
        <f>SUMPRODUCT((BF$3=المنصرف!$E$3:$E$717)*1,('بيان العهد والتسويات'!$C58=المنصرف!$C$3:$C$717)*1,المنصرف!$J$3:$J$717)</f>
        <v>0</v>
      </c>
      <c r="BH58" s="160">
        <f>SUMPRODUCT((BH$3=المنصرف!$E$3:$E$717)*1,('بيان العهد والتسويات'!$C58=المنصرف!$C$3:$C$717)*1,المنصرف!$G$3:$G$717)</f>
        <v>0</v>
      </c>
      <c r="BI58" s="160">
        <f>SUMPRODUCT((BH$3=المنصرف!$E$3:$E$717)*1,('بيان العهد والتسويات'!$C58=المنصرف!$C$3:$C$717)*1,المنصرف!$J$3:$J$717)</f>
        <v>0</v>
      </c>
      <c r="BJ58" s="160">
        <f>SUMPRODUCT((BJ$3=المنصرف!$E$3:$E$717)*1,('بيان العهد والتسويات'!$C58=المنصرف!$C$3:$C$717)*1,المنصرف!$G$3:$G$717)</f>
        <v>0</v>
      </c>
      <c r="BK58" s="160">
        <f>SUMPRODUCT((BJ$3=المنصرف!$E$3:$E$717)*1,('بيان العهد والتسويات'!$C58=المنصرف!$C$3:$C$717)*1,المنصرف!$J$3:$J$717)</f>
        <v>0</v>
      </c>
      <c r="BL58" s="160">
        <f>SUMPRODUCT((BL$3=المنصرف!$E$3:$E$717)*1,('بيان العهد والتسويات'!$C58=المنصرف!$C$3:$C$717)*1,المنصرف!$G$3:$G$717)</f>
        <v>0</v>
      </c>
      <c r="BM58" s="160">
        <f>SUMPRODUCT((BL$3=المنصرف!$E$3:$E$717)*1,('بيان العهد والتسويات'!$C58=المنصرف!$C$3:$C$717)*1,المنصرف!$J$3:$J$717)</f>
        <v>0</v>
      </c>
      <c r="BN58" s="160">
        <f>SUMPRODUCT((BN$3=المنصرف!$E$3:$E$717)*1,('بيان العهد والتسويات'!$C58=المنصرف!$C$3:$C$717)*1,المنصرف!$G$3:$G$717)</f>
        <v>0</v>
      </c>
      <c r="BO58" s="160">
        <f>SUMPRODUCT((BN$3=المنصرف!$E$3:$E$717)*1,('بيان العهد والتسويات'!$C58=المنصرف!$C$3:$C$717)*1,المنصرف!$J$3:$J$717)</f>
        <v>0</v>
      </c>
      <c r="BP58" s="160">
        <f>SUMPRODUCT((BP$3=المنصرف!$E$3:$E$717)*1,('بيان العهد والتسويات'!$C58=المنصرف!$C$3:$C$717)*1,المنصرف!$G$3:$G$717)</f>
        <v>0</v>
      </c>
      <c r="BQ58" s="160">
        <f>SUMPRODUCT((BP$3=المنصرف!$E$3:$E$717)*1,('بيان العهد والتسويات'!$C58=المنصرف!$C$3:$C$717)*1,المنصرف!$J$3:$J$717)</f>
        <v>0</v>
      </c>
      <c r="BR58" s="160">
        <f>SUMPRODUCT((BR$3=المنصرف!$E$3:$E$717)*1,('بيان العهد والتسويات'!$C58=المنصرف!$C$3:$C$717)*1,المنصرف!$G$3:$G$717)</f>
        <v>0</v>
      </c>
      <c r="BS58" s="160">
        <f>SUMPRODUCT((BR$3=المنصرف!$E$3:$E$717)*1,('بيان العهد والتسويات'!$C58=المنصرف!$C$3:$C$717)*1,المنصرف!$J$3:$J$717)</f>
        <v>0</v>
      </c>
      <c r="BT58" s="160">
        <f>SUMPRODUCT((BT$3=المنصرف!$E$3:$E$717)*1,('بيان العهد والتسويات'!$C58=المنصرف!$C$3:$C$717)*1,المنصرف!$G$3:$G$717)</f>
        <v>0</v>
      </c>
      <c r="BU58" s="160">
        <f>SUMPRODUCT((BT$3=المنصرف!$E$3:$E$717)*1,('بيان العهد والتسويات'!$C58=المنصرف!$C$3:$C$717)*1,المنصرف!$J$3:$J$717)</f>
        <v>0</v>
      </c>
      <c r="BV58" s="160">
        <f>SUMPRODUCT((BV$3=المنصرف!$E$3:$E$717)*1,('بيان العهد والتسويات'!$C58=المنصرف!$C$3:$C$717)*1,المنصرف!$G$3:$G$717)</f>
        <v>0</v>
      </c>
      <c r="BW58" s="160">
        <f>SUMPRODUCT((BV$3=المنصرف!$E$3:$E$717)*1,('بيان العهد والتسويات'!$C58=المنصرف!$C$3:$C$717)*1,المنصرف!$J$3:$J$717)</f>
        <v>0</v>
      </c>
      <c r="BX58" s="160">
        <f>SUMPRODUCT((BX$3=المنصرف!$E$3:$E$717)*1,('بيان العهد والتسويات'!$C58=المنصرف!$C$3:$C$717)*1,المنصرف!$G$3:$G$717)</f>
        <v>0</v>
      </c>
      <c r="BY58" s="160">
        <f>SUMPRODUCT((BX$3=المنصرف!$E$3:$E$717)*1,('بيان العهد والتسويات'!$C58=المنصرف!$C$3:$C$717)*1,المنصرف!$J$3:$J$717)</f>
        <v>0</v>
      </c>
      <c r="BZ58" s="160">
        <f>SUMPRODUCT((BZ$3=المنصرف!$E$3:$E$717)*1,('بيان العهد والتسويات'!$C58=المنصرف!$C$3:$C$717)*1,المنصرف!$G$3:$G$717)</f>
        <v>0</v>
      </c>
      <c r="CA58" s="160">
        <f>SUMPRODUCT((BZ$3=المنصرف!$E$3:$E$717)*1,('بيان العهد والتسويات'!$C58=المنصرف!$C$3:$C$717)*1,المنصرف!$J$3:$J$717)</f>
        <v>0</v>
      </c>
      <c r="CB58" s="160">
        <f>SUMPRODUCT((CB$3=المنصرف!$E$3:$E$717)*1,('بيان العهد والتسويات'!$C58=المنصرف!$C$3:$C$717)*1,المنصرف!$G$3:$G$717)</f>
        <v>0</v>
      </c>
      <c r="CC58" s="160">
        <f>SUMPRODUCT((CB$3=المنصرف!$E$3:$E$717)*1,('بيان العهد والتسويات'!$C58=المنصرف!$C$3:$C$717)*1,المنصرف!$J$3:$J$717)</f>
        <v>0</v>
      </c>
      <c r="CD58" s="160">
        <f>SUMPRODUCT((CD$3=المنصرف!$E$3:$E$717)*1,('بيان العهد والتسويات'!$C58=المنصرف!$C$3:$C$717)*1,المنصرف!$G$3:$G$717)</f>
        <v>0</v>
      </c>
      <c r="CE58" s="160">
        <f>SUMPRODUCT((CD$3=المنصرف!$E$3:$E$717)*1,('بيان العهد والتسويات'!$C58=المنصرف!$C$3:$C$717)*1,المنصرف!$J$3:$J$717)</f>
        <v>0</v>
      </c>
      <c r="CF58" s="160">
        <f>SUMPRODUCT((CF$3=المنصرف!$E$3:$E$717)*1,('بيان العهد والتسويات'!$C58=المنصرف!$C$3:$C$717)*1,المنصرف!$G$3:$G$717)</f>
        <v>0</v>
      </c>
      <c r="CG58" s="160">
        <f>SUMPRODUCT((CF$3=المنصرف!$E$3:$E$717)*1,('بيان العهد والتسويات'!$C58=المنصرف!$C$3:$C$717)*1,المنصرف!$J$3:$J$717)</f>
        <v>0</v>
      </c>
      <c r="CH58" s="160">
        <f>SUMPRODUCT((CH$3=المنصرف!$E$3:$E$717)*1,('بيان العهد والتسويات'!$C58=المنصرف!$C$3:$C$717)*1,المنصرف!$G$3:$G$717)</f>
        <v>0</v>
      </c>
      <c r="CI58" s="160">
        <f>SUMPRODUCT((CH$3=المنصرف!$E$3:$E$717)*1,('بيان العهد والتسويات'!$C58=المنصرف!$C$3:$C$717)*1,المنصرف!$J$3:$J$717)</f>
        <v>0</v>
      </c>
      <c r="CJ58" s="160">
        <f>SUMPRODUCT((CJ$3=المنصرف!$E$3:$E$717)*1,('بيان العهد والتسويات'!$C58=المنصرف!$C$3:$C$717)*1,المنصرف!$G$3:$G$717)</f>
        <v>0</v>
      </c>
      <c r="CK58" s="160">
        <f>SUMPRODUCT((CJ$3=المنصرف!$E$3:$E$717)*1,('بيان العهد والتسويات'!$C58=المنصرف!$C$3:$C$717)*1,المنصرف!$J$3:$J$717)</f>
        <v>0</v>
      </c>
      <c r="CL58" s="160">
        <f>SUMPRODUCT((CL$3=المنصرف!$E$3:$E$717)*1,('بيان العهد والتسويات'!$C58=المنصرف!$C$3:$C$717)*1,المنصرف!$G$3:$G$717)</f>
        <v>0</v>
      </c>
      <c r="CM58" s="160">
        <f>SUMPRODUCT((CL$3=المنصرف!$E$3:$E$717)*1,('بيان العهد والتسويات'!$C58=المنصرف!$C$3:$C$717)*1,المنصرف!$J$3:$J$717)</f>
        <v>0</v>
      </c>
      <c r="CN58" s="160">
        <f>SUMPRODUCT((CN$3=المنصرف!$E$3:$E$717)*1,('بيان العهد والتسويات'!$C58=المنصرف!$C$3:$C$717)*1,المنصرف!$G$3:$G$717)</f>
        <v>0</v>
      </c>
      <c r="CO58" s="160">
        <f>SUMPRODUCT((CN$3=المنصرف!$E$3:$E$717)*1,('بيان العهد والتسويات'!$C58=المنصرف!$C$3:$C$717)*1,المنصرف!$J$3:$J$717)</f>
        <v>0</v>
      </c>
      <c r="CP58" s="160">
        <f>SUMPRODUCT((CP$3=المنصرف!$E$3:$E$717)*1,('بيان العهد والتسويات'!$C58=المنصرف!$C$3:$C$717)*1,المنصرف!$G$3:$G$717)</f>
        <v>0</v>
      </c>
      <c r="CQ58" s="160">
        <f>SUMPRODUCT((CP$3=المنصرف!$E$3:$E$717)*1,('بيان العهد والتسويات'!$C58=المنصرف!$C$3:$C$717)*1,المنصرف!$J$3:$J$717)</f>
        <v>0</v>
      </c>
      <c r="CR58" s="160">
        <f>SUMPRODUCT((CR$3=المنصرف!$E$3:$E$717)*1,('بيان العهد والتسويات'!$C58=المنصرف!$C$3:$C$717)*1,المنصرف!$G$3:$G$717)</f>
        <v>0</v>
      </c>
      <c r="CS58" s="160">
        <f>SUMPRODUCT((CR$3=المنصرف!$E$3:$E$717)*1,('بيان العهد والتسويات'!$C58=المنصرف!$C$3:$C$717)*1,المنصرف!$J$3:$J$717)</f>
        <v>0</v>
      </c>
      <c r="CT58" s="160">
        <f>SUMPRODUCT((CT$3=المنصرف!$E$3:$E$717)*1,('بيان العهد والتسويات'!$C58=المنصرف!$C$3:$C$717)*1,المنصرف!$G$3:$G$717)</f>
        <v>0</v>
      </c>
      <c r="CU58" s="160">
        <f>SUMPRODUCT((CT$3=المنصرف!$E$3:$E$717)*1,('بيان العهد والتسويات'!$C58=المنصرف!$C$3:$C$717)*1,المنصرف!$J$3:$J$717)</f>
        <v>0</v>
      </c>
      <c r="CV58" s="160">
        <f>SUMPRODUCT((CV$3=المنصرف!$E$3:$E$717)*1,('بيان العهد والتسويات'!$C58=المنصرف!$C$3:$C$717)*1,المنصرف!$G$3:$G$717)</f>
        <v>0</v>
      </c>
      <c r="CW58" s="160">
        <f>SUMPRODUCT((CV$3=المنصرف!$E$3:$E$717)*1,('بيان العهد والتسويات'!$C58=المنصرف!$C$3:$C$717)*1,المنصرف!$J$3:$J$717)</f>
        <v>0</v>
      </c>
      <c r="CX58" s="160">
        <f>SUMPRODUCT((CX$3=المنصرف!$E$3:$E$717)*1,('بيان العهد والتسويات'!$C58=المنصرف!$C$3:$C$717)*1,المنصرف!$G$3:$G$717)</f>
        <v>0</v>
      </c>
      <c r="CY58" s="160">
        <f>SUMPRODUCT((CX$3=المنصرف!$E$3:$E$717)*1,('بيان العهد والتسويات'!$C58=المنصرف!$C$3:$C$717)*1,المنصرف!$J$3:$J$717)</f>
        <v>0</v>
      </c>
      <c r="CZ58" s="160">
        <f>SUMPRODUCT((CZ$3=المنصرف!$E$3:$E$717)*1,('بيان العهد والتسويات'!$C58=المنصرف!$C$3:$C$717)*1,المنصرف!$G$3:$G$717)</f>
        <v>0</v>
      </c>
      <c r="DA58" s="160">
        <f>SUMPRODUCT((CZ$3=المنصرف!$E$3:$E$717)*1,('بيان العهد والتسويات'!$C58=المنصرف!$C$3:$C$717)*1,المنصرف!$J$3:$J$717)</f>
        <v>0</v>
      </c>
    </row>
    <row r="59" spans="3:105" ht="20.25" x14ac:dyDescent="0.15">
      <c r="C59" s="134">
        <v>45891</v>
      </c>
      <c r="D59" s="121">
        <f>SUMPRODUCT(($D$3=المنصرف!$E$3:$E$717)*1,('بيان العهد والتسويات'!$C59=المنصرف!$C$3:$C$717)*1,المنصرف!$G$3:$G$717)</f>
        <v>0</v>
      </c>
      <c r="E59" s="122">
        <f>SUMPRODUCT(($D$3=المنصرف!$E$3:$E$717)*1,('بيان العهد والتسويات'!$C59=المنصرف!$C$3:$C$717)*1,المنصرف!$J$3:$J$717)</f>
        <v>0</v>
      </c>
      <c r="F59" s="124">
        <f>SUMPRODUCT(($F$3=المنصرف!$E$3:$E$717)*1,('بيان العهد والتسويات'!$C59=المنصرف!$C$3:$C$717)*1,المنصرف!$G$3:$G$717)</f>
        <v>0</v>
      </c>
      <c r="G59" s="123">
        <f>SUMPRODUCT(($F$3=المنصرف!$E$3:$E$717)*1,('بيان العهد والتسويات'!$C59=المنصرف!$C$3:$C$717)*1,المنصرف!$J$3:$J$717)</f>
        <v>0</v>
      </c>
      <c r="H59" s="121">
        <f>SUMPRODUCT(($H$3=المنصرف!$E$3:$E$717)*1,('بيان العهد والتسويات'!$C59=المنصرف!$C$3:$C$717)*1,المنصرف!$G$3:$G$717)</f>
        <v>0</v>
      </c>
      <c r="I59" s="122">
        <f>SUMPRODUCT(($H$3=المنصرف!$E$3:$E$717)*1,('بيان العهد والتسويات'!$C59=المنصرف!$C$3:$C$717)*1,المنصرف!$J$3:$J$717)</f>
        <v>0</v>
      </c>
      <c r="J59" s="124">
        <f>SUMPRODUCT(($J$3=المنصرف!$E$3:$E$717)*1,('بيان العهد والتسويات'!$C59=المنصرف!$C$3:$C$717)*1,المنصرف!$G$3:$G$717)</f>
        <v>0</v>
      </c>
      <c r="K59" s="123">
        <f>SUMPRODUCT(($J$3=المنصرف!$E$3:$E$717)*1,('بيان العهد والتسويات'!$C59=المنصرف!$C$3:$C$717)*1,المنصرف!$J$3:$J$717)</f>
        <v>0</v>
      </c>
      <c r="L59" s="121">
        <f>SUMPRODUCT(($L$3=المنصرف!$E$3:$E$717)*1,('بيان العهد والتسويات'!$C59=المنصرف!$C$3:$C$717)*1,المنصرف!$G$3:$G$717)</f>
        <v>0</v>
      </c>
      <c r="M59" s="122">
        <f>SUMPRODUCT(($L$3=المنصرف!$E$3:$E$717)*1,('بيان العهد والتسويات'!$C59=المنصرف!$C$3:$C$717)*1,المنصرف!$J$3:$J$717)</f>
        <v>0</v>
      </c>
      <c r="N59" s="124">
        <f>SUMPRODUCT(($N$3=المنصرف!$E$3:$E$717)*1,('بيان العهد والتسويات'!$C59=المنصرف!$C$3:$C$717)*1,المنصرف!$G$3:$G$717)</f>
        <v>0</v>
      </c>
      <c r="O59" s="123">
        <f>SUMPRODUCT(($N$3=المنصرف!$E$3:$E$717)*1,('بيان العهد والتسويات'!$C59=المنصرف!$C$3:$C$717)*1,المنصرف!$J$3:$J$717)</f>
        <v>0</v>
      </c>
      <c r="P59" s="121">
        <f>SUMPRODUCT(($P$3=المنصرف!$E$3:$E$717)*1,('بيان العهد والتسويات'!$C59=المنصرف!$C$3:$C$717)*1,المنصرف!$G$3:$G$717)</f>
        <v>0</v>
      </c>
      <c r="Q59" s="122">
        <f>SUMPRODUCT(($P$3=المنصرف!$E$3:$E$717)*1,('بيان العهد والتسويات'!$C59=المنصرف!$C$3:$C$717)*1,المنصرف!$J$3:$J$717)</f>
        <v>0</v>
      </c>
      <c r="R59" s="124">
        <f>SUMPRODUCT(($R$3=المنصرف!$E$3:$E$717)*1,('بيان العهد والتسويات'!$C59=المنصرف!$C$3:$C$717)*1,المنصرف!$G$3:$G$717)</f>
        <v>0</v>
      </c>
      <c r="S59" s="123">
        <f>SUMPRODUCT(($R$3=المنصرف!$E$3:$E$717)*1,('بيان العهد والتسويات'!$C59=المنصرف!$C$3:$C$717)*1,المنصرف!$J$3:$J$717)</f>
        <v>0</v>
      </c>
      <c r="T59" s="121">
        <f>SUMPRODUCT(($T$3=المنصرف!$E$3:$E$717)*1,('بيان العهد والتسويات'!$C59=المنصرف!$C$3:$C$717)*1,المنصرف!$G$3:$G$717)</f>
        <v>0</v>
      </c>
      <c r="U59" s="122">
        <f>SUMPRODUCT(($T$3=المنصرف!$E$3:$E$717)*1,('بيان العهد والتسويات'!$C59=المنصرف!$C$3:$C$717)*1,المنصرف!$J$3:$J$717)</f>
        <v>0</v>
      </c>
      <c r="V59" s="124">
        <f>SUMPRODUCT(($V$3=المنصرف!$E$3:$E$717)*1,('بيان العهد والتسويات'!$C59=المنصرف!$C$3:$C$717)*1,المنصرف!$G$3:$G$717)</f>
        <v>0</v>
      </c>
      <c r="W59" s="123">
        <f>SUMPRODUCT(($V$3=المنصرف!$E$3:$E$717)*1,('بيان العهد والتسويات'!$C59=المنصرف!$C$3:$C$717)*1,المنصرف!$J$3:$J$717)</f>
        <v>0</v>
      </c>
      <c r="X59" s="121">
        <f>SUMPRODUCT(($X$3=المنصرف!$E$3:$E$717)*1,('بيان العهد والتسويات'!$C59=المنصرف!$C$3:$C$717)*1,المنصرف!$G$3:$G$717)</f>
        <v>0</v>
      </c>
      <c r="Y59" s="122">
        <f>SUMPRODUCT(($X$3=المنصرف!$E$3:$E$717)*1,('بيان العهد والتسويات'!$C59=المنصرف!$C$3:$C$717)*1,المنصرف!$J$3:$J$717)</f>
        <v>0</v>
      </c>
      <c r="Z59" s="124">
        <f>SUMPRODUCT(($Z$3=المنصرف!$E$3:$E$717)*1,('بيان العهد والتسويات'!$C59=المنصرف!$C$3:$C$717)*1,المنصرف!$G$3:$G$717)</f>
        <v>0</v>
      </c>
      <c r="AA59" s="123">
        <f>SUMPRODUCT(($Z$3=المنصرف!$E$3:$E$717)*1,('بيان العهد والتسويات'!$C59=المنصرف!$C$3:$C$717)*1,المنصرف!$J$3:$J$717)</f>
        <v>0</v>
      </c>
      <c r="AB59" s="121">
        <f>SUMPRODUCT(($AB$3=المنصرف!$E$3:$E$717)*1,('بيان العهد والتسويات'!$C59=المنصرف!$C$3:$C$717)*1,المنصرف!$G$3:$G$717)</f>
        <v>0</v>
      </c>
      <c r="AC59" s="122">
        <f>SUMPRODUCT(($AB$3=المنصرف!$E$3:$E$717)*1,('بيان العهد والتسويات'!$C59=المنصرف!$C$3:$C$717)*1,المنصرف!$J$3:$J$717)</f>
        <v>0</v>
      </c>
      <c r="AD59" s="124">
        <f>SUMPRODUCT(($AD$3=المنصرف!$E$3:$E$717)*1,('بيان العهد والتسويات'!$C59=المنصرف!$C$3:$C$717)*1,المنصرف!$G$3:$G$717)</f>
        <v>0</v>
      </c>
      <c r="AE59" s="123">
        <f>SUMPRODUCT(($AD$3=المنصرف!$E$3:$E$717)*1,('بيان العهد والتسويات'!$C59=المنصرف!$C$3:$C$717)*1,المنصرف!$J$3:$J$717)</f>
        <v>0</v>
      </c>
      <c r="AF59" s="121">
        <f>SUMPRODUCT(($AF$3=المنصرف!$E$3:$E$717)*1,('بيان العهد والتسويات'!$C59=المنصرف!$C$3:$C$717)*1,المنصرف!$G$3:$G$717)</f>
        <v>0</v>
      </c>
      <c r="AG59" s="122">
        <f>SUMPRODUCT(($AF$3=المنصرف!$E$3:$E$717)*1,('بيان العهد والتسويات'!$C59=المنصرف!$C$3:$C$717)*1,المنصرف!$J$3:$J$717)</f>
        <v>0</v>
      </c>
      <c r="AH59" s="124">
        <f>SUMPRODUCT(($AH$3=المنصرف!$E$3:$E$717)*1,('بيان العهد والتسويات'!$C59=المنصرف!$C$3:$C$717)*1,المنصرف!$G$3:$G$717)</f>
        <v>0</v>
      </c>
      <c r="AI59" s="123">
        <f>SUMPRODUCT(($AH$3=المنصرف!$E$3:$E$717)*1,('بيان العهد والتسويات'!$C59=المنصرف!$C$3:$C$717)*1,المنصرف!$J$3:$J$717)</f>
        <v>0</v>
      </c>
      <c r="AJ59" s="145">
        <f>SUMPRODUCT((AJ$3=المنصرف!$E$3:$E$717)*1,('بيان العهد والتسويات'!$C59=المنصرف!$C$3:$C$717)*1,المنصرف!$G$3:$G$717)</f>
        <v>0</v>
      </c>
      <c r="AK59" s="145">
        <f>SUMPRODUCT((AJ$3=المنصرف!$E$3:$E$717)*1,('بيان العهد والتسويات'!$C59=المنصرف!$C$3:$C$717)*1,المنصرف!$J$3:$J$717)</f>
        <v>0</v>
      </c>
      <c r="AL59" s="161">
        <f>SUMPRODUCT((AL$3=المنصرف!$E$3:$E$717)*1,('بيان العهد والتسويات'!$C59=المنصرف!$C$3:$C$717)*1,المنصرف!$G$3:$G$717)</f>
        <v>0</v>
      </c>
      <c r="AM59" s="161">
        <f>SUMPRODUCT((AL$3=المنصرف!$E$3:$E$717)*1,('بيان العهد والتسويات'!$C59=المنصرف!$C$3:$C$717)*1,المنصرف!$J$3:$J$717)</f>
        <v>0</v>
      </c>
      <c r="AN59" s="160">
        <f>SUMPRODUCT((AN$3=المنصرف!$E$3:$E$717)*1,('بيان العهد والتسويات'!$C59=المنصرف!$C$3:$C$717)*1,المنصرف!$G$3:$G$717)</f>
        <v>0</v>
      </c>
      <c r="AO59" s="160">
        <f>SUMPRODUCT((AN$3=المنصرف!$E$3:$E$717)*1,('بيان العهد والتسويات'!$C59=المنصرف!$C$3:$C$717)*1,المنصرف!$J$3:$J$717)</f>
        <v>0</v>
      </c>
      <c r="AP59" s="160">
        <f>SUMPRODUCT((AP$3=المنصرف!$E$3:$E$717)*1,('بيان العهد والتسويات'!$C59=المنصرف!$C$3:$C$717)*1,المنصرف!$G$3:$G$717)</f>
        <v>0</v>
      </c>
      <c r="AQ59" s="160">
        <f>SUMPRODUCT((AP$3=المنصرف!$E$3:$E$717)*1,('بيان العهد والتسويات'!$C59=المنصرف!$C$3:$C$717)*1,المنصرف!$J$3:$J$717)</f>
        <v>0</v>
      </c>
      <c r="AR59" s="160">
        <f>SUMPRODUCT((AR$3=المنصرف!$E$3:$E$717)*1,('بيان العهد والتسويات'!$C59=المنصرف!$C$3:$C$717)*1,المنصرف!$G$3:$G$717)</f>
        <v>0</v>
      </c>
      <c r="AS59" s="160">
        <f>SUMPRODUCT((AR$3=المنصرف!$E$3:$E$717)*1,('بيان العهد والتسويات'!$C59=المنصرف!$C$3:$C$717)*1,المنصرف!$J$3:$J$717)</f>
        <v>0</v>
      </c>
      <c r="AT59" s="160">
        <f>SUMPRODUCT((AT$3=المنصرف!$E$3:$E$717)*1,('بيان العهد والتسويات'!$C59=المنصرف!$C$3:$C$717)*1,المنصرف!$G$3:$G$717)</f>
        <v>0</v>
      </c>
      <c r="AU59" s="160">
        <f>SUMPRODUCT((AT$3=المنصرف!$E$3:$E$717)*1,('بيان العهد والتسويات'!$C59=المنصرف!$C$3:$C$717)*1,المنصرف!$J$3:$J$717)</f>
        <v>0</v>
      </c>
      <c r="AV59" s="160">
        <f>SUMPRODUCT((AV$3=المنصرف!$E$3:$E$717)*1,('بيان العهد والتسويات'!$C59=المنصرف!$C$3:$C$717)*1,المنصرف!$G$3:$G$717)</f>
        <v>0</v>
      </c>
      <c r="AW59" s="160">
        <f>SUMPRODUCT((AV$3=المنصرف!$E$3:$E$717)*1,('بيان العهد والتسويات'!$C59=المنصرف!$C$3:$C$717)*1,المنصرف!$J$3:$J$717)</f>
        <v>0</v>
      </c>
      <c r="AX59" s="160">
        <f>SUMPRODUCT((AX$3=المنصرف!$E$3:$E$717)*1,('بيان العهد والتسويات'!$C59=المنصرف!$C$3:$C$717)*1,المنصرف!$G$3:$G$717)</f>
        <v>0</v>
      </c>
      <c r="AY59" s="160">
        <f>SUMPRODUCT((AX$3=المنصرف!$E$3:$E$717)*1,('بيان العهد والتسويات'!$C59=المنصرف!$C$3:$C$717)*1,المنصرف!$J$3:$J$717)</f>
        <v>0</v>
      </c>
      <c r="AZ59" s="160">
        <f>SUMPRODUCT((AZ$3=المنصرف!$E$3:$E$717)*1,('بيان العهد والتسويات'!$C59=المنصرف!$C$3:$C$717)*1,المنصرف!$G$3:$G$717)</f>
        <v>0</v>
      </c>
      <c r="BA59" s="160">
        <f>SUMPRODUCT((AZ$3=المنصرف!$E$3:$E$717)*1,('بيان العهد والتسويات'!$C59=المنصرف!$C$3:$C$717)*1,المنصرف!$J$3:$J$717)</f>
        <v>0</v>
      </c>
      <c r="BB59" s="160">
        <f>SUMPRODUCT((BB$3=المنصرف!$E$3:$E$717)*1,('بيان العهد والتسويات'!$C59=المنصرف!$C$3:$C$717)*1,المنصرف!$G$3:$G$717)</f>
        <v>0</v>
      </c>
      <c r="BC59" s="160">
        <f>SUMPRODUCT((BB$3=المنصرف!$E$3:$E$717)*1,('بيان العهد والتسويات'!$C59=المنصرف!$C$3:$C$717)*1,المنصرف!$J$3:$J$717)</f>
        <v>0</v>
      </c>
      <c r="BD59" s="160">
        <f>SUMPRODUCT((BD$3=المنصرف!$E$3:$E$717)*1,('بيان العهد والتسويات'!$C59=المنصرف!$C$3:$C$717)*1,المنصرف!$G$3:$G$717)</f>
        <v>0</v>
      </c>
      <c r="BE59" s="160">
        <f>SUMPRODUCT((BD$3=المنصرف!$E$3:$E$717)*1,('بيان العهد والتسويات'!$C59=المنصرف!$C$3:$C$717)*1,المنصرف!$J$3:$J$717)</f>
        <v>0</v>
      </c>
      <c r="BF59" s="160">
        <f>SUMPRODUCT((BF$3=المنصرف!$E$3:$E$717)*1,('بيان العهد والتسويات'!$C59=المنصرف!$C$3:$C$717)*1,المنصرف!$G$3:$G$717)</f>
        <v>0</v>
      </c>
      <c r="BG59" s="160">
        <f>SUMPRODUCT((BF$3=المنصرف!$E$3:$E$717)*1,('بيان العهد والتسويات'!$C59=المنصرف!$C$3:$C$717)*1,المنصرف!$J$3:$J$717)</f>
        <v>0</v>
      </c>
      <c r="BH59" s="160">
        <f>SUMPRODUCT((BH$3=المنصرف!$E$3:$E$717)*1,('بيان العهد والتسويات'!$C59=المنصرف!$C$3:$C$717)*1,المنصرف!$G$3:$G$717)</f>
        <v>0</v>
      </c>
      <c r="BI59" s="160">
        <f>SUMPRODUCT((BH$3=المنصرف!$E$3:$E$717)*1,('بيان العهد والتسويات'!$C59=المنصرف!$C$3:$C$717)*1,المنصرف!$J$3:$J$717)</f>
        <v>0</v>
      </c>
      <c r="BJ59" s="160">
        <f>SUMPRODUCT((BJ$3=المنصرف!$E$3:$E$717)*1,('بيان العهد والتسويات'!$C59=المنصرف!$C$3:$C$717)*1,المنصرف!$G$3:$G$717)</f>
        <v>0</v>
      </c>
      <c r="BK59" s="160">
        <f>SUMPRODUCT((BJ$3=المنصرف!$E$3:$E$717)*1,('بيان العهد والتسويات'!$C59=المنصرف!$C$3:$C$717)*1,المنصرف!$J$3:$J$717)</f>
        <v>0</v>
      </c>
      <c r="BL59" s="160">
        <f>SUMPRODUCT((BL$3=المنصرف!$E$3:$E$717)*1,('بيان العهد والتسويات'!$C59=المنصرف!$C$3:$C$717)*1,المنصرف!$G$3:$G$717)</f>
        <v>0</v>
      </c>
      <c r="BM59" s="160">
        <f>SUMPRODUCT((BL$3=المنصرف!$E$3:$E$717)*1,('بيان العهد والتسويات'!$C59=المنصرف!$C$3:$C$717)*1,المنصرف!$J$3:$J$717)</f>
        <v>0</v>
      </c>
      <c r="BN59" s="160">
        <f>SUMPRODUCT((BN$3=المنصرف!$E$3:$E$717)*1,('بيان العهد والتسويات'!$C59=المنصرف!$C$3:$C$717)*1,المنصرف!$G$3:$G$717)</f>
        <v>0</v>
      </c>
      <c r="BO59" s="160">
        <f>SUMPRODUCT((BN$3=المنصرف!$E$3:$E$717)*1,('بيان العهد والتسويات'!$C59=المنصرف!$C$3:$C$717)*1,المنصرف!$J$3:$J$717)</f>
        <v>0</v>
      </c>
      <c r="BP59" s="160">
        <f>SUMPRODUCT((BP$3=المنصرف!$E$3:$E$717)*1,('بيان العهد والتسويات'!$C59=المنصرف!$C$3:$C$717)*1,المنصرف!$G$3:$G$717)</f>
        <v>0</v>
      </c>
      <c r="BQ59" s="160">
        <f>SUMPRODUCT((BP$3=المنصرف!$E$3:$E$717)*1,('بيان العهد والتسويات'!$C59=المنصرف!$C$3:$C$717)*1,المنصرف!$J$3:$J$717)</f>
        <v>0</v>
      </c>
      <c r="BR59" s="160">
        <f>SUMPRODUCT((BR$3=المنصرف!$E$3:$E$717)*1,('بيان العهد والتسويات'!$C59=المنصرف!$C$3:$C$717)*1,المنصرف!$G$3:$G$717)</f>
        <v>0</v>
      </c>
      <c r="BS59" s="160">
        <f>SUMPRODUCT((BR$3=المنصرف!$E$3:$E$717)*1,('بيان العهد والتسويات'!$C59=المنصرف!$C$3:$C$717)*1,المنصرف!$J$3:$J$717)</f>
        <v>0</v>
      </c>
      <c r="BT59" s="160">
        <f>SUMPRODUCT((BT$3=المنصرف!$E$3:$E$717)*1,('بيان العهد والتسويات'!$C59=المنصرف!$C$3:$C$717)*1,المنصرف!$G$3:$G$717)</f>
        <v>0</v>
      </c>
      <c r="BU59" s="160">
        <f>SUMPRODUCT((BT$3=المنصرف!$E$3:$E$717)*1,('بيان العهد والتسويات'!$C59=المنصرف!$C$3:$C$717)*1,المنصرف!$J$3:$J$717)</f>
        <v>0</v>
      </c>
      <c r="BV59" s="160">
        <f>SUMPRODUCT((BV$3=المنصرف!$E$3:$E$717)*1,('بيان العهد والتسويات'!$C59=المنصرف!$C$3:$C$717)*1,المنصرف!$G$3:$G$717)</f>
        <v>0</v>
      </c>
      <c r="BW59" s="160">
        <f>SUMPRODUCT((BV$3=المنصرف!$E$3:$E$717)*1,('بيان العهد والتسويات'!$C59=المنصرف!$C$3:$C$717)*1,المنصرف!$J$3:$J$717)</f>
        <v>0</v>
      </c>
      <c r="BX59" s="160">
        <f>SUMPRODUCT((BX$3=المنصرف!$E$3:$E$717)*1,('بيان العهد والتسويات'!$C59=المنصرف!$C$3:$C$717)*1,المنصرف!$G$3:$G$717)</f>
        <v>0</v>
      </c>
      <c r="BY59" s="160">
        <f>SUMPRODUCT((BX$3=المنصرف!$E$3:$E$717)*1,('بيان العهد والتسويات'!$C59=المنصرف!$C$3:$C$717)*1,المنصرف!$J$3:$J$717)</f>
        <v>0</v>
      </c>
      <c r="BZ59" s="160">
        <f>SUMPRODUCT((BZ$3=المنصرف!$E$3:$E$717)*1,('بيان العهد والتسويات'!$C59=المنصرف!$C$3:$C$717)*1,المنصرف!$G$3:$G$717)</f>
        <v>0</v>
      </c>
      <c r="CA59" s="160">
        <f>SUMPRODUCT((BZ$3=المنصرف!$E$3:$E$717)*1,('بيان العهد والتسويات'!$C59=المنصرف!$C$3:$C$717)*1,المنصرف!$J$3:$J$717)</f>
        <v>0</v>
      </c>
      <c r="CB59" s="160">
        <f>SUMPRODUCT((CB$3=المنصرف!$E$3:$E$717)*1,('بيان العهد والتسويات'!$C59=المنصرف!$C$3:$C$717)*1,المنصرف!$G$3:$G$717)</f>
        <v>0</v>
      </c>
      <c r="CC59" s="160">
        <f>SUMPRODUCT((CB$3=المنصرف!$E$3:$E$717)*1,('بيان العهد والتسويات'!$C59=المنصرف!$C$3:$C$717)*1,المنصرف!$J$3:$J$717)</f>
        <v>0</v>
      </c>
      <c r="CD59" s="160">
        <f>SUMPRODUCT((CD$3=المنصرف!$E$3:$E$717)*1,('بيان العهد والتسويات'!$C59=المنصرف!$C$3:$C$717)*1,المنصرف!$G$3:$G$717)</f>
        <v>0</v>
      </c>
      <c r="CE59" s="160">
        <f>SUMPRODUCT((CD$3=المنصرف!$E$3:$E$717)*1,('بيان العهد والتسويات'!$C59=المنصرف!$C$3:$C$717)*1,المنصرف!$J$3:$J$717)</f>
        <v>0</v>
      </c>
      <c r="CF59" s="160">
        <f>SUMPRODUCT((CF$3=المنصرف!$E$3:$E$717)*1,('بيان العهد والتسويات'!$C59=المنصرف!$C$3:$C$717)*1,المنصرف!$G$3:$G$717)</f>
        <v>0</v>
      </c>
      <c r="CG59" s="160">
        <f>SUMPRODUCT((CF$3=المنصرف!$E$3:$E$717)*1,('بيان العهد والتسويات'!$C59=المنصرف!$C$3:$C$717)*1,المنصرف!$J$3:$J$717)</f>
        <v>0</v>
      </c>
      <c r="CH59" s="160">
        <f>SUMPRODUCT((CH$3=المنصرف!$E$3:$E$717)*1,('بيان العهد والتسويات'!$C59=المنصرف!$C$3:$C$717)*1,المنصرف!$G$3:$G$717)</f>
        <v>0</v>
      </c>
      <c r="CI59" s="160">
        <f>SUMPRODUCT((CH$3=المنصرف!$E$3:$E$717)*1,('بيان العهد والتسويات'!$C59=المنصرف!$C$3:$C$717)*1,المنصرف!$J$3:$J$717)</f>
        <v>0</v>
      </c>
      <c r="CJ59" s="160">
        <f>SUMPRODUCT((CJ$3=المنصرف!$E$3:$E$717)*1,('بيان العهد والتسويات'!$C59=المنصرف!$C$3:$C$717)*1,المنصرف!$G$3:$G$717)</f>
        <v>0</v>
      </c>
      <c r="CK59" s="160">
        <f>SUMPRODUCT((CJ$3=المنصرف!$E$3:$E$717)*1,('بيان العهد والتسويات'!$C59=المنصرف!$C$3:$C$717)*1,المنصرف!$J$3:$J$717)</f>
        <v>0</v>
      </c>
      <c r="CL59" s="160">
        <f>SUMPRODUCT((CL$3=المنصرف!$E$3:$E$717)*1,('بيان العهد والتسويات'!$C59=المنصرف!$C$3:$C$717)*1,المنصرف!$G$3:$G$717)</f>
        <v>0</v>
      </c>
      <c r="CM59" s="160">
        <f>SUMPRODUCT((CL$3=المنصرف!$E$3:$E$717)*1,('بيان العهد والتسويات'!$C59=المنصرف!$C$3:$C$717)*1,المنصرف!$J$3:$J$717)</f>
        <v>0</v>
      </c>
      <c r="CN59" s="160">
        <f>SUMPRODUCT((CN$3=المنصرف!$E$3:$E$717)*1,('بيان العهد والتسويات'!$C59=المنصرف!$C$3:$C$717)*1,المنصرف!$G$3:$G$717)</f>
        <v>0</v>
      </c>
      <c r="CO59" s="160">
        <f>SUMPRODUCT((CN$3=المنصرف!$E$3:$E$717)*1,('بيان العهد والتسويات'!$C59=المنصرف!$C$3:$C$717)*1,المنصرف!$J$3:$J$717)</f>
        <v>0</v>
      </c>
      <c r="CP59" s="160">
        <f>SUMPRODUCT((CP$3=المنصرف!$E$3:$E$717)*1,('بيان العهد والتسويات'!$C59=المنصرف!$C$3:$C$717)*1,المنصرف!$G$3:$G$717)</f>
        <v>0</v>
      </c>
      <c r="CQ59" s="160">
        <f>SUMPRODUCT((CP$3=المنصرف!$E$3:$E$717)*1,('بيان العهد والتسويات'!$C59=المنصرف!$C$3:$C$717)*1,المنصرف!$J$3:$J$717)</f>
        <v>0</v>
      </c>
      <c r="CR59" s="160">
        <f>SUMPRODUCT((CR$3=المنصرف!$E$3:$E$717)*1,('بيان العهد والتسويات'!$C59=المنصرف!$C$3:$C$717)*1,المنصرف!$G$3:$G$717)</f>
        <v>0</v>
      </c>
      <c r="CS59" s="160">
        <f>SUMPRODUCT((CR$3=المنصرف!$E$3:$E$717)*1,('بيان العهد والتسويات'!$C59=المنصرف!$C$3:$C$717)*1,المنصرف!$J$3:$J$717)</f>
        <v>0</v>
      </c>
      <c r="CT59" s="160">
        <f>SUMPRODUCT((CT$3=المنصرف!$E$3:$E$717)*1,('بيان العهد والتسويات'!$C59=المنصرف!$C$3:$C$717)*1,المنصرف!$G$3:$G$717)</f>
        <v>0</v>
      </c>
      <c r="CU59" s="160">
        <f>SUMPRODUCT((CT$3=المنصرف!$E$3:$E$717)*1,('بيان العهد والتسويات'!$C59=المنصرف!$C$3:$C$717)*1,المنصرف!$J$3:$J$717)</f>
        <v>0</v>
      </c>
      <c r="CV59" s="160">
        <f>SUMPRODUCT((CV$3=المنصرف!$E$3:$E$717)*1,('بيان العهد والتسويات'!$C59=المنصرف!$C$3:$C$717)*1,المنصرف!$G$3:$G$717)</f>
        <v>0</v>
      </c>
      <c r="CW59" s="160">
        <f>SUMPRODUCT((CV$3=المنصرف!$E$3:$E$717)*1,('بيان العهد والتسويات'!$C59=المنصرف!$C$3:$C$717)*1,المنصرف!$J$3:$J$717)</f>
        <v>0</v>
      </c>
      <c r="CX59" s="160">
        <f>SUMPRODUCT((CX$3=المنصرف!$E$3:$E$717)*1,('بيان العهد والتسويات'!$C59=المنصرف!$C$3:$C$717)*1,المنصرف!$G$3:$G$717)</f>
        <v>0</v>
      </c>
      <c r="CY59" s="160">
        <f>SUMPRODUCT((CX$3=المنصرف!$E$3:$E$717)*1,('بيان العهد والتسويات'!$C59=المنصرف!$C$3:$C$717)*1,المنصرف!$J$3:$J$717)</f>
        <v>0</v>
      </c>
      <c r="CZ59" s="160">
        <f>SUMPRODUCT((CZ$3=المنصرف!$E$3:$E$717)*1,('بيان العهد والتسويات'!$C59=المنصرف!$C$3:$C$717)*1,المنصرف!$G$3:$G$717)</f>
        <v>0</v>
      </c>
      <c r="DA59" s="160">
        <f>SUMPRODUCT((CZ$3=المنصرف!$E$3:$E$717)*1,('بيان العهد والتسويات'!$C59=المنصرف!$C$3:$C$717)*1,المنصرف!$J$3:$J$717)</f>
        <v>0</v>
      </c>
    </row>
    <row r="60" spans="3:105" ht="20.25" x14ac:dyDescent="0.15">
      <c r="C60" s="134">
        <v>45892</v>
      </c>
      <c r="D60" s="121">
        <f>SUMPRODUCT(($D$3=المنصرف!$E$3:$E$717)*1,('بيان العهد والتسويات'!$C60=المنصرف!$C$3:$C$717)*1,المنصرف!$G$3:$G$717)</f>
        <v>0</v>
      </c>
      <c r="E60" s="122">
        <f>SUMPRODUCT(($D$3=المنصرف!$E$3:$E$717)*1,('بيان العهد والتسويات'!$C60=المنصرف!$C$3:$C$717)*1,المنصرف!$J$3:$J$717)</f>
        <v>0</v>
      </c>
      <c r="F60" s="124">
        <f>SUMPRODUCT(($F$3=المنصرف!$E$3:$E$717)*1,('بيان العهد والتسويات'!$C60=المنصرف!$C$3:$C$717)*1,المنصرف!$G$3:$G$717)</f>
        <v>0</v>
      </c>
      <c r="G60" s="123">
        <f>SUMPRODUCT(($F$3=المنصرف!$E$3:$E$717)*1,('بيان العهد والتسويات'!$C60=المنصرف!$C$3:$C$717)*1,المنصرف!$J$3:$J$717)</f>
        <v>0</v>
      </c>
      <c r="H60" s="121">
        <f>SUMPRODUCT(($H$3=المنصرف!$E$3:$E$717)*1,('بيان العهد والتسويات'!$C60=المنصرف!$C$3:$C$717)*1,المنصرف!$G$3:$G$717)</f>
        <v>0</v>
      </c>
      <c r="I60" s="122">
        <f>SUMPRODUCT(($H$3=المنصرف!$E$3:$E$717)*1,('بيان العهد والتسويات'!$C60=المنصرف!$C$3:$C$717)*1,المنصرف!$J$3:$J$717)</f>
        <v>0</v>
      </c>
      <c r="J60" s="124">
        <f>SUMPRODUCT(($J$3=المنصرف!$E$3:$E$717)*1,('بيان العهد والتسويات'!$C60=المنصرف!$C$3:$C$717)*1,المنصرف!$G$3:$G$717)</f>
        <v>0</v>
      </c>
      <c r="K60" s="123">
        <f>SUMPRODUCT(($J$3=المنصرف!$E$3:$E$717)*1,('بيان العهد والتسويات'!$C60=المنصرف!$C$3:$C$717)*1,المنصرف!$J$3:$J$717)</f>
        <v>0</v>
      </c>
      <c r="L60" s="121">
        <f>SUMPRODUCT(($L$3=المنصرف!$E$3:$E$717)*1,('بيان العهد والتسويات'!$C60=المنصرف!$C$3:$C$717)*1,المنصرف!$G$3:$G$717)</f>
        <v>0</v>
      </c>
      <c r="M60" s="122">
        <f>SUMPRODUCT(($L$3=المنصرف!$E$3:$E$717)*1,('بيان العهد والتسويات'!$C60=المنصرف!$C$3:$C$717)*1,المنصرف!$J$3:$J$717)</f>
        <v>0</v>
      </c>
      <c r="N60" s="124">
        <f>SUMPRODUCT(($N$3=المنصرف!$E$3:$E$717)*1,('بيان العهد والتسويات'!$C60=المنصرف!$C$3:$C$717)*1,المنصرف!$G$3:$G$717)</f>
        <v>0</v>
      </c>
      <c r="O60" s="123">
        <f>SUMPRODUCT(($N$3=المنصرف!$E$3:$E$717)*1,('بيان العهد والتسويات'!$C60=المنصرف!$C$3:$C$717)*1,المنصرف!$J$3:$J$717)</f>
        <v>0</v>
      </c>
      <c r="P60" s="121">
        <f>SUMPRODUCT(($P$3=المنصرف!$E$3:$E$717)*1,('بيان العهد والتسويات'!$C60=المنصرف!$C$3:$C$717)*1,المنصرف!$G$3:$G$717)</f>
        <v>0</v>
      </c>
      <c r="Q60" s="122">
        <f>SUMPRODUCT(($P$3=المنصرف!$E$3:$E$717)*1,('بيان العهد والتسويات'!$C60=المنصرف!$C$3:$C$717)*1,المنصرف!$J$3:$J$717)</f>
        <v>0</v>
      </c>
      <c r="R60" s="124">
        <f>SUMPRODUCT(($R$3=المنصرف!$E$3:$E$717)*1,('بيان العهد والتسويات'!$C60=المنصرف!$C$3:$C$717)*1,المنصرف!$G$3:$G$717)</f>
        <v>0</v>
      </c>
      <c r="S60" s="123">
        <f>SUMPRODUCT(($R$3=المنصرف!$E$3:$E$717)*1,('بيان العهد والتسويات'!$C60=المنصرف!$C$3:$C$717)*1,المنصرف!$J$3:$J$717)</f>
        <v>0</v>
      </c>
      <c r="T60" s="121">
        <f>SUMPRODUCT(($T$3=المنصرف!$E$3:$E$717)*1,('بيان العهد والتسويات'!$C60=المنصرف!$C$3:$C$717)*1,المنصرف!$G$3:$G$717)</f>
        <v>0</v>
      </c>
      <c r="U60" s="122">
        <f>SUMPRODUCT(($T$3=المنصرف!$E$3:$E$717)*1,('بيان العهد والتسويات'!$C60=المنصرف!$C$3:$C$717)*1,المنصرف!$J$3:$J$717)</f>
        <v>0</v>
      </c>
      <c r="V60" s="124">
        <f>SUMPRODUCT(($V$3=المنصرف!$E$3:$E$717)*1,('بيان العهد والتسويات'!$C60=المنصرف!$C$3:$C$717)*1,المنصرف!$G$3:$G$717)</f>
        <v>0</v>
      </c>
      <c r="W60" s="123">
        <f>SUMPRODUCT(($V$3=المنصرف!$E$3:$E$717)*1,('بيان العهد والتسويات'!$C60=المنصرف!$C$3:$C$717)*1,المنصرف!$J$3:$J$717)</f>
        <v>0</v>
      </c>
      <c r="X60" s="121">
        <f>SUMPRODUCT(($X$3=المنصرف!$E$3:$E$717)*1,('بيان العهد والتسويات'!$C60=المنصرف!$C$3:$C$717)*1,المنصرف!$G$3:$G$717)</f>
        <v>0</v>
      </c>
      <c r="Y60" s="122">
        <f>SUMPRODUCT(($X$3=المنصرف!$E$3:$E$717)*1,('بيان العهد والتسويات'!$C60=المنصرف!$C$3:$C$717)*1,المنصرف!$J$3:$J$717)</f>
        <v>0</v>
      </c>
      <c r="Z60" s="124">
        <f>SUMPRODUCT(($Z$3=المنصرف!$E$3:$E$717)*1,('بيان العهد والتسويات'!$C60=المنصرف!$C$3:$C$717)*1,المنصرف!$G$3:$G$717)</f>
        <v>0</v>
      </c>
      <c r="AA60" s="123">
        <f>SUMPRODUCT(($Z$3=المنصرف!$E$3:$E$717)*1,('بيان العهد والتسويات'!$C60=المنصرف!$C$3:$C$717)*1,المنصرف!$J$3:$J$717)</f>
        <v>0</v>
      </c>
      <c r="AB60" s="121">
        <f>SUMPRODUCT(($AB$3=المنصرف!$E$3:$E$717)*1,('بيان العهد والتسويات'!$C60=المنصرف!$C$3:$C$717)*1,المنصرف!$G$3:$G$717)</f>
        <v>0</v>
      </c>
      <c r="AC60" s="122">
        <f>SUMPRODUCT(($AB$3=المنصرف!$E$3:$E$717)*1,('بيان العهد والتسويات'!$C60=المنصرف!$C$3:$C$717)*1,المنصرف!$J$3:$J$717)</f>
        <v>0</v>
      </c>
      <c r="AD60" s="124">
        <f>SUMPRODUCT(($AD$3=المنصرف!$E$3:$E$717)*1,('بيان العهد والتسويات'!$C60=المنصرف!$C$3:$C$717)*1,المنصرف!$G$3:$G$717)</f>
        <v>0</v>
      </c>
      <c r="AE60" s="123">
        <f>SUMPRODUCT(($AD$3=المنصرف!$E$3:$E$717)*1,('بيان العهد والتسويات'!$C60=المنصرف!$C$3:$C$717)*1,المنصرف!$J$3:$J$717)</f>
        <v>0</v>
      </c>
      <c r="AF60" s="121">
        <f>SUMPRODUCT(($AF$3=المنصرف!$E$3:$E$717)*1,('بيان العهد والتسويات'!$C60=المنصرف!$C$3:$C$717)*1,المنصرف!$G$3:$G$717)</f>
        <v>0</v>
      </c>
      <c r="AG60" s="122">
        <f>SUMPRODUCT(($AF$3=المنصرف!$E$3:$E$717)*1,('بيان العهد والتسويات'!$C60=المنصرف!$C$3:$C$717)*1,المنصرف!$J$3:$J$717)</f>
        <v>0</v>
      </c>
      <c r="AH60" s="124">
        <f>SUMPRODUCT(($AH$3=المنصرف!$E$3:$E$717)*1,('بيان العهد والتسويات'!$C60=المنصرف!$C$3:$C$717)*1,المنصرف!$G$3:$G$717)</f>
        <v>0</v>
      </c>
      <c r="AI60" s="123">
        <f>SUMPRODUCT(($AH$3=المنصرف!$E$3:$E$717)*1,('بيان العهد والتسويات'!$C60=المنصرف!$C$3:$C$717)*1,المنصرف!$J$3:$J$717)</f>
        <v>0</v>
      </c>
      <c r="AJ60" s="145">
        <f>SUMPRODUCT((AJ$3=المنصرف!$E$3:$E$717)*1,('بيان العهد والتسويات'!$C60=المنصرف!$C$3:$C$717)*1,المنصرف!$G$3:$G$717)</f>
        <v>0</v>
      </c>
      <c r="AK60" s="145">
        <f>SUMPRODUCT((AJ$3=المنصرف!$E$3:$E$717)*1,('بيان العهد والتسويات'!$C60=المنصرف!$C$3:$C$717)*1,المنصرف!$J$3:$J$717)</f>
        <v>0</v>
      </c>
      <c r="AL60" s="161">
        <f>SUMPRODUCT((AL$3=المنصرف!$E$3:$E$717)*1,('بيان العهد والتسويات'!$C60=المنصرف!$C$3:$C$717)*1,المنصرف!$G$3:$G$717)</f>
        <v>0</v>
      </c>
      <c r="AM60" s="161">
        <f>SUMPRODUCT((AL$3=المنصرف!$E$3:$E$717)*1,('بيان العهد والتسويات'!$C60=المنصرف!$C$3:$C$717)*1,المنصرف!$J$3:$J$717)</f>
        <v>0</v>
      </c>
      <c r="AN60" s="160">
        <f>SUMPRODUCT((AN$3=المنصرف!$E$3:$E$717)*1,('بيان العهد والتسويات'!$C60=المنصرف!$C$3:$C$717)*1,المنصرف!$G$3:$G$717)</f>
        <v>0</v>
      </c>
      <c r="AO60" s="160">
        <f>SUMPRODUCT((AN$3=المنصرف!$E$3:$E$717)*1,('بيان العهد والتسويات'!$C60=المنصرف!$C$3:$C$717)*1,المنصرف!$J$3:$J$717)</f>
        <v>0</v>
      </c>
      <c r="AP60" s="160">
        <f>SUMPRODUCT((AP$3=المنصرف!$E$3:$E$717)*1,('بيان العهد والتسويات'!$C60=المنصرف!$C$3:$C$717)*1,المنصرف!$G$3:$G$717)</f>
        <v>0</v>
      </c>
      <c r="AQ60" s="160">
        <f>SUMPRODUCT((AP$3=المنصرف!$E$3:$E$717)*1,('بيان العهد والتسويات'!$C60=المنصرف!$C$3:$C$717)*1,المنصرف!$J$3:$J$717)</f>
        <v>0</v>
      </c>
      <c r="AR60" s="160">
        <f>SUMPRODUCT((AR$3=المنصرف!$E$3:$E$717)*1,('بيان العهد والتسويات'!$C60=المنصرف!$C$3:$C$717)*1,المنصرف!$G$3:$G$717)</f>
        <v>0</v>
      </c>
      <c r="AS60" s="160">
        <f>SUMPRODUCT((AR$3=المنصرف!$E$3:$E$717)*1,('بيان العهد والتسويات'!$C60=المنصرف!$C$3:$C$717)*1,المنصرف!$J$3:$J$717)</f>
        <v>0</v>
      </c>
      <c r="AT60" s="160">
        <f>SUMPRODUCT((AT$3=المنصرف!$E$3:$E$717)*1,('بيان العهد والتسويات'!$C60=المنصرف!$C$3:$C$717)*1,المنصرف!$G$3:$G$717)</f>
        <v>0</v>
      </c>
      <c r="AU60" s="160">
        <f>SUMPRODUCT((AT$3=المنصرف!$E$3:$E$717)*1,('بيان العهد والتسويات'!$C60=المنصرف!$C$3:$C$717)*1,المنصرف!$J$3:$J$717)</f>
        <v>0</v>
      </c>
      <c r="AV60" s="160">
        <f>SUMPRODUCT((AV$3=المنصرف!$E$3:$E$717)*1,('بيان العهد والتسويات'!$C60=المنصرف!$C$3:$C$717)*1,المنصرف!$G$3:$G$717)</f>
        <v>0</v>
      </c>
      <c r="AW60" s="160">
        <f>SUMPRODUCT((AV$3=المنصرف!$E$3:$E$717)*1,('بيان العهد والتسويات'!$C60=المنصرف!$C$3:$C$717)*1,المنصرف!$J$3:$J$717)</f>
        <v>0</v>
      </c>
      <c r="AX60" s="160">
        <f>SUMPRODUCT((AX$3=المنصرف!$E$3:$E$717)*1,('بيان العهد والتسويات'!$C60=المنصرف!$C$3:$C$717)*1,المنصرف!$G$3:$G$717)</f>
        <v>0</v>
      </c>
      <c r="AY60" s="160">
        <f>SUMPRODUCT((AX$3=المنصرف!$E$3:$E$717)*1,('بيان العهد والتسويات'!$C60=المنصرف!$C$3:$C$717)*1,المنصرف!$J$3:$J$717)</f>
        <v>0</v>
      </c>
      <c r="AZ60" s="160">
        <f>SUMPRODUCT((AZ$3=المنصرف!$E$3:$E$717)*1,('بيان العهد والتسويات'!$C60=المنصرف!$C$3:$C$717)*1,المنصرف!$G$3:$G$717)</f>
        <v>0</v>
      </c>
      <c r="BA60" s="160">
        <f>SUMPRODUCT((AZ$3=المنصرف!$E$3:$E$717)*1,('بيان العهد والتسويات'!$C60=المنصرف!$C$3:$C$717)*1,المنصرف!$J$3:$J$717)</f>
        <v>0</v>
      </c>
      <c r="BB60" s="160">
        <f>SUMPRODUCT((BB$3=المنصرف!$E$3:$E$717)*1,('بيان العهد والتسويات'!$C60=المنصرف!$C$3:$C$717)*1,المنصرف!$G$3:$G$717)</f>
        <v>0</v>
      </c>
      <c r="BC60" s="160">
        <f>SUMPRODUCT((BB$3=المنصرف!$E$3:$E$717)*1,('بيان العهد والتسويات'!$C60=المنصرف!$C$3:$C$717)*1,المنصرف!$J$3:$J$717)</f>
        <v>0</v>
      </c>
      <c r="BD60" s="160">
        <f>SUMPRODUCT((BD$3=المنصرف!$E$3:$E$717)*1,('بيان العهد والتسويات'!$C60=المنصرف!$C$3:$C$717)*1,المنصرف!$G$3:$G$717)</f>
        <v>0</v>
      </c>
      <c r="BE60" s="160">
        <f>SUMPRODUCT((BD$3=المنصرف!$E$3:$E$717)*1,('بيان العهد والتسويات'!$C60=المنصرف!$C$3:$C$717)*1,المنصرف!$J$3:$J$717)</f>
        <v>0</v>
      </c>
      <c r="BF60" s="160">
        <f>SUMPRODUCT((BF$3=المنصرف!$E$3:$E$717)*1,('بيان العهد والتسويات'!$C60=المنصرف!$C$3:$C$717)*1,المنصرف!$G$3:$G$717)</f>
        <v>0</v>
      </c>
      <c r="BG60" s="160">
        <f>SUMPRODUCT((BF$3=المنصرف!$E$3:$E$717)*1,('بيان العهد والتسويات'!$C60=المنصرف!$C$3:$C$717)*1,المنصرف!$J$3:$J$717)</f>
        <v>0</v>
      </c>
      <c r="BH60" s="160">
        <f>SUMPRODUCT((BH$3=المنصرف!$E$3:$E$717)*1,('بيان العهد والتسويات'!$C60=المنصرف!$C$3:$C$717)*1,المنصرف!$G$3:$G$717)</f>
        <v>0</v>
      </c>
      <c r="BI60" s="160">
        <f>SUMPRODUCT((BH$3=المنصرف!$E$3:$E$717)*1,('بيان العهد والتسويات'!$C60=المنصرف!$C$3:$C$717)*1,المنصرف!$J$3:$J$717)</f>
        <v>0</v>
      </c>
      <c r="BJ60" s="160">
        <f>SUMPRODUCT((BJ$3=المنصرف!$E$3:$E$717)*1,('بيان العهد والتسويات'!$C60=المنصرف!$C$3:$C$717)*1,المنصرف!$G$3:$G$717)</f>
        <v>0</v>
      </c>
      <c r="BK60" s="160">
        <f>SUMPRODUCT((BJ$3=المنصرف!$E$3:$E$717)*1,('بيان العهد والتسويات'!$C60=المنصرف!$C$3:$C$717)*1,المنصرف!$J$3:$J$717)</f>
        <v>0</v>
      </c>
      <c r="BL60" s="160">
        <f>SUMPRODUCT((BL$3=المنصرف!$E$3:$E$717)*1,('بيان العهد والتسويات'!$C60=المنصرف!$C$3:$C$717)*1,المنصرف!$G$3:$G$717)</f>
        <v>0</v>
      </c>
      <c r="BM60" s="160">
        <f>SUMPRODUCT((BL$3=المنصرف!$E$3:$E$717)*1,('بيان العهد والتسويات'!$C60=المنصرف!$C$3:$C$717)*1,المنصرف!$J$3:$J$717)</f>
        <v>0</v>
      </c>
      <c r="BN60" s="160">
        <f>SUMPRODUCT((BN$3=المنصرف!$E$3:$E$717)*1,('بيان العهد والتسويات'!$C60=المنصرف!$C$3:$C$717)*1,المنصرف!$G$3:$G$717)</f>
        <v>0</v>
      </c>
      <c r="BO60" s="160">
        <f>SUMPRODUCT((BN$3=المنصرف!$E$3:$E$717)*1,('بيان العهد والتسويات'!$C60=المنصرف!$C$3:$C$717)*1,المنصرف!$J$3:$J$717)</f>
        <v>0</v>
      </c>
      <c r="BP60" s="160">
        <f>SUMPRODUCT((BP$3=المنصرف!$E$3:$E$717)*1,('بيان العهد والتسويات'!$C60=المنصرف!$C$3:$C$717)*1,المنصرف!$G$3:$G$717)</f>
        <v>0</v>
      </c>
      <c r="BQ60" s="160">
        <f>SUMPRODUCT((BP$3=المنصرف!$E$3:$E$717)*1,('بيان العهد والتسويات'!$C60=المنصرف!$C$3:$C$717)*1,المنصرف!$J$3:$J$717)</f>
        <v>0</v>
      </c>
      <c r="BR60" s="160">
        <f>SUMPRODUCT((BR$3=المنصرف!$E$3:$E$717)*1,('بيان العهد والتسويات'!$C60=المنصرف!$C$3:$C$717)*1,المنصرف!$G$3:$G$717)</f>
        <v>0</v>
      </c>
      <c r="BS60" s="160">
        <f>SUMPRODUCT((BR$3=المنصرف!$E$3:$E$717)*1,('بيان العهد والتسويات'!$C60=المنصرف!$C$3:$C$717)*1,المنصرف!$J$3:$J$717)</f>
        <v>0</v>
      </c>
      <c r="BT60" s="160">
        <f>SUMPRODUCT((BT$3=المنصرف!$E$3:$E$717)*1,('بيان العهد والتسويات'!$C60=المنصرف!$C$3:$C$717)*1,المنصرف!$G$3:$G$717)</f>
        <v>0</v>
      </c>
      <c r="BU60" s="160">
        <f>SUMPRODUCT((BT$3=المنصرف!$E$3:$E$717)*1,('بيان العهد والتسويات'!$C60=المنصرف!$C$3:$C$717)*1,المنصرف!$J$3:$J$717)</f>
        <v>0</v>
      </c>
      <c r="BV60" s="160">
        <f>SUMPRODUCT((BV$3=المنصرف!$E$3:$E$717)*1,('بيان العهد والتسويات'!$C60=المنصرف!$C$3:$C$717)*1,المنصرف!$G$3:$G$717)</f>
        <v>0</v>
      </c>
      <c r="BW60" s="160">
        <f>SUMPRODUCT((BV$3=المنصرف!$E$3:$E$717)*1,('بيان العهد والتسويات'!$C60=المنصرف!$C$3:$C$717)*1,المنصرف!$J$3:$J$717)</f>
        <v>0</v>
      </c>
      <c r="BX60" s="160">
        <f>SUMPRODUCT((BX$3=المنصرف!$E$3:$E$717)*1,('بيان العهد والتسويات'!$C60=المنصرف!$C$3:$C$717)*1,المنصرف!$G$3:$G$717)</f>
        <v>0</v>
      </c>
      <c r="BY60" s="160">
        <f>SUMPRODUCT((BX$3=المنصرف!$E$3:$E$717)*1,('بيان العهد والتسويات'!$C60=المنصرف!$C$3:$C$717)*1,المنصرف!$J$3:$J$717)</f>
        <v>0</v>
      </c>
      <c r="BZ60" s="160">
        <f>SUMPRODUCT((BZ$3=المنصرف!$E$3:$E$717)*1,('بيان العهد والتسويات'!$C60=المنصرف!$C$3:$C$717)*1,المنصرف!$G$3:$G$717)</f>
        <v>0</v>
      </c>
      <c r="CA60" s="160">
        <f>SUMPRODUCT((BZ$3=المنصرف!$E$3:$E$717)*1,('بيان العهد والتسويات'!$C60=المنصرف!$C$3:$C$717)*1,المنصرف!$J$3:$J$717)</f>
        <v>0</v>
      </c>
      <c r="CB60" s="160">
        <f>SUMPRODUCT((CB$3=المنصرف!$E$3:$E$717)*1,('بيان العهد والتسويات'!$C60=المنصرف!$C$3:$C$717)*1,المنصرف!$G$3:$G$717)</f>
        <v>0</v>
      </c>
      <c r="CC60" s="160">
        <f>SUMPRODUCT((CB$3=المنصرف!$E$3:$E$717)*1,('بيان العهد والتسويات'!$C60=المنصرف!$C$3:$C$717)*1,المنصرف!$J$3:$J$717)</f>
        <v>0</v>
      </c>
      <c r="CD60" s="160">
        <f>SUMPRODUCT((CD$3=المنصرف!$E$3:$E$717)*1,('بيان العهد والتسويات'!$C60=المنصرف!$C$3:$C$717)*1,المنصرف!$G$3:$G$717)</f>
        <v>0</v>
      </c>
      <c r="CE60" s="160">
        <f>SUMPRODUCT((CD$3=المنصرف!$E$3:$E$717)*1,('بيان العهد والتسويات'!$C60=المنصرف!$C$3:$C$717)*1,المنصرف!$J$3:$J$717)</f>
        <v>0</v>
      </c>
      <c r="CF60" s="160">
        <f>SUMPRODUCT((CF$3=المنصرف!$E$3:$E$717)*1,('بيان العهد والتسويات'!$C60=المنصرف!$C$3:$C$717)*1,المنصرف!$G$3:$G$717)</f>
        <v>0</v>
      </c>
      <c r="CG60" s="160">
        <f>SUMPRODUCT((CF$3=المنصرف!$E$3:$E$717)*1,('بيان العهد والتسويات'!$C60=المنصرف!$C$3:$C$717)*1,المنصرف!$J$3:$J$717)</f>
        <v>0</v>
      </c>
      <c r="CH60" s="160">
        <f>SUMPRODUCT((CH$3=المنصرف!$E$3:$E$717)*1,('بيان العهد والتسويات'!$C60=المنصرف!$C$3:$C$717)*1,المنصرف!$G$3:$G$717)</f>
        <v>0</v>
      </c>
      <c r="CI60" s="160">
        <f>SUMPRODUCT((CH$3=المنصرف!$E$3:$E$717)*1,('بيان العهد والتسويات'!$C60=المنصرف!$C$3:$C$717)*1,المنصرف!$J$3:$J$717)</f>
        <v>0</v>
      </c>
      <c r="CJ60" s="160">
        <f>SUMPRODUCT((CJ$3=المنصرف!$E$3:$E$717)*1,('بيان العهد والتسويات'!$C60=المنصرف!$C$3:$C$717)*1,المنصرف!$G$3:$G$717)</f>
        <v>0</v>
      </c>
      <c r="CK60" s="160">
        <f>SUMPRODUCT((CJ$3=المنصرف!$E$3:$E$717)*1,('بيان العهد والتسويات'!$C60=المنصرف!$C$3:$C$717)*1,المنصرف!$J$3:$J$717)</f>
        <v>0</v>
      </c>
      <c r="CL60" s="160">
        <f>SUMPRODUCT((CL$3=المنصرف!$E$3:$E$717)*1,('بيان العهد والتسويات'!$C60=المنصرف!$C$3:$C$717)*1,المنصرف!$G$3:$G$717)</f>
        <v>0</v>
      </c>
      <c r="CM60" s="160">
        <f>SUMPRODUCT((CL$3=المنصرف!$E$3:$E$717)*1,('بيان العهد والتسويات'!$C60=المنصرف!$C$3:$C$717)*1,المنصرف!$J$3:$J$717)</f>
        <v>0</v>
      </c>
      <c r="CN60" s="160">
        <f>SUMPRODUCT((CN$3=المنصرف!$E$3:$E$717)*1,('بيان العهد والتسويات'!$C60=المنصرف!$C$3:$C$717)*1,المنصرف!$G$3:$G$717)</f>
        <v>0</v>
      </c>
      <c r="CO60" s="160">
        <f>SUMPRODUCT((CN$3=المنصرف!$E$3:$E$717)*1,('بيان العهد والتسويات'!$C60=المنصرف!$C$3:$C$717)*1,المنصرف!$J$3:$J$717)</f>
        <v>0</v>
      </c>
      <c r="CP60" s="160">
        <f>SUMPRODUCT((CP$3=المنصرف!$E$3:$E$717)*1,('بيان العهد والتسويات'!$C60=المنصرف!$C$3:$C$717)*1,المنصرف!$G$3:$G$717)</f>
        <v>0</v>
      </c>
      <c r="CQ60" s="160">
        <f>SUMPRODUCT((CP$3=المنصرف!$E$3:$E$717)*1,('بيان العهد والتسويات'!$C60=المنصرف!$C$3:$C$717)*1,المنصرف!$J$3:$J$717)</f>
        <v>0</v>
      </c>
      <c r="CR60" s="160">
        <f>SUMPRODUCT((CR$3=المنصرف!$E$3:$E$717)*1,('بيان العهد والتسويات'!$C60=المنصرف!$C$3:$C$717)*1,المنصرف!$G$3:$G$717)</f>
        <v>0</v>
      </c>
      <c r="CS60" s="160">
        <f>SUMPRODUCT((CR$3=المنصرف!$E$3:$E$717)*1,('بيان العهد والتسويات'!$C60=المنصرف!$C$3:$C$717)*1,المنصرف!$J$3:$J$717)</f>
        <v>0</v>
      </c>
      <c r="CT60" s="160">
        <f>SUMPRODUCT((CT$3=المنصرف!$E$3:$E$717)*1,('بيان العهد والتسويات'!$C60=المنصرف!$C$3:$C$717)*1,المنصرف!$G$3:$G$717)</f>
        <v>0</v>
      </c>
      <c r="CU60" s="160">
        <f>SUMPRODUCT((CT$3=المنصرف!$E$3:$E$717)*1,('بيان العهد والتسويات'!$C60=المنصرف!$C$3:$C$717)*1,المنصرف!$J$3:$J$717)</f>
        <v>0</v>
      </c>
      <c r="CV60" s="160">
        <f>SUMPRODUCT((CV$3=المنصرف!$E$3:$E$717)*1,('بيان العهد والتسويات'!$C60=المنصرف!$C$3:$C$717)*1,المنصرف!$G$3:$G$717)</f>
        <v>0</v>
      </c>
      <c r="CW60" s="160">
        <f>SUMPRODUCT((CV$3=المنصرف!$E$3:$E$717)*1,('بيان العهد والتسويات'!$C60=المنصرف!$C$3:$C$717)*1,المنصرف!$J$3:$J$717)</f>
        <v>0</v>
      </c>
      <c r="CX60" s="160">
        <f>SUMPRODUCT((CX$3=المنصرف!$E$3:$E$717)*1,('بيان العهد والتسويات'!$C60=المنصرف!$C$3:$C$717)*1,المنصرف!$G$3:$G$717)</f>
        <v>0</v>
      </c>
      <c r="CY60" s="160">
        <f>SUMPRODUCT((CX$3=المنصرف!$E$3:$E$717)*1,('بيان العهد والتسويات'!$C60=المنصرف!$C$3:$C$717)*1,المنصرف!$J$3:$J$717)</f>
        <v>0</v>
      </c>
      <c r="CZ60" s="160">
        <f>SUMPRODUCT((CZ$3=المنصرف!$E$3:$E$717)*1,('بيان العهد والتسويات'!$C60=المنصرف!$C$3:$C$717)*1,المنصرف!$G$3:$G$717)</f>
        <v>0</v>
      </c>
      <c r="DA60" s="160">
        <f>SUMPRODUCT((CZ$3=المنصرف!$E$3:$E$717)*1,('بيان العهد والتسويات'!$C60=المنصرف!$C$3:$C$717)*1,المنصرف!$J$3:$J$717)</f>
        <v>0</v>
      </c>
    </row>
    <row r="61" spans="3:105" ht="20.25" x14ac:dyDescent="0.15">
      <c r="C61" s="134">
        <v>45893</v>
      </c>
      <c r="D61" s="121">
        <f>SUMPRODUCT(($D$3=المنصرف!$E$3:$E$717)*1,('بيان العهد والتسويات'!$C61=المنصرف!$C$3:$C$717)*1,المنصرف!$G$3:$G$717)</f>
        <v>0</v>
      </c>
      <c r="E61" s="122">
        <f>SUMPRODUCT(($D$3=المنصرف!$E$3:$E$717)*1,('بيان العهد والتسويات'!$C61=المنصرف!$C$3:$C$717)*1,المنصرف!$J$3:$J$717)</f>
        <v>0</v>
      </c>
      <c r="F61" s="124">
        <f>SUMPRODUCT(($F$3=المنصرف!$E$3:$E$717)*1,('بيان العهد والتسويات'!$C61=المنصرف!$C$3:$C$717)*1,المنصرف!$G$3:$G$717)</f>
        <v>0</v>
      </c>
      <c r="G61" s="123">
        <f>SUMPRODUCT(($F$3=المنصرف!$E$3:$E$717)*1,('بيان العهد والتسويات'!$C61=المنصرف!$C$3:$C$717)*1,المنصرف!$J$3:$J$717)</f>
        <v>0</v>
      </c>
      <c r="H61" s="121">
        <f>SUMPRODUCT(($H$3=المنصرف!$E$3:$E$717)*1,('بيان العهد والتسويات'!$C61=المنصرف!$C$3:$C$717)*1,المنصرف!$G$3:$G$717)</f>
        <v>0</v>
      </c>
      <c r="I61" s="122">
        <f>SUMPRODUCT(($H$3=المنصرف!$E$3:$E$717)*1,('بيان العهد والتسويات'!$C61=المنصرف!$C$3:$C$717)*1,المنصرف!$J$3:$J$717)</f>
        <v>0</v>
      </c>
      <c r="J61" s="124">
        <f>SUMPRODUCT(($J$3=المنصرف!$E$3:$E$717)*1,('بيان العهد والتسويات'!$C61=المنصرف!$C$3:$C$717)*1,المنصرف!$G$3:$G$717)</f>
        <v>0</v>
      </c>
      <c r="K61" s="123">
        <f>SUMPRODUCT(($J$3=المنصرف!$E$3:$E$717)*1,('بيان العهد والتسويات'!$C61=المنصرف!$C$3:$C$717)*1,المنصرف!$J$3:$J$717)</f>
        <v>0</v>
      </c>
      <c r="L61" s="121">
        <f>SUMPRODUCT(($L$3=المنصرف!$E$3:$E$717)*1,('بيان العهد والتسويات'!$C61=المنصرف!$C$3:$C$717)*1,المنصرف!$G$3:$G$717)</f>
        <v>0</v>
      </c>
      <c r="M61" s="122">
        <f>SUMPRODUCT(($L$3=المنصرف!$E$3:$E$717)*1,('بيان العهد والتسويات'!$C61=المنصرف!$C$3:$C$717)*1,المنصرف!$J$3:$J$717)</f>
        <v>0</v>
      </c>
      <c r="N61" s="124">
        <f>SUMPRODUCT(($N$3=المنصرف!$E$3:$E$717)*1,('بيان العهد والتسويات'!$C61=المنصرف!$C$3:$C$717)*1,المنصرف!$G$3:$G$717)</f>
        <v>0</v>
      </c>
      <c r="O61" s="123">
        <f>SUMPRODUCT(($N$3=المنصرف!$E$3:$E$717)*1,('بيان العهد والتسويات'!$C61=المنصرف!$C$3:$C$717)*1,المنصرف!$J$3:$J$717)</f>
        <v>0</v>
      </c>
      <c r="P61" s="121">
        <f>SUMPRODUCT(($P$3=المنصرف!$E$3:$E$717)*1,('بيان العهد والتسويات'!$C61=المنصرف!$C$3:$C$717)*1,المنصرف!$G$3:$G$717)</f>
        <v>0</v>
      </c>
      <c r="Q61" s="122">
        <f>SUMPRODUCT(($P$3=المنصرف!$E$3:$E$717)*1,('بيان العهد والتسويات'!$C61=المنصرف!$C$3:$C$717)*1,المنصرف!$J$3:$J$717)</f>
        <v>0</v>
      </c>
      <c r="R61" s="124">
        <f>SUMPRODUCT(($R$3=المنصرف!$E$3:$E$717)*1,('بيان العهد والتسويات'!$C61=المنصرف!$C$3:$C$717)*1,المنصرف!$G$3:$G$717)</f>
        <v>0</v>
      </c>
      <c r="S61" s="123">
        <f>SUMPRODUCT(($R$3=المنصرف!$E$3:$E$717)*1,('بيان العهد والتسويات'!$C61=المنصرف!$C$3:$C$717)*1,المنصرف!$J$3:$J$717)</f>
        <v>0</v>
      </c>
      <c r="T61" s="121">
        <f>SUMPRODUCT(($T$3=المنصرف!$E$3:$E$717)*1,('بيان العهد والتسويات'!$C61=المنصرف!$C$3:$C$717)*1,المنصرف!$G$3:$G$717)</f>
        <v>0</v>
      </c>
      <c r="U61" s="122">
        <f>SUMPRODUCT(($T$3=المنصرف!$E$3:$E$717)*1,('بيان العهد والتسويات'!$C61=المنصرف!$C$3:$C$717)*1,المنصرف!$J$3:$J$717)</f>
        <v>0</v>
      </c>
      <c r="V61" s="124">
        <f>SUMPRODUCT(($V$3=المنصرف!$E$3:$E$717)*1,('بيان العهد والتسويات'!$C61=المنصرف!$C$3:$C$717)*1,المنصرف!$G$3:$G$717)</f>
        <v>0</v>
      </c>
      <c r="W61" s="123">
        <f>SUMPRODUCT(($V$3=المنصرف!$E$3:$E$717)*1,('بيان العهد والتسويات'!$C61=المنصرف!$C$3:$C$717)*1,المنصرف!$J$3:$J$717)</f>
        <v>0</v>
      </c>
      <c r="X61" s="121">
        <f>SUMPRODUCT(($X$3=المنصرف!$E$3:$E$717)*1,('بيان العهد والتسويات'!$C61=المنصرف!$C$3:$C$717)*1,المنصرف!$G$3:$G$717)</f>
        <v>0</v>
      </c>
      <c r="Y61" s="122">
        <f>SUMPRODUCT(($X$3=المنصرف!$E$3:$E$717)*1,('بيان العهد والتسويات'!$C61=المنصرف!$C$3:$C$717)*1,المنصرف!$J$3:$J$717)</f>
        <v>0</v>
      </c>
      <c r="Z61" s="124">
        <f>SUMPRODUCT(($Z$3=المنصرف!$E$3:$E$717)*1,('بيان العهد والتسويات'!$C61=المنصرف!$C$3:$C$717)*1,المنصرف!$G$3:$G$717)</f>
        <v>0</v>
      </c>
      <c r="AA61" s="123">
        <f>SUMPRODUCT(($Z$3=المنصرف!$E$3:$E$717)*1,('بيان العهد والتسويات'!$C61=المنصرف!$C$3:$C$717)*1,المنصرف!$J$3:$J$717)</f>
        <v>0</v>
      </c>
      <c r="AB61" s="121">
        <f>SUMPRODUCT(($AB$3=المنصرف!$E$3:$E$717)*1,('بيان العهد والتسويات'!$C61=المنصرف!$C$3:$C$717)*1,المنصرف!$G$3:$G$717)</f>
        <v>0</v>
      </c>
      <c r="AC61" s="122">
        <f>SUMPRODUCT(($AB$3=المنصرف!$E$3:$E$717)*1,('بيان العهد والتسويات'!$C61=المنصرف!$C$3:$C$717)*1,المنصرف!$J$3:$J$717)</f>
        <v>0</v>
      </c>
      <c r="AD61" s="124">
        <f>SUMPRODUCT(($AD$3=المنصرف!$E$3:$E$717)*1,('بيان العهد والتسويات'!$C61=المنصرف!$C$3:$C$717)*1,المنصرف!$G$3:$G$717)</f>
        <v>0</v>
      </c>
      <c r="AE61" s="123">
        <f>SUMPRODUCT(($AD$3=المنصرف!$E$3:$E$717)*1,('بيان العهد والتسويات'!$C61=المنصرف!$C$3:$C$717)*1,المنصرف!$J$3:$J$717)</f>
        <v>0</v>
      </c>
      <c r="AF61" s="121">
        <f>SUMPRODUCT(($AF$3=المنصرف!$E$3:$E$717)*1,('بيان العهد والتسويات'!$C61=المنصرف!$C$3:$C$717)*1,المنصرف!$G$3:$G$717)</f>
        <v>0</v>
      </c>
      <c r="AG61" s="122">
        <f>SUMPRODUCT(($AF$3=المنصرف!$E$3:$E$717)*1,('بيان العهد والتسويات'!$C61=المنصرف!$C$3:$C$717)*1,المنصرف!$J$3:$J$717)</f>
        <v>0</v>
      </c>
      <c r="AH61" s="124">
        <f>SUMPRODUCT(($AH$3=المنصرف!$E$3:$E$717)*1,('بيان العهد والتسويات'!$C61=المنصرف!$C$3:$C$717)*1,المنصرف!$G$3:$G$717)</f>
        <v>0</v>
      </c>
      <c r="AI61" s="123">
        <f>SUMPRODUCT(($AH$3=المنصرف!$E$3:$E$717)*1,('بيان العهد والتسويات'!$C61=المنصرف!$C$3:$C$717)*1,المنصرف!$J$3:$J$717)</f>
        <v>0</v>
      </c>
      <c r="AJ61" s="145">
        <f>SUMPRODUCT((AJ$3=المنصرف!$E$3:$E$717)*1,('بيان العهد والتسويات'!$C61=المنصرف!$C$3:$C$717)*1,المنصرف!$G$3:$G$717)</f>
        <v>0</v>
      </c>
      <c r="AK61" s="145">
        <f>SUMPRODUCT((AJ$3=المنصرف!$E$3:$E$717)*1,('بيان العهد والتسويات'!$C61=المنصرف!$C$3:$C$717)*1,المنصرف!$J$3:$J$717)</f>
        <v>0</v>
      </c>
      <c r="AL61" s="161">
        <f>SUMPRODUCT((AL$3=المنصرف!$E$3:$E$717)*1,('بيان العهد والتسويات'!$C61=المنصرف!$C$3:$C$717)*1,المنصرف!$G$3:$G$717)</f>
        <v>0</v>
      </c>
      <c r="AM61" s="161">
        <f>SUMPRODUCT((AL$3=المنصرف!$E$3:$E$717)*1,('بيان العهد والتسويات'!$C61=المنصرف!$C$3:$C$717)*1,المنصرف!$J$3:$J$717)</f>
        <v>0</v>
      </c>
      <c r="AN61" s="160">
        <f>SUMPRODUCT((AN$3=المنصرف!$E$3:$E$717)*1,('بيان العهد والتسويات'!$C61=المنصرف!$C$3:$C$717)*1,المنصرف!$G$3:$G$717)</f>
        <v>0</v>
      </c>
      <c r="AO61" s="160">
        <f>SUMPRODUCT((AN$3=المنصرف!$E$3:$E$717)*1,('بيان العهد والتسويات'!$C61=المنصرف!$C$3:$C$717)*1,المنصرف!$J$3:$J$717)</f>
        <v>0</v>
      </c>
      <c r="AP61" s="160">
        <f>SUMPRODUCT((AP$3=المنصرف!$E$3:$E$717)*1,('بيان العهد والتسويات'!$C61=المنصرف!$C$3:$C$717)*1,المنصرف!$G$3:$G$717)</f>
        <v>0</v>
      </c>
      <c r="AQ61" s="160">
        <f>SUMPRODUCT((AP$3=المنصرف!$E$3:$E$717)*1,('بيان العهد والتسويات'!$C61=المنصرف!$C$3:$C$717)*1,المنصرف!$J$3:$J$717)</f>
        <v>0</v>
      </c>
      <c r="AR61" s="160">
        <f>SUMPRODUCT((AR$3=المنصرف!$E$3:$E$717)*1,('بيان العهد والتسويات'!$C61=المنصرف!$C$3:$C$717)*1,المنصرف!$G$3:$G$717)</f>
        <v>0</v>
      </c>
      <c r="AS61" s="160">
        <f>SUMPRODUCT((AR$3=المنصرف!$E$3:$E$717)*1,('بيان العهد والتسويات'!$C61=المنصرف!$C$3:$C$717)*1,المنصرف!$J$3:$J$717)</f>
        <v>0</v>
      </c>
      <c r="AT61" s="160">
        <f>SUMPRODUCT((AT$3=المنصرف!$E$3:$E$717)*1,('بيان العهد والتسويات'!$C61=المنصرف!$C$3:$C$717)*1,المنصرف!$G$3:$G$717)</f>
        <v>0</v>
      </c>
      <c r="AU61" s="160">
        <f>SUMPRODUCT((AT$3=المنصرف!$E$3:$E$717)*1,('بيان العهد والتسويات'!$C61=المنصرف!$C$3:$C$717)*1,المنصرف!$J$3:$J$717)</f>
        <v>0</v>
      </c>
      <c r="AV61" s="160">
        <f>SUMPRODUCT((AV$3=المنصرف!$E$3:$E$717)*1,('بيان العهد والتسويات'!$C61=المنصرف!$C$3:$C$717)*1,المنصرف!$G$3:$G$717)</f>
        <v>0</v>
      </c>
      <c r="AW61" s="160">
        <f>SUMPRODUCT((AV$3=المنصرف!$E$3:$E$717)*1,('بيان العهد والتسويات'!$C61=المنصرف!$C$3:$C$717)*1,المنصرف!$J$3:$J$717)</f>
        <v>0</v>
      </c>
      <c r="AX61" s="160">
        <f>SUMPRODUCT((AX$3=المنصرف!$E$3:$E$717)*1,('بيان العهد والتسويات'!$C61=المنصرف!$C$3:$C$717)*1,المنصرف!$G$3:$G$717)</f>
        <v>0</v>
      </c>
      <c r="AY61" s="160">
        <f>SUMPRODUCT((AX$3=المنصرف!$E$3:$E$717)*1,('بيان العهد والتسويات'!$C61=المنصرف!$C$3:$C$717)*1,المنصرف!$J$3:$J$717)</f>
        <v>0</v>
      </c>
      <c r="AZ61" s="160">
        <f>SUMPRODUCT((AZ$3=المنصرف!$E$3:$E$717)*1,('بيان العهد والتسويات'!$C61=المنصرف!$C$3:$C$717)*1,المنصرف!$G$3:$G$717)</f>
        <v>0</v>
      </c>
      <c r="BA61" s="160">
        <f>SUMPRODUCT((AZ$3=المنصرف!$E$3:$E$717)*1,('بيان العهد والتسويات'!$C61=المنصرف!$C$3:$C$717)*1,المنصرف!$J$3:$J$717)</f>
        <v>0</v>
      </c>
      <c r="BB61" s="160">
        <f>SUMPRODUCT((BB$3=المنصرف!$E$3:$E$717)*1,('بيان العهد والتسويات'!$C61=المنصرف!$C$3:$C$717)*1,المنصرف!$G$3:$G$717)</f>
        <v>0</v>
      </c>
      <c r="BC61" s="160">
        <f>SUMPRODUCT((BB$3=المنصرف!$E$3:$E$717)*1,('بيان العهد والتسويات'!$C61=المنصرف!$C$3:$C$717)*1,المنصرف!$J$3:$J$717)</f>
        <v>0</v>
      </c>
      <c r="BD61" s="160">
        <f>SUMPRODUCT((BD$3=المنصرف!$E$3:$E$717)*1,('بيان العهد والتسويات'!$C61=المنصرف!$C$3:$C$717)*1,المنصرف!$G$3:$G$717)</f>
        <v>0</v>
      </c>
      <c r="BE61" s="160">
        <f>SUMPRODUCT((BD$3=المنصرف!$E$3:$E$717)*1,('بيان العهد والتسويات'!$C61=المنصرف!$C$3:$C$717)*1,المنصرف!$J$3:$J$717)</f>
        <v>0</v>
      </c>
      <c r="BF61" s="160">
        <f>SUMPRODUCT((BF$3=المنصرف!$E$3:$E$717)*1,('بيان العهد والتسويات'!$C61=المنصرف!$C$3:$C$717)*1,المنصرف!$G$3:$G$717)</f>
        <v>0</v>
      </c>
      <c r="BG61" s="160">
        <f>SUMPRODUCT((BF$3=المنصرف!$E$3:$E$717)*1,('بيان العهد والتسويات'!$C61=المنصرف!$C$3:$C$717)*1,المنصرف!$J$3:$J$717)</f>
        <v>0</v>
      </c>
      <c r="BH61" s="160">
        <f>SUMPRODUCT((BH$3=المنصرف!$E$3:$E$717)*1,('بيان العهد والتسويات'!$C61=المنصرف!$C$3:$C$717)*1,المنصرف!$G$3:$G$717)</f>
        <v>0</v>
      </c>
      <c r="BI61" s="160">
        <f>SUMPRODUCT((BH$3=المنصرف!$E$3:$E$717)*1,('بيان العهد والتسويات'!$C61=المنصرف!$C$3:$C$717)*1,المنصرف!$J$3:$J$717)</f>
        <v>0</v>
      </c>
      <c r="BJ61" s="160">
        <f>SUMPRODUCT((BJ$3=المنصرف!$E$3:$E$717)*1,('بيان العهد والتسويات'!$C61=المنصرف!$C$3:$C$717)*1,المنصرف!$G$3:$G$717)</f>
        <v>0</v>
      </c>
      <c r="BK61" s="160">
        <f>SUMPRODUCT((BJ$3=المنصرف!$E$3:$E$717)*1,('بيان العهد والتسويات'!$C61=المنصرف!$C$3:$C$717)*1,المنصرف!$J$3:$J$717)</f>
        <v>0</v>
      </c>
      <c r="BL61" s="160">
        <f>SUMPRODUCT((BL$3=المنصرف!$E$3:$E$717)*1,('بيان العهد والتسويات'!$C61=المنصرف!$C$3:$C$717)*1,المنصرف!$G$3:$G$717)</f>
        <v>0</v>
      </c>
      <c r="BM61" s="160">
        <f>SUMPRODUCT((BL$3=المنصرف!$E$3:$E$717)*1,('بيان العهد والتسويات'!$C61=المنصرف!$C$3:$C$717)*1,المنصرف!$J$3:$J$717)</f>
        <v>0</v>
      </c>
      <c r="BN61" s="160">
        <f>SUMPRODUCT((BN$3=المنصرف!$E$3:$E$717)*1,('بيان العهد والتسويات'!$C61=المنصرف!$C$3:$C$717)*1,المنصرف!$G$3:$G$717)</f>
        <v>0</v>
      </c>
      <c r="BO61" s="160">
        <f>SUMPRODUCT((BN$3=المنصرف!$E$3:$E$717)*1,('بيان العهد والتسويات'!$C61=المنصرف!$C$3:$C$717)*1,المنصرف!$J$3:$J$717)</f>
        <v>0</v>
      </c>
      <c r="BP61" s="160">
        <f>SUMPRODUCT((BP$3=المنصرف!$E$3:$E$717)*1,('بيان العهد والتسويات'!$C61=المنصرف!$C$3:$C$717)*1,المنصرف!$G$3:$G$717)</f>
        <v>0</v>
      </c>
      <c r="BQ61" s="160">
        <f>SUMPRODUCT((BP$3=المنصرف!$E$3:$E$717)*1,('بيان العهد والتسويات'!$C61=المنصرف!$C$3:$C$717)*1,المنصرف!$J$3:$J$717)</f>
        <v>0</v>
      </c>
      <c r="BR61" s="160">
        <f>SUMPRODUCT((BR$3=المنصرف!$E$3:$E$717)*1,('بيان العهد والتسويات'!$C61=المنصرف!$C$3:$C$717)*1,المنصرف!$G$3:$G$717)</f>
        <v>0</v>
      </c>
      <c r="BS61" s="160">
        <f>SUMPRODUCT((BR$3=المنصرف!$E$3:$E$717)*1,('بيان العهد والتسويات'!$C61=المنصرف!$C$3:$C$717)*1,المنصرف!$J$3:$J$717)</f>
        <v>0</v>
      </c>
      <c r="BT61" s="160">
        <f>SUMPRODUCT((BT$3=المنصرف!$E$3:$E$717)*1,('بيان العهد والتسويات'!$C61=المنصرف!$C$3:$C$717)*1,المنصرف!$G$3:$G$717)</f>
        <v>0</v>
      </c>
      <c r="BU61" s="160">
        <f>SUMPRODUCT((BT$3=المنصرف!$E$3:$E$717)*1,('بيان العهد والتسويات'!$C61=المنصرف!$C$3:$C$717)*1,المنصرف!$J$3:$J$717)</f>
        <v>0</v>
      </c>
      <c r="BV61" s="160">
        <f>SUMPRODUCT((BV$3=المنصرف!$E$3:$E$717)*1,('بيان العهد والتسويات'!$C61=المنصرف!$C$3:$C$717)*1,المنصرف!$G$3:$G$717)</f>
        <v>0</v>
      </c>
      <c r="BW61" s="160">
        <f>SUMPRODUCT((BV$3=المنصرف!$E$3:$E$717)*1,('بيان العهد والتسويات'!$C61=المنصرف!$C$3:$C$717)*1,المنصرف!$J$3:$J$717)</f>
        <v>0</v>
      </c>
      <c r="BX61" s="160">
        <f>SUMPRODUCT((BX$3=المنصرف!$E$3:$E$717)*1,('بيان العهد والتسويات'!$C61=المنصرف!$C$3:$C$717)*1,المنصرف!$G$3:$G$717)</f>
        <v>0</v>
      </c>
      <c r="BY61" s="160">
        <f>SUMPRODUCT((BX$3=المنصرف!$E$3:$E$717)*1,('بيان العهد والتسويات'!$C61=المنصرف!$C$3:$C$717)*1,المنصرف!$J$3:$J$717)</f>
        <v>0</v>
      </c>
      <c r="BZ61" s="160">
        <f>SUMPRODUCT((BZ$3=المنصرف!$E$3:$E$717)*1,('بيان العهد والتسويات'!$C61=المنصرف!$C$3:$C$717)*1,المنصرف!$G$3:$G$717)</f>
        <v>0</v>
      </c>
      <c r="CA61" s="160">
        <f>SUMPRODUCT((BZ$3=المنصرف!$E$3:$E$717)*1,('بيان العهد والتسويات'!$C61=المنصرف!$C$3:$C$717)*1,المنصرف!$J$3:$J$717)</f>
        <v>0</v>
      </c>
      <c r="CB61" s="160">
        <f>SUMPRODUCT((CB$3=المنصرف!$E$3:$E$717)*1,('بيان العهد والتسويات'!$C61=المنصرف!$C$3:$C$717)*1,المنصرف!$G$3:$G$717)</f>
        <v>0</v>
      </c>
      <c r="CC61" s="160">
        <f>SUMPRODUCT((CB$3=المنصرف!$E$3:$E$717)*1,('بيان العهد والتسويات'!$C61=المنصرف!$C$3:$C$717)*1,المنصرف!$J$3:$J$717)</f>
        <v>0</v>
      </c>
      <c r="CD61" s="160">
        <f>SUMPRODUCT((CD$3=المنصرف!$E$3:$E$717)*1,('بيان العهد والتسويات'!$C61=المنصرف!$C$3:$C$717)*1,المنصرف!$G$3:$G$717)</f>
        <v>0</v>
      </c>
      <c r="CE61" s="160">
        <f>SUMPRODUCT((CD$3=المنصرف!$E$3:$E$717)*1,('بيان العهد والتسويات'!$C61=المنصرف!$C$3:$C$717)*1,المنصرف!$J$3:$J$717)</f>
        <v>0</v>
      </c>
      <c r="CF61" s="160">
        <f>SUMPRODUCT((CF$3=المنصرف!$E$3:$E$717)*1,('بيان العهد والتسويات'!$C61=المنصرف!$C$3:$C$717)*1,المنصرف!$G$3:$G$717)</f>
        <v>0</v>
      </c>
      <c r="CG61" s="160">
        <f>SUMPRODUCT((CF$3=المنصرف!$E$3:$E$717)*1,('بيان العهد والتسويات'!$C61=المنصرف!$C$3:$C$717)*1,المنصرف!$J$3:$J$717)</f>
        <v>0</v>
      </c>
      <c r="CH61" s="160">
        <f>SUMPRODUCT((CH$3=المنصرف!$E$3:$E$717)*1,('بيان العهد والتسويات'!$C61=المنصرف!$C$3:$C$717)*1,المنصرف!$G$3:$G$717)</f>
        <v>0</v>
      </c>
      <c r="CI61" s="160">
        <f>SUMPRODUCT((CH$3=المنصرف!$E$3:$E$717)*1,('بيان العهد والتسويات'!$C61=المنصرف!$C$3:$C$717)*1,المنصرف!$J$3:$J$717)</f>
        <v>0</v>
      </c>
      <c r="CJ61" s="160">
        <f>SUMPRODUCT((CJ$3=المنصرف!$E$3:$E$717)*1,('بيان العهد والتسويات'!$C61=المنصرف!$C$3:$C$717)*1,المنصرف!$G$3:$G$717)</f>
        <v>0</v>
      </c>
      <c r="CK61" s="160">
        <f>SUMPRODUCT((CJ$3=المنصرف!$E$3:$E$717)*1,('بيان العهد والتسويات'!$C61=المنصرف!$C$3:$C$717)*1,المنصرف!$J$3:$J$717)</f>
        <v>0</v>
      </c>
      <c r="CL61" s="160">
        <f>SUMPRODUCT((CL$3=المنصرف!$E$3:$E$717)*1,('بيان العهد والتسويات'!$C61=المنصرف!$C$3:$C$717)*1,المنصرف!$G$3:$G$717)</f>
        <v>0</v>
      </c>
      <c r="CM61" s="160">
        <f>SUMPRODUCT((CL$3=المنصرف!$E$3:$E$717)*1,('بيان العهد والتسويات'!$C61=المنصرف!$C$3:$C$717)*1,المنصرف!$J$3:$J$717)</f>
        <v>0</v>
      </c>
      <c r="CN61" s="160">
        <f>SUMPRODUCT((CN$3=المنصرف!$E$3:$E$717)*1,('بيان العهد والتسويات'!$C61=المنصرف!$C$3:$C$717)*1,المنصرف!$G$3:$G$717)</f>
        <v>0</v>
      </c>
      <c r="CO61" s="160">
        <f>SUMPRODUCT((CN$3=المنصرف!$E$3:$E$717)*1,('بيان العهد والتسويات'!$C61=المنصرف!$C$3:$C$717)*1,المنصرف!$J$3:$J$717)</f>
        <v>0</v>
      </c>
      <c r="CP61" s="160">
        <f>SUMPRODUCT((CP$3=المنصرف!$E$3:$E$717)*1,('بيان العهد والتسويات'!$C61=المنصرف!$C$3:$C$717)*1,المنصرف!$G$3:$G$717)</f>
        <v>0</v>
      </c>
      <c r="CQ61" s="160">
        <f>SUMPRODUCT((CP$3=المنصرف!$E$3:$E$717)*1,('بيان العهد والتسويات'!$C61=المنصرف!$C$3:$C$717)*1,المنصرف!$J$3:$J$717)</f>
        <v>0</v>
      </c>
      <c r="CR61" s="160">
        <f>SUMPRODUCT((CR$3=المنصرف!$E$3:$E$717)*1,('بيان العهد والتسويات'!$C61=المنصرف!$C$3:$C$717)*1,المنصرف!$G$3:$G$717)</f>
        <v>0</v>
      </c>
      <c r="CS61" s="160">
        <f>SUMPRODUCT((CR$3=المنصرف!$E$3:$E$717)*1,('بيان العهد والتسويات'!$C61=المنصرف!$C$3:$C$717)*1,المنصرف!$J$3:$J$717)</f>
        <v>0</v>
      </c>
      <c r="CT61" s="160">
        <f>SUMPRODUCT((CT$3=المنصرف!$E$3:$E$717)*1,('بيان العهد والتسويات'!$C61=المنصرف!$C$3:$C$717)*1,المنصرف!$G$3:$G$717)</f>
        <v>0</v>
      </c>
      <c r="CU61" s="160">
        <f>SUMPRODUCT((CT$3=المنصرف!$E$3:$E$717)*1,('بيان العهد والتسويات'!$C61=المنصرف!$C$3:$C$717)*1,المنصرف!$J$3:$J$717)</f>
        <v>0</v>
      </c>
      <c r="CV61" s="160">
        <f>SUMPRODUCT((CV$3=المنصرف!$E$3:$E$717)*1,('بيان العهد والتسويات'!$C61=المنصرف!$C$3:$C$717)*1,المنصرف!$G$3:$G$717)</f>
        <v>0</v>
      </c>
      <c r="CW61" s="160">
        <f>SUMPRODUCT((CV$3=المنصرف!$E$3:$E$717)*1,('بيان العهد والتسويات'!$C61=المنصرف!$C$3:$C$717)*1,المنصرف!$J$3:$J$717)</f>
        <v>0</v>
      </c>
      <c r="CX61" s="160">
        <f>SUMPRODUCT((CX$3=المنصرف!$E$3:$E$717)*1,('بيان العهد والتسويات'!$C61=المنصرف!$C$3:$C$717)*1,المنصرف!$G$3:$G$717)</f>
        <v>0</v>
      </c>
      <c r="CY61" s="160">
        <f>SUMPRODUCT((CX$3=المنصرف!$E$3:$E$717)*1,('بيان العهد والتسويات'!$C61=المنصرف!$C$3:$C$717)*1,المنصرف!$J$3:$J$717)</f>
        <v>0</v>
      </c>
      <c r="CZ61" s="160">
        <f>SUMPRODUCT((CZ$3=المنصرف!$E$3:$E$717)*1,('بيان العهد والتسويات'!$C61=المنصرف!$C$3:$C$717)*1,المنصرف!$G$3:$G$717)</f>
        <v>0</v>
      </c>
      <c r="DA61" s="160">
        <f>SUMPRODUCT((CZ$3=المنصرف!$E$3:$E$717)*1,('بيان العهد والتسويات'!$C61=المنصرف!$C$3:$C$717)*1,المنصرف!$J$3:$J$717)</f>
        <v>0</v>
      </c>
    </row>
    <row r="62" spans="3:105" ht="20.25" x14ac:dyDescent="0.15">
      <c r="C62" s="134">
        <v>45894</v>
      </c>
      <c r="D62" s="121">
        <f>SUMPRODUCT(($D$3=المنصرف!$E$3:$E$717)*1,('بيان العهد والتسويات'!$C62=المنصرف!$C$3:$C$717)*1,المنصرف!$G$3:$G$717)</f>
        <v>0</v>
      </c>
      <c r="E62" s="122">
        <f>SUMPRODUCT(($D$3=المنصرف!$E$3:$E$717)*1,('بيان العهد والتسويات'!$C62=المنصرف!$C$3:$C$717)*1,المنصرف!$J$3:$J$717)</f>
        <v>0</v>
      </c>
      <c r="F62" s="124">
        <f>SUMPRODUCT(($F$3=المنصرف!$E$3:$E$717)*1,('بيان العهد والتسويات'!$C62=المنصرف!$C$3:$C$717)*1,المنصرف!$G$3:$G$717)</f>
        <v>0</v>
      </c>
      <c r="G62" s="123">
        <f>SUMPRODUCT(($F$3=المنصرف!$E$3:$E$717)*1,('بيان العهد والتسويات'!$C62=المنصرف!$C$3:$C$717)*1,المنصرف!$J$3:$J$717)</f>
        <v>0</v>
      </c>
      <c r="H62" s="121">
        <f>SUMPRODUCT(($H$3=المنصرف!$E$3:$E$717)*1,('بيان العهد والتسويات'!$C62=المنصرف!$C$3:$C$717)*1,المنصرف!$G$3:$G$717)</f>
        <v>0</v>
      </c>
      <c r="I62" s="122">
        <f>SUMPRODUCT(($H$3=المنصرف!$E$3:$E$717)*1,('بيان العهد والتسويات'!$C62=المنصرف!$C$3:$C$717)*1,المنصرف!$J$3:$J$717)</f>
        <v>0</v>
      </c>
      <c r="J62" s="124">
        <f>SUMPRODUCT(($J$3=المنصرف!$E$3:$E$717)*1,('بيان العهد والتسويات'!$C62=المنصرف!$C$3:$C$717)*1,المنصرف!$G$3:$G$717)</f>
        <v>0</v>
      </c>
      <c r="K62" s="123">
        <f>SUMPRODUCT(($J$3=المنصرف!$E$3:$E$717)*1,('بيان العهد والتسويات'!$C62=المنصرف!$C$3:$C$717)*1,المنصرف!$J$3:$J$717)</f>
        <v>0</v>
      </c>
      <c r="L62" s="121">
        <f>SUMPRODUCT(($L$3=المنصرف!$E$3:$E$717)*1,('بيان العهد والتسويات'!$C62=المنصرف!$C$3:$C$717)*1,المنصرف!$G$3:$G$717)</f>
        <v>0</v>
      </c>
      <c r="M62" s="122">
        <f>SUMPRODUCT(($L$3=المنصرف!$E$3:$E$717)*1,('بيان العهد والتسويات'!$C62=المنصرف!$C$3:$C$717)*1,المنصرف!$J$3:$J$717)</f>
        <v>0</v>
      </c>
      <c r="N62" s="124">
        <f>SUMPRODUCT(($N$3=المنصرف!$E$3:$E$717)*1,('بيان العهد والتسويات'!$C62=المنصرف!$C$3:$C$717)*1,المنصرف!$G$3:$G$717)</f>
        <v>0</v>
      </c>
      <c r="O62" s="123">
        <f>SUMPRODUCT(($N$3=المنصرف!$E$3:$E$717)*1,('بيان العهد والتسويات'!$C62=المنصرف!$C$3:$C$717)*1,المنصرف!$J$3:$J$717)</f>
        <v>0</v>
      </c>
      <c r="P62" s="121">
        <f>SUMPRODUCT(($P$3=المنصرف!$E$3:$E$717)*1,('بيان العهد والتسويات'!$C62=المنصرف!$C$3:$C$717)*1,المنصرف!$G$3:$G$717)</f>
        <v>0</v>
      </c>
      <c r="Q62" s="122">
        <f>SUMPRODUCT(($P$3=المنصرف!$E$3:$E$717)*1,('بيان العهد والتسويات'!$C62=المنصرف!$C$3:$C$717)*1,المنصرف!$J$3:$J$717)</f>
        <v>0</v>
      </c>
      <c r="R62" s="124">
        <f>SUMPRODUCT(($R$3=المنصرف!$E$3:$E$717)*1,('بيان العهد والتسويات'!$C62=المنصرف!$C$3:$C$717)*1,المنصرف!$G$3:$G$717)</f>
        <v>0</v>
      </c>
      <c r="S62" s="123">
        <f>SUMPRODUCT(($R$3=المنصرف!$E$3:$E$717)*1,('بيان العهد والتسويات'!$C62=المنصرف!$C$3:$C$717)*1,المنصرف!$J$3:$J$717)</f>
        <v>0</v>
      </c>
      <c r="T62" s="121">
        <f>SUMPRODUCT(($T$3=المنصرف!$E$3:$E$717)*1,('بيان العهد والتسويات'!$C62=المنصرف!$C$3:$C$717)*1,المنصرف!$G$3:$G$717)</f>
        <v>0</v>
      </c>
      <c r="U62" s="122">
        <f>SUMPRODUCT(($T$3=المنصرف!$E$3:$E$717)*1,('بيان العهد والتسويات'!$C62=المنصرف!$C$3:$C$717)*1,المنصرف!$J$3:$J$717)</f>
        <v>0</v>
      </c>
      <c r="V62" s="124">
        <f>SUMPRODUCT(($V$3=المنصرف!$E$3:$E$717)*1,('بيان العهد والتسويات'!$C62=المنصرف!$C$3:$C$717)*1,المنصرف!$G$3:$G$717)</f>
        <v>0</v>
      </c>
      <c r="W62" s="123">
        <f>SUMPRODUCT(($V$3=المنصرف!$E$3:$E$717)*1,('بيان العهد والتسويات'!$C62=المنصرف!$C$3:$C$717)*1,المنصرف!$J$3:$J$717)</f>
        <v>0</v>
      </c>
      <c r="X62" s="121">
        <f>SUMPRODUCT(($X$3=المنصرف!$E$3:$E$717)*1,('بيان العهد والتسويات'!$C62=المنصرف!$C$3:$C$717)*1,المنصرف!$G$3:$G$717)</f>
        <v>0</v>
      </c>
      <c r="Y62" s="122">
        <f>SUMPRODUCT(($X$3=المنصرف!$E$3:$E$717)*1,('بيان العهد والتسويات'!$C62=المنصرف!$C$3:$C$717)*1,المنصرف!$J$3:$J$717)</f>
        <v>0</v>
      </c>
      <c r="Z62" s="124">
        <f>SUMPRODUCT(($Z$3=المنصرف!$E$3:$E$717)*1,('بيان العهد والتسويات'!$C62=المنصرف!$C$3:$C$717)*1,المنصرف!$G$3:$G$717)</f>
        <v>0</v>
      </c>
      <c r="AA62" s="123">
        <f>SUMPRODUCT(($Z$3=المنصرف!$E$3:$E$717)*1,('بيان العهد والتسويات'!$C62=المنصرف!$C$3:$C$717)*1,المنصرف!$J$3:$J$717)</f>
        <v>0</v>
      </c>
      <c r="AB62" s="121">
        <f>SUMPRODUCT(($AB$3=المنصرف!$E$3:$E$717)*1,('بيان العهد والتسويات'!$C62=المنصرف!$C$3:$C$717)*1,المنصرف!$G$3:$G$717)</f>
        <v>0</v>
      </c>
      <c r="AC62" s="122">
        <f>SUMPRODUCT(($AB$3=المنصرف!$E$3:$E$717)*1,('بيان العهد والتسويات'!$C62=المنصرف!$C$3:$C$717)*1,المنصرف!$J$3:$J$717)</f>
        <v>0</v>
      </c>
      <c r="AD62" s="124">
        <f>SUMPRODUCT(($AD$3=المنصرف!$E$3:$E$717)*1,('بيان العهد والتسويات'!$C62=المنصرف!$C$3:$C$717)*1,المنصرف!$G$3:$G$717)</f>
        <v>0</v>
      </c>
      <c r="AE62" s="123">
        <f>SUMPRODUCT(($AD$3=المنصرف!$E$3:$E$717)*1,('بيان العهد والتسويات'!$C62=المنصرف!$C$3:$C$717)*1,المنصرف!$J$3:$J$717)</f>
        <v>0</v>
      </c>
      <c r="AF62" s="121">
        <f>SUMPRODUCT(($AF$3=المنصرف!$E$3:$E$717)*1,('بيان العهد والتسويات'!$C62=المنصرف!$C$3:$C$717)*1,المنصرف!$G$3:$G$717)</f>
        <v>0</v>
      </c>
      <c r="AG62" s="122">
        <f>SUMPRODUCT(($AF$3=المنصرف!$E$3:$E$717)*1,('بيان العهد والتسويات'!$C62=المنصرف!$C$3:$C$717)*1,المنصرف!$J$3:$J$717)</f>
        <v>0</v>
      </c>
      <c r="AH62" s="124">
        <f>SUMPRODUCT(($AH$3=المنصرف!$E$3:$E$717)*1,('بيان العهد والتسويات'!$C62=المنصرف!$C$3:$C$717)*1,المنصرف!$G$3:$G$717)</f>
        <v>0</v>
      </c>
      <c r="AI62" s="123">
        <f>SUMPRODUCT(($AH$3=المنصرف!$E$3:$E$717)*1,('بيان العهد والتسويات'!$C62=المنصرف!$C$3:$C$717)*1,المنصرف!$J$3:$J$717)</f>
        <v>0</v>
      </c>
      <c r="AJ62" s="145">
        <f>SUMPRODUCT((AJ$3=المنصرف!$E$3:$E$717)*1,('بيان العهد والتسويات'!$C62=المنصرف!$C$3:$C$717)*1,المنصرف!$G$3:$G$717)</f>
        <v>0</v>
      </c>
      <c r="AK62" s="145">
        <f>SUMPRODUCT((AJ$3=المنصرف!$E$3:$E$717)*1,('بيان العهد والتسويات'!$C62=المنصرف!$C$3:$C$717)*1,المنصرف!$J$3:$J$717)</f>
        <v>0</v>
      </c>
      <c r="AL62" s="161">
        <f>SUMPRODUCT((AL$3=المنصرف!$E$3:$E$717)*1,('بيان العهد والتسويات'!$C62=المنصرف!$C$3:$C$717)*1,المنصرف!$G$3:$G$717)</f>
        <v>0</v>
      </c>
      <c r="AM62" s="161">
        <f>SUMPRODUCT((AL$3=المنصرف!$E$3:$E$717)*1,('بيان العهد والتسويات'!$C62=المنصرف!$C$3:$C$717)*1,المنصرف!$J$3:$J$717)</f>
        <v>0</v>
      </c>
      <c r="AN62" s="160">
        <f>SUMPRODUCT((AN$3=المنصرف!$E$3:$E$717)*1,('بيان العهد والتسويات'!$C62=المنصرف!$C$3:$C$717)*1,المنصرف!$G$3:$G$717)</f>
        <v>0</v>
      </c>
      <c r="AO62" s="160">
        <f>SUMPRODUCT((AN$3=المنصرف!$E$3:$E$717)*1,('بيان العهد والتسويات'!$C62=المنصرف!$C$3:$C$717)*1,المنصرف!$J$3:$J$717)</f>
        <v>0</v>
      </c>
      <c r="AP62" s="160">
        <f>SUMPRODUCT((AP$3=المنصرف!$E$3:$E$717)*1,('بيان العهد والتسويات'!$C62=المنصرف!$C$3:$C$717)*1,المنصرف!$G$3:$G$717)</f>
        <v>0</v>
      </c>
      <c r="AQ62" s="160">
        <f>SUMPRODUCT((AP$3=المنصرف!$E$3:$E$717)*1,('بيان العهد والتسويات'!$C62=المنصرف!$C$3:$C$717)*1,المنصرف!$J$3:$J$717)</f>
        <v>0</v>
      </c>
      <c r="AR62" s="160">
        <f>SUMPRODUCT((AR$3=المنصرف!$E$3:$E$717)*1,('بيان العهد والتسويات'!$C62=المنصرف!$C$3:$C$717)*1,المنصرف!$G$3:$G$717)</f>
        <v>0</v>
      </c>
      <c r="AS62" s="160">
        <f>SUMPRODUCT((AR$3=المنصرف!$E$3:$E$717)*1,('بيان العهد والتسويات'!$C62=المنصرف!$C$3:$C$717)*1,المنصرف!$J$3:$J$717)</f>
        <v>0</v>
      </c>
      <c r="AT62" s="160">
        <f>SUMPRODUCT((AT$3=المنصرف!$E$3:$E$717)*1,('بيان العهد والتسويات'!$C62=المنصرف!$C$3:$C$717)*1,المنصرف!$G$3:$G$717)</f>
        <v>0</v>
      </c>
      <c r="AU62" s="160">
        <f>SUMPRODUCT((AT$3=المنصرف!$E$3:$E$717)*1,('بيان العهد والتسويات'!$C62=المنصرف!$C$3:$C$717)*1,المنصرف!$J$3:$J$717)</f>
        <v>0</v>
      </c>
      <c r="AV62" s="160">
        <f>SUMPRODUCT((AV$3=المنصرف!$E$3:$E$717)*1,('بيان العهد والتسويات'!$C62=المنصرف!$C$3:$C$717)*1,المنصرف!$G$3:$G$717)</f>
        <v>0</v>
      </c>
      <c r="AW62" s="160">
        <f>SUMPRODUCT((AV$3=المنصرف!$E$3:$E$717)*1,('بيان العهد والتسويات'!$C62=المنصرف!$C$3:$C$717)*1,المنصرف!$J$3:$J$717)</f>
        <v>0</v>
      </c>
      <c r="AX62" s="160">
        <f>SUMPRODUCT((AX$3=المنصرف!$E$3:$E$717)*1,('بيان العهد والتسويات'!$C62=المنصرف!$C$3:$C$717)*1,المنصرف!$G$3:$G$717)</f>
        <v>0</v>
      </c>
      <c r="AY62" s="160">
        <f>SUMPRODUCT((AX$3=المنصرف!$E$3:$E$717)*1,('بيان العهد والتسويات'!$C62=المنصرف!$C$3:$C$717)*1,المنصرف!$J$3:$J$717)</f>
        <v>0</v>
      </c>
      <c r="AZ62" s="160">
        <f>SUMPRODUCT((AZ$3=المنصرف!$E$3:$E$717)*1,('بيان العهد والتسويات'!$C62=المنصرف!$C$3:$C$717)*1,المنصرف!$G$3:$G$717)</f>
        <v>0</v>
      </c>
      <c r="BA62" s="160">
        <f>SUMPRODUCT((AZ$3=المنصرف!$E$3:$E$717)*1,('بيان العهد والتسويات'!$C62=المنصرف!$C$3:$C$717)*1,المنصرف!$J$3:$J$717)</f>
        <v>0</v>
      </c>
      <c r="BB62" s="160">
        <f>SUMPRODUCT((BB$3=المنصرف!$E$3:$E$717)*1,('بيان العهد والتسويات'!$C62=المنصرف!$C$3:$C$717)*1,المنصرف!$G$3:$G$717)</f>
        <v>0</v>
      </c>
      <c r="BC62" s="160">
        <f>SUMPRODUCT((BB$3=المنصرف!$E$3:$E$717)*1,('بيان العهد والتسويات'!$C62=المنصرف!$C$3:$C$717)*1,المنصرف!$J$3:$J$717)</f>
        <v>0</v>
      </c>
      <c r="BD62" s="160">
        <f>SUMPRODUCT((BD$3=المنصرف!$E$3:$E$717)*1,('بيان العهد والتسويات'!$C62=المنصرف!$C$3:$C$717)*1,المنصرف!$G$3:$G$717)</f>
        <v>0</v>
      </c>
      <c r="BE62" s="160">
        <f>SUMPRODUCT((BD$3=المنصرف!$E$3:$E$717)*1,('بيان العهد والتسويات'!$C62=المنصرف!$C$3:$C$717)*1,المنصرف!$J$3:$J$717)</f>
        <v>0</v>
      </c>
      <c r="BF62" s="160">
        <f>SUMPRODUCT((BF$3=المنصرف!$E$3:$E$717)*1,('بيان العهد والتسويات'!$C62=المنصرف!$C$3:$C$717)*1,المنصرف!$G$3:$G$717)</f>
        <v>0</v>
      </c>
      <c r="BG62" s="160">
        <f>SUMPRODUCT((BF$3=المنصرف!$E$3:$E$717)*1,('بيان العهد والتسويات'!$C62=المنصرف!$C$3:$C$717)*1,المنصرف!$J$3:$J$717)</f>
        <v>0</v>
      </c>
      <c r="BH62" s="160">
        <f>SUMPRODUCT((BH$3=المنصرف!$E$3:$E$717)*1,('بيان العهد والتسويات'!$C62=المنصرف!$C$3:$C$717)*1,المنصرف!$G$3:$G$717)</f>
        <v>0</v>
      </c>
      <c r="BI62" s="160">
        <f>SUMPRODUCT((BH$3=المنصرف!$E$3:$E$717)*1,('بيان العهد والتسويات'!$C62=المنصرف!$C$3:$C$717)*1,المنصرف!$J$3:$J$717)</f>
        <v>0</v>
      </c>
      <c r="BJ62" s="160">
        <f>SUMPRODUCT((BJ$3=المنصرف!$E$3:$E$717)*1,('بيان العهد والتسويات'!$C62=المنصرف!$C$3:$C$717)*1,المنصرف!$G$3:$G$717)</f>
        <v>0</v>
      </c>
      <c r="BK62" s="160">
        <f>SUMPRODUCT((BJ$3=المنصرف!$E$3:$E$717)*1,('بيان العهد والتسويات'!$C62=المنصرف!$C$3:$C$717)*1,المنصرف!$J$3:$J$717)</f>
        <v>0</v>
      </c>
      <c r="BL62" s="160">
        <f>SUMPRODUCT((BL$3=المنصرف!$E$3:$E$717)*1,('بيان العهد والتسويات'!$C62=المنصرف!$C$3:$C$717)*1,المنصرف!$G$3:$G$717)</f>
        <v>0</v>
      </c>
      <c r="BM62" s="160">
        <f>SUMPRODUCT((BL$3=المنصرف!$E$3:$E$717)*1,('بيان العهد والتسويات'!$C62=المنصرف!$C$3:$C$717)*1,المنصرف!$J$3:$J$717)</f>
        <v>0</v>
      </c>
      <c r="BN62" s="160">
        <f>SUMPRODUCT((BN$3=المنصرف!$E$3:$E$717)*1,('بيان العهد والتسويات'!$C62=المنصرف!$C$3:$C$717)*1,المنصرف!$G$3:$G$717)</f>
        <v>0</v>
      </c>
      <c r="BO62" s="160">
        <f>SUMPRODUCT((BN$3=المنصرف!$E$3:$E$717)*1,('بيان العهد والتسويات'!$C62=المنصرف!$C$3:$C$717)*1,المنصرف!$J$3:$J$717)</f>
        <v>0</v>
      </c>
      <c r="BP62" s="160">
        <f>SUMPRODUCT((BP$3=المنصرف!$E$3:$E$717)*1,('بيان العهد والتسويات'!$C62=المنصرف!$C$3:$C$717)*1,المنصرف!$G$3:$G$717)</f>
        <v>0</v>
      </c>
      <c r="BQ62" s="160">
        <f>SUMPRODUCT((BP$3=المنصرف!$E$3:$E$717)*1,('بيان العهد والتسويات'!$C62=المنصرف!$C$3:$C$717)*1,المنصرف!$J$3:$J$717)</f>
        <v>0</v>
      </c>
      <c r="BR62" s="160">
        <f>SUMPRODUCT((BR$3=المنصرف!$E$3:$E$717)*1,('بيان العهد والتسويات'!$C62=المنصرف!$C$3:$C$717)*1,المنصرف!$G$3:$G$717)</f>
        <v>0</v>
      </c>
      <c r="BS62" s="160">
        <f>SUMPRODUCT((BR$3=المنصرف!$E$3:$E$717)*1,('بيان العهد والتسويات'!$C62=المنصرف!$C$3:$C$717)*1,المنصرف!$J$3:$J$717)</f>
        <v>0</v>
      </c>
      <c r="BT62" s="160">
        <f>SUMPRODUCT((BT$3=المنصرف!$E$3:$E$717)*1,('بيان العهد والتسويات'!$C62=المنصرف!$C$3:$C$717)*1,المنصرف!$G$3:$G$717)</f>
        <v>0</v>
      </c>
      <c r="BU62" s="160">
        <f>SUMPRODUCT((BT$3=المنصرف!$E$3:$E$717)*1,('بيان العهد والتسويات'!$C62=المنصرف!$C$3:$C$717)*1,المنصرف!$J$3:$J$717)</f>
        <v>0</v>
      </c>
      <c r="BV62" s="160">
        <f>SUMPRODUCT((BV$3=المنصرف!$E$3:$E$717)*1,('بيان العهد والتسويات'!$C62=المنصرف!$C$3:$C$717)*1,المنصرف!$G$3:$G$717)</f>
        <v>0</v>
      </c>
      <c r="BW62" s="160">
        <f>SUMPRODUCT((BV$3=المنصرف!$E$3:$E$717)*1,('بيان العهد والتسويات'!$C62=المنصرف!$C$3:$C$717)*1,المنصرف!$J$3:$J$717)</f>
        <v>0</v>
      </c>
      <c r="BX62" s="160">
        <f>SUMPRODUCT((BX$3=المنصرف!$E$3:$E$717)*1,('بيان العهد والتسويات'!$C62=المنصرف!$C$3:$C$717)*1,المنصرف!$G$3:$G$717)</f>
        <v>0</v>
      </c>
      <c r="BY62" s="160">
        <f>SUMPRODUCT((BX$3=المنصرف!$E$3:$E$717)*1,('بيان العهد والتسويات'!$C62=المنصرف!$C$3:$C$717)*1,المنصرف!$J$3:$J$717)</f>
        <v>0</v>
      </c>
      <c r="BZ62" s="160">
        <f>SUMPRODUCT((BZ$3=المنصرف!$E$3:$E$717)*1,('بيان العهد والتسويات'!$C62=المنصرف!$C$3:$C$717)*1,المنصرف!$G$3:$G$717)</f>
        <v>0</v>
      </c>
      <c r="CA62" s="160">
        <f>SUMPRODUCT((BZ$3=المنصرف!$E$3:$E$717)*1,('بيان العهد والتسويات'!$C62=المنصرف!$C$3:$C$717)*1,المنصرف!$J$3:$J$717)</f>
        <v>0</v>
      </c>
      <c r="CB62" s="160">
        <f>SUMPRODUCT((CB$3=المنصرف!$E$3:$E$717)*1,('بيان العهد والتسويات'!$C62=المنصرف!$C$3:$C$717)*1,المنصرف!$G$3:$G$717)</f>
        <v>0</v>
      </c>
      <c r="CC62" s="160">
        <f>SUMPRODUCT((CB$3=المنصرف!$E$3:$E$717)*1,('بيان العهد والتسويات'!$C62=المنصرف!$C$3:$C$717)*1,المنصرف!$J$3:$J$717)</f>
        <v>0</v>
      </c>
      <c r="CD62" s="160">
        <f>SUMPRODUCT((CD$3=المنصرف!$E$3:$E$717)*1,('بيان العهد والتسويات'!$C62=المنصرف!$C$3:$C$717)*1,المنصرف!$G$3:$G$717)</f>
        <v>0</v>
      </c>
      <c r="CE62" s="160">
        <f>SUMPRODUCT((CD$3=المنصرف!$E$3:$E$717)*1,('بيان العهد والتسويات'!$C62=المنصرف!$C$3:$C$717)*1,المنصرف!$J$3:$J$717)</f>
        <v>0</v>
      </c>
      <c r="CF62" s="160">
        <f>SUMPRODUCT((CF$3=المنصرف!$E$3:$E$717)*1,('بيان العهد والتسويات'!$C62=المنصرف!$C$3:$C$717)*1,المنصرف!$G$3:$G$717)</f>
        <v>0</v>
      </c>
      <c r="CG62" s="160">
        <f>SUMPRODUCT((CF$3=المنصرف!$E$3:$E$717)*1,('بيان العهد والتسويات'!$C62=المنصرف!$C$3:$C$717)*1,المنصرف!$J$3:$J$717)</f>
        <v>0</v>
      </c>
      <c r="CH62" s="160">
        <f>SUMPRODUCT((CH$3=المنصرف!$E$3:$E$717)*1,('بيان العهد والتسويات'!$C62=المنصرف!$C$3:$C$717)*1,المنصرف!$G$3:$G$717)</f>
        <v>0</v>
      </c>
      <c r="CI62" s="160">
        <f>SUMPRODUCT((CH$3=المنصرف!$E$3:$E$717)*1,('بيان العهد والتسويات'!$C62=المنصرف!$C$3:$C$717)*1,المنصرف!$J$3:$J$717)</f>
        <v>0</v>
      </c>
      <c r="CJ62" s="160">
        <f>SUMPRODUCT((CJ$3=المنصرف!$E$3:$E$717)*1,('بيان العهد والتسويات'!$C62=المنصرف!$C$3:$C$717)*1,المنصرف!$G$3:$G$717)</f>
        <v>0</v>
      </c>
      <c r="CK62" s="160">
        <f>SUMPRODUCT((CJ$3=المنصرف!$E$3:$E$717)*1,('بيان العهد والتسويات'!$C62=المنصرف!$C$3:$C$717)*1,المنصرف!$J$3:$J$717)</f>
        <v>0</v>
      </c>
      <c r="CL62" s="160">
        <f>SUMPRODUCT((CL$3=المنصرف!$E$3:$E$717)*1,('بيان العهد والتسويات'!$C62=المنصرف!$C$3:$C$717)*1,المنصرف!$G$3:$G$717)</f>
        <v>0</v>
      </c>
      <c r="CM62" s="160">
        <f>SUMPRODUCT((CL$3=المنصرف!$E$3:$E$717)*1,('بيان العهد والتسويات'!$C62=المنصرف!$C$3:$C$717)*1,المنصرف!$J$3:$J$717)</f>
        <v>0</v>
      </c>
      <c r="CN62" s="160">
        <f>SUMPRODUCT((CN$3=المنصرف!$E$3:$E$717)*1,('بيان العهد والتسويات'!$C62=المنصرف!$C$3:$C$717)*1,المنصرف!$G$3:$G$717)</f>
        <v>0</v>
      </c>
      <c r="CO62" s="160">
        <f>SUMPRODUCT((CN$3=المنصرف!$E$3:$E$717)*1,('بيان العهد والتسويات'!$C62=المنصرف!$C$3:$C$717)*1,المنصرف!$J$3:$J$717)</f>
        <v>0</v>
      </c>
      <c r="CP62" s="160">
        <f>SUMPRODUCT((CP$3=المنصرف!$E$3:$E$717)*1,('بيان العهد والتسويات'!$C62=المنصرف!$C$3:$C$717)*1,المنصرف!$G$3:$G$717)</f>
        <v>0</v>
      </c>
      <c r="CQ62" s="160">
        <f>SUMPRODUCT((CP$3=المنصرف!$E$3:$E$717)*1,('بيان العهد والتسويات'!$C62=المنصرف!$C$3:$C$717)*1,المنصرف!$J$3:$J$717)</f>
        <v>0</v>
      </c>
      <c r="CR62" s="160">
        <f>SUMPRODUCT((CR$3=المنصرف!$E$3:$E$717)*1,('بيان العهد والتسويات'!$C62=المنصرف!$C$3:$C$717)*1,المنصرف!$G$3:$G$717)</f>
        <v>0</v>
      </c>
      <c r="CS62" s="160">
        <f>SUMPRODUCT((CR$3=المنصرف!$E$3:$E$717)*1,('بيان العهد والتسويات'!$C62=المنصرف!$C$3:$C$717)*1,المنصرف!$J$3:$J$717)</f>
        <v>0</v>
      </c>
      <c r="CT62" s="160">
        <f>SUMPRODUCT((CT$3=المنصرف!$E$3:$E$717)*1,('بيان العهد والتسويات'!$C62=المنصرف!$C$3:$C$717)*1,المنصرف!$G$3:$G$717)</f>
        <v>0</v>
      </c>
      <c r="CU62" s="160">
        <f>SUMPRODUCT((CT$3=المنصرف!$E$3:$E$717)*1,('بيان العهد والتسويات'!$C62=المنصرف!$C$3:$C$717)*1,المنصرف!$J$3:$J$717)</f>
        <v>0</v>
      </c>
      <c r="CV62" s="160">
        <f>SUMPRODUCT((CV$3=المنصرف!$E$3:$E$717)*1,('بيان العهد والتسويات'!$C62=المنصرف!$C$3:$C$717)*1,المنصرف!$G$3:$G$717)</f>
        <v>0</v>
      </c>
      <c r="CW62" s="160">
        <f>SUMPRODUCT((CV$3=المنصرف!$E$3:$E$717)*1,('بيان العهد والتسويات'!$C62=المنصرف!$C$3:$C$717)*1,المنصرف!$J$3:$J$717)</f>
        <v>0</v>
      </c>
      <c r="CX62" s="160">
        <f>SUMPRODUCT((CX$3=المنصرف!$E$3:$E$717)*1,('بيان العهد والتسويات'!$C62=المنصرف!$C$3:$C$717)*1,المنصرف!$G$3:$G$717)</f>
        <v>0</v>
      </c>
      <c r="CY62" s="160">
        <f>SUMPRODUCT((CX$3=المنصرف!$E$3:$E$717)*1,('بيان العهد والتسويات'!$C62=المنصرف!$C$3:$C$717)*1,المنصرف!$J$3:$J$717)</f>
        <v>0</v>
      </c>
      <c r="CZ62" s="160">
        <f>SUMPRODUCT((CZ$3=المنصرف!$E$3:$E$717)*1,('بيان العهد والتسويات'!$C62=المنصرف!$C$3:$C$717)*1,المنصرف!$G$3:$G$717)</f>
        <v>0</v>
      </c>
      <c r="DA62" s="160">
        <f>SUMPRODUCT((CZ$3=المنصرف!$E$3:$E$717)*1,('بيان العهد والتسويات'!$C62=المنصرف!$C$3:$C$717)*1,المنصرف!$J$3:$J$717)</f>
        <v>0</v>
      </c>
    </row>
    <row r="63" spans="3:105" ht="20.25" x14ac:dyDescent="0.15">
      <c r="C63" s="134">
        <v>45895</v>
      </c>
      <c r="D63" s="121">
        <f>SUMPRODUCT(($D$3=المنصرف!$E$3:$E$717)*1,('بيان العهد والتسويات'!$C63=المنصرف!$C$3:$C$717)*1,المنصرف!$G$3:$G$717)</f>
        <v>0</v>
      </c>
      <c r="E63" s="122">
        <f>SUMPRODUCT(($D$3=المنصرف!$E$3:$E$717)*1,('بيان العهد والتسويات'!$C63=المنصرف!$C$3:$C$717)*1,المنصرف!$J$3:$J$717)</f>
        <v>0</v>
      </c>
      <c r="F63" s="124">
        <f>SUMPRODUCT(($F$3=المنصرف!$E$3:$E$717)*1,('بيان العهد والتسويات'!$C63=المنصرف!$C$3:$C$717)*1,المنصرف!$G$3:$G$717)</f>
        <v>0</v>
      </c>
      <c r="G63" s="123">
        <f>SUMPRODUCT(($F$3=المنصرف!$E$3:$E$717)*1,('بيان العهد والتسويات'!$C63=المنصرف!$C$3:$C$717)*1,المنصرف!$J$3:$J$717)</f>
        <v>0</v>
      </c>
      <c r="H63" s="121">
        <f>SUMPRODUCT(($H$3=المنصرف!$E$3:$E$717)*1,('بيان العهد والتسويات'!$C63=المنصرف!$C$3:$C$717)*1,المنصرف!$G$3:$G$717)</f>
        <v>0</v>
      </c>
      <c r="I63" s="122">
        <f>SUMPRODUCT(($H$3=المنصرف!$E$3:$E$717)*1,('بيان العهد والتسويات'!$C63=المنصرف!$C$3:$C$717)*1,المنصرف!$J$3:$J$717)</f>
        <v>0</v>
      </c>
      <c r="J63" s="124">
        <f>SUMPRODUCT(($J$3=المنصرف!$E$3:$E$717)*1,('بيان العهد والتسويات'!$C63=المنصرف!$C$3:$C$717)*1,المنصرف!$G$3:$G$717)</f>
        <v>0</v>
      </c>
      <c r="K63" s="123">
        <f>SUMPRODUCT(($J$3=المنصرف!$E$3:$E$717)*1,('بيان العهد والتسويات'!$C63=المنصرف!$C$3:$C$717)*1,المنصرف!$J$3:$J$717)</f>
        <v>0</v>
      </c>
      <c r="L63" s="121">
        <f>SUMPRODUCT(($L$3=المنصرف!$E$3:$E$717)*1,('بيان العهد والتسويات'!$C63=المنصرف!$C$3:$C$717)*1,المنصرف!$G$3:$G$717)</f>
        <v>0</v>
      </c>
      <c r="M63" s="122">
        <f>SUMPRODUCT(($L$3=المنصرف!$E$3:$E$717)*1,('بيان العهد والتسويات'!$C63=المنصرف!$C$3:$C$717)*1,المنصرف!$J$3:$J$717)</f>
        <v>0</v>
      </c>
      <c r="N63" s="124">
        <f>SUMPRODUCT(($N$3=المنصرف!$E$3:$E$717)*1,('بيان العهد والتسويات'!$C63=المنصرف!$C$3:$C$717)*1,المنصرف!$G$3:$G$717)</f>
        <v>0</v>
      </c>
      <c r="O63" s="123">
        <f>SUMPRODUCT(($N$3=المنصرف!$E$3:$E$717)*1,('بيان العهد والتسويات'!$C63=المنصرف!$C$3:$C$717)*1,المنصرف!$J$3:$J$717)</f>
        <v>0</v>
      </c>
      <c r="P63" s="121">
        <f>SUMPRODUCT(($P$3=المنصرف!$E$3:$E$717)*1,('بيان العهد والتسويات'!$C63=المنصرف!$C$3:$C$717)*1,المنصرف!$G$3:$G$717)</f>
        <v>0</v>
      </c>
      <c r="Q63" s="122">
        <f>SUMPRODUCT(($P$3=المنصرف!$E$3:$E$717)*1,('بيان العهد والتسويات'!$C63=المنصرف!$C$3:$C$717)*1,المنصرف!$J$3:$J$717)</f>
        <v>0</v>
      </c>
      <c r="R63" s="124">
        <f>SUMPRODUCT(($R$3=المنصرف!$E$3:$E$717)*1,('بيان العهد والتسويات'!$C63=المنصرف!$C$3:$C$717)*1,المنصرف!$G$3:$G$717)</f>
        <v>0</v>
      </c>
      <c r="S63" s="123">
        <f>SUMPRODUCT(($R$3=المنصرف!$E$3:$E$717)*1,('بيان العهد والتسويات'!$C63=المنصرف!$C$3:$C$717)*1,المنصرف!$J$3:$J$717)</f>
        <v>0</v>
      </c>
      <c r="T63" s="121">
        <f>SUMPRODUCT(($T$3=المنصرف!$E$3:$E$717)*1,('بيان العهد والتسويات'!$C63=المنصرف!$C$3:$C$717)*1,المنصرف!$G$3:$G$717)</f>
        <v>0</v>
      </c>
      <c r="U63" s="122">
        <f>SUMPRODUCT(($T$3=المنصرف!$E$3:$E$717)*1,('بيان العهد والتسويات'!$C63=المنصرف!$C$3:$C$717)*1,المنصرف!$J$3:$J$717)</f>
        <v>0</v>
      </c>
      <c r="V63" s="124">
        <f>SUMPRODUCT(($V$3=المنصرف!$E$3:$E$717)*1,('بيان العهد والتسويات'!$C63=المنصرف!$C$3:$C$717)*1,المنصرف!$G$3:$G$717)</f>
        <v>0</v>
      </c>
      <c r="W63" s="123">
        <f>SUMPRODUCT(($V$3=المنصرف!$E$3:$E$717)*1,('بيان العهد والتسويات'!$C63=المنصرف!$C$3:$C$717)*1,المنصرف!$J$3:$J$717)</f>
        <v>0</v>
      </c>
      <c r="X63" s="121">
        <f>SUMPRODUCT(($X$3=المنصرف!$E$3:$E$717)*1,('بيان العهد والتسويات'!$C63=المنصرف!$C$3:$C$717)*1,المنصرف!$G$3:$G$717)</f>
        <v>0</v>
      </c>
      <c r="Y63" s="122">
        <f>SUMPRODUCT(($X$3=المنصرف!$E$3:$E$717)*1,('بيان العهد والتسويات'!$C63=المنصرف!$C$3:$C$717)*1,المنصرف!$J$3:$J$717)</f>
        <v>0</v>
      </c>
      <c r="Z63" s="124">
        <f>SUMPRODUCT(($Z$3=المنصرف!$E$3:$E$717)*1,('بيان العهد والتسويات'!$C63=المنصرف!$C$3:$C$717)*1,المنصرف!$G$3:$G$717)</f>
        <v>0</v>
      </c>
      <c r="AA63" s="123">
        <f>SUMPRODUCT(($Z$3=المنصرف!$E$3:$E$717)*1,('بيان العهد والتسويات'!$C63=المنصرف!$C$3:$C$717)*1,المنصرف!$J$3:$J$717)</f>
        <v>0</v>
      </c>
      <c r="AB63" s="121">
        <f>SUMPRODUCT(($AB$3=المنصرف!$E$3:$E$717)*1,('بيان العهد والتسويات'!$C63=المنصرف!$C$3:$C$717)*1,المنصرف!$G$3:$G$717)</f>
        <v>0</v>
      </c>
      <c r="AC63" s="122">
        <f>SUMPRODUCT(($AB$3=المنصرف!$E$3:$E$717)*1,('بيان العهد والتسويات'!$C63=المنصرف!$C$3:$C$717)*1,المنصرف!$J$3:$J$717)</f>
        <v>0</v>
      </c>
      <c r="AD63" s="124">
        <f>SUMPRODUCT(($AD$3=المنصرف!$E$3:$E$717)*1,('بيان العهد والتسويات'!$C63=المنصرف!$C$3:$C$717)*1,المنصرف!$G$3:$G$717)</f>
        <v>0</v>
      </c>
      <c r="AE63" s="123">
        <f>SUMPRODUCT(($AD$3=المنصرف!$E$3:$E$717)*1,('بيان العهد والتسويات'!$C63=المنصرف!$C$3:$C$717)*1,المنصرف!$J$3:$J$717)</f>
        <v>0</v>
      </c>
      <c r="AF63" s="121">
        <f>SUMPRODUCT(($AF$3=المنصرف!$E$3:$E$717)*1,('بيان العهد والتسويات'!$C63=المنصرف!$C$3:$C$717)*1,المنصرف!$G$3:$G$717)</f>
        <v>0</v>
      </c>
      <c r="AG63" s="122">
        <f>SUMPRODUCT(($AF$3=المنصرف!$E$3:$E$717)*1,('بيان العهد والتسويات'!$C63=المنصرف!$C$3:$C$717)*1,المنصرف!$J$3:$J$717)</f>
        <v>0</v>
      </c>
      <c r="AH63" s="124">
        <f>SUMPRODUCT(($AH$3=المنصرف!$E$3:$E$717)*1,('بيان العهد والتسويات'!$C63=المنصرف!$C$3:$C$717)*1,المنصرف!$G$3:$G$717)</f>
        <v>0</v>
      </c>
      <c r="AI63" s="123">
        <f>SUMPRODUCT(($AH$3=المنصرف!$E$3:$E$717)*1,('بيان العهد والتسويات'!$C63=المنصرف!$C$3:$C$717)*1,المنصرف!$J$3:$J$717)</f>
        <v>0</v>
      </c>
      <c r="AJ63" s="145">
        <f>SUMPRODUCT((AJ$3=المنصرف!$E$3:$E$717)*1,('بيان العهد والتسويات'!$C63=المنصرف!$C$3:$C$717)*1,المنصرف!$G$3:$G$717)</f>
        <v>0</v>
      </c>
      <c r="AK63" s="145">
        <f>SUMPRODUCT((AJ$3=المنصرف!$E$3:$E$717)*1,('بيان العهد والتسويات'!$C63=المنصرف!$C$3:$C$717)*1,المنصرف!$J$3:$J$717)</f>
        <v>0</v>
      </c>
      <c r="AL63" s="161">
        <f>SUMPRODUCT((AL$3=المنصرف!$E$3:$E$717)*1,('بيان العهد والتسويات'!$C63=المنصرف!$C$3:$C$717)*1,المنصرف!$G$3:$G$717)</f>
        <v>0</v>
      </c>
      <c r="AM63" s="161">
        <f>SUMPRODUCT((AL$3=المنصرف!$E$3:$E$717)*1,('بيان العهد والتسويات'!$C63=المنصرف!$C$3:$C$717)*1,المنصرف!$J$3:$J$717)</f>
        <v>0</v>
      </c>
      <c r="AN63" s="160">
        <f>SUMPRODUCT((AN$3=المنصرف!$E$3:$E$717)*1,('بيان العهد والتسويات'!$C63=المنصرف!$C$3:$C$717)*1,المنصرف!$G$3:$G$717)</f>
        <v>0</v>
      </c>
      <c r="AO63" s="160">
        <f>SUMPRODUCT((AN$3=المنصرف!$E$3:$E$717)*1,('بيان العهد والتسويات'!$C63=المنصرف!$C$3:$C$717)*1,المنصرف!$J$3:$J$717)</f>
        <v>0</v>
      </c>
      <c r="AP63" s="160">
        <f>SUMPRODUCT((AP$3=المنصرف!$E$3:$E$717)*1,('بيان العهد والتسويات'!$C63=المنصرف!$C$3:$C$717)*1,المنصرف!$G$3:$G$717)</f>
        <v>0</v>
      </c>
      <c r="AQ63" s="160">
        <f>SUMPRODUCT((AP$3=المنصرف!$E$3:$E$717)*1,('بيان العهد والتسويات'!$C63=المنصرف!$C$3:$C$717)*1,المنصرف!$J$3:$J$717)</f>
        <v>0</v>
      </c>
      <c r="AR63" s="160">
        <f>SUMPRODUCT((AR$3=المنصرف!$E$3:$E$717)*1,('بيان العهد والتسويات'!$C63=المنصرف!$C$3:$C$717)*1,المنصرف!$G$3:$G$717)</f>
        <v>0</v>
      </c>
      <c r="AS63" s="160">
        <f>SUMPRODUCT((AR$3=المنصرف!$E$3:$E$717)*1,('بيان العهد والتسويات'!$C63=المنصرف!$C$3:$C$717)*1,المنصرف!$J$3:$J$717)</f>
        <v>0</v>
      </c>
      <c r="AT63" s="160">
        <f>SUMPRODUCT((AT$3=المنصرف!$E$3:$E$717)*1,('بيان العهد والتسويات'!$C63=المنصرف!$C$3:$C$717)*1,المنصرف!$G$3:$G$717)</f>
        <v>0</v>
      </c>
      <c r="AU63" s="160">
        <f>SUMPRODUCT((AT$3=المنصرف!$E$3:$E$717)*1,('بيان العهد والتسويات'!$C63=المنصرف!$C$3:$C$717)*1,المنصرف!$J$3:$J$717)</f>
        <v>0</v>
      </c>
      <c r="AV63" s="160">
        <f>SUMPRODUCT((AV$3=المنصرف!$E$3:$E$717)*1,('بيان العهد والتسويات'!$C63=المنصرف!$C$3:$C$717)*1,المنصرف!$G$3:$G$717)</f>
        <v>0</v>
      </c>
      <c r="AW63" s="160">
        <f>SUMPRODUCT((AV$3=المنصرف!$E$3:$E$717)*1,('بيان العهد والتسويات'!$C63=المنصرف!$C$3:$C$717)*1,المنصرف!$J$3:$J$717)</f>
        <v>0</v>
      </c>
      <c r="AX63" s="160">
        <f>SUMPRODUCT((AX$3=المنصرف!$E$3:$E$717)*1,('بيان العهد والتسويات'!$C63=المنصرف!$C$3:$C$717)*1,المنصرف!$G$3:$G$717)</f>
        <v>0</v>
      </c>
      <c r="AY63" s="160">
        <f>SUMPRODUCT((AX$3=المنصرف!$E$3:$E$717)*1,('بيان العهد والتسويات'!$C63=المنصرف!$C$3:$C$717)*1,المنصرف!$J$3:$J$717)</f>
        <v>0</v>
      </c>
      <c r="AZ63" s="160">
        <f>SUMPRODUCT((AZ$3=المنصرف!$E$3:$E$717)*1,('بيان العهد والتسويات'!$C63=المنصرف!$C$3:$C$717)*1,المنصرف!$G$3:$G$717)</f>
        <v>0</v>
      </c>
      <c r="BA63" s="160">
        <f>SUMPRODUCT((AZ$3=المنصرف!$E$3:$E$717)*1,('بيان العهد والتسويات'!$C63=المنصرف!$C$3:$C$717)*1,المنصرف!$J$3:$J$717)</f>
        <v>0</v>
      </c>
      <c r="BB63" s="160">
        <f>SUMPRODUCT((BB$3=المنصرف!$E$3:$E$717)*1,('بيان العهد والتسويات'!$C63=المنصرف!$C$3:$C$717)*1,المنصرف!$G$3:$G$717)</f>
        <v>0</v>
      </c>
      <c r="BC63" s="160">
        <f>SUMPRODUCT((BB$3=المنصرف!$E$3:$E$717)*1,('بيان العهد والتسويات'!$C63=المنصرف!$C$3:$C$717)*1,المنصرف!$J$3:$J$717)</f>
        <v>0</v>
      </c>
      <c r="BD63" s="160">
        <f>SUMPRODUCT((BD$3=المنصرف!$E$3:$E$717)*1,('بيان العهد والتسويات'!$C63=المنصرف!$C$3:$C$717)*1,المنصرف!$G$3:$G$717)</f>
        <v>0</v>
      </c>
      <c r="BE63" s="160">
        <f>SUMPRODUCT((BD$3=المنصرف!$E$3:$E$717)*1,('بيان العهد والتسويات'!$C63=المنصرف!$C$3:$C$717)*1,المنصرف!$J$3:$J$717)</f>
        <v>0</v>
      </c>
      <c r="BF63" s="160">
        <f>SUMPRODUCT((BF$3=المنصرف!$E$3:$E$717)*1,('بيان العهد والتسويات'!$C63=المنصرف!$C$3:$C$717)*1,المنصرف!$G$3:$G$717)</f>
        <v>0</v>
      </c>
      <c r="BG63" s="160">
        <f>SUMPRODUCT((BF$3=المنصرف!$E$3:$E$717)*1,('بيان العهد والتسويات'!$C63=المنصرف!$C$3:$C$717)*1,المنصرف!$J$3:$J$717)</f>
        <v>0</v>
      </c>
      <c r="BH63" s="160">
        <f>SUMPRODUCT((BH$3=المنصرف!$E$3:$E$717)*1,('بيان العهد والتسويات'!$C63=المنصرف!$C$3:$C$717)*1,المنصرف!$G$3:$G$717)</f>
        <v>0</v>
      </c>
      <c r="BI63" s="160">
        <f>SUMPRODUCT((BH$3=المنصرف!$E$3:$E$717)*1,('بيان العهد والتسويات'!$C63=المنصرف!$C$3:$C$717)*1,المنصرف!$J$3:$J$717)</f>
        <v>0</v>
      </c>
      <c r="BJ63" s="160">
        <f>SUMPRODUCT((BJ$3=المنصرف!$E$3:$E$717)*1,('بيان العهد والتسويات'!$C63=المنصرف!$C$3:$C$717)*1,المنصرف!$G$3:$G$717)</f>
        <v>0</v>
      </c>
      <c r="BK63" s="160">
        <f>SUMPRODUCT((BJ$3=المنصرف!$E$3:$E$717)*1,('بيان العهد والتسويات'!$C63=المنصرف!$C$3:$C$717)*1,المنصرف!$J$3:$J$717)</f>
        <v>0</v>
      </c>
      <c r="BL63" s="160">
        <f>SUMPRODUCT((BL$3=المنصرف!$E$3:$E$717)*1,('بيان العهد والتسويات'!$C63=المنصرف!$C$3:$C$717)*1,المنصرف!$G$3:$G$717)</f>
        <v>0</v>
      </c>
      <c r="BM63" s="160">
        <f>SUMPRODUCT((BL$3=المنصرف!$E$3:$E$717)*1,('بيان العهد والتسويات'!$C63=المنصرف!$C$3:$C$717)*1,المنصرف!$J$3:$J$717)</f>
        <v>0</v>
      </c>
      <c r="BN63" s="160">
        <f>SUMPRODUCT((BN$3=المنصرف!$E$3:$E$717)*1,('بيان العهد والتسويات'!$C63=المنصرف!$C$3:$C$717)*1,المنصرف!$G$3:$G$717)</f>
        <v>0</v>
      </c>
      <c r="BO63" s="160">
        <f>SUMPRODUCT((BN$3=المنصرف!$E$3:$E$717)*1,('بيان العهد والتسويات'!$C63=المنصرف!$C$3:$C$717)*1,المنصرف!$J$3:$J$717)</f>
        <v>0</v>
      </c>
      <c r="BP63" s="160">
        <f>SUMPRODUCT((BP$3=المنصرف!$E$3:$E$717)*1,('بيان العهد والتسويات'!$C63=المنصرف!$C$3:$C$717)*1,المنصرف!$G$3:$G$717)</f>
        <v>0</v>
      </c>
      <c r="BQ63" s="160">
        <f>SUMPRODUCT((BP$3=المنصرف!$E$3:$E$717)*1,('بيان العهد والتسويات'!$C63=المنصرف!$C$3:$C$717)*1,المنصرف!$J$3:$J$717)</f>
        <v>0</v>
      </c>
      <c r="BR63" s="160">
        <f>SUMPRODUCT((BR$3=المنصرف!$E$3:$E$717)*1,('بيان العهد والتسويات'!$C63=المنصرف!$C$3:$C$717)*1,المنصرف!$G$3:$G$717)</f>
        <v>0</v>
      </c>
      <c r="BS63" s="160">
        <f>SUMPRODUCT((BR$3=المنصرف!$E$3:$E$717)*1,('بيان العهد والتسويات'!$C63=المنصرف!$C$3:$C$717)*1,المنصرف!$J$3:$J$717)</f>
        <v>0</v>
      </c>
      <c r="BT63" s="160">
        <f>SUMPRODUCT((BT$3=المنصرف!$E$3:$E$717)*1,('بيان العهد والتسويات'!$C63=المنصرف!$C$3:$C$717)*1,المنصرف!$G$3:$G$717)</f>
        <v>0</v>
      </c>
      <c r="BU63" s="160">
        <f>SUMPRODUCT((BT$3=المنصرف!$E$3:$E$717)*1,('بيان العهد والتسويات'!$C63=المنصرف!$C$3:$C$717)*1,المنصرف!$J$3:$J$717)</f>
        <v>0</v>
      </c>
      <c r="BV63" s="160">
        <f>SUMPRODUCT((BV$3=المنصرف!$E$3:$E$717)*1,('بيان العهد والتسويات'!$C63=المنصرف!$C$3:$C$717)*1,المنصرف!$G$3:$G$717)</f>
        <v>0</v>
      </c>
      <c r="BW63" s="160">
        <f>SUMPRODUCT((BV$3=المنصرف!$E$3:$E$717)*1,('بيان العهد والتسويات'!$C63=المنصرف!$C$3:$C$717)*1,المنصرف!$J$3:$J$717)</f>
        <v>0</v>
      </c>
      <c r="BX63" s="160">
        <f>SUMPRODUCT((BX$3=المنصرف!$E$3:$E$717)*1,('بيان العهد والتسويات'!$C63=المنصرف!$C$3:$C$717)*1,المنصرف!$G$3:$G$717)</f>
        <v>0</v>
      </c>
      <c r="BY63" s="160">
        <f>SUMPRODUCT((BX$3=المنصرف!$E$3:$E$717)*1,('بيان العهد والتسويات'!$C63=المنصرف!$C$3:$C$717)*1,المنصرف!$J$3:$J$717)</f>
        <v>0</v>
      </c>
      <c r="BZ63" s="160">
        <f>SUMPRODUCT((BZ$3=المنصرف!$E$3:$E$717)*1,('بيان العهد والتسويات'!$C63=المنصرف!$C$3:$C$717)*1,المنصرف!$G$3:$G$717)</f>
        <v>0</v>
      </c>
      <c r="CA63" s="160">
        <f>SUMPRODUCT((BZ$3=المنصرف!$E$3:$E$717)*1,('بيان العهد والتسويات'!$C63=المنصرف!$C$3:$C$717)*1,المنصرف!$J$3:$J$717)</f>
        <v>0</v>
      </c>
      <c r="CB63" s="160">
        <f>SUMPRODUCT((CB$3=المنصرف!$E$3:$E$717)*1,('بيان العهد والتسويات'!$C63=المنصرف!$C$3:$C$717)*1,المنصرف!$G$3:$G$717)</f>
        <v>0</v>
      </c>
      <c r="CC63" s="160">
        <f>SUMPRODUCT((CB$3=المنصرف!$E$3:$E$717)*1,('بيان العهد والتسويات'!$C63=المنصرف!$C$3:$C$717)*1,المنصرف!$J$3:$J$717)</f>
        <v>0</v>
      </c>
      <c r="CD63" s="160">
        <f>SUMPRODUCT((CD$3=المنصرف!$E$3:$E$717)*1,('بيان العهد والتسويات'!$C63=المنصرف!$C$3:$C$717)*1,المنصرف!$G$3:$G$717)</f>
        <v>0</v>
      </c>
      <c r="CE63" s="160">
        <f>SUMPRODUCT((CD$3=المنصرف!$E$3:$E$717)*1,('بيان العهد والتسويات'!$C63=المنصرف!$C$3:$C$717)*1,المنصرف!$J$3:$J$717)</f>
        <v>0</v>
      </c>
      <c r="CF63" s="160">
        <f>SUMPRODUCT((CF$3=المنصرف!$E$3:$E$717)*1,('بيان العهد والتسويات'!$C63=المنصرف!$C$3:$C$717)*1,المنصرف!$G$3:$G$717)</f>
        <v>0</v>
      </c>
      <c r="CG63" s="160">
        <f>SUMPRODUCT((CF$3=المنصرف!$E$3:$E$717)*1,('بيان العهد والتسويات'!$C63=المنصرف!$C$3:$C$717)*1,المنصرف!$J$3:$J$717)</f>
        <v>0</v>
      </c>
      <c r="CH63" s="160">
        <f>SUMPRODUCT((CH$3=المنصرف!$E$3:$E$717)*1,('بيان العهد والتسويات'!$C63=المنصرف!$C$3:$C$717)*1,المنصرف!$G$3:$G$717)</f>
        <v>0</v>
      </c>
      <c r="CI63" s="160">
        <f>SUMPRODUCT((CH$3=المنصرف!$E$3:$E$717)*1,('بيان العهد والتسويات'!$C63=المنصرف!$C$3:$C$717)*1,المنصرف!$J$3:$J$717)</f>
        <v>0</v>
      </c>
      <c r="CJ63" s="160">
        <f>SUMPRODUCT((CJ$3=المنصرف!$E$3:$E$717)*1,('بيان العهد والتسويات'!$C63=المنصرف!$C$3:$C$717)*1,المنصرف!$G$3:$G$717)</f>
        <v>0</v>
      </c>
      <c r="CK63" s="160">
        <f>SUMPRODUCT((CJ$3=المنصرف!$E$3:$E$717)*1,('بيان العهد والتسويات'!$C63=المنصرف!$C$3:$C$717)*1,المنصرف!$J$3:$J$717)</f>
        <v>0</v>
      </c>
      <c r="CL63" s="160">
        <f>SUMPRODUCT((CL$3=المنصرف!$E$3:$E$717)*1,('بيان العهد والتسويات'!$C63=المنصرف!$C$3:$C$717)*1,المنصرف!$G$3:$G$717)</f>
        <v>0</v>
      </c>
      <c r="CM63" s="160">
        <f>SUMPRODUCT((CL$3=المنصرف!$E$3:$E$717)*1,('بيان العهد والتسويات'!$C63=المنصرف!$C$3:$C$717)*1,المنصرف!$J$3:$J$717)</f>
        <v>0</v>
      </c>
      <c r="CN63" s="160">
        <f>SUMPRODUCT((CN$3=المنصرف!$E$3:$E$717)*1,('بيان العهد والتسويات'!$C63=المنصرف!$C$3:$C$717)*1,المنصرف!$G$3:$G$717)</f>
        <v>0</v>
      </c>
      <c r="CO63" s="160">
        <f>SUMPRODUCT((CN$3=المنصرف!$E$3:$E$717)*1,('بيان العهد والتسويات'!$C63=المنصرف!$C$3:$C$717)*1,المنصرف!$J$3:$J$717)</f>
        <v>0</v>
      </c>
      <c r="CP63" s="160">
        <f>SUMPRODUCT((CP$3=المنصرف!$E$3:$E$717)*1,('بيان العهد والتسويات'!$C63=المنصرف!$C$3:$C$717)*1,المنصرف!$G$3:$G$717)</f>
        <v>0</v>
      </c>
      <c r="CQ63" s="160">
        <f>SUMPRODUCT((CP$3=المنصرف!$E$3:$E$717)*1,('بيان العهد والتسويات'!$C63=المنصرف!$C$3:$C$717)*1,المنصرف!$J$3:$J$717)</f>
        <v>0</v>
      </c>
      <c r="CR63" s="160">
        <f>SUMPRODUCT((CR$3=المنصرف!$E$3:$E$717)*1,('بيان العهد والتسويات'!$C63=المنصرف!$C$3:$C$717)*1,المنصرف!$G$3:$G$717)</f>
        <v>0</v>
      </c>
      <c r="CS63" s="160">
        <f>SUMPRODUCT((CR$3=المنصرف!$E$3:$E$717)*1,('بيان العهد والتسويات'!$C63=المنصرف!$C$3:$C$717)*1,المنصرف!$J$3:$J$717)</f>
        <v>0</v>
      </c>
      <c r="CT63" s="160">
        <f>SUMPRODUCT((CT$3=المنصرف!$E$3:$E$717)*1,('بيان العهد والتسويات'!$C63=المنصرف!$C$3:$C$717)*1,المنصرف!$G$3:$G$717)</f>
        <v>0</v>
      </c>
      <c r="CU63" s="160">
        <f>SUMPRODUCT((CT$3=المنصرف!$E$3:$E$717)*1,('بيان العهد والتسويات'!$C63=المنصرف!$C$3:$C$717)*1,المنصرف!$J$3:$J$717)</f>
        <v>0</v>
      </c>
      <c r="CV63" s="160">
        <f>SUMPRODUCT((CV$3=المنصرف!$E$3:$E$717)*1,('بيان العهد والتسويات'!$C63=المنصرف!$C$3:$C$717)*1,المنصرف!$G$3:$G$717)</f>
        <v>0</v>
      </c>
      <c r="CW63" s="160">
        <f>SUMPRODUCT((CV$3=المنصرف!$E$3:$E$717)*1,('بيان العهد والتسويات'!$C63=المنصرف!$C$3:$C$717)*1,المنصرف!$J$3:$J$717)</f>
        <v>0</v>
      </c>
      <c r="CX63" s="160">
        <f>SUMPRODUCT((CX$3=المنصرف!$E$3:$E$717)*1,('بيان العهد والتسويات'!$C63=المنصرف!$C$3:$C$717)*1,المنصرف!$G$3:$G$717)</f>
        <v>0</v>
      </c>
      <c r="CY63" s="160">
        <f>SUMPRODUCT((CX$3=المنصرف!$E$3:$E$717)*1,('بيان العهد والتسويات'!$C63=المنصرف!$C$3:$C$717)*1,المنصرف!$J$3:$J$717)</f>
        <v>0</v>
      </c>
      <c r="CZ63" s="160">
        <f>SUMPRODUCT((CZ$3=المنصرف!$E$3:$E$717)*1,('بيان العهد والتسويات'!$C63=المنصرف!$C$3:$C$717)*1,المنصرف!$G$3:$G$717)</f>
        <v>0</v>
      </c>
      <c r="DA63" s="160">
        <f>SUMPRODUCT((CZ$3=المنصرف!$E$3:$E$717)*1,('بيان العهد والتسويات'!$C63=المنصرف!$C$3:$C$717)*1,المنصرف!$J$3:$J$717)</f>
        <v>0</v>
      </c>
    </row>
    <row r="64" spans="3:105" ht="20.25" x14ac:dyDescent="0.15">
      <c r="C64" s="134">
        <v>45896</v>
      </c>
      <c r="D64" s="121">
        <f>SUMPRODUCT(($D$3=المنصرف!$E$3:$E$717)*1,('بيان العهد والتسويات'!$C64=المنصرف!$C$3:$C$717)*1,المنصرف!$G$3:$G$717)</f>
        <v>0</v>
      </c>
      <c r="E64" s="122">
        <f>SUMPRODUCT(($D$3=المنصرف!$E$3:$E$717)*1,('بيان العهد والتسويات'!$C64=المنصرف!$C$3:$C$717)*1,المنصرف!$J$3:$J$717)</f>
        <v>0</v>
      </c>
      <c r="F64" s="124">
        <f>SUMPRODUCT(($F$3=المنصرف!$E$3:$E$717)*1,('بيان العهد والتسويات'!$C64=المنصرف!$C$3:$C$717)*1,المنصرف!$G$3:$G$717)</f>
        <v>0</v>
      </c>
      <c r="G64" s="123">
        <f>SUMPRODUCT(($F$3=المنصرف!$E$3:$E$717)*1,('بيان العهد والتسويات'!$C64=المنصرف!$C$3:$C$717)*1,المنصرف!$J$3:$J$717)</f>
        <v>0</v>
      </c>
      <c r="H64" s="121">
        <f>SUMPRODUCT(($H$3=المنصرف!$E$3:$E$717)*1,('بيان العهد والتسويات'!$C64=المنصرف!$C$3:$C$717)*1,المنصرف!$G$3:$G$717)</f>
        <v>0</v>
      </c>
      <c r="I64" s="122">
        <f>SUMPRODUCT(($H$3=المنصرف!$E$3:$E$717)*1,('بيان العهد والتسويات'!$C64=المنصرف!$C$3:$C$717)*1,المنصرف!$J$3:$J$717)</f>
        <v>0</v>
      </c>
      <c r="J64" s="124">
        <f>SUMPRODUCT(($J$3=المنصرف!$E$3:$E$717)*1,('بيان العهد والتسويات'!$C64=المنصرف!$C$3:$C$717)*1,المنصرف!$G$3:$G$717)</f>
        <v>0</v>
      </c>
      <c r="K64" s="123">
        <f>SUMPRODUCT(($J$3=المنصرف!$E$3:$E$717)*1,('بيان العهد والتسويات'!$C64=المنصرف!$C$3:$C$717)*1,المنصرف!$J$3:$J$717)</f>
        <v>0</v>
      </c>
      <c r="L64" s="121">
        <f>SUMPRODUCT(($L$3=المنصرف!$E$3:$E$717)*1,('بيان العهد والتسويات'!$C64=المنصرف!$C$3:$C$717)*1,المنصرف!$G$3:$G$717)</f>
        <v>0</v>
      </c>
      <c r="M64" s="122">
        <f>SUMPRODUCT(($L$3=المنصرف!$E$3:$E$717)*1,('بيان العهد والتسويات'!$C64=المنصرف!$C$3:$C$717)*1,المنصرف!$J$3:$J$717)</f>
        <v>0</v>
      </c>
      <c r="N64" s="124">
        <f>SUMPRODUCT(($N$3=المنصرف!$E$3:$E$717)*1,('بيان العهد والتسويات'!$C64=المنصرف!$C$3:$C$717)*1,المنصرف!$G$3:$G$717)</f>
        <v>0</v>
      </c>
      <c r="O64" s="123">
        <f>SUMPRODUCT(($N$3=المنصرف!$E$3:$E$717)*1,('بيان العهد والتسويات'!$C64=المنصرف!$C$3:$C$717)*1,المنصرف!$J$3:$J$717)</f>
        <v>0</v>
      </c>
      <c r="P64" s="121">
        <f>SUMPRODUCT(($P$3=المنصرف!$E$3:$E$717)*1,('بيان العهد والتسويات'!$C64=المنصرف!$C$3:$C$717)*1,المنصرف!$G$3:$G$717)</f>
        <v>0</v>
      </c>
      <c r="Q64" s="122">
        <f>SUMPRODUCT(($P$3=المنصرف!$E$3:$E$717)*1,('بيان العهد والتسويات'!$C64=المنصرف!$C$3:$C$717)*1,المنصرف!$J$3:$J$717)</f>
        <v>0</v>
      </c>
      <c r="R64" s="124">
        <f>SUMPRODUCT(($R$3=المنصرف!$E$3:$E$717)*1,('بيان العهد والتسويات'!$C64=المنصرف!$C$3:$C$717)*1,المنصرف!$G$3:$G$717)</f>
        <v>0</v>
      </c>
      <c r="S64" s="123">
        <f>SUMPRODUCT(($R$3=المنصرف!$E$3:$E$717)*1,('بيان العهد والتسويات'!$C64=المنصرف!$C$3:$C$717)*1,المنصرف!$J$3:$J$717)</f>
        <v>0</v>
      </c>
      <c r="T64" s="121">
        <f>SUMPRODUCT(($T$3=المنصرف!$E$3:$E$717)*1,('بيان العهد والتسويات'!$C64=المنصرف!$C$3:$C$717)*1,المنصرف!$G$3:$G$717)</f>
        <v>0</v>
      </c>
      <c r="U64" s="122">
        <f>SUMPRODUCT(($T$3=المنصرف!$E$3:$E$717)*1,('بيان العهد والتسويات'!$C64=المنصرف!$C$3:$C$717)*1,المنصرف!$J$3:$J$717)</f>
        <v>0</v>
      </c>
      <c r="V64" s="124">
        <f>SUMPRODUCT(($V$3=المنصرف!$E$3:$E$717)*1,('بيان العهد والتسويات'!$C64=المنصرف!$C$3:$C$717)*1,المنصرف!$G$3:$G$717)</f>
        <v>0</v>
      </c>
      <c r="W64" s="123">
        <f>SUMPRODUCT(($V$3=المنصرف!$E$3:$E$717)*1,('بيان العهد والتسويات'!$C64=المنصرف!$C$3:$C$717)*1,المنصرف!$J$3:$J$717)</f>
        <v>0</v>
      </c>
      <c r="X64" s="121">
        <f>SUMPRODUCT(($X$3=المنصرف!$E$3:$E$717)*1,('بيان العهد والتسويات'!$C64=المنصرف!$C$3:$C$717)*1,المنصرف!$G$3:$G$717)</f>
        <v>0</v>
      </c>
      <c r="Y64" s="122">
        <f>SUMPRODUCT(($X$3=المنصرف!$E$3:$E$717)*1,('بيان العهد والتسويات'!$C64=المنصرف!$C$3:$C$717)*1,المنصرف!$J$3:$J$717)</f>
        <v>0</v>
      </c>
      <c r="Z64" s="124">
        <f>SUMPRODUCT(($Z$3=المنصرف!$E$3:$E$717)*1,('بيان العهد والتسويات'!$C64=المنصرف!$C$3:$C$717)*1,المنصرف!$G$3:$G$717)</f>
        <v>0</v>
      </c>
      <c r="AA64" s="123">
        <f>SUMPRODUCT(($Z$3=المنصرف!$E$3:$E$717)*1,('بيان العهد والتسويات'!$C64=المنصرف!$C$3:$C$717)*1,المنصرف!$J$3:$J$717)</f>
        <v>0</v>
      </c>
      <c r="AB64" s="121">
        <f>SUMPRODUCT(($AB$3=المنصرف!$E$3:$E$717)*1,('بيان العهد والتسويات'!$C64=المنصرف!$C$3:$C$717)*1,المنصرف!$G$3:$G$717)</f>
        <v>0</v>
      </c>
      <c r="AC64" s="122">
        <f>SUMPRODUCT(($AB$3=المنصرف!$E$3:$E$717)*1,('بيان العهد والتسويات'!$C64=المنصرف!$C$3:$C$717)*1,المنصرف!$J$3:$J$717)</f>
        <v>0</v>
      </c>
      <c r="AD64" s="124">
        <f>SUMPRODUCT(($AD$3=المنصرف!$E$3:$E$717)*1,('بيان العهد والتسويات'!$C64=المنصرف!$C$3:$C$717)*1,المنصرف!$G$3:$G$717)</f>
        <v>0</v>
      </c>
      <c r="AE64" s="123">
        <f>SUMPRODUCT(($AD$3=المنصرف!$E$3:$E$717)*1,('بيان العهد والتسويات'!$C64=المنصرف!$C$3:$C$717)*1,المنصرف!$J$3:$J$717)</f>
        <v>0</v>
      </c>
      <c r="AF64" s="121">
        <f>SUMPRODUCT(($AF$3=المنصرف!$E$3:$E$717)*1,('بيان العهد والتسويات'!$C64=المنصرف!$C$3:$C$717)*1,المنصرف!$G$3:$G$717)</f>
        <v>0</v>
      </c>
      <c r="AG64" s="122">
        <f>SUMPRODUCT(($AF$3=المنصرف!$E$3:$E$717)*1,('بيان العهد والتسويات'!$C64=المنصرف!$C$3:$C$717)*1,المنصرف!$J$3:$J$717)</f>
        <v>0</v>
      </c>
      <c r="AH64" s="124">
        <f>SUMPRODUCT(($AH$3=المنصرف!$E$3:$E$717)*1,('بيان العهد والتسويات'!$C64=المنصرف!$C$3:$C$717)*1,المنصرف!$G$3:$G$717)</f>
        <v>0</v>
      </c>
      <c r="AI64" s="123">
        <f>SUMPRODUCT(($AH$3=المنصرف!$E$3:$E$717)*1,('بيان العهد والتسويات'!$C64=المنصرف!$C$3:$C$717)*1,المنصرف!$J$3:$J$717)</f>
        <v>0</v>
      </c>
      <c r="AJ64" s="145">
        <f>SUMPRODUCT((AJ$3=المنصرف!$E$3:$E$717)*1,('بيان العهد والتسويات'!$C64=المنصرف!$C$3:$C$717)*1,المنصرف!$G$3:$G$717)</f>
        <v>0</v>
      </c>
      <c r="AK64" s="145">
        <f>SUMPRODUCT((AJ$3=المنصرف!$E$3:$E$717)*1,('بيان العهد والتسويات'!$C64=المنصرف!$C$3:$C$717)*1,المنصرف!$J$3:$J$717)</f>
        <v>0</v>
      </c>
      <c r="AL64" s="161">
        <f>SUMPRODUCT((AL$3=المنصرف!$E$3:$E$717)*1,('بيان العهد والتسويات'!$C64=المنصرف!$C$3:$C$717)*1,المنصرف!$G$3:$G$717)</f>
        <v>0</v>
      </c>
      <c r="AM64" s="161">
        <f>SUMPRODUCT((AL$3=المنصرف!$E$3:$E$717)*1,('بيان العهد والتسويات'!$C64=المنصرف!$C$3:$C$717)*1,المنصرف!$J$3:$J$717)</f>
        <v>0</v>
      </c>
      <c r="AN64" s="160">
        <f>SUMPRODUCT((AN$3=المنصرف!$E$3:$E$717)*1,('بيان العهد والتسويات'!$C64=المنصرف!$C$3:$C$717)*1,المنصرف!$G$3:$G$717)</f>
        <v>0</v>
      </c>
      <c r="AO64" s="160">
        <f>SUMPRODUCT((AN$3=المنصرف!$E$3:$E$717)*1,('بيان العهد والتسويات'!$C64=المنصرف!$C$3:$C$717)*1,المنصرف!$J$3:$J$717)</f>
        <v>0</v>
      </c>
      <c r="AP64" s="160">
        <f>SUMPRODUCT((AP$3=المنصرف!$E$3:$E$717)*1,('بيان العهد والتسويات'!$C64=المنصرف!$C$3:$C$717)*1,المنصرف!$G$3:$G$717)</f>
        <v>0</v>
      </c>
      <c r="AQ64" s="160">
        <f>SUMPRODUCT((AP$3=المنصرف!$E$3:$E$717)*1,('بيان العهد والتسويات'!$C64=المنصرف!$C$3:$C$717)*1,المنصرف!$J$3:$J$717)</f>
        <v>0</v>
      </c>
      <c r="AR64" s="160">
        <f>SUMPRODUCT((AR$3=المنصرف!$E$3:$E$717)*1,('بيان العهد والتسويات'!$C64=المنصرف!$C$3:$C$717)*1,المنصرف!$G$3:$G$717)</f>
        <v>0</v>
      </c>
      <c r="AS64" s="160">
        <f>SUMPRODUCT((AR$3=المنصرف!$E$3:$E$717)*1,('بيان العهد والتسويات'!$C64=المنصرف!$C$3:$C$717)*1,المنصرف!$J$3:$J$717)</f>
        <v>0</v>
      </c>
      <c r="AT64" s="160">
        <f>SUMPRODUCT((AT$3=المنصرف!$E$3:$E$717)*1,('بيان العهد والتسويات'!$C64=المنصرف!$C$3:$C$717)*1,المنصرف!$G$3:$G$717)</f>
        <v>0</v>
      </c>
      <c r="AU64" s="160">
        <f>SUMPRODUCT((AT$3=المنصرف!$E$3:$E$717)*1,('بيان العهد والتسويات'!$C64=المنصرف!$C$3:$C$717)*1,المنصرف!$J$3:$J$717)</f>
        <v>0</v>
      </c>
      <c r="AV64" s="160">
        <f>SUMPRODUCT((AV$3=المنصرف!$E$3:$E$717)*1,('بيان العهد والتسويات'!$C64=المنصرف!$C$3:$C$717)*1,المنصرف!$G$3:$G$717)</f>
        <v>0</v>
      </c>
      <c r="AW64" s="160">
        <f>SUMPRODUCT((AV$3=المنصرف!$E$3:$E$717)*1,('بيان العهد والتسويات'!$C64=المنصرف!$C$3:$C$717)*1,المنصرف!$J$3:$J$717)</f>
        <v>0</v>
      </c>
      <c r="AX64" s="160">
        <f>SUMPRODUCT((AX$3=المنصرف!$E$3:$E$717)*1,('بيان العهد والتسويات'!$C64=المنصرف!$C$3:$C$717)*1,المنصرف!$G$3:$G$717)</f>
        <v>0</v>
      </c>
      <c r="AY64" s="160">
        <f>SUMPRODUCT((AX$3=المنصرف!$E$3:$E$717)*1,('بيان العهد والتسويات'!$C64=المنصرف!$C$3:$C$717)*1,المنصرف!$J$3:$J$717)</f>
        <v>0</v>
      </c>
      <c r="AZ64" s="160">
        <f>SUMPRODUCT((AZ$3=المنصرف!$E$3:$E$717)*1,('بيان العهد والتسويات'!$C64=المنصرف!$C$3:$C$717)*1,المنصرف!$G$3:$G$717)</f>
        <v>0</v>
      </c>
      <c r="BA64" s="160">
        <f>SUMPRODUCT((AZ$3=المنصرف!$E$3:$E$717)*1,('بيان العهد والتسويات'!$C64=المنصرف!$C$3:$C$717)*1,المنصرف!$J$3:$J$717)</f>
        <v>0</v>
      </c>
      <c r="BB64" s="160">
        <f>SUMPRODUCT((BB$3=المنصرف!$E$3:$E$717)*1,('بيان العهد والتسويات'!$C64=المنصرف!$C$3:$C$717)*1,المنصرف!$G$3:$G$717)</f>
        <v>0</v>
      </c>
      <c r="BC64" s="160">
        <f>SUMPRODUCT((BB$3=المنصرف!$E$3:$E$717)*1,('بيان العهد والتسويات'!$C64=المنصرف!$C$3:$C$717)*1,المنصرف!$J$3:$J$717)</f>
        <v>0</v>
      </c>
      <c r="BD64" s="160">
        <f>SUMPRODUCT((BD$3=المنصرف!$E$3:$E$717)*1,('بيان العهد والتسويات'!$C64=المنصرف!$C$3:$C$717)*1,المنصرف!$G$3:$G$717)</f>
        <v>0</v>
      </c>
      <c r="BE64" s="160">
        <f>SUMPRODUCT((BD$3=المنصرف!$E$3:$E$717)*1,('بيان العهد والتسويات'!$C64=المنصرف!$C$3:$C$717)*1,المنصرف!$J$3:$J$717)</f>
        <v>0</v>
      </c>
      <c r="BF64" s="160">
        <f>SUMPRODUCT((BF$3=المنصرف!$E$3:$E$717)*1,('بيان العهد والتسويات'!$C64=المنصرف!$C$3:$C$717)*1,المنصرف!$G$3:$G$717)</f>
        <v>0</v>
      </c>
      <c r="BG64" s="160">
        <f>SUMPRODUCT((BF$3=المنصرف!$E$3:$E$717)*1,('بيان العهد والتسويات'!$C64=المنصرف!$C$3:$C$717)*1,المنصرف!$J$3:$J$717)</f>
        <v>0</v>
      </c>
      <c r="BH64" s="160">
        <f>SUMPRODUCT((BH$3=المنصرف!$E$3:$E$717)*1,('بيان العهد والتسويات'!$C64=المنصرف!$C$3:$C$717)*1,المنصرف!$G$3:$G$717)</f>
        <v>0</v>
      </c>
      <c r="BI64" s="160">
        <f>SUMPRODUCT((BH$3=المنصرف!$E$3:$E$717)*1,('بيان العهد والتسويات'!$C64=المنصرف!$C$3:$C$717)*1,المنصرف!$J$3:$J$717)</f>
        <v>0</v>
      </c>
      <c r="BJ64" s="160">
        <f>SUMPRODUCT((BJ$3=المنصرف!$E$3:$E$717)*1,('بيان العهد والتسويات'!$C64=المنصرف!$C$3:$C$717)*1,المنصرف!$G$3:$G$717)</f>
        <v>0</v>
      </c>
      <c r="BK64" s="160">
        <f>SUMPRODUCT((BJ$3=المنصرف!$E$3:$E$717)*1,('بيان العهد والتسويات'!$C64=المنصرف!$C$3:$C$717)*1,المنصرف!$J$3:$J$717)</f>
        <v>0</v>
      </c>
      <c r="BL64" s="160">
        <f>SUMPRODUCT((BL$3=المنصرف!$E$3:$E$717)*1,('بيان العهد والتسويات'!$C64=المنصرف!$C$3:$C$717)*1,المنصرف!$G$3:$G$717)</f>
        <v>0</v>
      </c>
      <c r="BM64" s="160">
        <f>SUMPRODUCT((BL$3=المنصرف!$E$3:$E$717)*1,('بيان العهد والتسويات'!$C64=المنصرف!$C$3:$C$717)*1,المنصرف!$J$3:$J$717)</f>
        <v>0</v>
      </c>
      <c r="BN64" s="160">
        <f>SUMPRODUCT((BN$3=المنصرف!$E$3:$E$717)*1,('بيان العهد والتسويات'!$C64=المنصرف!$C$3:$C$717)*1,المنصرف!$G$3:$G$717)</f>
        <v>0</v>
      </c>
      <c r="BO64" s="160">
        <f>SUMPRODUCT((BN$3=المنصرف!$E$3:$E$717)*1,('بيان العهد والتسويات'!$C64=المنصرف!$C$3:$C$717)*1,المنصرف!$J$3:$J$717)</f>
        <v>0</v>
      </c>
      <c r="BP64" s="160">
        <f>SUMPRODUCT((BP$3=المنصرف!$E$3:$E$717)*1,('بيان العهد والتسويات'!$C64=المنصرف!$C$3:$C$717)*1,المنصرف!$G$3:$G$717)</f>
        <v>0</v>
      </c>
      <c r="BQ64" s="160">
        <f>SUMPRODUCT((BP$3=المنصرف!$E$3:$E$717)*1,('بيان العهد والتسويات'!$C64=المنصرف!$C$3:$C$717)*1,المنصرف!$J$3:$J$717)</f>
        <v>0</v>
      </c>
      <c r="BR64" s="160">
        <f>SUMPRODUCT((BR$3=المنصرف!$E$3:$E$717)*1,('بيان العهد والتسويات'!$C64=المنصرف!$C$3:$C$717)*1,المنصرف!$G$3:$G$717)</f>
        <v>0</v>
      </c>
      <c r="BS64" s="160">
        <f>SUMPRODUCT((BR$3=المنصرف!$E$3:$E$717)*1,('بيان العهد والتسويات'!$C64=المنصرف!$C$3:$C$717)*1,المنصرف!$J$3:$J$717)</f>
        <v>0</v>
      </c>
      <c r="BT64" s="160">
        <f>SUMPRODUCT((BT$3=المنصرف!$E$3:$E$717)*1,('بيان العهد والتسويات'!$C64=المنصرف!$C$3:$C$717)*1,المنصرف!$G$3:$G$717)</f>
        <v>0</v>
      </c>
      <c r="BU64" s="160">
        <f>SUMPRODUCT((BT$3=المنصرف!$E$3:$E$717)*1,('بيان العهد والتسويات'!$C64=المنصرف!$C$3:$C$717)*1,المنصرف!$J$3:$J$717)</f>
        <v>0</v>
      </c>
      <c r="BV64" s="160">
        <f>SUMPRODUCT((BV$3=المنصرف!$E$3:$E$717)*1,('بيان العهد والتسويات'!$C64=المنصرف!$C$3:$C$717)*1,المنصرف!$G$3:$G$717)</f>
        <v>0</v>
      </c>
      <c r="BW64" s="160">
        <f>SUMPRODUCT((BV$3=المنصرف!$E$3:$E$717)*1,('بيان العهد والتسويات'!$C64=المنصرف!$C$3:$C$717)*1,المنصرف!$J$3:$J$717)</f>
        <v>0</v>
      </c>
      <c r="BX64" s="160">
        <f>SUMPRODUCT((BX$3=المنصرف!$E$3:$E$717)*1,('بيان العهد والتسويات'!$C64=المنصرف!$C$3:$C$717)*1,المنصرف!$G$3:$G$717)</f>
        <v>0</v>
      </c>
      <c r="BY64" s="160">
        <f>SUMPRODUCT((BX$3=المنصرف!$E$3:$E$717)*1,('بيان العهد والتسويات'!$C64=المنصرف!$C$3:$C$717)*1,المنصرف!$J$3:$J$717)</f>
        <v>0</v>
      </c>
      <c r="BZ64" s="160">
        <f>SUMPRODUCT((BZ$3=المنصرف!$E$3:$E$717)*1,('بيان العهد والتسويات'!$C64=المنصرف!$C$3:$C$717)*1,المنصرف!$G$3:$G$717)</f>
        <v>0</v>
      </c>
      <c r="CA64" s="160">
        <f>SUMPRODUCT((BZ$3=المنصرف!$E$3:$E$717)*1,('بيان العهد والتسويات'!$C64=المنصرف!$C$3:$C$717)*1,المنصرف!$J$3:$J$717)</f>
        <v>0</v>
      </c>
      <c r="CB64" s="160">
        <f>SUMPRODUCT((CB$3=المنصرف!$E$3:$E$717)*1,('بيان العهد والتسويات'!$C64=المنصرف!$C$3:$C$717)*1,المنصرف!$G$3:$G$717)</f>
        <v>0</v>
      </c>
      <c r="CC64" s="160">
        <f>SUMPRODUCT((CB$3=المنصرف!$E$3:$E$717)*1,('بيان العهد والتسويات'!$C64=المنصرف!$C$3:$C$717)*1,المنصرف!$J$3:$J$717)</f>
        <v>0</v>
      </c>
      <c r="CD64" s="160">
        <f>SUMPRODUCT((CD$3=المنصرف!$E$3:$E$717)*1,('بيان العهد والتسويات'!$C64=المنصرف!$C$3:$C$717)*1,المنصرف!$G$3:$G$717)</f>
        <v>0</v>
      </c>
      <c r="CE64" s="160">
        <f>SUMPRODUCT((CD$3=المنصرف!$E$3:$E$717)*1,('بيان العهد والتسويات'!$C64=المنصرف!$C$3:$C$717)*1,المنصرف!$J$3:$J$717)</f>
        <v>0</v>
      </c>
      <c r="CF64" s="160">
        <f>SUMPRODUCT((CF$3=المنصرف!$E$3:$E$717)*1,('بيان العهد والتسويات'!$C64=المنصرف!$C$3:$C$717)*1,المنصرف!$G$3:$G$717)</f>
        <v>0</v>
      </c>
      <c r="CG64" s="160">
        <f>SUMPRODUCT((CF$3=المنصرف!$E$3:$E$717)*1,('بيان العهد والتسويات'!$C64=المنصرف!$C$3:$C$717)*1,المنصرف!$J$3:$J$717)</f>
        <v>0</v>
      </c>
      <c r="CH64" s="160">
        <f>SUMPRODUCT((CH$3=المنصرف!$E$3:$E$717)*1,('بيان العهد والتسويات'!$C64=المنصرف!$C$3:$C$717)*1,المنصرف!$G$3:$G$717)</f>
        <v>0</v>
      </c>
      <c r="CI64" s="160">
        <f>SUMPRODUCT((CH$3=المنصرف!$E$3:$E$717)*1,('بيان العهد والتسويات'!$C64=المنصرف!$C$3:$C$717)*1,المنصرف!$J$3:$J$717)</f>
        <v>0</v>
      </c>
      <c r="CJ64" s="160">
        <f>SUMPRODUCT((CJ$3=المنصرف!$E$3:$E$717)*1,('بيان العهد والتسويات'!$C64=المنصرف!$C$3:$C$717)*1,المنصرف!$G$3:$G$717)</f>
        <v>0</v>
      </c>
      <c r="CK64" s="160">
        <f>SUMPRODUCT((CJ$3=المنصرف!$E$3:$E$717)*1,('بيان العهد والتسويات'!$C64=المنصرف!$C$3:$C$717)*1,المنصرف!$J$3:$J$717)</f>
        <v>0</v>
      </c>
      <c r="CL64" s="160">
        <f>SUMPRODUCT((CL$3=المنصرف!$E$3:$E$717)*1,('بيان العهد والتسويات'!$C64=المنصرف!$C$3:$C$717)*1,المنصرف!$G$3:$G$717)</f>
        <v>0</v>
      </c>
      <c r="CM64" s="160">
        <f>SUMPRODUCT((CL$3=المنصرف!$E$3:$E$717)*1,('بيان العهد والتسويات'!$C64=المنصرف!$C$3:$C$717)*1,المنصرف!$J$3:$J$717)</f>
        <v>0</v>
      </c>
      <c r="CN64" s="160">
        <f>SUMPRODUCT((CN$3=المنصرف!$E$3:$E$717)*1,('بيان العهد والتسويات'!$C64=المنصرف!$C$3:$C$717)*1,المنصرف!$G$3:$G$717)</f>
        <v>0</v>
      </c>
      <c r="CO64" s="160">
        <f>SUMPRODUCT((CN$3=المنصرف!$E$3:$E$717)*1,('بيان العهد والتسويات'!$C64=المنصرف!$C$3:$C$717)*1,المنصرف!$J$3:$J$717)</f>
        <v>0</v>
      </c>
      <c r="CP64" s="160">
        <f>SUMPRODUCT((CP$3=المنصرف!$E$3:$E$717)*1,('بيان العهد والتسويات'!$C64=المنصرف!$C$3:$C$717)*1,المنصرف!$G$3:$G$717)</f>
        <v>0</v>
      </c>
      <c r="CQ64" s="160">
        <f>SUMPRODUCT((CP$3=المنصرف!$E$3:$E$717)*1,('بيان العهد والتسويات'!$C64=المنصرف!$C$3:$C$717)*1,المنصرف!$J$3:$J$717)</f>
        <v>0</v>
      </c>
      <c r="CR64" s="160">
        <f>SUMPRODUCT((CR$3=المنصرف!$E$3:$E$717)*1,('بيان العهد والتسويات'!$C64=المنصرف!$C$3:$C$717)*1,المنصرف!$G$3:$G$717)</f>
        <v>0</v>
      </c>
      <c r="CS64" s="160">
        <f>SUMPRODUCT((CR$3=المنصرف!$E$3:$E$717)*1,('بيان العهد والتسويات'!$C64=المنصرف!$C$3:$C$717)*1,المنصرف!$J$3:$J$717)</f>
        <v>0</v>
      </c>
      <c r="CT64" s="160">
        <f>SUMPRODUCT((CT$3=المنصرف!$E$3:$E$717)*1,('بيان العهد والتسويات'!$C64=المنصرف!$C$3:$C$717)*1,المنصرف!$G$3:$G$717)</f>
        <v>0</v>
      </c>
      <c r="CU64" s="160">
        <f>SUMPRODUCT((CT$3=المنصرف!$E$3:$E$717)*1,('بيان العهد والتسويات'!$C64=المنصرف!$C$3:$C$717)*1,المنصرف!$J$3:$J$717)</f>
        <v>0</v>
      </c>
      <c r="CV64" s="160">
        <f>SUMPRODUCT((CV$3=المنصرف!$E$3:$E$717)*1,('بيان العهد والتسويات'!$C64=المنصرف!$C$3:$C$717)*1,المنصرف!$G$3:$G$717)</f>
        <v>0</v>
      </c>
      <c r="CW64" s="160">
        <f>SUMPRODUCT((CV$3=المنصرف!$E$3:$E$717)*1,('بيان العهد والتسويات'!$C64=المنصرف!$C$3:$C$717)*1,المنصرف!$J$3:$J$717)</f>
        <v>0</v>
      </c>
      <c r="CX64" s="160">
        <f>SUMPRODUCT((CX$3=المنصرف!$E$3:$E$717)*1,('بيان العهد والتسويات'!$C64=المنصرف!$C$3:$C$717)*1,المنصرف!$G$3:$G$717)</f>
        <v>0</v>
      </c>
      <c r="CY64" s="160">
        <f>SUMPRODUCT((CX$3=المنصرف!$E$3:$E$717)*1,('بيان العهد والتسويات'!$C64=المنصرف!$C$3:$C$717)*1,المنصرف!$J$3:$J$717)</f>
        <v>0</v>
      </c>
      <c r="CZ64" s="160">
        <f>SUMPRODUCT((CZ$3=المنصرف!$E$3:$E$717)*1,('بيان العهد والتسويات'!$C64=المنصرف!$C$3:$C$717)*1,المنصرف!$G$3:$G$717)</f>
        <v>0</v>
      </c>
      <c r="DA64" s="160">
        <f>SUMPRODUCT((CZ$3=المنصرف!$E$3:$E$717)*1,('بيان العهد والتسويات'!$C64=المنصرف!$C$3:$C$717)*1,المنصرف!$J$3:$J$717)</f>
        <v>0</v>
      </c>
    </row>
    <row r="65" spans="3:105" ht="20.25" x14ac:dyDescent="0.15">
      <c r="C65" s="134">
        <v>45897</v>
      </c>
      <c r="D65" s="121">
        <f>SUMPRODUCT(($D$3=المنصرف!$E$3:$E$717)*1,('بيان العهد والتسويات'!$C65=المنصرف!$C$3:$C$717)*1,المنصرف!$G$3:$G$717)</f>
        <v>0</v>
      </c>
      <c r="E65" s="122">
        <f>SUMPRODUCT(($D$3=المنصرف!$E$3:$E$717)*1,('بيان العهد والتسويات'!$C65=المنصرف!$C$3:$C$717)*1,المنصرف!$J$3:$J$717)</f>
        <v>0</v>
      </c>
      <c r="F65" s="124">
        <f>SUMPRODUCT(($F$3=المنصرف!$E$3:$E$717)*1,('بيان العهد والتسويات'!$C65=المنصرف!$C$3:$C$717)*1,المنصرف!$G$3:$G$717)</f>
        <v>0</v>
      </c>
      <c r="G65" s="123">
        <f>SUMPRODUCT(($F$3=المنصرف!$E$3:$E$717)*1,('بيان العهد والتسويات'!$C65=المنصرف!$C$3:$C$717)*1,المنصرف!$J$3:$J$717)</f>
        <v>0</v>
      </c>
      <c r="H65" s="121">
        <f>SUMPRODUCT(($H$3=المنصرف!$E$3:$E$717)*1,('بيان العهد والتسويات'!$C65=المنصرف!$C$3:$C$717)*1,المنصرف!$G$3:$G$717)</f>
        <v>0</v>
      </c>
      <c r="I65" s="122">
        <f>SUMPRODUCT(($H$3=المنصرف!$E$3:$E$717)*1,('بيان العهد والتسويات'!$C65=المنصرف!$C$3:$C$717)*1,المنصرف!$J$3:$J$717)</f>
        <v>0</v>
      </c>
      <c r="J65" s="124">
        <f>SUMPRODUCT(($J$3=المنصرف!$E$3:$E$717)*1,('بيان العهد والتسويات'!$C65=المنصرف!$C$3:$C$717)*1,المنصرف!$G$3:$G$717)</f>
        <v>0</v>
      </c>
      <c r="K65" s="123">
        <f>SUMPRODUCT(($J$3=المنصرف!$E$3:$E$717)*1,('بيان العهد والتسويات'!$C65=المنصرف!$C$3:$C$717)*1,المنصرف!$J$3:$J$717)</f>
        <v>0</v>
      </c>
      <c r="L65" s="121">
        <f>SUMPRODUCT(($L$3=المنصرف!$E$3:$E$717)*1,('بيان العهد والتسويات'!$C65=المنصرف!$C$3:$C$717)*1,المنصرف!$G$3:$G$717)</f>
        <v>0</v>
      </c>
      <c r="M65" s="122">
        <f>SUMPRODUCT(($L$3=المنصرف!$E$3:$E$717)*1,('بيان العهد والتسويات'!$C65=المنصرف!$C$3:$C$717)*1,المنصرف!$J$3:$J$717)</f>
        <v>0</v>
      </c>
      <c r="N65" s="124">
        <f>SUMPRODUCT(($N$3=المنصرف!$E$3:$E$717)*1,('بيان العهد والتسويات'!$C65=المنصرف!$C$3:$C$717)*1,المنصرف!$G$3:$G$717)</f>
        <v>0</v>
      </c>
      <c r="O65" s="123">
        <f>SUMPRODUCT(($N$3=المنصرف!$E$3:$E$717)*1,('بيان العهد والتسويات'!$C65=المنصرف!$C$3:$C$717)*1,المنصرف!$J$3:$J$717)</f>
        <v>0</v>
      </c>
      <c r="P65" s="121">
        <f>SUMPRODUCT(($P$3=المنصرف!$E$3:$E$717)*1,('بيان العهد والتسويات'!$C65=المنصرف!$C$3:$C$717)*1,المنصرف!$G$3:$G$717)</f>
        <v>0</v>
      </c>
      <c r="Q65" s="122">
        <f>SUMPRODUCT(($P$3=المنصرف!$E$3:$E$717)*1,('بيان العهد والتسويات'!$C65=المنصرف!$C$3:$C$717)*1,المنصرف!$J$3:$J$717)</f>
        <v>0</v>
      </c>
      <c r="R65" s="124">
        <f>SUMPRODUCT(($R$3=المنصرف!$E$3:$E$717)*1,('بيان العهد والتسويات'!$C65=المنصرف!$C$3:$C$717)*1,المنصرف!$G$3:$G$717)</f>
        <v>0</v>
      </c>
      <c r="S65" s="123">
        <f>SUMPRODUCT(($R$3=المنصرف!$E$3:$E$717)*1,('بيان العهد والتسويات'!$C65=المنصرف!$C$3:$C$717)*1,المنصرف!$J$3:$J$717)</f>
        <v>0</v>
      </c>
      <c r="T65" s="121">
        <f>SUMPRODUCT(($T$3=المنصرف!$E$3:$E$717)*1,('بيان العهد والتسويات'!$C65=المنصرف!$C$3:$C$717)*1,المنصرف!$G$3:$G$717)</f>
        <v>0</v>
      </c>
      <c r="U65" s="122">
        <f>SUMPRODUCT(($T$3=المنصرف!$E$3:$E$717)*1,('بيان العهد والتسويات'!$C65=المنصرف!$C$3:$C$717)*1,المنصرف!$J$3:$J$717)</f>
        <v>0</v>
      </c>
      <c r="V65" s="124">
        <f>SUMPRODUCT(($V$3=المنصرف!$E$3:$E$717)*1,('بيان العهد والتسويات'!$C65=المنصرف!$C$3:$C$717)*1,المنصرف!$G$3:$G$717)</f>
        <v>0</v>
      </c>
      <c r="W65" s="123">
        <f>SUMPRODUCT(($V$3=المنصرف!$E$3:$E$717)*1,('بيان العهد والتسويات'!$C65=المنصرف!$C$3:$C$717)*1,المنصرف!$J$3:$J$717)</f>
        <v>0</v>
      </c>
      <c r="X65" s="121">
        <f>SUMPRODUCT(($X$3=المنصرف!$E$3:$E$717)*1,('بيان العهد والتسويات'!$C65=المنصرف!$C$3:$C$717)*1,المنصرف!$G$3:$G$717)</f>
        <v>0</v>
      </c>
      <c r="Y65" s="122">
        <f>SUMPRODUCT(($X$3=المنصرف!$E$3:$E$717)*1,('بيان العهد والتسويات'!$C65=المنصرف!$C$3:$C$717)*1,المنصرف!$J$3:$J$717)</f>
        <v>0</v>
      </c>
      <c r="Z65" s="124">
        <f>SUMPRODUCT(($Z$3=المنصرف!$E$3:$E$717)*1,('بيان العهد والتسويات'!$C65=المنصرف!$C$3:$C$717)*1,المنصرف!$G$3:$G$717)</f>
        <v>0</v>
      </c>
      <c r="AA65" s="123">
        <f>SUMPRODUCT(($Z$3=المنصرف!$E$3:$E$717)*1,('بيان العهد والتسويات'!$C65=المنصرف!$C$3:$C$717)*1,المنصرف!$J$3:$J$717)</f>
        <v>0</v>
      </c>
      <c r="AB65" s="121">
        <f>SUMPRODUCT(($AB$3=المنصرف!$E$3:$E$717)*1,('بيان العهد والتسويات'!$C65=المنصرف!$C$3:$C$717)*1,المنصرف!$G$3:$G$717)</f>
        <v>0</v>
      </c>
      <c r="AC65" s="122">
        <f>SUMPRODUCT(($AB$3=المنصرف!$E$3:$E$717)*1,('بيان العهد والتسويات'!$C65=المنصرف!$C$3:$C$717)*1,المنصرف!$J$3:$J$717)</f>
        <v>0</v>
      </c>
      <c r="AD65" s="124">
        <f>SUMPRODUCT(($AD$3=المنصرف!$E$3:$E$717)*1,('بيان العهد والتسويات'!$C65=المنصرف!$C$3:$C$717)*1,المنصرف!$G$3:$G$717)</f>
        <v>0</v>
      </c>
      <c r="AE65" s="123">
        <f>SUMPRODUCT(($AD$3=المنصرف!$E$3:$E$717)*1,('بيان العهد والتسويات'!$C65=المنصرف!$C$3:$C$717)*1,المنصرف!$J$3:$J$717)</f>
        <v>0</v>
      </c>
      <c r="AF65" s="121">
        <f>SUMPRODUCT(($AF$3=المنصرف!$E$3:$E$717)*1,('بيان العهد والتسويات'!$C65=المنصرف!$C$3:$C$717)*1,المنصرف!$G$3:$G$717)</f>
        <v>0</v>
      </c>
      <c r="AG65" s="122">
        <f>SUMPRODUCT(($AF$3=المنصرف!$E$3:$E$717)*1,('بيان العهد والتسويات'!$C65=المنصرف!$C$3:$C$717)*1,المنصرف!$J$3:$J$717)</f>
        <v>0</v>
      </c>
      <c r="AH65" s="124">
        <f>SUMPRODUCT(($AH$3=المنصرف!$E$3:$E$717)*1,('بيان العهد والتسويات'!$C65=المنصرف!$C$3:$C$717)*1,المنصرف!$G$3:$G$717)</f>
        <v>0</v>
      </c>
      <c r="AI65" s="123">
        <f>SUMPRODUCT(($AH$3=المنصرف!$E$3:$E$717)*1,('بيان العهد والتسويات'!$C65=المنصرف!$C$3:$C$717)*1,المنصرف!$J$3:$J$717)</f>
        <v>0</v>
      </c>
      <c r="AJ65" s="145">
        <f>SUMPRODUCT((AJ$3=المنصرف!$E$3:$E$717)*1,('بيان العهد والتسويات'!$C65=المنصرف!$C$3:$C$717)*1,المنصرف!$G$3:$G$717)</f>
        <v>0</v>
      </c>
      <c r="AK65" s="145">
        <f>SUMPRODUCT((AJ$3=المنصرف!$E$3:$E$717)*1,('بيان العهد والتسويات'!$C65=المنصرف!$C$3:$C$717)*1,المنصرف!$J$3:$J$717)</f>
        <v>0</v>
      </c>
      <c r="AL65" s="161">
        <f>SUMPRODUCT((AL$3=المنصرف!$E$3:$E$717)*1,('بيان العهد والتسويات'!$C65=المنصرف!$C$3:$C$717)*1,المنصرف!$G$3:$G$717)</f>
        <v>0</v>
      </c>
      <c r="AM65" s="161">
        <f>SUMPRODUCT((AL$3=المنصرف!$E$3:$E$717)*1,('بيان العهد والتسويات'!$C65=المنصرف!$C$3:$C$717)*1,المنصرف!$J$3:$J$717)</f>
        <v>0</v>
      </c>
      <c r="AN65" s="160">
        <f>SUMPRODUCT((AN$3=المنصرف!$E$3:$E$717)*1,('بيان العهد والتسويات'!$C65=المنصرف!$C$3:$C$717)*1,المنصرف!$G$3:$G$717)</f>
        <v>0</v>
      </c>
      <c r="AO65" s="160">
        <f>SUMPRODUCT((AN$3=المنصرف!$E$3:$E$717)*1,('بيان العهد والتسويات'!$C65=المنصرف!$C$3:$C$717)*1,المنصرف!$J$3:$J$717)</f>
        <v>0</v>
      </c>
      <c r="AP65" s="160">
        <f>SUMPRODUCT((AP$3=المنصرف!$E$3:$E$717)*1,('بيان العهد والتسويات'!$C65=المنصرف!$C$3:$C$717)*1,المنصرف!$G$3:$G$717)</f>
        <v>0</v>
      </c>
      <c r="AQ65" s="160">
        <f>SUMPRODUCT((AP$3=المنصرف!$E$3:$E$717)*1,('بيان العهد والتسويات'!$C65=المنصرف!$C$3:$C$717)*1,المنصرف!$J$3:$J$717)</f>
        <v>0</v>
      </c>
      <c r="AR65" s="160">
        <f>SUMPRODUCT((AR$3=المنصرف!$E$3:$E$717)*1,('بيان العهد والتسويات'!$C65=المنصرف!$C$3:$C$717)*1,المنصرف!$G$3:$G$717)</f>
        <v>0</v>
      </c>
      <c r="AS65" s="160">
        <f>SUMPRODUCT((AR$3=المنصرف!$E$3:$E$717)*1,('بيان العهد والتسويات'!$C65=المنصرف!$C$3:$C$717)*1,المنصرف!$J$3:$J$717)</f>
        <v>0</v>
      </c>
      <c r="AT65" s="160">
        <f>SUMPRODUCT((AT$3=المنصرف!$E$3:$E$717)*1,('بيان العهد والتسويات'!$C65=المنصرف!$C$3:$C$717)*1,المنصرف!$G$3:$G$717)</f>
        <v>0</v>
      </c>
      <c r="AU65" s="160">
        <f>SUMPRODUCT((AT$3=المنصرف!$E$3:$E$717)*1,('بيان العهد والتسويات'!$C65=المنصرف!$C$3:$C$717)*1,المنصرف!$J$3:$J$717)</f>
        <v>0</v>
      </c>
      <c r="AV65" s="160">
        <f>SUMPRODUCT((AV$3=المنصرف!$E$3:$E$717)*1,('بيان العهد والتسويات'!$C65=المنصرف!$C$3:$C$717)*1,المنصرف!$G$3:$G$717)</f>
        <v>0</v>
      </c>
      <c r="AW65" s="160">
        <f>SUMPRODUCT((AV$3=المنصرف!$E$3:$E$717)*1,('بيان العهد والتسويات'!$C65=المنصرف!$C$3:$C$717)*1,المنصرف!$J$3:$J$717)</f>
        <v>0</v>
      </c>
      <c r="AX65" s="160">
        <f>SUMPRODUCT((AX$3=المنصرف!$E$3:$E$717)*1,('بيان العهد والتسويات'!$C65=المنصرف!$C$3:$C$717)*1,المنصرف!$G$3:$G$717)</f>
        <v>0</v>
      </c>
      <c r="AY65" s="160">
        <f>SUMPRODUCT((AX$3=المنصرف!$E$3:$E$717)*1,('بيان العهد والتسويات'!$C65=المنصرف!$C$3:$C$717)*1,المنصرف!$J$3:$J$717)</f>
        <v>0</v>
      </c>
      <c r="AZ65" s="160">
        <f>SUMPRODUCT((AZ$3=المنصرف!$E$3:$E$717)*1,('بيان العهد والتسويات'!$C65=المنصرف!$C$3:$C$717)*1,المنصرف!$G$3:$G$717)</f>
        <v>0</v>
      </c>
      <c r="BA65" s="160">
        <f>SUMPRODUCT((AZ$3=المنصرف!$E$3:$E$717)*1,('بيان العهد والتسويات'!$C65=المنصرف!$C$3:$C$717)*1,المنصرف!$J$3:$J$717)</f>
        <v>0</v>
      </c>
      <c r="BB65" s="160">
        <f>SUMPRODUCT((BB$3=المنصرف!$E$3:$E$717)*1,('بيان العهد والتسويات'!$C65=المنصرف!$C$3:$C$717)*1,المنصرف!$G$3:$G$717)</f>
        <v>0</v>
      </c>
      <c r="BC65" s="160">
        <f>SUMPRODUCT((BB$3=المنصرف!$E$3:$E$717)*1,('بيان العهد والتسويات'!$C65=المنصرف!$C$3:$C$717)*1,المنصرف!$J$3:$J$717)</f>
        <v>0</v>
      </c>
      <c r="BD65" s="160">
        <f>SUMPRODUCT((BD$3=المنصرف!$E$3:$E$717)*1,('بيان العهد والتسويات'!$C65=المنصرف!$C$3:$C$717)*1,المنصرف!$G$3:$G$717)</f>
        <v>0</v>
      </c>
      <c r="BE65" s="160">
        <f>SUMPRODUCT((BD$3=المنصرف!$E$3:$E$717)*1,('بيان العهد والتسويات'!$C65=المنصرف!$C$3:$C$717)*1,المنصرف!$J$3:$J$717)</f>
        <v>0</v>
      </c>
      <c r="BF65" s="160">
        <f>SUMPRODUCT((BF$3=المنصرف!$E$3:$E$717)*1,('بيان العهد والتسويات'!$C65=المنصرف!$C$3:$C$717)*1,المنصرف!$G$3:$G$717)</f>
        <v>0</v>
      </c>
      <c r="BG65" s="160">
        <f>SUMPRODUCT((BF$3=المنصرف!$E$3:$E$717)*1,('بيان العهد والتسويات'!$C65=المنصرف!$C$3:$C$717)*1,المنصرف!$J$3:$J$717)</f>
        <v>0</v>
      </c>
      <c r="BH65" s="160">
        <f>SUMPRODUCT((BH$3=المنصرف!$E$3:$E$717)*1,('بيان العهد والتسويات'!$C65=المنصرف!$C$3:$C$717)*1,المنصرف!$G$3:$G$717)</f>
        <v>0</v>
      </c>
      <c r="BI65" s="160">
        <f>SUMPRODUCT((BH$3=المنصرف!$E$3:$E$717)*1,('بيان العهد والتسويات'!$C65=المنصرف!$C$3:$C$717)*1,المنصرف!$J$3:$J$717)</f>
        <v>0</v>
      </c>
      <c r="BJ65" s="160">
        <f>SUMPRODUCT((BJ$3=المنصرف!$E$3:$E$717)*1,('بيان العهد والتسويات'!$C65=المنصرف!$C$3:$C$717)*1,المنصرف!$G$3:$G$717)</f>
        <v>0</v>
      </c>
      <c r="BK65" s="160">
        <f>SUMPRODUCT((BJ$3=المنصرف!$E$3:$E$717)*1,('بيان العهد والتسويات'!$C65=المنصرف!$C$3:$C$717)*1,المنصرف!$J$3:$J$717)</f>
        <v>0</v>
      </c>
      <c r="BL65" s="160">
        <f>SUMPRODUCT((BL$3=المنصرف!$E$3:$E$717)*1,('بيان العهد والتسويات'!$C65=المنصرف!$C$3:$C$717)*1,المنصرف!$G$3:$G$717)</f>
        <v>0</v>
      </c>
      <c r="BM65" s="160">
        <f>SUMPRODUCT((BL$3=المنصرف!$E$3:$E$717)*1,('بيان العهد والتسويات'!$C65=المنصرف!$C$3:$C$717)*1,المنصرف!$J$3:$J$717)</f>
        <v>0</v>
      </c>
      <c r="BN65" s="160">
        <f>SUMPRODUCT((BN$3=المنصرف!$E$3:$E$717)*1,('بيان العهد والتسويات'!$C65=المنصرف!$C$3:$C$717)*1,المنصرف!$G$3:$G$717)</f>
        <v>0</v>
      </c>
      <c r="BO65" s="160">
        <f>SUMPRODUCT((BN$3=المنصرف!$E$3:$E$717)*1,('بيان العهد والتسويات'!$C65=المنصرف!$C$3:$C$717)*1,المنصرف!$J$3:$J$717)</f>
        <v>0</v>
      </c>
      <c r="BP65" s="160">
        <f>SUMPRODUCT((BP$3=المنصرف!$E$3:$E$717)*1,('بيان العهد والتسويات'!$C65=المنصرف!$C$3:$C$717)*1,المنصرف!$G$3:$G$717)</f>
        <v>0</v>
      </c>
      <c r="BQ65" s="160">
        <f>SUMPRODUCT((BP$3=المنصرف!$E$3:$E$717)*1,('بيان العهد والتسويات'!$C65=المنصرف!$C$3:$C$717)*1,المنصرف!$J$3:$J$717)</f>
        <v>0</v>
      </c>
      <c r="BR65" s="160">
        <f>SUMPRODUCT((BR$3=المنصرف!$E$3:$E$717)*1,('بيان العهد والتسويات'!$C65=المنصرف!$C$3:$C$717)*1,المنصرف!$G$3:$G$717)</f>
        <v>0</v>
      </c>
      <c r="BS65" s="160">
        <f>SUMPRODUCT((BR$3=المنصرف!$E$3:$E$717)*1,('بيان العهد والتسويات'!$C65=المنصرف!$C$3:$C$717)*1,المنصرف!$J$3:$J$717)</f>
        <v>0</v>
      </c>
      <c r="BT65" s="160">
        <f>SUMPRODUCT((BT$3=المنصرف!$E$3:$E$717)*1,('بيان العهد والتسويات'!$C65=المنصرف!$C$3:$C$717)*1,المنصرف!$G$3:$G$717)</f>
        <v>0</v>
      </c>
      <c r="BU65" s="160">
        <f>SUMPRODUCT((BT$3=المنصرف!$E$3:$E$717)*1,('بيان العهد والتسويات'!$C65=المنصرف!$C$3:$C$717)*1,المنصرف!$J$3:$J$717)</f>
        <v>0</v>
      </c>
      <c r="BV65" s="160">
        <f>SUMPRODUCT((BV$3=المنصرف!$E$3:$E$717)*1,('بيان العهد والتسويات'!$C65=المنصرف!$C$3:$C$717)*1,المنصرف!$G$3:$G$717)</f>
        <v>0</v>
      </c>
      <c r="BW65" s="160">
        <f>SUMPRODUCT((BV$3=المنصرف!$E$3:$E$717)*1,('بيان العهد والتسويات'!$C65=المنصرف!$C$3:$C$717)*1,المنصرف!$J$3:$J$717)</f>
        <v>0</v>
      </c>
      <c r="BX65" s="160">
        <f>SUMPRODUCT((BX$3=المنصرف!$E$3:$E$717)*1,('بيان العهد والتسويات'!$C65=المنصرف!$C$3:$C$717)*1,المنصرف!$G$3:$G$717)</f>
        <v>0</v>
      </c>
      <c r="BY65" s="160">
        <f>SUMPRODUCT((BX$3=المنصرف!$E$3:$E$717)*1,('بيان العهد والتسويات'!$C65=المنصرف!$C$3:$C$717)*1,المنصرف!$J$3:$J$717)</f>
        <v>0</v>
      </c>
      <c r="BZ65" s="160">
        <f>SUMPRODUCT((BZ$3=المنصرف!$E$3:$E$717)*1,('بيان العهد والتسويات'!$C65=المنصرف!$C$3:$C$717)*1,المنصرف!$G$3:$G$717)</f>
        <v>0</v>
      </c>
      <c r="CA65" s="160">
        <f>SUMPRODUCT((BZ$3=المنصرف!$E$3:$E$717)*1,('بيان العهد والتسويات'!$C65=المنصرف!$C$3:$C$717)*1,المنصرف!$J$3:$J$717)</f>
        <v>0</v>
      </c>
      <c r="CB65" s="160">
        <f>SUMPRODUCT((CB$3=المنصرف!$E$3:$E$717)*1,('بيان العهد والتسويات'!$C65=المنصرف!$C$3:$C$717)*1,المنصرف!$G$3:$G$717)</f>
        <v>0</v>
      </c>
      <c r="CC65" s="160">
        <f>SUMPRODUCT((CB$3=المنصرف!$E$3:$E$717)*1,('بيان العهد والتسويات'!$C65=المنصرف!$C$3:$C$717)*1,المنصرف!$J$3:$J$717)</f>
        <v>0</v>
      </c>
      <c r="CD65" s="160">
        <f>SUMPRODUCT((CD$3=المنصرف!$E$3:$E$717)*1,('بيان العهد والتسويات'!$C65=المنصرف!$C$3:$C$717)*1,المنصرف!$G$3:$G$717)</f>
        <v>0</v>
      </c>
      <c r="CE65" s="160">
        <f>SUMPRODUCT((CD$3=المنصرف!$E$3:$E$717)*1,('بيان العهد والتسويات'!$C65=المنصرف!$C$3:$C$717)*1,المنصرف!$J$3:$J$717)</f>
        <v>0</v>
      </c>
      <c r="CF65" s="160">
        <f>SUMPRODUCT((CF$3=المنصرف!$E$3:$E$717)*1,('بيان العهد والتسويات'!$C65=المنصرف!$C$3:$C$717)*1,المنصرف!$G$3:$G$717)</f>
        <v>0</v>
      </c>
      <c r="CG65" s="160">
        <f>SUMPRODUCT((CF$3=المنصرف!$E$3:$E$717)*1,('بيان العهد والتسويات'!$C65=المنصرف!$C$3:$C$717)*1,المنصرف!$J$3:$J$717)</f>
        <v>0</v>
      </c>
      <c r="CH65" s="160">
        <f>SUMPRODUCT((CH$3=المنصرف!$E$3:$E$717)*1,('بيان العهد والتسويات'!$C65=المنصرف!$C$3:$C$717)*1,المنصرف!$G$3:$G$717)</f>
        <v>0</v>
      </c>
      <c r="CI65" s="160">
        <f>SUMPRODUCT((CH$3=المنصرف!$E$3:$E$717)*1,('بيان العهد والتسويات'!$C65=المنصرف!$C$3:$C$717)*1,المنصرف!$J$3:$J$717)</f>
        <v>0</v>
      </c>
      <c r="CJ65" s="160">
        <f>SUMPRODUCT((CJ$3=المنصرف!$E$3:$E$717)*1,('بيان العهد والتسويات'!$C65=المنصرف!$C$3:$C$717)*1,المنصرف!$G$3:$G$717)</f>
        <v>0</v>
      </c>
      <c r="CK65" s="160">
        <f>SUMPRODUCT((CJ$3=المنصرف!$E$3:$E$717)*1,('بيان العهد والتسويات'!$C65=المنصرف!$C$3:$C$717)*1,المنصرف!$J$3:$J$717)</f>
        <v>0</v>
      </c>
      <c r="CL65" s="160">
        <f>SUMPRODUCT((CL$3=المنصرف!$E$3:$E$717)*1,('بيان العهد والتسويات'!$C65=المنصرف!$C$3:$C$717)*1,المنصرف!$G$3:$G$717)</f>
        <v>0</v>
      </c>
      <c r="CM65" s="160">
        <f>SUMPRODUCT((CL$3=المنصرف!$E$3:$E$717)*1,('بيان العهد والتسويات'!$C65=المنصرف!$C$3:$C$717)*1,المنصرف!$J$3:$J$717)</f>
        <v>0</v>
      </c>
      <c r="CN65" s="160">
        <f>SUMPRODUCT((CN$3=المنصرف!$E$3:$E$717)*1,('بيان العهد والتسويات'!$C65=المنصرف!$C$3:$C$717)*1,المنصرف!$G$3:$G$717)</f>
        <v>0</v>
      </c>
      <c r="CO65" s="160">
        <f>SUMPRODUCT((CN$3=المنصرف!$E$3:$E$717)*1,('بيان العهد والتسويات'!$C65=المنصرف!$C$3:$C$717)*1,المنصرف!$J$3:$J$717)</f>
        <v>0</v>
      </c>
      <c r="CP65" s="160">
        <f>SUMPRODUCT((CP$3=المنصرف!$E$3:$E$717)*1,('بيان العهد والتسويات'!$C65=المنصرف!$C$3:$C$717)*1,المنصرف!$G$3:$G$717)</f>
        <v>0</v>
      </c>
      <c r="CQ65" s="160">
        <f>SUMPRODUCT((CP$3=المنصرف!$E$3:$E$717)*1,('بيان العهد والتسويات'!$C65=المنصرف!$C$3:$C$717)*1,المنصرف!$J$3:$J$717)</f>
        <v>0</v>
      </c>
      <c r="CR65" s="160">
        <f>SUMPRODUCT((CR$3=المنصرف!$E$3:$E$717)*1,('بيان العهد والتسويات'!$C65=المنصرف!$C$3:$C$717)*1,المنصرف!$G$3:$G$717)</f>
        <v>0</v>
      </c>
      <c r="CS65" s="160">
        <f>SUMPRODUCT((CR$3=المنصرف!$E$3:$E$717)*1,('بيان العهد والتسويات'!$C65=المنصرف!$C$3:$C$717)*1,المنصرف!$J$3:$J$717)</f>
        <v>0</v>
      </c>
      <c r="CT65" s="160">
        <f>SUMPRODUCT((CT$3=المنصرف!$E$3:$E$717)*1,('بيان العهد والتسويات'!$C65=المنصرف!$C$3:$C$717)*1,المنصرف!$G$3:$G$717)</f>
        <v>0</v>
      </c>
      <c r="CU65" s="160">
        <f>SUMPRODUCT((CT$3=المنصرف!$E$3:$E$717)*1,('بيان العهد والتسويات'!$C65=المنصرف!$C$3:$C$717)*1,المنصرف!$J$3:$J$717)</f>
        <v>0</v>
      </c>
      <c r="CV65" s="160">
        <f>SUMPRODUCT((CV$3=المنصرف!$E$3:$E$717)*1,('بيان العهد والتسويات'!$C65=المنصرف!$C$3:$C$717)*1,المنصرف!$G$3:$G$717)</f>
        <v>0</v>
      </c>
      <c r="CW65" s="160">
        <f>SUMPRODUCT((CV$3=المنصرف!$E$3:$E$717)*1,('بيان العهد والتسويات'!$C65=المنصرف!$C$3:$C$717)*1,المنصرف!$J$3:$J$717)</f>
        <v>0</v>
      </c>
      <c r="CX65" s="160">
        <f>SUMPRODUCT((CX$3=المنصرف!$E$3:$E$717)*1,('بيان العهد والتسويات'!$C65=المنصرف!$C$3:$C$717)*1,المنصرف!$G$3:$G$717)</f>
        <v>0</v>
      </c>
      <c r="CY65" s="160">
        <f>SUMPRODUCT((CX$3=المنصرف!$E$3:$E$717)*1,('بيان العهد والتسويات'!$C65=المنصرف!$C$3:$C$717)*1,المنصرف!$J$3:$J$717)</f>
        <v>0</v>
      </c>
      <c r="CZ65" s="160">
        <f>SUMPRODUCT((CZ$3=المنصرف!$E$3:$E$717)*1,('بيان العهد والتسويات'!$C65=المنصرف!$C$3:$C$717)*1,المنصرف!$G$3:$G$717)</f>
        <v>0</v>
      </c>
      <c r="DA65" s="160">
        <f>SUMPRODUCT((CZ$3=المنصرف!$E$3:$E$717)*1,('بيان العهد والتسويات'!$C65=المنصرف!$C$3:$C$717)*1,المنصرف!$J$3:$J$717)</f>
        <v>0</v>
      </c>
    </row>
    <row r="66" spans="3:105" ht="20.25" x14ac:dyDescent="0.15">
      <c r="C66" s="134">
        <v>45898</v>
      </c>
      <c r="D66" s="121">
        <f>SUMPRODUCT(($D$3=المنصرف!$E$3:$E$717)*1,('بيان العهد والتسويات'!$C66=المنصرف!$C$3:$C$717)*1,المنصرف!$G$3:$G$717)</f>
        <v>0</v>
      </c>
      <c r="E66" s="122">
        <f>SUMPRODUCT(($D$3=المنصرف!$E$3:$E$717)*1,('بيان العهد والتسويات'!$C66=المنصرف!$C$3:$C$717)*1,المنصرف!$J$3:$J$717)</f>
        <v>0</v>
      </c>
      <c r="F66" s="124">
        <f>SUMPRODUCT(($F$3=المنصرف!$E$3:$E$717)*1,('بيان العهد والتسويات'!$C66=المنصرف!$C$3:$C$717)*1,المنصرف!$G$3:$G$717)</f>
        <v>0</v>
      </c>
      <c r="G66" s="123">
        <f>SUMPRODUCT(($F$3=المنصرف!$E$3:$E$717)*1,('بيان العهد والتسويات'!$C66=المنصرف!$C$3:$C$717)*1,المنصرف!$J$3:$J$717)</f>
        <v>0</v>
      </c>
      <c r="H66" s="121">
        <f>SUMPRODUCT(($H$3=المنصرف!$E$3:$E$717)*1,('بيان العهد والتسويات'!$C66=المنصرف!$C$3:$C$717)*1,المنصرف!$G$3:$G$717)</f>
        <v>0</v>
      </c>
      <c r="I66" s="122">
        <f>SUMPRODUCT(($H$3=المنصرف!$E$3:$E$717)*1,('بيان العهد والتسويات'!$C66=المنصرف!$C$3:$C$717)*1,المنصرف!$J$3:$J$717)</f>
        <v>0</v>
      </c>
      <c r="J66" s="124">
        <f>SUMPRODUCT(($J$3=المنصرف!$E$3:$E$717)*1,('بيان العهد والتسويات'!$C66=المنصرف!$C$3:$C$717)*1,المنصرف!$G$3:$G$717)</f>
        <v>0</v>
      </c>
      <c r="K66" s="123">
        <f>SUMPRODUCT(($J$3=المنصرف!$E$3:$E$717)*1,('بيان العهد والتسويات'!$C66=المنصرف!$C$3:$C$717)*1,المنصرف!$J$3:$J$717)</f>
        <v>0</v>
      </c>
      <c r="L66" s="121">
        <f>SUMPRODUCT(($L$3=المنصرف!$E$3:$E$717)*1,('بيان العهد والتسويات'!$C66=المنصرف!$C$3:$C$717)*1,المنصرف!$G$3:$G$717)</f>
        <v>0</v>
      </c>
      <c r="M66" s="122">
        <f>SUMPRODUCT(($L$3=المنصرف!$E$3:$E$717)*1,('بيان العهد والتسويات'!$C66=المنصرف!$C$3:$C$717)*1,المنصرف!$J$3:$J$717)</f>
        <v>0</v>
      </c>
      <c r="N66" s="124">
        <f>SUMPRODUCT(($N$3=المنصرف!$E$3:$E$717)*1,('بيان العهد والتسويات'!$C66=المنصرف!$C$3:$C$717)*1,المنصرف!$G$3:$G$717)</f>
        <v>0</v>
      </c>
      <c r="O66" s="123">
        <f>SUMPRODUCT(($N$3=المنصرف!$E$3:$E$717)*1,('بيان العهد والتسويات'!$C66=المنصرف!$C$3:$C$717)*1,المنصرف!$J$3:$J$717)</f>
        <v>0</v>
      </c>
      <c r="P66" s="121">
        <f>SUMPRODUCT(($P$3=المنصرف!$E$3:$E$717)*1,('بيان العهد والتسويات'!$C66=المنصرف!$C$3:$C$717)*1,المنصرف!$G$3:$G$717)</f>
        <v>0</v>
      </c>
      <c r="Q66" s="122">
        <f>SUMPRODUCT(($P$3=المنصرف!$E$3:$E$717)*1,('بيان العهد والتسويات'!$C66=المنصرف!$C$3:$C$717)*1,المنصرف!$J$3:$J$717)</f>
        <v>0</v>
      </c>
      <c r="R66" s="124">
        <f>SUMPRODUCT(($R$3=المنصرف!$E$3:$E$717)*1,('بيان العهد والتسويات'!$C66=المنصرف!$C$3:$C$717)*1,المنصرف!$G$3:$G$717)</f>
        <v>0</v>
      </c>
      <c r="S66" s="123">
        <f>SUMPRODUCT(($R$3=المنصرف!$E$3:$E$717)*1,('بيان العهد والتسويات'!$C66=المنصرف!$C$3:$C$717)*1,المنصرف!$J$3:$J$717)</f>
        <v>0</v>
      </c>
      <c r="T66" s="121">
        <f>SUMPRODUCT(($T$3=المنصرف!$E$3:$E$717)*1,('بيان العهد والتسويات'!$C66=المنصرف!$C$3:$C$717)*1,المنصرف!$G$3:$G$717)</f>
        <v>0</v>
      </c>
      <c r="U66" s="122">
        <f>SUMPRODUCT(($T$3=المنصرف!$E$3:$E$717)*1,('بيان العهد والتسويات'!$C66=المنصرف!$C$3:$C$717)*1,المنصرف!$J$3:$J$717)</f>
        <v>0</v>
      </c>
      <c r="V66" s="124">
        <f>SUMPRODUCT(($V$3=المنصرف!$E$3:$E$717)*1,('بيان العهد والتسويات'!$C66=المنصرف!$C$3:$C$717)*1,المنصرف!$G$3:$G$717)</f>
        <v>0</v>
      </c>
      <c r="W66" s="123">
        <f>SUMPRODUCT(($V$3=المنصرف!$E$3:$E$717)*1,('بيان العهد والتسويات'!$C66=المنصرف!$C$3:$C$717)*1,المنصرف!$J$3:$J$717)</f>
        <v>0</v>
      </c>
      <c r="X66" s="121">
        <f>SUMPRODUCT(($X$3=المنصرف!$E$3:$E$717)*1,('بيان العهد والتسويات'!$C66=المنصرف!$C$3:$C$717)*1,المنصرف!$G$3:$G$717)</f>
        <v>0</v>
      </c>
      <c r="Y66" s="122">
        <f>SUMPRODUCT(($X$3=المنصرف!$E$3:$E$717)*1,('بيان العهد والتسويات'!$C66=المنصرف!$C$3:$C$717)*1,المنصرف!$J$3:$J$717)</f>
        <v>0</v>
      </c>
      <c r="Z66" s="124">
        <f>SUMPRODUCT(($Z$3=المنصرف!$E$3:$E$717)*1,('بيان العهد والتسويات'!$C66=المنصرف!$C$3:$C$717)*1,المنصرف!$G$3:$G$717)</f>
        <v>0</v>
      </c>
      <c r="AA66" s="123">
        <f>SUMPRODUCT(($Z$3=المنصرف!$E$3:$E$717)*1,('بيان العهد والتسويات'!$C66=المنصرف!$C$3:$C$717)*1,المنصرف!$J$3:$J$717)</f>
        <v>0</v>
      </c>
      <c r="AB66" s="121">
        <f>SUMPRODUCT(($AB$3=المنصرف!$E$3:$E$717)*1,('بيان العهد والتسويات'!$C66=المنصرف!$C$3:$C$717)*1,المنصرف!$G$3:$G$717)</f>
        <v>0</v>
      </c>
      <c r="AC66" s="122">
        <f>SUMPRODUCT(($AB$3=المنصرف!$E$3:$E$717)*1,('بيان العهد والتسويات'!$C66=المنصرف!$C$3:$C$717)*1,المنصرف!$J$3:$J$717)</f>
        <v>0</v>
      </c>
      <c r="AD66" s="124">
        <f>SUMPRODUCT(($AD$3=المنصرف!$E$3:$E$717)*1,('بيان العهد والتسويات'!$C66=المنصرف!$C$3:$C$717)*1,المنصرف!$G$3:$G$717)</f>
        <v>0</v>
      </c>
      <c r="AE66" s="123">
        <f>SUMPRODUCT(($AD$3=المنصرف!$E$3:$E$717)*1,('بيان العهد والتسويات'!$C66=المنصرف!$C$3:$C$717)*1,المنصرف!$J$3:$J$717)</f>
        <v>0</v>
      </c>
      <c r="AF66" s="121">
        <f>SUMPRODUCT(($AF$3=المنصرف!$E$3:$E$717)*1,('بيان العهد والتسويات'!$C66=المنصرف!$C$3:$C$717)*1,المنصرف!$G$3:$G$717)</f>
        <v>0</v>
      </c>
      <c r="AG66" s="122">
        <f>SUMPRODUCT(($AF$3=المنصرف!$E$3:$E$717)*1,('بيان العهد والتسويات'!$C66=المنصرف!$C$3:$C$717)*1,المنصرف!$J$3:$J$717)</f>
        <v>0</v>
      </c>
      <c r="AH66" s="124">
        <f>SUMPRODUCT(($AH$3=المنصرف!$E$3:$E$717)*1,('بيان العهد والتسويات'!$C66=المنصرف!$C$3:$C$717)*1,المنصرف!$G$3:$G$717)</f>
        <v>0</v>
      </c>
      <c r="AI66" s="123">
        <f>SUMPRODUCT(($AH$3=المنصرف!$E$3:$E$717)*1,('بيان العهد والتسويات'!$C66=المنصرف!$C$3:$C$717)*1,المنصرف!$J$3:$J$717)</f>
        <v>0</v>
      </c>
      <c r="AJ66" s="145">
        <f>SUMPRODUCT((AJ$3=المنصرف!$E$3:$E$717)*1,('بيان العهد والتسويات'!$C66=المنصرف!$C$3:$C$717)*1,المنصرف!$G$3:$G$717)</f>
        <v>0</v>
      </c>
      <c r="AK66" s="145">
        <f>SUMPRODUCT((AJ$3=المنصرف!$E$3:$E$717)*1,('بيان العهد والتسويات'!$C66=المنصرف!$C$3:$C$717)*1,المنصرف!$J$3:$J$717)</f>
        <v>0</v>
      </c>
      <c r="AL66" s="161">
        <f>SUMPRODUCT((AL$3=المنصرف!$E$3:$E$717)*1,('بيان العهد والتسويات'!$C66=المنصرف!$C$3:$C$717)*1,المنصرف!$G$3:$G$717)</f>
        <v>0</v>
      </c>
      <c r="AM66" s="161">
        <f>SUMPRODUCT((AL$3=المنصرف!$E$3:$E$717)*1,('بيان العهد والتسويات'!$C66=المنصرف!$C$3:$C$717)*1,المنصرف!$J$3:$J$717)</f>
        <v>0</v>
      </c>
      <c r="AN66" s="160">
        <f>SUMPRODUCT((AN$3=المنصرف!$E$3:$E$717)*1,('بيان العهد والتسويات'!$C66=المنصرف!$C$3:$C$717)*1,المنصرف!$G$3:$G$717)</f>
        <v>0</v>
      </c>
      <c r="AO66" s="160">
        <f>SUMPRODUCT((AN$3=المنصرف!$E$3:$E$717)*1,('بيان العهد والتسويات'!$C66=المنصرف!$C$3:$C$717)*1,المنصرف!$J$3:$J$717)</f>
        <v>0</v>
      </c>
      <c r="AP66" s="160">
        <f>SUMPRODUCT((AP$3=المنصرف!$E$3:$E$717)*1,('بيان العهد والتسويات'!$C66=المنصرف!$C$3:$C$717)*1,المنصرف!$G$3:$G$717)</f>
        <v>0</v>
      </c>
      <c r="AQ66" s="160">
        <f>SUMPRODUCT((AP$3=المنصرف!$E$3:$E$717)*1,('بيان العهد والتسويات'!$C66=المنصرف!$C$3:$C$717)*1,المنصرف!$J$3:$J$717)</f>
        <v>0</v>
      </c>
      <c r="AR66" s="160">
        <f>SUMPRODUCT((AR$3=المنصرف!$E$3:$E$717)*1,('بيان العهد والتسويات'!$C66=المنصرف!$C$3:$C$717)*1,المنصرف!$G$3:$G$717)</f>
        <v>0</v>
      </c>
      <c r="AS66" s="160">
        <f>SUMPRODUCT((AR$3=المنصرف!$E$3:$E$717)*1,('بيان العهد والتسويات'!$C66=المنصرف!$C$3:$C$717)*1,المنصرف!$J$3:$J$717)</f>
        <v>0</v>
      </c>
      <c r="AT66" s="160">
        <f>SUMPRODUCT((AT$3=المنصرف!$E$3:$E$717)*1,('بيان العهد والتسويات'!$C66=المنصرف!$C$3:$C$717)*1,المنصرف!$G$3:$G$717)</f>
        <v>0</v>
      </c>
      <c r="AU66" s="160">
        <f>SUMPRODUCT((AT$3=المنصرف!$E$3:$E$717)*1,('بيان العهد والتسويات'!$C66=المنصرف!$C$3:$C$717)*1,المنصرف!$J$3:$J$717)</f>
        <v>0</v>
      </c>
      <c r="AV66" s="160">
        <f>SUMPRODUCT((AV$3=المنصرف!$E$3:$E$717)*1,('بيان العهد والتسويات'!$C66=المنصرف!$C$3:$C$717)*1,المنصرف!$G$3:$G$717)</f>
        <v>0</v>
      </c>
      <c r="AW66" s="160">
        <f>SUMPRODUCT((AV$3=المنصرف!$E$3:$E$717)*1,('بيان العهد والتسويات'!$C66=المنصرف!$C$3:$C$717)*1,المنصرف!$J$3:$J$717)</f>
        <v>0</v>
      </c>
      <c r="AX66" s="160">
        <f>SUMPRODUCT((AX$3=المنصرف!$E$3:$E$717)*1,('بيان العهد والتسويات'!$C66=المنصرف!$C$3:$C$717)*1,المنصرف!$G$3:$G$717)</f>
        <v>0</v>
      </c>
      <c r="AY66" s="160">
        <f>SUMPRODUCT((AX$3=المنصرف!$E$3:$E$717)*1,('بيان العهد والتسويات'!$C66=المنصرف!$C$3:$C$717)*1,المنصرف!$J$3:$J$717)</f>
        <v>0</v>
      </c>
      <c r="AZ66" s="160">
        <f>SUMPRODUCT((AZ$3=المنصرف!$E$3:$E$717)*1,('بيان العهد والتسويات'!$C66=المنصرف!$C$3:$C$717)*1,المنصرف!$G$3:$G$717)</f>
        <v>0</v>
      </c>
      <c r="BA66" s="160">
        <f>SUMPRODUCT((AZ$3=المنصرف!$E$3:$E$717)*1,('بيان العهد والتسويات'!$C66=المنصرف!$C$3:$C$717)*1,المنصرف!$J$3:$J$717)</f>
        <v>0</v>
      </c>
      <c r="BB66" s="160">
        <f>SUMPRODUCT((BB$3=المنصرف!$E$3:$E$717)*1,('بيان العهد والتسويات'!$C66=المنصرف!$C$3:$C$717)*1,المنصرف!$G$3:$G$717)</f>
        <v>0</v>
      </c>
      <c r="BC66" s="160">
        <f>SUMPRODUCT((BB$3=المنصرف!$E$3:$E$717)*1,('بيان العهد والتسويات'!$C66=المنصرف!$C$3:$C$717)*1,المنصرف!$J$3:$J$717)</f>
        <v>0</v>
      </c>
      <c r="BD66" s="160">
        <f>SUMPRODUCT((BD$3=المنصرف!$E$3:$E$717)*1,('بيان العهد والتسويات'!$C66=المنصرف!$C$3:$C$717)*1,المنصرف!$G$3:$G$717)</f>
        <v>0</v>
      </c>
      <c r="BE66" s="160">
        <f>SUMPRODUCT((BD$3=المنصرف!$E$3:$E$717)*1,('بيان العهد والتسويات'!$C66=المنصرف!$C$3:$C$717)*1,المنصرف!$J$3:$J$717)</f>
        <v>0</v>
      </c>
      <c r="BF66" s="160">
        <f>SUMPRODUCT((BF$3=المنصرف!$E$3:$E$717)*1,('بيان العهد والتسويات'!$C66=المنصرف!$C$3:$C$717)*1,المنصرف!$G$3:$G$717)</f>
        <v>0</v>
      </c>
      <c r="BG66" s="160">
        <f>SUMPRODUCT((BF$3=المنصرف!$E$3:$E$717)*1,('بيان العهد والتسويات'!$C66=المنصرف!$C$3:$C$717)*1,المنصرف!$J$3:$J$717)</f>
        <v>0</v>
      </c>
      <c r="BH66" s="160">
        <f>SUMPRODUCT((BH$3=المنصرف!$E$3:$E$717)*1,('بيان العهد والتسويات'!$C66=المنصرف!$C$3:$C$717)*1,المنصرف!$G$3:$G$717)</f>
        <v>0</v>
      </c>
      <c r="BI66" s="160">
        <f>SUMPRODUCT((BH$3=المنصرف!$E$3:$E$717)*1,('بيان العهد والتسويات'!$C66=المنصرف!$C$3:$C$717)*1,المنصرف!$J$3:$J$717)</f>
        <v>0</v>
      </c>
      <c r="BJ66" s="160">
        <f>SUMPRODUCT((BJ$3=المنصرف!$E$3:$E$717)*1,('بيان العهد والتسويات'!$C66=المنصرف!$C$3:$C$717)*1,المنصرف!$G$3:$G$717)</f>
        <v>0</v>
      </c>
      <c r="BK66" s="160">
        <f>SUMPRODUCT((BJ$3=المنصرف!$E$3:$E$717)*1,('بيان العهد والتسويات'!$C66=المنصرف!$C$3:$C$717)*1,المنصرف!$J$3:$J$717)</f>
        <v>0</v>
      </c>
      <c r="BL66" s="160">
        <f>SUMPRODUCT((BL$3=المنصرف!$E$3:$E$717)*1,('بيان العهد والتسويات'!$C66=المنصرف!$C$3:$C$717)*1,المنصرف!$G$3:$G$717)</f>
        <v>0</v>
      </c>
      <c r="BM66" s="160">
        <f>SUMPRODUCT((BL$3=المنصرف!$E$3:$E$717)*1,('بيان العهد والتسويات'!$C66=المنصرف!$C$3:$C$717)*1,المنصرف!$J$3:$J$717)</f>
        <v>0</v>
      </c>
      <c r="BN66" s="160">
        <f>SUMPRODUCT((BN$3=المنصرف!$E$3:$E$717)*1,('بيان العهد والتسويات'!$C66=المنصرف!$C$3:$C$717)*1,المنصرف!$G$3:$G$717)</f>
        <v>0</v>
      </c>
      <c r="BO66" s="160">
        <f>SUMPRODUCT((BN$3=المنصرف!$E$3:$E$717)*1,('بيان العهد والتسويات'!$C66=المنصرف!$C$3:$C$717)*1,المنصرف!$J$3:$J$717)</f>
        <v>0</v>
      </c>
      <c r="BP66" s="160">
        <f>SUMPRODUCT((BP$3=المنصرف!$E$3:$E$717)*1,('بيان العهد والتسويات'!$C66=المنصرف!$C$3:$C$717)*1,المنصرف!$G$3:$G$717)</f>
        <v>0</v>
      </c>
      <c r="BQ66" s="160">
        <f>SUMPRODUCT((BP$3=المنصرف!$E$3:$E$717)*1,('بيان العهد والتسويات'!$C66=المنصرف!$C$3:$C$717)*1,المنصرف!$J$3:$J$717)</f>
        <v>0</v>
      </c>
      <c r="BR66" s="160">
        <f>SUMPRODUCT((BR$3=المنصرف!$E$3:$E$717)*1,('بيان العهد والتسويات'!$C66=المنصرف!$C$3:$C$717)*1,المنصرف!$G$3:$G$717)</f>
        <v>0</v>
      </c>
      <c r="BS66" s="160">
        <f>SUMPRODUCT((BR$3=المنصرف!$E$3:$E$717)*1,('بيان العهد والتسويات'!$C66=المنصرف!$C$3:$C$717)*1,المنصرف!$J$3:$J$717)</f>
        <v>0</v>
      </c>
      <c r="BT66" s="160">
        <f>SUMPRODUCT((BT$3=المنصرف!$E$3:$E$717)*1,('بيان العهد والتسويات'!$C66=المنصرف!$C$3:$C$717)*1,المنصرف!$G$3:$G$717)</f>
        <v>0</v>
      </c>
      <c r="BU66" s="160">
        <f>SUMPRODUCT((BT$3=المنصرف!$E$3:$E$717)*1,('بيان العهد والتسويات'!$C66=المنصرف!$C$3:$C$717)*1,المنصرف!$J$3:$J$717)</f>
        <v>0</v>
      </c>
      <c r="BV66" s="160">
        <f>SUMPRODUCT((BV$3=المنصرف!$E$3:$E$717)*1,('بيان العهد والتسويات'!$C66=المنصرف!$C$3:$C$717)*1,المنصرف!$G$3:$G$717)</f>
        <v>0</v>
      </c>
      <c r="BW66" s="160">
        <f>SUMPRODUCT((BV$3=المنصرف!$E$3:$E$717)*1,('بيان العهد والتسويات'!$C66=المنصرف!$C$3:$C$717)*1,المنصرف!$J$3:$J$717)</f>
        <v>0</v>
      </c>
      <c r="BX66" s="160">
        <f>SUMPRODUCT((BX$3=المنصرف!$E$3:$E$717)*1,('بيان العهد والتسويات'!$C66=المنصرف!$C$3:$C$717)*1,المنصرف!$G$3:$G$717)</f>
        <v>0</v>
      </c>
      <c r="BY66" s="160">
        <f>SUMPRODUCT((BX$3=المنصرف!$E$3:$E$717)*1,('بيان العهد والتسويات'!$C66=المنصرف!$C$3:$C$717)*1,المنصرف!$J$3:$J$717)</f>
        <v>0</v>
      </c>
      <c r="BZ66" s="160">
        <f>SUMPRODUCT((BZ$3=المنصرف!$E$3:$E$717)*1,('بيان العهد والتسويات'!$C66=المنصرف!$C$3:$C$717)*1,المنصرف!$G$3:$G$717)</f>
        <v>0</v>
      </c>
      <c r="CA66" s="160">
        <f>SUMPRODUCT((BZ$3=المنصرف!$E$3:$E$717)*1,('بيان العهد والتسويات'!$C66=المنصرف!$C$3:$C$717)*1,المنصرف!$J$3:$J$717)</f>
        <v>0</v>
      </c>
      <c r="CB66" s="160">
        <f>SUMPRODUCT((CB$3=المنصرف!$E$3:$E$717)*1,('بيان العهد والتسويات'!$C66=المنصرف!$C$3:$C$717)*1,المنصرف!$G$3:$G$717)</f>
        <v>0</v>
      </c>
      <c r="CC66" s="160">
        <f>SUMPRODUCT((CB$3=المنصرف!$E$3:$E$717)*1,('بيان العهد والتسويات'!$C66=المنصرف!$C$3:$C$717)*1,المنصرف!$J$3:$J$717)</f>
        <v>0</v>
      </c>
      <c r="CD66" s="160">
        <f>SUMPRODUCT((CD$3=المنصرف!$E$3:$E$717)*1,('بيان العهد والتسويات'!$C66=المنصرف!$C$3:$C$717)*1,المنصرف!$G$3:$G$717)</f>
        <v>0</v>
      </c>
      <c r="CE66" s="160">
        <f>SUMPRODUCT((CD$3=المنصرف!$E$3:$E$717)*1,('بيان العهد والتسويات'!$C66=المنصرف!$C$3:$C$717)*1,المنصرف!$J$3:$J$717)</f>
        <v>0</v>
      </c>
      <c r="CF66" s="160">
        <f>SUMPRODUCT((CF$3=المنصرف!$E$3:$E$717)*1,('بيان العهد والتسويات'!$C66=المنصرف!$C$3:$C$717)*1,المنصرف!$G$3:$G$717)</f>
        <v>0</v>
      </c>
      <c r="CG66" s="160">
        <f>SUMPRODUCT((CF$3=المنصرف!$E$3:$E$717)*1,('بيان العهد والتسويات'!$C66=المنصرف!$C$3:$C$717)*1,المنصرف!$J$3:$J$717)</f>
        <v>0</v>
      </c>
      <c r="CH66" s="160">
        <f>SUMPRODUCT((CH$3=المنصرف!$E$3:$E$717)*1,('بيان العهد والتسويات'!$C66=المنصرف!$C$3:$C$717)*1,المنصرف!$G$3:$G$717)</f>
        <v>0</v>
      </c>
      <c r="CI66" s="160">
        <f>SUMPRODUCT((CH$3=المنصرف!$E$3:$E$717)*1,('بيان العهد والتسويات'!$C66=المنصرف!$C$3:$C$717)*1,المنصرف!$J$3:$J$717)</f>
        <v>0</v>
      </c>
      <c r="CJ66" s="160">
        <f>SUMPRODUCT((CJ$3=المنصرف!$E$3:$E$717)*1,('بيان العهد والتسويات'!$C66=المنصرف!$C$3:$C$717)*1,المنصرف!$G$3:$G$717)</f>
        <v>0</v>
      </c>
      <c r="CK66" s="160">
        <f>SUMPRODUCT((CJ$3=المنصرف!$E$3:$E$717)*1,('بيان العهد والتسويات'!$C66=المنصرف!$C$3:$C$717)*1,المنصرف!$J$3:$J$717)</f>
        <v>0</v>
      </c>
      <c r="CL66" s="160">
        <f>SUMPRODUCT((CL$3=المنصرف!$E$3:$E$717)*1,('بيان العهد والتسويات'!$C66=المنصرف!$C$3:$C$717)*1,المنصرف!$G$3:$G$717)</f>
        <v>0</v>
      </c>
      <c r="CM66" s="160">
        <f>SUMPRODUCT((CL$3=المنصرف!$E$3:$E$717)*1,('بيان العهد والتسويات'!$C66=المنصرف!$C$3:$C$717)*1,المنصرف!$J$3:$J$717)</f>
        <v>0</v>
      </c>
      <c r="CN66" s="160">
        <f>SUMPRODUCT((CN$3=المنصرف!$E$3:$E$717)*1,('بيان العهد والتسويات'!$C66=المنصرف!$C$3:$C$717)*1,المنصرف!$G$3:$G$717)</f>
        <v>0</v>
      </c>
      <c r="CO66" s="160">
        <f>SUMPRODUCT((CN$3=المنصرف!$E$3:$E$717)*1,('بيان العهد والتسويات'!$C66=المنصرف!$C$3:$C$717)*1,المنصرف!$J$3:$J$717)</f>
        <v>0</v>
      </c>
      <c r="CP66" s="160">
        <f>SUMPRODUCT((CP$3=المنصرف!$E$3:$E$717)*1,('بيان العهد والتسويات'!$C66=المنصرف!$C$3:$C$717)*1,المنصرف!$G$3:$G$717)</f>
        <v>0</v>
      </c>
      <c r="CQ66" s="160">
        <f>SUMPRODUCT((CP$3=المنصرف!$E$3:$E$717)*1,('بيان العهد والتسويات'!$C66=المنصرف!$C$3:$C$717)*1,المنصرف!$J$3:$J$717)</f>
        <v>0</v>
      </c>
      <c r="CR66" s="160">
        <f>SUMPRODUCT((CR$3=المنصرف!$E$3:$E$717)*1,('بيان العهد والتسويات'!$C66=المنصرف!$C$3:$C$717)*1,المنصرف!$G$3:$G$717)</f>
        <v>0</v>
      </c>
      <c r="CS66" s="160">
        <f>SUMPRODUCT((CR$3=المنصرف!$E$3:$E$717)*1,('بيان العهد والتسويات'!$C66=المنصرف!$C$3:$C$717)*1,المنصرف!$J$3:$J$717)</f>
        <v>0</v>
      </c>
      <c r="CT66" s="160">
        <f>SUMPRODUCT((CT$3=المنصرف!$E$3:$E$717)*1,('بيان العهد والتسويات'!$C66=المنصرف!$C$3:$C$717)*1,المنصرف!$G$3:$G$717)</f>
        <v>0</v>
      </c>
      <c r="CU66" s="160">
        <f>SUMPRODUCT((CT$3=المنصرف!$E$3:$E$717)*1,('بيان العهد والتسويات'!$C66=المنصرف!$C$3:$C$717)*1,المنصرف!$J$3:$J$717)</f>
        <v>0</v>
      </c>
      <c r="CV66" s="160">
        <f>SUMPRODUCT((CV$3=المنصرف!$E$3:$E$717)*1,('بيان العهد والتسويات'!$C66=المنصرف!$C$3:$C$717)*1,المنصرف!$G$3:$G$717)</f>
        <v>0</v>
      </c>
      <c r="CW66" s="160">
        <f>SUMPRODUCT((CV$3=المنصرف!$E$3:$E$717)*1,('بيان العهد والتسويات'!$C66=المنصرف!$C$3:$C$717)*1,المنصرف!$J$3:$J$717)</f>
        <v>0</v>
      </c>
      <c r="CX66" s="160">
        <f>SUMPRODUCT((CX$3=المنصرف!$E$3:$E$717)*1,('بيان العهد والتسويات'!$C66=المنصرف!$C$3:$C$717)*1,المنصرف!$G$3:$G$717)</f>
        <v>0</v>
      </c>
      <c r="CY66" s="160">
        <f>SUMPRODUCT((CX$3=المنصرف!$E$3:$E$717)*1,('بيان العهد والتسويات'!$C66=المنصرف!$C$3:$C$717)*1,المنصرف!$J$3:$J$717)</f>
        <v>0</v>
      </c>
      <c r="CZ66" s="160">
        <f>SUMPRODUCT((CZ$3=المنصرف!$E$3:$E$717)*1,('بيان العهد والتسويات'!$C66=المنصرف!$C$3:$C$717)*1,المنصرف!$G$3:$G$717)</f>
        <v>0</v>
      </c>
      <c r="DA66" s="160">
        <f>SUMPRODUCT((CZ$3=المنصرف!$E$3:$E$717)*1,('بيان العهد والتسويات'!$C66=المنصرف!$C$3:$C$717)*1,المنصرف!$J$3:$J$717)</f>
        <v>0</v>
      </c>
    </row>
    <row r="67" spans="3:105" ht="20.25" x14ac:dyDescent="0.15">
      <c r="C67" s="134">
        <v>45899</v>
      </c>
      <c r="D67" s="121">
        <f>SUMPRODUCT(($D$3=المنصرف!$E$3:$E$717)*1,('بيان العهد والتسويات'!$C67=المنصرف!$C$3:$C$717)*1,المنصرف!$G$3:$G$717)</f>
        <v>0</v>
      </c>
      <c r="E67" s="122">
        <f>SUMPRODUCT(($D$3=المنصرف!$E$3:$E$717)*1,('بيان العهد والتسويات'!$C67=المنصرف!$C$3:$C$717)*1,المنصرف!$J$3:$J$717)</f>
        <v>0</v>
      </c>
      <c r="F67" s="124">
        <f>SUMPRODUCT(($F$3=المنصرف!$E$3:$E$717)*1,('بيان العهد والتسويات'!$C67=المنصرف!$C$3:$C$717)*1,المنصرف!$G$3:$G$717)</f>
        <v>0</v>
      </c>
      <c r="G67" s="123">
        <f>SUMPRODUCT(($F$3=المنصرف!$E$3:$E$717)*1,('بيان العهد والتسويات'!$C67=المنصرف!$C$3:$C$717)*1,المنصرف!$J$3:$J$717)</f>
        <v>0</v>
      </c>
      <c r="H67" s="121">
        <f>SUMPRODUCT(($H$3=المنصرف!$E$3:$E$717)*1,('بيان العهد والتسويات'!$C67=المنصرف!$C$3:$C$717)*1,المنصرف!$G$3:$G$717)</f>
        <v>0</v>
      </c>
      <c r="I67" s="122">
        <f>SUMPRODUCT(($H$3=المنصرف!$E$3:$E$717)*1,('بيان العهد والتسويات'!$C67=المنصرف!$C$3:$C$717)*1,المنصرف!$J$3:$J$717)</f>
        <v>0</v>
      </c>
      <c r="J67" s="124">
        <f>SUMPRODUCT(($J$3=المنصرف!$E$3:$E$717)*1,('بيان العهد والتسويات'!$C67=المنصرف!$C$3:$C$717)*1,المنصرف!$G$3:$G$717)</f>
        <v>0</v>
      </c>
      <c r="K67" s="123">
        <f>SUMPRODUCT(($J$3=المنصرف!$E$3:$E$717)*1,('بيان العهد والتسويات'!$C67=المنصرف!$C$3:$C$717)*1,المنصرف!$J$3:$J$717)</f>
        <v>0</v>
      </c>
      <c r="L67" s="121">
        <f>SUMPRODUCT(($L$3=المنصرف!$E$3:$E$717)*1,('بيان العهد والتسويات'!$C67=المنصرف!$C$3:$C$717)*1,المنصرف!$G$3:$G$717)</f>
        <v>0</v>
      </c>
      <c r="M67" s="122">
        <f>SUMPRODUCT(($L$3=المنصرف!$E$3:$E$717)*1,('بيان العهد والتسويات'!$C67=المنصرف!$C$3:$C$717)*1,المنصرف!$J$3:$J$717)</f>
        <v>0</v>
      </c>
      <c r="N67" s="124">
        <f>SUMPRODUCT(($N$3=المنصرف!$E$3:$E$717)*1,('بيان العهد والتسويات'!$C67=المنصرف!$C$3:$C$717)*1,المنصرف!$G$3:$G$717)</f>
        <v>0</v>
      </c>
      <c r="O67" s="123">
        <f>SUMPRODUCT(($N$3=المنصرف!$E$3:$E$717)*1,('بيان العهد والتسويات'!$C67=المنصرف!$C$3:$C$717)*1,المنصرف!$J$3:$J$717)</f>
        <v>0</v>
      </c>
      <c r="P67" s="121">
        <f>SUMPRODUCT(($P$3=المنصرف!$E$3:$E$717)*1,('بيان العهد والتسويات'!$C67=المنصرف!$C$3:$C$717)*1,المنصرف!$G$3:$G$717)</f>
        <v>0</v>
      </c>
      <c r="Q67" s="122">
        <f>SUMPRODUCT(($P$3=المنصرف!$E$3:$E$717)*1,('بيان العهد والتسويات'!$C67=المنصرف!$C$3:$C$717)*1,المنصرف!$J$3:$J$717)</f>
        <v>0</v>
      </c>
      <c r="R67" s="124">
        <f>SUMPRODUCT(($R$3=المنصرف!$E$3:$E$717)*1,('بيان العهد والتسويات'!$C67=المنصرف!$C$3:$C$717)*1,المنصرف!$G$3:$G$717)</f>
        <v>0</v>
      </c>
      <c r="S67" s="123">
        <f>SUMPRODUCT(($R$3=المنصرف!$E$3:$E$717)*1,('بيان العهد والتسويات'!$C67=المنصرف!$C$3:$C$717)*1,المنصرف!$J$3:$J$717)</f>
        <v>0</v>
      </c>
      <c r="T67" s="121">
        <f>SUMPRODUCT(($T$3=المنصرف!$E$3:$E$717)*1,('بيان العهد والتسويات'!$C67=المنصرف!$C$3:$C$717)*1,المنصرف!$G$3:$G$717)</f>
        <v>0</v>
      </c>
      <c r="U67" s="122">
        <f>SUMPRODUCT(($T$3=المنصرف!$E$3:$E$717)*1,('بيان العهد والتسويات'!$C67=المنصرف!$C$3:$C$717)*1,المنصرف!$J$3:$J$717)</f>
        <v>0</v>
      </c>
      <c r="V67" s="124">
        <f>SUMPRODUCT(($V$3=المنصرف!$E$3:$E$717)*1,('بيان العهد والتسويات'!$C67=المنصرف!$C$3:$C$717)*1,المنصرف!$G$3:$G$717)</f>
        <v>0</v>
      </c>
      <c r="W67" s="123">
        <f>SUMPRODUCT(($V$3=المنصرف!$E$3:$E$717)*1,('بيان العهد والتسويات'!$C67=المنصرف!$C$3:$C$717)*1,المنصرف!$J$3:$J$717)</f>
        <v>0</v>
      </c>
      <c r="X67" s="121">
        <f>SUMPRODUCT(($X$3=المنصرف!$E$3:$E$717)*1,('بيان العهد والتسويات'!$C67=المنصرف!$C$3:$C$717)*1,المنصرف!$G$3:$G$717)</f>
        <v>0</v>
      </c>
      <c r="Y67" s="122">
        <f>SUMPRODUCT(($X$3=المنصرف!$E$3:$E$717)*1,('بيان العهد والتسويات'!$C67=المنصرف!$C$3:$C$717)*1,المنصرف!$J$3:$J$717)</f>
        <v>0</v>
      </c>
      <c r="Z67" s="124">
        <f>SUMPRODUCT(($Z$3=المنصرف!$E$3:$E$717)*1,('بيان العهد والتسويات'!$C67=المنصرف!$C$3:$C$717)*1,المنصرف!$G$3:$G$717)</f>
        <v>0</v>
      </c>
      <c r="AA67" s="123">
        <f>SUMPRODUCT(($Z$3=المنصرف!$E$3:$E$717)*1,('بيان العهد والتسويات'!$C67=المنصرف!$C$3:$C$717)*1,المنصرف!$J$3:$J$717)</f>
        <v>0</v>
      </c>
      <c r="AB67" s="121">
        <f>SUMPRODUCT(($AB$3=المنصرف!$E$3:$E$717)*1,('بيان العهد والتسويات'!$C67=المنصرف!$C$3:$C$717)*1,المنصرف!$G$3:$G$717)</f>
        <v>0</v>
      </c>
      <c r="AC67" s="122">
        <f>SUMPRODUCT(($AB$3=المنصرف!$E$3:$E$717)*1,('بيان العهد والتسويات'!$C67=المنصرف!$C$3:$C$717)*1,المنصرف!$J$3:$J$717)</f>
        <v>0</v>
      </c>
      <c r="AD67" s="124">
        <f>SUMPRODUCT(($AD$3=المنصرف!$E$3:$E$717)*1,('بيان العهد والتسويات'!$C67=المنصرف!$C$3:$C$717)*1,المنصرف!$G$3:$G$717)</f>
        <v>0</v>
      </c>
      <c r="AE67" s="123">
        <f>SUMPRODUCT(($AD$3=المنصرف!$E$3:$E$717)*1,('بيان العهد والتسويات'!$C67=المنصرف!$C$3:$C$717)*1,المنصرف!$J$3:$J$717)</f>
        <v>0</v>
      </c>
      <c r="AF67" s="121">
        <f>SUMPRODUCT(($AF$3=المنصرف!$E$3:$E$717)*1,('بيان العهد والتسويات'!$C67=المنصرف!$C$3:$C$717)*1,المنصرف!$G$3:$G$717)</f>
        <v>0</v>
      </c>
      <c r="AG67" s="122">
        <f>SUMPRODUCT(($AF$3=المنصرف!$E$3:$E$717)*1,('بيان العهد والتسويات'!$C67=المنصرف!$C$3:$C$717)*1,المنصرف!$J$3:$J$717)</f>
        <v>0</v>
      </c>
      <c r="AH67" s="124">
        <f>SUMPRODUCT(($AH$3=المنصرف!$E$3:$E$717)*1,('بيان العهد والتسويات'!$C67=المنصرف!$C$3:$C$717)*1,المنصرف!$G$3:$G$717)</f>
        <v>0</v>
      </c>
      <c r="AI67" s="123">
        <f>SUMPRODUCT(($AH$3=المنصرف!$E$3:$E$717)*1,('بيان العهد والتسويات'!$C67=المنصرف!$C$3:$C$717)*1,المنصرف!$J$3:$J$717)</f>
        <v>0</v>
      </c>
      <c r="AJ67" s="145">
        <f>SUMPRODUCT((AJ$3=المنصرف!$E$3:$E$717)*1,('بيان العهد والتسويات'!$C67=المنصرف!$C$3:$C$717)*1,المنصرف!$G$3:$G$717)</f>
        <v>0</v>
      </c>
      <c r="AK67" s="145">
        <f>SUMPRODUCT((AJ$3=المنصرف!$E$3:$E$717)*1,('بيان العهد والتسويات'!$C67=المنصرف!$C$3:$C$717)*1,المنصرف!$J$3:$J$717)</f>
        <v>0</v>
      </c>
      <c r="AL67" s="161">
        <f>SUMPRODUCT((AL$3=المنصرف!$E$3:$E$717)*1,('بيان العهد والتسويات'!$C67=المنصرف!$C$3:$C$717)*1,المنصرف!$G$3:$G$717)</f>
        <v>0</v>
      </c>
      <c r="AM67" s="161">
        <f>SUMPRODUCT((AL$3=المنصرف!$E$3:$E$717)*1,('بيان العهد والتسويات'!$C67=المنصرف!$C$3:$C$717)*1,المنصرف!$J$3:$J$717)</f>
        <v>0</v>
      </c>
      <c r="AN67" s="160">
        <f>SUMPRODUCT((AN$3=المنصرف!$E$3:$E$717)*1,('بيان العهد والتسويات'!$C67=المنصرف!$C$3:$C$717)*1,المنصرف!$G$3:$G$717)</f>
        <v>0</v>
      </c>
      <c r="AO67" s="160">
        <f>SUMPRODUCT((AN$3=المنصرف!$E$3:$E$717)*1,('بيان العهد والتسويات'!$C67=المنصرف!$C$3:$C$717)*1,المنصرف!$J$3:$J$717)</f>
        <v>0</v>
      </c>
      <c r="AP67" s="160">
        <f>SUMPRODUCT((AP$3=المنصرف!$E$3:$E$717)*1,('بيان العهد والتسويات'!$C67=المنصرف!$C$3:$C$717)*1,المنصرف!$G$3:$G$717)</f>
        <v>0</v>
      </c>
      <c r="AQ67" s="160">
        <f>SUMPRODUCT((AP$3=المنصرف!$E$3:$E$717)*1,('بيان العهد والتسويات'!$C67=المنصرف!$C$3:$C$717)*1,المنصرف!$J$3:$J$717)</f>
        <v>0</v>
      </c>
      <c r="AR67" s="160">
        <f>SUMPRODUCT((AR$3=المنصرف!$E$3:$E$717)*1,('بيان العهد والتسويات'!$C67=المنصرف!$C$3:$C$717)*1,المنصرف!$G$3:$G$717)</f>
        <v>0</v>
      </c>
      <c r="AS67" s="160">
        <f>SUMPRODUCT((AR$3=المنصرف!$E$3:$E$717)*1,('بيان العهد والتسويات'!$C67=المنصرف!$C$3:$C$717)*1,المنصرف!$J$3:$J$717)</f>
        <v>0</v>
      </c>
      <c r="AT67" s="160">
        <f>SUMPRODUCT((AT$3=المنصرف!$E$3:$E$717)*1,('بيان العهد والتسويات'!$C67=المنصرف!$C$3:$C$717)*1,المنصرف!$G$3:$G$717)</f>
        <v>0</v>
      </c>
      <c r="AU67" s="160">
        <f>SUMPRODUCT((AT$3=المنصرف!$E$3:$E$717)*1,('بيان العهد والتسويات'!$C67=المنصرف!$C$3:$C$717)*1,المنصرف!$J$3:$J$717)</f>
        <v>0</v>
      </c>
      <c r="AV67" s="160">
        <f>SUMPRODUCT((AV$3=المنصرف!$E$3:$E$717)*1,('بيان العهد والتسويات'!$C67=المنصرف!$C$3:$C$717)*1,المنصرف!$G$3:$G$717)</f>
        <v>0</v>
      </c>
      <c r="AW67" s="160">
        <f>SUMPRODUCT((AV$3=المنصرف!$E$3:$E$717)*1,('بيان العهد والتسويات'!$C67=المنصرف!$C$3:$C$717)*1,المنصرف!$J$3:$J$717)</f>
        <v>0</v>
      </c>
      <c r="AX67" s="160">
        <f>SUMPRODUCT((AX$3=المنصرف!$E$3:$E$717)*1,('بيان العهد والتسويات'!$C67=المنصرف!$C$3:$C$717)*1,المنصرف!$G$3:$G$717)</f>
        <v>0</v>
      </c>
      <c r="AY67" s="160">
        <f>SUMPRODUCT((AX$3=المنصرف!$E$3:$E$717)*1,('بيان العهد والتسويات'!$C67=المنصرف!$C$3:$C$717)*1,المنصرف!$J$3:$J$717)</f>
        <v>0</v>
      </c>
      <c r="AZ67" s="160">
        <f>SUMPRODUCT((AZ$3=المنصرف!$E$3:$E$717)*1,('بيان العهد والتسويات'!$C67=المنصرف!$C$3:$C$717)*1,المنصرف!$G$3:$G$717)</f>
        <v>0</v>
      </c>
      <c r="BA67" s="160">
        <f>SUMPRODUCT((AZ$3=المنصرف!$E$3:$E$717)*1,('بيان العهد والتسويات'!$C67=المنصرف!$C$3:$C$717)*1,المنصرف!$J$3:$J$717)</f>
        <v>0</v>
      </c>
      <c r="BB67" s="160">
        <f>SUMPRODUCT((BB$3=المنصرف!$E$3:$E$717)*1,('بيان العهد والتسويات'!$C67=المنصرف!$C$3:$C$717)*1,المنصرف!$G$3:$G$717)</f>
        <v>0</v>
      </c>
      <c r="BC67" s="160">
        <f>SUMPRODUCT((BB$3=المنصرف!$E$3:$E$717)*1,('بيان العهد والتسويات'!$C67=المنصرف!$C$3:$C$717)*1,المنصرف!$J$3:$J$717)</f>
        <v>0</v>
      </c>
      <c r="BD67" s="160">
        <f>SUMPRODUCT((BD$3=المنصرف!$E$3:$E$717)*1,('بيان العهد والتسويات'!$C67=المنصرف!$C$3:$C$717)*1,المنصرف!$G$3:$G$717)</f>
        <v>0</v>
      </c>
      <c r="BE67" s="160">
        <f>SUMPRODUCT((BD$3=المنصرف!$E$3:$E$717)*1,('بيان العهد والتسويات'!$C67=المنصرف!$C$3:$C$717)*1,المنصرف!$J$3:$J$717)</f>
        <v>0</v>
      </c>
      <c r="BF67" s="160">
        <f>SUMPRODUCT((BF$3=المنصرف!$E$3:$E$717)*1,('بيان العهد والتسويات'!$C67=المنصرف!$C$3:$C$717)*1,المنصرف!$G$3:$G$717)</f>
        <v>0</v>
      </c>
      <c r="BG67" s="160">
        <f>SUMPRODUCT((BF$3=المنصرف!$E$3:$E$717)*1,('بيان العهد والتسويات'!$C67=المنصرف!$C$3:$C$717)*1,المنصرف!$J$3:$J$717)</f>
        <v>0</v>
      </c>
      <c r="BH67" s="160">
        <f>SUMPRODUCT((BH$3=المنصرف!$E$3:$E$717)*1,('بيان العهد والتسويات'!$C67=المنصرف!$C$3:$C$717)*1,المنصرف!$G$3:$G$717)</f>
        <v>0</v>
      </c>
      <c r="BI67" s="160">
        <f>SUMPRODUCT((BH$3=المنصرف!$E$3:$E$717)*1,('بيان العهد والتسويات'!$C67=المنصرف!$C$3:$C$717)*1,المنصرف!$J$3:$J$717)</f>
        <v>0</v>
      </c>
      <c r="BJ67" s="160">
        <f>SUMPRODUCT((BJ$3=المنصرف!$E$3:$E$717)*1,('بيان العهد والتسويات'!$C67=المنصرف!$C$3:$C$717)*1,المنصرف!$G$3:$G$717)</f>
        <v>0</v>
      </c>
      <c r="BK67" s="160">
        <f>SUMPRODUCT((BJ$3=المنصرف!$E$3:$E$717)*1,('بيان العهد والتسويات'!$C67=المنصرف!$C$3:$C$717)*1,المنصرف!$J$3:$J$717)</f>
        <v>0</v>
      </c>
      <c r="BL67" s="160">
        <f>SUMPRODUCT((BL$3=المنصرف!$E$3:$E$717)*1,('بيان العهد والتسويات'!$C67=المنصرف!$C$3:$C$717)*1,المنصرف!$G$3:$G$717)</f>
        <v>0</v>
      </c>
      <c r="BM67" s="160">
        <f>SUMPRODUCT((BL$3=المنصرف!$E$3:$E$717)*1,('بيان العهد والتسويات'!$C67=المنصرف!$C$3:$C$717)*1,المنصرف!$J$3:$J$717)</f>
        <v>0</v>
      </c>
      <c r="BN67" s="160">
        <f>SUMPRODUCT((BN$3=المنصرف!$E$3:$E$717)*1,('بيان العهد والتسويات'!$C67=المنصرف!$C$3:$C$717)*1,المنصرف!$G$3:$G$717)</f>
        <v>0</v>
      </c>
      <c r="BO67" s="160">
        <f>SUMPRODUCT((BN$3=المنصرف!$E$3:$E$717)*1,('بيان العهد والتسويات'!$C67=المنصرف!$C$3:$C$717)*1,المنصرف!$J$3:$J$717)</f>
        <v>0</v>
      </c>
      <c r="BP67" s="160">
        <f>SUMPRODUCT((BP$3=المنصرف!$E$3:$E$717)*1,('بيان العهد والتسويات'!$C67=المنصرف!$C$3:$C$717)*1,المنصرف!$G$3:$G$717)</f>
        <v>0</v>
      </c>
      <c r="BQ67" s="160">
        <f>SUMPRODUCT((BP$3=المنصرف!$E$3:$E$717)*1,('بيان العهد والتسويات'!$C67=المنصرف!$C$3:$C$717)*1,المنصرف!$J$3:$J$717)</f>
        <v>0</v>
      </c>
      <c r="BR67" s="160">
        <f>SUMPRODUCT((BR$3=المنصرف!$E$3:$E$717)*1,('بيان العهد والتسويات'!$C67=المنصرف!$C$3:$C$717)*1,المنصرف!$G$3:$G$717)</f>
        <v>0</v>
      </c>
      <c r="BS67" s="160">
        <f>SUMPRODUCT((BR$3=المنصرف!$E$3:$E$717)*1,('بيان العهد والتسويات'!$C67=المنصرف!$C$3:$C$717)*1,المنصرف!$J$3:$J$717)</f>
        <v>0</v>
      </c>
      <c r="BT67" s="160">
        <f>SUMPRODUCT((BT$3=المنصرف!$E$3:$E$717)*1,('بيان العهد والتسويات'!$C67=المنصرف!$C$3:$C$717)*1,المنصرف!$G$3:$G$717)</f>
        <v>0</v>
      </c>
      <c r="BU67" s="160">
        <f>SUMPRODUCT((BT$3=المنصرف!$E$3:$E$717)*1,('بيان العهد والتسويات'!$C67=المنصرف!$C$3:$C$717)*1,المنصرف!$J$3:$J$717)</f>
        <v>0</v>
      </c>
      <c r="BV67" s="160">
        <f>SUMPRODUCT((BV$3=المنصرف!$E$3:$E$717)*1,('بيان العهد والتسويات'!$C67=المنصرف!$C$3:$C$717)*1,المنصرف!$G$3:$G$717)</f>
        <v>0</v>
      </c>
      <c r="BW67" s="160">
        <f>SUMPRODUCT((BV$3=المنصرف!$E$3:$E$717)*1,('بيان العهد والتسويات'!$C67=المنصرف!$C$3:$C$717)*1,المنصرف!$J$3:$J$717)</f>
        <v>0</v>
      </c>
      <c r="BX67" s="160">
        <f>SUMPRODUCT((BX$3=المنصرف!$E$3:$E$717)*1,('بيان العهد والتسويات'!$C67=المنصرف!$C$3:$C$717)*1,المنصرف!$G$3:$G$717)</f>
        <v>0</v>
      </c>
      <c r="BY67" s="160">
        <f>SUMPRODUCT((BX$3=المنصرف!$E$3:$E$717)*1,('بيان العهد والتسويات'!$C67=المنصرف!$C$3:$C$717)*1,المنصرف!$J$3:$J$717)</f>
        <v>0</v>
      </c>
      <c r="BZ67" s="160">
        <f>SUMPRODUCT((BZ$3=المنصرف!$E$3:$E$717)*1,('بيان العهد والتسويات'!$C67=المنصرف!$C$3:$C$717)*1,المنصرف!$G$3:$G$717)</f>
        <v>0</v>
      </c>
      <c r="CA67" s="160">
        <f>SUMPRODUCT((BZ$3=المنصرف!$E$3:$E$717)*1,('بيان العهد والتسويات'!$C67=المنصرف!$C$3:$C$717)*1,المنصرف!$J$3:$J$717)</f>
        <v>0</v>
      </c>
      <c r="CB67" s="160">
        <f>SUMPRODUCT((CB$3=المنصرف!$E$3:$E$717)*1,('بيان العهد والتسويات'!$C67=المنصرف!$C$3:$C$717)*1,المنصرف!$G$3:$G$717)</f>
        <v>0</v>
      </c>
      <c r="CC67" s="160">
        <f>SUMPRODUCT((CB$3=المنصرف!$E$3:$E$717)*1,('بيان العهد والتسويات'!$C67=المنصرف!$C$3:$C$717)*1,المنصرف!$J$3:$J$717)</f>
        <v>0</v>
      </c>
      <c r="CD67" s="160">
        <f>SUMPRODUCT((CD$3=المنصرف!$E$3:$E$717)*1,('بيان العهد والتسويات'!$C67=المنصرف!$C$3:$C$717)*1,المنصرف!$G$3:$G$717)</f>
        <v>0</v>
      </c>
      <c r="CE67" s="160">
        <f>SUMPRODUCT((CD$3=المنصرف!$E$3:$E$717)*1,('بيان العهد والتسويات'!$C67=المنصرف!$C$3:$C$717)*1,المنصرف!$J$3:$J$717)</f>
        <v>0</v>
      </c>
      <c r="CF67" s="160">
        <f>SUMPRODUCT((CF$3=المنصرف!$E$3:$E$717)*1,('بيان العهد والتسويات'!$C67=المنصرف!$C$3:$C$717)*1,المنصرف!$G$3:$G$717)</f>
        <v>0</v>
      </c>
      <c r="CG67" s="160">
        <f>SUMPRODUCT((CF$3=المنصرف!$E$3:$E$717)*1,('بيان العهد والتسويات'!$C67=المنصرف!$C$3:$C$717)*1,المنصرف!$J$3:$J$717)</f>
        <v>0</v>
      </c>
      <c r="CH67" s="160">
        <f>SUMPRODUCT((CH$3=المنصرف!$E$3:$E$717)*1,('بيان العهد والتسويات'!$C67=المنصرف!$C$3:$C$717)*1,المنصرف!$G$3:$G$717)</f>
        <v>0</v>
      </c>
      <c r="CI67" s="160">
        <f>SUMPRODUCT((CH$3=المنصرف!$E$3:$E$717)*1,('بيان العهد والتسويات'!$C67=المنصرف!$C$3:$C$717)*1,المنصرف!$J$3:$J$717)</f>
        <v>0</v>
      </c>
      <c r="CJ67" s="160">
        <f>SUMPRODUCT((CJ$3=المنصرف!$E$3:$E$717)*1,('بيان العهد والتسويات'!$C67=المنصرف!$C$3:$C$717)*1,المنصرف!$G$3:$G$717)</f>
        <v>0</v>
      </c>
      <c r="CK67" s="160">
        <f>SUMPRODUCT((CJ$3=المنصرف!$E$3:$E$717)*1,('بيان العهد والتسويات'!$C67=المنصرف!$C$3:$C$717)*1,المنصرف!$J$3:$J$717)</f>
        <v>0</v>
      </c>
      <c r="CL67" s="160">
        <f>SUMPRODUCT((CL$3=المنصرف!$E$3:$E$717)*1,('بيان العهد والتسويات'!$C67=المنصرف!$C$3:$C$717)*1,المنصرف!$G$3:$G$717)</f>
        <v>0</v>
      </c>
      <c r="CM67" s="160">
        <f>SUMPRODUCT((CL$3=المنصرف!$E$3:$E$717)*1,('بيان العهد والتسويات'!$C67=المنصرف!$C$3:$C$717)*1,المنصرف!$J$3:$J$717)</f>
        <v>0</v>
      </c>
      <c r="CN67" s="160">
        <f>SUMPRODUCT((CN$3=المنصرف!$E$3:$E$717)*1,('بيان العهد والتسويات'!$C67=المنصرف!$C$3:$C$717)*1,المنصرف!$G$3:$G$717)</f>
        <v>0</v>
      </c>
      <c r="CO67" s="160">
        <f>SUMPRODUCT((CN$3=المنصرف!$E$3:$E$717)*1,('بيان العهد والتسويات'!$C67=المنصرف!$C$3:$C$717)*1,المنصرف!$J$3:$J$717)</f>
        <v>0</v>
      </c>
      <c r="CP67" s="160">
        <f>SUMPRODUCT((CP$3=المنصرف!$E$3:$E$717)*1,('بيان العهد والتسويات'!$C67=المنصرف!$C$3:$C$717)*1,المنصرف!$G$3:$G$717)</f>
        <v>0</v>
      </c>
      <c r="CQ67" s="160">
        <f>SUMPRODUCT((CP$3=المنصرف!$E$3:$E$717)*1,('بيان العهد والتسويات'!$C67=المنصرف!$C$3:$C$717)*1,المنصرف!$J$3:$J$717)</f>
        <v>0</v>
      </c>
      <c r="CR67" s="160">
        <f>SUMPRODUCT((CR$3=المنصرف!$E$3:$E$717)*1,('بيان العهد والتسويات'!$C67=المنصرف!$C$3:$C$717)*1,المنصرف!$G$3:$G$717)</f>
        <v>0</v>
      </c>
      <c r="CS67" s="160">
        <f>SUMPRODUCT((CR$3=المنصرف!$E$3:$E$717)*1,('بيان العهد والتسويات'!$C67=المنصرف!$C$3:$C$717)*1,المنصرف!$J$3:$J$717)</f>
        <v>0</v>
      </c>
      <c r="CT67" s="160">
        <f>SUMPRODUCT((CT$3=المنصرف!$E$3:$E$717)*1,('بيان العهد والتسويات'!$C67=المنصرف!$C$3:$C$717)*1,المنصرف!$G$3:$G$717)</f>
        <v>0</v>
      </c>
      <c r="CU67" s="160">
        <f>SUMPRODUCT((CT$3=المنصرف!$E$3:$E$717)*1,('بيان العهد والتسويات'!$C67=المنصرف!$C$3:$C$717)*1,المنصرف!$J$3:$J$717)</f>
        <v>0</v>
      </c>
      <c r="CV67" s="160">
        <f>SUMPRODUCT((CV$3=المنصرف!$E$3:$E$717)*1,('بيان العهد والتسويات'!$C67=المنصرف!$C$3:$C$717)*1,المنصرف!$G$3:$G$717)</f>
        <v>0</v>
      </c>
      <c r="CW67" s="160">
        <f>SUMPRODUCT((CV$3=المنصرف!$E$3:$E$717)*1,('بيان العهد والتسويات'!$C67=المنصرف!$C$3:$C$717)*1,المنصرف!$J$3:$J$717)</f>
        <v>0</v>
      </c>
      <c r="CX67" s="160">
        <f>SUMPRODUCT((CX$3=المنصرف!$E$3:$E$717)*1,('بيان العهد والتسويات'!$C67=المنصرف!$C$3:$C$717)*1,المنصرف!$G$3:$G$717)</f>
        <v>0</v>
      </c>
      <c r="CY67" s="160">
        <f>SUMPRODUCT((CX$3=المنصرف!$E$3:$E$717)*1,('بيان العهد والتسويات'!$C67=المنصرف!$C$3:$C$717)*1,المنصرف!$J$3:$J$717)</f>
        <v>0</v>
      </c>
      <c r="CZ67" s="160">
        <f>SUMPRODUCT((CZ$3=المنصرف!$E$3:$E$717)*1,('بيان العهد والتسويات'!$C67=المنصرف!$C$3:$C$717)*1,المنصرف!$G$3:$G$717)</f>
        <v>0</v>
      </c>
      <c r="DA67" s="160">
        <f>SUMPRODUCT((CZ$3=المنصرف!$E$3:$E$717)*1,('بيان العهد والتسويات'!$C67=المنصرف!$C$3:$C$717)*1,المنصرف!$J$3:$J$717)</f>
        <v>0</v>
      </c>
    </row>
    <row r="68" spans="3:105" ht="20.25" x14ac:dyDescent="0.15">
      <c r="C68" s="134">
        <v>45900</v>
      </c>
      <c r="D68" s="121">
        <f>SUMPRODUCT(($D$3=المنصرف!$E$3:$E$717)*1,('بيان العهد والتسويات'!$C68=المنصرف!$C$3:$C$717)*1,المنصرف!$G$3:$G$717)</f>
        <v>0</v>
      </c>
      <c r="E68" s="122">
        <f>SUMPRODUCT(($D$3=المنصرف!$E$3:$E$717)*1,('بيان العهد والتسويات'!$C68=المنصرف!$C$3:$C$717)*1,المنصرف!$J$3:$J$717)</f>
        <v>0</v>
      </c>
      <c r="F68" s="124">
        <f>SUMPRODUCT(($F$3=المنصرف!$E$3:$E$717)*1,('بيان العهد والتسويات'!$C68=المنصرف!$C$3:$C$717)*1,المنصرف!$G$3:$G$717)</f>
        <v>0</v>
      </c>
      <c r="G68" s="123">
        <f>SUMPRODUCT(($F$3=المنصرف!$E$3:$E$717)*1,('بيان العهد والتسويات'!$C68=المنصرف!$C$3:$C$717)*1,المنصرف!$J$3:$J$717)</f>
        <v>0</v>
      </c>
      <c r="H68" s="121">
        <f>SUMPRODUCT(($H$3=المنصرف!$E$3:$E$717)*1,('بيان العهد والتسويات'!$C68=المنصرف!$C$3:$C$717)*1,المنصرف!$G$3:$G$717)</f>
        <v>0</v>
      </c>
      <c r="I68" s="122">
        <f>SUMPRODUCT(($H$3=المنصرف!$E$3:$E$717)*1,('بيان العهد والتسويات'!$C68=المنصرف!$C$3:$C$717)*1,المنصرف!$J$3:$J$717)</f>
        <v>0</v>
      </c>
      <c r="J68" s="124">
        <f>SUMPRODUCT(($J$3=المنصرف!$E$3:$E$717)*1,('بيان العهد والتسويات'!$C68=المنصرف!$C$3:$C$717)*1,المنصرف!$G$3:$G$717)</f>
        <v>0</v>
      </c>
      <c r="K68" s="123">
        <f>SUMPRODUCT(($J$3=المنصرف!$E$3:$E$717)*1,('بيان العهد والتسويات'!$C68=المنصرف!$C$3:$C$717)*1,المنصرف!$J$3:$J$717)</f>
        <v>0</v>
      </c>
      <c r="L68" s="121">
        <f>SUMPRODUCT(($L$3=المنصرف!$E$3:$E$717)*1,('بيان العهد والتسويات'!$C68=المنصرف!$C$3:$C$717)*1,المنصرف!$G$3:$G$717)</f>
        <v>0</v>
      </c>
      <c r="M68" s="122">
        <f>SUMPRODUCT(($L$3=المنصرف!$E$3:$E$717)*1,('بيان العهد والتسويات'!$C68=المنصرف!$C$3:$C$717)*1,المنصرف!$J$3:$J$717)</f>
        <v>0</v>
      </c>
      <c r="N68" s="124">
        <f>SUMPRODUCT(($N$3=المنصرف!$E$3:$E$717)*1,('بيان العهد والتسويات'!$C68=المنصرف!$C$3:$C$717)*1,المنصرف!$G$3:$G$717)</f>
        <v>0</v>
      </c>
      <c r="O68" s="123">
        <f>SUMPRODUCT(($N$3=المنصرف!$E$3:$E$717)*1,('بيان العهد والتسويات'!$C68=المنصرف!$C$3:$C$717)*1,المنصرف!$J$3:$J$717)</f>
        <v>0</v>
      </c>
      <c r="P68" s="121">
        <f>SUMPRODUCT(($P$3=المنصرف!$E$3:$E$717)*1,('بيان العهد والتسويات'!$C68=المنصرف!$C$3:$C$717)*1,المنصرف!$G$3:$G$717)</f>
        <v>0</v>
      </c>
      <c r="Q68" s="122">
        <f>SUMPRODUCT(($P$3=المنصرف!$E$3:$E$717)*1,('بيان العهد والتسويات'!$C68=المنصرف!$C$3:$C$717)*1,المنصرف!$J$3:$J$717)</f>
        <v>0</v>
      </c>
      <c r="R68" s="124">
        <f>SUMPRODUCT(($R$3=المنصرف!$E$3:$E$717)*1,('بيان العهد والتسويات'!$C68=المنصرف!$C$3:$C$717)*1,المنصرف!$G$3:$G$717)</f>
        <v>0</v>
      </c>
      <c r="S68" s="123">
        <f>SUMPRODUCT(($R$3=المنصرف!$E$3:$E$717)*1,('بيان العهد والتسويات'!$C68=المنصرف!$C$3:$C$717)*1,المنصرف!$J$3:$J$717)</f>
        <v>0</v>
      </c>
      <c r="T68" s="121">
        <f>SUMPRODUCT(($T$3=المنصرف!$E$3:$E$717)*1,('بيان العهد والتسويات'!$C68=المنصرف!$C$3:$C$717)*1,المنصرف!$G$3:$G$717)</f>
        <v>0</v>
      </c>
      <c r="U68" s="122">
        <f>SUMPRODUCT(($T$3=المنصرف!$E$3:$E$717)*1,('بيان العهد والتسويات'!$C68=المنصرف!$C$3:$C$717)*1,المنصرف!$J$3:$J$717)</f>
        <v>0</v>
      </c>
      <c r="V68" s="124">
        <f>SUMPRODUCT(($V$3=المنصرف!$E$3:$E$717)*1,('بيان العهد والتسويات'!$C68=المنصرف!$C$3:$C$717)*1,المنصرف!$G$3:$G$717)</f>
        <v>0</v>
      </c>
      <c r="W68" s="123">
        <f>SUMPRODUCT(($V$3=المنصرف!$E$3:$E$717)*1,('بيان العهد والتسويات'!$C68=المنصرف!$C$3:$C$717)*1,المنصرف!$J$3:$J$717)</f>
        <v>0</v>
      </c>
      <c r="X68" s="121">
        <f>SUMPRODUCT(($X$3=المنصرف!$E$3:$E$717)*1,('بيان العهد والتسويات'!$C68=المنصرف!$C$3:$C$717)*1,المنصرف!$G$3:$G$717)</f>
        <v>0</v>
      </c>
      <c r="Y68" s="122">
        <f>SUMPRODUCT(($X$3=المنصرف!$E$3:$E$717)*1,('بيان العهد والتسويات'!$C68=المنصرف!$C$3:$C$717)*1,المنصرف!$J$3:$J$717)</f>
        <v>0</v>
      </c>
      <c r="Z68" s="124">
        <f>SUMPRODUCT(($Z$3=المنصرف!$E$3:$E$717)*1,('بيان العهد والتسويات'!$C68=المنصرف!$C$3:$C$717)*1,المنصرف!$G$3:$G$717)</f>
        <v>0</v>
      </c>
      <c r="AA68" s="123">
        <f>SUMPRODUCT(($Z$3=المنصرف!$E$3:$E$717)*1,('بيان العهد والتسويات'!$C68=المنصرف!$C$3:$C$717)*1,المنصرف!$J$3:$J$717)</f>
        <v>0</v>
      </c>
      <c r="AB68" s="121">
        <f>SUMPRODUCT(($AB$3=المنصرف!$E$3:$E$717)*1,('بيان العهد والتسويات'!$C68=المنصرف!$C$3:$C$717)*1,المنصرف!$G$3:$G$717)</f>
        <v>0</v>
      </c>
      <c r="AC68" s="122">
        <f>SUMPRODUCT(($AB$3=المنصرف!$E$3:$E$717)*1,('بيان العهد والتسويات'!$C68=المنصرف!$C$3:$C$717)*1,المنصرف!$J$3:$J$717)</f>
        <v>0</v>
      </c>
      <c r="AD68" s="124">
        <f>SUMPRODUCT(($AD$3=المنصرف!$E$3:$E$717)*1,('بيان العهد والتسويات'!$C68=المنصرف!$C$3:$C$717)*1,المنصرف!$G$3:$G$717)</f>
        <v>0</v>
      </c>
      <c r="AE68" s="123">
        <f>SUMPRODUCT(($AD$3=المنصرف!$E$3:$E$717)*1,('بيان العهد والتسويات'!$C68=المنصرف!$C$3:$C$717)*1,المنصرف!$J$3:$J$717)</f>
        <v>0</v>
      </c>
      <c r="AF68" s="121">
        <f>SUMPRODUCT(($AF$3=المنصرف!$E$3:$E$717)*1,('بيان العهد والتسويات'!$C68=المنصرف!$C$3:$C$717)*1,المنصرف!$G$3:$G$717)</f>
        <v>0</v>
      </c>
      <c r="AG68" s="122">
        <f>SUMPRODUCT(($AF$3=المنصرف!$E$3:$E$717)*1,('بيان العهد والتسويات'!$C68=المنصرف!$C$3:$C$717)*1,المنصرف!$J$3:$J$717)</f>
        <v>0</v>
      </c>
      <c r="AH68" s="124">
        <f>SUMPRODUCT(($AH$3=المنصرف!$E$3:$E$717)*1,('بيان العهد والتسويات'!$C68=المنصرف!$C$3:$C$717)*1,المنصرف!$G$3:$G$717)</f>
        <v>0</v>
      </c>
      <c r="AI68" s="123">
        <f>SUMPRODUCT(($AH$3=المنصرف!$E$3:$E$717)*1,('بيان العهد والتسويات'!$C68=المنصرف!$C$3:$C$717)*1,المنصرف!$J$3:$J$717)</f>
        <v>0</v>
      </c>
      <c r="AJ68" s="145">
        <f>SUMPRODUCT((AJ$3=المنصرف!$E$3:$E$717)*1,('بيان العهد والتسويات'!$C68=المنصرف!$C$3:$C$717)*1,المنصرف!$G$3:$G$717)</f>
        <v>0</v>
      </c>
      <c r="AK68" s="145">
        <f>SUMPRODUCT((AJ$3=المنصرف!$E$3:$E$717)*1,('بيان العهد والتسويات'!$C68=المنصرف!$C$3:$C$717)*1,المنصرف!$J$3:$J$717)</f>
        <v>0</v>
      </c>
      <c r="AL68" s="161">
        <f>SUMPRODUCT((AL$3=المنصرف!$E$3:$E$717)*1,('بيان العهد والتسويات'!$C68=المنصرف!$C$3:$C$717)*1,المنصرف!$G$3:$G$717)</f>
        <v>0</v>
      </c>
      <c r="AM68" s="161">
        <f>SUMPRODUCT((AL$3=المنصرف!$E$3:$E$717)*1,('بيان العهد والتسويات'!$C68=المنصرف!$C$3:$C$717)*1,المنصرف!$J$3:$J$717)</f>
        <v>0</v>
      </c>
      <c r="AN68" s="160">
        <f>SUMPRODUCT((AN$3=المنصرف!$E$3:$E$717)*1,('بيان العهد والتسويات'!$C68=المنصرف!$C$3:$C$717)*1,المنصرف!$G$3:$G$717)</f>
        <v>0</v>
      </c>
      <c r="AO68" s="160">
        <f>SUMPRODUCT((AN$3=المنصرف!$E$3:$E$717)*1,('بيان العهد والتسويات'!$C68=المنصرف!$C$3:$C$717)*1,المنصرف!$J$3:$J$717)</f>
        <v>0</v>
      </c>
      <c r="AP68" s="160">
        <f>SUMPRODUCT((AP$3=المنصرف!$E$3:$E$717)*1,('بيان العهد والتسويات'!$C68=المنصرف!$C$3:$C$717)*1,المنصرف!$G$3:$G$717)</f>
        <v>0</v>
      </c>
      <c r="AQ68" s="160">
        <f>SUMPRODUCT((AP$3=المنصرف!$E$3:$E$717)*1,('بيان العهد والتسويات'!$C68=المنصرف!$C$3:$C$717)*1,المنصرف!$J$3:$J$717)</f>
        <v>0</v>
      </c>
      <c r="AR68" s="160">
        <f>SUMPRODUCT((AR$3=المنصرف!$E$3:$E$717)*1,('بيان العهد والتسويات'!$C68=المنصرف!$C$3:$C$717)*1,المنصرف!$G$3:$G$717)</f>
        <v>0</v>
      </c>
      <c r="AS68" s="160">
        <f>SUMPRODUCT((AR$3=المنصرف!$E$3:$E$717)*1,('بيان العهد والتسويات'!$C68=المنصرف!$C$3:$C$717)*1,المنصرف!$J$3:$J$717)</f>
        <v>0</v>
      </c>
      <c r="AT68" s="160">
        <f>SUMPRODUCT((AT$3=المنصرف!$E$3:$E$717)*1,('بيان العهد والتسويات'!$C68=المنصرف!$C$3:$C$717)*1,المنصرف!$G$3:$G$717)</f>
        <v>0</v>
      </c>
      <c r="AU68" s="160">
        <f>SUMPRODUCT((AT$3=المنصرف!$E$3:$E$717)*1,('بيان العهد والتسويات'!$C68=المنصرف!$C$3:$C$717)*1,المنصرف!$J$3:$J$717)</f>
        <v>0</v>
      </c>
      <c r="AV68" s="160">
        <f>SUMPRODUCT((AV$3=المنصرف!$E$3:$E$717)*1,('بيان العهد والتسويات'!$C68=المنصرف!$C$3:$C$717)*1,المنصرف!$G$3:$G$717)</f>
        <v>0</v>
      </c>
      <c r="AW68" s="160">
        <f>SUMPRODUCT((AV$3=المنصرف!$E$3:$E$717)*1,('بيان العهد والتسويات'!$C68=المنصرف!$C$3:$C$717)*1,المنصرف!$J$3:$J$717)</f>
        <v>0</v>
      </c>
      <c r="AX68" s="160">
        <f>SUMPRODUCT((AX$3=المنصرف!$E$3:$E$717)*1,('بيان العهد والتسويات'!$C68=المنصرف!$C$3:$C$717)*1,المنصرف!$G$3:$G$717)</f>
        <v>0</v>
      </c>
      <c r="AY68" s="160">
        <f>SUMPRODUCT((AX$3=المنصرف!$E$3:$E$717)*1,('بيان العهد والتسويات'!$C68=المنصرف!$C$3:$C$717)*1,المنصرف!$J$3:$J$717)</f>
        <v>0</v>
      </c>
      <c r="AZ68" s="160">
        <f>SUMPRODUCT((AZ$3=المنصرف!$E$3:$E$717)*1,('بيان العهد والتسويات'!$C68=المنصرف!$C$3:$C$717)*1,المنصرف!$G$3:$G$717)</f>
        <v>0</v>
      </c>
      <c r="BA68" s="160">
        <f>SUMPRODUCT((AZ$3=المنصرف!$E$3:$E$717)*1,('بيان العهد والتسويات'!$C68=المنصرف!$C$3:$C$717)*1,المنصرف!$J$3:$J$717)</f>
        <v>0</v>
      </c>
      <c r="BB68" s="160">
        <f>SUMPRODUCT((BB$3=المنصرف!$E$3:$E$717)*1,('بيان العهد والتسويات'!$C68=المنصرف!$C$3:$C$717)*1,المنصرف!$G$3:$G$717)</f>
        <v>0</v>
      </c>
      <c r="BC68" s="160">
        <f>SUMPRODUCT((BB$3=المنصرف!$E$3:$E$717)*1,('بيان العهد والتسويات'!$C68=المنصرف!$C$3:$C$717)*1,المنصرف!$J$3:$J$717)</f>
        <v>0</v>
      </c>
      <c r="BD68" s="160">
        <f>SUMPRODUCT((BD$3=المنصرف!$E$3:$E$717)*1,('بيان العهد والتسويات'!$C68=المنصرف!$C$3:$C$717)*1,المنصرف!$G$3:$G$717)</f>
        <v>0</v>
      </c>
      <c r="BE68" s="160">
        <f>SUMPRODUCT((BD$3=المنصرف!$E$3:$E$717)*1,('بيان العهد والتسويات'!$C68=المنصرف!$C$3:$C$717)*1,المنصرف!$J$3:$J$717)</f>
        <v>0</v>
      </c>
      <c r="BF68" s="160">
        <f>SUMPRODUCT((BF$3=المنصرف!$E$3:$E$717)*1,('بيان العهد والتسويات'!$C68=المنصرف!$C$3:$C$717)*1,المنصرف!$G$3:$G$717)</f>
        <v>0</v>
      </c>
      <c r="BG68" s="160">
        <f>SUMPRODUCT((BF$3=المنصرف!$E$3:$E$717)*1,('بيان العهد والتسويات'!$C68=المنصرف!$C$3:$C$717)*1,المنصرف!$J$3:$J$717)</f>
        <v>0</v>
      </c>
      <c r="BH68" s="160">
        <f>SUMPRODUCT((BH$3=المنصرف!$E$3:$E$717)*1,('بيان العهد والتسويات'!$C68=المنصرف!$C$3:$C$717)*1,المنصرف!$G$3:$G$717)</f>
        <v>0</v>
      </c>
      <c r="BI68" s="160">
        <f>SUMPRODUCT((BH$3=المنصرف!$E$3:$E$717)*1,('بيان العهد والتسويات'!$C68=المنصرف!$C$3:$C$717)*1,المنصرف!$J$3:$J$717)</f>
        <v>0</v>
      </c>
      <c r="BJ68" s="160">
        <f>SUMPRODUCT((BJ$3=المنصرف!$E$3:$E$717)*1,('بيان العهد والتسويات'!$C68=المنصرف!$C$3:$C$717)*1,المنصرف!$G$3:$G$717)</f>
        <v>0</v>
      </c>
      <c r="BK68" s="160">
        <f>SUMPRODUCT((BJ$3=المنصرف!$E$3:$E$717)*1,('بيان العهد والتسويات'!$C68=المنصرف!$C$3:$C$717)*1,المنصرف!$J$3:$J$717)</f>
        <v>0</v>
      </c>
      <c r="BL68" s="160">
        <f>SUMPRODUCT((BL$3=المنصرف!$E$3:$E$717)*1,('بيان العهد والتسويات'!$C68=المنصرف!$C$3:$C$717)*1,المنصرف!$G$3:$G$717)</f>
        <v>0</v>
      </c>
      <c r="BM68" s="160">
        <f>SUMPRODUCT((BL$3=المنصرف!$E$3:$E$717)*1,('بيان العهد والتسويات'!$C68=المنصرف!$C$3:$C$717)*1,المنصرف!$J$3:$J$717)</f>
        <v>0</v>
      </c>
      <c r="BN68" s="160">
        <f>SUMPRODUCT((BN$3=المنصرف!$E$3:$E$717)*1,('بيان العهد والتسويات'!$C68=المنصرف!$C$3:$C$717)*1,المنصرف!$G$3:$G$717)</f>
        <v>0</v>
      </c>
      <c r="BO68" s="160">
        <f>SUMPRODUCT((BN$3=المنصرف!$E$3:$E$717)*1,('بيان العهد والتسويات'!$C68=المنصرف!$C$3:$C$717)*1,المنصرف!$J$3:$J$717)</f>
        <v>0</v>
      </c>
      <c r="BP68" s="160">
        <f>SUMPRODUCT((BP$3=المنصرف!$E$3:$E$717)*1,('بيان العهد والتسويات'!$C68=المنصرف!$C$3:$C$717)*1,المنصرف!$G$3:$G$717)</f>
        <v>0</v>
      </c>
      <c r="BQ68" s="160">
        <f>SUMPRODUCT((BP$3=المنصرف!$E$3:$E$717)*1,('بيان العهد والتسويات'!$C68=المنصرف!$C$3:$C$717)*1,المنصرف!$J$3:$J$717)</f>
        <v>0</v>
      </c>
      <c r="BR68" s="160">
        <f>SUMPRODUCT((BR$3=المنصرف!$E$3:$E$717)*1,('بيان العهد والتسويات'!$C68=المنصرف!$C$3:$C$717)*1,المنصرف!$G$3:$G$717)</f>
        <v>0</v>
      </c>
      <c r="BS68" s="160">
        <f>SUMPRODUCT((BR$3=المنصرف!$E$3:$E$717)*1,('بيان العهد والتسويات'!$C68=المنصرف!$C$3:$C$717)*1,المنصرف!$J$3:$J$717)</f>
        <v>0</v>
      </c>
      <c r="BT68" s="160">
        <f>SUMPRODUCT((BT$3=المنصرف!$E$3:$E$717)*1,('بيان العهد والتسويات'!$C68=المنصرف!$C$3:$C$717)*1,المنصرف!$G$3:$G$717)</f>
        <v>0</v>
      </c>
      <c r="BU68" s="160">
        <f>SUMPRODUCT((BT$3=المنصرف!$E$3:$E$717)*1,('بيان العهد والتسويات'!$C68=المنصرف!$C$3:$C$717)*1,المنصرف!$J$3:$J$717)</f>
        <v>0</v>
      </c>
      <c r="BV68" s="160">
        <f>SUMPRODUCT((BV$3=المنصرف!$E$3:$E$717)*1,('بيان العهد والتسويات'!$C68=المنصرف!$C$3:$C$717)*1,المنصرف!$G$3:$G$717)</f>
        <v>0</v>
      </c>
      <c r="BW68" s="160">
        <f>SUMPRODUCT((BV$3=المنصرف!$E$3:$E$717)*1,('بيان العهد والتسويات'!$C68=المنصرف!$C$3:$C$717)*1,المنصرف!$J$3:$J$717)</f>
        <v>0</v>
      </c>
      <c r="BX68" s="160">
        <f>SUMPRODUCT((BX$3=المنصرف!$E$3:$E$717)*1,('بيان العهد والتسويات'!$C68=المنصرف!$C$3:$C$717)*1,المنصرف!$G$3:$G$717)</f>
        <v>0</v>
      </c>
      <c r="BY68" s="160">
        <f>SUMPRODUCT((BX$3=المنصرف!$E$3:$E$717)*1,('بيان العهد والتسويات'!$C68=المنصرف!$C$3:$C$717)*1,المنصرف!$J$3:$J$717)</f>
        <v>0</v>
      </c>
      <c r="BZ68" s="160">
        <f>SUMPRODUCT((BZ$3=المنصرف!$E$3:$E$717)*1,('بيان العهد والتسويات'!$C68=المنصرف!$C$3:$C$717)*1,المنصرف!$G$3:$G$717)</f>
        <v>0</v>
      </c>
      <c r="CA68" s="160">
        <f>SUMPRODUCT((BZ$3=المنصرف!$E$3:$E$717)*1,('بيان العهد والتسويات'!$C68=المنصرف!$C$3:$C$717)*1,المنصرف!$J$3:$J$717)</f>
        <v>0</v>
      </c>
      <c r="CB68" s="160">
        <f>SUMPRODUCT((CB$3=المنصرف!$E$3:$E$717)*1,('بيان العهد والتسويات'!$C68=المنصرف!$C$3:$C$717)*1,المنصرف!$G$3:$G$717)</f>
        <v>0</v>
      </c>
      <c r="CC68" s="160">
        <f>SUMPRODUCT((CB$3=المنصرف!$E$3:$E$717)*1,('بيان العهد والتسويات'!$C68=المنصرف!$C$3:$C$717)*1,المنصرف!$J$3:$J$717)</f>
        <v>0</v>
      </c>
      <c r="CD68" s="160">
        <f>SUMPRODUCT((CD$3=المنصرف!$E$3:$E$717)*1,('بيان العهد والتسويات'!$C68=المنصرف!$C$3:$C$717)*1,المنصرف!$G$3:$G$717)</f>
        <v>0</v>
      </c>
      <c r="CE68" s="160">
        <f>SUMPRODUCT((CD$3=المنصرف!$E$3:$E$717)*1,('بيان العهد والتسويات'!$C68=المنصرف!$C$3:$C$717)*1,المنصرف!$J$3:$J$717)</f>
        <v>0</v>
      </c>
      <c r="CF68" s="160">
        <f>SUMPRODUCT((CF$3=المنصرف!$E$3:$E$717)*1,('بيان العهد والتسويات'!$C68=المنصرف!$C$3:$C$717)*1,المنصرف!$G$3:$G$717)</f>
        <v>0</v>
      </c>
      <c r="CG68" s="160">
        <f>SUMPRODUCT((CF$3=المنصرف!$E$3:$E$717)*1,('بيان العهد والتسويات'!$C68=المنصرف!$C$3:$C$717)*1,المنصرف!$J$3:$J$717)</f>
        <v>0</v>
      </c>
      <c r="CH68" s="160">
        <f>SUMPRODUCT((CH$3=المنصرف!$E$3:$E$717)*1,('بيان العهد والتسويات'!$C68=المنصرف!$C$3:$C$717)*1,المنصرف!$G$3:$G$717)</f>
        <v>0</v>
      </c>
      <c r="CI68" s="160">
        <f>SUMPRODUCT((CH$3=المنصرف!$E$3:$E$717)*1,('بيان العهد والتسويات'!$C68=المنصرف!$C$3:$C$717)*1,المنصرف!$J$3:$J$717)</f>
        <v>0</v>
      </c>
      <c r="CJ68" s="160">
        <f>SUMPRODUCT((CJ$3=المنصرف!$E$3:$E$717)*1,('بيان العهد والتسويات'!$C68=المنصرف!$C$3:$C$717)*1,المنصرف!$G$3:$G$717)</f>
        <v>0</v>
      </c>
      <c r="CK68" s="160">
        <f>SUMPRODUCT((CJ$3=المنصرف!$E$3:$E$717)*1,('بيان العهد والتسويات'!$C68=المنصرف!$C$3:$C$717)*1,المنصرف!$J$3:$J$717)</f>
        <v>0</v>
      </c>
      <c r="CL68" s="160">
        <f>SUMPRODUCT((CL$3=المنصرف!$E$3:$E$717)*1,('بيان العهد والتسويات'!$C68=المنصرف!$C$3:$C$717)*1,المنصرف!$G$3:$G$717)</f>
        <v>0</v>
      </c>
      <c r="CM68" s="160">
        <f>SUMPRODUCT((CL$3=المنصرف!$E$3:$E$717)*1,('بيان العهد والتسويات'!$C68=المنصرف!$C$3:$C$717)*1,المنصرف!$J$3:$J$717)</f>
        <v>0</v>
      </c>
      <c r="CN68" s="160">
        <f>SUMPRODUCT((CN$3=المنصرف!$E$3:$E$717)*1,('بيان العهد والتسويات'!$C68=المنصرف!$C$3:$C$717)*1,المنصرف!$G$3:$G$717)</f>
        <v>0</v>
      </c>
      <c r="CO68" s="160">
        <f>SUMPRODUCT((CN$3=المنصرف!$E$3:$E$717)*1,('بيان العهد والتسويات'!$C68=المنصرف!$C$3:$C$717)*1,المنصرف!$J$3:$J$717)</f>
        <v>0</v>
      </c>
      <c r="CP68" s="160">
        <f>SUMPRODUCT((CP$3=المنصرف!$E$3:$E$717)*1,('بيان العهد والتسويات'!$C68=المنصرف!$C$3:$C$717)*1,المنصرف!$G$3:$G$717)</f>
        <v>0</v>
      </c>
      <c r="CQ68" s="160">
        <f>SUMPRODUCT((CP$3=المنصرف!$E$3:$E$717)*1,('بيان العهد والتسويات'!$C68=المنصرف!$C$3:$C$717)*1,المنصرف!$J$3:$J$717)</f>
        <v>0</v>
      </c>
      <c r="CR68" s="160">
        <f>SUMPRODUCT((CR$3=المنصرف!$E$3:$E$717)*1,('بيان العهد والتسويات'!$C68=المنصرف!$C$3:$C$717)*1,المنصرف!$G$3:$G$717)</f>
        <v>0</v>
      </c>
      <c r="CS68" s="160">
        <f>SUMPRODUCT((CR$3=المنصرف!$E$3:$E$717)*1,('بيان العهد والتسويات'!$C68=المنصرف!$C$3:$C$717)*1,المنصرف!$J$3:$J$717)</f>
        <v>0</v>
      </c>
      <c r="CT68" s="160">
        <f>SUMPRODUCT((CT$3=المنصرف!$E$3:$E$717)*1,('بيان العهد والتسويات'!$C68=المنصرف!$C$3:$C$717)*1,المنصرف!$G$3:$G$717)</f>
        <v>0</v>
      </c>
      <c r="CU68" s="160">
        <f>SUMPRODUCT((CT$3=المنصرف!$E$3:$E$717)*1,('بيان العهد والتسويات'!$C68=المنصرف!$C$3:$C$717)*1,المنصرف!$J$3:$J$717)</f>
        <v>0</v>
      </c>
      <c r="CV68" s="160">
        <f>SUMPRODUCT((CV$3=المنصرف!$E$3:$E$717)*1,('بيان العهد والتسويات'!$C68=المنصرف!$C$3:$C$717)*1,المنصرف!$G$3:$G$717)</f>
        <v>0</v>
      </c>
      <c r="CW68" s="160">
        <f>SUMPRODUCT((CV$3=المنصرف!$E$3:$E$717)*1,('بيان العهد والتسويات'!$C68=المنصرف!$C$3:$C$717)*1,المنصرف!$J$3:$J$717)</f>
        <v>0</v>
      </c>
      <c r="CX68" s="160">
        <f>SUMPRODUCT((CX$3=المنصرف!$E$3:$E$717)*1,('بيان العهد والتسويات'!$C68=المنصرف!$C$3:$C$717)*1,المنصرف!$G$3:$G$717)</f>
        <v>0</v>
      </c>
      <c r="CY68" s="160">
        <f>SUMPRODUCT((CX$3=المنصرف!$E$3:$E$717)*1,('بيان العهد والتسويات'!$C68=المنصرف!$C$3:$C$717)*1,المنصرف!$J$3:$J$717)</f>
        <v>0</v>
      </c>
      <c r="CZ68" s="160">
        <f>SUMPRODUCT((CZ$3=المنصرف!$E$3:$E$717)*1,('بيان العهد والتسويات'!$C68=المنصرف!$C$3:$C$717)*1,المنصرف!$G$3:$G$717)</f>
        <v>0</v>
      </c>
      <c r="DA68" s="160">
        <f>SUMPRODUCT((CZ$3=المنصرف!$E$3:$E$717)*1,('بيان العهد والتسويات'!$C68=المنصرف!$C$3:$C$717)*1,المنصرف!$J$3:$J$717)</f>
        <v>0</v>
      </c>
    </row>
    <row r="69" spans="3:105" ht="20.25" x14ac:dyDescent="0.15">
      <c r="C69" s="134">
        <v>45901</v>
      </c>
      <c r="D69" s="121">
        <f>SUMPRODUCT(($D$3=المنصرف!$E$3:$E$717)*1,('بيان العهد والتسويات'!$C69=المنصرف!$C$3:$C$717)*1,المنصرف!$G$3:$G$717)</f>
        <v>0</v>
      </c>
      <c r="E69" s="122">
        <f>SUMPRODUCT(($D$3=المنصرف!$E$3:$E$717)*1,('بيان العهد والتسويات'!$C69=المنصرف!$C$3:$C$717)*1,المنصرف!$J$3:$J$717)</f>
        <v>0</v>
      </c>
      <c r="F69" s="124">
        <f>SUMPRODUCT(($F$3=المنصرف!$E$3:$E$717)*1,('بيان العهد والتسويات'!$C69=المنصرف!$C$3:$C$717)*1,المنصرف!$G$3:$G$717)</f>
        <v>0</v>
      </c>
      <c r="G69" s="123">
        <f>SUMPRODUCT(($F$3=المنصرف!$E$3:$E$717)*1,('بيان العهد والتسويات'!$C69=المنصرف!$C$3:$C$717)*1,المنصرف!$J$3:$J$717)</f>
        <v>0</v>
      </c>
      <c r="H69" s="121">
        <f>SUMPRODUCT(($H$3=المنصرف!$E$3:$E$717)*1,('بيان العهد والتسويات'!$C69=المنصرف!$C$3:$C$717)*1,المنصرف!$G$3:$G$717)</f>
        <v>0</v>
      </c>
      <c r="I69" s="122">
        <f>SUMPRODUCT(($H$3=المنصرف!$E$3:$E$717)*1,('بيان العهد والتسويات'!$C69=المنصرف!$C$3:$C$717)*1,المنصرف!$J$3:$J$717)</f>
        <v>0</v>
      </c>
      <c r="J69" s="124">
        <f>SUMPRODUCT(($J$3=المنصرف!$E$3:$E$717)*1,('بيان العهد والتسويات'!$C69=المنصرف!$C$3:$C$717)*1,المنصرف!$G$3:$G$717)</f>
        <v>0</v>
      </c>
      <c r="K69" s="123">
        <f>SUMPRODUCT(($J$3=المنصرف!$E$3:$E$717)*1,('بيان العهد والتسويات'!$C69=المنصرف!$C$3:$C$717)*1,المنصرف!$J$3:$J$717)</f>
        <v>0</v>
      </c>
      <c r="L69" s="121">
        <f>SUMPRODUCT(($L$3=المنصرف!$E$3:$E$717)*1,('بيان العهد والتسويات'!$C69=المنصرف!$C$3:$C$717)*1,المنصرف!$G$3:$G$717)</f>
        <v>0</v>
      </c>
      <c r="M69" s="122">
        <f>SUMPRODUCT(($L$3=المنصرف!$E$3:$E$717)*1,('بيان العهد والتسويات'!$C69=المنصرف!$C$3:$C$717)*1,المنصرف!$J$3:$J$717)</f>
        <v>0</v>
      </c>
      <c r="N69" s="124">
        <f>SUMPRODUCT(($N$3=المنصرف!$E$3:$E$717)*1,('بيان العهد والتسويات'!$C69=المنصرف!$C$3:$C$717)*1,المنصرف!$G$3:$G$717)</f>
        <v>0</v>
      </c>
      <c r="O69" s="123">
        <f>SUMPRODUCT(($N$3=المنصرف!$E$3:$E$717)*1,('بيان العهد والتسويات'!$C69=المنصرف!$C$3:$C$717)*1,المنصرف!$J$3:$J$717)</f>
        <v>0</v>
      </c>
      <c r="P69" s="121">
        <f>SUMPRODUCT(($P$3=المنصرف!$E$3:$E$717)*1,('بيان العهد والتسويات'!$C69=المنصرف!$C$3:$C$717)*1,المنصرف!$G$3:$G$717)</f>
        <v>0</v>
      </c>
      <c r="Q69" s="122">
        <f>SUMPRODUCT(($P$3=المنصرف!$E$3:$E$717)*1,('بيان العهد والتسويات'!$C69=المنصرف!$C$3:$C$717)*1,المنصرف!$J$3:$J$717)</f>
        <v>0</v>
      </c>
      <c r="R69" s="124">
        <f>SUMPRODUCT(($R$3=المنصرف!$E$3:$E$717)*1,('بيان العهد والتسويات'!$C69=المنصرف!$C$3:$C$717)*1,المنصرف!$G$3:$G$717)</f>
        <v>0</v>
      </c>
      <c r="S69" s="123">
        <f>SUMPRODUCT(($R$3=المنصرف!$E$3:$E$717)*1,('بيان العهد والتسويات'!$C69=المنصرف!$C$3:$C$717)*1,المنصرف!$J$3:$J$717)</f>
        <v>0</v>
      </c>
      <c r="T69" s="121">
        <f>SUMPRODUCT(($T$3=المنصرف!$E$3:$E$717)*1,('بيان العهد والتسويات'!$C69=المنصرف!$C$3:$C$717)*1,المنصرف!$G$3:$G$717)</f>
        <v>0</v>
      </c>
      <c r="U69" s="122">
        <f>SUMPRODUCT(($T$3=المنصرف!$E$3:$E$717)*1,('بيان العهد والتسويات'!$C69=المنصرف!$C$3:$C$717)*1,المنصرف!$J$3:$J$717)</f>
        <v>0</v>
      </c>
      <c r="V69" s="124">
        <f>SUMPRODUCT(($V$3=المنصرف!$E$3:$E$717)*1,('بيان العهد والتسويات'!$C69=المنصرف!$C$3:$C$717)*1,المنصرف!$G$3:$G$717)</f>
        <v>0</v>
      </c>
      <c r="W69" s="123">
        <f>SUMPRODUCT(($V$3=المنصرف!$E$3:$E$717)*1,('بيان العهد والتسويات'!$C69=المنصرف!$C$3:$C$717)*1,المنصرف!$J$3:$J$717)</f>
        <v>0</v>
      </c>
      <c r="X69" s="121">
        <f>SUMPRODUCT(($X$3=المنصرف!$E$3:$E$717)*1,('بيان العهد والتسويات'!$C69=المنصرف!$C$3:$C$717)*1,المنصرف!$G$3:$G$717)</f>
        <v>0</v>
      </c>
      <c r="Y69" s="122">
        <f>SUMPRODUCT(($X$3=المنصرف!$E$3:$E$717)*1,('بيان العهد والتسويات'!$C69=المنصرف!$C$3:$C$717)*1,المنصرف!$J$3:$J$717)</f>
        <v>0</v>
      </c>
      <c r="Z69" s="124">
        <f>SUMPRODUCT(($Z$3=المنصرف!$E$3:$E$717)*1,('بيان العهد والتسويات'!$C69=المنصرف!$C$3:$C$717)*1,المنصرف!$G$3:$G$717)</f>
        <v>0</v>
      </c>
      <c r="AA69" s="123">
        <f>SUMPRODUCT(($Z$3=المنصرف!$E$3:$E$717)*1,('بيان العهد والتسويات'!$C69=المنصرف!$C$3:$C$717)*1,المنصرف!$J$3:$J$717)</f>
        <v>0</v>
      </c>
      <c r="AB69" s="121">
        <f>SUMPRODUCT(($AB$3=المنصرف!$E$3:$E$717)*1,('بيان العهد والتسويات'!$C69=المنصرف!$C$3:$C$717)*1,المنصرف!$G$3:$G$717)</f>
        <v>0</v>
      </c>
      <c r="AC69" s="122">
        <f>SUMPRODUCT(($AB$3=المنصرف!$E$3:$E$717)*1,('بيان العهد والتسويات'!$C69=المنصرف!$C$3:$C$717)*1,المنصرف!$J$3:$J$717)</f>
        <v>0</v>
      </c>
      <c r="AD69" s="124">
        <f>SUMPRODUCT(($AD$3=المنصرف!$E$3:$E$717)*1,('بيان العهد والتسويات'!$C69=المنصرف!$C$3:$C$717)*1,المنصرف!$G$3:$G$717)</f>
        <v>0</v>
      </c>
      <c r="AE69" s="123">
        <f>SUMPRODUCT(($AD$3=المنصرف!$E$3:$E$717)*1,('بيان العهد والتسويات'!$C69=المنصرف!$C$3:$C$717)*1,المنصرف!$J$3:$J$717)</f>
        <v>0</v>
      </c>
      <c r="AF69" s="121">
        <f>SUMPRODUCT(($AF$3=المنصرف!$E$3:$E$717)*1,('بيان العهد والتسويات'!$C69=المنصرف!$C$3:$C$717)*1,المنصرف!$G$3:$G$717)</f>
        <v>0</v>
      </c>
      <c r="AG69" s="122">
        <f>SUMPRODUCT(($AF$3=المنصرف!$E$3:$E$717)*1,('بيان العهد والتسويات'!$C69=المنصرف!$C$3:$C$717)*1,المنصرف!$J$3:$J$717)</f>
        <v>0</v>
      </c>
      <c r="AH69" s="124">
        <f>SUMPRODUCT(($AH$3=المنصرف!$E$3:$E$717)*1,('بيان العهد والتسويات'!$C69=المنصرف!$C$3:$C$717)*1,المنصرف!$G$3:$G$717)</f>
        <v>0</v>
      </c>
      <c r="AI69" s="123">
        <f>SUMPRODUCT(($AH$3=المنصرف!$E$3:$E$717)*1,('بيان العهد والتسويات'!$C69=المنصرف!$C$3:$C$717)*1,المنصرف!$J$3:$J$717)</f>
        <v>0</v>
      </c>
      <c r="AJ69" s="145">
        <f>SUMPRODUCT((AJ$3=المنصرف!$E$3:$E$717)*1,('بيان العهد والتسويات'!$C69=المنصرف!$C$3:$C$717)*1,المنصرف!$G$3:$G$717)</f>
        <v>0</v>
      </c>
      <c r="AK69" s="145">
        <f>SUMPRODUCT((AJ$3=المنصرف!$E$3:$E$717)*1,('بيان العهد والتسويات'!$C69=المنصرف!$C$3:$C$717)*1,المنصرف!$J$3:$J$717)</f>
        <v>0</v>
      </c>
      <c r="AL69" s="161">
        <f>SUMPRODUCT((AL$3=المنصرف!$E$3:$E$717)*1,('بيان العهد والتسويات'!$C69=المنصرف!$C$3:$C$717)*1,المنصرف!$G$3:$G$717)</f>
        <v>0</v>
      </c>
      <c r="AM69" s="161">
        <f>SUMPRODUCT((AL$3=المنصرف!$E$3:$E$717)*1,('بيان العهد والتسويات'!$C69=المنصرف!$C$3:$C$717)*1,المنصرف!$J$3:$J$717)</f>
        <v>0</v>
      </c>
      <c r="AN69" s="160">
        <f>SUMPRODUCT((AN$3=المنصرف!$E$3:$E$717)*1,('بيان العهد والتسويات'!$C69=المنصرف!$C$3:$C$717)*1,المنصرف!$G$3:$G$717)</f>
        <v>0</v>
      </c>
      <c r="AO69" s="160">
        <f>SUMPRODUCT((AN$3=المنصرف!$E$3:$E$717)*1,('بيان العهد والتسويات'!$C69=المنصرف!$C$3:$C$717)*1,المنصرف!$J$3:$J$717)</f>
        <v>0</v>
      </c>
      <c r="AP69" s="160">
        <f>SUMPRODUCT((AP$3=المنصرف!$E$3:$E$717)*1,('بيان العهد والتسويات'!$C69=المنصرف!$C$3:$C$717)*1,المنصرف!$G$3:$G$717)</f>
        <v>0</v>
      </c>
      <c r="AQ69" s="160">
        <f>SUMPRODUCT((AP$3=المنصرف!$E$3:$E$717)*1,('بيان العهد والتسويات'!$C69=المنصرف!$C$3:$C$717)*1,المنصرف!$J$3:$J$717)</f>
        <v>0</v>
      </c>
      <c r="AR69" s="160">
        <f>SUMPRODUCT((AR$3=المنصرف!$E$3:$E$717)*1,('بيان العهد والتسويات'!$C69=المنصرف!$C$3:$C$717)*1,المنصرف!$G$3:$G$717)</f>
        <v>0</v>
      </c>
      <c r="AS69" s="160">
        <f>SUMPRODUCT((AR$3=المنصرف!$E$3:$E$717)*1,('بيان العهد والتسويات'!$C69=المنصرف!$C$3:$C$717)*1,المنصرف!$J$3:$J$717)</f>
        <v>0</v>
      </c>
      <c r="AT69" s="160">
        <f>SUMPRODUCT((AT$3=المنصرف!$E$3:$E$717)*1,('بيان العهد والتسويات'!$C69=المنصرف!$C$3:$C$717)*1,المنصرف!$G$3:$G$717)</f>
        <v>0</v>
      </c>
      <c r="AU69" s="160">
        <f>SUMPRODUCT((AT$3=المنصرف!$E$3:$E$717)*1,('بيان العهد والتسويات'!$C69=المنصرف!$C$3:$C$717)*1,المنصرف!$J$3:$J$717)</f>
        <v>0</v>
      </c>
      <c r="AV69" s="160">
        <f>SUMPRODUCT((AV$3=المنصرف!$E$3:$E$717)*1,('بيان العهد والتسويات'!$C69=المنصرف!$C$3:$C$717)*1,المنصرف!$G$3:$G$717)</f>
        <v>0</v>
      </c>
      <c r="AW69" s="160">
        <f>SUMPRODUCT((AV$3=المنصرف!$E$3:$E$717)*1,('بيان العهد والتسويات'!$C69=المنصرف!$C$3:$C$717)*1,المنصرف!$J$3:$J$717)</f>
        <v>0</v>
      </c>
      <c r="AX69" s="160">
        <f>SUMPRODUCT((AX$3=المنصرف!$E$3:$E$717)*1,('بيان العهد والتسويات'!$C69=المنصرف!$C$3:$C$717)*1,المنصرف!$G$3:$G$717)</f>
        <v>0</v>
      </c>
      <c r="AY69" s="160">
        <f>SUMPRODUCT((AX$3=المنصرف!$E$3:$E$717)*1,('بيان العهد والتسويات'!$C69=المنصرف!$C$3:$C$717)*1,المنصرف!$J$3:$J$717)</f>
        <v>0</v>
      </c>
      <c r="AZ69" s="160">
        <f>SUMPRODUCT((AZ$3=المنصرف!$E$3:$E$717)*1,('بيان العهد والتسويات'!$C69=المنصرف!$C$3:$C$717)*1,المنصرف!$G$3:$G$717)</f>
        <v>0</v>
      </c>
      <c r="BA69" s="160">
        <f>SUMPRODUCT((AZ$3=المنصرف!$E$3:$E$717)*1,('بيان العهد والتسويات'!$C69=المنصرف!$C$3:$C$717)*1,المنصرف!$J$3:$J$717)</f>
        <v>0</v>
      </c>
      <c r="BB69" s="160">
        <f>SUMPRODUCT((BB$3=المنصرف!$E$3:$E$717)*1,('بيان العهد والتسويات'!$C69=المنصرف!$C$3:$C$717)*1,المنصرف!$G$3:$G$717)</f>
        <v>0</v>
      </c>
      <c r="BC69" s="160">
        <f>SUMPRODUCT((BB$3=المنصرف!$E$3:$E$717)*1,('بيان العهد والتسويات'!$C69=المنصرف!$C$3:$C$717)*1,المنصرف!$J$3:$J$717)</f>
        <v>0</v>
      </c>
      <c r="BD69" s="160">
        <f>SUMPRODUCT((BD$3=المنصرف!$E$3:$E$717)*1,('بيان العهد والتسويات'!$C69=المنصرف!$C$3:$C$717)*1,المنصرف!$G$3:$G$717)</f>
        <v>0</v>
      </c>
      <c r="BE69" s="160">
        <f>SUMPRODUCT((BD$3=المنصرف!$E$3:$E$717)*1,('بيان العهد والتسويات'!$C69=المنصرف!$C$3:$C$717)*1,المنصرف!$J$3:$J$717)</f>
        <v>0</v>
      </c>
      <c r="BF69" s="160">
        <f>SUMPRODUCT((BF$3=المنصرف!$E$3:$E$717)*1,('بيان العهد والتسويات'!$C69=المنصرف!$C$3:$C$717)*1,المنصرف!$G$3:$G$717)</f>
        <v>0</v>
      </c>
      <c r="BG69" s="160">
        <f>SUMPRODUCT((BF$3=المنصرف!$E$3:$E$717)*1,('بيان العهد والتسويات'!$C69=المنصرف!$C$3:$C$717)*1,المنصرف!$J$3:$J$717)</f>
        <v>0</v>
      </c>
      <c r="BH69" s="160">
        <f>SUMPRODUCT((BH$3=المنصرف!$E$3:$E$717)*1,('بيان العهد والتسويات'!$C69=المنصرف!$C$3:$C$717)*1,المنصرف!$G$3:$G$717)</f>
        <v>0</v>
      </c>
      <c r="BI69" s="160">
        <f>SUMPRODUCT((BH$3=المنصرف!$E$3:$E$717)*1,('بيان العهد والتسويات'!$C69=المنصرف!$C$3:$C$717)*1,المنصرف!$J$3:$J$717)</f>
        <v>0</v>
      </c>
      <c r="BJ69" s="160">
        <f>SUMPRODUCT((BJ$3=المنصرف!$E$3:$E$717)*1,('بيان العهد والتسويات'!$C69=المنصرف!$C$3:$C$717)*1,المنصرف!$G$3:$G$717)</f>
        <v>0</v>
      </c>
      <c r="BK69" s="160">
        <f>SUMPRODUCT((BJ$3=المنصرف!$E$3:$E$717)*1,('بيان العهد والتسويات'!$C69=المنصرف!$C$3:$C$717)*1,المنصرف!$J$3:$J$717)</f>
        <v>0</v>
      </c>
      <c r="BL69" s="160">
        <f>SUMPRODUCT((BL$3=المنصرف!$E$3:$E$717)*1,('بيان العهد والتسويات'!$C69=المنصرف!$C$3:$C$717)*1,المنصرف!$G$3:$G$717)</f>
        <v>0</v>
      </c>
      <c r="BM69" s="160">
        <f>SUMPRODUCT((BL$3=المنصرف!$E$3:$E$717)*1,('بيان العهد والتسويات'!$C69=المنصرف!$C$3:$C$717)*1,المنصرف!$J$3:$J$717)</f>
        <v>0</v>
      </c>
      <c r="BN69" s="160">
        <f>SUMPRODUCT((BN$3=المنصرف!$E$3:$E$717)*1,('بيان العهد والتسويات'!$C69=المنصرف!$C$3:$C$717)*1,المنصرف!$G$3:$G$717)</f>
        <v>0</v>
      </c>
      <c r="BO69" s="160">
        <f>SUMPRODUCT((BN$3=المنصرف!$E$3:$E$717)*1,('بيان العهد والتسويات'!$C69=المنصرف!$C$3:$C$717)*1,المنصرف!$J$3:$J$717)</f>
        <v>0</v>
      </c>
      <c r="BP69" s="160">
        <f>SUMPRODUCT((BP$3=المنصرف!$E$3:$E$717)*1,('بيان العهد والتسويات'!$C69=المنصرف!$C$3:$C$717)*1,المنصرف!$G$3:$G$717)</f>
        <v>0</v>
      </c>
      <c r="BQ69" s="160">
        <f>SUMPRODUCT((BP$3=المنصرف!$E$3:$E$717)*1,('بيان العهد والتسويات'!$C69=المنصرف!$C$3:$C$717)*1,المنصرف!$J$3:$J$717)</f>
        <v>0</v>
      </c>
      <c r="BR69" s="160">
        <f>SUMPRODUCT((BR$3=المنصرف!$E$3:$E$717)*1,('بيان العهد والتسويات'!$C69=المنصرف!$C$3:$C$717)*1,المنصرف!$G$3:$G$717)</f>
        <v>0</v>
      </c>
      <c r="BS69" s="160">
        <f>SUMPRODUCT((BR$3=المنصرف!$E$3:$E$717)*1,('بيان العهد والتسويات'!$C69=المنصرف!$C$3:$C$717)*1,المنصرف!$J$3:$J$717)</f>
        <v>0</v>
      </c>
      <c r="BT69" s="160">
        <f>SUMPRODUCT((BT$3=المنصرف!$E$3:$E$717)*1,('بيان العهد والتسويات'!$C69=المنصرف!$C$3:$C$717)*1,المنصرف!$G$3:$G$717)</f>
        <v>0</v>
      </c>
      <c r="BU69" s="160">
        <f>SUMPRODUCT((BT$3=المنصرف!$E$3:$E$717)*1,('بيان العهد والتسويات'!$C69=المنصرف!$C$3:$C$717)*1,المنصرف!$J$3:$J$717)</f>
        <v>0</v>
      </c>
      <c r="BV69" s="160">
        <f>SUMPRODUCT((BV$3=المنصرف!$E$3:$E$717)*1,('بيان العهد والتسويات'!$C69=المنصرف!$C$3:$C$717)*1,المنصرف!$G$3:$G$717)</f>
        <v>0</v>
      </c>
      <c r="BW69" s="160">
        <f>SUMPRODUCT((BV$3=المنصرف!$E$3:$E$717)*1,('بيان العهد والتسويات'!$C69=المنصرف!$C$3:$C$717)*1,المنصرف!$J$3:$J$717)</f>
        <v>0</v>
      </c>
      <c r="BX69" s="160">
        <f>SUMPRODUCT((BX$3=المنصرف!$E$3:$E$717)*1,('بيان العهد والتسويات'!$C69=المنصرف!$C$3:$C$717)*1,المنصرف!$G$3:$G$717)</f>
        <v>0</v>
      </c>
      <c r="BY69" s="160">
        <f>SUMPRODUCT((BX$3=المنصرف!$E$3:$E$717)*1,('بيان العهد والتسويات'!$C69=المنصرف!$C$3:$C$717)*1,المنصرف!$J$3:$J$717)</f>
        <v>0</v>
      </c>
      <c r="BZ69" s="160">
        <f>SUMPRODUCT((BZ$3=المنصرف!$E$3:$E$717)*1,('بيان العهد والتسويات'!$C69=المنصرف!$C$3:$C$717)*1,المنصرف!$G$3:$G$717)</f>
        <v>0</v>
      </c>
      <c r="CA69" s="160">
        <f>SUMPRODUCT((BZ$3=المنصرف!$E$3:$E$717)*1,('بيان العهد والتسويات'!$C69=المنصرف!$C$3:$C$717)*1,المنصرف!$J$3:$J$717)</f>
        <v>0</v>
      </c>
      <c r="CB69" s="160">
        <f>SUMPRODUCT((CB$3=المنصرف!$E$3:$E$717)*1,('بيان العهد والتسويات'!$C69=المنصرف!$C$3:$C$717)*1,المنصرف!$G$3:$G$717)</f>
        <v>0</v>
      </c>
      <c r="CC69" s="160">
        <f>SUMPRODUCT((CB$3=المنصرف!$E$3:$E$717)*1,('بيان العهد والتسويات'!$C69=المنصرف!$C$3:$C$717)*1,المنصرف!$J$3:$J$717)</f>
        <v>0</v>
      </c>
      <c r="CD69" s="160">
        <f>SUMPRODUCT((CD$3=المنصرف!$E$3:$E$717)*1,('بيان العهد والتسويات'!$C69=المنصرف!$C$3:$C$717)*1,المنصرف!$G$3:$G$717)</f>
        <v>0</v>
      </c>
      <c r="CE69" s="160">
        <f>SUMPRODUCT((CD$3=المنصرف!$E$3:$E$717)*1,('بيان العهد والتسويات'!$C69=المنصرف!$C$3:$C$717)*1,المنصرف!$J$3:$J$717)</f>
        <v>0</v>
      </c>
      <c r="CF69" s="160">
        <f>SUMPRODUCT((CF$3=المنصرف!$E$3:$E$717)*1,('بيان العهد والتسويات'!$C69=المنصرف!$C$3:$C$717)*1,المنصرف!$G$3:$G$717)</f>
        <v>0</v>
      </c>
      <c r="CG69" s="160">
        <f>SUMPRODUCT((CF$3=المنصرف!$E$3:$E$717)*1,('بيان العهد والتسويات'!$C69=المنصرف!$C$3:$C$717)*1,المنصرف!$J$3:$J$717)</f>
        <v>0</v>
      </c>
      <c r="CH69" s="160">
        <f>SUMPRODUCT((CH$3=المنصرف!$E$3:$E$717)*1,('بيان العهد والتسويات'!$C69=المنصرف!$C$3:$C$717)*1,المنصرف!$G$3:$G$717)</f>
        <v>0</v>
      </c>
      <c r="CI69" s="160">
        <f>SUMPRODUCT((CH$3=المنصرف!$E$3:$E$717)*1,('بيان العهد والتسويات'!$C69=المنصرف!$C$3:$C$717)*1,المنصرف!$J$3:$J$717)</f>
        <v>0</v>
      </c>
      <c r="CJ69" s="160">
        <f>SUMPRODUCT((CJ$3=المنصرف!$E$3:$E$717)*1,('بيان العهد والتسويات'!$C69=المنصرف!$C$3:$C$717)*1,المنصرف!$G$3:$G$717)</f>
        <v>0</v>
      </c>
      <c r="CK69" s="160">
        <f>SUMPRODUCT((CJ$3=المنصرف!$E$3:$E$717)*1,('بيان العهد والتسويات'!$C69=المنصرف!$C$3:$C$717)*1,المنصرف!$J$3:$J$717)</f>
        <v>0</v>
      </c>
      <c r="CL69" s="160">
        <f>SUMPRODUCT((CL$3=المنصرف!$E$3:$E$717)*1,('بيان العهد والتسويات'!$C69=المنصرف!$C$3:$C$717)*1,المنصرف!$G$3:$G$717)</f>
        <v>0</v>
      </c>
      <c r="CM69" s="160">
        <f>SUMPRODUCT((CL$3=المنصرف!$E$3:$E$717)*1,('بيان العهد والتسويات'!$C69=المنصرف!$C$3:$C$717)*1,المنصرف!$J$3:$J$717)</f>
        <v>0</v>
      </c>
      <c r="CN69" s="160">
        <f>SUMPRODUCT((CN$3=المنصرف!$E$3:$E$717)*1,('بيان العهد والتسويات'!$C69=المنصرف!$C$3:$C$717)*1,المنصرف!$G$3:$G$717)</f>
        <v>0</v>
      </c>
      <c r="CO69" s="160">
        <f>SUMPRODUCT((CN$3=المنصرف!$E$3:$E$717)*1,('بيان العهد والتسويات'!$C69=المنصرف!$C$3:$C$717)*1,المنصرف!$J$3:$J$717)</f>
        <v>0</v>
      </c>
      <c r="CP69" s="160">
        <f>SUMPRODUCT((CP$3=المنصرف!$E$3:$E$717)*1,('بيان العهد والتسويات'!$C69=المنصرف!$C$3:$C$717)*1,المنصرف!$G$3:$G$717)</f>
        <v>0</v>
      </c>
      <c r="CQ69" s="160">
        <f>SUMPRODUCT((CP$3=المنصرف!$E$3:$E$717)*1,('بيان العهد والتسويات'!$C69=المنصرف!$C$3:$C$717)*1,المنصرف!$J$3:$J$717)</f>
        <v>0</v>
      </c>
      <c r="CR69" s="160">
        <f>SUMPRODUCT((CR$3=المنصرف!$E$3:$E$717)*1,('بيان العهد والتسويات'!$C69=المنصرف!$C$3:$C$717)*1,المنصرف!$G$3:$G$717)</f>
        <v>0</v>
      </c>
      <c r="CS69" s="160">
        <f>SUMPRODUCT((CR$3=المنصرف!$E$3:$E$717)*1,('بيان العهد والتسويات'!$C69=المنصرف!$C$3:$C$717)*1,المنصرف!$J$3:$J$717)</f>
        <v>0</v>
      </c>
      <c r="CT69" s="160">
        <f>SUMPRODUCT((CT$3=المنصرف!$E$3:$E$717)*1,('بيان العهد والتسويات'!$C69=المنصرف!$C$3:$C$717)*1,المنصرف!$G$3:$G$717)</f>
        <v>0</v>
      </c>
      <c r="CU69" s="160">
        <f>SUMPRODUCT((CT$3=المنصرف!$E$3:$E$717)*1,('بيان العهد والتسويات'!$C69=المنصرف!$C$3:$C$717)*1,المنصرف!$J$3:$J$717)</f>
        <v>0</v>
      </c>
      <c r="CV69" s="160">
        <f>SUMPRODUCT((CV$3=المنصرف!$E$3:$E$717)*1,('بيان العهد والتسويات'!$C69=المنصرف!$C$3:$C$717)*1,المنصرف!$G$3:$G$717)</f>
        <v>0</v>
      </c>
      <c r="CW69" s="160">
        <f>SUMPRODUCT((CV$3=المنصرف!$E$3:$E$717)*1,('بيان العهد والتسويات'!$C69=المنصرف!$C$3:$C$717)*1,المنصرف!$J$3:$J$717)</f>
        <v>0</v>
      </c>
      <c r="CX69" s="160">
        <f>SUMPRODUCT((CX$3=المنصرف!$E$3:$E$717)*1,('بيان العهد والتسويات'!$C69=المنصرف!$C$3:$C$717)*1,المنصرف!$G$3:$G$717)</f>
        <v>0</v>
      </c>
      <c r="CY69" s="160">
        <f>SUMPRODUCT((CX$3=المنصرف!$E$3:$E$717)*1,('بيان العهد والتسويات'!$C69=المنصرف!$C$3:$C$717)*1,المنصرف!$J$3:$J$717)</f>
        <v>0</v>
      </c>
      <c r="CZ69" s="160">
        <f>SUMPRODUCT((CZ$3=المنصرف!$E$3:$E$717)*1,('بيان العهد والتسويات'!$C69=المنصرف!$C$3:$C$717)*1,المنصرف!$G$3:$G$717)</f>
        <v>0</v>
      </c>
      <c r="DA69" s="160">
        <f>SUMPRODUCT((CZ$3=المنصرف!$E$3:$E$717)*1,('بيان العهد والتسويات'!$C69=المنصرف!$C$3:$C$717)*1,المنصرف!$J$3:$J$717)</f>
        <v>0</v>
      </c>
    </row>
    <row r="70" spans="3:105" ht="20.25" x14ac:dyDescent="0.15">
      <c r="C70" s="134">
        <v>45902</v>
      </c>
      <c r="D70" s="121">
        <f>SUMPRODUCT(($D$3=المنصرف!$E$3:$E$717)*1,('بيان العهد والتسويات'!$C70=المنصرف!$C$3:$C$717)*1,المنصرف!$G$3:$G$717)</f>
        <v>0</v>
      </c>
      <c r="E70" s="122">
        <f>SUMPRODUCT(($D$3=المنصرف!$E$3:$E$717)*1,('بيان العهد والتسويات'!$C70=المنصرف!$C$3:$C$717)*1,المنصرف!$J$3:$J$717)</f>
        <v>0</v>
      </c>
      <c r="F70" s="124">
        <f>SUMPRODUCT(($F$3=المنصرف!$E$3:$E$717)*1,('بيان العهد والتسويات'!$C70=المنصرف!$C$3:$C$717)*1,المنصرف!$G$3:$G$717)</f>
        <v>0</v>
      </c>
      <c r="G70" s="123">
        <f>SUMPRODUCT(($F$3=المنصرف!$E$3:$E$717)*1,('بيان العهد والتسويات'!$C70=المنصرف!$C$3:$C$717)*1,المنصرف!$J$3:$J$717)</f>
        <v>0</v>
      </c>
      <c r="H70" s="121">
        <f>SUMPRODUCT(($H$3=المنصرف!$E$3:$E$717)*1,('بيان العهد والتسويات'!$C70=المنصرف!$C$3:$C$717)*1,المنصرف!$G$3:$G$717)</f>
        <v>0</v>
      </c>
      <c r="I70" s="122">
        <f>SUMPRODUCT(($H$3=المنصرف!$E$3:$E$717)*1,('بيان العهد والتسويات'!$C70=المنصرف!$C$3:$C$717)*1,المنصرف!$J$3:$J$717)</f>
        <v>0</v>
      </c>
      <c r="J70" s="124">
        <f>SUMPRODUCT(($J$3=المنصرف!$E$3:$E$717)*1,('بيان العهد والتسويات'!$C70=المنصرف!$C$3:$C$717)*1,المنصرف!$G$3:$G$717)</f>
        <v>0</v>
      </c>
      <c r="K70" s="123">
        <f>SUMPRODUCT(($J$3=المنصرف!$E$3:$E$717)*1,('بيان العهد والتسويات'!$C70=المنصرف!$C$3:$C$717)*1,المنصرف!$J$3:$J$717)</f>
        <v>0</v>
      </c>
      <c r="L70" s="121">
        <f>SUMPRODUCT(($L$3=المنصرف!$E$3:$E$717)*1,('بيان العهد والتسويات'!$C70=المنصرف!$C$3:$C$717)*1,المنصرف!$G$3:$G$717)</f>
        <v>0</v>
      </c>
      <c r="M70" s="122">
        <f>SUMPRODUCT(($L$3=المنصرف!$E$3:$E$717)*1,('بيان العهد والتسويات'!$C70=المنصرف!$C$3:$C$717)*1,المنصرف!$J$3:$J$717)</f>
        <v>0</v>
      </c>
      <c r="N70" s="124">
        <f>SUMPRODUCT(($N$3=المنصرف!$E$3:$E$717)*1,('بيان العهد والتسويات'!$C70=المنصرف!$C$3:$C$717)*1,المنصرف!$G$3:$G$717)</f>
        <v>0</v>
      </c>
      <c r="O70" s="123">
        <f>SUMPRODUCT(($N$3=المنصرف!$E$3:$E$717)*1,('بيان العهد والتسويات'!$C70=المنصرف!$C$3:$C$717)*1,المنصرف!$J$3:$J$717)</f>
        <v>0</v>
      </c>
      <c r="P70" s="121">
        <f>SUMPRODUCT(($P$3=المنصرف!$E$3:$E$717)*1,('بيان العهد والتسويات'!$C70=المنصرف!$C$3:$C$717)*1,المنصرف!$G$3:$G$717)</f>
        <v>0</v>
      </c>
      <c r="Q70" s="122">
        <f>SUMPRODUCT(($P$3=المنصرف!$E$3:$E$717)*1,('بيان العهد والتسويات'!$C70=المنصرف!$C$3:$C$717)*1,المنصرف!$J$3:$J$717)</f>
        <v>0</v>
      </c>
      <c r="R70" s="124">
        <f>SUMPRODUCT(($R$3=المنصرف!$E$3:$E$717)*1,('بيان العهد والتسويات'!$C70=المنصرف!$C$3:$C$717)*1,المنصرف!$G$3:$G$717)</f>
        <v>0</v>
      </c>
      <c r="S70" s="123">
        <f>SUMPRODUCT(($R$3=المنصرف!$E$3:$E$717)*1,('بيان العهد والتسويات'!$C70=المنصرف!$C$3:$C$717)*1,المنصرف!$J$3:$J$717)</f>
        <v>0</v>
      </c>
      <c r="T70" s="121">
        <f>SUMPRODUCT(($T$3=المنصرف!$E$3:$E$717)*1,('بيان العهد والتسويات'!$C70=المنصرف!$C$3:$C$717)*1,المنصرف!$G$3:$G$717)</f>
        <v>0</v>
      </c>
      <c r="U70" s="122">
        <f>SUMPRODUCT(($T$3=المنصرف!$E$3:$E$717)*1,('بيان العهد والتسويات'!$C70=المنصرف!$C$3:$C$717)*1,المنصرف!$J$3:$J$717)</f>
        <v>0</v>
      </c>
      <c r="V70" s="124">
        <f>SUMPRODUCT(($V$3=المنصرف!$E$3:$E$717)*1,('بيان العهد والتسويات'!$C70=المنصرف!$C$3:$C$717)*1,المنصرف!$G$3:$G$717)</f>
        <v>0</v>
      </c>
      <c r="W70" s="123">
        <f>SUMPRODUCT(($V$3=المنصرف!$E$3:$E$717)*1,('بيان العهد والتسويات'!$C70=المنصرف!$C$3:$C$717)*1,المنصرف!$J$3:$J$717)</f>
        <v>0</v>
      </c>
      <c r="X70" s="121">
        <f>SUMPRODUCT(($X$3=المنصرف!$E$3:$E$717)*1,('بيان العهد والتسويات'!$C70=المنصرف!$C$3:$C$717)*1,المنصرف!$G$3:$G$717)</f>
        <v>0</v>
      </c>
      <c r="Y70" s="122">
        <f>SUMPRODUCT(($X$3=المنصرف!$E$3:$E$717)*1,('بيان العهد والتسويات'!$C70=المنصرف!$C$3:$C$717)*1,المنصرف!$J$3:$J$717)</f>
        <v>0</v>
      </c>
      <c r="Z70" s="124">
        <f>SUMPRODUCT(($Z$3=المنصرف!$E$3:$E$717)*1,('بيان العهد والتسويات'!$C70=المنصرف!$C$3:$C$717)*1,المنصرف!$G$3:$G$717)</f>
        <v>0</v>
      </c>
      <c r="AA70" s="123">
        <f>SUMPRODUCT(($Z$3=المنصرف!$E$3:$E$717)*1,('بيان العهد والتسويات'!$C70=المنصرف!$C$3:$C$717)*1,المنصرف!$J$3:$J$717)</f>
        <v>0</v>
      </c>
      <c r="AB70" s="121">
        <f>SUMPRODUCT(($AB$3=المنصرف!$E$3:$E$717)*1,('بيان العهد والتسويات'!$C70=المنصرف!$C$3:$C$717)*1,المنصرف!$G$3:$G$717)</f>
        <v>0</v>
      </c>
      <c r="AC70" s="122">
        <f>SUMPRODUCT(($AB$3=المنصرف!$E$3:$E$717)*1,('بيان العهد والتسويات'!$C70=المنصرف!$C$3:$C$717)*1,المنصرف!$J$3:$J$717)</f>
        <v>0</v>
      </c>
      <c r="AD70" s="124">
        <f>SUMPRODUCT(($AD$3=المنصرف!$E$3:$E$717)*1,('بيان العهد والتسويات'!$C70=المنصرف!$C$3:$C$717)*1,المنصرف!$G$3:$G$717)</f>
        <v>0</v>
      </c>
      <c r="AE70" s="123">
        <f>SUMPRODUCT(($AD$3=المنصرف!$E$3:$E$717)*1,('بيان العهد والتسويات'!$C70=المنصرف!$C$3:$C$717)*1,المنصرف!$J$3:$J$717)</f>
        <v>0</v>
      </c>
      <c r="AF70" s="121">
        <f>SUMPRODUCT(($AF$3=المنصرف!$E$3:$E$717)*1,('بيان العهد والتسويات'!$C70=المنصرف!$C$3:$C$717)*1,المنصرف!$G$3:$G$717)</f>
        <v>0</v>
      </c>
      <c r="AG70" s="122">
        <f>SUMPRODUCT(($AF$3=المنصرف!$E$3:$E$717)*1,('بيان العهد والتسويات'!$C70=المنصرف!$C$3:$C$717)*1,المنصرف!$J$3:$J$717)</f>
        <v>0</v>
      </c>
      <c r="AH70" s="124">
        <f>SUMPRODUCT(($AH$3=المنصرف!$E$3:$E$717)*1,('بيان العهد والتسويات'!$C70=المنصرف!$C$3:$C$717)*1,المنصرف!$G$3:$G$717)</f>
        <v>0</v>
      </c>
      <c r="AI70" s="123">
        <f>SUMPRODUCT(($AH$3=المنصرف!$E$3:$E$717)*1,('بيان العهد والتسويات'!$C70=المنصرف!$C$3:$C$717)*1,المنصرف!$J$3:$J$717)</f>
        <v>0</v>
      </c>
      <c r="AJ70" s="145">
        <f>SUMPRODUCT((AJ$3=المنصرف!$E$3:$E$717)*1,('بيان العهد والتسويات'!$C70=المنصرف!$C$3:$C$717)*1,المنصرف!$G$3:$G$717)</f>
        <v>0</v>
      </c>
      <c r="AK70" s="145">
        <f>SUMPRODUCT((AJ$3=المنصرف!$E$3:$E$717)*1,('بيان العهد والتسويات'!$C70=المنصرف!$C$3:$C$717)*1,المنصرف!$J$3:$J$717)</f>
        <v>0</v>
      </c>
      <c r="AL70" s="161">
        <f>SUMPRODUCT((AL$3=المنصرف!$E$3:$E$717)*1,('بيان العهد والتسويات'!$C70=المنصرف!$C$3:$C$717)*1,المنصرف!$G$3:$G$717)</f>
        <v>0</v>
      </c>
      <c r="AM70" s="161">
        <f>SUMPRODUCT((AL$3=المنصرف!$E$3:$E$717)*1,('بيان العهد والتسويات'!$C70=المنصرف!$C$3:$C$717)*1,المنصرف!$J$3:$J$717)</f>
        <v>0</v>
      </c>
      <c r="AN70" s="160">
        <f>SUMPRODUCT((AN$3=المنصرف!$E$3:$E$717)*1,('بيان العهد والتسويات'!$C70=المنصرف!$C$3:$C$717)*1,المنصرف!$G$3:$G$717)</f>
        <v>0</v>
      </c>
      <c r="AO70" s="160">
        <f>SUMPRODUCT((AN$3=المنصرف!$E$3:$E$717)*1,('بيان العهد والتسويات'!$C70=المنصرف!$C$3:$C$717)*1,المنصرف!$J$3:$J$717)</f>
        <v>0</v>
      </c>
      <c r="AP70" s="160">
        <f>SUMPRODUCT((AP$3=المنصرف!$E$3:$E$717)*1,('بيان العهد والتسويات'!$C70=المنصرف!$C$3:$C$717)*1,المنصرف!$G$3:$G$717)</f>
        <v>0</v>
      </c>
      <c r="AQ70" s="160">
        <f>SUMPRODUCT((AP$3=المنصرف!$E$3:$E$717)*1,('بيان العهد والتسويات'!$C70=المنصرف!$C$3:$C$717)*1,المنصرف!$J$3:$J$717)</f>
        <v>0</v>
      </c>
      <c r="AR70" s="160">
        <f>SUMPRODUCT((AR$3=المنصرف!$E$3:$E$717)*1,('بيان العهد والتسويات'!$C70=المنصرف!$C$3:$C$717)*1,المنصرف!$G$3:$G$717)</f>
        <v>0</v>
      </c>
      <c r="AS70" s="160">
        <f>SUMPRODUCT((AR$3=المنصرف!$E$3:$E$717)*1,('بيان العهد والتسويات'!$C70=المنصرف!$C$3:$C$717)*1,المنصرف!$J$3:$J$717)</f>
        <v>0</v>
      </c>
      <c r="AT70" s="160">
        <f>SUMPRODUCT((AT$3=المنصرف!$E$3:$E$717)*1,('بيان العهد والتسويات'!$C70=المنصرف!$C$3:$C$717)*1,المنصرف!$G$3:$G$717)</f>
        <v>0</v>
      </c>
      <c r="AU70" s="160">
        <f>SUMPRODUCT((AT$3=المنصرف!$E$3:$E$717)*1,('بيان العهد والتسويات'!$C70=المنصرف!$C$3:$C$717)*1,المنصرف!$J$3:$J$717)</f>
        <v>0</v>
      </c>
      <c r="AV70" s="160">
        <f>SUMPRODUCT((AV$3=المنصرف!$E$3:$E$717)*1,('بيان العهد والتسويات'!$C70=المنصرف!$C$3:$C$717)*1,المنصرف!$G$3:$G$717)</f>
        <v>0</v>
      </c>
      <c r="AW70" s="160">
        <f>SUMPRODUCT((AV$3=المنصرف!$E$3:$E$717)*1,('بيان العهد والتسويات'!$C70=المنصرف!$C$3:$C$717)*1,المنصرف!$J$3:$J$717)</f>
        <v>0</v>
      </c>
      <c r="AX70" s="160">
        <f>SUMPRODUCT((AX$3=المنصرف!$E$3:$E$717)*1,('بيان العهد والتسويات'!$C70=المنصرف!$C$3:$C$717)*1,المنصرف!$G$3:$G$717)</f>
        <v>0</v>
      </c>
      <c r="AY70" s="160">
        <f>SUMPRODUCT((AX$3=المنصرف!$E$3:$E$717)*1,('بيان العهد والتسويات'!$C70=المنصرف!$C$3:$C$717)*1,المنصرف!$J$3:$J$717)</f>
        <v>0</v>
      </c>
      <c r="AZ70" s="160">
        <f>SUMPRODUCT((AZ$3=المنصرف!$E$3:$E$717)*1,('بيان العهد والتسويات'!$C70=المنصرف!$C$3:$C$717)*1,المنصرف!$G$3:$G$717)</f>
        <v>0</v>
      </c>
      <c r="BA70" s="160">
        <f>SUMPRODUCT((AZ$3=المنصرف!$E$3:$E$717)*1,('بيان العهد والتسويات'!$C70=المنصرف!$C$3:$C$717)*1,المنصرف!$J$3:$J$717)</f>
        <v>0</v>
      </c>
      <c r="BB70" s="160">
        <f>SUMPRODUCT((BB$3=المنصرف!$E$3:$E$717)*1,('بيان العهد والتسويات'!$C70=المنصرف!$C$3:$C$717)*1,المنصرف!$G$3:$G$717)</f>
        <v>0</v>
      </c>
      <c r="BC70" s="160">
        <f>SUMPRODUCT((BB$3=المنصرف!$E$3:$E$717)*1,('بيان العهد والتسويات'!$C70=المنصرف!$C$3:$C$717)*1,المنصرف!$J$3:$J$717)</f>
        <v>0</v>
      </c>
      <c r="BD70" s="160">
        <f>SUMPRODUCT((BD$3=المنصرف!$E$3:$E$717)*1,('بيان العهد والتسويات'!$C70=المنصرف!$C$3:$C$717)*1,المنصرف!$G$3:$G$717)</f>
        <v>0</v>
      </c>
      <c r="BE70" s="160">
        <f>SUMPRODUCT((BD$3=المنصرف!$E$3:$E$717)*1,('بيان العهد والتسويات'!$C70=المنصرف!$C$3:$C$717)*1,المنصرف!$J$3:$J$717)</f>
        <v>0</v>
      </c>
      <c r="BF70" s="160">
        <f>SUMPRODUCT((BF$3=المنصرف!$E$3:$E$717)*1,('بيان العهد والتسويات'!$C70=المنصرف!$C$3:$C$717)*1,المنصرف!$G$3:$G$717)</f>
        <v>0</v>
      </c>
      <c r="BG70" s="160">
        <f>SUMPRODUCT((BF$3=المنصرف!$E$3:$E$717)*1,('بيان العهد والتسويات'!$C70=المنصرف!$C$3:$C$717)*1,المنصرف!$J$3:$J$717)</f>
        <v>0</v>
      </c>
      <c r="BH70" s="160">
        <f>SUMPRODUCT((BH$3=المنصرف!$E$3:$E$717)*1,('بيان العهد والتسويات'!$C70=المنصرف!$C$3:$C$717)*1,المنصرف!$G$3:$G$717)</f>
        <v>0</v>
      </c>
      <c r="BI70" s="160">
        <f>SUMPRODUCT((BH$3=المنصرف!$E$3:$E$717)*1,('بيان العهد والتسويات'!$C70=المنصرف!$C$3:$C$717)*1,المنصرف!$J$3:$J$717)</f>
        <v>0</v>
      </c>
      <c r="BJ70" s="160">
        <f>SUMPRODUCT((BJ$3=المنصرف!$E$3:$E$717)*1,('بيان العهد والتسويات'!$C70=المنصرف!$C$3:$C$717)*1,المنصرف!$G$3:$G$717)</f>
        <v>0</v>
      </c>
      <c r="BK70" s="160">
        <f>SUMPRODUCT((BJ$3=المنصرف!$E$3:$E$717)*1,('بيان العهد والتسويات'!$C70=المنصرف!$C$3:$C$717)*1,المنصرف!$J$3:$J$717)</f>
        <v>0</v>
      </c>
      <c r="BL70" s="160">
        <f>SUMPRODUCT((BL$3=المنصرف!$E$3:$E$717)*1,('بيان العهد والتسويات'!$C70=المنصرف!$C$3:$C$717)*1,المنصرف!$G$3:$G$717)</f>
        <v>0</v>
      </c>
      <c r="BM70" s="160">
        <f>SUMPRODUCT((BL$3=المنصرف!$E$3:$E$717)*1,('بيان العهد والتسويات'!$C70=المنصرف!$C$3:$C$717)*1,المنصرف!$J$3:$J$717)</f>
        <v>0</v>
      </c>
      <c r="BN70" s="160">
        <f>SUMPRODUCT((BN$3=المنصرف!$E$3:$E$717)*1,('بيان العهد والتسويات'!$C70=المنصرف!$C$3:$C$717)*1,المنصرف!$G$3:$G$717)</f>
        <v>0</v>
      </c>
      <c r="BO70" s="160">
        <f>SUMPRODUCT((BN$3=المنصرف!$E$3:$E$717)*1,('بيان العهد والتسويات'!$C70=المنصرف!$C$3:$C$717)*1,المنصرف!$J$3:$J$717)</f>
        <v>0</v>
      </c>
      <c r="BP70" s="160">
        <f>SUMPRODUCT((BP$3=المنصرف!$E$3:$E$717)*1,('بيان العهد والتسويات'!$C70=المنصرف!$C$3:$C$717)*1,المنصرف!$G$3:$G$717)</f>
        <v>0</v>
      </c>
      <c r="BQ70" s="160">
        <f>SUMPRODUCT((BP$3=المنصرف!$E$3:$E$717)*1,('بيان العهد والتسويات'!$C70=المنصرف!$C$3:$C$717)*1,المنصرف!$J$3:$J$717)</f>
        <v>0</v>
      </c>
      <c r="BR70" s="160">
        <f>SUMPRODUCT((BR$3=المنصرف!$E$3:$E$717)*1,('بيان العهد والتسويات'!$C70=المنصرف!$C$3:$C$717)*1,المنصرف!$G$3:$G$717)</f>
        <v>0</v>
      </c>
      <c r="BS70" s="160">
        <f>SUMPRODUCT((BR$3=المنصرف!$E$3:$E$717)*1,('بيان العهد والتسويات'!$C70=المنصرف!$C$3:$C$717)*1,المنصرف!$J$3:$J$717)</f>
        <v>0</v>
      </c>
      <c r="BT70" s="160">
        <f>SUMPRODUCT((BT$3=المنصرف!$E$3:$E$717)*1,('بيان العهد والتسويات'!$C70=المنصرف!$C$3:$C$717)*1,المنصرف!$G$3:$G$717)</f>
        <v>0</v>
      </c>
      <c r="BU70" s="160">
        <f>SUMPRODUCT((BT$3=المنصرف!$E$3:$E$717)*1,('بيان العهد والتسويات'!$C70=المنصرف!$C$3:$C$717)*1,المنصرف!$J$3:$J$717)</f>
        <v>0</v>
      </c>
      <c r="BV70" s="160">
        <f>SUMPRODUCT((BV$3=المنصرف!$E$3:$E$717)*1,('بيان العهد والتسويات'!$C70=المنصرف!$C$3:$C$717)*1,المنصرف!$G$3:$G$717)</f>
        <v>0</v>
      </c>
      <c r="BW70" s="160">
        <f>SUMPRODUCT((BV$3=المنصرف!$E$3:$E$717)*1,('بيان العهد والتسويات'!$C70=المنصرف!$C$3:$C$717)*1,المنصرف!$J$3:$J$717)</f>
        <v>0</v>
      </c>
      <c r="BX70" s="160">
        <f>SUMPRODUCT((BX$3=المنصرف!$E$3:$E$717)*1,('بيان العهد والتسويات'!$C70=المنصرف!$C$3:$C$717)*1,المنصرف!$G$3:$G$717)</f>
        <v>0</v>
      </c>
      <c r="BY70" s="160">
        <f>SUMPRODUCT((BX$3=المنصرف!$E$3:$E$717)*1,('بيان العهد والتسويات'!$C70=المنصرف!$C$3:$C$717)*1,المنصرف!$J$3:$J$717)</f>
        <v>0</v>
      </c>
      <c r="BZ70" s="160">
        <f>SUMPRODUCT((BZ$3=المنصرف!$E$3:$E$717)*1,('بيان العهد والتسويات'!$C70=المنصرف!$C$3:$C$717)*1,المنصرف!$G$3:$G$717)</f>
        <v>0</v>
      </c>
      <c r="CA70" s="160">
        <f>SUMPRODUCT((BZ$3=المنصرف!$E$3:$E$717)*1,('بيان العهد والتسويات'!$C70=المنصرف!$C$3:$C$717)*1,المنصرف!$J$3:$J$717)</f>
        <v>0</v>
      </c>
      <c r="CB70" s="160">
        <f>SUMPRODUCT((CB$3=المنصرف!$E$3:$E$717)*1,('بيان العهد والتسويات'!$C70=المنصرف!$C$3:$C$717)*1,المنصرف!$G$3:$G$717)</f>
        <v>0</v>
      </c>
      <c r="CC70" s="160">
        <f>SUMPRODUCT((CB$3=المنصرف!$E$3:$E$717)*1,('بيان العهد والتسويات'!$C70=المنصرف!$C$3:$C$717)*1,المنصرف!$J$3:$J$717)</f>
        <v>0</v>
      </c>
      <c r="CD70" s="160">
        <f>SUMPRODUCT((CD$3=المنصرف!$E$3:$E$717)*1,('بيان العهد والتسويات'!$C70=المنصرف!$C$3:$C$717)*1,المنصرف!$G$3:$G$717)</f>
        <v>0</v>
      </c>
      <c r="CE70" s="160">
        <f>SUMPRODUCT((CD$3=المنصرف!$E$3:$E$717)*1,('بيان العهد والتسويات'!$C70=المنصرف!$C$3:$C$717)*1,المنصرف!$J$3:$J$717)</f>
        <v>0</v>
      </c>
      <c r="CF70" s="160">
        <f>SUMPRODUCT((CF$3=المنصرف!$E$3:$E$717)*1,('بيان العهد والتسويات'!$C70=المنصرف!$C$3:$C$717)*1,المنصرف!$G$3:$G$717)</f>
        <v>0</v>
      </c>
      <c r="CG70" s="160">
        <f>SUMPRODUCT((CF$3=المنصرف!$E$3:$E$717)*1,('بيان العهد والتسويات'!$C70=المنصرف!$C$3:$C$717)*1,المنصرف!$J$3:$J$717)</f>
        <v>0</v>
      </c>
      <c r="CH70" s="160">
        <f>SUMPRODUCT((CH$3=المنصرف!$E$3:$E$717)*1,('بيان العهد والتسويات'!$C70=المنصرف!$C$3:$C$717)*1,المنصرف!$G$3:$G$717)</f>
        <v>0</v>
      </c>
      <c r="CI70" s="160">
        <f>SUMPRODUCT((CH$3=المنصرف!$E$3:$E$717)*1,('بيان العهد والتسويات'!$C70=المنصرف!$C$3:$C$717)*1,المنصرف!$J$3:$J$717)</f>
        <v>0</v>
      </c>
      <c r="CJ70" s="160">
        <f>SUMPRODUCT((CJ$3=المنصرف!$E$3:$E$717)*1,('بيان العهد والتسويات'!$C70=المنصرف!$C$3:$C$717)*1,المنصرف!$G$3:$G$717)</f>
        <v>0</v>
      </c>
      <c r="CK70" s="160">
        <f>SUMPRODUCT((CJ$3=المنصرف!$E$3:$E$717)*1,('بيان العهد والتسويات'!$C70=المنصرف!$C$3:$C$717)*1,المنصرف!$J$3:$J$717)</f>
        <v>0</v>
      </c>
      <c r="CL70" s="160">
        <f>SUMPRODUCT((CL$3=المنصرف!$E$3:$E$717)*1,('بيان العهد والتسويات'!$C70=المنصرف!$C$3:$C$717)*1,المنصرف!$G$3:$G$717)</f>
        <v>0</v>
      </c>
      <c r="CM70" s="160">
        <f>SUMPRODUCT((CL$3=المنصرف!$E$3:$E$717)*1,('بيان العهد والتسويات'!$C70=المنصرف!$C$3:$C$717)*1,المنصرف!$J$3:$J$717)</f>
        <v>0</v>
      </c>
      <c r="CN70" s="160">
        <f>SUMPRODUCT((CN$3=المنصرف!$E$3:$E$717)*1,('بيان العهد والتسويات'!$C70=المنصرف!$C$3:$C$717)*1,المنصرف!$G$3:$G$717)</f>
        <v>0</v>
      </c>
      <c r="CO70" s="160">
        <f>SUMPRODUCT((CN$3=المنصرف!$E$3:$E$717)*1,('بيان العهد والتسويات'!$C70=المنصرف!$C$3:$C$717)*1,المنصرف!$J$3:$J$717)</f>
        <v>0</v>
      </c>
      <c r="CP70" s="160">
        <f>SUMPRODUCT((CP$3=المنصرف!$E$3:$E$717)*1,('بيان العهد والتسويات'!$C70=المنصرف!$C$3:$C$717)*1,المنصرف!$G$3:$G$717)</f>
        <v>0</v>
      </c>
      <c r="CQ70" s="160">
        <f>SUMPRODUCT((CP$3=المنصرف!$E$3:$E$717)*1,('بيان العهد والتسويات'!$C70=المنصرف!$C$3:$C$717)*1,المنصرف!$J$3:$J$717)</f>
        <v>0</v>
      </c>
      <c r="CR70" s="160">
        <f>SUMPRODUCT((CR$3=المنصرف!$E$3:$E$717)*1,('بيان العهد والتسويات'!$C70=المنصرف!$C$3:$C$717)*1,المنصرف!$G$3:$G$717)</f>
        <v>0</v>
      </c>
      <c r="CS70" s="160">
        <f>SUMPRODUCT((CR$3=المنصرف!$E$3:$E$717)*1,('بيان العهد والتسويات'!$C70=المنصرف!$C$3:$C$717)*1,المنصرف!$J$3:$J$717)</f>
        <v>0</v>
      </c>
      <c r="CT70" s="160">
        <f>SUMPRODUCT((CT$3=المنصرف!$E$3:$E$717)*1,('بيان العهد والتسويات'!$C70=المنصرف!$C$3:$C$717)*1,المنصرف!$G$3:$G$717)</f>
        <v>0</v>
      </c>
      <c r="CU70" s="160">
        <f>SUMPRODUCT((CT$3=المنصرف!$E$3:$E$717)*1,('بيان العهد والتسويات'!$C70=المنصرف!$C$3:$C$717)*1,المنصرف!$J$3:$J$717)</f>
        <v>0</v>
      </c>
      <c r="CV70" s="160">
        <f>SUMPRODUCT((CV$3=المنصرف!$E$3:$E$717)*1,('بيان العهد والتسويات'!$C70=المنصرف!$C$3:$C$717)*1,المنصرف!$G$3:$G$717)</f>
        <v>0</v>
      </c>
      <c r="CW70" s="160">
        <f>SUMPRODUCT((CV$3=المنصرف!$E$3:$E$717)*1,('بيان العهد والتسويات'!$C70=المنصرف!$C$3:$C$717)*1,المنصرف!$J$3:$J$717)</f>
        <v>0</v>
      </c>
      <c r="CX70" s="160">
        <f>SUMPRODUCT((CX$3=المنصرف!$E$3:$E$717)*1,('بيان العهد والتسويات'!$C70=المنصرف!$C$3:$C$717)*1,المنصرف!$G$3:$G$717)</f>
        <v>0</v>
      </c>
      <c r="CY70" s="160">
        <f>SUMPRODUCT((CX$3=المنصرف!$E$3:$E$717)*1,('بيان العهد والتسويات'!$C70=المنصرف!$C$3:$C$717)*1,المنصرف!$J$3:$J$717)</f>
        <v>0</v>
      </c>
      <c r="CZ70" s="160">
        <f>SUMPRODUCT((CZ$3=المنصرف!$E$3:$E$717)*1,('بيان العهد والتسويات'!$C70=المنصرف!$C$3:$C$717)*1,المنصرف!$G$3:$G$717)</f>
        <v>0</v>
      </c>
      <c r="DA70" s="160">
        <f>SUMPRODUCT((CZ$3=المنصرف!$E$3:$E$717)*1,('بيان العهد والتسويات'!$C70=المنصرف!$C$3:$C$717)*1,المنصرف!$J$3:$J$717)</f>
        <v>0</v>
      </c>
    </row>
    <row r="71" spans="3:105" ht="20.25" x14ac:dyDescent="0.15">
      <c r="C71" s="134">
        <v>45903</v>
      </c>
      <c r="D71" s="121">
        <f>SUMPRODUCT(($D$3=المنصرف!$E$3:$E$717)*1,('بيان العهد والتسويات'!$C71=المنصرف!$C$3:$C$717)*1,المنصرف!$G$3:$G$717)</f>
        <v>0</v>
      </c>
      <c r="E71" s="122">
        <f>SUMPRODUCT(($D$3=المنصرف!$E$3:$E$717)*1,('بيان العهد والتسويات'!$C71=المنصرف!$C$3:$C$717)*1,المنصرف!$J$3:$J$717)</f>
        <v>0</v>
      </c>
      <c r="F71" s="124">
        <f>SUMPRODUCT(($F$3=المنصرف!$E$3:$E$717)*1,('بيان العهد والتسويات'!$C71=المنصرف!$C$3:$C$717)*1,المنصرف!$G$3:$G$717)</f>
        <v>0</v>
      </c>
      <c r="G71" s="123">
        <f>SUMPRODUCT(($F$3=المنصرف!$E$3:$E$717)*1,('بيان العهد والتسويات'!$C71=المنصرف!$C$3:$C$717)*1,المنصرف!$J$3:$J$717)</f>
        <v>0</v>
      </c>
      <c r="H71" s="121">
        <f>SUMPRODUCT(($H$3=المنصرف!$E$3:$E$717)*1,('بيان العهد والتسويات'!$C71=المنصرف!$C$3:$C$717)*1,المنصرف!$G$3:$G$717)</f>
        <v>0</v>
      </c>
      <c r="I71" s="122">
        <f>SUMPRODUCT(($H$3=المنصرف!$E$3:$E$717)*1,('بيان العهد والتسويات'!$C71=المنصرف!$C$3:$C$717)*1,المنصرف!$J$3:$J$717)</f>
        <v>0</v>
      </c>
      <c r="J71" s="124">
        <f>SUMPRODUCT(($J$3=المنصرف!$E$3:$E$717)*1,('بيان العهد والتسويات'!$C71=المنصرف!$C$3:$C$717)*1,المنصرف!$G$3:$G$717)</f>
        <v>0</v>
      </c>
      <c r="K71" s="123">
        <f>SUMPRODUCT(($J$3=المنصرف!$E$3:$E$717)*1,('بيان العهد والتسويات'!$C71=المنصرف!$C$3:$C$717)*1,المنصرف!$J$3:$J$717)</f>
        <v>0</v>
      </c>
      <c r="L71" s="121">
        <f>SUMPRODUCT(($L$3=المنصرف!$E$3:$E$717)*1,('بيان العهد والتسويات'!$C71=المنصرف!$C$3:$C$717)*1,المنصرف!$G$3:$G$717)</f>
        <v>0</v>
      </c>
      <c r="M71" s="122">
        <f>SUMPRODUCT(($L$3=المنصرف!$E$3:$E$717)*1,('بيان العهد والتسويات'!$C71=المنصرف!$C$3:$C$717)*1,المنصرف!$J$3:$J$717)</f>
        <v>0</v>
      </c>
      <c r="N71" s="124">
        <f>SUMPRODUCT(($N$3=المنصرف!$E$3:$E$717)*1,('بيان العهد والتسويات'!$C71=المنصرف!$C$3:$C$717)*1,المنصرف!$G$3:$G$717)</f>
        <v>0</v>
      </c>
      <c r="O71" s="123">
        <f>SUMPRODUCT(($N$3=المنصرف!$E$3:$E$717)*1,('بيان العهد والتسويات'!$C71=المنصرف!$C$3:$C$717)*1,المنصرف!$J$3:$J$717)</f>
        <v>0</v>
      </c>
      <c r="P71" s="121">
        <f>SUMPRODUCT(($P$3=المنصرف!$E$3:$E$717)*1,('بيان العهد والتسويات'!$C71=المنصرف!$C$3:$C$717)*1,المنصرف!$G$3:$G$717)</f>
        <v>0</v>
      </c>
      <c r="Q71" s="122">
        <f>SUMPRODUCT(($P$3=المنصرف!$E$3:$E$717)*1,('بيان العهد والتسويات'!$C71=المنصرف!$C$3:$C$717)*1,المنصرف!$J$3:$J$717)</f>
        <v>0</v>
      </c>
      <c r="R71" s="124">
        <f>SUMPRODUCT(($R$3=المنصرف!$E$3:$E$717)*1,('بيان العهد والتسويات'!$C71=المنصرف!$C$3:$C$717)*1,المنصرف!$G$3:$G$717)</f>
        <v>0</v>
      </c>
      <c r="S71" s="123">
        <f>SUMPRODUCT(($R$3=المنصرف!$E$3:$E$717)*1,('بيان العهد والتسويات'!$C71=المنصرف!$C$3:$C$717)*1,المنصرف!$J$3:$J$717)</f>
        <v>0</v>
      </c>
      <c r="T71" s="121">
        <f>SUMPRODUCT(($T$3=المنصرف!$E$3:$E$717)*1,('بيان العهد والتسويات'!$C71=المنصرف!$C$3:$C$717)*1,المنصرف!$G$3:$G$717)</f>
        <v>0</v>
      </c>
      <c r="U71" s="122">
        <f>SUMPRODUCT(($T$3=المنصرف!$E$3:$E$717)*1,('بيان العهد والتسويات'!$C71=المنصرف!$C$3:$C$717)*1,المنصرف!$J$3:$J$717)</f>
        <v>0</v>
      </c>
      <c r="V71" s="124">
        <f>SUMPRODUCT(($V$3=المنصرف!$E$3:$E$717)*1,('بيان العهد والتسويات'!$C71=المنصرف!$C$3:$C$717)*1,المنصرف!$G$3:$G$717)</f>
        <v>0</v>
      </c>
      <c r="W71" s="123">
        <f>SUMPRODUCT(($V$3=المنصرف!$E$3:$E$717)*1,('بيان العهد والتسويات'!$C71=المنصرف!$C$3:$C$717)*1,المنصرف!$J$3:$J$717)</f>
        <v>0</v>
      </c>
      <c r="X71" s="121">
        <f>SUMPRODUCT(($X$3=المنصرف!$E$3:$E$717)*1,('بيان العهد والتسويات'!$C71=المنصرف!$C$3:$C$717)*1,المنصرف!$G$3:$G$717)</f>
        <v>0</v>
      </c>
      <c r="Y71" s="122">
        <f>SUMPRODUCT(($X$3=المنصرف!$E$3:$E$717)*1,('بيان العهد والتسويات'!$C71=المنصرف!$C$3:$C$717)*1,المنصرف!$J$3:$J$717)</f>
        <v>0</v>
      </c>
      <c r="Z71" s="124">
        <f>SUMPRODUCT(($Z$3=المنصرف!$E$3:$E$717)*1,('بيان العهد والتسويات'!$C71=المنصرف!$C$3:$C$717)*1,المنصرف!$G$3:$G$717)</f>
        <v>0</v>
      </c>
      <c r="AA71" s="123">
        <f>SUMPRODUCT(($Z$3=المنصرف!$E$3:$E$717)*1,('بيان العهد والتسويات'!$C71=المنصرف!$C$3:$C$717)*1,المنصرف!$J$3:$J$717)</f>
        <v>0</v>
      </c>
      <c r="AB71" s="121">
        <f>SUMPRODUCT(($AB$3=المنصرف!$E$3:$E$717)*1,('بيان العهد والتسويات'!$C71=المنصرف!$C$3:$C$717)*1,المنصرف!$G$3:$G$717)</f>
        <v>0</v>
      </c>
      <c r="AC71" s="122">
        <f>SUMPRODUCT(($AB$3=المنصرف!$E$3:$E$717)*1,('بيان العهد والتسويات'!$C71=المنصرف!$C$3:$C$717)*1,المنصرف!$J$3:$J$717)</f>
        <v>0</v>
      </c>
      <c r="AD71" s="124">
        <f>SUMPRODUCT(($AD$3=المنصرف!$E$3:$E$717)*1,('بيان العهد والتسويات'!$C71=المنصرف!$C$3:$C$717)*1,المنصرف!$G$3:$G$717)</f>
        <v>0</v>
      </c>
      <c r="AE71" s="123">
        <f>SUMPRODUCT(($AD$3=المنصرف!$E$3:$E$717)*1,('بيان العهد والتسويات'!$C71=المنصرف!$C$3:$C$717)*1,المنصرف!$J$3:$J$717)</f>
        <v>0</v>
      </c>
      <c r="AF71" s="121">
        <f>SUMPRODUCT(($AF$3=المنصرف!$E$3:$E$717)*1,('بيان العهد والتسويات'!$C71=المنصرف!$C$3:$C$717)*1,المنصرف!$G$3:$G$717)</f>
        <v>0</v>
      </c>
      <c r="AG71" s="122">
        <f>SUMPRODUCT(($AF$3=المنصرف!$E$3:$E$717)*1,('بيان العهد والتسويات'!$C71=المنصرف!$C$3:$C$717)*1,المنصرف!$J$3:$J$717)</f>
        <v>0</v>
      </c>
      <c r="AH71" s="124">
        <f>SUMPRODUCT(($AH$3=المنصرف!$E$3:$E$717)*1,('بيان العهد والتسويات'!$C71=المنصرف!$C$3:$C$717)*1,المنصرف!$G$3:$G$717)</f>
        <v>0</v>
      </c>
      <c r="AI71" s="123">
        <f>SUMPRODUCT(($AH$3=المنصرف!$E$3:$E$717)*1,('بيان العهد والتسويات'!$C71=المنصرف!$C$3:$C$717)*1,المنصرف!$J$3:$J$717)</f>
        <v>0</v>
      </c>
      <c r="AJ71" s="145">
        <f>SUMPRODUCT((AJ$3=المنصرف!$E$3:$E$717)*1,('بيان العهد والتسويات'!$C71=المنصرف!$C$3:$C$717)*1,المنصرف!$G$3:$G$717)</f>
        <v>0</v>
      </c>
      <c r="AK71" s="145">
        <f>SUMPRODUCT((AJ$3=المنصرف!$E$3:$E$717)*1,('بيان العهد والتسويات'!$C71=المنصرف!$C$3:$C$717)*1,المنصرف!$J$3:$J$717)</f>
        <v>0</v>
      </c>
      <c r="AL71" s="161">
        <f>SUMPRODUCT((AL$3=المنصرف!$E$3:$E$717)*1,('بيان العهد والتسويات'!$C71=المنصرف!$C$3:$C$717)*1,المنصرف!$G$3:$G$717)</f>
        <v>0</v>
      </c>
      <c r="AM71" s="161">
        <f>SUMPRODUCT((AL$3=المنصرف!$E$3:$E$717)*1,('بيان العهد والتسويات'!$C71=المنصرف!$C$3:$C$717)*1,المنصرف!$J$3:$J$717)</f>
        <v>0</v>
      </c>
      <c r="AN71" s="160">
        <f>SUMPRODUCT((AN$3=المنصرف!$E$3:$E$717)*1,('بيان العهد والتسويات'!$C71=المنصرف!$C$3:$C$717)*1,المنصرف!$G$3:$G$717)</f>
        <v>0</v>
      </c>
      <c r="AO71" s="160">
        <f>SUMPRODUCT((AN$3=المنصرف!$E$3:$E$717)*1,('بيان العهد والتسويات'!$C71=المنصرف!$C$3:$C$717)*1,المنصرف!$J$3:$J$717)</f>
        <v>0</v>
      </c>
      <c r="AP71" s="160">
        <f>SUMPRODUCT((AP$3=المنصرف!$E$3:$E$717)*1,('بيان العهد والتسويات'!$C71=المنصرف!$C$3:$C$717)*1,المنصرف!$G$3:$G$717)</f>
        <v>0</v>
      </c>
      <c r="AQ71" s="160">
        <f>SUMPRODUCT((AP$3=المنصرف!$E$3:$E$717)*1,('بيان العهد والتسويات'!$C71=المنصرف!$C$3:$C$717)*1,المنصرف!$J$3:$J$717)</f>
        <v>0</v>
      </c>
      <c r="AR71" s="160">
        <f>SUMPRODUCT((AR$3=المنصرف!$E$3:$E$717)*1,('بيان العهد والتسويات'!$C71=المنصرف!$C$3:$C$717)*1,المنصرف!$G$3:$G$717)</f>
        <v>0</v>
      </c>
      <c r="AS71" s="160">
        <f>SUMPRODUCT((AR$3=المنصرف!$E$3:$E$717)*1,('بيان العهد والتسويات'!$C71=المنصرف!$C$3:$C$717)*1,المنصرف!$J$3:$J$717)</f>
        <v>0</v>
      </c>
      <c r="AT71" s="160">
        <f>SUMPRODUCT((AT$3=المنصرف!$E$3:$E$717)*1,('بيان العهد والتسويات'!$C71=المنصرف!$C$3:$C$717)*1,المنصرف!$G$3:$G$717)</f>
        <v>0</v>
      </c>
      <c r="AU71" s="160">
        <f>SUMPRODUCT((AT$3=المنصرف!$E$3:$E$717)*1,('بيان العهد والتسويات'!$C71=المنصرف!$C$3:$C$717)*1,المنصرف!$J$3:$J$717)</f>
        <v>0</v>
      </c>
      <c r="AV71" s="160">
        <f>SUMPRODUCT((AV$3=المنصرف!$E$3:$E$717)*1,('بيان العهد والتسويات'!$C71=المنصرف!$C$3:$C$717)*1,المنصرف!$G$3:$G$717)</f>
        <v>0</v>
      </c>
      <c r="AW71" s="160">
        <f>SUMPRODUCT((AV$3=المنصرف!$E$3:$E$717)*1,('بيان العهد والتسويات'!$C71=المنصرف!$C$3:$C$717)*1,المنصرف!$J$3:$J$717)</f>
        <v>0</v>
      </c>
      <c r="AX71" s="160">
        <f>SUMPRODUCT((AX$3=المنصرف!$E$3:$E$717)*1,('بيان العهد والتسويات'!$C71=المنصرف!$C$3:$C$717)*1,المنصرف!$G$3:$G$717)</f>
        <v>0</v>
      </c>
      <c r="AY71" s="160">
        <f>SUMPRODUCT((AX$3=المنصرف!$E$3:$E$717)*1,('بيان العهد والتسويات'!$C71=المنصرف!$C$3:$C$717)*1,المنصرف!$J$3:$J$717)</f>
        <v>0</v>
      </c>
      <c r="AZ71" s="160">
        <f>SUMPRODUCT((AZ$3=المنصرف!$E$3:$E$717)*1,('بيان العهد والتسويات'!$C71=المنصرف!$C$3:$C$717)*1,المنصرف!$G$3:$G$717)</f>
        <v>0</v>
      </c>
      <c r="BA71" s="160">
        <f>SUMPRODUCT((AZ$3=المنصرف!$E$3:$E$717)*1,('بيان العهد والتسويات'!$C71=المنصرف!$C$3:$C$717)*1,المنصرف!$J$3:$J$717)</f>
        <v>0</v>
      </c>
      <c r="BB71" s="160">
        <f>SUMPRODUCT((BB$3=المنصرف!$E$3:$E$717)*1,('بيان العهد والتسويات'!$C71=المنصرف!$C$3:$C$717)*1,المنصرف!$G$3:$G$717)</f>
        <v>0</v>
      </c>
      <c r="BC71" s="160">
        <f>SUMPRODUCT((BB$3=المنصرف!$E$3:$E$717)*1,('بيان العهد والتسويات'!$C71=المنصرف!$C$3:$C$717)*1,المنصرف!$J$3:$J$717)</f>
        <v>0</v>
      </c>
      <c r="BD71" s="160">
        <f>SUMPRODUCT((BD$3=المنصرف!$E$3:$E$717)*1,('بيان العهد والتسويات'!$C71=المنصرف!$C$3:$C$717)*1,المنصرف!$G$3:$G$717)</f>
        <v>0</v>
      </c>
      <c r="BE71" s="160">
        <f>SUMPRODUCT((BD$3=المنصرف!$E$3:$E$717)*1,('بيان العهد والتسويات'!$C71=المنصرف!$C$3:$C$717)*1,المنصرف!$J$3:$J$717)</f>
        <v>0</v>
      </c>
      <c r="BF71" s="160">
        <f>SUMPRODUCT((BF$3=المنصرف!$E$3:$E$717)*1,('بيان العهد والتسويات'!$C71=المنصرف!$C$3:$C$717)*1,المنصرف!$G$3:$G$717)</f>
        <v>0</v>
      </c>
      <c r="BG71" s="160">
        <f>SUMPRODUCT((BF$3=المنصرف!$E$3:$E$717)*1,('بيان العهد والتسويات'!$C71=المنصرف!$C$3:$C$717)*1,المنصرف!$J$3:$J$717)</f>
        <v>0</v>
      </c>
      <c r="BH71" s="160">
        <f>SUMPRODUCT((BH$3=المنصرف!$E$3:$E$717)*1,('بيان العهد والتسويات'!$C71=المنصرف!$C$3:$C$717)*1,المنصرف!$G$3:$G$717)</f>
        <v>0</v>
      </c>
      <c r="BI71" s="160">
        <f>SUMPRODUCT((BH$3=المنصرف!$E$3:$E$717)*1,('بيان العهد والتسويات'!$C71=المنصرف!$C$3:$C$717)*1,المنصرف!$J$3:$J$717)</f>
        <v>0</v>
      </c>
      <c r="BJ71" s="160">
        <f>SUMPRODUCT((BJ$3=المنصرف!$E$3:$E$717)*1,('بيان العهد والتسويات'!$C71=المنصرف!$C$3:$C$717)*1,المنصرف!$G$3:$G$717)</f>
        <v>0</v>
      </c>
      <c r="BK71" s="160">
        <f>SUMPRODUCT((BJ$3=المنصرف!$E$3:$E$717)*1,('بيان العهد والتسويات'!$C71=المنصرف!$C$3:$C$717)*1,المنصرف!$J$3:$J$717)</f>
        <v>0</v>
      </c>
      <c r="BL71" s="160">
        <f>SUMPRODUCT((BL$3=المنصرف!$E$3:$E$717)*1,('بيان العهد والتسويات'!$C71=المنصرف!$C$3:$C$717)*1,المنصرف!$G$3:$G$717)</f>
        <v>0</v>
      </c>
      <c r="BM71" s="160">
        <f>SUMPRODUCT((BL$3=المنصرف!$E$3:$E$717)*1,('بيان العهد والتسويات'!$C71=المنصرف!$C$3:$C$717)*1,المنصرف!$J$3:$J$717)</f>
        <v>0</v>
      </c>
      <c r="BN71" s="160">
        <f>SUMPRODUCT((BN$3=المنصرف!$E$3:$E$717)*1,('بيان العهد والتسويات'!$C71=المنصرف!$C$3:$C$717)*1,المنصرف!$G$3:$G$717)</f>
        <v>0</v>
      </c>
      <c r="BO71" s="160">
        <f>SUMPRODUCT((BN$3=المنصرف!$E$3:$E$717)*1,('بيان العهد والتسويات'!$C71=المنصرف!$C$3:$C$717)*1,المنصرف!$J$3:$J$717)</f>
        <v>0</v>
      </c>
      <c r="BP71" s="160">
        <f>SUMPRODUCT((BP$3=المنصرف!$E$3:$E$717)*1,('بيان العهد والتسويات'!$C71=المنصرف!$C$3:$C$717)*1,المنصرف!$G$3:$G$717)</f>
        <v>0</v>
      </c>
      <c r="BQ71" s="160">
        <f>SUMPRODUCT((BP$3=المنصرف!$E$3:$E$717)*1,('بيان العهد والتسويات'!$C71=المنصرف!$C$3:$C$717)*1,المنصرف!$J$3:$J$717)</f>
        <v>0</v>
      </c>
      <c r="BR71" s="160">
        <f>SUMPRODUCT((BR$3=المنصرف!$E$3:$E$717)*1,('بيان العهد والتسويات'!$C71=المنصرف!$C$3:$C$717)*1,المنصرف!$G$3:$G$717)</f>
        <v>0</v>
      </c>
      <c r="BS71" s="160">
        <f>SUMPRODUCT((BR$3=المنصرف!$E$3:$E$717)*1,('بيان العهد والتسويات'!$C71=المنصرف!$C$3:$C$717)*1,المنصرف!$J$3:$J$717)</f>
        <v>0</v>
      </c>
      <c r="BT71" s="160">
        <f>SUMPRODUCT((BT$3=المنصرف!$E$3:$E$717)*1,('بيان العهد والتسويات'!$C71=المنصرف!$C$3:$C$717)*1,المنصرف!$G$3:$G$717)</f>
        <v>0</v>
      </c>
      <c r="BU71" s="160">
        <f>SUMPRODUCT((BT$3=المنصرف!$E$3:$E$717)*1,('بيان العهد والتسويات'!$C71=المنصرف!$C$3:$C$717)*1,المنصرف!$J$3:$J$717)</f>
        <v>0</v>
      </c>
      <c r="BV71" s="160">
        <f>SUMPRODUCT((BV$3=المنصرف!$E$3:$E$717)*1,('بيان العهد والتسويات'!$C71=المنصرف!$C$3:$C$717)*1,المنصرف!$G$3:$G$717)</f>
        <v>0</v>
      </c>
      <c r="BW71" s="160">
        <f>SUMPRODUCT((BV$3=المنصرف!$E$3:$E$717)*1,('بيان العهد والتسويات'!$C71=المنصرف!$C$3:$C$717)*1,المنصرف!$J$3:$J$717)</f>
        <v>0</v>
      </c>
      <c r="BX71" s="160">
        <f>SUMPRODUCT((BX$3=المنصرف!$E$3:$E$717)*1,('بيان العهد والتسويات'!$C71=المنصرف!$C$3:$C$717)*1,المنصرف!$G$3:$G$717)</f>
        <v>0</v>
      </c>
      <c r="BY71" s="160">
        <f>SUMPRODUCT((BX$3=المنصرف!$E$3:$E$717)*1,('بيان العهد والتسويات'!$C71=المنصرف!$C$3:$C$717)*1,المنصرف!$J$3:$J$717)</f>
        <v>0</v>
      </c>
      <c r="BZ71" s="160">
        <f>SUMPRODUCT((BZ$3=المنصرف!$E$3:$E$717)*1,('بيان العهد والتسويات'!$C71=المنصرف!$C$3:$C$717)*1,المنصرف!$G$3:$G$717)</f>
        <v>0</v>
      </c>
      <c r="CA71" s="160">
        <f>SUMPRODUCT((BZ$3=المنصرف!$E$3:$E$717)*1,('بيان العهد والتسويات'!$C71=المنصرف!$C$3:$C$717)*1,المنصرف!$J$3:$J$717)</f>
        <v>0</v>
      </c>
      <c r="CB71" s="160">
        <f>SUMPRODUCT((CB$3=المنصرف!$E$3:$E$717)*1,('بيان العهد والتسويات'!$C71=المنصرف!$C$3:$C$717)*1,المنصرف!$G$3:$G$717)</f>
        <v>0</v>
      </c>
      <c r="CC71" s="160">
        <f>SUMPRODUCT((CB$3=المنصرف!$E$3:$E$717)*1,('بيان العهد والتسويات'!$C71=المنصرف!$C$3:$C$717)*1,المنصرف!$J$3:$J$717)</f>
        <v>0</v>
      </c>
      <c r="CD71" s="160">
        <f>SUMPRODUCT((CD$3=المنصرف!$E$3:$E$717)*1,('بيان العهد والتسويات'!$C71=المنصرف!$C$3:$C$717)*1,المنصرف!$G$3:$G$717)</f>
        <v>0</v>
      </c>
      <c r="CE71" s="160">
        <f>SUMPRODUCT((CD$3=المنصرف!$E$3:$E$717)*1,('بيان العهد والتسويات'!$C71=المنصرف!$C$3:$C$717)*1,المنصرف!$J$3:$J$717)</f>
        <v>0</v>
      </c>
      <c r="CF71" s="160">
        <f>SUMPRODUCT((CF$3=المنصرف!$E$3:$E$717)*1,('بيان العهد والتسويات'!$C71=المنصرف!$C$3:$C$717)*1,المنصرف!$G$3:$G$717)</f>
        <v>0</v>
      </c>
      <c r="CG71" s="160">
        <f>SUMPRODUCT((CF$3=المنصرف!$E$3:$E$717)*1,('بيان العهد والتسويات'!$C71=المنصرف!$C$3:$C$717)*1,المنصرف!$J$3:$J$717)</f>
        <v>0</v>
      </c>
      <c r="CH71" s="160">
        <f>SUMPRODUCT((CH$3=المنصرف!$E$3:$E$717)*1,('بيان العهد والتسويات'!$C71=المنصرف!$C$3:$C$717)*1,المنصرف!$G$3:$G$717)</f>
        <v>0</v>
      </c>
      <c r="CI71" s="160">
        <f>SUMPRODUCT((CH$3=المنصرف!$E$3:$E$717)*1,('بيان العهد والتسويات'!$C71=المنصرف!$C$3:$C$717)*1,المنصرف!$J$3:$J$717)</f>
        <v>0</v>
      </c>
      <c r="CJ71" s="160">
        <f>SUMPRODUCT((CJ$3=المنصرف!$E$3:$E$717)*1,('بيان العهد والتسويات'!$C71=المنصرف!$C$3:$C$717)*1,المنصرف!$G$3:$G$717)</f>
        <v>0</v>
      </c>
      <c r="CK71" s="160">
        <f>SUMPRODUCT((CJ$3=المنصرف!$E$3:$E$717)*1,('بيان العهد والتسويات'!$C71=المنصرف!$C$3:$C$717)*1,المنصرف!$J$3:$J$717)</f>
        <v>0</v>
      </c>
      <c r="CL71" s="160">
        <f>SUMPRODUCT((CL$3=المنصرف!$E$3:$E$717)*1,('بيان العهد والتسويات'!$C71=المنصرف!$C$3:$C$717)*1,المنصرف!$G$3:$G$717)</f>
        <v>0</v>
      </c>
      <c r="CM71" s="160">
        <f>SUMPRODUCT((CL$3=المنصرف!$E$3:$E$717)*1,('بيان العهد والتسويات'!$C71=المنصرف!$C$3:$C$717)*1,المنصرف!$J$3:$J$717)</f>
        <v>0</v>
      </c>
      <c r="CN71" s="160">
        <f>SUMPRODUCT((CN$3=المنصرف!$E$3:$E$717)*1,('بيان العهد والتسويات'!$C71=المنصرف!$C$3:$C$717)*1,المنصرف!$G$3:$G$717)</f>
        <v>0</v>
      </c>
      <c r="CO71" s="160">
        <f>SUMPRODUCT((CN$3=المنصرف!$E$3:$E$717)*1,('بيان العهد والتسويات'!$C71=المنصرف!$C$3:$C$717)*1,المنصرف!$J$3:$J$717)</f>
        <v>0</v>
      </c>
      <c r="CP71" s="160">
        <f>SUMPRODUCT((CP$3=المنصرف!$E$3:$E$717)*1,('بيان العهد والتسويات'!$C71=المنصرف!$C$3:$C$717)*1,المنصرف!$G$3:$G$717)</f>
        <v>0</v>
      </c>
      <c r="CQ71" s="160">
        <f>SUMPRODUCT((CP$3=المنصرف!$E$3:$E$717)*1,('بيان العهد والتسويات'!$C71=المنصرف!$C$3:$C$717)*1,المنصرف!$J$3:$J$717)</f>
        <v>0</v>
      </c>
      <c r="CR71" s="160">
        <f>SUMPRODUCT((CR$3=المنصرف!$E$3:$E$717)*1,('بيان العهد والتسويات'!$C71=المنصرف!$C$3:$C$717)*1,المنصرف!$G$3:$G$717)</f>
        <v>0</v>
      </c>
      <c r="CS71" s="160">
        <f>SUMPRODUCT((CR$3=المنصرف!$E$3:$E$717)*1,('بيان العهد والتسويات'!$C71=المنصرف!$C$3:$C$717)*1,المنصرف!$J$3:$J$717)</f>
        <v>0</v>
      </c>
      <c r="CT71" s="160">
        <f>SUMPRODUCT((CT$3=المنصرف!$E$3:$E$717)*1,('بيان العهد والتسويات'!$C71=المنصرف!$C$3:$C$717)*1,المنصرف!$G$3:$G$717)</f>
        <v>0</v>
      </c>
      <c r="CU71" s="160">
        <f>SUMPRODUCT((CT$3=المنصرف!$E$3:$E$717)*1,('بيان العهد والتسويات'!$C71=المنصرف!$C$3:$C$717)*1,المنصرف!$J$3:$J$717)</f>
        <v>0</v>
      </c>
      <c r="CV71" s="160">
        <f>SUMPRODUCT((CV$3=المنصرف!$E$3:$E$717)*1,('بيان العهد والتسويات'!$C71=المنصرف!$C$3:$C$717)*1,المنصرف!$G$3:$G$717)</f>
        <v>0</v>
      </c>
      <c r="CW71" s="160">
        <f>SUMPRODUCT((CV$3=المنصرف!$E$3:$E$717)*1,('بيان العهد والتسويات'!$C71=المنصرف!$C$3:$C$717)*1,المنصرف!$J$3:$J$717)</f>
        <v>0</v>
      </c>
      <c r="CX71" s="160">
        <f>SUMPRODUCT((CX$3=المنصرف!$E$3:$E$717)*1,('بيان العهد والتسويات'!$C71=المنصرف!$C$3:$C$717)*1,المنصرف!$G$3:$G$717)</f>
        <v>0</v>
      </c>
      <c r="CY71" s="160">
        <f>SUMPRODUCT((CX$3=المنصرف!$E$3:$E$717)*1,('بيان العهد والتسويات'!$C71=المنصرف!$C$3:$C$717)*1,المنصرف!$J$3:$J$717)</f>
        <v>0</v>
      </c>
      <c r="CZ71" s="160">
        <f>SUMPRODUCT((CZ$3=المنصرف!$E$3:$E$717)*1,('بيان العهد والتسويات'!$C71=المنصرف!$C$3:$C$717)*1,المنصرف!$G$3:$G$717)</f>
        <v>0</v>
      </c>
      <c r="DA71" s="160">
        <f>SUMPRODUCT((CZ$3=المنصرف!$E$3:$E$717)*1,('بيان العهد والتسويات'!$C71=المنصرف!$C$3:$C$717)*1,المنصرف!$J$3:$J$717)</f>
        <v>0</v>
      </c>
    </row>
    <row r="72" spans="3:105" ht="20.25" x14ac:dyDescent="0.15">
      <c r="C72" s="134">
        <v>45904</v>
      </c>
      <c r="D72" s="121">
        <f>SUMPRODUCT(($D$3=المنصرف!$E$3:$E$717)*1,('بيان العهد والتسويات'!$C72=المنصرف!$C$3:$C$717)*1,المنصرف!$G$3:$G$717)</f>
        <v>0</v>
      </c>
      <c r="E72" s="122">
        <f>SUMPRODUCT(($D$3=المنصرف!$E$3:$E$717)*1,('بيان العهد والتسويات'!$C72=المنصرف!$C$3:$C$717)*1,المنصرف!$J$3:$J$717)</f>
        <v>0</v>
      </c>
      <c r="F72" s="124">
        <f>SUMPRODUCT(($F$3=المنصرف!$E$3:$E$717)*1,('بيان العهد والتسويات'!$C72=المنصرف!$C$3:$C$717)*1,المنصرف!$G$3:$G$717)</f>
        <v>0</v>
      </c>
      <c r="G72" s="123">
        <f>SUMPRODUCT(($F$3=المنصرف!$E$3:$E$717)*1,('بيان العهد والتسويات'!$C72=المنصرف!$C$3:$C$717)*1,المنصرف!$J$3:$J$717)</f>
        <v>0</v>
      </c>
      <c r="H72" s="121">
        <f>SUMPRODUCT(($H$3=المنصرف!$E$3:$E$717)*1,('بيان العهد والتسويات'!$C72=المنصرف!$C$3:$C$717)*1,المنصرف!$G$3:$G$717)</f>
        <v>0</v>
      </c>
      <c r="I72" s="122">
        <f>SUMPRODUCT(($H$3=المنصرف!$E$3:$E$717)*1,('بيان العهد والتسويات'!$C72=المنصرف!$C$3:$C$717)*1,المنصرف!$J$3:$J$717)</f>
        <v>0</v>
      </c>
      <c r="J72" s="124">
        <f>SUMPRODUCT(($J$3=المنصرف!$E$3:$E$717)*1,('بيان العهد والتسويات'!$C72=المنصرف!$C$3:$C$717)*1,المنصرف!$G$3:$G$717)</f>
        <v>0</v>
      </c>
      <c r="K72" s="123">
        <f>SUMPRODUCT(($J$3=المنصرف!$E$3:$E$717)*1,('بيان العهد والتسويات'!$C72=المنصرف!$C$3:$C$717)*1,المنصرف!$J$3:$J$717)</f>
        <v>0</v>
      </c>
      <c r="L72" s="121">
        <f>SUMPRODUCT(($L$3=المنصرف!$E$3:$E$717)*1,('بيان العهد والتسويات'!$C72=المنصرف!$C$3:$C$717)*1,المنصرف!$G$3:$G$717)</f>
        <v>0</v>
      </c>
      <c r="M72" s="122">
        <f>SUMPRODUCT(($L$3=المنصرف!$E$3:$E$717)*1,('بيان العهد والتسويات'!$C72=المنصرف!$C$3:$C$717)*1,المنصرف!$J$3:$J$717)</f>
        <v>0</v>
      </c>
      <c r="N72" s="124">
        <f>SUMPRODUCT(($N$3=المنصرف!$E$3:$E$717)*1,('بيان العهد والتسويات'!$C72=المنصرف!$C$3:$C$717)*1,المنصرف!$G$3:$G$717)</f>
        <v>0</v>
      </c>
      <c r="O72" s="123">
        <f>SUMPRODUCT(($N$3=المنصرف!$E$3:$E$717)*1,('بيان العهد والتسويات'!$C72=المنصرف!$C$3:$C$717)*1,المنصرف!$J$3:$J$717)</f>
        <v>0</v>
      </c>
      <c r="P72" s="121">
        <f>SUMPRODUCT(($P$3=المنصرف!$E$3:$E$717)*1,('بيان العهد والتسويات'!$C72=المنصرف!$C$3:$C$717)*1,المنصرف!$G$3:$G$717)</f>
        <v>0</v>
      </c>
      <c r="Q72" s="122">
        <f>SUMPRODUCT(($P$3=المنصرف!$E$3:$E$717)*1,('بيان العهد والتسويات'!$C72=المنصرف!$C$3:$C$717)*1,المنصرف!$J$3:$J$717)</f>
        <v>0</v>
      </c>
      <c r="R72" s="124">
        <f>SUMPRODUCT(($R$3=المنصرف!$E$3:$E$717)*1,('بيان العهد والتسويات'!$C72=المنصرف!$C$3:$C$717)*1,المنصرف!$G$3:$G$717)</f>
        <v>0</v>
      </c>
      <c r="S72" s="123">
        <f>SUMPRODUCT(($R$3=المنصرف!$E$3:$E$717)*1,('بيان العهد والتسويات'!$C72=المنصرف!$C$3:$C$717)*1,المنصرف!$J$3:$J$717)</f>
        <v>0</v>
      </c>
      <c r="T72" s="121">
        <f>SUMPRODUCT(($T$3=المنصرف!$E$3:$E$717)*1,('بيان العهد والتسويات'!$C72=المنصرف!$C$3:$C$717)*1,المنصرف!$G$3:$G$717)</f>
        <v>0</v>
      </c>
      <c r="U72" s="122">
        <f>SUMPRODUCT(($T$3=المنصرف!$E$3:$E$717)*1,('بيان العهد والتسويات'!$C72=المنصرف!$C$3:$C$717)*1,المنصرف!$J$3:$J$717)</f>
        <v>0</v>
      </c>
      <c r="V72" s="124">
        <f>SUMPRODUCT(($V$3=المنصرف!$E$3:$E$717)*1,('بيان العهد والتسويات'!$C72=المنصرف!$C$3:$C$717)*1,المنصرف!$G$3:$G$717)</f>
        <v>0</v>
      </c>
      <c r="W72" s="123">
        <f>SUMPRODUCT(($V$3=المنصرف!$E$3:$E$717)*1,('بيان العهد والتسويات'!$C72=المنصرف!$C$3:$C$717)*1,المنصرف!$J$3:$J$717)</f>
        <v>0</v>
      </c>
      <c r="X72" s="121">
        <f>SUMPRODUCT(($X$3=المنصرف!$E$3:$E$717)*1,('بيان العهد والتسويات'!$C72=المنصرف!$C$3:$C$717)*1,المنصرف!$G$3:$G$717)</f>
        <v>0</v>
      </c>
      <c r="Y72" s="122">
        <f>SUMPRODUCT(($X$3=المنصرف!$E$3:$E$717)*1,('بيان العهد والتسويات'!$C72=المنصرف!$C$3:$C$717)*1,المنصرف!$J$3:$J$717)</f>
        <v>0</v>
      </c>
      <c r="Z72" s="124">
        <f>SUMPRODUCT(($Z$3=المنصرف!$E$3:$E$717)*1,('بيان العهد والتسويات'!$C72=المنصرف!$C$3:$C$717)*1,المنصرف!$G$3:$G$717)</f>
        <v>0</v>
      </c>
      <c r="AA72" s="123">
        <f>SUMPRODUCT(($Z$3=المنصرف!$E$3:$E$717)*1,('بيان العهد والتسويات'!$C72=المنصرف!$C$3:$C$717)*1,المنصرف!$J$3:$J$717)</f>
        <v>0</v>
      </c>
      <c r="AB72" s="121">
        <f>SUMPRODUCT(($AB$3=المنصرف!$E$3:$E$717)*1,('بيان العهد والتسويات'!$C72=المنصرف!$C$3:$C$717)*1,المنصرف!$G$3:$G$717)</f>
        <v>0</v>
      </c>
      <c r="AC72" s="122">
        <f>SUMPRODUCT(($AB$3=المنصرف!$E$3:$E$717)*1,('بيان العهد والتسويات'!$C72=المنصرف!$C$3:$C$717)*1,المنصرف!$J$3:$J$717)</f>
        <v>0</v>
      </c>
      <c r="AD72" s="124">
        <f>SUMPRODUCT(($AD$3=المنصرف!$E$3:$E$717)*1,('بيان العهد والتسويات'!$C72=المنصرف!$C$3:$C$717)*1,المنصرف!$G$3:$G$717)</f>
        <v>0</v>
      </c>
      <c r="AE72" s="123">
        <f>SUMPRODUCT(($AD$3=المنصرف!$E$3:$E$717)*1,('بيان العهد والتسويات'!$C72=المنصرف!$C$3:$C$717)*1,المنصرف!$J$3:$J$717)</f>
        <v>0</v>
      </c>
      <c r="AF72" s="121">
        <f>SUMPRODUCT(($AF$3=المنصرف!$E$3:$E$717)*1,('بيان العهد والتسويات'!$C72=المنصرف!$C$3:$C$717)*1,المنصرف!$G$3:$G$717)</f>
        <v>0</v>
      </c>
      <c r="AG72" s="122">
        <f>SUMPRODUCT(($AF$3=المنصرف!$E$3:$E$717)*1,('بيان العهد والتسويات'!$C72=المنصرف!$C$3:$C$717)*1,المنصرف!$J$3:$J$717)</f>
        <v>0</v>
      </c>
      <c r="AH72" s="124">
        <f>SUMPRODUCT(($AH$3=المنصرف!$E$3:$E$717)*1,('بيان العهد والتسويات'!$C72=المنصرف!$C$3:$C$717)*1,المنصرف!$G$3:$G$717)</f>
        <v>0</v>
      </c>
      <c r="AI72" s="123">
        <f>SUMPRODUCT(($AH$3=المنصرف!$E$3:$E$717)*1,('بيان العهد والتسويات'!$C72=المنصرف!$C$3:$C$717)*1,المنصرف!$J$3:$J$717)</f>
        <v>0</v>
      </c>
      <c r="AJ72" s="145">
        <f>SUMPRODUCT((AJ$3=المنصرف!$E$3:$E$717)*1,('بيان العهد والتسويات'!$C72=المنصرف!$C$3:$C$717)*1,المنصرف!$G$3:$G$717)</f>
        <v>0</v>
      </c>
      <c r="AK72" s="145">
        <f>SUMPRODUCT((AJ$3=المنصرف!$E$3:$E$717)*1,('بيان العهد والتسويات'!$C72=المنصرف!$C$3:$C$717)*1,المنصرف!$J$3:$J$717)</f>
        <v>0</v>
      </c>
      <c r="AL72" s="161">
        <f>SUMPRODUCT((AL$3=المنصرف!$E$3:$E$717)*1,('بيان العهد والتسويات'!$C72=المنصرف!$C$3:$C$717)*1,المنصرف!$G$3:$G$717)</f>
        <v>0</v>
      </c>
      <c r="AM72" s="161">
        <f>SUMPRODUCT((AL$3=المنصرف!$E$3:$E$717)*1,('بيان العهد والتسويات'!$C72=المنصرف!$C$3:$C$717)*1,المنصرف!$J$3:$J$717)</f>
        <v>0</v>
      </c>
      <c r="AN72" s="160">
        <f>SUMPRODUCT((AN$3=المنصرف!$E$3:$E$717)*1,('بيان العهد والتسويات'!$C72=المنصرف!$C$3:$C$717)*1,المنصرف!$G$3:$G$717)</f>
        <v>0</v>
      </c>
      <c r="AO72" s="160">
        <f>SUMPRODUCT((AN$3=المنصرف!$E$3:$E$717)*1,('بيان العهد والتسويات'!$C72=المنصرف!$C$3:$C$717)*1,المنصرف!$J$3:$J$717)</f>
        <v>0</v>
      </c>
      <c r="AP72" s="160">
        <f>SUMPRODUCT((AP$3=المنصرف!$E$3:$E$717)*1,('بيان العهد والتسويات'!$C72=المنصرف!$C$3:$C$717)*1,المنصرف!$G$3:$G$717)</f>
        <v>0</v>
      </c>
      <c r="AQ72" s="160">
        <f>SUMPRODUCT((AP$3=المنصرف!$E$3:$E$717)*1,('بيان العهد والتسويات'!$C72=المنصرف!$C$3:$C$717)*1,المنصرف!$J$3:$J$717)</f>
        <v>0</v>
      </c>
      <c r="AR72" s="160">
        <f>SUMPRODUCT((AR$3=المنصرف!$E$3:$E$717)*1,('بيان العهد والتسويات'!$C72=المنصرف!$C$3:$C$717)*1,المنصرف!$G$3:$G$717)</f>
        <v>0</v>
      </c>
      <c r="AS72" s="160">
        <f>SUMPRODUCT((AR$3=المنصرف!$E$3:$E$717)*1,('بيان العهد والتسويات'!$C72=المنصرف!$C$3:$C$717)*1,المنصرف!$J$3:$J$717)</f>
        <v>0</v>
      </c>
      <c r="AT72" s="160">
        <f>SUMPRODUCT((AT$3=المنصرف!$E$3:$E$717)*1,('بيان العهد والتسويات'!$C72=المنصرف!$C$3:$C$717)*1,المنصرف!$G$3:$G$717)</f>
        <v>0</v>
      </c>
      <c r="AU72" s="160">
        <f>SUMPRODUCT((AT$3=المنصرف!$E$3:$E$717)*1,('بيان العهد والتسويات'!$C72=المنصرف!$C$3:$C$717)*1,المنصرف!$J$3:$J$717)</f>
        <v>0</v>
      </c>
      <c r="AV72" s="160">
        <f>SUMPRODUCT((AV$3=المنصرف!$E$3:$E$717)*1,('بيان العهد والتسويات'!$C72=المنصرف!$C$3:$C$717)*1,المنصرف!$G$3:$G$717)</f>
        <v>0</v>
      </c>
      <c r="AW72" s="160">
        <f>SUMPRODUCT((AV$3=المنصرف!$E$3:$E$717)*1,('بيان العهد والتسويات'!$C72=المنصرف!$C$3:$C$717)*1,المنصرف!$J$3:$J$717)</f>
        <v>0</v>
      </c>
      <c r="AX72" s="160">
        <f>SUMPRODUCT((AX$3=المنصرف!$E$3:$E$717)*1,('بيان العهد والتسويات'!$C72=المنصرف!$C$3:$C$717)*1,المنصرف!$G$3:$G$717)</f>
        <v>0</v>
      </c>
      <c r="AY72" s="160">
        <f>SUMPRODUCT((AX$3=المنصرف!$E$3:$E$717)*1,('بيان العهد والتسويات'!$C72=المنصرف!$C$3:$C$717)*1,المنصرف!$J$3:$J$717)</f>
        <v>0</v>
      </c>
      <c r="AZ72" s="160">
        <f>SUMPRODUCT((AZ$3=المنصرف!$E$3:$E$717)*1,('بيان العهد والتسويات'!$C72=المنصرف!$C$3:$C$717)*1,المنصرف!$G$3:$G$717)</f>
        <v>0</v>
      </c>
      <c r="BA72" s="160">
        <f>SUMPRODUCT((AZ$3=المنصرف!$E$3:$E$717)*1,('بيان العهد والتسويات'!$C72=المنصرف!$C$3:$C$717)*1,المنصرف!$J$3:$J$717)</f>
        <v>0</v>
      </c>
      <c r="BB72" s="160">
        <f>SUMPRODUCT((BB$3=المنصرف!$E$3:$E$717)*1,('بيان العهد والتسويات'!$C72=المنصرف!$C$3:$C$717)*1,المنصرف!$G$3:$G$717)</f>
        <v>0</v>
      </c>
      <c r="BC72" s="160">
        <f>SUMPRODUCT((BB$3=المنصرف!$E$3:$E$717)*1,('بيان العهد والتسويات'!$C72=المنصرف!$C$3:$C$717)*1,المنصرف!$J$3:$J$717)</f>
        <v>0</v>
      </c>
      <c r="BD72" s="160">
        <f>SUMPRODUCT((BD$3=المنصرف!$E$3:$E$717)*1,('بيان العهد والتسويات'!$C72=المنصرف!$C$3:$C$717)*1,المنصرف!$G$3:$G$717)</f>
        <v>0</v>
      </c>
      <c r="BE72" s="160">
        <f>SUMPRODUCT((BD$3=المنصرف!$E$3:$E$717)*1,('بيان العهد والتسويات'!$C72=المنصرف!$C$3:$C$717)*1,المنصرف!$J$3:$J$717)</f>
        <v>0</v>
      </c>
      <c r="BF72" s="160">
        <f>SUMPRODUCT((BF$3=المنصرف!$E$3:$E$717)*1,('بيان العهد والتسويات'!$C72=المنصرف!$C$3:$C$717)*1,المنصرف!$G$3:$G$717)</f>
        <v>0</v>
      </c>
      <c r="BG72" s="160">
        <f>SUMPRODUCT((BF$3=المنصرف!$E$3:$E$717)*1,('بيان العهد والتسويات'!$C72=المنصرف!$C$3:$C$717)*1,المنصرف!$J$3:$J$717)</f>
        <v>0</v>
      </c>
      <c r="BH72" s="160">
        <f>SUMPRODUCT((BH$3=المنصرف!$E$3:$E$717)*1,('بيان العهد والتسويات'!$C72=المنصرف!$C$3:$C$717)*1,المنصرف!$G$3:$G$717)</f>
        <v>0</v>
      </c>
      <c r="BI72" s="160">
        <f>SUMPRODUCT((BH$3=المنصرف!$E$3:$E$717)*1,('بيان العهد والتسويات'!$C72=المنصرف!$C$3:$C$717)*1,المنصرف!$J$3:$J$717)</f>
        <v>0</v>
      </c>
      <c r="BJ72" s="160">
        <f>SUMPRODUCT((BJ$3=المنصرف!$E$3:$E$717)*1,('بيان العهد والتسويات'!$C72=المنصرف!$C$3:$C$717)*1,المنصرف!$G$3:$G$717)</f>
        <v>0</v>
      </c>
      <c r="BK72" s="160">
        <f>SUMPRODUCT((BJ$3=المنصرف!$E$3:$E$717)*1,('بيان العهد والتسويات'!$C72=المنصرف!$C$3:$C$717)*1,المنصرف!$J$3:$J$717)</f>
        <v>0</v>
      </c>
      <c r="BL72" s="160">
        <f>SUMPRODUCT((BL$3=المنصرف!$E$3:$E$717)*1,('بيان العهد والتسويات'!$C72=المنصرف!$C$3:$C$717)*1,المنصرف!$G$3:$G$717)</f>
        <v>0</v>
      </c>
      <c r="BM72" s="160">
        <f>SUMPRODUCT((BL$3=المنصرف!$E$3:$E$717)*1,('بيان العهد والتسويات'!$C72=المنصرف!$C$3:$C$717)*1,المنصرف!$J$3:$J$717)</f>
        <v>0</v>
      </c>
      <c r="BN72" s="160">
        <f>SUMPRODUCT((BN$3=المنصرف!$E$3:$E$717)*1,('بيان العهد والتسويات'!$C72=المنصرف!$C$3:$C$717)*1,المنصرف!$G$3:$G$717)</f>
        <v>0</v>
      </c>
      <c r="BO72" s="160">
        <f>SUMPRODUCT((BN$3=المنصرف!$E$3:$E$717)*1,('بيان العهد والتسويات'!$C72=المنصرف!$C$3:$C$717)*1,المنصرف!$J$3:$J$717)</f>
        <v>0</v>
      </c>
      <c r="BP72" s="160">
        <f>SUMPRODUCT((BP$3=المنصرف!$E$3:$E$717)*1,('بيان العهد والتسويات'!$C72=المنصرف!$C$3:$C$717)*1,المنصرف!$G$3:$G$717)</f>
        <v>0</v>
      </c>
      <c r="BQ72" s="160">
        <f>SUMPRODUCT((BP$3=المنصرف!$E$3:$E$717)*1,('بيان العهد والتسويات'!$C72=المنصرف!$C$3:$C$717)*1,المنصرف!$J$3:$J$717)</f>
        <v>0</v>
      </c>
      <c r="BR72" s="160">
        <f>SUMPRODUCT((BR$3=المنصرف!$E$3:$E$717)*1,('بيان العهد والتسويات'!$C72=المنصرف!$C$3:$C$717)*1,المنصرف!$G$3:$G$717)</f>
        <v>0</v>
      </c>
      <c r="BS72" s="160">
        <f>SUMPRODUCT((BR$3=المنصرف!$E$3:$E$717)*1,('بيان العهد والتسويات'!$C72=المنصرف!$C$3:$C$717)*1,المنصرف!$J$3:$J$717)</f>
        <v>0</v>
      </c>
      <c r="BT72" s="160">
        <f>SUMPRODUCT((BT$3=المنصرف!$E$3:$E$717)*1,('بيان العهد والتسويات'!$C72=المنصرف!$C$3:$C$717)*1,المنصرف!$G$3:$G$717)</f>
        <v>0</v>
      </c>
      <c r="BU72" s="160">
        <f>SUMPRODUCT((BT$3=المنصرف!$E$3:$E$717)*1,('بيان العهد والتسويات'!$C72=المنصرف!$C$3:$C$717)*1,المنصرف!$J$3:$J$717)</f>
        <v>0</v>
      </c>
      <c r="BV72" s="160">
        <f>SUMPRODUCT((BV$3=المنصرف!$E$3:$E$717)*1,('بيان العهد والتسويات'!$C72=المنصرف!$C$3:$C$717)*1,المنصرف!$G$3:$G$717)</f>
        <v>0</v>
      </c>
      <c r="BW72" s="160">
        <f>SUMPRODUCT((BV$3=المنصرف!$E$3:$E$717)*1,('بيان العهد والتسويات'!$C72=المنصرف!$C$3:$C$717)*1,المنصرف!$J$3:$J$717)</f>
        <v>0</v>
      </c>
      <c r="BX72" s="160">
        <f>SUMPRODUCT((BX$3=المنصرف!$E$3:$E$717)*1,('بيان العهد والتسويات'!$C72=المنصرف!$C$3:$C$717)*1,المنصرف!$G$3:$G$717)</f>
        <v>0</v>
      </c>
      <c r="BY72" s="160">
        <f>SUMPRODUCT((BX$3=المنصرف!$E$3:$E$717)*1,('بيان العهد والتسويات'!$C72=المنصرف!$C$3:$C$717)*1,المنصرف!$J$3:$J$717)</f>
        <v>0</v>
      </c>
      <c r="BZ72" s="160">
        <f>SUMPRODUCT((BZ$3=المنصرف!$E$3:$E$717)*1,('بيان العهد والتسويات'!$C72=المنصرف!$C$3:$C$717)*1,المنصرف!$G$3:$G$717)</f>
        <v>0</v>
      </c>
      <c r="CA72" s="160">
        <f>SUMPRODUCT((BZ$3=المنصرف!$E$3:$E$717)*1,('بيان العهد والتسويات'!$C72=المنصرف!$C$3:$C$717)*1,المنصرف!$J$3:$J$717)</f>
        <v>0</v>
      </c>
      <c r="CB72" s="160">
        <f>SUMPRODUCT((CB$3=المنصرف!$E$3:$E$717)*1,('بيان العهد والتسويات'!$C72=المنصرف!$C$3:$C$717)*1,المنصرف!$G$3:$G$717)</f>
        <v>0</v>
      </c>
      <c r="CC72" s="160">
        <f>SUMPRODUCT((CB$3=المنصرف!$E$3:$E$717)*1,('بيان العهد والتسويات'!$C72=المنصرف!$C$3:$C$717)*1,المنصرف!$J$3:$J$717)</f>
        <v>0</v>
      </c>
      <c r="CD72" s="160">
        <f>SUMPRODUCT((CD$3=المنصرف!$E$3:$E$717)*1,('بيان العهد والتسويات'!$C72=المنصرف!$C$3:$C$717)*1,المنصرف!$G$3:$G$717)</f>
        <v>0</v>
      </c>
      <c r="CE72" s="160">
        <f>SUMPRODUCT((CD$3=المنصرف!$E$3:$E$717)*1,('بيان العهد والتسويات'!$C72=المنصرف!$C$3:$C$717)*1,المنصرف!$J$3:$J$717)</f>
        <v>0</v>
      </c>
      <c r="CF72" s="160">
        <f>SUMPRODUCT((CF$3=المنصرف!$E$3:$E$717)*1,('بيان العهد والتسويات'!$C72=المنصرف!$C$3:$C$717)*1,المنصرف!$G$3:$G$717)</f>
        <v>0</v>
      </c>
      <c r="CG72" s="160">
        <f>SUMPRODUCT((CF$3=المنصرف!$E$3:$E$717)*1,('بيان العهد والتسويات'!$C72=المنصرف!$C$3:$C$717)*1,المنصرف!$J$3:$J$717)</f>
        <v>0</v>
      </c>
      <c r="CH72" s="160">
        <f>SUMPRODUCT((CH$3=المنصرف!$E$3:$E$717)*1,('بيان العهد والتسويات'!$C72=المنصرف!$C$3:$C$717)*1,المنصرف!$G$3:$G$717)</f>
        <v>0</v>
      </c>
      <c r="CI72" s="160">
        <f>SUMPRODUCT((CH$3=المنصرف!$E$3:$E$717)*1,('بيان العهد والتسويات'!$C72=المنصرف!$C$3:$C$717)*1,المنصرف!$J$3:$J$717)</f>
        <v>0</v>
      </c>
      <c r="CJ72" s="160">
        <f>SUMPRODUCT((CJ$3=المنصرف!$E$3:$E$717)*1,('بيان العهد والتسويات'!$C72=المنصرف!$C$3:$C$717)*1,المنصرف!$G$3:$G$717)</f>
        <v>0</v>
      </c>
      <c r="CK72" s="160">
        <f>SUMPRODUCT((CJ$3=المنصرف!$E$3:$E$717)*1,('بيان العهد والتسويات'!$C72=المنصرف!$C$3:$C$717)*1,المنصرف!$J$3:$J$717)</f>
        <v>0</v>
      </c>
      <c r="CL72" s="160">
        <f>SUMPRODUCT((CL$3=المنصرف!$E$3:$E$717)*1,('بيان العهد والتسويات'!$C72=المنصرف!$C$3:$C$717)*1,المنصرف!$G$3:$G$717)</f>
        <v>0</v>
      </c>
      <c r="CM72" s="160">
        <f>SUMPRODUCT((CL$3=المنصرف!$E$3:$E$717)*1,('بيان العهد والتسويات'!$C72=المنصرف!$C$3:$C$717)*1,المنصرف!$J$3:$J$717)</f>
        <v>0</v>
      </c>
      <c r="CN72" s="160">
        <f>SUMPRODUCT((CN$3=المنصرف!$E$3:$E$717)*1,('بيان العهد والتسويات'!$C72=المنصرف!$C$3:$C$717)*1,المنصرف!$G$3:$G$717)</f>
        <v>0</v>
      </c>
      <c r="CO72" s="160">
        <f>SUMPRODUCT((CN$3=المنصرف!$E$3:$E$717)*1,('بيان العهد والتسويات'!$C72=المنصرف!$C$3:$C$717)*1,المنصرف!$J$3:$J$717)</f>
        <v>0</v>
      </c>
      <c r="CP72" s="160">
        <f>SUMPRODUCT((CP$3=المنصرف!$E$3:$E$717)*1,('بيان العهد والتسويات'!$C72=المنصرف!$C$3:$C$717)*1,المنصرف!$G$3:$G$717)</f>
        <v>0</v>
      </c>
      <c r="CQ72" s="160">
        <f>SUMPRODUCT((CP$3=المنصرف!$E$3:$E$717)*1,('بيان العهد والتسويات'!$C72=المنصرف!$C$3:$C$717)*1,المنصرف!$J$3:$J$717)</f>
        <v>0</v>
      </c>
      <c r="CR72" s="160">
        <f>SUMPRODUCT((CR$3=المنصرف!$E$3:$E$717)*1,('بيان العهد والتسويات'!$C72=المنصرف!$C$3:$C$717)*1,المنصرف!$G$3:$G$717)</f>
        <v>0</v>
      </c>
      <c r="CS72" s="160">
        <f>SUMPRODUCT((CR$3=المنصرف!$E$3:$E$717)*1,('بيان العهد والتسويات'!$C72=المنصرف!$C$3:$C$717)*1,المنصرف!$J$3:$J$717)</f>
        <v>0</v>
      </c>
      <c r="CT72" s="160">
        <f>SUMPRODUCT((CT$3=المنصرف!$E$3:$E$717)*1,('بيان العهد والتسويات'!$C72=المنصرف!$C$3:$C$717)*1,المنصرف!$G$3:$G$717)</f>
        <v>0</v>
      </c>
      <c r="CU72" s="160">
        <f>SUMPRODUCT((CT$3=المنصرف!$E$3:$E$717)*1,('بيان العهد والتسويات'!$C72=المنصرف!$C$3:$C$717)*1,المنصرف!$J$3:$J$717)</f>
        <v>0</v>
      </c>
      <c r="CV72" s="160">
        <f>SUMPRODUCT((CV$3=المنصرف!$E$3:$E$717)*1,('بيان العهد والتسويات'!$C72=المنصرف!$C$3:$C$717)*1,المنصرف!$G$3:$G$717)</f>
        <v>0</v>
      </c>
      <c r="CW72" s="160">
        <f>SUMPRODUCT((CV$3=المنصرف!$E$3:$E$717)*1,('بيان العهد والتسويات'!$C72=المنصرف!$C$3:$C$717)*1,المنصرف!$J$3:$J$717)</f>
        <v>0</v>
      </c>
      <c r="CX72" s="160">
        <f>SUMPRODUCT((CX$3=المنصرف!$E$3:$E$717)*1,('بيان العهد والتسويات'!$C72=المنصرف!$C$3:$C$717)*1,المنصرف!$G$3:$G$717)</f>
        <v>0</v>
      </c>
      <c r="CY72" s="160">
        <f>SUMPRODUCT((CX$3=المنصرف!$E$3:$E$717)*1,('بيان العهد والتسويات'!$C72=المنصرف!$C$3:$C$717)*1,المنصرف!$J$3:$J$717)</f>
        <v>0</v>
      </c>
      <c r="CZ72" s="160">
        <f>SUMPRODUCT((CZ$3=المنصرف!$E$3:$E$717)*1,('بيان العهد والتسويات'!$C72=المنصرف!$C$3:$C$717)*1,المنصرف!$G$3:$G$717)</f>
        <v>0</v>
      </c>
      <c r="DA72" s="160">
        <f>SUMPRODUCT((CZ$3=المنصرف!$E$3:$E$717)*1,('بيان العهد والتسويات'!$C72=المنصرف!$C$3:$C$717)*1,المنصرف!$J$3:$J$717)</f>
        <v>0</v>
      </c>
    </row>
    <row r="73" spans="3:105" ht="20.25" x14ac:dyDescent="0.15">
      <c r="C73" s="134">
        <v>45905</v>
      </c>
      <c r="D73" s="121">
        <f>SUMPRODUCT(($D$3=المنصرف!$E$3:$E$717)*1,('بيان العهد والتسويات'!$C73=المنصرف!$C$3:$C$717)*1,المنصرف!$G$3:$G$717)</f>
        <v>0</v>
      </c>
      <c r="E73" s="122">
        <f>SUMPRODUCT(($D$3=المنصرف!$E$3:$E$717)*1,('بيان العهد والتسويات'!$C73=المنصرف!$C$3:$C$717)*1,المنصرف!$J$3:$J$717)</f>
        <v>0</v>
      </c>
      <c r="F73" s="124">
        <f>SUMPRODUCT(($F$3=المنصرف!$E$3:$E$717)*1,('بيان العهد والتسويات'!$C73=المنصرف!$C$3:$C$717)*1,المنصرف!$G$3:$G$717)</f>
        <v>0</v>
      </c>
      <c r="G73" s="123">
        <f>SUMPRODUCT(($F$3=المنصرف!$E$3:$E$717)*1,('بيان العهد والتسويات'!$C73=المنصرف!$C$3:$C$717)*1,المنصرف!$J$3:$J$717)</f>
        <v>0</v>
      </c>
      <c r="H73" s="121">
        <f>SUMPRODUCT(($H$3=المنصرف!$E$3:$E$717)*1,('بيان العهد والتسويات'!$C73=المنصرف!$C$3:$C$717)*1,المنصرف!$G$3:$G$717)</f>
        <v>0</v>
      </c>
      <c r="I73" s="122">
        <f>SUMPRODUCT(($H$3=المنصرف!$E$3:$E$717)*1,('بيان العهد والتسويات'!$C73=المنصرف!$C$3:$C$717)*1,المنصرف!$J$3:$J$717)</f>
        <v>0</v>
      </c>
      <c r="J73" s="124">
        <f>SUMPRODUCT(($J$3=المنصرف!$E$3:$E$717)*1,('بيان العهد والتسويات'!$C73=المنصرف!$C$3:$C$717)*1,المنصرف!$G$3:$G$717)</f>
        <v>0</v>
      </c>
      <c r="K73" s="123">
        <f>SUMPRODUCT(($J$3=المنصرف!$E$3:$E$717)*1,('بيان العهد والتسويات'!$C73=المنصرف!$C$3:$C$717)*1,المنصرف!$J$3:$J$717)</f>
        <v>0</v>
      </c>
      <c r="L73" s="121">
        <f>SUMPRODUCT(($L$3=المنصرف!$E$3:$E$717)*1,('بيان العهد والتسويات'!$C73=المنصرف!$C$3:$C$717)*1,المنصرف!$G$3:$G$717)</f>
        <v>0</v>
      </c>
      <c r="M73" s="122">
        <f>SUMPRODUCT(($L$3=المنصرف!$E$3:$E$717)*1,('بيان العهد والتسويات'!$C73=المنصرف!$C$3:$C$717)*1,المنصرف!$J$3:$J$717)</f>
        <v>0</v>
      </c>
      <c r="N73" s="124">
        <f>SUMPRODUCT(($N$3=المنصرف!$E$3:$E$717)*1,('بيان العهد والتسويات'!$C73=المنصرف!$C$3:$C$717)*1,المنصرف!$G$3:$G$717)</f>
        <v>0</v>
      </c>
      <c r="O73" s="123">
        <f>SUMPRODUCT(($N$3=المنصرف!$E$3:$E$717)*1,('بيان العهد والتسويات'!$C73=المنصرف!$C$3:$C$717)*1,المنصرف!$J$3:$J$717)</f>
        <v>0</v>
      </c>
      <c r="P73" s="121">
        <f>SUMPRODUCT(($P$3=المنصرف!$E$3:$E$717)*1,('بيان العهد والتسويات'!$C73=المنصرف!$C$3:$C$717)*1,المنصرف!$G$3:$G$717)</f>
        <v>0</v>
      </c>
      <c r="Q73" s="122">
        <f>SUMPRODUCT(($P$3=المنصرف!$E$3:$E$717)*1,('بيان العهد والتسويات'!$C73=المنصرف!$C$3:$C$717)*1,المنصرف!$J$3:$J$717)</f>
        <v>0</v>
      </c>
      <c r="R73" s="124">
        <f>SUMPRODUCT(($R$3=المنصرف!$E$3:$E$717)*1,('بيان العهد والتسويات'!$C73=المنصرف!$C$3:$C$717)*1,المنصرف!$G$3:$G$717)</f>
        <v>0</v>
      </c>
      <c r="S73" s="123">
        <f>SUMPRODUCT(($R$3=المنصرف!$E$3:$E$717)*1,('بيان العهد والتسويات'!$C73=المنصرف!$C$3:$C$717)*1,المنصرف!$J$3:$J$717)</f>
        <v>0</v>
      </c>
      <c r="T73" s="121">
        <f>SUMPRODUCT(($T$3=المنصرف!$E$3:$E$717)*1,('بيان العهد والتسويات'!$C73=المنصرف!$C$3:$C$717)*1,المنصرف!$G$3:$G$717)</f>
        <v>0</v>
      </c>
      <c r="U73" s="122">
        <f>SUMPRODUCT(($T$3=المنصرف!$E$3:$E$717)*1,('بيان العهد والتسويات'!$C73=المنصرف!$C$3:$C$717)*1,المنصرف!$J$3:$J$717)</f>
        <v>0</v>
      </c>
      <c r="V73" s="124">
        <f>SUMPRODUCT(($V$3=المنصرف!$E$3:$E$717)*1,('بيان العهد والتسويات'!$C73=المنصرف!$C$3:$C$717)*1,المنصرف!$G$3:$G$717)</f>
        <v>0</v>
      </c>
      <c r="W73" s="123">
        <f>SUMPRODUCT(($V$3=المنصرف!$E$3:$E$717)*1,('بيان العهد والتسويات'!$C73=المنصرف!$C$3:$C$717)*1,المنصرف!$J$3:$J$717)</f>
        <v>0</v>
      </c>
      <c r="X73" s="121">
        <f>SUMPRODUCT(($X$3=المنصرف!$E$3:$E$717)*1,('بيان العهد والتسويات'!$C73=المنصرف!$C$3:$C$717)*1,المنصرف!$G$3:$G$717)</f>
        <v>0</v>
      </c>
      <c r="Y73" s="122">
        <f>SUMPRODUCT(($X$3=المنصرف!$E$3:$E$717)*1,('بيان العهد والتسويات'!$C73=المنصرف!$C$3:$C$717)*1,المنصرف!$J$3:$J$717)</f>
        <v>0</v>
      </c>
      <c r="Z73" s="124">
        <f>SUMPRODUCT(($Z$3=المنصرف!$E$3:$E$717)*1,('بيان العهد والتسويات'!$C73=المنصرف!$C$3:$C$717)*1,المنصرف!$G$3:$G$717)</f>
        <v>0</v>
      </c>
      <c r="AA73" s="123">
        <f>SUMPRODUCT(($Z$3=المنصرف!$E$3:$E$717)*1,('بيان العهد والتسويات'!$C73=المنصرف!$C$3:$C$717)*1,المنصرف!$J$3:$J$717)</f>
        <v>0</v>
      </c>
      <c r="AB73" s="121">
        <f>SUMPRODUCT(($AB$3=المنصرف!$E$3:$E$717)*1,('بيان العهد والتسويات'!$C73=المنصرف!$C$3:$C$717)*1,المنصرف!$G$3:$G$717)</f>
        <v>0</v>
      </c>
      <c r="AC73" s="122">
        <f>SUMPRODUCT(($AB$3=المنصرف!$E$3:$E$717)*1,('بيان العهد والتسويات'!$C73=المنصرف!$C$3:$C$717)*1,المنصرف!$J$3:$J$717)</f>
        <v>0</v>
      </c>
      <c r="AD73" s="124">
        <f>SUMPRODUCT(($AD$3=المنصرف!$E$3:$E$717)*1,('بيان العهد والتسويات'!$C73=المنصرف!$C$3:$C$717)*1,المنصرف!$G$3:$G$717)</f>
        <v>0</v>
      </c>
      <c r="AE73" s="123">
        <f>SUMPRODUCT(($AD$3=المنصرف!$E$3:$E$717)*1,('بيان العهد والتسويات'!$C73=المنصرف!$C$3:$C$717)*1,المنصرف!$J$3:$J$717)</f>
        <v>0</v>
      </c>
      <c r="AF73" s="121">
        <f>SUMPRODUCT(($AF$3=المنصرف!$E$3:$E$717)*1,('بيان العهد والتسويات'!$C73=المنصرف!$C$3:$C$717)*1,المنصرف!$G$3:$G$717)</f>
        <v>0</v>
      </c>
      <c r="AG73" s="122">
        <f>SUMPRODUCT(($AF$3=المنصرف!$E$3:$E$717)*1,('بيان العهد والتسويات'!$C73=المنصرف!$C$3:$C$717)*1,المنصرف!$J$3:$J$717)</f>
        <v>0</v>
      </c>
      <c r="AH73" s="124">
        <f>SUMPRODUCT(($AH$3=المنصرف!$E$3:$E$717)*1,('بيان العهد والتسويات'!$C73=المنصرف!$C$3:$C$717)*1,المنصرف!$G$3:$G$717)</f>
        <v>0</v>
      </c>
      <c r="AI73" s="123">
        <f>SUMPRODUCT(($AH$3=المنصرف!$E$3:$E$717)*1,('بيان العهد والتسويات'!$C73=المنصرف!$C$3:$C$717)*1,المنصرف!$J$3:$J$717)</f>
        <v>0</v>
      </c>
      <c r="AJ73" s="145">
        <f>SUMPRODUCT((AJ$3=المنصرف!$E$3:$E$717)*1,('بيان العهد والتسويات'!$C73=المنصرف!$C$3:$C$717)*1,المنصرف!$G$3:$G$717)</f>
        <v>0</v>
      </c>
      <c r="AK73" s="145">
        <f>SUMPRODUCT((AJ$3=المنصرف!$E$3:$E$717)*1,('بيان العهد والتسويات'!$C73=المنصرف!$C$3:$C$717)*1,المنصرف!$J$3:$J$717)</f>
        <v>0</v>
      </c>
      <c r="AL73" s="161">
        <f>SUMPRODUCT((AL$3=المنصرف!$E$3:$E$717)*1,('بيان العهد والتسويات'!$C73=المنصرف!$C$3:$C$717)*1,المنصرف!$G$3:$G$717)</f>
        <v>0</v>
      </c>
      <c r="AM73" s="161">
        <f>SUMPRODUCT((AL$3=المنصرف!$E$3:$E$717)*1,('بيان العهد والتسويات'!$C73=المنصرف!$C$3:$C$717)*1,المنصرف!$J$3:$J$717)</f>
        <v>0</v>
      </c>
      <c r="AN73" s="160">
        <f>SUMPRODUCT((AN$3=المنصرف!$E$3:$E$717)*1,('بيان العهد والتسويات'!$C73=المنصرف!$C$3:$C$717)*1,المنصرف!$G$3:$G$717)</f>
        <v>0</v>
      </c>
      <c r="AO73" s="160">
        <f>SUMPRODUCT((AN$3=المنصرف!$E$3:$E$717)*1,('بيان العهد والتسويات'!$C73=المنصرف!$C$3:$C$717)*1,المنصرف!$J$3:$J$717)</f>
        <v>0</v>
      </c>
      <c r="AP73" s="160">
        <f>SUMPRODUCT((AP$3=المنصرف!$E$3:$E$717)*1,('بيان العهد والتسويات'!$C73=المنصرف!$C$3:$C$717)*1,المنصرف!$G$3:$G$717)</f>
        <v>0</v>
      </c>
      <c r="AQ73" s="160">
        <f>SUMPRODUCT((AP$3=المنصرف!$E$3:$E$717)*1,('بيان العهد والتسويات'!$C73=المنصرف!$C$3:$C$717)*1,المنصرف!$J$3:$J$717)</f>
        <v>0</v>
      </c>
      <c r="AR73" s="160">
        <f>SUMPRODUCT((AR$3=المنصرف!$E$3:$E$717)*1,('بيان العهد والتسويات'!$C73=المنصرف!$C$3:$C$717)*1,المنصرف!$G$3:$G$717)</f>
        <v>0</v>
      </c>
      <c r="AS73" s="160">
        <f>SUMPRODUCT((AR$3=المنصرف!$E$3:$E$717)*1,('بيان العهد والتسويات'!$C73=المنصرف!$C$3:$C$717)*1,المنصرف!$J$3:$J$717)</f>
        <v>0</v>
      </c>
      <c r="AT73" s="160">
        <f>SUMPRODUCT((AT$3=المنصرف!$E$3:$E$717)*1,('بيان العهد والتسويات'!$C73=المنصرف!$C$3:$C$717)*1,المنصرف!$G$3:$G$717)</f>
        <v>0</v>
      </c>
      <c r="AU73" s="160">
        <f>SUMPRODUCT((AT$3=المنصرف!$E$3:$E$717)*1,('بيان العهد والتسويات'!$C73=المنصرف!$C$3:$C$717)*1,المنصرف!$J$3:$J$717)</f>
        <v>0</v>
      </c>
      <c r="AV73" s="160">
        <f>SUMPRODUCT((AV$3=المنصرف!$E$3:$E$717)*1,('بيان العهد والتسويات'!$C73=المنصرف!$C$3:$C$717)*1,المنصرف!$G$3:$G$717)</f>
        <v>0</v>
      </c>
      <c r="AW73" s="160">
        <f>SUMPRODUCT((AV$3=المنصرف!$E$3:$E$717)*1,('بيان العهد والتسويات'!$C73=المنصرف!$C$3:$C$717)*1,المنصرف!$J$3:$J$717)</f>
        <v>0</v>
      </c>
      <c r="AX73" s="160">
        <f>SUMPRODUCT((AX$3=المنصرف!$E$3:$E$717)*1,('بيان العهد والتسويات'!$C73=المنصرف!$C$3:$C$717)*1,المنصرف!$G$3:$G$717)</f>
        <v>0</v>
      </c>
      <c r="AY73" s="160">
        <f>SUMPRODUCT((AX$3=المنصرف!$E$3:$E$717)*1,('بيان العهد والتسويات'!$C73=المنصرف!$C$3:$C$717)*1,المنصرف!$J$3:$J$717)</f>
        <v>0</v>
      </c>
      <c r="AZ73" s="160">
        <f>SUMPRODUCT((AZ$3=المنصرف!$E$3:$E$717)*1,('بيان العهد والتسويات'!$C73=المنصرف!$C$3:$C$717)*1,المنصرف!$G$3:$G$717)</f>
        <v>0</v>
      </c>
      <c r="BA73" s="160">
        <f>SUMPRODUCT((AZ$3=المنصرف!$E$3:$E$717)*1,('بيان العهد والتسويات'!$C73=المنصرف!$C$3:$C$717)*1,المنصرف!$J$3:$J$717)</f>
        <v>0</v>
      </c>
      <c r="BB73" s="160">
        <f>SUMPRODUCT((BB$3=المنصرف!$E$3:$E$717)*1,('بيان العهد والتسويات'!$C73=المنصرف!$C$3:$C$717)*1,المنصرف!$G$3:$G$717)</f>
        <v>0</v>
      </c>
      <c r="BC73" s="160">
        <f>SUMPRODUCT((BB$3=المنصرف!$E$3:$E$717)*1,('بيان العهد والتسويات'!$C73=المنصرف!$C$3:$C$717)*1,المنصرف!$J$3:$J$717)</f>
        <v>0</v>
      </c>
      <c r="BD73" s="160">
        <f>SUMPRODUCT((BD$3=المنصرف!$E$3:$E$717)*1,('بيان العهد والتسويات'!$C73=المنصرف!$C$3:$C$717)*1,المنصرف!$G$3:$G$717)</f>
        <v>0</v>
      </c>
      <c r="BE73" s="160">
        <f>SUMPRODUCT((BD$3=المنصرف!$E$3:$E$717)*1,('بيان العهد والتسويات'!$C73=المنصرف!$C$3:$C$717)*1,المنصرف!$J$3:$J$717)</f>
        <v>0</v>
      </c>
      <c r="BF73" s="160">
        <f>SUMPRODUCT((BF$3=المنصرف!$E$3:$E$717)*1,('بيان العهد والتسويات'!$C73=المنصرف!$C$3:$C$717)*1,المنصرف!$G$3:$G$717)</f>
        <v>0</v>
      </c>
      <c r="BG73" s="160">
        <f>SUMPRODUCT((BF$3=المنصرف!$E$3:$E$717)*1,('بيان العهد والتسويات'!$C73=المنصرف!$C$3:$C$717)*1,المنصرف!$J$3:$J$717)</f>
        <v>0</v>
      </c>
      <c r="BH73" s="160">
        <f>SUMPRODUCT((BH$3=المنصرف!$E$3:$E$717)*1,('بيان العهد والتسويات'!$C73=المنصرف!$C$3:$C$717)*1,المنصرف!$G$3:$G$717)</f>
        <v>0</v>
      </c>
      <c r="BI73" s="160">
        <f>SUMPRODUCT((BH$3=المنصرف!$E$3:$E$717)*1,('بيان العهد والتسويات'!$C73=المنصرف!$C$3:$C$717)*1,المنصرف!$J$3:$J$717)</f>
        <v>0</v>
      </c>
      <c r="BJ73" s="160">
        <f>SUMPRODUCT((BJ$3=المنصرف!$E$3:$E$717)*1,('بيان العهد والتسويات'!$C73=المنصرف!$C$3:$C$717)*1,المنصرف!$G$3:$G$717)</f>
        <v>0</v>
      </c>
      <c r="BK73" s="160">
        <f>SUMPRODUCT((BJ$3=المنصرف!$E$3:$E$717)*1,('بيان العهد والتسويات'!$C73=المنصرف!$C$3:$C$717)*1,المنصرف!$J$3:$J$717)</f>
        <v>0</v>
      </c>
      <c r="BL73" s="160">
        <f>SUMPRODUCT((BL$3=المنصرف!$E$3:$E$717)*1,('بيان العهد والتسويات'!$C73=المنصرف!$C$3:$C$717)*1,المنصرف!$G$3:$G$717)</f>
        <v>0</v>
      </c>
      <c r="BM73" s="160">
        <f>SUMPRODUCT((BL$3=المنصرف!$E$3:$E$717)*1,('بيان العهد والتسويات'!$C73=المنصرف!$C$3:$C$717)*1,المنصرف!$J$3:$J$717)</f>
        <v>0</v>
      </c>
      <c r="BN73" s="160">
        <f>SUMPRODUCT((BN$3=المنصرف!$E$3:$E$717)*1,('بيان العهد والتسويات'!$C73=المنصرف!$C$3:$C$717)*1,المنصرف!$G$3:$G$717)</f>
        <v>0</v>
      </c>
      <c r="BO73" s="160">
        <f>SUMPRODUCT((BN$3=المنصرف!$E$3:$E$717)*1,('بيان العهد والتسويات'!$C73=المنصرف!$C$3:$C$717)*1,المنصرف!$J$3:$J$717)</f>
        <v>0</v>
      </c>
      <c r="BP73" s="160">
        <f>SUMPRODUCT((BP$3=المنصرف!$E$3:$E$717)*1,('بيان العهد والتسويات'!$C73=المنصرف!$C$3:$C$717)*1,المنصرف!$G$3:$G$717)</f>
        <v>0</v>
      </c>
      <c r="BQ73" s="160">
        <f>SUMPRODUCT((BP$3=المنصرف!$E$3:$E$717)*1,('بيان العهد والتسويات'!$C73=المنصرف!$C$3:$C$717)*1,المنصرف!$J$3:$J$717)</f>
        <v>0</v>
      </c>
      <c r="BR73" s="160">
        <f>SUMPRODUCT((BR$3=المنصرف!$E$3:$E$717)*1,('بيان العهد والتسويات'!$C73=المنصرف!$C$3:$C$717)*1,المنصرف!$G$3:$G$717)</f>
        <v>0</v>
      </c>
      <c r="BS73" s="160">
        <f>SUMPRODUCT((BR$3=المنصرف!$E$3:$E$717)*1,('بيان العهد والتسويات'!$C73=المنصرف!$C$3:$C$717)*1,المنصرف!$J$3:$J$717)</f>
        <v>0</v>
      </c>
      <c r="BT73" s="160">
        <f>SUMPRODUCT((BT$3=المنصرف!$E$3:$E$717)*1,('بيان العهد والتسويات'!$C73=المنصرف!$C$3:$C$717)*1,المنصرف!$G$3:$G$717)</f>
        <v>0</v>
      </c>
      <c r="BU73" s="160">
        <f>SUMPRODUCT((BT$3=المنصرف!$E$3:$E$717)*1,('بيان العهد والتسويات'!$C73=المنصرف!$C$3:$C$717)*1,المنصرف!$J$3:$J$717)</f>
        <v>0</v>
      </c>
      <c r="BV73" s="160">
        <f>SUMPRODUCT((BV$3=المنصرف!$E$3:$E$717)*1,('بيان العهد والتسويات'!$C73=المنصرف!$C$3:$C$717)*1,المنصرف!$G$3:$G$717)</f>
        <v>0</v>
      </c>
      <c r="BW73" s="160">
        <f>SUMPRODUCT((BV$3=المنصرف!$E$3:$E$717)*1,('بيان العهد والتسويات'!$C73=المنصرف!$C$3:$C$717)*1,المنصرف!$J$3:$J$717)</f>
        <v>0</v>
      </c>
      <c r="BX73" s="160">
        <f>SUMPRODUCT((BX$3=المنصرف!$E$3:$E$717)*1,('بيان العهد والتسويات'!$C73=المنصرف!$C$3:$C$717)*1,المنصرف!$G$3:$G$717)</f>
        <v>0</v>
      </c>
      <c r="BY73" s="160">
        <f>SUMPRODUCT((BX$3=المنصرف!$E$3:$E$717)*1,('بيان العهد والتسويات'!$C73=المنصرف!$C$3:$C$717)*1,المنصرف!$J$3:$J$717)</f>
        <v>0</v>
      </c>
      <c r="BZ73" s="160">
        <f>SUMPRODUCT((BZ$3=المنصرف!$E$3:$E$717)*1,('بيان العهد والتسويات'!$C73=المنصرف!$C$3:$C$717)*1,المنصرف!$G$3:$G$717)</f>
        <v>0</v>
      </c>
      <c r="CA73" s="160">
        <f>SUMPRODUCT((BZ$3=المنصرف!$E$3:$E$717)*1,('بيان العهد والتسويات'!$C73=المنصرف!$C$3:$C$717)*1,المنصرف!$J$3:$J$717)</f>
        <v>0</v>
      </c>
      <c r="CB73" s="160">
        <f>SUMPRODUCT((CB$3=المنصرف!$E$3:$E$717)*1,('بيان العهد والتسويات'!$C73=المنصرف!$C$3:$C$717)*1,المنصرف!$G$3:$G$717)</f>
        <v>0</v>
      </c>
      <c r="CC73" s="160">
        <f>SUMPRODUCT((CB$3=المنصرف!$E$3:$E$717)*1,('بيان العهد والتسويات'!$C73=المنصرف!$C$3:$C$717)*1,المنصرف!$J$3:$J$717)</f>
        <v>0</v>
      </c>
      <c r="CD73" s="160">
        <f>SUMPRODUCT((CD$3=المنصرف!$E$3:$E$717)*1,('بيان العهد والتسويات'!$C73=المنصرف!$C$3:$C$717)*1,المنصرف!$G$3:$G$717)</f>
        <v>0</v>
      </c>
      <c r="CE73" s="160">
        <f>SUMPRODUCT((CD$3=المنصرف!$E$3:$E$717)*1,('بيان العهد والتسويات'!$C73=المنصرف!$C$3:$C$717)*1,المنصرف!$J$3:$J$717)</f>
        <v>0</v>
      </c>
      <c r="CF73" s="160">
        <f>SUMPRODUCT((CF$3=المنصرف!$E$3:$E$717)*1,('بيان العهد والتسويات'!$C73=المنصرف!$C$3:$C$717)*1,المنصرف!$G$3:$G$717)</f>
        <v>0</v>
      </c>
      <c r="CG73" s="160">
        <f>SUMPRODUCT((CF$3=المنصرف!$E$3:$E$717)*1,('بيان العهد والتسويات'!$C73=المنصرف!$C$3:$C$717)*1,المنصرف!$J$3:$J$717)</f>
        <v>0</v>
      </c>
      <c r="CH73" s="160">
        <f>SUMPRODUCT((CH$3=المنصرف!$E$3:$E$717)*1,('بيان العهد والتسويات'!$C73=المنصرف!$C$3:$C$717)*1,المنصرف!$G$3:$G$717)</f>
        <v>0</v>
      </c>
      <c r="CI73" s="160">
        <f>SUMPRODUCT((CH$3=المنصرف!$E$3:$E$717)*1,('بيان العهد والتسويات'!$C73=المنصرف!$C$3:$C$717)*1,المنصرف!$J$3:$J$717)</f>
        <v>0</v>
      </c>
      <c r="CJ73" s="160">
        <f>SUMPRODUCT((CJ$3=المنصرف!$E$3:$E$717)*1,('بيان العهد والتسويات'!$C73=المنصرف!$C$3:$C$717)*1,المنصرف!$G$3:$G$717)</f>
        <v>0</v>
      </c>
      <c r="CK73" s="160">
        <f>SUMPRODUCT((CJ$3=المنصرف!$E$3:$E$717)*1,('بيان العهد والتسويات'!$C73=المنصرف!$C$3:$C$717)*1,المنصرف!$J$3:$J$717)</f>
        <v>0</v>
      </c>
      <c r="CL73" s="160">
        <f>SUMPRODUCT((CL$3=المنصرف!$E$3:$E$717)*1,('بيان العهد والتسويات'!$C73=المنصرف!$C$3:$C$717)*1,المنصرف!$G$3:$G$717)</f>
        <v>0</v>
      </c>
      <c r="CM73" s="160">
        <f>SUMPRODUCT((CL$3=المنصرف!$E$3:$E$717)*1,('بيان العهد والتسويات'!$C73=المنصرف!$C$3:$C$717)*1,المنصرف!$J$3:$J$717)</f>
        <v>0</v>
      </c>
      <c r="CN73" s="160">
        <f>SUMPRODUCT((CN$3=المنصرف!$E$3:$E$717)*1,('بيان العهد والتسويات'!$C73=المنصرف!$C$3:$C$717)*1,المنصرف!$G$3:$G$717)</f>
        <v>0</v>
      </c>
      <c r="CO73" s="160">
        <f>SUMPRODUCT((CN$3=المنصرف!$E$3:$E$717)*1,('بيان العهد والتسويات'!$C73=المنصرف!$C$3:$C$717)*1,المنصرف!$J$3:$J$717)</f>
        <v>0</v>
      </c>
      <c r="CP73" s="160">
        <f>SUMPRODUCT((CP$3=المنصرف!$E$3:$E$717)*1,('بيان العهد والتسويات'!$C73=المنصرف!$C$3:$C$717)*1,المنصرف!$G$3:$G$717)</f>
        <v>0</v>
      </c>
      <c r="CQ73" s="160">
        <f>SUMPRODUCT((CP$3=المنصرف!$E$3:$E$717)*1,('بيان العهد والتسويات'!$C73=المنصرف!$C$3:$C$717)*1,المنصرف!$J$3:$J$717)</f>
        <v>0</v>
      </c>
      <c r="CR73" s="160">
        <f>SUMPRODUCT((CR$3=المنصرف!$E$3:$E$717)*1,('بيان العهد والتسويات'!$C73=المنصرف!$C$3:$C$717)*1,المنصرف!$G$3:$G$717)</f>
        <v>0</v>
      </c>
      <c r="CS73" s="160">
        <f>SUMPRODUCT((CR$3=المنصرف!$E$3:$E$717)*1,('بيان العهد والتسويات'!$C73=المنصرف!$C$3:$C$717)*1,المنصرف!$J$3:$J$717)</f>
        <v>0</v>
      </c>
      <c r="CT73" s="160">
        <f>SUMPRODUCT((CT$3=المنصرف!$E$3:$E$717)*1,('بيان العهد والتسويات'!$C73=المنصرف!$C$3:$C$717)*1,المنصرف!$G$3:$G$717)</f>
        <v>0</v>
      </c>
      <c r="CU73" s="160">
        <f>SUMPRODUCT((CT$3=المنصرف!$E$3:$E$717)*1,('بيان العهد والتسويات'!$C73=المنصرف!$C$3:$C$717)*1,المنصرف!$J$3:$J$717)</f>
        <v>0</v>
      </c>
      <c r="CV73" s="160">
        <f>SUMPRODUCT((CV$3=المنصرف!$E$3:$E$717)*1,('بيان العهد والتسويات'!$C73=المنصرف!$C$3:$C$717)*1,المنصرف!$G$3:$G$717)</f>
        <v>0</v>
      </c>
      <c r="CW73" s="160">
        <f>SUMPRODUCT((CV$3=المنصرف!$E$3:$E$717)*1,('بيان العهد والتسويات'!$C73=المنصرف!$C$3:$C$717)*1,المنصرف!$J$3:$J$717)</f>
        <v>0</v>
      </c>
      <c r="CX73" s="160">
        <f>SUMPRODUCT((CX$3=المنصرف!$E$3:$E$717)*1,('بيان العهد والتسويات'!$C73=المنصرف!$C$3:$C$717)*1,المنصرف!$G$3:$G$717)</f>
        <v>0</v>
      </c>
      <c r="CY73" s="160">
        <f>SUMPRODUCT((CX$3=المنصرف!$E$3:$E$717)*1,('بيان العهد والتسويات'!$C73=المنصرف!$C$3:$C$717)*1,المنصرف!$J$3:$J$717)</f>
        <v>0</v>
      </c>
      <c r="CZ73" s="160">
        <f>SUMPRODUCT((CZ$3=المنصرف!$E$3:$E$717)*1,('بيان العهد والتسويات'!$C73=المنصرف!$C$3:$C$717)*1,المنصرف!$G$3:$G$717)</f>
        <v>0</v>
      </c>
      <c r="DA73" s="160">
        <f>SUMPRODUCT((CZ$3=المنصرف!$E$3:$E$717)*1,('بيان العهد والتسويات'!$C73=المنصرف!$C$3:$C$717)*1,المنصرف!$J$3:$J$717)</f>
        <v>0</v>
      </c>
    </row>
    <row r="74" spans="3:105" ht="20.25" x14ac:dyDescent="0.15">
      <c r="C74" s="134">
        <v>45906</v>
      </c>
      <c r="D74" s="121">
        <f>SUMPRODUCT(($D$3=المنصرف!$E$3:$E$717)*1,('بيان العهد والتسويات'!$C74=المنصرف!$C$3:$C$717)*1,المنصرف!$G$3:$G$717)</f>
        <v>0</v>
      </c>
      <c r="E74" s="122">
        <f>SUMPRODUCT(($D$3=المنصرف!$E$3:$E$717)*1,('بيان العهد والتسويات'!$C74=المنصرف!$C$3:$C$717)*1,المنصرف!$J$3:$J$717)</f>
        <v>0</v>
      </c>
      <c r="F74" s="124">
        <f>SUMPRODUCT(($F$3=المنصرف!$E$3:$E$717)*1,('بيان العهد والتسويات'!$C74=المنصرف!$C$3:$C$717)*1,المنصرف!$G$3:$G$717)</f>
        <v>0</v>
      </c>
      <c r="G74" s="123">
        <f>SUMPRODUCT(($F$3=المنصرف!$E$3:$E$717)*1,('بيان العهد والتسويات'!$C74=المنصرف!$C$3:$C$717)*1,المنصرف!$J$3:$J$717)</f>
        <v>0</v>
      </c>
      <c r="H74" s="121">
        <f>SUMPRODUCT(($H$3=المنصرف!$E$3:$E$717)*1,('بيان العهد والتسويات'!$C74=المنصرف!$C$3:$C$717)*1,المنصرف!$G$3:$G$717)</f>
        <v>0</v>
      </c>
      <c r="I74" s="122">
        <f>SUMPRODUCT(($H$3=المنصرف!$E$3:$E$717)*1,('بيان العهد والتسويات'!$C74=المنصرف!$C$3:$C$717)*1,المنصرف!$J$3:$J$717)</f>
        <v>0</v>
      </c>
      <c r="J74" s="124">
        <f>SUMPRODUCT(($J$3=المنصرف!$E$3:$E$717)*1,('بيان العهد والتسويات'!$C74=المنصرف!$C$3:$C$717)*1,المنصرف!$G$3:$G$717)</f>
        <v>0</v>
      </c>
      <c r="K74" s="123">
        <f>SUMPRODUCT(($J$3=المنصرف!$E$3:$E$717)*1,('بيان العهد والتسويات'!$C74=المنصرف!$C$3:$C$717)*1,المنصرف!$J$3:$J$717)</f>
        <v>0</v>
      </c>
      <c r="L74" s="121">
        <f>SUMPRODUCT(($L$3=المنصرف!$E$3:$E$717)*1,('بيان العهد والتسويات'!$C74=المنصرف!$C$3:$C$717)*1,المنصرف!$G$3:$G$717)</f>
        <v>0</v>
      </c>
      <c r="M74" s="122">
        <f>SUMPRODUCT(($L$3=المنصرف!$E$3:$E$717)*1,('بيان العهد والتسويات'!$C74=المنصرف!$C$3:$C$717)*1,المنصرف!$J$3:$J$717)</f>
        <v>0</v>
      </c>
      <c r="N74" s="124">
        <f>SUMPRODUCT(($N$3=المنصرف!$E$3:$E$717)*1,('بيان العهد والتسويات'!$C74=المنصرف!$C$3:$C$717)*1,المنصرف!$G$3:$G$717)</f>
        <v>0</v>
      </c>
      <c r="O74" s="123">
        <f>SUMPRODUCT(($N$3=المنصرف!$E$3:$E$717)*1,('بيان العهد والتسويات'!$C74=المنصرف!$C$3:$C$717)*1,المنصرف!$J$3:$J$717)</f>
        <v>0</v>
      </c>
      <c r="P74" s="121">
        <f>SUMPRODUCT(($P$3=المنصرف!$E$3:$E$717)*1,('بيان العهد والتسويات'!$C74=المنصرف!$C$3:$C$717)*1,المنصرف!$G$3:$G$717)</f>
        <v>0</v>
      </c>
      <c r="Q74" s="122">
        <f>SUMPRODUCT(($P$3=المنصرف!$E$3:$E$717)*1,('بيان العهد والتسويات'!$C74=المنصرف!$C$3:$C$717)*1,المنصرف!$J$3:$J$717)</f>
        <v>0</v>
      </c>
      <c r="R74" s="124">
        <f>SUMPRODUCT(($R$3=المنصرف!$E$3:$E$717)*1,('بيان العهد والتسويات'!$C74=المنصرف!$C$3:$C$717)*1,المنصرف!$G$3:$G$717)</f>
        <v>0</v>
      </c>
      <c r="S74" s="123">
        <f>SUMPRODUCT(($R$3=المنصرف!$E$3:$E$717)*1,('بيان العهد والتسويات'!$C74=المنصرف!$C$3:$C$717)*1,المنصرف!$J$3:$J$717)</f>
        <v>0</v>
      </c>
      <c r="T74" s="121">
        <f>SUMPRODUCT(($T$3=المنصرف!$E$3:$E$717)*1,('بيان العهد والتسويات'!$C74=المنصرف!$C$3:$C$717)*1,المنصرف!$G$3:$G$717)</f>
        <v>0</v>
      </c>
      <c r="U74" s="122">
        <f>SUMPRODUCT(($T$3=المنصرف!$E$3:$E$717)*1,('بيان العهد والتسويات'!$C74=المنصرف!$C$3:$C$717)*1,المنصرف!$J$3:$J$717)</f>
        <v>0</v>
      </c>
      <c r="V74" s="124">
        <f>SUMPRODUCT(($V$3=المنصرف!$E$3:$E$717)*1,('بيان العهد والتسويات'!$C74=المنصرف!$C$3:$C$717)*1,المنصرف!$G$3:$G$717)</f>
        <v>0</v>
      </c>
      <c r="W74" s="123">
        <f>SUMPRODUCT(($V$3=المنصرف!$E$3:$E$717)*1,('بيان العهد والتسويات'!$C74=المنصرف!$C$3:$C$717)*1,المنصرف!$J$3:$J$717)</f>
        <v>0</v>
      </c>
      <c r="X74" s="121">
        <f>SUMPRODUCT(($X$3=المنصرف!$E$3:$E$717)*1,('بيان العهد والتسويات'!$C74=المنصرف!$C$3:$C$717)*1,المنصرف!$G$3:$G$717)</f>
        <v>0</v>
      </c>
      <c r="Y74" s="122">
        <f>SUMPRODUCT(($X$3=المنصرف!$E$3:$E$717)*1,('بيان العهد والتسويات'!$C74=المنصرف!$C$3:$C$717)*1,المنصرف!$J$3:$J$717)</f>
        <v>0</v>
      </c>
      <c r="Z74" s="124">
        <f>SUMPRODUCT(($Z$3=المنصرف!$E$3:$E$717)*1,('بيان العهد والتسويات'!$C74=المنصرف!$C$3:$C$717)*1,المنصرف!$G$3:$G$717)</f>
        <v>0</v>
      </c>
      <c r="AA74" s="123">
        <f>SUMPRODUCT(($Z$3=المنصرف!$E$3:$E$717)*1,('بيان العهد والتسويات'!$C74=المنصرف!$C$3:$C$717)*1,المنصرف!$J$3:$J$717)</f>
        <v>0</v>
      </c>
      <c r="AB74" s="121">
        <f>SUMPRODUCT(($AB$3=المنصرف!$E$3:$E$717)*1,('بيان العهد والتسويات'!$C74=المنصرف!$C$3:$C$717)*1,المنصرف!$G$3:$G$717)</f>
        <v>0</v>
      </c>
      <c r="AC74" s="122">
        <f>SUMPRODUCT(($AB$3=المنصرف!$E$3:$E$717)*1,('بيان العهد والتسويات'!$C74=المنصرف!$C$3:$C$717)*1,المنصرف!$J$3:$J$717)</f>
        <v>0</v>
      </c>
      <c r="AD74" s="124">
        <f>SUMPRODUCT(($AD$3=المنصرف!$E$3:$E$717)*1,('بيان العهد والتسويات'!$C74=المنصرف!$C$3:$C$717)*1,المنصرف!$G$3:$G$717)</f>
        <v>0</v>
      </c>
      <c r="AE74" s="123">
        <f>SUMPRODUCT(($AD$3=المنصرف!$E$3:$E$717)*1,('بيان العهد والتسويات'!$C74=المنصرف!$C$3:$C$717)*1,المنصرف!$J$3:$J$717)</f>
        <v>0</v>
      </c>
      <c r="AF74" s="121">
        <f>SUMPRODUCT(($AF$3=المنصرف!$E$3:$E$717)*1,('بيان العهد والتسويات'!$C74=المنصرف!$C$3:$C$717)*1,المنصرف!$G$3:$G$717)</f>
        <v>0</v>
      </c>
      <c r="AG74" s="122">
        <f>SUMPRODUCT(($AF$3=المنصرف!$E$3:$E$717)*1,('بيان العهد والتسويات'!$C74=المنصرف!$C$3:$C$717)*1,المنصرف!$J$3:$J$717)</f>
        <v>0</v>
      </c>
      <c r="AH74" s="124">
        <f>SUMPRODUCT(($AH$3=المنصرف!$E$3:$E$717)*1,('بيان العهد والتسويات'!$C74=المنصرف!$C$3:$C$717)*1,المنصرف!$G$3:$G$717)</f>
        <v>0</v>
      </c>
      <c r="AI74" s="123">
        <f>SUMPRODUCT(($AH$3=المنصرف!$E$3:$E$717)*1,('بيان العهد والتسويات'!$C74=المنصرف!$C$3:$C$717)*1,المنصرف!$J$3:$J$717)</f>
        <v>0</v>
      </c>
      <c r="AJ74" s="145">
        <f>SUMPRODUCT((AJ$3=المنصرف!$E$3:$E$717)*1,('بيان العهد والتسويات'!$C74=المنصرف!$C$3:$C$717)*1,المنصرف!$G$3:$G$717)</f>
        <v>0</v>
      </c>
      <c r="AK74" s="145">
        <f>SUMPRODUCT((AJ$3=المنصرف!$E$3:$E$717)*1,('بيان العهد والتسويات'!$C74=المنصرف!$C$3:$C$717)*1,المنصرف!$J$3:$J$717)</f>
        <v>0</v>
      </c>
      <c r="AL74" s="161">
        <f>SUMPRODUCT((AL$3=المنصرف!$E$3:$E$717)*1,('بيان العهد والتسويات'!$C74=المنصرف!$C$3:$C$717)*1,المنصرف!$G$3:$G$717)</f>
        <v>0</v>
      </c>
      <c r="AM74" s="161">
        <f>SUMPRODUCT((AL$3=المنصرف!$E$3:$E$717)*1,('بيان العهد والتسويات'!$C74=المنصرف!$C$3:$C$717)*1,المنصرف!$J$3:$J$717)</f>
        <v>0</v>
      </c>
      <c r="AN74" s="160">
        <f>SUMPRODUCT((AN$3=المنصرف!$E$3:$E$717)*1,('بيان العهد والتسويات'!$C74=المنصرف!$C$3:$C$717)*1,المنصرف!$G$3:$G$717)</f>
        <v>0</v>
      </c>
      <c r="AO74" s="160">
        <f>SUMPRODUCT((AN$3=المنصرف!$E$3:$E$717)*1,('بيان العهد والتسويات'!$C74=المنصرف!$C$3:$C$717)*1,المنصرف!$J$3:$J$717)</f>
        <v>0</v>
      </c>
      <c r="AP74" s="160">
        <f>SUMPRODUCT((AP$3=المنصرف!$E$3:$E$717)*1,('بيان العهد والتسويات'!$C74=المنصرف!$C$3:$C$717)*1,المنصرف!$G$3:$G$717)</f>
        <v>0</v>
      </c>
      <c r="AQ74" s="160">
        <f>SUMPRODUCT((AP$3=المنصرف!$E$3:$E$717)*1,('بيان العهد والتسويات'!$C74=المنصرف!$C$3:$C$717)*1,المنصرف!$J$3:$J$717)</f>
        <v>0</v>
      </c>
      <c r="AR74" s="160">
        <f>SUMPRODUCT((AR$3=المنصرف!$E$3:$E$717)*1,('بيان العهد والتسويات'!$C74=المنصرف!$C$3:$C$717)*1,المنصرف!$G$3:$G$717)</f>
        <v>0</v>
      </c>
      <c r="AS74" s="160">
        <f>SUMPRODUCT((AR$3=المنصرف!$E$3:$E$717)*1,('بيان العهد والتسويات'!$C74=المنصرف!$C$3:$C$717)*1,المنصرف!$J$3:$J$717)</f>
        <v>0</v>
      </c>
      <c r="AT74" s="160">
        <f>SUMPRODUCT((AT$3=المنصرف!$E$3:$E$717)*1,('بيان العهد والتسويات'!$C74=المنصرف!$C$3:$C$717)*1,المنصرف!$G$3:$G$717)</f>
        <v>0</v>
      </c>
      <c r="AU74" s="160">
        <f>SUMPRODUCT((AT$3=المنصرف!$E$3:$E$717)*1,('بيان العهد والتسويات'!$C74=المنصرف!$C$3:$C$717)*1,المنصرف!$J$3:$J$717)</f>
        <v>0</v>
      </c>
      <c r="AV74" s="160">
        <f>SUMPRODUCT((AV$3=المنصرف!$E$3:$E$717)*1,('بيان العهد والتسويات'!$C74=المنصرف!$C$3:$C$717)*1,المنصرف!$G$3:$G$717)</f>
        <v>0</v>
      </c>
      <c r="AW74" s="160">
        <f>SUMPRODUCT((AV$3=المنصرف!$E$3:$E$717)*1,('بيان العهد والتسويات'!$C74=المنصرف!$C$3:$C$717)*1,المنصرف!$J$3:$J$717)</f>
        <v>0</v>
      </c>
      <c r="AX74" s="160">
        <f>SUMPRODUCT((AX$3=المنصرف!$E$3:$E$717)*1,('بيان العهد والتسويات'!$C74=المنصرف!$C$3:$C$717)*1,المنصرف!$G$3:$G$717)</f>
        <v>0</v>
      </c>
      <c r="AY74" s="160">
        <f>SUMPRODUCT((AX$3=المنصرف!$E$3:$E$717)*1,('بيان العهد والتسويات'!$C74=المنصرف!$C$3:$C$717)*1,المنصرف!$J$3:$J$717)</f>
        <v>0</v>
      </c>
      <c r="AZ74" s="160">
        <f>SUMPRODUCT((AZ$3=المنصرف!$E$3:$E$717)*1,('بيان العهد والتسويات'!$C74=المنصرف!$C$3:$C$717)*1,المنصرف!$G$3:$G$717)</f>
        <v>0</v>
      </c>
      <c r="BA74" s="160">
        <f>SUMPRODUCT((AZ$3=المنصرف!$E$3:$E$717)*1,('بيان العهد والتسويات'!$C74=المنصرف!$C$3:$C$717)*1,المنصرف!$J$3:$J$717)</f>
        <v>0</v>
      </c>
      <c r="BB74" s="160">
        <f>SUMPRODUCT((BB$3=المنصرف!$E$3:$E$717)*1,('بيان العهد والتسويات'!$C74=المنصرف!$C$3:$C$717)*1,المنصرف!$G$3:$G$717)</f>
        <v>0</v>
      </c>
      <c r="BC74" s="160">
        <f>SUMPRODUCT((BB$3=المنصرف!$E$3:$E$717)*1,('بيان العهد والتسويات'!$C74=المنصرف!$C$3:$C$717)*1,المنصرف!$J$3:$J$717)</f>
        <v>0</v>
      </c>
      <c r="BD74" s="160">
        <f>SUMPRODUCT((BD$3=المنصرف!$E$3:$E$717)*1,('بيان العهد والتسويات'!$C74=المنصرف!$C$3:$C$717)*1,المنصرف!$G$3:$G$717)</f>
        <v>0</v>
      </c>
      <c r="BE74" s="160">
        <f>SUMPRODUCT((BD$3=المنصرف!$E$3:$E$717)*1,('بيان العهد والتسويات'!$C74=المنصرف!$C$3:$C$717)*1,المنصرف!$J$3:$J$717)</f>
        <v>0</v>
      </c>
      <c r="BF74" s="160">
        <f>SUMPRODUCT((BF$3=المنصرف!$E$3:$E$717)*1,('بيان العهد والتسويات'!$C74=المنصرف!$C$3:$C$717)*1,المنصرف!$G$3:$G$717)</f>
        <v>0</v>
      </c>
      <c r="BG74" s="160">
        <f>SUMPRODUCT((BF$3=المنصرف!$E$3:$E$717)*1,('بيان العهد والتسويات'!$C74=المنصرف!$C$3:$C$717)*1,المنصرف!$J$3:$J$717)</f>
        <v>0</v>
      </c>
      <c r="BH74" s="160">
        <f>SUMPRODUCT((BH$3=المنصرف!$E$3:$E$717)*1,('بيان العهد والتسويات'!$C74=المنصرف!$C$3:$C$717)*1,المنصرف!$G$3:$G$717)</f>
        <v>0</v>
      </c>
      <c r="BI74" s="160">
        <f>SUMPRODUCT((BH$3=المنصرف!$E$3:$E$717)*1,('بيان العهد والتسويات'!$C74=المنصرف!$C$3:$C$717)*1,المنصرف!$J$3:$J$717)</f>
        <v>0</v>
      </c>
      <c r="BJ74" s="160">
        <f>SUMPRODUCT((BJ$3=المنصرف!$E$3:$E$717)*1,('بيان العهد والتسويات'!$C74=المنصرف!$C$3:$C$717)*1,المنصرف!$G$3:$G$717)</f>
        <v>0</v>
      </c>
      <c r="BK74" s="160">
        <f>SUMPRODUCT((BJ$3=المنصرف!$E$3:$E$717)*1,('بيان العهد والتسويات'!$C74=المنصرف!$C$3:$C$717)*1,المنصرف!$J$3:$J$717)</f>
        <v>0</v>
      </c>
      <c r="BL74" s="160">
        <f>SUMPRODUCT((BL$3=المنصرف!$E$3:$E$717)*1,('بيان العهد والتسويات'!$C74=المنصرف!$C$3:$C$717)*1,المنصرف!$G$3:$G$717)</f>
        <v>0</v>
      </c>
      <c r="BM74" s="160">
        <f>SUMPRODUCT((BL$3=المنصرف!$E$3:$E$717)*1,('بيان العهد والتسويات'!$C74=المنصرف!$C$3:$C$717)*1,المنصرف!$J$3:$J$717)</f>
        <v>0</v>
      </c>
      <c r="BN74" s="160">
        <f>SUMPRODUCT((BN$3=المنصرف!$E$3:$E$717)*1,('بيان العهد والتسويات'!$C74=المنصرف!$C$3:$C$717)*1,المنصرف!$G$3:$G$717)</f>
        <v>0</v>
      </c>
      <c r="BO74" s="160">
        <f>SUMPRODUCT((BN$3=المنصرف!$E$3:$E$717)*1,('بيان العهد والتسويات'!$C74=المنصرف!$C$3:$C$717)*1,المنصرف!$J$3:$J$717)</f>
        <v>0</v>
      </c>
      <c r="BP74" s="160">
        <f>SUMPRODUCT((BP$3=المنصرف!$E$3:$E$717)*1,('بيان العهد والتسويات'!$C74=المنصرف!$C$3:$C$717)*1,المنصرف!$G$3:$G$717)</f>
        <v>0</v>
      </c>
      <c r="BQ74" s="160">
        <f>SUMPRODUCT((BP$3=المنصرف!$E$3:$E$717)*1,('بيان العهد والتسويات'!$C74=المنصرف!$C$3:$C$717)*1,المنصرف!$J$3:$J$717)</f>
        <v>0</v>
      </c>
      <c r="BR74" s="160">
        <f>SUMPRODUCT((BR$3=المنصرف!$E$3:$E$717)*1,('بيان العهد والتسويات'!$C74=المنصرف!$C$3:$C$717)*1,المنصرف!$G$3:$G$717)</f>
        <v>0</v>
      </c>
      <c r="BS74" s="160">
        <f>SUMPRODUCT((BR$3=المنصرف!$E$3:$E$717)*1,('بيان العهد والتسويات'!$C74=المنصرف!$C$3:$C$717)*1,المنصرف!$J$3:$J$717)</f>
        <v>0</v>
      </c>
      <c r="BT74" s="160">
        <f>SUMPRODUCT((BT$3=المنصرف!$E$3:$E$717)*1,('بيان العهد والتسويات'!$C74=المنصرف!$C$3:$C$717)*1,المنصرف!$G$3:$G$717)</f>
        <v>0</v>
      </c>
      <c r="BU74" s="160">
        <f>SUMPRODUCT((BT$3=المنصرف!$E$3:$E$717)*1,('بيان العهد والتسويات'!$C74=المنصرف!$C$3:$C$717)*1,المنصرف!$J$3:$J$717)</f>
        <v>0</v>
      </c>
      <c r="BV74" s="160">
        <f>SUMPRODUCT((BV$3=المنصرف!$E$3:$E$717)*1,('بيان العهد والتسويات'!$C74=المنصرف!$C$3:$C$717)*1,المنصرف!$G$3:$G$717)</f>
        <v>0</v>
      </c>
      <c r="BW74" s="160">
        <f>SUMPRODUCT((BV$3=المنصرف!$E$3:$E$717)*1,('بيان العهد والتسويات'!$C74=المنصرف!$C$3:$C$717)*1,المنصرف!$J$3:$J$717)</f>
        <v>0</v>
      </c>
      <c r="BX74" s="160">
        <f>SUMPRODUCT((BX$3=المنصرف!$E$3:$E$717)*1,('بيان العهد والتسويات'!$C74=المنصرف!$C$3:$C$717)*1,المنصرف!$G$3:$G$717)</f>
        <v>0</v>
      </c>
      <c r="BY74" s="160">
        <f>SUMPRODUCT((BX$3=المنصرف!$E$3:$E$717)*1,('بيان العهد والتسويات'!$C74=المنصرف!$C$3:$C$717)*1,المنصرف!$J$3:$J$717)</f>
        <v>0</v>
      </c>
      <c r="BZ74" s="160">
        <f>SUMPRODUCT((BZ$3=المنصرف!$E$3:$E$717)*1,('بيان العهد والتسويات'!$C74=المنصرف!$C$3:$C$717)*1,المنصرف!$G$3:$G$717)</f>
        <v>0</v>
      </c>
      <c r="CA74" s="160">
        <f>SUMPRODUCT((BZ$3=المنصرف!$E$3:$E$717)*1,('بيان العهد والتسويات'!$C74=المنصرف!$C$3:$C$717)*1,المنصرف!$J$3:$J$717)</f>
        <v>0</v>
      </c>
      <c r="CB74" s="160">
        <f>SUMPRODUCT((CB$3=المنصرف!$E$3:$E$717)*1,('بيان العهد والتسويات'!$C74=المنصرف!$C$3:$C$717)*1,المنصرف!$G$3:$G$717)</f>
        <v>0</v>
      </c>
      <c r="CC74" s="160">
        <f>SUMPRODUCT((CB$3=المنصرف!$E$3:$E$717)*1,('بيان العهد والتسويات'!$C74=المنصرف!$C$3:$C$717)*1,المنصرف!$J$3:$J$717)</f>
        <v>0</v>
      </c>
      <c r="CD74" s="160">
        <f>SUMPRODUCT((CD$3=المنصرف!$E$3:$E$717)*1,('بيان العهد والتسويات'!$C74=المنصرف!$C$3:$C$717)*1,المنصرف!$G$3:$G$717)</f>
        <v>0</v>
      </c>
      <c r="CE74" s="160">
        <f>SUMPRODUCT((CD$3=المنصرف!$E$3:$E$717)*1,('بيان العهد والتسويات'!$C74=المنصرف!$C$3:$C$717)*1,المنصرف!$J$3:$J$717)</f>
        <v>0</v>
      </c>
      <c r="CF74" s="160">
        <f>SUMPRODUCT((CF$3=المنصرف!$E$3:$E$717)*1,('بيان العهد والتسويات'!$C74=المنصرف!$C$3:$C$717)*1,المنصرف!$G$3:$G$717)</f>
        <v>0</v>
      </c>
      <c r="CG74" s="160">
        <f>SUMPRODUCT((CF$3=المنصرف!$E$3:$E$717)*1,('بيان العهد والتسويات'!$C74=المنصرف!$C$3:$C$717)*1,المنصرف!$J$3:$J$717)</f>
        <v>0</v>
      </c>
      <c r="CH74" s="160">
        <f>SUMPRODUCT((CH$3=المنصرف!$E$3:$E$717)*1,('بيان العهد والتسويات'!$C74=المنصرف!$C$3:$C$717)*1,المنصرف!$G$3:$G$717)</f>
        <v>0</v>
      </c>
      <c r="CI74" s="160">
        <f>SUMPRODUCT((CH$3=المنصرف!$E$3:$E$717)*1,('بيان العهد والتسويات'!$C74=المنصرف!$C$3:$C$717)*1,المنصرف!$J$3:$J$717)</f>
        <v>0</v>
      </c>
      <c r="CJ74" s="160">
        <f>SUMPRODUCT((CJ$3=المنصرف!$E$3:$E$717)*1,('بيان العهد والتسويات'!$C74=المنصرف!$C$3:$C$717)*1,المنصرف!$G$3:$G$717)</f>
        <v>0</v>
      </c>
      <c r="CK74" s="160">
        <f>SUMPRODUCT((CJ$3=المنصرف!$E$3:$E$717)*1,('بيان العهد والتسويات'!$C74=المنصرف!$C$3:$C$717)*1,المنصرف!$J$3:$J$717)</f>
        <v>0</v>
      </c>
      <c r="CL74" s="160">
        <f>SUMPRODUCT((CL$3=المنصرف!$E$3:$E$717)*1,('بيان العهد والتسويات'!$C74=المنصرف!$C$3:$C$717)*1,المنصرف!$G$3:$G$717)</f>
        <v>0</v>
      </c>
      <c r="CM74" s="160">
        <f>SUMPRODUCT((CL$3=المنصرف!$E$3:$E$717)*1,('بيان العهد والتسويات'!$C74=المنصرف!$C$3:$C$717)*1,المنصرف!$J$3:$J$717)</f>
        <v>0</v>
      </c>
      <c r="CN74" s="160">
        <f>SUMPRODUCT((CN$3=المنصرف!$E$3:$E$717)*1,('بيان العهد والتسويات'!$C74=المنصرف!$C$3:$C$717)*1,المنصرف!$G$3:$G$717)</f>
        <v>0</v>
      </c>
      <c r="CO74" s="160">
        <f>SUMPRODUCT((CN$3=المنصرف!$E$3:$E$717)*1,('بيان العهد والتسويات'!$C74=المنصرف!$C$3:$C$717)*1,المنصرف!$J$3:$J$717)</f>
        <v>0</v>
      </c>
      <c r="CP74" s="160">
        <f>SUMPRODUCT((CP$3=المنصرف!$E$3:$E$717)*1,('بيان العهد والتسويات'!$C74=المنصرف!$C$3:$C$717)*1,المنصرف!$G$3:$G$717)</f>
        <v>0</v>
      </c>
      <c r="CQ74" s="160">
        <f>SUMPRODUCT((CP$3=المنصرف!$E$3:$E$717)*1,('بيان العهد والتسويات'!$C74=المنصرف!$C$3:$C$717)*1,المنصرف!$J$3:$J$717)</f>
        <v>0</v>
      </c>
      <c r="CR74" s="160">
        <f>SUMPRODUCT((CR$3=المنصرف!$E$3:$E$717)*1,('بيان العهد والتسويات'!$C74=المنصرف!$C$3:$C$717)*1,المنصرف!$G$3:$G$717)</f>
        <v>0</v>
      </c>
      <c r="CS74" s="160">
        <f>SUMPRODUCT((CR$3=المنصرف!$E$3:$E$717)*1,('بيان العهد والتسويات'!$C74=المنصرف!$C$3:$C$717)*1,المنصرف!$J$3:$J$717)</f>
        <v>0</v>
      </c>
      <c r="CT74" s="160">
        <f>SUMPRODUCT((CT$3=المنصرف!$E$3:$E$717)*1,('بيان العهد والتسويات'!$C74=المنصرف!$C$3:$C$717)*1,المنصرف!$G$3:$G$717)</f>
        <v>0</v>
      </c>
      <c r="CU74" s="160">
        <f>SUMPRODUCT((CT$3=المنصرف!$E$3:$E$717)*1,('بيان العهد والتسويات'!$C74=المنصرف!$C$3:$C$717)*1,المنصرف!$J$3:$J$717)</f>
        <v>0</v>
      </c>
      <c r="CV74" s="160">
        <f>SUMPRODUCT((CV$3=المنصرف!$E$3:$E$717)*1,('بيان العهد والتسويات'!$C74=المنصرف!$C$3:$C$717)*1,المنصرف!$G$3:$G$717)</f>
        <v>0</v>
      </c>
      <c r="CW74" s="160">
        <f>SUMPRODUCT((CV$3=المنصرف!$E$3:$E$717)*1,('بيان العهد والتسويات'!$C74=المنصرف!$C$3:$C$717)*1,المنصرف!$J$3:$J$717)</f>
        <v>0</v>
      </c>
      <c r="CX74" s="160">
        <f>SUMPRODUCT((CX$3=المنصرف!$E$3:$E$717)*1,('بيان العهد والتسويات'!$C74=المنصرف!$C$3:$C$717)*1,المنصرف!$G$3:$G$717)</f>
        <v>0</v>
      </c>
      <c r="CY74" s="160">
        <f>SUMPRODUCT((CX$3=المنصرف!$E$3:$E$717)*1,('بيان العهد والتسويات'!$C74=المنصرف!$C$3:$C$717)*1,المنصرف!$J$3:$J$717)</f>
        <v>0</v>
      </c>
      <c r="CZ74" s="160">
        <f>SUMPRODUCT((CZ$3=المنصرف!$E$3:$E$717)*1,('بيان العهد والتسويات'!$C74=المنصرف!$C$3:$C$717)*1,المنصرف!$G$3:$G$717)</f>
        <v>0</v>
      </c>
      <c r="DA74" s="160">
        <f>SUMPRODUCT((CZ$3=المنصرف!$E$3:$E$717)*1,('بيان العهد والتسويات'!$C74=المنصرف!$C$3:$C$717)*1,المنصرف!$J$3:$J$717)</f>
        <v>0</v>
      </c>
    </row>
    <row r="75" spans="3:105" ht="20.25" x14ac:dyDescent="0.15">
      <c r="C75" s="134">
        <v>45907</v>
      </c>
      <c r="D75" s="121">
        <f>SUMPRODUCT(($D$3=المنصرف!$E$3:$E$717)*1,('بيان العهد والتسويات'!$C75=المنصرف!$C$3:$C$717)*1,المنصرف!$G$3:$G$717)</f>
        <v>0</v>
      </c>
      <c r="E75" s="122">
        <f>SUMPRODUCT(($D$3=المنصرف!$E$3:$E$717)*1,('بيان العهد والتسويات'!$C75=المنصرف!$C$3:$C$717)*1,المنصرف!$J$3:$J$717)</f>
        <v>0</v>
      </c>
      <c r="F75" s="124">
        <f>SUMPRODUCT(($F$3=المنصرف!$E$3:$E$717)*1,('بيان العهد والتسويات'!$C75=المنصرف!$C$3:$C$717)*1,المنصرف!$G$3:$G$717)</f>
        <v>0</v>
      </c>
      <c r="G75" s="123">
        <f>SUMPRODUCT(($F$3=المنصرف!$E$3:$E$717)*1,('بيان العهد والتسويات'!$C75=المنصرف!$C$3:$C$717)*1,المنصرف!$J$3:$J$717)</f>
        <v>0</v>
      </c>
      <c r="H75" s="121">
        <f>SUMPRODUCT(($H$3=المنصرف!$E$3:$E$717)*1,('بيان العهد والتسويات'!$C75=المنصرف!$C$3:$C$717)*1,المنصرف!$G$3:$G$717)</f>
        <v>0</v>
      </c>
      <c r="I75" s="122">
        <f>SUMPRODUCT(($H$3=المنصرف!$E$3:$E$717)*1,('بيان العهد والتسويات'!$C75=المنصرف!$C$3:$C$717)*1,المنصرف!$J$3:$J$717)</f>
        <v>0</v>
      </c>
      <c r="J75" s="124">
        <f>SUMPRODUCT(($J$3=المنصرف!$E$3:$E$717)*1,('بيان العهد والتسويات'!$C75=المنصرف!$C$3:$C$717)*1,المنصرف!$G$3:$G$717)</f>
        <v>0</v>
      </c>
      <c r="K75" s="123">
        <f>SUMPRODUCT(($J$3=المنصرف!$E$3:$E$717)*1,('بيان العهد والتسويات'!$C75=المنصرف!$C$3:$C$717)*1,المنصرف!$J$3:$J$717)</f>
        <v>0</v>
      </c>
      <c r="L75" s="121">
        <f>SUMPRODUCT(($L$3=المنصرف!$E$3:$E$717)*1,('بيان العهد والتسويات'!$C75=المنصرف!$C$3:$C$717)*1,المنصرف!$G$3:$G$717)</f>
        <v>0</v>
      </c>
      <c r="M75" s="122">
        <f>SUMPRODUCT(($L$3=المنصرف!$E$3:$E$717)*1,('بيان العهد والتسويات'!$C75=المنصرف!$C$3:$C$717)*1,المنصرف!$J$3:$J$717)</f>
        <v>0</v>
      </c>
      <c r="N75" s="124">
        <f>SUMPRODUCT(($N$3=المنصرف!$E$3:$E$717)*1,('بيان العهد والتسويات'!$C75=المنصرف!$C$3:$C$717)*1,المنصرف!$G$3:$G$717)</f>
        <v>0</v>
      </c>
      <c r="O75" s="123">
        <f>SUMPRODUCT(($N$3=المنصرف!$E$3:$E$717)*1,('بيان العهد والتسويات'!$C75=المنصرف!$C$3:$C$717)*1,المنصرف!$J$3:$J$717)</f>
        <v>0</v>
      </c>
      <c r="P75" s="121">
        <f>SUMPRODUCT(($P$3=المنصرف!$E$3:$E$717)*1,('بيان العهد والتسويات'!$C75=المنصرف!$C$3:$C$717)*1,المنصرف!$G$3:$G$717)</f>
        <v>0</v>
      </c>
      <c r="Q75" s="122">
        <f>SUMPRODUCT(($P$3=المنصرف!$E$3:$E$717)*1,('بيان العهد والتسويات'!$C75=المنصرف!$C$3:$C$717)*1,المنصرف!$J$3:$J$717)</f>
        <v>0</v>
      </c>
      <c r="R75" s="124">
        <f>SUMPRODUCT(($R$3=المنصرف!$E$3:$E$717)*1,('بيان العهد والتسويات'!$C75=المنصرف!$C$3:$C$717)*1,المنصرف!$G$3:$G$717)</f>
        <v>0</v>
      </c>
      <c r="S75" s="123">
        <f>SUMPRODUCT(($R$3=المنصرف!$E$3:$E$717)*1,('بيان العهد والتسويات'!$C75=المنصرف!$C$3:$C$717)*1,المنصرف!$J$3:$J$717)</f>
        <v>0</v>
      </c>
      <c r="T75" s="121">
        <f>SUMPRODUCT(($T$3=المنصرف!$E$3:$E$717)*1,('بيان العهد والتسويات'!$C75=المنصرف!$C$3:$C$717)*1,المنصرف!$G$3:$G$717)</f>
        <v>0</v>
      </c>
      <c r="U75" s="122">
        <f>SUMPRODUCT(($T$3=المنصرف!$E$3:$E$717)*1,('بيان العهد والتسويات'!$C75=المنصرف!$C$3:$C$717)*1,المنصرف!$J$3:$J$717)</f>
        <v>0</v>
      </c>
      <c r="V75" s="124">
        <f>SUMPRODUCT(($V$3=المنصرف!$E$3:$E$717)*1,('بيان العهد والتسويات'!$C75=المنصرف!$C$3:$C$717)*1,المنصرف!$G$3:$G$717)</f>
        <v>0</v>
      </c>
      <c r="W75" s="123">
        <f>SUMPRODUCT(($V$3=المنصرف!$E$3:$E$717)*1,('بيان العهد والتسويات'!$C75=المنصرف!$C$3:$C$717)*1,المنصرف!$J$3:$J$717)</f>
        <v>0</v>
      </c>
      <c r="X75" s="121">
        <f>SUMPRODUCT(($X$3=المنصرف!$E$3:$E$717)*1,('بيان العهد والتسويات'!$C75=المنصرف!$C$3:$C$717)*1,المنصرف!$G$3:$G$717)</f>
        <v>0</v>
      </c>
      <c r="Y75" s="122">
        <f>SUMPRODUCT(($X$3=المنصرف!$E$3:$E$717)*1,('بيان العهد والتسويات'!$C75=المنصرف!$C$3:$C$717)*1,المنصرف!$J$3:$J$717)</f>
        <v>0</v>
      </c>
      <c r="Z75" s="124">
        <f>SUMPRODUCT(($Z$3=المنصرف!$E$3:$E$717)*1,('بيان العهد والتسويات'!$C75=المنصرف!$C$3:$C$717)*1,المنصرف!$G$3:$G$717)</f>
        <v>0</v>
      </c>
      <c r="AA75" s="123">
        <f>SUMPRODUCT(($Z$3=المنصرف!$E$3:$E$717)*1,('بيان العهد والتسويات'!$C75=المنصرف!$C$3:$C$717)*1,المنصرف!$J$3:$J$717)</f>
        <v>0</v>
      </c>
      <c r="AB75" s="121">
        <f>SUMPRODUCT(($AB$3=المنصرف!$E$3:$E$717)*1,('بيان العهد والتسويات'!$C75=المنصرف!$C$3:$C$717)*1,المنصرف!$G$3:$G$717)</f>
        <v>0</v>
      </c>
      <c r="AC75" s="122">
        <f>SUMPRODUCT(($AB$3=المنصرف!$E$3:$E$717)*1,('بيان العهد والتسويات'!$C75=المنصرف!$C$3:$C$717)*1,المنصرف!$J$3:$J$717)</f>
        <v>0</v>
      </c>
      <c r="AD75" s="124">
        <f>SUMPRODUCT(($AD$3=المنصرف!$E$3:$E$717)*1,('بيان العهد والتسويات'!$C75=المنصرف!$C$3:$C$717)*1,المنصرف!$G$3:$G$717)</f>
        <v>0</v>
      </c>
      <c r="AE75" s="123">
        <f>SUMPRODUCT(($AD$3=المنصرف!$E$3:$E$717)*1,('بيان العهد والتسويات'!$C75=المنصرف!$C$3:$C$717)*1,المنصرف!$J$3:$J$717)</f>
        <v>0</v>
      </c>
      <c r="AF75" s="121">
        <f>SUMPRODUCT(($AF$3=المنصرف!$E$3:$E$717)*1,('بيان العهد والتسويات'!$C75=المنصرف!$C$3:$C$717)*1,المنصرف!$G$3:$G$717)</f>
        <v>0</v>
      </c>
      <c r="AG75" s="122">
        <f>SUMPRODUCT(($AF$3=المنصرف!$E$3:$E$717)*1,('بيان العهد والتسويات'!$C75=المنصرف!$C$3:$C$717)*1,المنصرف!$J$3:$J$717)</f>
        <v>0</v>
      </c>
      <c r="AH75" s="124">
        <f>SUMPRODUCT(($AH$3=المنصرف!$E$3:$E$717)*1,('بيان العهد والتسويات'!$C75=المنصرف!$C$3:$C$717)*1,المنصرف!$G$3:$G$717)</f>
        <v>0</v>
      </c>
      <c r="AI75" s="123">
        <f>SUMPRODUCT(($AH$3=المنصرف!$E$3:$E$717)*1,('بيان العهد والتسويات'!$C75=المنصرف!$C$3:$C$717)*1,المنصرف!$J$3:$J$717)</f>
        <v>0</v>
      </c>
      <c r="AJ75" s="145">
        <f>SUMPRODUCT((AJ$3=المنصرف!$E$3:$E$717)*1,('بيان العهد والتسويات'!$C75=المنصرف!$C$3:$C$717)*1,المنصرف!$G$3:$G$717)</f>
        <v>0</v>
      </c>
      <c r="AK75" s="145">
        <f>SUMPRODUCT((AJ$3=المنصرف!$E$3:$E$717)*1,('بيان العهد والتسويات'!$C75=المنصرف!$C$3:$C$717)*1,المنصرف!$J$3:$J$717)</f>
        <v>0</v>
      </c>
      <c r="AL75" s="161">
        <f>SUMPRODUCT((AL$3=المنصرف!$E$3:$E$717)*1,('بيان العهد والتسويات'!$C75=المنصرف!$C$3:$C$717)*1,المنصرف!$G$3:$G$717)</f>
        <v>0</v>
      </c>
      <c r="AM75" s="161">
        <f>SUMPRODUCT((AL$3=المنصرف!$E$3:$E$717)*1,('بيان العهد والتسويات'!$C75=المنصرف!$C$3:$C$717)*1,المنصرف!$J$3:$J$717)</f>
        <v>0</v>
      </c>
      <c r="AN75" s="160">
        <f>SUMPRODUCT((AN$3=المنصرف!$E$3:$E$717)*1,('بيان العهد والتسويات'!$C75=المنصرف!$C$3:$C$717)*1,المنصرف!$G$3:$G$717)</f>
        <v>0</v>
      </c>
      <c r="AO75" s="160">
        <f>SUMPRODUCT((AN$3=المنصرف!$E$3:$E$717)*1,('بيان العهد والتسويات'!$C75=المنصرف!$C$3:$C$717)*1,المنصرف!$J$3:$J$717)</f>
        <v>0</v>
      </c>
      <c r="AP75" s="160">
        <f>SUMPRODUCT((AP$3=المنصرف!$E$3:$E$717)*1,('بيان العهد والتسويات'!$C75=المنصرف!$C$3:$C$717)*1,المنصرف!$G$3:$G$717)</f>
        <v>0</v>
      </c>
      <c r="AQ75" s="160">
        <f>SUMPRODUCT((AP$3=المنصرف!$E$3:$E$717)*1,('بيان العهد والتسويات'!$C75=المنصرف!$C$3:$C$717)*1,المنصرف!$J$3:$J$717)</f>
        <v>0</v>
      </c>
      <c r="AR75" s="160">
        <f>SUMPRODUCT((AR$3=المنصرف!$E$3:$E$717)*1,('بيان العهد والتسويات'!$C75=المنصرف!$C$3:$C$717)*1,المنصرف!$G$3:$G$717)</f>
        <v>0</v>
      </c>
      <c r="AS75" s="160">
        <f>SUMPRODUCT((AR$3=المنصرف!$E$3:$E$717)*1,('بيان العهد والتسويات'!$C75=المنصرف!$C$3:$C$717)*1,المنصرف!$J$3:$J$717)</f>
        <v>0</v>
      </c>
      <c r="AT75" s="160">
        <f>SUMPRODUCT((AT$3=المنصرف!$E$3:$E$717)*1,('بيان العهد والتسويات'!$C75=المنصرف!$C$3:$C$717)*1,المنصرف!$G$3:$G$717)</f>
        <v>0</v>
      </c>
      <c r="AU75" s="160">
        <f>SUMPRODUCT((AT$3=المنصرف!$E$3:$E$717)*1,('بيان العهد والتسويات'!$C75=المنصرف!$C$3:$C$717)*1,المنصرف!$J$3:$J$717)</f>
        <v>0</v>
      </c>
      <c r="AV75" s="160">
        <f>SUMPRODUCT((AV$3=المنصرف!$E$3:$E$717)*1,('بيان العهد والتسويات'!$C75=المنصرف!$C$3:$C$717)*1,المنصرف!$G$3:$G$717)</f>
        <v>0</v>
      </c>
      <c r="AW75" s="160">
        <f>SUMPRODUCT((AV$3=المنصرف!$E$3:$E$717)*1,('بيان العهد والتسويات'!$C75=المنصرف!$C$3:$C$717)*1,المنصرف!$J$3:$J$717)</f>
        <v>0</v>
      </c>
      <c r="AX75" s="160">
        <f>SUMPRODUCT((AX$3=المنصرف!$E$3:$E$717)*1,('بيان العهد والتسويات'!$C75=المنصرف!$C$3:$C$717)*1,المنصرف!$G$3:$G$717)</f>
        <v>0</v>
      </c>
      <c r="AY75" s="160">
        <f>SUMPRODUCT((AX$3=المنصرف!$E$3:$E$717)*1,('بيان العهد والتسويات'!$C75=المنصرف!$C$3:$C$717)*1,المنصرف!$J$3:$J$717)</f>
        <v>0</v>
      </c>
      <c r="AZ75" s="160">
        <f>SUMPRODUCT((AZ$3=المنصرف!$E$3:$E$717)*1,('بيان العهد والتسويات'!$C75=المنصرف!$C$3:$C$717)*1,المنصرف!$G$3:$G$717)</f>
        <v>0</v>
      </c>
      <c r="BA75" s="160">
        <f>SUMPRODUCT((AZ$3=المنصرف!$E$3:$E$717)*1,('بيان العهد والتسويات'!$C75=المنصرف!$C$3:$C$717)*1,المنصرف!$J$3:$J$717)</f>
        <v>0</v>
      </c>
      <c r="BB75" s="160">
        <f>SUMPRODUCT((BB$3=المنصرف!$E$3:$E$717)*1,('بيان العهد والتسويات'!$C75=المنصرف!$C$3:$C$717)*1,المنصرف!$G$3:$G$717)</f>
        <v>0</v>
      </c>
      <c r="BC75" s="160">
        <f>SUMPRODUCT((BB$3=المنصرف!$E$3:$E$717)*1,('بيان العهد والتسويات'!$C75=المنصرف!$C$3:$C$717)*1,المنصرف!$J$3:$J$717)</f>
        <v>0</v>
      </c>
      <c r="BD75" s="160">
        <f>SUMPRODUCT((BD$3=المنصرف!$E$3:$E$717)*1,('بيان العهد والتسويات'!$C75=المنصرف!$C$3:$C$717)*1,المنصرف!$G$3:$G$717)</f>
        <v>0</v>
      </c>
      <c r="BE75" s="160">
        <f>SUMPRODUCT((BD$3=المنصرف!$E$3:$E$717)*1,('بيان العهد والتسويات'!$C75=المنصرف!$C$3:$C$717)*1,المنصرف!$J$3:$J$717)</f>
        <v>0</v>
      </c>
      <c r="BF75" s="160">
        <f>SUMPRODUCT((BF$3=المنصرف!$E$3:$E$717)*1,('بيان العهد والتسويات'!$C75=المنصرف!$C$3:$C$717)*1,المنصرف!$G$3:$G$717)</f>
        <v>0</v>
      </c>
      <c r="BG75" s="160">
        <f>SUMPRODUCT((BF$3=المنصرف!$E$3:$E$717)*1,('بيان العهد والتسويات'!$C75=المنصرف!$C$3:$C$717)*1,المنصرف!$J$3:$J$717)</f>
        <v>0</v>
      </c>
      <c r="BH75" s="160">
        <f>SUMPRODUCT((BH$3=المنصرف!$E$3:$E$717)*1,('بيان العهد والتسويات'!$C75=المنصرف!$C$3:$C$717)*1,المنصرف!$G$3:$G$717)</f>
        <v>0</v>
      </c>
      <c r="BI75" s="160">
        <f>SUMPRODUCT((BH$3=المنصرف!$E$3:$E$717)*1,('بيان العهد والتسويات'!$C75=المنصرف!$C$3:$C$717)*1,المنصرف!$J$3:$J$717)</f>
        <v>0</v>
      </c>
      <c r="BJ75" s="160">
        <f>SUMPRODUCT((BJ$3=المنصرف!$E$3:$E$717)*1,('بيان العهد والتسويات'!$C75=المنصرف!$C$3:$C$717)*1,المنصرف!$G$3:$G$717)</f>
        <v>0</v>
      </c>
      <c r="BK75" s="160">
        <f>SUMPRODUCT((BJ$3=المنصرف!$E$3:$E$717)*1,('بيان العهد والتسويات'!$C75=المنصرف!$C$3:$C$717)*1,المنصرف!$J$3:$J$717)</f>
        <v>0</v>
      </c>
      <c r="BL75" s="160">
        <f>SUMPRODUCT((BL$3=المنصرف!$E$3:$E$717)*1,('بيان العهد والتسويات'!$C75=المنصرف!$C$3:$C$717)*1,المنصرف!$G$3:$G$717)</f>
        <v>0</v>
      </c>
      <c r="BM75" s="160">
        <f>SUMPRODUCT((BL$3=المنصرف!$E$3:$E$717)*1,('بيان العهد والتسويات'!$C75=المنصرف!$C$3:$C$717)*1,المنصرف!$J$3:$J$717)</f>
        <v>0</v>
      </c>
      <c r="BN75" s="160">
        <f>SUMPRODUCT((BN$3=المنصرف!$E$3:$E$717)*1,('بيان العهد والتسويات'!$C75=المنصرف!$C$3:$C$717)*1,المنصرف!$G$3:$G$717)</f>
        <v>0</v>
      </c>
      <c r="BO75" s="160">
        <f>SUMPRODUCT((BN$3=المنصرف!$E$3:$E$717)*1,('بيان العهد والتسويات'!$C75=المنصرف!$C$3:$C$717)*1,المنصرف!$J$3:$J$717)</f>
        <v>0</v>
      </c>
      <c r="BP75" s="160">
        <f>SUMPRODUCT((BP$3=المنصرف!$E$3:$E$717)*1,('بيان العهد والتسويات'!$C75=المنصرف!$C$3:$C$717)*1,المنصرف!$G$3:$G$717)</f>
        <v>0</v>
      </c>
      <c r="BQ75" s="160">
        <f>SUMPRODUCT((BP$3=المنصرف!$E$3:$E$717)*1,('بيان العهد والتسويات'!$C75=المنصرف!$C$3:$C$717)*1,المنصرف!$J$3:$J$717)</f>
        <v>0</v>
      </c>
      <c r="BR75" s="160">
        <f>SUMPRODUCT((BR$3=المنصرف!$E$3:$E$717)*1,('بيان العهد والتسويات'!$C75=المنصرف!$C$3:$C$717)*1,المنصرف!$G$3:$G$717)</f>
        <v>0</v>
      </c>
      <c r="BS75" s="160">
        <f>SUMPRODUCT((BR$3=المنصرف!$E$3:$E$717)*1,('بيان العهد والتسويات'!$C75=المنصرف!$C$3:$C$717)*1,المنصرف!$J$3:$J$717)</f>
        <v>0</v>
      </c>
      <c r="BT75" s="160">
        <f>SUMPRODUCT((BT$3=المنصرف!$E$3:$E$717)*1,('بيان العهد والتسويات'!$C75=المنصرف!$C$3:$C$717)*1,المنصرف!$G$3:$G$717)</f>
        <v>0</v>
      </c>
      <c r="BU75" s="160">
        <f>SUMPRODUCT((BT$3=المنصرف!$E$3:$E$717)*1,('بيان العهد والتسويات'!$C75=المنصرف!$C$3:$C$717)*1,المنصرف!$J$3:$J$717)</f>
        <v>0</v>
      </c>
      <c r="BV75" s="160">
        <f>SUMPRODUCT((BV$3=المنصرف!$E$3:$E$717)*1,('بيان العهد والتسويات'!$C75=المنصرف!$C$3:$C$717)*1,المنصرف!$G$3:$G$717)</f>
        <v>0</v>
      </c>
      <c r="BW75" s="160">
        <f>SUMPRODUCT((BV$3=المنصرف!$E$3:$E$717)*1,('بيان العهد والتسويات'!$C75=المنصرف!$C$3:$C$717)*1,المنصرف!$J$3:$J$717)</f>
        <v>0</v>
      </c>
      <c r="BX75" s="160">
        <f>SUMPRODUCT((BX$3=المنصرف!$E$3:$E$717)*1,('بيان العهد والتسويات'!$C75=المنصرف!$C$3:$C$717)*1,المنصرف!$G$3:$G$717)</f>
        <v>0</v>
      </c>
      <c r="BY75" s="160">
        <f>SUMPRODUCT((BX$3=المنصرف!$E$3:$E$717)*1,('بيان العهد والتسويات'!$C75=المنصرف!$C$3:$C$717)*1,المنصرف!$J$3:$J$717)</f>
        <v>0</v>
      </c>
      <c r="BZ75" s="160">
        <f>SUMPRODUCT((BZ$3=المنصرف!$E$3:$E$717)*1,('بيان العهد والتسويات'!$C75=المنصرف!$C$3:$C$717)*1,المنصرف!$G$3:$G$717)</f>
        <v>0</v>
      </c>
      <c r="CA75" s="160">
        <f>SUMPRODUCT((BZ$3=المنصرف!$E$3:$E$717)*1,('بيان العهد والتسويات'!$C75=المنصرف!$C$3:$C$717)*1,المنصرف!$J$3:$J$717)</f>
        <v>0</v>
      </c>
      <c r="CB75" s="160">
        <f>SUMPRODUCT((CB$3=المنصرف!$E$3:$E$717)*1,('بيان العهد والتسويات'!$C75=المنصرف!$C$3:$C$717)*1,المنصرف!$G$3:$G$717)</f>
        <v>0</v>
      </c>
      <c r="CC75" s="160">
        <f>SUMPRODUCT((CB$3=المنصرف!$E$3:$E$717)*1,('بيان العهد والتسويات'!$C75=المنصرف!$C$3:$C$717)*1,المنصرف!$J$3:$J$717)</f>
        <v>0</v>
      </c>
      <c r="CD75" s="160">
        <f>SUMPRODUCT((CD$3=المنصرف!$E$3:$E$717)*1,('بيان العهد والتسويات'!$C75=المنصرف!$C$3:$C$717)*1,المنصرف!$G$3:$G$717)</f>
        <v>0</v>
      </c>
      <c r="CE75" s="160">
        <f>SUMPRODUCT((CD$3=المنصرف!$E$3:$E$717)*1,('بيان العهد والتسويات'!$C75=المنصرف!$C$3:$C$717)*1,المنصرف!$J$3:$J$717)</f>
        <v>0</v>
      </c>
      <c r="CF75" s="160">
        <f>SUMPRODUCT((CF$3=المنصرف!$E$3:$E$717)*1,('بيان العهد والتسويات'!$C75=المنصرف!$C$3:$C$717)*1,المنصرف!$G$3:$G$717)</f>
        <v>0</v>
      </c>
      <c r="CG75" s="160">
        <f>SUMPRODUCT((CF$3=المنصرف!$E$3:$E$717)*1,('بيان العهد والتسويات'!$C75=المنصرف!$C$3:$C$717)*1,المنصرف!$J$3:$J$717)</f>
        <v>0</v>
      </c>
      <c r="CH75" s="160">
        <f>SUMPRODUCT((CH$3=المنصرف!$E$3:$E$717)*1,('بيان العهد والتسويات'!$C75=المنصرف!$C$3:$C$717)*1,المنصرف!$G$3:$G$717)</f>
        <v>0</v>
      </c>
      <c r="CI75" s="160">
        <f>SUMPRODUCT((CH$3=المنصرف!$E$3:$E$717)*1,('بيان العهد والتسويات'!$C75=المنصرف!$C$3:$C$717)*1,المنصرف!$J$3:$J$717)</f>
        <v>0</v>
      </c>
      <c r="CJ75" s="160">
        <f>SUMPRODUCT((CJ$3=المنصرف!$E$3:$E$717)*1,('بيان العهد والتسويات'!$C75=المنصرف!$C$3:$C$717)*1,المنصرف!$G$3:$G$717)</f>
        <v>0</v>
      </c>
      <c r="CK75" s="160">
        <f>SUMPRODUCT((CJ$3=المنصرف!$E$3:$E$717)*1,('بيان العهد والتسويات'!$C75=المنصرف!$C$3:$C$717)*1,المنصرف!$J$3:$J$717)</f>
        <v>0</v>
      </c>
      <c r="CL75" s="160">
        <f>SUMPRODUCT((CL$3=المنصرف!$E$3:$E$717)*1,('بيان العهد والتسويات'!$C75=المنصرف!$C$3:$C$717)*1,المنصرف!$G$3:$G$717)</f>
        <v>0</v>
      </c>
      <c r="CM75" s="160">
        <f>SUMPRODUCT((CL$3=المنصرف!$E$3:$E$717)*1,('بيان العهد والتسويات'!$C75=المنصرف!$C$3:$C$717)*1,المنصرف!$J$3:$J$717)</f>
        <v>0</v>
      </c>
      <c r="CN75" s="160">
        <f>SUMPRODUCT((CN$3=المنصرف!$E$3:$E$717)*1,('بيان العهد والتسويات'!$C75=المنصرف!$C$3:$C$717)*1,المنصرف!$G$3:$G$717)</f>
        <v>0</v>
      </c>
      <c r="CO75" s="160">
        <f>SUMPRODUCT((CN$3=المنصرف!$E$3:$E$717)*1,('بيان العهد والتسويات'!$C75=المنصرف!$C$3:$C$717)*1,المنصرف!$J$3:$J$717)</f>
        <v>0</v>
      </c>
      <c r="CP75" s="160">
        <f>SUMPRODUCT((CP$3=المنصرف!$E$3:$E$717)*1,('بيان العهد والتسويات'!$C75=المنصرف!$C$3:$C$717)*1,المنصرف!$G$3:$G$717)</f>
        <v>0</v>
      </c>
      <c r="CQ75" s="160">
        <f>SUMPRODUCT((CP$3=المنصرف!$E$3:$E$717)*1,('بيان العهد والتسويات'!$C75=المنصرف!$C$3:$C$717)*1,المنصرف!$J$3:$J$717)</f>
        <v>0</v>
      </c>
      <c r="CR75" s="160">
        <f>SUMPRODUCT((CR$3=المنصرف!$E$3:$E$717)*1,('بيان العهد والتسويات'!$C75=المنصرف!$C$3:$C$717)*1,المنصرف!$G$3:$G$717)</f>
        <v>0</v>
      </c>
      <c r="CS75" s="160">
        <f>SUMPRODUCT((CR$3=المنصرف!$E$3:$E$717)*1,('بيان العهد والتسويات'!$C75=المنصرف!$C$3:$C$717)*1,المنصرف!$J$3:$J$717)</f>
        <v>0</v>
      </c>
      <c r="CT75" s="160">
        <f>SUMPRODUCT((CT$3=المنصرف!$E$3:$E$717)*1,('بيان العهد والتسويات'!$C75=المنصرف!$C$3:$C$717)*1,المنصرف!$G$3:$G$717)</f>
        <v>0</v>
      </c>
      <c r="CU75" s="160">
        <f>SUMPRODUCT((CT$3=المنصرف!$E$3:$E$717)*1,('بيان العهد والتسويات'!$C75=المنصرف!$C$3:$C$717)*1,المنصرف!$J$3:$J$717)</f>
        <v>0</v>
      </c>
      <c r="CV75" s="160">
        <f>SUMPRODUCT((CV$3=المنصرف!$E$3:$E$717)*1,('بيان العهد والتسويات'!$C75=المنصرف!$C$3:$C$717)*1,المنصرف!$G$3:$G$717)</f>
        <v>0</v>
      </c>
      <c r="CW75" s="160">
        <f>SUMPRODUCT((CV$3=المنصرف!$E$3:$E$717)*1,('بيان العهد والتسويات'!$C75=المنصرف!$C$3:$C$717)*1,المنصرف!$J$3:$J$717)</f>
        <v>0</v>
      </c>
      <c r="CX75" s="160">
        <f>SUMPRODUCT((CX$3=المنصرف!$E$3:$E$717)*1,('بيان العهد والتسويات'!$C75=المنصرف!$C$3:$C$717)*1,المنصرف!$G$3:$G$717)</f>
        <v>0</v>
      </c>
      <c r="CY75" s="160">
        <f>SUMPRODUCT((CX$3=المنصرف!$E$3:$E$717)*1,('بيان العهد والتسويات'!$C75=المنصرف!$C$3:$C$717)*1,المنصرف!$J$3:$J$717)</f>
        <v>0</v>
      </c>
      <c r="CZ75" s="160">
        <f>SUMPRODUCT((CZ$3=المنصرف!$E$3:$E$717)*1,('بيان العهد والتسويات'!$C75=المنصرف!$C$3:$C$717)*1,المنصرف!$G$3:$G$717)</f>
        <v>0</v>
      </c>
      <c r="DA75" s="160">
        <f>SUMPRODUCT((CZ$3=المنصرف!$E$3:$E$717)*1,('بيان العهد والتسويات'!$C75=المنصرف!$C$3:$C$717)*1,المنصرف!$J$3:$J$717)</f>
        <v>0</v>
      </c>
    </row>
    <row r="76" spans="3:105" ht="20.25" x14ac:dyDescent="0.15">
      <c r="C76" s="134">
        <v>45908</v>
      </c>
      <c r="D76" s="121">
        <f>SUMPRODUCT(($D$3=المنصرف!$E$3:$E$717)*1,('بيان العهد والتسويات'!$C76=المنصرف!$C$3:$C$717)*1,المنصرف!$G$3:$G$717)</f>
        <v>0</v>
      </c>
      <c r="E76" s="122">
        <f>SUMPRODUCT(($D$3=المنصرف!$E$3:$E$717)*1,('بيان العهد والتسويات'!$C76=المنصرف!$C$3:$C$717)*1,المنصرف!$J$3:$J$717)</f>
        <v>0</v>
      </c>
      <c r="F76" s="124">
        <f>SUMPRODUCT(($F$3=المنصرف!$E$3:$E$717)*1,('بيان العهد والتسويات'!$C76=المنصرف!$C$3:$C$717)*1,المنصرف!$G$3:$G$717)</f>
        <v>0</v>
      </c>
      <c r="G76" s="123">
        <f>SUMPRODUCT(($F$3=المنصرف!$E$3:$E$717)*1,('بيان العهد والتسويات'!$C76=المنصرف!$C$3:$C$717)*1,المنصرف!$J$3:$J$717)</f>
        <v>0</v>
      </c>
      <c r="H76" s="121">
        <f>SUMPRODUCT(($H$3=المنصرف!$E$3:$E$717)*1,('بيان العهد والتسويات'!$C76=المنصرف!$C$3:$C$717)*1,المنصرف!$G$3:$G$717)</f>
        <v>0</v>
      </c>
      <c r="I76" s="122">
        <f>SUMPRODUCT(($H$3=المنصرف!$E$3:$E$717)*1,('بيان العهد والتسويات'!$C76=المنصرف!$C$3:$C$717)*1,المنصرف!$J$3:$J$717)</f>
        <v>0</v>
      </c>
      <c r="J76" s="124">
        <f>SUMPRODUCT(($J$3=المنصرف!$E$3:$E$717)*1,('بيان العهد والتسويات'!$C76=المنصرف!$C$3:$C$717)*1,المنصرف!$G$3:$G$717)</f>
        <v>0</v>
      </c>
      <c r="K76" s="123">
        <f>SUMPRODUCT(($J$3=المنصرف!$E$3:$E$717)*1,('بيان العهد والتسويات'!$C76=المنصرف!$C$3:$C$717)*1,المنصرف!$J$3:$J$717)</f>
        <v>0</v>
      </c>
      <c r="L76" s="121">
        <f>SUMPRODUCT(($L$3=المنصرف!$E$3:$E$717)*1,('بيان العهد والتسويات'!$C76=المنصرف!$C$3:$C$717)*1,المنصرف!$G$3:$G$717)</f>
        <v>0</v>
      </c>
      <c r="M76" s="122">
        <f>SUMPRODUCT(($L$3=المنصرف!$E$3:$E$717)*1,('بيان العهد والتسويات'!$C76=المنصرف!$C$3:$C$717)*1,المنصرف!$J$3:$J$717)</f>
        <v>0</v>
      </c>
      <c r="N76" s="124">
        <f>SUMPRODUCT(($N$3=المنصرف!$E$3:$E$717)*1,('بيان العهد والتسويات'!$C76=المنصرف!$C$3:$C$717)*1,المنصرف!$G$3:$G$717)</f>
        <v>0</v>
      </c>
      <c r="O76" s="123">
        <f>SUMPRODUCT(($N$3=المنصرف!$E$3:$E$717)*1,('بيان العهد والتسويات'!$C76=المنصرف!$C$3:$C$717)*1,المنصرف!$J$3:$J$717)</f>
        <v>0</v>
      </c>
      <c r="P76" s="121">
        <f>SUMPRODUCT(($P$3=المنصرف!$E$3:$E$717)*1,('بيان العهد والتسويات'!$C76=المنصرف!$C$3:$C$717)*1,المنصرف!$G$3:$G$717)</f>
        <v>0</v>
      </c>
      <c r="Q76" s="122">
        <f>SUMPRODUCT(($P$3=المنصرف!$E$3:$E$717)*1,('بيان العهد والتسويات'!$C76=المنصرف!$C$3:$C$717)*1,المنصرف!$J$3:$J$717)</f>
        <v>0</v>
      </c>
      <c r="R76" s="124">
        <f>SUMPRODUCT(($R$3=المنصرف!$E$3:$E$717)*1,('بيان العهد والتسويات'!$C76=المنصرف!$C$3:$C$717)*1,المنصرف!$G$3:$G$717)</f>
        <v>0</v>
      </c>
      <c r="S76" s="123">
        <f>SUMPRODUCT(($R$3=المنصرف!$E$3:$E$717)*1,('بيان العهد والتسويات'!$C76=المنصرف!$C$3:$C$717)*1,المنصرف!$J$3:$J$717)</f>
        <v>0</v>
      </c>
      <c r="T76" s="121">
        <f>SUMPRODUCT(($T$3=المنصرف!$E$3:$E$717)*1,('بيان العهد والتسويات'!$C76=المنصرف!$C$3:$C$717)*1,المنصرف!$G$3:$G$717)</f>
        <v>0</v>
      </c>
      <c r="U76" s="122">
        <f>SUMPRODUCT(($T$3=المنصرف!$E$3:$E$717)*1,('بيان العهد والتسويات'!$C76=المنصرف!$C$3:$C$717)*1,المنصرف!$J$3:$J$717)</f>
        <v>0</v>
      </c>
      <c r="V76" s="124">
        <f>SUMPRODUCT(($V$3=المنصرف!$E$3:$E$717)*1,('بيان العهد والتسويات'!$C76=المنصرف!$C$3:$C$717)*1,المنصرف!$G$3:$G$717)</f>
        <v>0</v>
      </c>
      <c r="W76" s="123">
        <f>SUMPRODUCT(($V$3=المنصرف!$E$3:$E$717)*1,('بيان العهد والتسويات'!$C76=المنصرف!$C$3:$C$717)*1,المنصرف!$J$3:$J$717)</f>
        <v>0</v>
      </c>
      <c r="X76" s="121">
        <f>SUMPRODUCT(($X$3=المنصرف!$E$3:$E$717)*1,('بيان العهد والتسويات'!$C76=المنصرف!$C$3:$C$717)*1,المنصرف!$G$3:$G$717)</f>
        <v>0</v>
      </c>
      <c r="Y76" s="122">
        <f>SUMPRODUCT(($X$3=المنصرف!$E$3:$E$717)*1,('بيان العهد والتسويات'!$C76=المنصرف!$C$3:$C$717)*1,المنصرف!$J$3:$J$717)</f>
        <v>0</v>
      </c>
      <c r="Z76" s="124">
        <f>SUMPRODUCT(($Z$3=المنصرف!$E$3:$E$717)*1,('بيان العهد والتسويات'!$C76=المنصرف!$C$3:$C$717)*1,المنصرف!$G$3:$G$717)</f>
        <v>0</v>
      </c>
      <c r="AA76" s="123">
        <f>SUMPRODUCT(($Z$3=المنصرف!$E$3:$E$717)*1,('بيان العهد والتسويات'!$C76=المنصرف!$C$3:$C$717)*1,المنصرف!$J$3:$J$717)</f>
        <v>0</v>
      </c>
      <c r="AB76" s="121">
        <f>SUMPRODUCT(($AB$3=المنصرف!$E$3:$E$717)*1,('بيان العهد والتسويات'!$C76=المنصرف!$C$3:$C$717)*1,المنصرف!$G$3:$G$717)</f>
        <v>0</v>
      </c>
      <c r="AC76" s="122">
        <f>SUMPRODUCT(($AB$3=المنصرف!$E$3:$E$717)*1,('بيان العهد والتسويات'!$C76=المنصرف!$C$3:$C$717)*1,المنصرف!$J$3:$J$717)</f>
        <v>0</v>
      </c>
      <c r="AD76" s="124">
        <f>SUMPRODUCT(($AD$3=المنصرف!$E$3:$E$717)*1,('بيان العهد والتسويات'!$C76=المنصرف!$C$3:$C$717)*1,المنصرف!$G$3:$G$717)</f>
        <v>0</v>
      </c>
      <c r="AE76" s="123">
        <f>SUMPRODUCT(($AD$3=المنصرف!$E$3:$E$717)*1,('بيان العهد والتسويات'!$C76=المنصرف!$C$3:$C$717)*1,المنصرف!$J$3:$J$717)</f>
        <v>0</v>
      </c>
      <c r="AF76" s="121">
        <f>SUMPRODUCT(($AF$3=المنصرف!$E$3:$E$717)*1,('بيان العهد والتسويات'!$C76=المنصرف!$C$3:$C$717)*1,المنصرف!$G$3:$G$717)</f>
        <v>0</v>
      </c>
      <c r="AG76" s="122">
        <f>SUMPRODUCT(($AF$3=المنصرف!$E$3:$E$717)*1,('بيان العهد والتسويات'!$C76=المنصرف!$C$3:$C$717)*1,المنصرف!$J$3:$J$717)</f>
        <v>0</v>
      </c>
      <c r="AH76" s="124">
        <f>SUMPRODUCT(($AH$3=المنصرف!$E$3:$E$717)*1,('بيان العهد والتسويات'!$C76=المنصرف!$C$3:$C$717)*1,المنصرف!$G$3:$G$717)</f>
        <v>0</v>
      </c>
      <c r="AI76" s="123">
        <f>SUMPRODUCT(($AH$3=المنصرف!$E$3:$E$717)*1,('بيان العهد والتسويات'!$C76=المنصرف!$C$3:$C$717)*1,المنصرف!$J$3:$J$717)</f>
        <v>0</v>
      </c>
      <c r="AJ76" s="145">
        <f>SUMPRODUCT((AJ$3=المنصرف!$E$3:$E$717)*1,('بيان العهد والتسويات'!$C76=المنصرف!$C$3:$C$717)*1,المنصرف!$G$3:$G$717)</f>
        <v>0</v>
      </c>
      <c r="AK76" s="145">
        <f>SUMPRODUCT((AJ$3=المنصرف!$E$3:$E$717)*1,('بيان العهد والتسويات'!$C76=المنصرف!$C$3:$C$717)*1,المنصرف!$J$3:$J$717)</f>
        <v>0</v>
      </c>
      <c r="AL76" s="161">
        <f>SUMPRODUCT((AL$3=المنصرف!$E$3:$E$717)*1,('بيان العهد والتسويات'!$C76=المنصرف!$C$3:$C$717)*1,المنصرف!$G$3:$G$717)</f>
        <v>0</v>
      </c>
      <c r="AM76" s="161">
        <f>SUMPRODUCT((AL$3=المنصرف!$E$3:$E$717)*1,('بيان العهد والتسويات'!$C76=المنصرف!$C$3:$C$717)*1,المنصرف!$J$3:$J$717)</f>
        <v>0</v>
      </c>
      <c r="AN76" s="160">
        <f>SUMPRODUCT((AN$3=المنصرف!$E$3:$E$717)*1,('بيان العهد والتسويات'!$C76=المنصرف!$C$3:$C$717)*1,المنصرف!$G$3:$G$717)</f>
        <v>0</v>
      </c>
      <c r="AO76" s="160">
        <f>SUMPRODUCT((AN$3=المنصرف!$E$3:$E$717)*1,('بيان العهد والتسويات'!$C76=المنصرف!$C$3:$C$717)*1,المنصرف!$J$3:$J$717)</f>
        <v>0</v>
      </c>
      <c r="AP76" s="160">
        <f>SUMPRODUCT((AP$3=المنصرف!$E$3:$E$717)*1,('بيان العهد والتسويات'!$C76=المنصرف!$C$3:$C$717)*1,المنصرف!$G$3:$G$717)</f>
        <v>0</v>
      </c>
      <c r="AQ76" s="160">
        <f>SUMPRODUCT((AP$3=المنصرف!$E$3:$E$717)*1,('بيان العهد والتسويات'!$C76=المنصرف!$C$3:$C$717)*1,المنصرف!$J$3:$J$717)</f>
        <v>0</v>
      </c>
      <c r="AR76" s="160">
        <f>SUMPRODUCT((AR$3=المنصرف!$E$3:$E$717)*1,('بيان العهد والتسويات'!$C76=المنصرف!$C$3:$C$717)*1,المنصرف!$G$3:$G$717)</f>
        <v>0</v>
      </c>
      <c r="AS76" s="160">
        <f>SUMPRODUCT((AR$3=المنصرف!$E$3:$E$717)*1,('بيان العهد والتسويات'!$C76=المنصرف!$C$3:$C$717)*1,المنصرف!$J$3:$J$717)</f>
        <v>0</v>
      </c>
      <c r="AT76" s="160">
        <f>SUMPRODUCT((AT$3=المنصرف!$E$3:$E$717)*1,('بيان العهد والتسويات'!$C76=المنصرف!$C$3:$C$717)*1,المنصرف!$G$3:$G$717)</f>
        <v>0</v>
      </c>
      <c r="AU76" s="160">
        <f>SUMPRODUCT((AT$3=المنصرف!$E$3:$E$717)*1,('بيان العهد والتسويات'!$C76=المنصرف!$C$3:$C$717)*1,المنصرف!$J$3:$J$717)</f>
        <v>0</v>
      </c>
      <c r="AV76" s="160">
        <f>SUMPRODUCT((AV$3=المنصرف!$E$3:$E$717)*1,('بيان العهد والتسويات'!$C76=المنصرف!$C$3:$C$717)*1,المنصرف!$G$3:$G$717)</f>
        <v>0</v>
      </c>
      <c r="AW76" s="160">
        <f>SUMPRODUCT((AV$3=المنصرف!$E$3:$E$717)*1,('بيان العهد والتسويات'!$C76=المنصرف!$C$3:$C$717)*1,المنصرف!$J$3:$J$717)</f>
        <v>0</v>
      </c>
      <c r="AX76" s="160">
        <f>SUMPRODUCT((AX$3=المنصرف!$E$3:$E$717)*1,('بيان العهد والتسويات'!$C76=المنصرف!$C$3:$C$717)*1,المنصرف!$G$3:$G$717)</f>
        <v>0</v>
      </c>
      <c r="AY76" s="160">
        <f>SUMPRODUCT((AX$3=المنصرف!$E$3:$E$717)*1,('بيان العهد والتسويات'!$C76=المنصرف!$C$3:$C$717)*1,المنصرف!$J$3:$J$717)</f>
        <v>0</v>
      </c>
      <c r="AZ76" s="160">
        <f>SUMPRODUCT((AZ$3=المنصرف!$E$3:$E$717)*1,('بيان العهد والتسويات'!$C76=المنصرف!$C$3:$C$717)*1,المنصرف!$G$3:$G$717)</f>
        <v>0</v>
      </c>
      <c r="BA76" s="160">
        <f>SUMPRODUCT((AZ$3=المنصرف!$E$3:$E$717)*1,('بيان العهد والتسويات'!$C76=المنصرف!$C$3:$C$717)*1,المنصرف!$J$3:$J$717)</f>
        <v>0</v>
      </c>
      <c r="BB76" s="160">
        <f>SUMPRODUCT((BB$3=المنصرف!$E$3:$E$717)*1,('بيان العهد والتسويات'!$C76=المنصرف!$C$3:$C$717)*1,المنصرف!$G$3:$G$717)</f>
        <v>0</v>
      </c>
      <c r="BC76" s="160">
        <f>SUMPRODUCT((BB$3=المنصرف!$E$3:$E$717)*1,('بيان العهد والتسويات'!$C76=المنصرف!$C$3:$C$717)*1,المنصرف!$J$3:$J$717)</f>
        <v>0</v>
      </c>
      <c r="BD76" s="160">
        <f>SUMPRODUCT((BD$3=المنصرف!$E$3:$E$717)*1,('بيان العهد والتسويات'!$C76=المنصرف!$C$3:$C$717)*1,المنصرف!$G$3:$G$717)</f>
        <v>0</v>
      </c>
      <c r="BE76" s="160">
        <f>SUMPRODUCT((BD$3=المنصرف!$E$3:$E$717)*1,('بيان العهد والتسويات'!$C76=المنصرف!$C$3:$C$717)*1,المنصرف!$J$3:$J$717)</f>
        <v>0</v>
      </c>
      <c r="BF76" s="160">
        <f>SUMPRODUCT((BF$3=المنصرف!$E$3:$E$717)*1,('بيان العهد والتسويات'!$C76=المنصرف!$C$3:$C$717)*1,المنصرف!$G$3:$G$717)</f>
        <v>0</v>
      </c>
      <c r="BG76" s="160">
        <f>SUMPRODUCT((BF$3=المنصرف!$E$3:$E$717)*1,('بيان العهد والتسويات'!$C76=المنصرف!$C$3:$C$717)*1,المنصرف!$J$3:$J$717)</f>
        <v>0</v>
      </c>
      <c r="BH76" s="160">
        <f>SUMPRODUCT((BH$3=المنصرف!$E$3:$E$717)*1,('بيان العهد والتسويات'!$C76=المنصرف!$C$3:$C$717)*1,المنصرف!$G$3:$G$717)</f>
        <v>0</v>
      </c>
      <c r="BI76" s="160">
        <f>SUMPRODUCT((BH$3=المنصرف!$E$3:$E$717)*1,('بيان العهد والتسويات'!$C76=المنصرف!$C$3:$C$717)*1,المنصرف!$J$3:$J$717)</f>
        <v>0</v>
      </c>
      <c r="BJ76" s="160">
        <f>SUMPRODUCT((BJ$3=المنصرف!$E$3:$E$717)*1,('بيان العهد والتسويات'!$C76=المنصرف!$C$3:$C$717)*1,المنصرف!$G$3:$G$717)</f>
        <v>0</v>
      </c>
      <c r="BK76" s="160">
        <f>SUMPRODUCT((BJ$3=المنصرف!$E$3:$E$717)*1,('بيان العهد والتسويات'!$C76=المنصرف!$C$3:$C$717)*1,المنصرف!$J$3:$J$717)</f>
        <v>0</v>
      </c>
      <c r="BL76" s="160">
        <f>SUMPRODUCT((BL$3=المنصرف!$E$3:$E$717)*1,('بيان العهد والتسويات'!$C76=المنصرف!$C$3:$C$717)*1,المنصرف!$G$3:$G$717)</f>
        <v>0</v>
      </c>
      <c r="BM76" s="160">
        <f>SUMPRODUCT((BL$3=المنصرف!$E$3:$E$717)*1,('بيان العهد والتسويات'!$C76=المنصرف!$C$3:$C$717)*1,المنصرف!$J$3:$J$717)</f>
        <v>0</v>
      </c>
      <c r="BN76" s="160">
        <f>SUMPRODUCT((BN$3=المنصرف!$E$3:$E$717)*1,('بيان العهد والتسويات'!$C76=المنصرف!$C$3:$C$717)*1,المنصرف!$G$3:$G$717)</f>
        <v>0</v>
      </c>
      <c r="BO76" s="160">
        <f>SUMPRODUCT((BN$3=المنصرف!$E$3:$E$717)*1,('بيان العهد والتسويات'!$C76=المنصرف!$C$3:$C$717)*1,المنصرف!$J$3:$J$717)</f>
        <v>0</v>
      </c>
      <c r="BP76" s="160">
        <f>SUMPRODUCT((BP$3=المنصرف!$E$3:$E$717)*1,('بيان العهد والتسويات'!$C76=المنصرف!$C$3:$C$717)*1,المنصرف!$G$3:$G$717)</f>
        <v>0</v>
      </c>
      <c r="BQ76" s="160">
        <f>SUMPRODUCT((BP$3=المنصرف!$E$3:$E$717)*1,('بيان العهد والتسويات'!$C76=المنصرف!$C$3:$C$717)*1,المنصرف!$J$3:$J$717)</f>
        <v>0</v>
      </c>
      <c r="BR76" s="160">
        <f>SUMPRODUCT((BR$3=المنصرف!$E$3:$E$717)*1,('بيان العهد والتسويات'!$C76=المنصرف!$C$3:$C$717)*1,المنصرف!$G$3:$G$717)</f>
        <v>0</v>
      </c>
      <c r="BS76" s="160">
        <f>SUMPRODUCT((BR$3=المنصرف!$E$3:$E$717)*1,('بيان العهد والتسويات'!$C76=المنصرف!$C$3:$C$717)*1,المنصرف!$J$3:$J$717)</f>
        <v>0</v>
      </c>
      <c r="BT76" s="160">
        <f>SUMPRODUCT((BT$3=المنصرف!$E$3:$E$717)*1,('بيان العهد والتسويات'!$C76=المنصرف!$C$3:$C$717)*1,المنصرف!$G$3:$G$717)</f>
        <v>0</v>
      </c>
      <c r="BU76" s="160">
        <f>SUMPRODUCT((BT$3=المنصرف!$E$3:$E$717)*1,('بيان العهد والتسويات'!$C76=المنصرف!$C$3:$C$717)*1,المنصرف!$J$3:$J$717)</f>
        <v>0</v>
      </c>
      <c r="BV76" s="160">
        <f>SUMPRODUCT((BV$3=المنصرف!$E$3:$E$717)*1,('بيان العهد والتسويات'!$C76=المنصرف!$C$3:$C$717)*1,المنصرف!$G$3:$G$717)</f>
        <v>0</v>
      </c>
      <c r="BW76" s="160">
        <f>SUMPRODUCT((BV$3=المنصرف!$E$3:$E$717)*1,('بيان العهد والتسويات'!$C76=المنصرف!$C$3:$C$717)*1,المنصرف!$J$3:$J$717)</f>
        <v>0</v>
      </c>
      <c r="BX76" s="160">
        <f>SUMPRODUCT((BX$3=المنصرف!$E$3:$E$717)*1,('بيان العهد والتسويات'!$C76=المنصرف!$C$3:$C$717)*1,المنصرف!$G$3:$G$717)</f>
        <v>0</v>
      </c>
      <c r="BY76" s="160">
        <f>SUMPRODUCT((BX$3=المنصرف!$E$3:$E$717)*1,('بيان العهد والتسويات'!$C76=المنصرف!$C$3:$C$717)*1,المنصرف!$J$3:$J$717)</f>
        <v>0</v>
      </c>
      <c r="BZ76" s="160">
        <f>SUMPRODUCT((BZ$3=المنصرف!$E$3:$E$717)*1,('بيان العهد والتسويات'!$C76=المنصرف!$C$3:$C$717)*1,المنصرف!$G$3:$G$717)</f>
        <v>0</v>
      </c>
      <c r="CA76" s="160">
        <f>SUMPRODUCT((BZ$3=المنصرف!$E$3:$E$717)*1,('بيان العهد والتسويات'!$C76=المنصرف!$C$3:$C$717)*1,المنصرف!$J$3:$J$717)</f>
        <v>0</v>
      </c>
      <c r="CB76" s="160">
        <f>SUMPRODUCT((CB$3=المنصرف!$E$3:$E$717)*1,('بيان العهد والتسويات'!$C76=المنصرف!$C$3:$C$717)*1,المنصرف!$G$3:$G$717)</f>
        <v>0</v>
      </c>
      <c r="CC76" s="160">
        <f>SUMPRODUCT((CB$3=المنصرف!$E$3:$E$717)*1,('بيان العهد والتسويات'!$C76=المنصرف!$C$3:$C$717)*1,المنصرف!$J$3:$J$717)</f>
        <v>0</v>
      </c>
      <c r="CD76" s="160">
        <f>SUMPRODUCT((CD$3=المنصرف!$E$3:$E$717)*1,('بيان العهد والتسويات'!$C76=المنصرف!$C$3:$C$717)*1,المنصرف!$G$3:$G$717)</f>
        <v>0</v>
      </c>
      <c r="CE76" s="160">
        <f>SUMPRODUCT((CD$3=المنصرف!$E$3:$E$717)*1,('بيان العهد والتسويات'!$C76=المنصرف!$C$3:$C$717)*1,المنصرف!$J$3:$J$717)</f>
        <v>0</v>
      </c>
      <c r="CF76" s="160">
        <f>SUMPRODUCT((CF$3=المنصرف!$E$3:$E$717)*1,('بيان العهد والتسويات'!$C76=المنصرف!$C$3:$C$717)*1,المنصرف!$G$3:$G$717)</f>
        <v>0</v>
      </c>
      <c r="CG76" s="160">
        <f>SUMPRODUCT((CF$3=المنصرف!$E$3:$E$717)*1,('بيان العهد والتسويات'!$C76=المنصرف!$C$3:$C$717)*1,المنصرف!$J$3:$J$717)</f>
        <v>0</v>
      </c>
      <c r="CH76" s="160">
        <f>SUMPRODUCT((CH$3=المنصرف!$E$3:$E$717)*1,('بيان العهد والتسويات'!$C76=المنصرف!$C$3:$C$717)*1,المنصرف!$G$3:$G$717)</f>
        <v>0</v>
      </c>
      <c r="CI76" s="160">
        <f>SUMPRODUCT((CH$3=المنصرف!$E$3:$E$717)*1,('بيان العهد والتسويات'!$C76=المنصرف!$C$3:$C$717)*1,المنصرف!$J$3:$J$717)</f>
        <v>0</v>
      </c>
      <c r="CJ76" s="160">
        <f>SUMPRODUCT((CJ$3=المنصرف!$E$3:$E$717)*1,('بيان العهد والتسويات'!$C76=المنصرف!$C$3:$C$717)*1,المنصرف!$G$3:$G$717)</f>
        <v>0</v>
      </c>
      <c r="CK76" s="160">
        <f>SUMPRODUCT((CJ$3=المنصرف!$E$3:$E$717)*1,('بيان العهد والتسويات'!$C76=المنصرف!$C$3:$C$717)*1,المنصرف!$J$3:$J$717)</f>
        <v>0</v>
      </c>
      <c r="CL76" s="160">
        <f>SUMPRODUCT((CL$3=المنصرف!$E$3:$E$717)*1,('بيان العهد والتسويات'!$C76=المنصرف!$C$3:$C$717)*1,المنصرف!$G$3:$G$717)</f>
        <v>0</v>
      </c>
      <c r="CM76" s="160">
        <f>SUMPRODUCT((CL$3=المنصرف!$E$3:$E$717)*1,('بيان العهد والتسويات'!$C76=المنصرف!$C$3:$C$717)*1,المنصرف!$J$3:$J$717)</f>
        <v>0</v>
      </c>
      <c r="CN76" s="160">
        <f>SUMPRODUCT((CN$3=المنصرف!$E$3:$E$717)*1,('بيان العهد والتسويات'!$C76=المنصرف!$C$3:$C$717)*1,المنصرف!$G$3:$G$717)</f>
        <v>0</v>
      </c>
      <c r="CO76" s="160">
        <f>SUMPRODUCT((CN$3=المنصرف!$E$3:$E$717)*1,('بيان العهد والتسويات'!$C76=المنصرف!$C$3:$C$717)*1,المنصرف!$J$3:$J$717)</f>
        <v>0</v>
      </c>
      <c r="CP76" s="160">
        <f>SUMPRODUCT((CP$3=المنصرف!$E$3:$E$717)*1,('بيان العهد والتسويات'!$C76=المنصرف!$C$3:$C$717)*1,المنصرف!$G$3:$G$717)</f>
        <v>0</v>
      </c>
      <c r="CQ76" s="160">
        <f>SUMPRODUCT((CP$3=المنصرف!$E$3:$E$717)*1,('بيان العهد والتسويات'!$C76=المنصرف!$C$3:$C$717)*1,المنصرف!$J$3:$J$717)</f>
        <v>0</v>
      </c>
      <c r="CR76" s="160">
        <f>SUMPRODUCT((CR$3=المنصرف!$E$3:$E$717)*1,('بيان العهد والتسويات'!$C76=المنصرف!$C$3:$C$717)*1,المنصرف!$G$3:$G$717)</f>
        <v>0</v>
      </c>
      <c r="CS76" s="160">
        <f>SUMPRODUCT((CR$3=المنصرف!$E$3:$E$717)*1,('بيان العهد والتسويات'!$C76=المنصرف!$C$3:$C$717)*1,المنصرف!$J$3:$J$717)</f>
        <v>0</v>
      </c>
      <c r="CT76" s="160">
        <f>SUMPRODUCT((CT$3=المنصرف!$E$3:$E$717)*1,('بيان العهد والتسويات'!$C76=المنصرف!$C$3:$C$717)*1,المنصرف!$G$3:$G$717)</f>
        <v>0</v>
      </c>
      <c r="CU76" s="160">
        <f>SUMPRODUCT((CT$3=المنصرف!$E$3:$E$717)*1,('بيان العهد والتسويات'!$C76=المنصرف!$C$3:$C$717)*1,المنصرف!$J$3:$J$717)</f>
        <v>0</v>
      </c>
      <c r="CV76" s="160">
        <f>SUMPRODUCT((CV$3=المنصرف!$E$3:$E$717)*1,('بيان العهد والتسويات'!$C76=المنصرف!$C$3:$C$717)*1,المنصرف!$G$3:$G$717)</f>
        <v>0</v>
      </c>
      <c r="CW76" s="160">
        <f>SUMPRODUCT((CV$3=المنصرف!$E$3:$E$717)*1,('بيان العهد والتسويات'!$C76=المنصرف!$C$3:$C$717)*1,المنصرف!$J$3:$J$717)</f>
        <v>0</v>
      </c>
      <c r="CX76" s="160">
        <f>SUMPRODUCT((CX$3=المنصرف!$E$3:$E$717)*1,('بيان العهد والتسويات'!$C76=المنصرف!$C$3:$C$717)*1,المنصرف!$G$3:$G$717)</f>
        <v>0</v>
      </c>
      <c r="CY76" s="160">
        <f>SUMPRODUCT((CX$3=المنصرف!$E$3:$E$717)*1,('بيان العهد والتسويات'!$C76=المنصرف!$C$3:$C$717)*1,المنصرف!$J$3:$J$717)</f>
        <v>0</v>
      </c>
      <c r="CZ76" s="160">
        <f>SUMPRODUCT((CZ$3=المنصرف!$E$3:$E$717)*1,('بيان العهد والتسويات'!$C76=المنصرف!$C$3:$C$717)*1,المنصرف!$G$3:$G$717)</f>
        <v>0</v>
      </c>
      <c r="DA76" s="160">
        <f>SUMPRODUCT((CZ$3=المنصرف!$E$3:$E$717)*1,('بيان العهد والتسويات'!$C76=المنصرف!$C$3:$C$717)*1,المنصرف!$J$3:$J$717)</f>
        <v>0</v>
      </c>
    </row>
    <row r="77" spans="3:105" ht="20.25" x14ac:dyDescent="0.15">
      <c r="C77" s="134">
        <v>45909</v>
      </c>
      <c r="D77" s="121">
        <f>SUMPRODUCT(($D$3=المنصرف!$E$3:$E$717)*1,('بيان العهد والتسويات'!$C77=المنصرف!$C$3:$C$717)*1,المنصرف!$G$3:$G$717)</f>
        <v>0</v>
      </c>
      <c r="E77" s="122">
        <f>SUMPRODUCT(($D$3=المنصرف!$E$3:$E$717)*1,('بيان العهد والتسويات'!$C77=المنصرف!$C$3:$C$717)*1,المنصرف!$J$3:$J$717)</f>
        <v>0</v>
      </c>
      <c r="F77" s="124">
        <f>SUMPRODUCT(($F$3=المنصرف!$E$3:$E$717)*1,('بيان العهد والتسويات'!$C77=المنصرف!$C$3:$C$717)*1,المنصرف!$G$3:$G$717)</f>
        <v>0</v>
      </c>
      <c r="G77" s="123">
        <f>SUMPRODUCT(($F$3=المنصرف!$E$3:$E$717)*1,('بيان العهد والتسويات'!$C77=المنصرف!$C$3:$C$717)*1,المنصرف!$J$3:$J$717)</f>
        <v>0</v>
      </c>
      <c r="H77" s="121">
        <f>SUMPRODUCT(($H$3=المنصرف!$E$3:$E$717)*1,('بيان العهد والتسويات'!$C77=المنصرف!$C$3:$C$717)*1,المنصرف!$G$3:$G$717)</f>
        <v>0</v>
      </c>
      <c r="I77" s="122">
        <f>SUMPRODUCT(($H$3=المنصرف!$E$3:$E$717)*1,('بيان العهد والتسويات'!$C77=المنصرف!$C$3:$C$717)*1,المنصرف!$J$3:$J$717)</f>
        <v>0</v>
      </c>
      <c r="J77" s="124">
        <f>SUMPRODUCT(($J$3=المنصرف!$E$3:$E$717)*1,('بيان العهد والتسويات'!$C77=المنصرف!$C$3:$C$717)*1,المنصرف!$G$3:$G$717)</f>
        <v>0</v>
      </c>
      <c r="K77" s="123">
        <f>SUMPRODUCT(($J$3=المنصرف!$E$3:$E$717)*1,('بيان العهد والتسويات'!$C77=المنصرف!$C$3:$C$717)*1,المنصرف!$J$3:$J$717)</f>
        <v>0</v>
      </c>
      <c r="L77" s="121">
        <f>SUMPRODUCT(($L$3=المنصرف!$E$3:$E$717)*1,('بيان العهد والتسويات'!$C77=المنصرف!$C$3:$C$717)*1,المنصرف!$G$3:$G$717)</f>
        <v>0</v>
      </c>
      <c r="M77" s="122">
        <f>SUMPRODUCT(($L$3=المنصرف!$E$3:$E$717)*1,('بيان العهد والتسويات'!$C77=المنصرف!$C$3:$C$717)*1,المنصرف!$J$3:$J$717)</f>
        <v>0</v>
      </c>
      <c r="N77" s="124">
        <f>SUMPRODUCT(($N$3=المنصرف!$E$3:$E$717)*1,('بيان العهد والتسويات'!$C77=المنصرف!$C$3:$C$717)*1,المنصرف!$G$3:$G$717)</f>
        <v>0</v>
      </c>
      <c r="O77" s="123">
        <f>SUMPRODUCT(($N$3=المنصرف!$E$3:$E$717)*1,('بيان العهد والتسويات'!$C77=المنصرف!$C$3:$C$717)*1,المنصرف!$J$3:$J$717)</f>
        <v>0</v>
      </c>
      <c r="P77" s="121">
        <f>SUMPRODUCT(($P$3=المنصرف!$E$3:$E$717)*1,('بيان العهد والتسويات'!$C77=المنصرف!$C$3:$C$717)*1,المنصرف!$G$3:$G$717)</f>
        <v>0</v>
      </c>
      <c r="Q77" s="122">
        <f>SUMPRODUCT(($P$3=المنصرف!$E$3:$E$717)*1,('بيان العهد والتسويات'!$C77=المنصرف!$C$3:$C$717)*1,المنصرف!$J$3:$J$717)</f>
        <v>0</v>
      </c>
      <c r="R77" s="124">
        <f>SUMPRODUCT(($R$3=المنصرف!$E$3:$E$717)*1,('بيان العهد والتسويات'!$C77=المنصرف!$C$3:$C$717)*1,المنصرف!$G$3:$G$717)</f>
        <v>0</v>
      </c>
      <c r="S77" s="123">
        <f>SUMPRODUCT(($R$3=المنصرف!$E$3:$E$717)*1,('بيان العهد والتسويات'!$C77=المنصرف!$C$3:$C$717)*1,المنصرف!$J$3:$J$717)</f>
        <v>0</v>
      </c>
      <c r="T77" s="121">
        <f>SUMPRODUCT(($T$3=المنصرف!$E$3:$E$717)*1,('بيان العهد والتسويات'!$C77=المنصرف!$C$3:$C$717)*1,المنصرف!$G$3:$G$717)</f>
        <v>0</v>
      </c>
      <c r="U77" s="122">
        <f>SUMPRODUCT(($T$3=المنصرف!$E$3:$E$717)*1,('بيان العهد والتسويات'!$C77=المنصرف!$C$3:$C$717)*1,المنصرف!$J$3:$J$717)</f>
        <v>0</v>
      </c>
      <c r="V77" s="124">
        <f>SUMPRODUCT(($V$3=المنصرف!$E$3:$E$717)*1,('بيان العهد والتسويات'!$C77=المنصرف!$C$3:$C$717)*1,المنصرف!$G$3:$G$717)</f>
        <v>0</v>
      </c>
      <c r="W77" s="123">
        <f>SUMPRODUCT(($V$3=المنصرف!$E$3:$E$717)*1,('بيان العهد والتسويات'!$C77=المنصرف!$C$3:$C$717)*1,المنصرف!$J$3:$J$717)</f>
        <v>0</v>
      </c>
      <c r="X77" s="121">
        <f>SUMPRODUCT(($X$3=المنصرف!$E$3:$E$717)*1,('بيان العهد والتسويات'!$C77=المنصرف!$C$3:$C$717)*1,المنصرف!$G$3:$G$717)</f>
        <v>0</v>
      </c>
      <c r="Y77" s="122">
        <f>SUMPRODUCT(($X$3=المنصرف!$E$3:$E$717)*1,('بيان العهد والتسويات'!$C77=المنصرف!$C$3:$C$717)*1,المنصرف!$J$3:$J$717)</f>
        <v>0</v>
      </c>
      <c r="Z77" s="124">
        <f>SUMPRODUCT(($Z$3=المنصرف!$E$3:$E$717)*1,('بيان العهد والتسويات'!$C77=المنصرف!$C$3:$C$717)*1,المنصرف!$G$3:$G$717)</f>
        <v>0</v>
      </c>
      <c r="AA77" s="123">
        <f>SUMPRODUCT(($Z$3=المنصرف!$E$3:$E$717)*1,('بيان العهد والتسويات'!$C77=المنصرف!$C$3:$C$717)*1,المنصرف!$J$3:$J$717)</f>
        <v>0</v>
      </c>
      <c r="AB77" s="121">
        <f>SUMPRODUCT(($AB$3=المنصرف!$E$3:$E$717)*1,('بيان العهد والتسويات'!$C77=المنصرف!$C$3:$C$717)*1,المنصرف!$G$3:$G$717)</f>
        <v>0</v>
      </c>
      <c r="AC77" s="122">
        <f>SUMPRODUCT(($AB$3=المنصرف!$E$3:$E$717)*1,('بيان العهد والتسويات'!$C77=المنصرف!$C$3:$C$717)*1,المنصرف!$J$3:$J$717)</f>
        <v>0</v>
      </c>
      <c r="AD77" s="124">
        <f>SUMPRODUCT(($AD$3=المنصرف!$E$3:$E$717)*1,('بيان العهد والتسويات'!$C77=المنصرف!$C$3:$C$717)*1,المنصرف!$G$3:$G$717)</f>
        <v>0</v>
      </c>
      <c r="AE77" s="123">
        <f>SUMPRODUCT(($AD$3=المنصرف!$E$3:$E$717)*1,('بيان العهد والتسويات'!$C77=المنصرف!$C$3:$C$717)*1,المنصرف!$J$3:$J$717)</f>
        <v>0</v>
      </c>
      <c r="AF77" s="121">
        <f>SUMPRODUCT(($AF$3=المنصرف!$E$3:$E$717)*1,('بيان العهد والتسويات'!$C77=المنصرف!$C$3:$C$717)*1,المنصرف!$G$3:$G$717)</f>
        <v>0</v>
      </c>
      <c r="AG77" s="122">
        <f>SUMPRODUCT(($AF$3=المنصرف!$E$3:$E$717)*1,('بيان العهد والتسويات'!$C77=المنصرف!$C$3:$C$717)*1,المنصرف!$J$3:$J$717)</f>
        <v>0</v>
      </c>
      <c r="AH77" s="124">
        <f>SUMPRODUCT(($AH$3=المنصرف!$E$3:$E$717)*1,('بيان العهد والتسويات'!$C77=المنصرف!$C$3:$C$717)*1,المنصرف!$G$3:$G$717)</f>
        <v>0</v>
      </c>
      <c r="AI77" s="123">
        <f>SUMPRODUCT(($AH$3=المنصرف!$E$3:$E$717)*1,('بيان العهد والتسويات'!$C77=المنصرف!$C$3:$C$717)*1,المنصرف!$J$3:$J$717)</f>
        <v>0</v>
      </c>
      <c r="AJ77" s="145">
        <f>SUMPRODUCT((AJ$3=المنصرف!$E$3:$E$717)*1,('بيان العهد والتسويات'!$C77=المنصرف!$C$3:$C$717)*1,المنصرف!$G$3:$G$717)</f>
        <v>0</v>
      </c>
      <c r="AK77" s="145">
        <f>SUMPRODUCT((AJ$3=المنصرف!$E$3:$E$717)*1,('بيان العهد والتسويات'!$C77=المنصرف!$C$3:$C$717)*1,المنصرف!$J$3:$J$717)</f>
        <v>0</v>
      </c>
      <c r="AL77" s="161">
        <f>SUMPRODUCT((AL$3=المنصرف!$E$3:$E$717)*1,('بيان العهد والتسويات'!$C77=المنصرف!$C$3:$C$717)*1,المنصرف!$G$3:$G$717)</f>
        <v>0</v>
      </c>
      <c r="AM77" s="161">
        <f>SUMPRODUCT((AL$3=المنصرف!$E$3:$E$717)*1,('بيان العهد والتسويات'!$C77=المنصرف!$C$3:$C$717)*1,المنصرف!$J$3:$J$717)</f>
        <v>0</v>
      </c>
      <c r="AN77" s="160">
        <f>SUMPRODUCT((AN$3=المنصرف!$E$3:$E$717)*1,('بيان العهد والتسويات'!$C77=المنصرف!$C$3:$C$717)*1,المنصرف!$G$3:$G$717)</f>
        <v>0</v>
      </c>
      <c r="AO77" s="160">
        <f>SUMPRODUCT((AN$3=المنصرف!$E$3:$E$717)*1,('بيان العهد والتسويات'!$C77=المنصرف!$C$3:$C$717)*1,المنصرف!$J$3:$J$717)</f>
        <v>0</v>
      </c>
      <c r="AP77" s="160">
        <f>SUMPRODUCT((AP$3=المنصرف!$E$3:$E$717)*1,('بيان العهد والتسويات'!$C77=المنصرف!$C$3:$C$717)*1,المنصرف!$G$3:$G$717)</f>
        <v>0</v>
      </c>
      <c r="AQ77" s="160">
        <f>SUMPRODUCT((AP$3=المنصرف!$E$3:$E$717)*1,('بيان العهد والتسويات'!$C77=المنصرف!$C$3:$C$717)*1,المنصرف!$J$3:$J$717)</f>
        <v>0</v>
      </c>
      <c r="AR77" s="160">
        <f>SUMPRODUCT((AR$3=المنصرف!$E$3:$E$717)*1,('بيان العهد والتسويات'!$C77=المنصرف!$C$3:$C$717)*1,المنصرف!$G$3:$G$717)</f>
        <v>0</v>
      </c>
      <c r="AS77" s="160">
        <f>SUMPRODUCT((AR$3=المنصرف!$E$3:$E$717)*1,('بيان العهد والتسويات'!$C77=المنصرف!$C$3:$C$717)*1,المنصرف!$J$3:$J$717)</f>
        <v>0</v>
      </c>
      <c r="AT77" s="160">
        <f>SUMPRODUCT((AT$3=المنصرف!$E$3:$E$717)*1,('بيان العهد والتسويات'!$C77=المنصرف!$C$3:$C$717)*1,المنصرف!$G$3:$G$717)</f>
        <v>0</v>
      </c>
      <c r="AU77" s="160">
        <f>SUMPRODUCT((AT$3=المنصرف!$E$3:$E$717)*1,('بيان العهد والتسويات'!$C77=المنصرف!$C$3:$C$717)*1,المنصرف!$J$3:$J$717)</f>
        <v>0</v>
      </c>
      <c r="AV77" s="160">
        <f>SUMPRODUCT((AV$3=المنصرف!$E$3:$E$717)*1,('بيان العهد والتسويات'!$C77=المنصرف!$C$3:$C$717)*1,المنصرف!$G$3:$G$717)</f>
        <v>0</v>
      </c>
      <c r="AW77" s="160">
        <f>SUMPRODUCT((AV$3=المنصرف!$E$3:$E$717)*1,('بيان العهد والتسويات'!$C77=المنصرف!$C$3:$C$717)*1,المنصرف!$J$3:$J$717)</f>
        <v>0</v>
      </c>
      <c r="AX77" s="160">
        <f>SUMPRODUCT((AX$3=المنصرف!$E$3:$E$717)*1,('بيان العهد والتسويات'!$C77=المنصرف!$C$3:$C$717)*1,المنصرف!$G$3:$G$717)</f>
        <v>0</v>
      </c>
      <c r="AY77" s="160">
        <f>SUMPRODUCT((AX$3=المنصرف!$E$3:$E$717)*1,('بيان العهد والتسويات'!$C77=المنصرف!$C$3:$C$717)*1,المنصرف!$J$3:$J$717)</f>
        <v>0</v>
      </c>
      <c r="AZ77" s="160">
        <f>SUMPRODUCT((AZ$3=المنصرف!$E$3:$E$717)*1,('بيان العهد والتسويات'!$C77=المنصرف!$C$3:$C$717)*1,المنصرف!$G$3:$G$717)</f>
        <v>0</v>
      </c>
      <c r="BA77" s="160">
        <f>SUMPRODUCT((AZ$3=المنصرف!$E$3:$E$717)*1,('بيان العهد والتسويات'!$C77=المنصرف!$C$3:$C$717)*1,المنصرف!$J$3:$J$717)</f>
        <v>0</v>
      </c>
      <c r="BB77" s="160">
        <f>SUMPRODUCT((BB$3=المنصرف!$E$3:$E$717)*1,('بيان العهد والتسويات'!$C77=المنصرف!$C$3:$C$717)*1,المنصرف!$G$3:$G$717)</f>
        <v>0</v>
      </c>
      <c r="BC77" s="160">
        <f>SUMPRODUCT((BB$3=المنصرف!$E$3:$E$717)*1,('بيان العهد والتسويات'!$C77=المنصرف!$C$3:$C$717)*1,المنصرف!$J$3:$J$717)</f>
        <v>0</v>
      </c>
      <c r="BD77" s="160">
        <f>SUMPRODUCT((BD$3=المنصرف!$E$3:$E$717)*1,('بيان العهد والتسويات'!$C77=المنصرف!$C$3:$C$717)*1,المنصرف!$G$3:$G$717)</f>
        <v>0</v>
      </c>
      <c r="BE77" s="160">
        <f>SUMPRODUCT((BD$3=المنصرف!$E$3:$E$717)*1,('بيان العهد والتسويات'!$C77=المنصرف!$C$3:$C$717)*1,المنصرف!$J$3:$J$717)</f>
        <v>0</v>
      </c>
      <c r="BF77" s="160">
        <f>SUMPRODUCT((BF$3=المنصرف!$E$3:$E$717)*1,('بيان العهد والتسويات'!$C77=المنصرف!$C$3:$C$717)*1,المنصرف!$G$3:$G$717)</f>
        <v>0</v>
      </c>
      <c r="BG77" s="160">
        <f>SUMPRODUCT((BF$3=المنصرف!$E$3:$E$717)*1,('بيان العهد والتسويات'!$C77=المنصرف!$C$3:$C$717)*1,المنصرف!$J$3:$J$717)</f>
        <v>0</v>
      </c>
      <c r="BH77" s="160">
        <f>SUMPRODUCT((BH$3=المنصرف!$E$3:$E$717)*1,('بيان العهد والتسويات'!$C77=المنصرف!$C$3:$C$717)*1,المنصرف!$G$3:$G$717)</f>
        <v>0</v>
      </c>
      <c r="BI77" s="160">
        <f>SUMPRODUCT((BH$3=المنصرف!$E$3:$E$717)*1,('بيان العهد والتسويات'!$C77=المنصرف!$C$3:$C$717)*1,المنصرف!$J$3:$J$717)</f>
        <v>0</v>
      </c>
      <c r="BJ77" s="160">
        <f>SUMPRODUCT((BJ$3=المنصرف!$E$3:$E$717)*1,('بيان العهد والتسويات'!$C77=المنصرف!$C$3:$C$717)*1,المنصرف!$G$3:$G$717)</f>
        <v>0</v>
      </c>
      <c r="BK77" s="160">
        <f>SUMPRODUCT((BJ$3=المنصرف!$E$3:$E$717)*1,('بيان العهد والتسويات'!$C77=المنصرف!$C$3:$C$717)*1,المنصرف!$J$3:$J$717)</f>
        <v>0</v>
      </c>
      <c r="BL77" s="160">
        <f>SUMPRODUCT((BL$3=المنصرف!$E$3:$E$717)*1,('بيان العهد والتسويات'!$C77=المنصرف!$C$3:$C$717)*1,المنصرف!$G$3:$G$717)</f>
        <v>0</v>
      </c>
      <c r="BM77" s="160">
        <f>SUMPRODUCT((BL$3=المنصرف!$E$3:$E$717)*1,('بيان العهد والتسويات'!$C77=المنصرف!$C$3:$C$717)*1,المنصرف!$J$3:$J$717)</f>
        <v>0</v>
      </c>
      <c r="BN77" s="160">
        <f>SUMPRODUCT((BN$3=المنصرف!$E$3:$E$717)*1,('بيان العهد والتسويات'!$C77=المنصرف!$C$3:$C$717)*1,المنصرف!$G$3:$G$717)</f>
        <v>0</v>
      </c>
      <c r="BO77" s="160">
        <f>SUMPRODUCT((BN$3=المنصرف!$E$3:$E$717)*1,('بيان العهد والتسويات'!$C77=المنصرف!$C$3:$C$717)*1,المنصرف!$J$3:$J$717)</f>
        <v>0</v>
      </c>
      <c r="BP77" s="160">
        <f>SUMPRODUCT((BP$3=المنصرف!$E$3:$E$717)*1,('بيان العهد والتسويات'!$C77=المنصرف!$C$3:$C$717)*1,المنصرف!$G$3:$G$717)</f>
        <v>0</v>
      </c>
      <c r="BQ77" s="160">
        <f>SUMPRODUCT((BP$3=المنصرف!$E$3:$E$717)*1,('بيان العهد والتسويات'!$C77=المنصرف!$C$3:$C$717)*1,المنصرف!$J$3:$J$717)</f>
        <v>0</v>
      </c>
      <c r="BR77" s="160">
        <f>SUMPRODUCT((BR$3=المنصرف!$E$3:$E$717)*1,('بيان العهد والتسويات'!$C77=المنصرف!$C$3:$C$717)*1,المنصرف!$G$3:$G$717)</f>
        <v>0</v>
      </c>
      <c r="BS77" s="160">
        <f>SUMPRODUCT((BR$3=المنصرف!$E$3:$E$717)*1,('بيان العهد والتسويات'!$C77=المنصرف!$C$3:$C$717)*1,المنصرف!$J$3:$J$717)</f>
        <v>0</v>
      </c>
      <c r="BT77" s="160">
        <f>SUMPRODUCT((BT$3=المنصرف!$E$3:$E$717)*1,('بيان العهد والتسويات'!$C77=المنصرف!$C$3:$C$717)*1,المنصرف!$G$3:$G$717)</f>
        <v>0</v>
      </c>
      <c r="BU77" s="160">
        <f>SUMPRODUCT((BT$3=المنصرف!$E$3:$E$717)*1,('بيان العهد والتسويات'!$C77=المنصرف!$C$3:$C$717)*1,المنصرف!$J$3:$J$717)</f>
        <v>0</v>
      </c>
      <c r="BV77" s="160">
        <f>SUMPRODUCT((BV$3=المنصرف!$E$3:$E$717)*1,('بيان العهد والتسويات'!$C77=المنصرف!$C$3:$C$717)*1,المنصرف!$G$3:$G$717)</f>
        <v>0</v>
      </c>
      <c r="BW77" s="160">
        <f>SUMPRODUCT((BV$3=المنصرف!$E$3:$E$717)*1,('بيان العهد والتسويات'!$C77=المنصرف!$C$3:$C$717)*1,المنصرف!$J$3:$J$717)</f>
        <v>0</v>
      </c>
      <c r="BX77" s="160">
        <f>SUMPRODUCT((BX$3=المنصرف!$E$3:$E$717)*1,('بيان العهد والتسويات'!$C77=المنصرف!$C$3:$C$717)*1,المنصرف!$G$3:$G$717)</f>
        <v>0</v>
      </c>
      <c r="BY77" s="160">
        <f>SUMPRODUCT((BX$3=المنصرف!$E$3:$E$717)*1,('بيان العهد والتسويات'!$C77=المنصرف!$C$3:$C$717)*1,المنصرف!$J$3:$J$717)</f>
        <v>0</v>
      </c>
      <c r="BZ77" s="160">
        <f>SUMPRODUCT((BZ$3=المنصرف!$E$3:$E$717)*1,('بيان العهد والتسويات'!$C77=المنصرف!$C$3:$C$717)*1,المنصرف!$G$3:$G$717)</f>
        <v>0</v>
      </c>
      <c r="CA77" s="160">
        <f>SUMPRODUCT((BZ$3=المنصرف!$E$3:$E$717)*1,('بيان العهد والتسويات'!$C77=المنصرف!$C$3:$C$717)*1,المنصرف!$J$3:$J$717)</f>
        <v>0</v>
      </c>
      <c r="CB77" s="160">
        <f>SUMPRODUCT((CB$3=المنصرف!$E$3:$E$717)*1,('بيان العهد والتسويات'!$C77=المنصرف!$C$3:$C$717)*1,المنصرف!$G$3:$G$717)</f>
        <v>0</v>
      </c>
      <c r="CC77" s="160">
        <f>SUMPRODUCT((CB$3=المنصرف!$E$3:$E$717)*1,('بيان العهد والتسويات'!$C77=المنصرف!$C$3:$C$717)*1,المنصرف!$J$3:$J$717)</f>
        <v>0</v>
      </c>
      <c r="CD77" s="160">
        <f>SUMPRODUCT((CD$3=المنصرف!$E$3:$E$717)*1,('بيان العهد والتسويات'!$C77=المنصرف!$C$3:$C$717)*1,المنصرف!$G$3:$G$717)</f>
        <v>0</v>
      </c>
      <c r="CE77" s="160">
        <f>SUMPRODUCT((CD$3=المنصرف!$E$3:$E$717)*1,('بيان العهد والتسويات'!$C77=المنصرف!$C$3:$C$717)*1,المنصرف!$J$3:$J$717)</f>
        <v>0</v>
      </c>
      <c r="CF77" s="160">
        <f>SUMPRODUCT((CF$3=المنصرف!$E$3:$E$717)*1,('بيان العهد والتسويات'!$C77=المنصرف!$C$3:$C$717)*1,المنصرف!$G$3:$G$717)</f>
        <v>0</v>
      </c>
      <c r="CG77" s="160">
        <f>SUMPRODUCT((CF$3=المنصرف!$E$3:$E$717)*1,('بيان العهد والتسويات'!$C77=المنصرف!$C$3:$C$717)*1,المنصرف!$J$3:$J$717)</f>
        <v>0</v>
      </c>
      <c r="CH77" s="160">
        <f>SUMPRODUCT((CH$3=المنصرف!$E$3:$E$717)*1,('بيان العهد والتسويات'!$C77=المنصرف!$C$3:$C$717)*1,المنصرف!$G$3:$G$717)</f>
        <v>0</v>
      </c>
      <c r="CI77" s="160">
        <f>SUMPRODUCT((CH$3=المنصرف!$E$3:$E$717)*1,('بيان العهد والتسويات'!$C77=المنصرف!$C$3:$C$717)*1,المنصرف!$J$3:$J$717)</f>
        <v>0</v>
      </c>
      <c r="CJ77" s="160">
        <f>SUMPRODUCT((CJ$3=المنصرف!$E$3:$E$717)*1,('بيان العهد والتسويات'!$C77=المنصرف!$C$3:$C$717)*1,المنصرف!$G$3:$G$717)</f>
        <v>0</v>
      </c>
      <c r="CK77" s="160">
        <f>SUMPRODUCT((CJ$3=المنصرف!$E$3:$E$717)*1,('بيان العهد والتسويات'!$C77=المنصرف!$C$3:$C$717)*1,المنصرف!$J$3:$J$717)</f>
        <v>0</v>
      </c>
      <c r="CL77" s="160">
        <f>SUMPRODUCT((CL$3=المنصرف!$E$3:$E$717)*1,('بيان العهد والتسويات'!$C77=المنصرف!$C$3:$C$717)*1,المنصرف!$G$3:$G$717)</f>
        <v>0</v>
      </c>
      <c r="CM77" s="160">
        <f>SUMPRODUCT((CL$3=المنصرف!$E$3:$E$717)*1,('بيان العهد والتسويات'!$C77=المنصرف!$C$3:$C$717)*1,المنصرف!$J$3:$J$717)</f>
        <v>0</v>
      </c>
      <c r="CN77" s="160">
        <f>SUMPRODUCT((CN$3=المنصرف!$E$3:$E$717)*1,('بيان العهد والتسويات'!$C77=المنصرف!$C$3:$C$717)*1,المنصرف!$G$3:$G$717)</f>
        <v>0</v>
      </c>
      <c r="CO77" s="160">
        <f>SUMPRODUCT((CN$3=المنصرف!$E$3:$E$717)*1,('بيان العهد والتسويات'!$C77=المنصرف!$C$3:$C$717)*1,المنصرف!$J$3:$J$717)</f>
        <v>0</v>
      </c>
      <c r="CP77" s="160">
        <f>SUMPRODUCT((CP$3=المنصرف!$E$3:$E$717)*1,('بيان العهد والتسويات'!$C77=المنصرف!$C$3:$C$717)*1,المنصرف!$G$3:$G$717)</f>
        <v>0</v>
      </c>
      <c r="CQ77" s="160">
        <f>SUMPRODUCT((CP$3=المنصرف!$E$3:$E$717)*1,('بيان العهد والتسويات'!$C77=المنصرف!$C$3:$C$717)*1,المنصرف!$J$3:$J$717)</f>
        <v>0</v>
      </c>
      <c r="CR77" s="160">
        <f>SUMPRODUCT((CR$3=المنصرف!$E$3:$E$717)*1,('بيان العهد والتسويات'!$C77=المنصرف!$C$3:$C$717)*1,المنصرف!$G$3:$G$717)</f>
        <v>0</v>
      </c>
      <c r="CS77" s="160">
        <f>SUMPRODUCT((CR$3=المنصرف!$E$3:$E$717)*1,('بيان العهد والتسويات'!$C77=المنصرف!$C$3:$C$717)*1,المنصرف!$J$3:$J$717)</f>
        <v>0</v>
      </c>
      <c r="CT77" s="160">
        <f>SUMPRODUCT((CT$3=المنصرف!$E$3:$E$717)*1,('بيان العهد والتسويات'!$C77=المنصرف!$C$3:$C$717)*1,المنصرف!$G$3:$G$717)</f>
        <v>0</v>
      </c>
      <c r="CU77" s="160">
        <f>SUMPRODUCT((CT$3=المنصرف!$E$3:$E$717)*1,('بيان العهد والتسويات'!$C77=المنصرف!$C$3:$C$717)*1,المنصرف!$J$3:$J$717)</f>
        <v>0</v>
      </c>
      <c r="CV77" s="160">
        <f>SUMPRODUCT((CV$3=المنصرف!$E$3:$E$717)*1,('بيان العهد والتسويات'!$C77=المنصرف!$C$3:$C$717)*1,المنصرف!$G$3:$G$717)</f>
        <v>0</v>
      </c>
      <c r="CW77" s="160">
        <f>SUMPRODUCT((CV$3=المنصرف!$E$3:$E$717)*1,('بيان العهد والتسويات'!$C77=المنصرف!$C$3:$C$717)*1,المنصرف!$J$3:$J$717)</f>
        <v>0</v>
      </c>
      <c r="CX77" s="160">
        <f>SUMPRODUCT((CX$3=المنصرف!$E$3:$E$717)*1,('بيان العهد والتسويات'!$C77=المنصرف!$C$3:$C$717)*1,المنصرف!$G$3:$G$717)</f>
        <v>0</v>
      </c>
      <c r="CY77" s="160">
        <f>SUMPRODUCT((CX$3=المنصرف!$E$3:$E$717)*1,('بيان العهد والتسويات'!$C77=المنصرف!$C$3:$C$717)*1,المنصرف!$J$3:$J$717)</f>
        <v>0</v>
      </c>
      <c r="CZ77" s="160">
        <f>SUMPRODUCT((CZ$3=المنصرف!$E$3:$E$717)*1,('بيان العهد والتسويات'!$C77=المنصرف!$C$3:$C$717)*1,المنصرف!$G$3:$G$717)</f>
        <v>0</v>
      </c>
      <c r="DA77" s="160">
        <f>SUMPRODUCT((CZ$3=المنصرف!$E$3:$E$717)*1,('بيان العهد والتسويات'!$C77=المنصرف!$C$3:$C$717)*1,المنصرف!$J$3:$J$717)</f>
        <v>0</v>
      </c>
    </row>
    <row r="78" spans="3:105" ht="20.25" x14ac:dyDescent="0.15">
      <c r="C78" s="134">
        <v>45910</v>
      </c>
      <c r="D78" s="121">
        <f>SUMPRODUCT(($D$3=المنصرف!$E$3:$E$717)*1,('بيان العهد والتسويات'!$C78=المنصرف!$C$3:$C$717)*1,المنصرف!$G$3:$G$717)</f>
        <v>0</v>
      </c>
      <c r="E78" s="122">
        <f>SUMPRODUCT(($D$3=المنصرف!$E$3:$E$717)*1,('بيان العهد والتسويات'!$C78=المنصرف!$C$3:$C$717)*1,المنصرف!$J$3:$J$717)</f>
        <v>0</v>
      </c>
      <c r="F78" s="124">
        <f>SUMPRODUCT(($F$3=المنصرف!$E$3:$E$717)*1,('بيان العهد والتسويات'!$C78=المنصرف!$C$3:$C$717)*1,المنصرف!$G$3:$G$717)</f>
        <v>0</v>
      </c>
      <c r="G78" s="123">
        <f>SUMPRODUCT(($F$3=المنصرف!$E$3:$E$717)*1,('بيان العهد والتسويات'!$C78=المنصرف!$C$3:$C$717)*1,المنصرف!$J$3:$J$717)</f>
        <v>0</v>
      </c>
      <c r="H78" s="121">
        <f>SUMPRODUCT(($H$3=المنصرف!$E$3:$E$717)*1,('بيان العهد والتسويات'!$C78=المنصرف!$C$3:$C$717)*1,المنصرف!$G$3:$G$717)</f>
        <v>0</v>
      </c>
      <c r="I78" s="122">
        <f>SUMPRODUCT(($H$3=المنصرف!$E$3:$E$717)*1,('بيان العهد والتسويات'!$C78=المنصرف!$C$3:$C$717)*1,المنصرف!$J$3:$J$717)</f>
        <v>0</v>
      </c>
      <c r="J78" s="124">
        <f>SUMPRODUCT(($J$3=المنصرف!$E$3:$E$717)*1,('بيان العهد والتسويات'!$C78=المنصرف!$C$3:$C$717)*1,المنصرف!$G$3:$G$717)</f>
        <v>0</v>
      </c>
      <c r="K78" s="123">
        <f>SUMPRODUCT(($J$3=المنصرف!$E$3:$E$717)*1,('بيان العهد والتسويات'!$C78=المنصرف!$C$3:$C$717)*1,المنصرف!$J$3:$J$717)</f>
        <v>0</v>
      </c>
      <c r="L78" s="121">
        <f>SUMPRODUCT(($L$3=المنصرف!$E$3:$E$717)*1,('بيان العهد والتسويات'!$C78=المنصرف!$C$3:$C$717)*1,المنصرف!$G$3:$G$717)</f>
        <v>0</v>
      </c>
      <c r="M78" s="122">
        <f>SUMPRODUCT(($L$3=المنصرف!$E$3:$E$717)*1,('بيان العهد والتسويات'!$C78=المنصرف!$C$3:$C$717)*1,المنصرف!$J$3:$J$717)</f>
        <v>0</v>
      </c>
      <c r="N78" s="124">
        <f>SUMPRODUCT(($N$3=المنصرف!$E$3:$E$717)*1,('بيان العهد والتسويات'!$C78=المنصرف!$C$3:$C$717)*1,المنصرف!$G$3:$G$717)</f>
        <v>0</v>
      </c>
      <c r="O78" s="123">
        <f>SUMPRODUCT(($N$3=المنصرف!$E$3:$E$717)*1,('بيان العهد والتسويات'!$C78=المنصرف!$C$3:$C$717)*1,المنصرف!$J$3:$J$717)</f>
        <v>0</v>
      </c>
      <c r="P78" s="121">
        <f>SUMPRODUCT(($P$3=المنصرف!$E$3:$E$717)*1,('بيان العهد والتسويات'!$C78=المنصرف!$C$3:$C$717)*1,المنصرف!$G$3:$G$717)</f>
        <v>0</v>
      </c>
      <c r="Q78" s="122">
        <f>SUMPRODUCT(($P$3=المنصرف!$E$3:$E$717)*1,('بيان العهد والتسويات'!$C78=المنصرف!$C$3:$C$717)*1,المنصرف!$J$3:$J$717)</f>
        <v>0</v>
      </c>
      <c r="R78" s="124">
        <f>SUMPRODUCT(($R$3=المنصرف!$E$3:$E$717)*1,('بيان العهد والتسويات'!$C78=المنصرف!$C$3:$C$717)*1,المنصرف!$G$3:$G$717)</f>
        <v>0</v>
      </c>
      <c r="S78" s="123">
        <f>SUMPRODUCT(($R$3=المنصرف!$E$3:$E$717)*1,('بيان العهد والتسويات'!$C78=المنصرف!$C$3:$C$717)*1,المنصرف!$J$3:$J$717)</f>
        <v>0</v>
      </c>
      <c r="T78" s="121">
        <f>SUMPRODUCT(($T$3=المنصرف!$E$3:$E$717)*1,('بيان العهد والتسويات'!$C78=المنصرف!$C$3:$C$717)*1,المنصرف!$G$3:$G$717)</f>
        <v>0</v>
      </c>
      <c r="U78" s="122">
        <f>SUMPRODUCT(($T$3=المنصرف!$E$3:$E$717)*1,('بيان العهد والتسويات'!$C78=المنصرف!$C$3:$C$717)*1,المنصرف!$J$3:$J$717)</f>
        <v>0</v>
      </c>
      <c r="V78" s="124">
        <f>SUMPRODUCT(($V$3=المنصرف!$E$3:$E$717)*1,('بيان العهد والتسويات'!$C78=المنصرف!$C$3:$C$717)*1,المنصرف!$G$3:$G$717)</f>
        <v>0</v>
      </c>
      <c r="W78" s="123">
        <f>SUMPRODUCT(($V$3=المنصرف!$E$3:$E$717)*1,('بيان العهد والتسويات'!$C78=المنصرف!$C$3:$C$717)*1,المنصرف!$J$3:$J$717)</f>
        <v>0</v>
      </c>
      <c r="X78" s="121">
        <f>SUMPRODUCT(($X$3=المنصرف!$E$3:$E$717)*1,('بيان العهد والتسويات'!$C78=المنصرف!$C$3:$C$717)*1,المنصرف!$G$3:$G$717)</f>
        <v>0</v>
      </c>
      <c r="Y78" s="122">
        <f>SUMPRODUCT(($X$3=المنصرف!$E$3:$E$717)*1,('بيان العهد والتسويات'!$C78=المنصرف!$C$3:$C$717)*1,المنصرف!$J$3:$J$717)</f>
        <v>0</v>
      </c>
      <c r="Z78" s="124">
        <f>SUMPRODUCT(($Z$3=المنصرف!$E$3:$E$717)*1,('بيان العهد والتسويات'!$C78=المنصرف!$C$3:$C$717)*1,المنصرف!$G$3:$G$717)</f>
        <v>0</v>
      </c>
      <c r="AA78" s="123">
        <f>SUMPRODUCT(($Z$3=المنصرف!$E$3:$E$717)*1,('بيان العهد والتسويات'!$C78=المنصرف!$C$3:$C$717)*1,المنصرف!$J$3:$J$717)</f>
        <v>0</v>
      </c>
      <c r="AB78" s="121">
        <f>SUMPRODUCT(($AB$3=المنصرف!$E$3:$E$717)*1,('بيان العهد والتسويات'!$C78=المنصرف!$C$3:$C$717)*1,المنصرف!$G$3:$G$717)</f>
        <v>0</v>
      </c>
      <c r="AC78" s="122">
        <f>SUMPRODUCT(($AB$3=المنصرف!$E$3:$E$717)*1,('بيان العهد والتسويات'!$C78=المنصرف!$C$3:$C$717)*1,المنصرف!$J$3:$J$717)</f>
        <v>0</v>
      </c>
      <c r="AD78" s="124">
        <f>SUMPRODUCT(($AD$3=المنصرف!$E$3:$E$717)*1,('بيان العهد والتسويات'!$C78=المنصرف!$C$3:$C$717)*1,المنصرف!$G$3:$G$717)</f>
        <v>0</v>
      </c>
      <c r="AE78" s="123">
        <f>SUMPRODUCT(($AD$3=المنصرف!$E$3:$E$717)*1,('بيان العهد والتسويات'!$C78=المنصرف!$C$3:$C$717)*1,المنصرف!$J$3:$J$717)</f>
        <v>0</v>
      </c>
      <c r="AF78" s="121">
        <f>SUMPRODUCT(($AF$3=المنصرف!$E$3:$E$717)*1,('بيان العهد والتسويات'!$C78=المنصرف!$C$3:$C$717)*1,المنصرف!$G$3:$G$717)</f>
        <v>0</v>
      </c>
      <c r="AG78" s="122">
        <f>SUMPRODUCT(($AF$3=المنصرف!$E$3:$E$717)*1,('بيان العهد والتسويات'!$C78=المنصرف!$C$3:$C$717)*1,المنصرف!$J$3:$J$717)</f>
        <v>0</v>
      </c>
      <c r="AH78" s="124">
        <f>SUMPRODUCT(($AH$3=المنصرف!$E$3:$E$717)*1,('بيان العهد والتسويات'!$C78=المنصرف!$C$3:$C$717)*1,المنصرف!$G$3:$G$717)</f>
        <v>0</v>
      </c>
      <c r="AI78" s="123">
        <f>SUMPRODUCT(($AH$3=المنصرف!$E$3:$E$717)*1,('بيان العهد والتسويات'!$C78=المنصرف!$C$3:$C$717)*1,المنصرف!$J$3:$J$717)</f>
        <v>0</v>
      </c>
      <c r="AJ78" s="145">
        <f>SUMPRODUCT((AJ$3=المنصرف!$E$3:$E$717)*1,('بيان العهد والتسويات'!$C78=المنصرف!$C$3:$C$717)*1,المنصرف!$G$3:$G$717)</f>
        <v>0</v>
      </c>
      <c r="AK78" s="145">
        <f>SUMPRODUCT((AJ$3=المنصرف!$E$3:$E$717)*1,('بيان العهد والتسويات'!$C78=المنصرف!$C$3:$C$717)*1,المنصرف!$J$3:$J$717)</f>
        <v>0</v>
      </c>
      <c r="AL78" s="161">
        <f>SUMPRODUCT((AL$3=المنصرف!$E$3:$E$717)*1,('بيان العهد والتسويات'!$C78=المنصرف!$C$3:$C$717)*1,المنصرف!$G$3:$G$717)</f>
        <v>0</v>
      </c>
      <c r="AM78" s="161">
        <f>SUMPRODUCT((AL$3=المنصرف!$E$3:$E$717)*1,('بيان العهد والتسويات'!$C78=المنصرف!$C$3:$C$717)*1,المنصرف!$J$3:$J$717)</f>
        <v>0</v>
      </c>
      <c r="AN78" s="160">
        <f>SUMPRODUCT((AN$3=المنصرف!$E$3:$E$717)*1,('بيان العهد والتسويات'!$C78=المنصرف!$C$3:$C$717)*1,المنصرف!$G$3:$G$717)</f>
        <v>0</v>
      </c>
      <c r="AO78" s="160">
        <f>SUMPRODUCT((AN$3=المنصرف!$E$3:$E$717)*1,('بيان العهد والتسويات'!$C78=المنصرف!$C$3:$C$717)*1,المنصرف!$J$3:$J$717)</f>
        <v>0</v>
      </c>
      <c r="AP78" s="160">
        <f>SUMPRODUCT((AP$3=المنصرف!$E$3:$E$717)*1,('بيان العهد والتسويات'!$C78=المنصرف!$C$3:$C$717)*1,المنصرف!$G$3:$G$717)</f>
        <v>0</v>
      </c>
      <c r="AQ78" s="160">
        <f>SUMPRODUCT((AP$3=المنصرف!$E$3:$E$717)*1,('بيان العهد والتسويات'!$C78=المنصرف!$C$3:$C$717)*1,المنصرف!$J$3:$J$717)</f>
        <v>0</v>
      </c>
      <c r="AR78" s="160">
        <f>SUMPRODUCT((AR$3=المنصرف!$E$3:$E$717)*1,('بيان العهد والتسويات'!$C78=المنصرف!$C$3:$C$717)*1,المنصرف!$G$3:$G$717)</f>
        <v>0</v>
      </c>
      <c r="AS78" s="160">
        <f>SUMPRODUCT((AR$3=المنصرف!$E$3:$E$717)*1,('بيان العهد والتسويات'!$C78=المنصرف!$C$3:$C$717)*1,المنصرف!$J$3:$J$717)</f>
        <v>0</v>
      </c>
      <c r="AT78" s="160">
        <f>SUMPRODUCT((AT$3=المنصرف!$E$3:$E$717)*1,('بيان العهد والتسويات'!$C78=المنصرف!$C$3:$C$717)*1,المنصرف!$G$3:$G$717)</f>
        <v>0</v>
      </c>
      <c r="AU78" s="160">
        <f>SUMPRODUCT((AT$3=المنصرف!$E$3:$E$717)*1,('بيان العهد والتسويات'!$C78=المنصرف!$C$3:$C$717)*1,المنصرف!$J$3:$J$717)</f>
        <v>0</v>
      </c>
      <c r="AV78" s="160">
        <f>SUMPRODUCT((AV$3=المنصرف!$E$3:$E$717)*1,('بيان العهد والتسويات'!$C78=المنصرف!$C$3:$C$717)*1,المنصرف!$G$3:$G$717)</f>
        <v>0</v>
      </c>
      <c r="AW78" s="160">
        <f>SUMPRODUCT((AV$3=المنصرف!$E$3:$E$717)*1,('بيان العهد والتسويات'!$C78=المنصرف!$C$3:$C$717)*1,المنصرف!$J$3:$J$717)</f>
        <v>0</v>
      </c>
      <c r="AX78" s="160">
        <f>SUMPRODUCT((AX$3=المنصرف!$E$3:$E$717)*1,('بيان العهد والتسويات'!$C78=المنصرف!$C$3:$C$717)*1,المنصرف!$G$3:$G$717)</f>
        <v>0</v>
      </c>
      <c r="AY78" s="160">
        <f>SUMPRODUCT((AX$3=المنصرف!$E$3:$E$717)*1,('بيان العهد والتسويات'!$C78=المنصرف!$C$3:$C$717)*1,المنصرف!$J$3:$J$717)</f>
        <v>0</v>
      </c>
      <c r="AZ78" s="160">
        <f>SUMPRODUCT((AZ$3=المنصرف!$E$3:$E$717)*1,('بيان العهد والتسويات'!$C78=المنصرف!$C$3:$C$717)*1,المنصرف!$G$3:$G$717)</f>
        <v>0</v>
      </c>
      <c r="BA78" s="160">
        <f>SUMPRODUCT((AZ$3=المنصرف!$E$3:$E$717)*1,('بيان العهد والتسويات'!$C78=المنصرف!$C$3:$C$717)*1,المنصرف!$J$3:$J$717)</f>
        <v>0</v>
      </c>
      <c r="BB78" s="160">
        <f>SUMPRODUCT((BB$3=المنصرف!$E$3:$E$717)*1,('بيان العهد والتسويات'!$C78=المنصرف!$C$3:$C$717)*1,المنصرف!$G$3:$G$717)</f>
        <v>0</v>
      </c>
      <c r="BC78" s="160">
        <f>SUMPRODUCT((BB$3=المنصرف!$E$3:$E$717)*1,('بيان العهد والتسويات'!$C78=المنصرف!$C$3:$C$717)*1,المنصرف!$J$3:$J$717)</f>
        <v>0</v>
      </c>
      <c r="BD78" s="160">
        <f>SUMPRODUCT((BD$3=المنصرف!$E$3:$E$717)*1,('بيان العهد والتسويات'!$C78=المنصرف!$C$3:$C$717)*1,المنصرف!$G$3:$G$717)</f>
        <v>0</v>
      </c>
      <c r="BE78" s="160">
        <f>SUMPRODUCT((BD$3=المنصرف!$E$3:$E$717)*1,('بيان العهد والتسويات'!$C78=المنصرف!$C$3:$C$717)*1,المنصرف!$J$3:$J$717)</f>
        <v>0</v>
      </c>
      <c r="BF78" s="160">
        <f>SUMPRODUCT((BF$3=المنصرف!$E$3:$E$717)*1,('بيان العهد والتسويات'!$C78=المنصرف!$C$3:$C$717)*1,المنصرف!$G$3:$G$717)</f>
        <v>0</v>
      </c>
      <c r="BG78" s="160">
        <f>SUMPRODUCT((BF$3=المنصرف!$E$3:$E$717)*1,('بيان العهد والتسويات'!$C78=المنصرف!$C$3:$C$717)*1,المنصرف!$J$3:$J$717)</f>
        <v>0</v>
      </c>
      <c r="BH78" s="160">
        <f>SUMPRODUCT((BH$3=المنصرف!$E$3:$E$717)*1,('بيان العهد والتسويات'!$C78=المنصرف!$C$3:$C$717)*1,المنصرف!$G$3:$G$717)</f>
        <v>0</v>
      </c>
      <c r="BI78" s="160">
        <f>SUMPRODUCT((BH$3=المنصرف!$E$3:$E$717)*1,('بيان العهد والتسويات'!$C78=المنصرف!$C$3:$C$717)*1,المنصرف!$J$3:$J$717)</f>
        <v>0</v>
      </c>
      <c r="BJ78" s="160">
        <f>SUMPRODUCT((BJ$3=المنصرف!$E$3:$E$717)*1,('بيان العهد والتسويات'!$C78=المنصرف!$C$3:$C$717)*1,المنصرف!$G$3:$G$717)</f>
        <v>0</v>
      </c>
      <c r="BK78" s="160">
        <f>SUMPRODUCT((BJ$3=المنصرف!$E$3:$E$717)*1,('بيان العهد والتسويات'!$C78=المنصرف!$C$3:$C$717)*1,المنصرف!$J$3:$J$717)</f>
        <v>0</v>
      </c>
      <c r="BL78" s="160">
        <f>SUMPRODUCT((BL$3=المنصرف!$E$3:$E$717)*1,('بيان العهد والتسويات'!$C78=المنصرف!$C$3:$C$717)*1,المنصرف!$G$3:$G$717)</f>
        <v>0</v>
      </c>
      <c r="BM78" s="160">
        <f>SUMPRODUCT((BL$3=المنصرف!$E$3:$E$717)*1,('بيان العهد والتسويات'!$C78=المنصرف!$C$3:$C$717)*1,المنصرف!$J$3:$J$717)</f>
        <v>0</v>
      </c>
      <c r="BN78" s="160">
        <f>SUMPRODUCT((BN$3=المنصرف!$E$3:$E$717)*1,('بيان العهد والتسويات'!$C78=المنصرف!$C$3:$C$717)*1,المنصرف!$G$3:$G$717)</f>
        <v>0</v>
      </c>
      <c r="BO78" s="160">
        <f>SUMPRODUCT((BN$3=المنصرف!$E$3:$E$717)*1,('بيان العهد والتسويات'!$C78=المنصرف!$C$3:$C$717)*1,المنصرف!$J$3:$J$717)</f>
        <v>0</v>
      </c>
      <c r="BP78" s="160">
        <f>SUMPRODUCT((BP$3=المنصرف!$E$3:$E$717)*1,('بيان العهد والتسويات'!$C78=المنصرف!$C$3:$C$717)*1,المنصرف!$G$3:$G$717)</f>
        <v>0</v>
      </c>
      <c r="BQ78" s="160">
        <f>SUMPRODUCT((BP$3=المنصرف!$E$3:$E$717)*1,('بيان العهد والتسويات'!$C78=المنصرف!$C$3:$C$717)*1,المنصرف!$J$3:$J$717)</f>
        <v>0</v>
      </c>
      <c r="BR78" s="160">
        <f>SUMPRODUCT((BR$3=المنصرف!$E$3:$E$717)*1,('بيان العهد والتسويات'!$C78=المنصرف!$C$3:$C$717)*1,المنصرف!$G$3:$G$717)</f>
        <v>0</v>
      </c>
      <c r="BS78" s="160">
        <f>SUMPRODUCT((BR$3=المنصرف!$E$3:$E$717)*1,('بيان العهد والتسويات'!$C78=المنصرف!$C$3:$C$717)*1,المنصرف!$J$3:$J$717)</f>
        <v>0</v>
      </c>
      <c r="BT78" s="160">
        <f>SUMPRODUCT((BT$3=المنصرف!$E$3:$E$717)*1,('بيان العهد والتسويات'!$C78=المنصرف!$C$3:$C$717)*1,المنصرف!$G$3:$G$717)</f>
        <v>0</v>
      </c>
      <c r="BU78" s="160">
        <f>SUMPRODUCT((BT$3=المنصرف!$E$3:$E$717)*1,('بيان العهد والتسويات'!$C78=المنصرف!$C$3:$C$717)*1,المنصرف!$J$3:$J$717)</f>
        <v>0</v>
      </c>
      <c r="BV78" s="160">
        <f>SUMPRODUCT((BV$3=المنصرف!$E$3:$E$717)*1,('بيان العهد والتسويات'!$C78=المنصرف!$C$3:$C$717)*1,المنصرف!$G$3:$G$717)</f>
        <v>0</v>
      </c>
      <c r="BW78" s="160">
        <f>SUMPRODUCT((BV$3=المنصرف!$E$3:$E$717)*1,('بيان العهد والتسويات'!$C78=المنصرف!$C$3:$C$717)*1,المنصرف!$J$3:$J$717)</f>
        <v>0</v>
      </c>
      <c r="BX78" s="160">
        <f>SUMPRODUCT((BX$3=المنصرف!$E$3:$E$717)*1,('بيان العهد والتسويات'!$C78=المنصرف!$C$3:$C$717)*1,المنصرف!$G$3:$G$717)</f>
        <v>0</v>
      </c>
      <c r="BY78" s="160">
        <f>SUMPRODUCT((BX$3=المنصرف!$E$3:$E$717)*1,('بيان العهد والتسويات'!$C78=المنصرف!$C$3:$C$717)*1,المنصرف!$J$3:$J$717)</f>
        <v>0</v>
      </c>
      <c r="BZ78" s="160">
        <f>SUMPRODUCT((BZ$3=المنصرف!$E$3:$E$717)*1,('بيان العهد والتسويات'!$C78=المنصرف!$C$3:$C$717)*1,المنصرف!$G$3:$G$717)</f>
        <v>0</v>
      </c>
      <c r="CA78" s="160">
        <f>SUMPRODUCT((BZ$3=المنصرف!$E$3:$E$717)*1,('بيان العهد والتسويات'!$C78=المنصرف!$C$3:$C$717)*1,المنصرف!$J$3:$J$717)</f>
        <v>0</v>
      </c>
      <c r="CB78" s="160">
        <f>SUMPRODUCT((CB$3=المنصرف!$E$3:$E$717)*1,('بيان العهد والتسويات'!$C78=المنصرف!$C$3:$C$717)*1,المنصرف!$G$3:$G$717)</f>
        <v>0</v>
      </c>
      <c r="CC78" s="160">
        <f>SUMPRODUCT((CB$3=المنصرف!$E$3:$E$717)*1,('بيان العهد والتسويات'!$C78=المنصرف!$C$3:$C$717)*1,المنصرف!$J$3:$J$717)</f>
        <v>0</v>
      </c>
      <c r="CD78" s="160">
        <f>SUMPRODUCT((CD$3=المنصرف!$E$3:$E$717)*1,('بيان العهد والتسويات'!$C78=المنصرف!$C$3:$C$717)*1,المنصرف!$G$3:$G$717)</f>
        <v>0</v>
      </c>
      <c r="CE78" s="160">
        <f>SUMPRODUCT((CD$3=المنصرف!$E$3:$E$717)*1,('بيان العهد والتسويات'!$C78=المنصرف!$C$3:$C$717)*1,المنصرف!$J$3:$J$717)</f>
        <v>0</v>
      </c>
      <c r="CF78" s="160">
        <f>SUMPRODUCT((CF$3=المنصرف!$E$3:$E$717)*1,('بيان العهد والتسويات'!$C78=المنصرف!$C$3:$C$717)*1,المنصرف!$G$3:$G$717)</f>
        <v>0</v>
      </c>
      <c r="CG78" s="160">
        <f>SUMPRODUCT((CF$3=المنصرف!$E$3:$E$717)*1,('بيان العهد والتسويات'!$C78=المنصرف!$C$3:$C$717)*1,المنصرف!$J$3:$J$717)</f>
        <v>0</v>
      </c>
      <c r="CH78" s="160">
        <f>SUMPRODUCT((CH$3=المنصرف!$E$3:$E$717)*1,('بيان العهد والتسويات'!$C78=المنصرف!$C$3:$C$717)*1,المنصرف!$G$3:$G$717)</f>
        <v>0</v>
      </c>
      <c r="CI78" s="160">
        <f>SUMPRODUCT((CH$3=المنصرف!$E$3:$E$717)*1,('بيان العهد والتسويات'!$C78=المنصرف!$C$3:$C$717)*1,المنصرف!$J$3:$J$717)</f>
        <v>0</v>
      </c>
      <c r="CJ78" s="160">
        <f>SUMPRODUCT((CJ$3=المنصرف!$E$3:$E$717)*1,('بيان العهد والتسويات'!$C78=المنصرف!$C$3:$C$717)*1,المنصرف!$G$3:$G$717)</f>
        <v>0</v>
      </c>
      <c r="CK78" s="160">
        <f>SUMPRODUCT((CJ$3=المنصرف!$E$3:$E$717)*1,('بيان العهد والتسويات'!$C78=المنصرف!$C$3:$C$717)*1,المنصرف!$J$3:$J$717)</f>
        <v>0</v>
      </c>
      <c r="CL78" s="160">
        <f>SUMPRODUCT((CL$3=المنصرف!$E$3:$E$717)*1,('بيان العهد والتسويات'!$C78=المنصرف!$C$3:$C$717)*1,المنصرف!$G$3:$G$717)</f>
        <v>0</v>
      </c>
      <c r="CM78" s="160">
        <f>SUMPRODUCT((CL$3=المنصرف!$E$3:$E$717)*1,('بيان العهد والتسويات'!$C78=المنصرف!$C$3:$C$717)*1,المنصرف!$J$3:$J$717)</f>
        <v>0</v>
      </c>
      <c r="CN78" s="160">
        <f>SUMPRODUCT((CN$3=المنصرف!$E$3:$E$717)*1,('بيان العهد والتسويات'!$C78=المنصرف!$C$3:$C$717)*1,المنصرف!$G$3:$G$717)</f>
        <v>0</v>
      </c>
      <c r="CO78" s="160">
        <f>SUMPRODUCT((CN$3=المنصرف!$E$3:$E$717)*1,('بيان العهد والتسويات'!$C78=المنصرف!$C$3:$C$717)*1,المنصرف!$J$3:$J$717)</f>
        <v>0</v>
      </c>
      <c r="CP78" s="160">
        <f>SUMPRODUCT((CP$3=المنصرف!$E$3:$E$717)*1,('بيان العهد والتسويات'!$C78=المنصرف!$C$3:$C$717)*1,المنصرف!$G$3:$G$717)</f>
        <v>0</v>
      </c>
      <c r="CQ78" s="160">
        <f>SUMPRODUCT((CP$3=المنصرف!$E$3:$E$717)*1,('بيان العهد والتسويات'!$C78=المنصرف!$C$3:$C$717)*1,المنصرف!$J$3:$J$717)</f>
        <v>0</v>
      </c>
      <c r="CR78" s="160">
        <f>SUMPRODUCT((CR$3=المنصرف!$E$3:$E$717)*1,('بيان العهد والتسويات'!$C78=المنصرف!$C$3:$C$717)*1,المنصرف!$G$3:$G$717)</f>
        <v>0</v>
      </c>
      <c r="CS78" s="160">
        <f>SUMPRODUCT((CR$3=المنصرف!$E$3:$E$717)*1,('بيان العهد والتسويات'!$C78=المنصرف!$C$3:$C$717)*1,المنصرف!$J$3:$J$717)</f>
        <v>0</v>
      </c>
      <c r="CT78" s="160">
        <f>SUMPRODUCT((CT$3=المنصرف!$E$3:$E$717)*1,('بيان العهد والتسويات'!$C78=المنصرف!$C$3:$C$717)*1,المنصرف!$G$3:$G$717)</f>
        <v>0</v>
      </c>
      <c r="CU78" s="160">
        <f>SUMPRODUCT((CT$3=المنصرف!$E$3:$E$717)*1,('بيان العهد والتسويات'!$C78=المنصرف!$C$3:$C$717)*1,المنصرف!$J$3:$J$717)</f>
        <v>0</v>
      </c>
      <c r="CV78" s="160">
        <f>SUMPRODUCT((CV$3=المنصرف!$E$3:$E$717)*1,('بيان العهد والتسويات'!$C78=المنصرف!$C$3:$C$717)*1,المنصرف!$G$3:$G$717)</f>
        <v>0</v>
      </c>
      <c r="CW78" s="160">
        <f>SUMPRODUCT((CV$3=المنصرف!$E$3:$E$717)*1,('بيان العهد والتسويات'!$C78=المنصرف!$C$3:$C$717)*1,المنصرف!$J$3:$J$717)</f>
        <v>0</v>
      </c>
      <c r="CX78" s="160">
        <f>SUMPRODUCT((CX$3=المنصرف!$E$3:$E$717)*1,('بيان العهد والتسويات'!$C78=المنصرف!$C$3:$C$717)*1,المنصرف!$G$3:$G$717)</f>
        <v>0</v>
      </c>
      <c r="CY78" s="160">
        <f>SUMPRODUCT((CX$3=المنصرف!$E$3:$E$717)*1,('بيان العهد والتسويات'!$C78=المنصرف!$C$3:$C$717)*1,المنصرف!$J$3:$J$717)</f>
        <v>0</v>
      </c>
      <c r="CZ78" s="160">
        <f>SUMPRODUCT((CZ$3=المنصرف!$E$3:$E$717)*1,('بيان العهد والتسويات'!$C78=المنصرف!$C$3:$C$717)*1,المنصرف!$G$3:$G$717)</f>
        <v>0</v>
      </c>
      <c r="DA78" s="160">
        <f>SUMPRODUCT((CZ$3=المنصرف!$E$3:$E$717)*1,('بيان العهد والتسويات'!$C78=المنصرف!$C$3:$C$717)*1,المنصرف!$J$3:$J$717)</f>
        <v>0</v>
      </c>
    </row>
    <row r="79" spans="3:105" ht="20.25" x14ac:dyDescent="0.15">
      <c r="C79" s="134">
        <v>45911</v>
      </c>
      <c r="D79" s="121">
        <f>SUMPRODUCT(($D$3=المنصرف!$E$3:$E$717)*1,('بيان العهد والتسويات'!$C79=المنصرف!$C$3:$C$717)*1,المنصرف!$G$3:$G$717)</f>
        <v>0</v>
      </c>
      <c r="E79" s="122">
        <f>SUMPRODUCT(($D$3=المنصرف!$E$3:$E$717)*1,('بيان العهد والتسويات'!$C79=المنصرف!$C$3:$C$717)*1,المنصرف!$J$3:$J$717)</f>
        <v>0</v>
      </c>
      <c r="F79" s="124">
        <f>SUMPRODUCT(($F$3=المنصرف!$E$3:$E$717)*1,('بيان العهد والتسويات'!$C79=المنصرف!$C$3:$C$717)*1,المنصرف!$G$3:$G$717)</f>
        <v>0</v>
      </c>
      <c r="G79" s="123">
        <f>SUMPRODUCT(($F$3=المنصرف!$E$3:$E$717)*1,('بيان العهد والتسويات'!$C79=المنصرف!$C$3:$C$717)*1,المنصرف!$J$3:$J$717)</f>
        <v>0</v>
      </c>
      <c r="H79" s="121">
        <f>SUMPRODUCT(($H$3=المنصرف!$E$3:$E$717)*1,('بيان العهد والتسويات'!$C79=المنصرف!$C$3:$C$717)*1,المنصرف!$G$3:$G$717)</f>
        <v>0</v>
      </c>
      <c r="I79" s="122">
        <f>SUMPRODUCT(($H$3=المنصرف!$E$3:$E$717)*1,('بيان العهد والتسويات'!$C79=المنصرف!$C$3:$C$717)*1,المنصرف!$J$3:$J$717)</f>
        <v>0</v>
      </c>
      <c r="J79" s="124">
        <f>SUMPRODUCT(($J$3=المنصرف!$E$3:$E$717)*1,('بيان العهد والتسويات'!$C79=المنصرف!$C$3:$C$717)*1,المنصرف!$G$3:$G$717)</f>
        <v>0</v>
      </c>
      <c r="K79" s="123">
        <f>SUMPRODUCT(($J$3=المنصرف!$E$3:$E$717)*1,('بيان العهد والتسويات'!$C79=المنصرف!$C$3:$C$717)*1,المنصرف!$J$3:$J$717)</f>
        <v>0</v>
      </c>
      <c r="L79" s="121">
        <f>SUMPRODUCT(($L$3=المنصرف!$E$3:$E$717)*1,('بيان العهد والتسويات'!$C79=المنصرف!$C$3:$C$717)*1,المنصرف!$G$3:$G$717)</f>
        <v>0</v>
      </c>
      <c r="M79" s="122">
        <f>SUMPRODUCT(($L$3=المنصرف!$E$3:$E$717)*1,('بيان العهد والتسويات'!$C79=المنصرف!$C$3:$C$717)*1,المنصرف!$J$3:$J$717)</f>
        <v>0</v>
      </c>
      <c r="N79" s="124">
        <f>SUMPRODUCT(($N$3=المنصرف!$E$3:$E$717)*1,('بيان العهد والتسويات'!$C79=المنصرف!$C$3:$C$717)*1,المنصرف!$G$3:$G$717)</f>
        <v>0</v>
      </c>
      <c r="O79" s="123">
        <f>SUMPRODUCT(($N$3=المنصرف!$E$3:$E$717)*1,('بيان العهد والتسويات'!$C79=المنصرف!$C$3:$C$717)*1,المنصرف!$J$3:$J$717)</f>
        <v>0</v>
      </c>
      <c r="P79" s="121">
        <f>SUMPRODUCT(($P$3=المنصرف!$E$3:$E$717)*1,('بيان العهد والتسويات'!$C79=المنصرف!$C$3:$C$717)*1,المنصرف!$G$3:$G$717)</f>
        <v>0</v>
      </c>
      <c r="Q79" s="122">
        <f>SUMPRODUCT(($P$3=المنصرف!$E$3:$E$717)*1,('بيان العهد والتسويات'!$C79=المنصرف!$C$3:$C$717)*1,المنصرف!$J$3:$J$717)</f>
        <v>0</v>
      </c>
      <c r="R79" s="124">
        <f>SUMPRODUCT(($R$3=المنصرف!$E$3:$E$717)*1,('بيان العهد والتسويات'!$C79=المنصرف!$C$3:$C$717)*1,المنصرف!$G$3:$G$717)</f>
        <v>0</v>
      </c>
      <c r="S79" s="123">
        <f>SUMPRODUCT(($R$3=المنصرف!$E$3:$E$717)*1,('بيان العهد والتسويات'!$C79=المنصرف!$C$3:$C$717)*1,المنصرف!$J$3:$J$717)</f>
        <v>0</v>
      </c>
      <c r="T79" s="121">
        <f>SUMPRODUCT(($T$3=المنصرف!$E$3:$E$717)*1,('بيان العهد والتسويات'!$C79=المنصرف!$C$3:$C$717)*1,المنصرف!$G$3:$G$717)</f>
        <v>0</v>
      </c>
      <c r="U79" s="122">
        <f>SUMPRODUCT(($T$3=المنصرف!$E$3:$E$717)*1,('بيان العهد والتسويات'!$C79=المنصرف!$C$3:$C$717)*1,المنصرف!$J$3:$J$717)</f>
        <v>0</v>
      </c>
      <c r="V79" s="124">
        <f>SUMPRODUCT(($V$3=المنصرف!$E$3:$E$717)*1,('بيان العهد والتسويات'!$C79=المنصرف!$C$3:$C$717)*1,المنصرف!$G$3:$G$717)</f>
        <v>0</v>
      </c>
      <c r="W79" s="123">
        <f>SUMPRODUCT(($V$3=المنصرف!$E$3:$E$717)*1,('بيان العهد والتسويات'!$C79=المنصرف!$C$3:$C$717)*1,المنصرف!$J$3:$J$717)</f>
        <v>0</v>
      </c>
      <c r="X79" s="121">
        <f>SUMPRODUCT(($X$3=المنصرف!$E$3:$E$717)*1,('بيان العهد والتسويات'!$C79=المنصرف!$C$3:$C$717)*1,المنصرف!$G$3:$G$717)</f>
        <v>0</v>
      </c>
      <c r="Y79" s="122">
        <f>SUMPRODUCT(($X$3=المنصرف!$E$3:$E$717)*1,('بيان العهد والتسويات'!$C79=المنصرف!$C$3:$C$717)*1,المنصرف!$J$3:$J$717)</f>
        <v>0</v>
      </c>
      <c r="Z79" s="124">
        <f>SUMPRODUCT(($Z$3=المنصرف!$E$3:$E$717)*1,('بيان العهد والتسويات'!$C79=المنصرف!$C$3:$C$717)*1,المنصرف!$G$3:$G$717)</f>
        <v>0</v>
      </c>
      <c r="AA79" s="123">
        <f>SUMPRODUCT(($Z$3=المنصرف!$E$3:$E$717)*1,('بيان العهد والتسويات'!$C79=المنصرف!$C$3:$C$717)*1,المنصرف!$J$3:$J$717)</f>
        <v>0</v>
      </c>
      <c r="AB79" s="121">
        <f>SUMPRODUCT(($AB$3=المنصرف!$E$3:$E$717)*1,('بيان العهد والتسويات'!$C79=المنصرف!$C$3:$C$717)*1,المنصرف!$G$3:$G$717)</f>
        <v>0</v>
      </c>
      <c r="AC79" s="122">
        <f>SUMPRODUCT(($AB$3=المنصرف!$E$3:$E$717)*1,('بيان العهد والتسويات'!$C79=المنصرف!$C$3:$C$717)*1,المنصرف!$J$3:$J$717)</f>
        <v>0</v>
      </c>
      <c r="AD79" s="124">
        <f>SUMPRODUCT(($AD$3=المنصرف!$E$3:$E$717)*1,('بيان العهد والتسويات'!$C79=المنصرف!$C$3:$C$717)*1,المنصرف!$G$3:$G$717)</f>
        <v>0</v>
      </c>
      <c r="AE79" s="123">
        <f>SUMPRODUCT(($AD$3=المنصرف!$E$3:$E$717)*1,('بيان العهد والتسويات'!$C79=المنصرف!$C$3:$C$717)*1,المنصرف!$J$3:$J$717)</f>
        <v>0</v>
      </c>
      <c r="AF79" s="121">
        <f>SUMPRODUCT(($AF$3=المنصرف!$E$3:$E$717)*1,('بيان العهد والتسويات'!$C79=المنصرف!$C$3:$C$717)*1,المنصرف!$G$3:$G$717)</f>
        <v>0</v>
      </c>
      <c r="AG79" s="122">
        <f>SUMPRODUCT(($AF$3=المنصرف!$E$3:$E$717)*1,('بيان العهد والتسويات'!$C79=المنصرف!$C$3:$C$717)*1,المنصرف!$J$3:$J$717)</f>
        <v>0</v>
      </c>
      <c r="AH79" s="124">
        <f>SUMPRODUCT(($AH$3=المنصرف!$E$3:$E$717)*1,('بيان العهد والتسويات'!$C79=المنصرف!$C$3:$C$717)*1,المنصرف!$G$3:$G$717)</f>
        <v>0</v>
      </c>
      <c r="AI79" s="123">
        <f>SUMPRODUCT(($AH$3=المنصرف!$E$3:$E$717)*1,('بيان العهد والتسويات'!$C79=المنصرف!$C$3:$C$717)*1,المنصرف!$J$3:$J$717)</f>
        <v>0</v>
      </c>
      <c r="AJ79" s="145">
        <f>SUMPRODUCT((AJ$3=المنصرف!$E$3:$E$717)*1,('بيان العهد والتسويات'!$C79=المنصرف!$C$3:$C$717)*1,المنصرف!$G$3:$G$717)</f>
        <v>0</v>
      </c>
      <c r="AK79" s="145">
        <f>SUMPRODUCT((AJ$3=المنصرف!$E$3:$E$717)*1,('بيان العهد والتسويات'!$C79=المنصرف!$C$3:$C$717)*1,المنصرف!$J$3:$J$717)</f>
        <v>0</v>
      </c>
      <c r="AL79" s="161">
        <f>SUMPRODUCT((AL$3=المنصرف!$E$3:$E$717)*1,('بيان العهد والتسويات'!$C79=المنصرف!$C$3:$C$717)*1,المنصرف!$G$3:$G$717)</f>
        <v>0</v>
      </c>
      <c r="AM79" s="161">
        <f>SUMPRODUCT((AL$3=المنصرف!$E$3:$E$717)*1,('بيان العهد والتسويات'!$C79=المنصرف!$C$3:$C$717)*1,المنصرف!$J$3:$J$717)</f>
        <v>0</v>
      </c>
      <c r="AN79" s="160">
        <f>SUMPRODUCT((AN$3=المنصرف!$E$3:$E$717)*1,('بيان العهد والتسويات'!$C79=المنصرف!$C$3:$C$717)*1,المنصرف!$G$3:$G$717)</f>
        <v>0</v>
      </c>
      <c r="AO79" s="160">
        <f>SUMPRODUCT((AN$3=المنصرف!$E$3:$E$717)*1,('بيان العهد والتسويات'!$C79=المنصرف!$C$3:$C$717)*1,المنصرف!$J$3:$J$717)</f>
        <v>0</v>
      </c>
      <c r="AP79" s="160">
        <f>SUMPRODUCT((AP$3=المنصرف!$E$3:$E$717)*1,('بيان العهد والتسويات'!$C79=المنصرف!$C$3:$C$717)*1,المنصرف!$G$3:$G$717)</f>
        <v>0</v>
      </c>
      <c r="AQ79" s="160">
        <f>SUMPRODUCT((AP$3=المنصرف!$E$3:$E$717)*1,('بيان العهد والتسويات'!$C79=المنصرف!$C$3:$C$717)*1,المنصرف!$J$3:$J$717)</f>
        <v>0</v>
      </c>
      <c r="AR79" s="160">
        <f>SUMPRODUCT((AR$3=المنصرف!$E$3:$E$717)*1,('بيان العهد والتسويات'!$C79=المنصرف!$C$3:$C$717)*1,المنصرف!$G$3:$G$717)</f>
        <v>0</v>
      </c>
      <c r="AS79" s="160">
        <f>SUMPRODUCT((AR$3=المنصرف!$E$3:$E$717)*1,('بيان العهد والتسويات'!$C79=المنصرف!$C$3:$C$717)*1,المنصرف!$J$3:$J$717)</f>
        <v>0</v>
      </c>
      <c r="AT79" s="160">
        <f>SUMPRODUCT((AT$3=المنصرف!$E$3:$E$717)*1,('بيان العهد والتسويات'!$C79=المنصرف!$C$3:$C$717)*1,المنصرف!$G$3:$G$717)</f>
        <v>0</v>
      </c>
      <c r="AU79" s="160">
        <f>SUMPRODUCT((AT$3=المنصرف!$E$3:$E$717)*1,('بيان العهد والتسويات'!$C79=المنصرف!$C$3:$C$717)*1,المنصرف!$J$3:$J$717)</f>
        <v>0</v>
      </c>
      <c r="AV79" s="160">
        <f>SUMPRODUCT((AV$3=المنصرف!$E$3:$E$717)*1,('بيان العهد والتسويات'!$C79=المنصرف!$C$3:$C$717)*1,المنصرف!$G$3:$G$717)</f>
        <v>0</v>
      </c>
      <c r="AW79" s="160">
        <f>SUMPRODUCT((AV$3=المنصرف!$E$3:$E$717)*1,('بيان العهد والتسويات'!$C79=المنصرف!$C$3:$C$717)*1,المنصرف!$J$3:$J$717)</f>
        <v>0</v>
      </c>
      <c r="AX79" s="160">
        <f>SUMPRODUCT((AX$3=المنصرف!$E$3:$E$717)*1,('بيان العهد والتسويات'!$C79=المنصرف!$C$3:$C$717)*1,المنصرف!$G$3:$G$717)</f>
        <v>0</v>
      </c>
      <c r="AY79" s="160">
        <f>SUMPRODUCT((AX$3=المنصرف!$E$3:$E$717)*1,('بيان العهد والتسويات'!$C79=المنصرف!$C$3:$C$717)*1,المنصرف!$J$3:$J$717)</f>
        <v>0</v>
      </c>
      <c r="AZ79" s="160">
        <f>SUMPRODUCT((AZ$3=المنصرف!$E$3:$E$717)*1,('بيان العهد والتسويات'!$C79=المنصرف!$C$3:$C$717)*1,المنصرف!$G$3:$G$717)</f>
        <v>0</v>
      </c>
      <c r="BA79" s="160">
        <f>SUMPRODUCT((AZ$3=المنصرف!$E$3:$E$717)*1,('بيان العهد والتسويات'!$C79=المنصرف!$C$3:$C$717)*1,المنصرف!$J$3:$J$717)</f>
        <v>0</v>
      </c>
      <c r="BB79" s="160">
        <f>SUMPRODUCT((BB$3=المنصرف!$E$3:$E$717)*1,('بيان العهد والتسويات'!$C79=المنصرف!$C$3:$C$717)*1,المنصرف!$G$3:$G$717)</f>
        <v>0</v>
      </c>
      <c r="BC79" s="160">
        <f>SUMPRODUCT((BB$3=المنصرف!$E$3:$E$717)*1,('بيان العهد والتسويات'!$C79=المنصرف!$C$3:$C$717)*1,المنصرف!$J$3:$J$717)</f>
        <v>0</v>
      </c>
      <c r="BD79" s="160">
        <f>SUMPRODUCT((BD$3=المنصرف!$E$3:$E$717)*1,('بيان العهد والتسويات'!$C79=المنصرف!$C$3:$C$717)*1,المنصرف!$G$3:$G$717)</f>
        <v>0</v>
      </c>
      <c r="BE79" s="160">
        <f>SUMPRODUCT((BD$3=المنصرف!$E$3:$E$717)*1,('بيان العهد والتسويات'!$C79=المنصرف!$C$3:$C$717)*1,المنصرف!$J$3:$J$717)</f>
        <v>0</v>
      </c>
      <c r="BF79" s="160">
        <f>SUMPRODUCT((BF$3=المنصرف!$E$3:$E$717)*1,('بيان العهد والتسويات'!$C79=المنصرف!$C$3:$C$717)*1,المنصرف!$G$3:$G$717)</f>
        <v>0</v>
      </c>
      <c r="BG79" s="160">
        <f>SUMPRODUCT((BF$3=المنصرف!$E$3:$E$717)*1,('بيان العهد والتسويات'!$C79=المنصرف!$C$3:$C$717)*1,المنصرف!$J$3:$J$717)</f>
        <v>0</v>
      </c>
      <c r="BH79" s="160">
        <f>SUMPRODUCT((BH$3=المنصرف!$E$3:$E$717)*1,('بيان العهد والتسويات'!$C79=المنصرف!$C$3:$C$717)*1,المنصرف!$G$3:$G$717)</f>
        <v>0</v>
      </c>
      <c r="BI79" s="160">
        <f>SUMPRODUCT((BH$3=المنصرف!$E$3:$E$717)*1,('بيان العهد والتسويات'!$C79=المنصرف!$C$3:$C$717)*1,المنصرف!$J$3:$J$717)</f>
        <v>0</v>
      </c>
      <c r="BJ79" s="160">
        <f>SUMPRODUCT((BJ$3=المنصرف!$E$3:$E$717)*1,('بيان العهد والتسويات'!$C79=المنصرف!$C$3:$C$717)*1,المنصرف!$G$3:$G$717)</f>
        <v>0</v>
      </c>
      <c r="BK79" s="160">
        <f>SUMPRODUCT((BJ$3=المنصرف!$E$3:$E$717)*1,('بيان العهد والتسويات'!$C79=المنصرف!$C$3:$C$717)*1,المنصرف!$J$3:$J$717)</f>
        <v>0</v>
      </c>
      <c r="BL79" s="160">
        <f>SUMPRODUCT((BL$3=المنصرف!$E$3:$E$717)*1,('بيان العهد والتسويات'!$C79=المنصرف!$C$3:$C$717)*1,المنصرف!$G$3:$G$717)</f>
        <v>0</v>
      </c>
      <c r="BM79" s="160">
        <f>SUMPRODUCT((BL$3=المنصرف!$E$3:$E$717)*1,('بيان العهد والتسويات'!$C79=المنصرف!$C$3:$C$717)*1,المنصرف!$J$3:$J$717)</f>
        <v>0</v>
      </c>
      <c r="BN79" s="160">
        <f>SUMPRODUCT((BN$3=المنصرف!$E$3:$E$717)*1,('بيان العهد والتسويات'!$C79=المنصرف!$C$3:$C$717)*1,المنصرف!$G$3:$G$717)</f>
        <v>0</v>
      </c>
      <c r="BO79" s="160">
        <f>SUMPRODUCT((BN$3=المنصرف!$E$3:$E$717)*1,('بيان العهد والتسويات'!$C79=المنصرف!$C$3:$C$717)*1,المنصرف!$J$3:$J$717)</f>
        <v>0</v>
      </c>
      <c r="BP79" s="160">
        <f>SUMPRODUCT((BP$3=المنصرف!$E$3:$E$717)*1,('بيان العهد والتسويات'!$C79=المنصرف!$C$3:$C$717)*1,المنصرف!$G$3:$G$717)</f>
        <v>0</v>
      </c>
      <c r="BQ79" s="160">
        <f>SUMPRODUCT((BP$3=المنصرف!$E$3:$E$717)*1,('بيان العهد والتسويات'!$C79=المنصرف!$C$3:$C$717)*1,المنصرف!$J$3:$J$717)</f>
        <v>0</v>
      </c>
      <c r="BR79" s="160">
        <f>SUMPRODUCT((BR$3=المنصرف!$E$3:$E$717)*1,('بيان العهد والتسويات'!$C79=المنصرف!$C$3:$C$717)*1,المنصرف!$G$3:$G$717)</f>
        <v>0</v>
      </c>
      <c r="BS79" s="160">
        <f>SUMPRODUCT((BR$3=المنصرف!$E$3:$E$717)*1,('بيان العهد والتسويات'!$C79=المنصرف!$C$3:$C$717)*1,المنصرف!$J$3:$J$717)</f>
        <v>0</v>
      </c>
      <c r="BT79" s="160">
        <f>SUMPRODUCT((BT$3=المنصرف!$E$3:$E$717)*1,('بيان العهد والتسويات'!$C79=المنصرف!$C$3:$C$717)*1,المنصرف!$G$3:$G$717)</f>
        <v>0</v>
      </c>
      <c r="BU79" s="160">
        <f>SUMPRODUCT((BT$3=المنصرف!$E$3:$E$717)*1,('بيان العهد والتسويات'!$C79=المنصرف!$C$3:$C$717)*1,المنصرف!$J$3:$J$717)</f>
        <v>0</v>
      </c>
      <c r="BV79" s="160">
        <f>SUMPRODUCT((BV$3=المنصرف!$E$3:$E$717)*1,('بيان العهد والتسويات'!$C79=المنصرف!$C$3:$C$717)*1,المنصرف!$G$3:$G$717)</f>
        <v>0</v>
      </c>
      <c r="BW79" s="160">
        <f>SUMPRODUCT((BV$3=المنصرف!$E$3:$E$717)*1,('بيان العهد والتسويات'!$C79=المنصرف!$C$3:$C$717)*1,المنصرف!$J$3:$J$717)</f>
        <v>0</v>
      </c>
      <c r="BX79" s="160">
        <f>SUMPRODUCT((BX$3=المنصرف!$E$3:$E$717)*1,('بيان العهد والتسويات'!$C79=المنصرف!$C$3:$C$717)*1,المنصرف!$G$3:$G$717)</f>
        <v>0</v>
      </c>
      <c r="BY79" s="160">
        <f>SUMPRODUCT((BX$3=المنصرف!$E$3:$E$717)*1,('بيان العهد والتسويات'!$C79=المنصرف!$C$3:$C$717)*1,المنصرف!$J$3:$J$717)</f>
        <v>0</v>
      </c>
      <c r="BZ79" s="160">
        <f>SUMPRODUCT((BZ$3=المنصرف!$E$3:$E$717)*1,('بيان العهد والتسويات'!$C79=المنصرف!$C$3:$C$717)*1,المنصرف!$G$3:$G$717)</f>
        <v>0</v>
      </c>
      <c r="CA79" s="160">
        <f>SUMPRODUCT((BZ$3=المنصرف!$E$3:$E$717)*1,('بيان العهد والتسويات'!$C79=المنصرف!$C$3:$C$717)*1,المنصرف!$J$3:$J$717)</f>
        <v>0</v>
      </c>
      <c r="CB79" s="160">
        <f>SUMPRODUCT((CB$3=المنصرف!$E$3:$E$717)*1,('بيان العهد والتسويات'!$C79=المنصرف!$C$3:$C$717)*1,المنصرف!$G$3:$G$717)</f>
        <v>0</v>
      </c>
      <c r="CC79" s="160">
        <f>SUMPRODUCT((CB$3=المنصرف!$E$3:$E$717)*1,('بيان العهد والتسويات'!$C79=المنصرف!$C$3:$C$717)*1,المنصرف!$J$3:$J$717)</f>
        <v>0</v>
      </c>
      <c r="CD79" s="160">
        <f>SUMPRODUCT((CD$3=المنصرف!$E$3:$E$717)*1,('بيان العهد والتسويات'!$C79=المنصرف!$C$3:$C$717)*1,المنصرف!$G$3:$G$717)</f>
        <v>0</v>
      </c>
      <c r="CE79" s="160">
        <f>SUMPRODUCT((CD$3=المنصرف!$E$3:$E$717)*1,('بيان العهد والتسويات'!$C79=المنصرف!$C$3:$C$717)*1,المنصرف!$J$3:$J$717)</f>
        <v>0</v>
      </c>
      <c r="CF79" s="160">
        <f>SUMPRODUCT((CF$3=المنصرف!$E$3:$E$717)*1,('بيان العهد والتسويات'!$C79=المنصرف!$C$3:$C$717)*1,المنصرف!$G$3:$G$717)</f>
        <v>0</v>
      </c>
      <c r="CG79" s="160">
        <f>SUMPRODUCT((CF$3=المنصرف!$E$3:$E$717)*1,('بيان العهد والتسويات'!$C79=المنصرف!$C$3:$C$717)*1,المنصرف!$J$3:$J$717)</f>
        <v>0</v>
      </c>
      <c r="CH79" s="160">
        <f>SUMPRODUCT((CH$3=المنصرف!$E$3:$E$717)*1,('بيان العهد والتسويات'!$C79=المنصرف!$C$3:$C$717)*1,المنصرف!$G$3:$G$717)</f>
        <v>0</v>
      </c>
      <c r="CI79" s="160">
        <f>SUMPRODUCT((CH$3=المنصرف!$E$3:$E$717)*1,('بيان العهد والتسويات'!$C79=المنصرف!$C$3:$C$717)*1,المنصرف!$J$3:$J$717)</f>
        <v>0</v>
      </c>
      <c r="CJ79" s="160">
        <f>SUMPRODUCT((CJ$3=المنصرف!$E$3:$E$717)*1,('بيان العهد والتسويات'!$C79=المنصرف!$C$3:$C$717)*1,المنصرف!$G$3:$G$717)</f>
        <v>0</v>
      </c>
      <c r="CK79" s="160">
        <f>SUMPRODUCT((CJ$3=المنصرف!$E$3:$E$717)*1,('بيان العهد والتسويات'!$C79=المنصرف!$C$3:$C$717)*1,المنصرف!$J$3:$J$717)</f>
        <v>0</v>
      </c>
      <c r="CL79" s="160">
        <f>SUMPRODUCT((CL$3=المنصرف!$E$3:$E$717)*1,('بيان العهد والتسويات'!$C79=المنصرف!$C$3:$C$717)*1,المنصرف!$G$3:$G$717)</f>
        <v>0</v>
      </c>
      <c r="CM79" s="160">
        <f>SUMPRODUCT((CL$3=المنصرف!$E$3:$E$717)*1,('بيان العهد والتسويات'!$C79=المنصرف!$C$3:$C$717)*1,المنصرف!$J$3:$J$717)</f>
        <v>0</v>
      </c>
      <c r="CN79" s="160">
        <f>SUMPRODUCT((CN$3=المنصرف!$E$3:$E$717)*1,('بيان العهد والتسويات'!$C79=المنصرف!$C$3:$C$717)*1,المنصرف!$G$3:$G$717)</f>
        <v>0</v>
      </c>
      <c r="CO79" s="160">
        <f>SUMPRODUCT((CN$3=المنصرف!$E$3:$E$717)*1,('بيان العهد والتسويات'!$C79=المنصرف!$C$3:$C$717)*1,المنصرف!$J$3:$J$717)</f>
        <v>0</v>
      </c>
      <c r="CP79" s="160">
        <f>SUMPRODUCT((CP$3=المنصرف!$E$3:$E$717)*1,('بيان العهد والتسويات'!$C79=المنصرف!$C$3:$C$717)*1,المنصرف!$G$3:$G$717)</f>
        <v>0</v>
      </c>
      <c r="CQ79" s="160">
        <f>SUMPRODUCT((CP$3=المنصرف!$E$3:$E$717)*1,('بيان العهد والتسويات'!$C79=المنصرف!$C$3:$C$717)*1,المنصرف!$J$3:$J$717)</f>
        <v>0</v>
      </c>
      <c r="CR79" s="160">
        <f>SUMPRODUCT((CR$3=المنصرف!$E$3:$E$717)*1,('بيان العهد والتسويات'!$C79=المنصرف!$C$3:$C$717)*1,المنصرف!$G$3:$G$717)</f>
        <v>0</v>
      </c>
      <c r="CS79" s="160">
        <f>SUMPRODUCT((CR$3=المنصرف!$E$3:$E$717)*1,('بيان العهد والتسويات'!$C79=المنصرف!$C$3:$C$717)*1,المنصرف!$J$3:$J$717)</f>
        <v>0</v>
      </c>
      <c r="CT79" s="160">
        <f>SUMPRODUCT((CT$3=المنصرف!$E$3:$E$717)*1,('بيان العهد والتسويات'!$C79=المنصرف!$C$3:$C$717)*1,المنصرف!$G$3:$G$717)</f>
        <v>0</v>
      </c>
      <c r="CU79" s="160">
        <f>SUMPRODUCT((CT$3=المنصرف!$E$3:$E$717)*1,('بيان العهد والتسويات'!$C79=المنصرف!$C$3:$C$717)*1,المنصرف!$J$3:$J$717)</f>
        <v>0</v>
      </c>
      <c r="CV79" s="160">
        <f>SUMPRODUCT((CV$3=المنصرف!$E$3:$E$717)*1,('بيان العهد والتسويات'!$C79=المنصرف!$C$3:$C$717)*1,المنصرف!$G$3:$G$717)</f>
        <v>0</v>
      </c>
      <c r="CW79" s="160">
        <f>SUMPRODUCT((CV$3=المنصرف!$E$3:$E$717)*1,('بيان العهد والتسويات'!$C79=المنصرف!$C$3:$C$717)*1,المنصرف!$J$3:$J$717)</f>
        <v>0</v>
      </c>
      <c r="CX79" s="160">
        <f>SUMPRODUCT((CX$3=المنصرف!$E$3:$E$717)*1,('بيان العهد والتسويات'!$C79=المنصرف!$C$3:$C$717)*1,المنصرف!$G$3:$G$717)</f>
        <v>0</v>
      </c>
      <c r="CY79" s="160">
        <f>SUMPRODUCT((CX$3=المنصرف!$E$3:$E$717)*1,('بيان العهد والتسويات'!$C79=المنصرف!$C$3:$C$717)*1,المنصرف!$J$3:$J$717)</f>
        <v>0</v>
      </c>
      <c r="CZ79" s="160">
        <f>SUMPRODUCT((CZ$3=المنصرف!$E$3:$E$717)*1,('بيان العهد والتسويات'!$C79=المنصرف!$C$3:$C$717)*1,المنصرف!$G$3:$G$717)</f>
        <v>0</v>
      </c>
      <c r="DA79" s="160">
        <f>SUMPRODUCT((CZ$3=المنصرف!$E$3:$E$717)*1,('بيان العهد والتسويات'!$C79=المنصرف!$C$3:$C$717)*1,المنصرف!$J$3:$J$717)</f>
        <v>0</v>
      </c>
    </row>
    <row r="80" spans="3:105" ht="20.25" x14ac:dyDescent="0.15">
      <c r="C80" s="134">
        <v>45912</v>
      </c>
      <c r="D80" s="121">
        <f>SUMPRODUCT(($D$3=المنصرف!$E$3:$E$717)*1,('بيان العهد والتسويات'!$C80=المنصرف!$C$3:$C$717)*1,المنصرف!$G$3:$G$717)</f>
        <v>0</v>
      </c>
      <c r="E80" s="122">
        <f>SUMPRODUCT(($D$3=المنصرف!$E$3:$E$717)*1,('بيان العهد والتسويات'!$C80=المنصرف!$C$3:$C$717)*1,المنصرف!$J$3:$J$717)</f>
        <v>0</v>
      </c>
      <c r="F80" s="124">
        <f>SUMPRODUCT(($F$3=المنصرف!$E$3:$E$717)*1,('بيان العهد والتسويات'!$C80=المنصرف!$C$3:$C$717)*1,المنصرف!$G$3:$G$717)</f>
        <v>0</v>
      </c>
      <c r="G80" s="123">
        <f>SUMPRODUCT(($F$3=المنصرف!$E$3:$E$717)*1,('بيان العهد والتسويات'!$C80=المنصرف!$C$3:$C$717)*1,المنصرف!$J$3:$J$717)</f>
        <v>0</v>
      </c>
      <c r="H80" s="121">
        <f>SUMPRODUCT(($H$3=المنصرف!$E$3:$E$717)*1,('بيان العهد والتسويات'!$C80=المنصرف!$C$3:$C$717)*1,المنصرف!$G$3:$G$717)</f>
        <v>0</v>
      </c>
      <c r="I80" s="122">
        <f>SUMPRODUCT(($H$3=المنصرف!$E$3:$E$717)*1,('بيان العهد والتسويات'!$C80=المنصرف!$C$3:$C$717)*1,المنصرف!$J$3:$J$717)</f>
        <v>0</v>
      </c>
      <c r="J80" s="124">
        <f>SUMPRODUCT(($J$3=المنصرف!$E$3:$E$717)*1,('بيان العهد والتسويات'!$C80=المنصرف!$C$3:$C$717)*1,المنصرف!$G$3:$G$717)</f>
        <v>0</v>
      </c>
      <c r="K80" s="123">
        <f>SUMPRODUCT(($J$3=المنصرف!$E$3:$E$717)*1,('بيان العهد والتسويات'!$C80=المنصرف!$C$3:$C$717)*1,المنصرف!$J$3:$J$717)</f>
        <v>0</v>
      </c>
      <c r="L80" s="121">
        <f>SUMPRODUCT(($L$3=المنصرف!$E$3:$E$717)*1,('بيان العهد والتسويات'!$C80=المنصرف!$C$3:$C$717)*1,المنصرف!$G$3:$G$717)</f>
        <v>0</v>
      </c>
      <c r="M80" s="122">
        <f>SUMPRODUCT(($L$3=المنصرف!$E$3:$E$717)*1,('بيان العهد والتسويات'!$C80=المنصرف!$C$3:$C$717)*1,المنصرف!$J$3:$J$717)</f>
        <v>0</v>
      </c>
      <c r="N80" s="124">
        <f>SUMPRODUCT(($N$3=المنصرف!$E$3:$E$717)*1,('بيان العهد والتسويات'!$C80=المنصرف!$C$3:$C$717)*1,المنصرف!$G$3:$G$717)</f>
        <v>0</v>
      </c>
      <c r="O80" s="123">
        <f>SUMPRODUCT(($N$3=المنصرف!$E$3:$E$717)*1,('بيان العهد والتسويات'!$C80=المنصرف!$C$3:$C$717)*1,المنصرف!$J$3:$J$717)</f>
        <v>0</v>
      </c>
      <c r="P80" s="121">
        <f>SUMPRODUCT(($P$3=المنصرف!$E$3:$E$717)*1,('بيان العهد والتسويات'!$C80=المنصرف!$C$3:$C$717)*1,المنصرف!$G$3:$G$717)</f>
        <v>0</v>
      </c>
      <c r="Q80" s="122">
        <f>SUMPRODUCT(($P$3=المنصرف!$E$3:$E$717)*1,('بيان العهد والتسويات'!$C80=المنصرف!$C$3:$C$717)*1,المنصرف!$J$3:$J$717)</f>
        <v>0</v>
      </c>
      <c r="R80" s="124">
        <f>SUMPRODUCT(($R$3=المنصرف!$E$3:$E$717)*1,('بيان العهد والتسويات'!$C80=المنصرف!$C$3:$C$717)*1,المنصرف!$G$3:$G$717)</f>
        <v>0</v>
      </c>
      <c r="S80" s="123">
        <f>SUMPRODUCT(($R$3=المنصرف!$E$3:$E$717)*1,('بيان العهد والتسويات'!$C80=المنصرف!$C$3:$C$717)*1,المنصرف!$J$3:$J$717)</f>
        <v>0</v>
      </c>
      <c r="T80" s="121">
        <f>SUMPRODUCT(($T$3=المنصرف!$E$3:$E$717)*1,('بيان العهد والتسويات'!$C80=المنصرف!$C$3:$C$717)*1,المنصرف!$G$3:$G$717)</f>
        <v>0</v>
      </c>
      <c r="U80" s="122">
        <f>SUMPRODUCT(($T$3=المنصرف!$E$3:$E$717)*1,('بيان العهد والتسويات'!$C80=المنصرف!$C$3:$C$717)*1,المنصرف!$J$3:$J$717)</f>
        <v>0</v>
      </c>
      <c r="V80" s="124">
        <f>SUMPRODUCT(($V$3=المنصرف!$E$3:$E$717)*1,('بيان العهد والتسويات'!$C80=المنصرف!$C$3:$C$717)*1,المنصرف!$G$3:$G$717)</f>
        <v>0</v>
      </c>
      <c r="W80" s="123">
        <f>SUMPRODUCT(($V$3=المنصرف!$E$3:$E$717)*1,('بيان العهد والتسويات'!$C80=المنصرف!$C$3:$C$717)*1,المنصرف!$J$3:$J$717)</f>
        <v>0</v>
      </c>
      <c r="X80" s="121">
        <f>SUMPRODUCT(($X$3=المنصرف!$E$3:$E$717)*1,('بيان العهد والتسويات'!$C80=المنصرف!$C$3:$C$717)*1,المنصرف!$G$3:$G$717)</f>
        <v>0</v>
      </c>
      <c r="Y80" s="122">
        <f>SUMPRODUCT(($X$3=المنصرف!$E$3:$E$717)*1,('بيان العهد والتسويات'!$C80=المنصرف!$C$3:$C$717)*1,المنصرف!$J$3:$J$717)</f>
        <v>0</v>
      </c>
      <c r="Z80" s="124">
        <f>SUMPRODUCT(($Z$3=المنصرف!$E$3:$E$717)*1,('بيان العهد والتسويات'!$C80=المنصرف!$C$3:$C$717)*1,المنصرف!$G$3:$G$717)</f>
        <v>0</v>
      </c>
      <c r="AA80" s="123">
        <f>SUMPRODUCT(($Z$3=المنصرف!$E$3:$E$717)*1,('بيان العهد والتسويات'!$C80=المنصرف!$C$3:$C$717)*1,المنصرف!$J$3:$J$717)</f>
        <v>0</v>
      </c>
      <c r="AB80" s="121">
        <f>SUMPRODUCT(($AB$3=المنصرف!$E$3:$E$717)*1,('بيان العهد والتسويات'!$C80=المنصرف!$C$3:$C$717)*1,المنصرف!$G$3:$G$717)</f>
        <v>0</v>
      </c>
      <c r="AC80" s="122">
        <f>SUMPRODUCT(($AB$3=المنصرف!$E$3:$E$717)*1,('بيان العهد والتسويات'!$C80=المنصرف!$C$3:$C$717)*1,المنصرف!$J$3:$J$717)</f>
        <v>0</v>
      </c>
      <c r="AD80" s="124">
        <f>SUMPRODUCT(($AD$3=المنصرف!$E$3:$E$717)*1,('بيان العهد والتسويات'!$C80=المنصرف!$C$3:$C$717)*1,المنصرف!$G$3:$G$717)</f>
        <v>0</v>
      </c>
      <c r="AE80" s="123">
        <f>SUMPRODUCT(($AD$3=المنصرف!$E$3:$E$717)*1,('بيان العهد والتسويات'!$C80=المنصرف!$C$3:$C$717)*1,المنصرف!$J$3:$J$717)</f>
        <v>0</v>
      </c>
      <c r="AF80" s="121">
        <f>SUMPRODUCT(($AF$3=المنصرف!$E$3:$E$717)*1,('بيان العهد والتسويات'!$C80=المنصرف!$C$3:$C$717)*1,المنصرف!$G$3:$G$717)</f>
        <v>0</v>
      </c>
      <c r="AG80" s="122">
        <f>SUMPRODUCT(($AF$3=المنصرف!$E$3:$E$717)*1,('بيان العهد والتسويات'!$C80=المنصرف!$C$3:$C$717)*1,المنصرف!$J$3:$J$717)</f>
        <v>0</v>
      </c>
      <c r="AH80" s="124">
        <f>SUMPRODUCT(($AH$3=المنصرف!$E$3:$E$717)*1,('بيان العهد والتسويات'!$C80=المنصرف!$C$3:$C$717)*1,المنصرف!$G$3:$G$717)</f>
        <v>0</v>
      </c>
      <c r="AI80" s="123">
        <f>SUMPRODUCT(($AH$3=المنصرف!$E$3:$E$717)*1,('بيان العهد والتسويات'!$C80=المنصرف!$C$3:$C$717)*1,المنصرف!$J$3:$J$717)</f>
        <v>0</v>
      </c>
      <c r="AJ80" s="145">
        <f>SUMPRODUCT((AJ$3=المنصرف!$E$3:$E$717)*1,('بيان العهد والتسويات'!$C80=المنصرف!$C$3:$C$717)*1,المنصرف!$G$3:$G$717)</f>
        <v>0</v>
      </c>
      <c r="AK80" s="145">
        <f>SUMPRODUCT((AJ$3=المنصرف!$E$3:$E$717)*1,('بيان العهد والتسويات'!$C80=المنصرف!$C$3:$C$717)*1,المنصرف!$J$3:$J$717)</f>
        <v>0</v>
      </c>
      <c r="AL80" s="161">
        <f>SUMPRODUCT((AL$3=المنصرف!$E$3:$E$717)*1,('بيان العهد والتسويات'!$C80=المنصرف!$C$3:$C$717)*1,المنصرف!$G$3:$G$717)</f>
        <v>0</v>
      </c>
      <c r="AM80" s="161">
        <f>SUMPRODUCT((AL$3=المنصرف!$E$3:$E$717)*1,('بيان العهد والتسويات'!$C80=المنصرف!$C$3:$C$717)*1,المنصرف!$J$3:$J$717)</f>
        <v>0</v>
      </c>
      <c r="AN80" s="160">
        <f>SUMPRODUCT((AN$3=المنصرف!$E$3:$E$717)*1,('بيان العهد والتسويات'!$C80=المنصرف!$C$3:$C$717)*1,المنصرف!$G$3:$G$717)</f>
        <v>0</v>
      </c>
      <c r="AO80" s="160">
        <f>SUMPRODUCT((AN$3=المنصرف!$E$3:$E$717)*1,('بيان العهد والتسويات'!$C80=المنصرف!$C$3:$C$717)*1,المنصرف!$J$3:$J$717)</f>
        <v>0</v>
      </c>
      <c r="AP80" s="160">
        <f>SUMPRODUCT((AP$3=المنصرف!$E$3:$E$717)*1,('بيان العهد والتسويات'!$C80=المنصرف!$C$3:$C$717)*1,المنصرف!$G$3:$G$717)</f>
        <v>0</v>
      </c>
      <c r="AQ80" s="160">
        <f>SUMPRODUCT((AP$3=المنصرف!$E$3:$E$717)*1,('بيان العهد والتسويات'!$C80=المنصرف!$C$3:$C$717)*1,المنصرف!$J$3:$J$717)</f>
        <v>0</v>
      </c>
      <c r="AR80" s="160">
        <f>SUMPRODUCT((AR$3=المنصرف!$E$3:$E$717)*1,('بيان العهد والتسويات'!$C80=المنصرف!$C$3:$C$717)*1,المنصرف!$G$3:$G$717)</f>
        <v>0</v>
      </c>
      <c r="AS80" s="160">
        <f>SUMPRODUCT((AR$3=المنصرف!$E$3:$E$717)*1,('بيان العهد والتسويات'!$C80=المنصرف!$C$3:$C$717)*1,المنصرف!$J$3:$J$717)</f>
        <v>0</v>
      </c>
      <c r="AT80" s="160">
        <f>SUMPRODUCT((AT$3=المنصرف!$E$3:$E$717)*1,('بيان العهد والتسويات'!$C80=المنصرف!$C$3:$C$717)*1,المنصرف!$G$3:$G$717)</f>
        <v>0</v>
      </c>
      <c r="AU80" s="160">
        <f>SUMPRODUCT((AT$3=المنصرف!$E$3:$E$717)*1,('بيان العهد والتسويات'!$C80=المنصرف!$C$3:$C$717)*1,المنصرف!$J$3:$J$717)</f>
        <v>0</v>
      </c>
      <c r="AV80" s="160">
        <f>SUMPRODUCT((AV$3=المنصرف!$E$3:$E$717)*1,('بيان العهد والتسويات'!$C80=المنصرف!$C$3:$C$717)*1,المنصرف!$G$3:$G$717)</f>
        <v>0</v>
      </c>
      <c r="AW80" s="160">
        <f>SUMPRODUCT((AV$3=المنصرف!$E$3:$E$717)*1,('بيان العهد والتسويات'!$C80=المنصرف!$C$3:$C$717)*1,المنصرف!$J$3:$J$717)</f>
        <v>0</v>
      </c>
      <c r="AX80" s="160">
        <f>SUMPRODUCT((AX$3=المنصرف!$E$3:$E$717)*1,('بيان العهد والتسويات'!$C80=المنصرف!$C$3:$C$717)*1,المنصرف!$G$3:$G$717)</f>
        <v>0</v>
      </c>
      <c r="AY80" s="160">
        <f>SUMPRODUCT((AX$3=المنصرف!$E$3:$E$717)*1,('بيان العهد والتسويات'!$C80=المنصرف!$C$3:$C$717)*1,المنصرف!$J$3:$J$717)</f>
        <v>0</v>
      </c>
      <c r="AZ80" s="160">
        <f>SUMPRODUCT((AZ$3=المنصرف!$E$3:$E$717)*1,('بيان العهد والتسويات'!$C80=المنصرف!$C$3:$C$717)*1,المنصرف!$G$3:$G$717)</f>
        <v>0</v>
      </c>
      <c r="BA80" s="160">
        <f>SUMPRODUCT((AZ$3=المنصرف!$E$3:$E$717)*1,('بيان العهد والتسويات'!$C80=المنصرف!$C$3:$C$717)*1,المنصرف!$J$3:$J$717)</f>
        <v>0</v>
      </c>
      <c r="BB80" s="160">
        <f>SUMPRODUCT((BB$3=المنصرف!$E$3:$E$717)*1,('بيان العهد والتسويات'!$C80=المنصرف!$C$3:$C$717)*1,المنصرف!$G$3:$G$717)</f>
        <v>0</v>
      </c>
      <c r="BC80" s="160">
        <f>SUMPRODUCT((BB$3=المنصرف!$E$3:$E$717)*1,('بيان العهد والتسويات'!$C80=المنصرف!$C$3:$C$717)*1,المنصرف!$J$3:$J$717)</f>
        <v>0</v>
      </c>
      <c r="BD80" s="160">
        <f>SUMPRODUCT((BD$3=المنصرف!$E$3:$E$717)*1,('بيان العهد والتسويات'!$C80=المنصرف!$C$3:$C$717)*1,المنصرف!$G$3:$G$717)</f>
        <v>0</v>
      </c>
      <c r="BE80" s="160">
        <f>SUMPRODUCT((BD$3=المنصرف!$E$3:$E$717)*1,('بيان العهد والتسويات'!$C80=المنصرف!$C$3:$C$717)*1,المنصرف!$J$3:$J$717)</f>
        <v>0</v>
      </c>
      <c r="BF80" s="160">
        <f>SUMPRODUCT((BF$3=المنصرف!$E$3:$E$717)*1,('بيان العهد والتسويات'!$C80=المنصرف!$C$3:$C$717)*1,المنصرف!$G$3:$G$717)</f>
        <v>0</v>
      </c>
      <c r="BG80" s="160">
        <f>SUMPRODUCT((BF$3=المنصرف!$E$3:$E$717)*1,('بيان العهد والتسويات'!$C80=المنصرف!$C$3:$C$717)*1,المنصرف!$J$3:$J$717)</f>
        <v>0</v>
      </c>
      <c r="BH80" s="160">
        <f>SUMPRODUCT((BH$3=المنصرف!$E$3:$E$717)*1,('بيان العهد والتسويات'!$C80=المنصرف!$C$3:$C$717)*1,المنصرف!$G$3:$G$717)</f>
        <v>0</v>
      </c>
      <c r="BI80" s="160">
        <f>SUMPRODUCT((BH$3=المنصرف!$E$3:$E$717)*1,('بيان العهد والتسويات'!$C80=المنصرف!$C$3:$C$717)*1,المنصرف!$J$3:$J$717)</f>
        <v>0</v>
      </c>
      <c r="BJ80" s="160">
        <f>SUMPRODUCT((BJ$3=المنصرف!$E$3:$E$717)*1,('بيان العهد والتسويات'!$C80=المنصرف!$C$3:$C$717)*1,المنصرف!$G$3:$G$717)</f>
        <v>0</v>
      </c>
      <c r="BK80" s="160">
        <f>SUMPRODUCT((BJ$3=المنصرف!$E$3:$E$717)*1,('بيان العهد والتسويات'!$C80=المنصرف!$C$3:$C$717)*1,المنصرف!$J$3:$J$717)</f>
        <v>0</v>
      </c>
      <c r="BL80" s="160">
        <f>SUMPRODUCT((BL$3=المنصرف!$E$3:$E$717)*1,('بيان العهد والتسويات'!$C80=المنصرف!$C$3:$C$717)*1,المنصرف!$G$3:$G$717)</f>
        <v>0</v>
      </c>
      <c r="BM80" s="160">
        <f>SUMPRODUCT((BL$3=المنصرف!$E$3:$E$717)*1,('بيان العهد والتسويات'!$C80=المنصرف!$C$3:$C$717)*1,المنصرف!$J$3:$J$717)</f>
        <v>0</v>
      </c>
      <c r="BN80" s="160">
        <f>SUMPRODUCT((BN$3=المنصرف!$E$3:$E$717)*1,('بيان العهد والتسويات'!$C80=المنصرف!$C$3:$C$717)*1,المنصرف!$G$3:$G$717)</f>
        <v>0</v>
      </c>
      <c r="BO80" s="160">
        <f>SUMPRODUCT((BN$3=المنصرف!$E$3:$E$717)*1,('بيان العهد والتسويات'!$C80=المنصرف!$C$3:$C$717)*1,المنصرف!$J$3:$J$717)</f>
        <v>0</v>
      </c>
      <c r="BP80" s="160">
        <f>SUMPRODUCT((BP$3=المنصرف!$E$3:$E$717)*1,('بيان العهد والتسويات'!$C80=المنصرف!$C$3:$C$717)*1,المنصرف!$G$3:$G$717)</f>
        <v>0</v>
      </c>
      <c r="BQ80" s="160">
        <f>SUMPRODUCT((BP$3=المنصرف!$E$3:$E$717)*1,('بيان العهد والتسويات'!$C80=المنصرف!$C$3:$C$717)*1,المنصرف!$J$3:$J$717)</f>
        <v>0</v>
      </c>
      <c r="BR80" s="160">
        <f>SUMPRODUCT((BR$3=المنصرف!$E$3:$E$717)*1,('بيان العهد والتسويات'!$C80=المنصرف!$C$3:$C$717)*1,المنصرف!$G$3:$G$717)</f>
        <v>0</v>
      </c>
      <c r="BS80" s="160">
        <f>SUMPRODUCT((BR$3=المنصرف!$E$3:$E$717)*1,('بيان العهد والتسويات'!$C80=المنصرف!$C$3:$C$717)*1,المنصرف!$J$3:$J$717)</f>
        <v>0</v>
      </c>
      <c r="BT80" s="160">
        <f>SUMPRODUCT((BT$3=المنصرف!$E$3:$E$717)*1,('بيان العهد والتسويات'!$C80=المنصرف!$C$3:$C$717)*1,المنصرف!$G$3:$G$717)</f>
        <v>0</v>
      </c>
      <c r="BU80" s="160">
        <f>SUMPRODUCT((BT$3=المنصرف!$E$3:$E$717)*1,('بيان العهد والتسويات'!$C80=المنصرف!$C$3:$C$717)*1,المنصرف!$J$3:$J$717)</f>
        <v>0</v>
      </c>
      <c r="BV80" s="160">
        <f>SUMPRODUCT((BV$3=المنصرف!$E$3:$E$717)*1,('بيان العهد والتسويات'!$C80=المنصرف!$C$3:$C$717)*1,المنصرف!$G$3:$G$717)</f>
        <v>0</v>
      </c>
      <c r="BW80" s="160">
        <f>SUMPRODUCT((BV$3=المنصرف!$E$3:$E$717)*1,('بيان العهد والتسويات'!$C80=المنصرف!$C$3:$C$717)*1,المنصرف!$J$3:$J$717)</f>
        <v>0</v>
      </c>
      <c r="BX80" s="160">
        <f>SUMPRODUCT((BX$3=المنصرف!$E$3:$E$717)*1,('بيان العهد والتسويات'!$C80=المنصرف!$C$3:$C$717)*1,المنصرف!$G$3:$G$717)</f>
        <v>0</v>
      </c>
      <c r="BY80" s="160">
        <f>SUMPRODUCT((BX$3=المنصرف!$E$3:$E$717)*1,('بيان العهد والتسويات'!$C80=المنصرف!$C$3:$C$717)*1,المنصرف!$J$3:$J$717)</f>
        <v>0</v>
      </c>
      <c r="BZ80" s="160">
        <f>SUMPRODUCT((BZ$3=المنصرف!$E$3:$E$717)*1,('بيان العهد والتسويات'!$C80=المنصرف!$C$3:$C$717)*1,المنصرف!$G$3:$G$717)</f>
        <v>0</v>
      </c>
      <c r="CA80" s="160">
        <f>SUMPRODUCT((BZ$3=المنصرف!$E$3:$E$717)*1,('بيان العهد والتسويات'!$C80=المنصرف!$C$3:$C$717)*1,المنصرف!$J$3:$J$717)</f>
        <v>0</v>
      </c>
      <c r="CB80" s="160">
        <f>SUMPRODUCT((CB$3=المنصرف!$E$3:$E$717)*1,('بيان العهد والتسويات'!$C80=المنصرف!$C$3:$C$717)*1,المنصرف!$G$3:$G$717)</f>
        <v>0</v>
      </c>
      <c r="CC80" s="160">
        <f>SUMPRODUCT((CB$3=المنصرف!$E$3:$E$717)*1,('بيان العهد والتسويات'!$C80=المنصرف!$C$3:$C$717)*1,المنصرف!$J$3:$J$717)</f>
        <v>0</v>
      </c>
      <c r="CD80" s="160">
        <f>SUMPRODUCT((CD$3=المنصرف!$E$3:$E$717)*1,('بيان العهد والتسويات'!$C80=المنصرف!$C$3:$C$717)*1,المنصرف!$G$3:$G$717)</f>
        <v>0</v>
      </c>
      <c r="CE80" s="160">
        <f>SUMPRODUCT((CD$3=المنصرف!$E$3:$E$717)*1,('بيان العهد والتسويات'!$C80=المنصرف!$C$3:$C$717)*1,المنصرف!$J$3:$J$717)</f>
        <v>0</v>
      </c>
      <c r="CF80" s="160">
        <f>SUMPRODUCT((CF$3=المنصرف!$E$3:$E$717)*1,('بيان العهد والتسويات'!$C80=المنصرف!$C$3:$C$717)*1,المنصرف!$G$3:$G$717)</f>
        <v>0</v>
      </c>
      <c r="CG80" s="160">
        <f>SUMPRODUCT((CF$3=المنصرف!$E$3:$E$717)*1,('بيان العهد والتسويات'!$C80=المنصرف!$C$3:$C$717)*1,المنصرف!$J$3:$J$717)</f>
        <v>0</v>
      </c>
      <c r="CH80" s="160">
        <f>SUMPRODUCT((CH$3=المنصرف!$E$3:$E$717)*1,('بيان العهد والتسويات'!$C80=المنصرف!$C$3:$C$717)*1,المنصرف!$G$3:$G$717)</f>
        <v>0</v>
      </c>
      <c r="CI80" s="160">
        <f>SUMPRODUCT((CH$3=المنصرف!$E$3:$E$717)*1,('بيان العهد والتسويات'!$C80=المنصرف!$C$3:$C$717)*1,المنصرف!$J$3:$J$717)</f>
        <v>0</v>
      </c>
      <c r="CJ80" s="160">
        <f>SUMPRODUCT((CJ$3=المنصرف!$E$3:$E$717)*1,('بيان العهد والتسويات'!$C80=المنصرف!$C$3:$C$717)*1,المنصرف!$G$3:$G$717)</f>
        <v>0</v>
      </c>
      <c r="CK80" s="160">
        <f>SUMPRODUCT((CJ$3=المنصرف!$E$3:$E$717)*1,('بيان العهد والتسويات'!$C80=المنصرف!$C$3:$C$717)*1,المنصرف!$J$3:$J$717)</f>
        <v>0</v>
      </c>
      <c r="CL80" s="160">
        <f>SUMPRODUCT((CL$3=المنصرف!$E$3:$E$717)*1,('بيان العهد والتسويات'!$C80=المنصرف!$C$3:$C$717)*1,المنصرف!$G$3:$G$717)</f>
        <v>0</v>
      </c>
      <c r="CM80" s="160">
        <f>SUMPRODUCT((CL$3=المنصرف!$E$3:$E$717)*1,('بيان العهد والتسويات'!$C80=المنصرف!$C$3:$C$717)*1,المنصرف!$J$3:$J$717)</f>
        <v>0</v>
      </c>
      <c r="CN80" s="160">
        <f>SUMPRODUCT((CN$3=المنصرف!$E$3:$E$717)*1,('بيان العهد والتسويات'!$C80=المنصرف!$C$3:$C$717)*1,المنصرف!$G$3:$G$717)</f>
        <v>0</v>
      </c>
      <c r="CO80" s="160">
        <f>SUMPRODUCT((CN$3=المنصرف!$E$3:$E$717)*1,('بيان العهد والتسويات'!$C80=المنصرف!$C$3:$C$717)*1,المنصرف!$J$3:$J$717)</f>
        <v>0</v>
      </c>
      <c r="CP80" s="160">
        <f>SUMPRODUCT((CP$3=المنصرف!$E$3:$E$717)*1,('بيان العهد والتسويات'!$C80=المنصرف!$C$3:$C$717)*1,المنصرف!$G$3:$G$717)</f>
        <v>0</v>
      </c>
      <c r="CQ80" s="160">
        <f>SUMPRODUCT((CP$3=المنصرف!$E$3:$E$717)*1,('بيان العهد والتسويات'!$C80=المنصرف!$C$3:$C$717)*1,المنصرف!$J$3:$J$717)</f>
        <v>0</v>
      </c>
      <c r="CR80" s="160">
        <f>SUMPRODUCT((CR$3=المنصرف!$E$3:$E$717)*1,('بيان العهد والتسويات'!$C80=المنصرف!$C$3:$C$717)*1,المنصرف!$G$3:$G$717)</f>
        <v>0</v>
      </c>
      <c r="CS80" s="160">
        <f>SUMPRODUCT((CR$3=المنصرف!$E$3:$E$717)*1,('بيان العهد والتسويات'!$C80=المنصرف!$C$3:$C$717)*1,المنصرف!$J$3:$J$717)</f>
        <v>0</v>
      </c>
      <c r="CT80" s="160">
        <f>SUMPRODUCT((CT$3=المنصرف!$E$3:$E$717)*1,('بيان العهد والتسويات'!$C80=المنصرف!$C$3:$C$717)*1,المنصرف!$G$3:$G$717)</f>
        <v>0</v>
      </c>
      <c r="CU80" s="160">
        <f>SUMPRODUCT((CT$3=المنصرف!$E$3:$E$717)*1,('بيان العهد والتسويات'!$C80=المنصرف!$C$3:$C$717)*1,المنصرف!$J$3:$J$717)</f>
        <v>0</v>
      </c>
      <c r="CV80" s="160">
        <f>SUMPRODUCT((CV$3=المنصرف!$E$3:$E$717)*1,('بيان العهد والتسويات'!$C80=المنصرف!$C$3:$C$717)*1,المنصرف!$G$3:$G$717)</f>
        <v>0</v>
      </c>
      <c r="CW80" s="160">
        <f>SUMPRODUCT((CV$3=المنصرف!$E$3:$E$717)*1,('بيان العهد والتسويات'!$C80=المنصرف!$C$3:$C$717)*1,المنصرف!$J$3:$J$717)</f>
        <v>0</v>
      </c>
      <c r="CX80" s="160">
        <f>SUMPRODUCT((CX$3=المنصرف!$E$3:$E$717)*1,('بيان العهد والتسويات'!$C80=المنصرف!$C$3:$C$717)*1,المنصرف!$G$3:$G$717)</f>
        <v>0</v>
      </c>
      <c r="CY80" s="160">
        <f>SUMPRODUCT((CX$3=المنصرف!$E$3:$E$717)*1,('بيان العهد والتسويات'!$C80=المنصرف!$C$3:$C$717)*1,المنصرف!$J$3:$J$717)</f>
        <v>0</v>
      </c>
      <c r="CZ80" s="160">
        <f>SUMPRODUCT((CZ$3=المنصرف!$E$3:$E$717)*1,('بيان العهد والتسويات'!$C80=المنصرف!$C$3:$C$717)*1,المنصرف!$G$3:$G$717)</f>
        <v>0</v>
      </c>
      <c r="DA80" s="160">
        <f>SUMPRODUCT((CZ$3=المنصرف!$E$3:$E$717)*1,('بيان العهد والتسويات'!$C80=المنصرف!$C$3:$C$717)*1,المنصرف!$J$3:$J$717)</f>
        <v>0</v>
      </c>
    </row>
    <row r="81" spans="3:105" ht="20.25" x14ac:dyDescent="0.15">
      <c r="C81" s="134">
        <v>45913</v>
      </c>
      <c r="D81" s="121">
        <f>SUMPRODUCT(($D$3=المنصرف!$E$3:$E$717)*1,('بيان العهد والتسويات'!$C81=المنصرف!$C$3:$C$717)*1,المنصرف!$G$3:$G$717)</f>
        <v>0</v>
      </c>
      <c r="E81" s="122">
        <f>SUMPRODUCT(($D$3=المنصرف!$E$3:$E$717)*1,('بيان العهد والتسويات'!$C81=المنصرف!$C$3:$C$717)*1,المنصرف!$J$3:$J$717)</f>
        <v>0</v>
      </c>
      <c r="F81" s="124">
        <f>SUMPRODUCT(($F$3=المنصرف!$E$3:$E$717)*1,('بيان العهد والتسويات'!$C81=المنصرف!$C$3:$C$717)*1,المنصرف!$G$3:$G$717)</f>
        <v>0</v>
      </c>
      <c r="G81" s="123">
        <f>SUMPRODUCT(($F$3=المنصرف!$E$3:$E$717)*1,('بيان العهد والتسويات'!$C81=المنصرف!$C$3:$C$717)*1,المنصرف!$J$3:$J$717)</f>
        <v>0</v>
      </c>
      <c r="H81" s="121">
        <f>SUMPRODUCT(($H$3=المنصرف!$E$3:$E$717)*1,('بيان العهد والتسويات'!$C81=المنصرف!$C$3:$C$717)*1,المنصرف!$G$3:$G$717)</f>
        <v>0</v>
      </c>
      <c r="I81" s="122">
        <f>SUMPRODUCT(($H$3=المنصرف!$E$3:$E$717)*1,('بيان العهد والتسويات'!$C81=المنصرف!$C$3:$C$717)*1,المنصرف!$J$3:$J$717)</f>
        <v>0</v>
      </c>
      <c r="J81" s="124">
        <f>SUMPRODUCT(($J$3=المنصرف!$E$3:$E$717)*1,('بيان العهد والتسويات'!$C81=المنصرف!$C$3:$C$717)*1,المنصرف!$G$3:$G$717)</f>
        <v>0</v>
      </c>
      <c r="K81" s="123">
        <f>SUMPRODUCT(($J$3=المنصرف!$E$3:$E$717)*1,('بيان العهد والتسويات'!$C81=المنصرف!$C$3:$C$717)*1,المنصرف!$J$3:$J$717)</f>
        <v>0</v>
      </c>
      <c r="L81" s="121">
        <f>SUMPRODUCT(($L$3=المنصرف!$E$3:$E$717)*1,('بيان العهد والتسويات'!$C81=المنصرف!$C$3:$C$717)*1,المنصرف!$G$3:$G$717)</f>
        <v>0</v>
      </c>
      <c r="M81" s="122">
        <f>SUMPRODUCT(($L$3=المنصرف!$E$3:$E$717)*1,('بيان العهد والتسويات'!$C81=المنصرف!$C$3:$C$717)*1,المنصرف!$J$3:$J$717)</f>
        <v>0</v>
      </c>
      <c r="N81" s="124">
        <f>SUMPRODUCT(($N$3=المنصرف!$E$3:$E$717)*1,('بيان العهد والتسويات'!$C81=المنصرف!$C$3:$C$717)*1,المنصرف!$G$3:$G$717)</f>
        <v>0</v>
      </c>
      <c r="O81" s="123">
        <f>SUMPRODUCT(($N$3=المنصرف!$E$3:$E$717)*1,('بيان العهد والتسويات'!$C81=المنصرف!$C$3:$C$717)*1,المنصرف!$J$3:$J$717)</f>
        <v>0</v>
      </c>
      <c r="P81" s="121">
        <f>SUMPRODUCT(($P$3=المنصرف!$E$3:$E$717)*1,('بيان العهد والتسويات'!$C81=المنصرف!$C$3:$C$717)*1,المنصرف!$G$3:$G$717)</f>
        <v>0</v>
      </c>
      <c r="Q81" s="122">
        <f>SUMPRODUCT(($P$3=المنصرف!$E$3:$E$717)*1,('بيان العهد والتسويات'!$C81=المنصرف!$C$3:$C$717)*1,المنصرف!$J$3:$J$717)</f>
        <v>0</v>
      </c>
      <c r="R81" s="124">
        <f>SUMPRODUCT(($R$3=المنصرف!$E$3:$E$717)*1,('بيان العهد والتسويات'!$C81=المنصرف!$C$3:$C$717)*1,المنصرف!$G$3:$G$717)</f>
        <v>0</v>
      </c>
      <c r="S81" s="123">
        <f>SUMPRODUCT(($R$3=المنصرف!$E$3:$E$717)*1,('بيان العهد والتسويات'!$C81=المنصرف!$C$3:$C$717)*1,المنصرف!$J$3:$J$717)</f>
        <v>0</v>
      </c>
      <c r="T81" s="121">
        <f>SUMPRODUCT(($T$3=المنصرف!$E$3:$E$717)*1,('بيان العهد والتسويات'!$C81=المنصرف!$C$3:$C$717)*1,المنصرف!$G$3:$G$717)</f>
        <v>0</v>
      </c>
      <c r="U81" s="122">
        <f>SUMPRODUCT(($T$3=المنصرف!$E$3:$E$717)*1,('بيان العهد والتسويات'!$C81=المنصرف!$C$3:$C$717)*1,المنصرف!$J$3:$J$717)</f>
        <v>0</v>
      </c>
      <c r="V81" s="124">
        <f>SUMPRODUCT(($V$3=المنصرف!$E$3:$E$717)*1,('بيان العهد والتسويات'!$C81=المنصرف!$C$3:$C$717)*1,المنصرف!$G$3:$G$717)</f>
        <v>0</v>
      </c>
      <c r="W81" s="123">
        <f>SUMPRODUCT(($V$3=المنصرف!$E$3:$E$717)*1,('بيان العهد والتسويات'!$C81=المنصرف!$C$3:$C$717)*1,المنصرف!$J$3:$J$717)</f>
        <v>0</v>
      </c>
      <c r="X81" s="121">
        <f>SUMPRODUCT(($X$3=المنصرف!$E$3:$E$717)*1,('بيان العهد والتسويات'!$C81=المنصرف!$C$3:$C$717)*1,المنصرف!$G$3:$G$717)</f>
        <v>0</v>
      </c>
      <c r="Y81" s="122">
        <f>SUMPRODUCT(($X$3=المنصرف!$E$3:$E$717)*1,('بيان العهد والتسويات'!$C81=المنصرف!$C$3:$C$717)*1,المنصرف!$J$3:$J$717)</f>
        <v>0</v>
      </c>
      <c r="Z81" s="124">
        <f>SUMPRODUCT(($Z$3=المنصرف!$E$3:$E$717)*1,('بيان العهد والتسويات'!$C81=المنصرف!$C$3:$C$717)*1,المنصرف!$G$3:$G$717)</f>
        <v>0</v>
      </c>
      <c r="AA81" s="123">
        <f>SUMPRODUCT(($Z$3=المنصرف!$E$3:$E$717)*1,('بيان العهد والتسويات'!$C81=المنصرف!$C$3:$C$717)*1,المنصرف!$J$3:$J$717)</f>
        <v>0</v>
      </c>
      <c r="AB81" s="121">
        <f>SUMPRODUCT(($AB$3=المنصرف!$E$3:$E$717)*1,('بيان العهد والتسويات'!$C81=المنصرف!$C$3:$C$717)*1,المنصرف!$G$3:$G$717)</f>
        <v>0</v>
      </c>
      <c r="AC81" s="122">
        <f>SUMPRODUCT(($AB$3=المنصرف!$E$3:$E$717)*1,('بيان العهد والتسويات'!$C81=المنصرف!$C$3:$C$717)*1,المنصرف!$J$3:$J$717)</f>
        <v>0</v>
      </c>
      <c r="AD81" s="124">
        <f>SUMPRODUCT(($AD$3=المنصرف!$E$3:$E$717)*1,('بيان العهد والتسويات'!$C81=المنصرف!$C$3:$C$717)*1,المنصرف!$G$3:$G$717)</f>
        <v>0</v>
      </c>
      <c r="AE81" s="123">
        <f>SUMPRODUCT(($AD$3=المنصرف!$E$3:$E$717)*1,('بيان العهد والتسويات'!$C81=المنصرف!$C$3:$C$717)*1,المنصرف!$J$3:$J$717)</f>
        <v>0</v>
      </c>
      <c r="AF81" s="121">
        <f>SUMPRODUCT(($AF$3=المنصرف!$E$3:$E$717)*1,('بيان العهد والتسويات'!$C81=المنصرف!$C$3:$C$717)*1,المنصرف!$G$3:$G$717)</f>
        <v>0</v>
      </c>
      <c r="AG81" s="122">
        <f>SUMPRODUCT(($AF$3=المنصرف!$E$3:$E$717)*1,('بيان العهد والتسويات'!$C81=المنصرف!$C$3:$C$717)*1,المنصرف!$J$3:$J$717)</f>
        <v>0</v>
      </c>
      <c r="AH81" s="124">
        <f>SUMPRODUCT(($AH$3=المنصرف!$E$3:$E$717)*1,('بيان العهد والتسويات'!$C81=المنصرف!$C$3:$C$717)*1,المنصرف!$G$3:$G$717)</f>
        <v>0</v>
      </c>
      <c r="AI81" s="123">
        <f>SUMPRODUCT(($AH$3=المنصرف!$E$3:$E$717)*1,('بيان العهد والتسويات'!$C81=المنصرف!$C$3:$C$717)*1,المنصرف!$J$3:$J$717)</f>
        <v>0</v>
      </c>
      <c r="AJ81" s="145">
        <f>SUMPRODUCT((AJ$3=المنصرف!$E$3:$E$717)*1,('بيان العهد والتسويات'!$C81=المنصرف!$C$3:$C$717)*1,المنصرف!$G$3:$G$717)</f>
        <v>0</v>
      </c>
      <c r="AK81" s="145">
        <f>SUMPRODUCT((AJ$3=المنصرف!$E$3:$E$717)*1,('بيان العهد والتسويات'!$C81=المنصرف!$C$3:$C$717)*1,المنصرف!$J$3:$J$717)</f>
        <v>0</v>
      </c>
      <c r="AL81" s="161">
        <f>SUMPRODUCT((AL$3=المنصرف!$E$3:$E$717)*1,('بيان العهد والتسويات'!$C81=المنصرف!$C$3:$C$717)*1,المنصرف!$G$3:$G$717)</f>
        <v>0</v>
      </c>
      <c r="AM81" s="161">
        <f>SUMPRODUCT((AL$3=المنصرف!$E$3:$E$717)*1,('بيان العهد والتسويات'!$C81=المنصرف!$C$3:$C$717)*1,المنصرف!$J$3:$J$717)</f>
        <v>0</v>
      </c>
      <c r="AN81" s="160">
        <f>SUMPRODUCT((AN$3=المنصرف!$E$3:$E$717)*1,('بيان العهد والتسويات'!$C81=المنصرف!$C$3:$C$717)*1,المنصرف!$G$3:$G$717)</f>
        <v>0</v>
      </c>
      <c r="AO81" s="160">
        <f>SUMPRODUCT((AN$3=المنصرف!$E$3:$E$717)*1,('بيان العهد والتسويات'!$C81=المنصرف!$C$3:$C$717)*1,المنصرف!$J$3:$J$717)</f>
        <v>0</v>
      </c>
      <c r="AP81" s="160">
        <f>SUMPRODUCT((AP$3=المنصرف!$E$3:$E$717)*1,('بيان العهد والتسويات'!$C81=المنصرف!$C$3:$C$717)*1,المنصرف!$G$3:$G$717)</f>
        <v>0</v>
      </c>
      <c r="AQ81" s="160">
        <f>SUMPRODUCT((AP$3=المنصرف!$E$3:$E$717)*1,('بيان العهد والتسويات'!$C81=المنصرف!$C$3:$C$717)*1,المنصرف!$J$3:$J$717)</f>
        <v>0</v>
      </c>
      <c r="AR81" s="160">
        <f>SUMPRODUCT((AR$3=المنصرف!$E$3:$E$717)*1,('بيان العهد والتسويات'!$C81=المنصرف!$C$3:$C$717)*1,المنصرف!$G$3:$G$717)</f>
        <v>0</v>
      </c>
      <c r="AS81" s="160">
        <f>SUMPRODUCT((AR$3=المنصرف!$E$3:$E$717)*1,('بيان العهد والتسويات'!$C81=المنصرف!$C$3:$C$717)*1,المنصرف!$J$3:$J$717)</f>
        <v>0</v>
      </c>
      <c r="AT81" s="160">
        <f>SUMPRODUCT((AT$3=المنصرف!$E$3:$E$717)*1,('بيان العهد والتسويات'!$C81=المنصرف!$C$3:$C$717)*1,المنصرف!$G$3:$G$717)</f>
        <v>0</v>
      </c>
      <c r="AU81" s="160">
        <f>SUMPRODUCT((AT$3=المنصرف!$E$3:$E$717)*1,('بيان العهد والتسويات'!$C81=المنصرف!$C$3:$C$717)*1,المنصرف!$J$3:$J$717)</f>
        <v>0</v>
      </c>
      <c r="AV81" s="160">
        <f>SUMPRODUCT((AV$3=المنصرف!$E$3:$E$717)*1,('بيان العهد والتسويات'!$C81=المنصرف!$C$3:$C$717)*1,المنصرف!$G$3:$G$717)</f>
        <v>0</v>
      </c>
      <c r="AW81" s="160">
        <f>SUMPRODUCT((AV$3=المنصرف!$E$3:$E$717)*1,('بيان العهد والتسويات'!$C81=المنصرف!$C$3:$C$717)*1,المنصرف!$J$3:$J$717)</f>
        <v>0</v>
      </c>
      <c r="AX81" s="160">
        <f>SUMPRODUCT((AX$3=المنصرف!$E$3:$E$717)*1,('بيان العهد والتسويات'!$C81=المنصرف!$C$3:$C$717)*1,المنصرف!$G$3:$G$717)</f>
        <v>0</v>
      </c>
      <c r="AY81" s="160">
        <f>SUMPRODUCT((AX$3=المنصرف!$E$3:$E$717)*1,('بيان العهد والتسويات'!$C81=المنصرف!$C$3:$C$717)*1,المنصرف!$J$3:$J$717)</f>
        <v>0</v>
      </c>
      <c r="AZ81" s="160">
        <f>SUMPRODUCT((AZ$3=المنصرف!$E$3:$E$717)*1,('بيان العهد والتسويات'!$C81=المنصرف!$C$3:$C$717)*1,المنصرف!$G$3:$G$717)</f>
        <v>0</v>
      </c>
      <c r="BA81" s="160">
        <f>SUMPRODUCT((AZ$3=المنصرف!$E$3:$E$717)*1,('بيان العهد والتسويات'!$C81=المنصرف!$C$3:$C$717)*1,المنصرف!$J$3:$J$717)</f>
        <v>0</v>
      </c>
      <c r="BB81" s="160">
        <f>SUMPRODUCT((BB$3=المنصرف!$E$3:$E$717)*1,('بيان العهد والتسويات'!$C81=المنصرف!$C$3:$C$717)*1,المنصرف!$G$3:$G$717)</f>
        <v>0</v>
      </c>
      <c r="BC81" s="160">
        <f>SUMPRODUCT((BB$3=المنصرف!$E$3:$E$717)*1,('بيان العهد والتسويات'!$C81=المنصرف!$C$3:$C$717)*1,المنصرف!$J$3:$J$717)</f>
        <v>0</v>
      </c>
      <c r="BD81" s="160">
        <f>SUMPRODUCT((BD$3=المنصرف!$E$3:$E$717)*1,('بيان العهد والتسويات'!$C81=المنصرف!$C$3:$C$717)*1,المنصرف!$G$3:$G$717)</f>
        <v>0</v>
      </c>
      <c r="BE81" s="160">
        <f>SUMPRODUCT((BD$3=المنصرف!$E$3:$E$717)*1,('بيان العهد والتسويات'!$C81=المنصرف!$C$3:$C$717)*1,المنصرف!$J$3:$J$717)</f>
        <v>0</v>
      </c>
      <c r="BF81" s="160">
        <f>SUMPRODUCT((BF$3=المنصرف!$E$3:$E$717)*1,('بيان العهد والتسويات'!$C81=المنصرف!$C$3:$C$717)*1,المنصرف!$G$3:$G$717)</f>
        <v>0</v>
      </c>
      <c r="BG81" s="160">
        <f>SUMPRODUCT((BF$3=المنصرف!$E$3:$E$717)*1,('بيان العهد والتسويات'!$C81=المنصرف!$C$3:$C$717)*1,المنصرف!$J$3:$J$717)</f>
        <v>0</v>
      </c>
      <c r="BH81" s="160">
        <f>SUMPRODUCT((BH$3=المنصرف!$E$3:$E$717)*1,('بيان العهد والتسويات'!$C81=المنصرف!$C$3:$C$717)*1,المنصرف!$G$3:$G$717)</f>
        <v>0</v>
      </c>
      <c r="BI81" s="160">
        <f>SUMPRODUCT((BH$3=المنصرف!$E$3:$E$717)*1,('بيان العهد والتسويات'!$C81=المنصرف!$C$3:$C$717)*1,المنصرف!$J$3:$J$717)</f>
        <v>0</v>
      </c>
      <c r="BJ81" s="160">
        <f>SUMPRODUCT((BJ$3=المنصرف!$E$3:$E$717)*1,('بيان العهد والتسويات'!$C81=المنصرف!$C$3:$C$717)*1,المنصرف!$G$3:$G$717)</f>
        <v>0</v>
      </c>
      <c r="BK81" s="160">
        <f>SUMPRODUCT((BJ$3=المنصرف!$E$3:$E$717)*1,('بيان العهد والتسويات'!$C81=المنصرف!$C$3:$C$717)*1,المنصرف!$J$3:$J$717)</f>
        <v>0</v>
      </c>
      <c r="BL81" s="160">
        <f>SUMPRODUCT((BL$3=المنصرف!$E$3:$E$717)*1,('بيان العهد والتسويات'!$C81=المنصرف!$C$3:$C$717)*1,المنصرف!$G$3:$G$717)</f>
        <v>0</v>
      </c>
      <c r="BM81" s="160">
        <f>SUMPRODUCT((BL$3=المنصرف!$E$3:$E$717)*1,('بيان العهد والتسويات'!$C81=المنصرف!$C$3:$C$717)*1,المنصرف!$J$3:$J$717)</f>
        <v>0</v>
      </c>
      <c r="BN81" s="160">
        <f>SUMPRODUCT((BN$3=المنصرف!$E$3:$E$717)*1,('بيان العهد والتسويات'!$C81=المنصرف!$C$3:$C$717)*1,المنصرف!$G$3:$G$717)</f>
        <v>0</v>
      </c>
      <c r="BO81" s="160">
        <f>SUMPRODUCT((BN$3=المنصرف!$E$3:$E$717)*1,('بيان العهد والتسويات'!$C81=المنصرف!$C$3:$C$717)*1,المنصرف!$J$3:$J$717)</f>
        <v>0</v>
      </c>
      <c r="BP81" s="160">
        <f>SUMPRODUCT((BP$3=المنصرف!$E$3:$E$717)*1,('بيان العهد والتسويات'!$C81=المنصرف!$C$3:$C$717)*1,المنصرف!$G$3:$G$717)</f>
        <v>0</v>
      </c>
      <c r="BQ81" s="160">
        <f>SUMPRODUCT((BP$3=المنصرف!$E$3:$E$717)*1,('بيان العهد والتسويات'!$C81=المنصرف!$C$3:$C$717)*1,المنصرف!$J$3:$J$717)</f>
        <v>0</v>
      </c>
      <c r="BR81" s="160">
        <f>SUMPRODUCT((BR$3=المنصرف!$E$3:$E$717)*1,('بيان العهد والتسويات'!$C81=المنصرف!$C$3:$C$717)*1,المنصرف!$G$3:$G$717)</f>
        <v>0</v>
      </c>
      <c r="BS81" s="160">
        <f>SUMPRODUCT((BR$3=المنصرف!$E$3:$E$717)*1,('بيان العهد والتسويات'!$C81=المنصرف!$C$3:$C$717)*1,المنصرف!$J$3:$J$717)</f>
        <v>0</v>
      </c>
      <c r="BT81" s="160">
        <f>SUMPRODUCT((BT$3=المنصرف!$E$3:$E$717)*1,('بيان العهد والتسويات'!$C81=المنصرف!$C$3:$C$717)*1,المنصرف!$G$3:$G$717)</f>
        <v>0</v>
      </c>
      <c r="BU81" s="160">
        <f>SUMPRODUCT((BT$3=المنصرف!$E$3:$E$717)*1,('بيان العهد والتسويات'!$C81=المنصرف!$C$3:$C$717)*1,المنصرف!$J$3:$J$717)</f>
        <v>0</v>
      </c>
      <c r="BV81" s="160">
        <f>SUMPRODUCT((BV$3=المنصرف!$E$3:$E$717)*1,('بيان العهد والتسويات'!$C81=المنصرف!$C$3:$C$717)*1,المنصرف!$G$3:$G$717)</f>
        <v>0</v>
      </c>
      <c r="BW81" s="160">
        <f>SUMPRODUCT((BV$3=المنصرف!$E$3:$E$717)*1,('بيان العهد والتسويات'!$C81=المنصرف!$C$3:$C$717)*1,المنصرف!$J$3:$J$717)</f>
        <v>0</v>
      </c>
      <c r="BX81" s="160">
        <f>SUMPRODUCT((BX$3=المنصرف!$E$3:$E$717)*1,('بيان العهد والتسويات'!$C81=المنصرف!$C$3:$C$717)*1,المنصرف!$G$3:$G$717)</f>
        <v>0</v>
      </c>
      <c r="BY81" s="160">
        <f>SUMPRODUCT((BX$3=المنصرف!$E$3:$E$717)*1,('بيان العهد والتسويات'!$C81=المنصرف!$C$3:$C$717)*1,المنصرف!$J$3:$J$717)</f>
        <v>0</v>
      </c>
      <c r="BZ81" s="160">
        <f>SUMPRODUCT((BZ$3=المنصرف!$E$3:$E$717)*1,('بيان العهد والتسويات'!$C81=المنصرف!$C$3:$C$717)*1,المنصرف!$G$3:$G$717)</f>
        <v>0</v>
      </c>
      <c r="CA81" s="160">
        <f>SUMPRODUCT((BZ$3=المنصرف!$E$3:$E$717)*1,('بيان العهد والتسويات'!$C81=المنصرف!$C$3:$C$717)*1,المنصرف!$J$3:$J$717)</f>
        <v>0</v>
      </c>
      <c r="CB81" s="160">
        <f>SUMPRODUCT((CB$3=المنصرف!$E$3:$E$717)*1,('بيان العهد والتسويات'!$C81=المنصرف!$C$3:$C$717)*1,المنصرف!$G$3:$G$717)</f>
        <v>0</v>
      </c>
      <c r="CC81" s="160">
        <f>SUMPRODUCT((CB$3=المنصرف!$E$3:$E$717)*1,('بيان العهد والتسويات'!$C81=المنصرف!$C$3:$C$717)*1,المنصرف!$J$3:$J$717)</f>
        <v>0</v>
      </c>
      <c r="CD81" s="160">
        <f>SUMPRODUCT((CD$3=المنصرف!$E$3:$E$717)*1,('بيان العهد والتسويات'!$C81=المنصرف!$C$3:$C$717)*1,المنصرف!$G$3:$G$717)</f>
        <v>0</v>
      </c>
      <c r="CE81" s="160">
        <f>SUMPRODUCT((CD$3=المنصرف!$E$3:$E$717)*1,('بيان العهد والتسويات'!$C81=المنصرف!$C$3:$C$717)*1,المنصرف!$J$3:$J$717)</f>
        <v>0</v>
      </c>
      <c r="CF81" s="160">
        <f>SUMPRODUCT((CF$3=المنصرف!$E$3:$E$717)*1,('بيان العهد والتسويات'!$C81=المنصرف!$C$3:$C$717)*1,المنصرف!$G$3:$G$717)</f>
        <v>0</v>
      </c>
      <c r="CG81" s="160">
        <f>SUMPRODUCT((CF$3=المنصرف!$E$3:$E$717)*1,('بيان العهد والتسويات'!$C81=المنصرف!$C$3:$C$717)*1,المنصرف!$J$3:$J$717)</f>
        <v>0</v>
      </c>
      <c r="CH81" s="160">
        <f>SUMPRODUCT((CH$3=المنصرف!$E$3:$E$717)*1,('بيان العهد والتسويات'!$C81=المنصرف!$C$3:$C$717)*1,المنصرف!$G$3:$G$717)</f>
        <v>0</v>
      </c>
      <c r="CI81" s="160">
        <f>SUMPRODUCT((CH$3=المنصرف!$E$3:$E$717)*1,('بيان العهد والتسويات'!$C81=المنصرف!$C$3:$C$717)*1,المنصرف!$J$3:$J$717)</f>
        <v>0</v>
      </c>
      <c r="CJ81" s="160">
        <f>SUMPRODUCT((CJ$3=المنصرف!$E$3:$E$717)*1,('بيان العهد والتسويات'!$C81=المنصرف!$C$3:$C$717)*1,المنصرف!$G$3:$G$717)</f>
        <v>0</v>
      </c>
      <c r="CK81" s="160">
        <f>SUMPRODUCT((CJ$3=المنصرف!$E$3:$E$717)*1,('بيان العهد والتسويات'!$C81=المنصرف!$C$3:$C$717)*1,المنصرف!$J$3:$J$717)</f>
        <v>0</v>
      </c>
      <c r="CL81" s="160">
        <f>SUMPRODUCT((CL$3=المنصرف!$E$3:$E$717)*1,('بيان العهد والتسويات'!$C81=المنصرف!$C$3:$C$717)*1,المنصرف!$G$3:$G$717)</f>
        <v>0</v>
      </c>
      <c r="CM81" s="160">
        <f>SUMPRODUCT((CL$3=المنصرف!$E$3:$E$717)*1,('بيان العهد والتسويات'!$C81=المنصرف!$C$3:$C$717)*1,المنصرف!$J$3:$J$717)</f>
        <v>0</v>
      </c>
      <c r="CN81" s="160">
        <f>SUMPRODUCT((CN$3=المنصرف!$E$3:$E$717)*1,('بيان العهد والتسويات'!$C81=المنصرف!$C$3:$C$717)*1,المنصرف!$G$3:$G$717)</f>
        <v>0</v>
      </c>
      <c r="CO81" s="160">
        <f>SUMPRODUCT((CN$3=المنصرف!$E$3:$E$717)*1,('بيان العهد والتسويات'!$C81=المنصرف!$C$3:$C$717)*1,المنصرف!$J$3:$J$717)</f>
        <v>0</v>
      </c>
      <c r="CP81" s="160">
        <f>SUMPRODUCT((CP$3=المنصرف!$E$3:$E$717)*1,('بيان العهد والتسويات'!$C81=المنصرف!$C$3:$C$717)*1,المنصرف!$G$3:$G$717)</f>
        <v>0</v>
      </c>
      <c r="CQ81" s="160">
        <f>SUMPRODUCT((CP$3=المنصرف!$E$3:$E$717)*1,('بيان العهد والتسويات'!$C81=المنصرف!$C$3:$C$717)*1,المنصرف!$J$3:$J$717)</f>
        <v>0</v>
      </c>
      <c r="CR81" s="160">
        <f>SUMPRODUCT((CR$3=المنصرف!$E$3:$E$717)*1,('بيان العهد والتسويات'!$C81=المنصرف!$C$3:$C$717)*1,المنصرف!$G$3:$G$717)</f>
        <v>0</v>
      </c>
      <c r="CS81" s="160">
        <f>SUMPRODUCT((CR$3=المنصرف!$E$3:$E$717)*1,('بيان العهد والتسويات'!$C81=المنصرف!$C$3:$C$717)*1,المنصرف!$J$3:$J$717)</f>
        <v>0</v>
      </c>
      <c r="CT81" s="160">
        <f>SUMPRODUCT((CT$3=المنصرف!$E$3:$E$717)*1,('بيان العهد والتسويات'!$C81=المنصرف!$C$3:$C$717)*1,المنصرف!$G$3:$G$717)</f>
        <v>0</v>
      </c>
      <c r="CU81" s="160">
        <f>SUMPRODUCT((CT$3=المنصرف!$E$3:$E$717)*1,('بيان العهد والتسويات'!$C81=المنصرف!$C$3:$C$717)*1,المنصرف!$J$3:$J$717)</f>
        <v>0</v>
      </c>
      <c r="CV81" s="160">
        <f>SUMPRODUCT((CV$3=المنصرف!$E$3:$E$717)*1,('بيان العهد والتسويات'!$C81=المنصرف!$C$3:$C$717)*1,المنصرف!$G$3:$G$717)</f>
        <v>0</v>
      </c>
      <c r="CW81" s="160">
        <f>SUMPRODUCT((CV$3=المنصرف!$E$3:$E$717)*1,('بيان العهد والتسويات'!$C81=المنصرف!$C$3:$C$717)*1,المنصرف!$J$3:$J$717)</f>
        <v>0</v>
      </c>
      <c r="CX81" s="160">
        <f>SUMPRODUCT((CX$3=المنصرف!$E$3:$E$717)*1,('بيان العهد والتسويات'!$C81=المنصرف!$C$3:$C$717)*1,المنصرف!$G$3:$G$717)</f>
        <v>0</v>
      </c>
      <c r="CY81" s="160">
        <f>SUMPRODUCT((CX$3=المنصرف!$E$3:$E$717)*1,('بيان العهد والتسويات'!$C81=المنصرف!$C$3:$C$717)*1,المنصرف!$J$3:$J$717)</f>
        <v>0</v>
      </c>
      <c r="CZ81" s="160">
        <f>SUMPRODUCT((CZ$3=المنصرف!$E$3:$E$717)*1,('بيان العهد والتسويات'!$C81=المنصرف!$C$3:$C$717)*1,المنصرف!$G$3:$G$717)</f>
        <v>0</v>
      </c>
      <c r="DA81" s="160">
        <f>SUMPRODUCT((CZ$3=المنصرف!$E$3:$E$717)*1,('بيان العهد والتسويات'!$C81=المنصرف!$C$3:$C$717)*1,المنصرف!$J$3:$J$717)</f>
        <v>0</v>
      </c>
    </row>
    <row r="82" spans="3:105" ht="20.25" x14ac:dyDescent="0.15">
      <c r="C82" s="134">
        <v>45914</v>
      </c>
      <c r="D82" s="121">
        <f>SUMPRODUCT(($D$3=المنصرف!$E$3:$E$717)*1,('بيان العهد والتسويات'!$C82=المنصرف!$C$3:$C$717)*1,المنصرف!$G$3:$G$717)</f>
        <v>0</v>
      </c>
      <c r="E82" s="122">
        <f>SUMPRODUCT(($D$3=المنصرف!$E$3:$E$717)*1,('بيان العهد والتسويات'!$C82=المنصرف!$C$3:$C$717)*1,المنصرف!$J$3:$J$717)</f>
        <v>0</v>
      </c>
      <c r="F82" s="124">
        <f>SUMPRODUCT(($F$3=المنصرف!$E$3:$E$717)*1,('بيان العهد والتسويات'!$C82=المنصرف!$C$3:$C$717)*1,المنصرف!$G$3:$G$717)</f>
        <v>0</v>
      </c>
      <c r="G82" s="123">
        <f>SUMPRODUCT(($F$3=المنصرف!$E$3:$E$717)*1,('بيان العهد والتسويات'!$C82=المنصرف!$C$3:$C$717)*1,المنصرف!$J$3:$J$717)</f>
        <v>0</v>
      </c>
      <c r="H82" s="121">
        <f>SUMPRODUCT(($H$3=المنصرف!$E$3:$E$717)*1,('بيان العهد والتسويات'!$C82=المنصرف!$C$3:$C$717)*1,المنصرف!$G$3:$G$717)</f>
        <v>0</v>
      </c>
      <c r="I82" s="122">
        <f>SUMPRODUCT(($H$3=المنصرف!$E$3:$E$717)*1,('بيان العهد والتسويات'!$C82=المنصرف!$C$3:$C$717)*1,المنصرف!$J$3:$J$717)</f>
        <v>0</v>
      </c>
      <c r="J82" s="124">
        <f>SUMPRODUCT(($J$3=المنصرف!$E$3:$E$717)*1,('بيان العهد والتسويات'!$C82=المنصرف!$C$3:$C$717)*1,المنصرف!$G$3:$G$717)</f>
        <v>0</v>
      </c>
      <c r="K82" s="123">
        <f>SUMPRODUCT(($J$3=المنصرف!$E$3:$E$717)*1,('بيان العهد والتسويات'!$C82=المنصرف!$C$3:$C$717)*1,المنصرف!$J$3:$J$717)</f>
        <v>0</v>
      </c>
      <c r="L82" s="121">
        <f>SUMPRODUCT(($L$3=المنصرف!$E$3:$E$717)*1,('بيان العهد والتسويات'!$C82=المنصرف!$C$3:$C$717)*1,المنصرف!$G$3:$G$717)</f>
        <v>0</v>
      </c>
      <c r="M82" s="122">
        <f>SUMPRODUCT(($L$3=المنصرف!$E$3:$E$717)*1,('بيان العهد والتسويات'!$C82=المنصرف!$C$3:$C$717)*1,المنصرف!$J$3:$J$717)</f>
        <v>0</v>
      </c>
      <c r="N82" s="124">
        <f>SUMPRODUCT(($N$3=المنصرف!$E$3:$E$717)*1,('بيان العهد والتسويات'!$C82=المنصرف!$C$3:$C$717)*1,المنصرف!$G$3:$G$717)</f>
        <v>0</v>
      </c>
      <c r="O82" s="123">
        <f>SUMPRODUCT(($N$3=المنصرف!$E$3:$E$717)*1,('بيان العهد والتسويات'!$C82=المنصرف!$C$3:$C$717)*1,المنصرف!$J$3:$J$717)</f>
        <v>0</v>
      </c>
      <c r="P82" s="121">
        <f>SUMPRODUCT(($P$3=المنصرف!$E$3:$E$717)*1,('بيان العهد والتسويات'!$C82=المنصرف!$C$3:$C$717)*1,المنصرف!$G$3:$G$717)</f>
        <v>0</v>
      </c>
      <c r="Q82" s="122">
        <f>SUMPRODUCT(($P$3=المنصرف!$E$3:$E$717)*1,('بيان العهد والتسويات'!$C82=المنصرف!$C$3:$C$717)*1,المنصرف!$J$3:$J$717)</f>
        <v>0</v>
      </c>
      <c r="R82" s="124">
        <f>SUMPRODUCT(($R$3=المنصرف!$E$3:$E$717)*1,('بيان العهد والتسويات'!$C82=المنصرف!$C$3:$C$717)*1,المنصرف!$G$3:$G$717)</f>
        <v>0</v>
      </c>
      <c r="S82" s="123">
        <f>SUMPRODUCT(($R$3=المنصرف!$E$3:$E$717)*1,('بيان العهد والتسويات'!$C82=المنصرف!$C$3:$C$717)*1,المنصرف!$J$3:$J$717)</f>
        <v>0</v>
      </c>
      <c r="T82" s="121">
        <f>SUMPRODUCT(($T$3=المنصرف!$E$3:$E$717)*1,('بيان العهد والتسويات'!$C82=المنصرف!$C$3:$C$717)*1,المنصرف!$G$3:$G$717)</f>
        <v>0</v>
      </c>
      <c r="U82" s="122">
        <f>SUMPRODUCT(($T$3=المنصرف!$E$3:$E$717)*1,('بيان العهد والتسويات'!$C82=المنصرف!$C$3:$C$717)*1,المنصرف!$J$3:$J$717)</f>
        <v>0</v>
      </c>
      <c r="V82" s="124">
        <f>SUMPRODUCT(($V$3=المنصرف!$E$3:$E$717)*1,('بيان العهد والتسويات'!$C82=المنصرف!$C$3:$C$717)*1,المنصرف!$G$3:$G$717)</f>
        <v>0</v>
      </c>
      <c r="W82" s="123">
        <f>SUMPRODUCT(($V$3=المنصرف!$E$3:$E$717)*1,('بيان العهد والتسويات'!$C82=المنصرف!$C$3:$C$717)*1,المنصرف!$J$3:$J$717)</f>
        <v>0</v>
      </c>
      <c r="X82" s="121">
        <f>SUMPRODUCT(($X$3=المنصرف!$E$3:$E$717)*1,('بيان العهد والتسويات'!$C82=المنصرف!$C$3:$C$717)*1,المنصرف!$G$3:$G$717)</f>
        <v>0</v>
      </c>
      <c r="Y82" s="122">
        <f>SUMPRODUCT(($X$3=المنصرف!$E$3:$E$717)*1,('بيان العهد والتسويات'!$C82=المنصرف!$C$3:$C$717)*1,المنصرف!$J$3:$J$717)</f>
        <v>0</v>
      </c>
      <c r="Z82" s="124">
        <f>SUMPRODUCT(($Z$3=المنصرف!$E$3:$E$717)*1,('بيان العهد والتسويات'!$C82=المنصرف!$C$3:$C$717)*1,المنصرف!$G$3:$G$717)</f>
        <v>0</v>
      </c>
      <c r="AA82" s="123">
        <f>SUMPRODUCT(($Z$3=المنصرف!$E$3:$E$717)*1,('بيان العهد والتسويات'!$C82=المنصرف!$C$3:$C$717)*1,المنصرف!$J$3:$J$717)</f>
        <v>0</v>
      </c>
      <c r="AB82" s="121">
        <f>SUMPRODUCT(($AB$3=المنصرف!$E$3:$E$717)*1,('بيان العهد والتسويات'!$C82=المنصرف!$C$3:$C$717)*1,المنصرف!$G$3:$G$717)</f>
        <v>0</v>
      </c>
      <c r="AC82" s="122">
        <f>SUMPRODUCT(($AB$3=المنصرف!$E$3:$E$717)*1,('بيان العهد والتسويات'!$C82=المنصرف!$C$3:$C$717)*1,المنصرف!$J$3:$J$717)</f>
        <v>0</v>
      </c>
      <c r="AD82" s="124">
        <f>SUMPRODUCT(($AD$3=المنصرف!$E$3:$E$717)*1,('بيان العهد والتسويات'!$C82=المنصرف!$C$3:$C$717)*1,المنصرف!$G$3:$G$717)</f>
        <v>0</v>
      </c>
      <c r="AE82" s="123">
        <f>SUMPRODUCT(($AD$3=المنصرف!$E$3:$E$717)*1,('بيان العهد والتسويات'!$C82=المنصرف!$C$3:$C$717)*1,المنصرف!$J$3:$J$717)</f>
        <v>0</v>
      </c>
      <c r="AF82" s="121">
        <f>SUMPRODUCT(($AF$3=المنصرف!$E$3:$E$717)*1,('بيان العهد والتسويات'!$C82=المنصرف!$C$3:$C$717)*1,المنصرف!$G$3:$G$717)</f>
        <v>0</v>
      </c>
      <c r="AG82" s="122">
        <f>SUMPRODUCT(($AF$3=المنصرف!$E$3:$E$717)*1,('بيان العهد والتسويات'!$C82=المنصرف!$C$3:$C$717)*1,المنصرف!$J$3:$J$717)</f>
        <v>0</v>
      </c>
      <c r="AH82" s="124">
        <f>SUMPRODUCT(($AH$3=المنصرف!$E$3:$E$717)*1,('بيان العهد والتسويات'!$C82=المنصرف!$C$3:$C$717)*1,المنصرف!$G$3:$G$717)</f>
        <v>0</v>
      </c>
      <c r="AI82" s="123">
        <f>SUMPRODUCT(($AH$3=المنصرف!$E$3:$E$717)*1,('بيان العهد والتسويات'!$C82=المنصرف!$C$3:$C$717)*1,المنصرف!$J$3:$J$717)</f>
        <v>0</v>
      </c>
      <c r="AJ82" s="145">
        <f>SUMPRODUCT((AJ$3=المنصرف!$E$3:$E$717)*1,('بيان العهد والتسويات'!$C82=المنصرف!$C$3:$C$717)*1,المنصرف!$G$3:$G$717)</f>
        <v>0</v>
      </c>
      <c r="AK82" s="145">
        <f>SUMPRODUCT((AJ$3=المنصرف!$E$3:$E$717)*1,('بيان العهد والتسويات'!$C82=المنصرف!$C$3:$C$717)*1,المنصرف!$J$3:$J$717)</f>
        <v>0</v>
      </c>
      <c r="AL82" s="161">
        <f>SUMPRODUCT((AL$3=المنصرف!$E$3:$E$717)*1,('بيان العهد والتسويات'!$C82=المنصرف!$C$3:$C$717)*1,المنصرف!$G$3:$G$717)</f>
        <v>0</v>
      </c>
      <c r="AM82" s="161">
        <f>SUMPRODUCT((AL$3=المنصرف!$E$3:$E$717)*1,('بيان العهد والتسويات'!$C82=المنصرف!$C$3:$C$717)*1,المنصرف!$J$3:$J$717)</f>
        <v>0</v>
      </c>
      <c r="AN82" s="160">
        <f>SUMPRODUCT((AN$3=المنصرف!$E$3:$E$717)*1,('بيان العهد والتسويات'!$C82=المنصرف!$C$3:$C$717)*1,المنصرف!$G$3:$G$717)</f>
        <v>0</v>
      </c>
      <c r="AO82" s="160">
        <f>SUMPRODUCT((AN$3=المنصرف!$E$3:$E$717)*1,('بيان العهد والتسويات'!$C82=المنصرف!$C$3:$C$717)*1,المنصرف!$J$3:$J$717)</f>
        <v>0</v>
      </c>
      <c r="AP82" s="160">
        <f>SUMPRODUCT((AP$3=المنصرف!$E$3:$E$717)*1,('بيان العهد والتسويات'!$C82=المنصرف!$C$3:$C$717)*1,المنصرف!$G$3:$G$717)</f>
        <v>0</v>
      </c>
      <c r="AQ82" s="160">
        <f>SUMPRODUCT((AP$3=المنصرف!$E$3:$E$717)*1,('بيان العهد والتسويات'!$C82=المنصرف!$C$3:$C$717)*1,المنصرف!$J$3:$J$717)</f>
        <v>0</v>
      </c>
      <c r="AR82" s="160">
        <f>SUMPRODUCT((AR$3=المنصرف!$E$3:$E$717)*1,('بيان العهد والتسويات'!$C82=المنصرف!$C$3:$C$717)*1,المنصرف!$G$3:$G$717)</f>
        <v>0</v>
      </c>
      <c r="AS82" s="160">
        <f>SUMPRODUCT((AR$3=المنصرف!$E$3:$E$717)*1,('بيان العهد والتسويات'!$C82=المنصرف!$C$3:$C$717)*1,المنصرف!$J$3:$J$717)</f>
        <v>0</v>
      </c>
      <c r="AT82" s="160">
        <f>SUMPRODUCT((AT$3=المنصرف!$E$3:$E$717)*1,('بيان العهد والتسويات'!$C82=المنصرف!$C$3:$C$717)*1,المنصرف!$G$3:$G$717)</f>
        <v>0</v>
      </c>
      <c r="AU82" s="160">
        <f>SUMPRODUCT((AT$3=المنصرف!$E$3:$E$717)*1,('بيان العهد والتسويات'!$C82=المنصرف!$C$3:$C$717)*1,المنصرف!$J$3:$J$717)</f>
        <v>0</v>
      </c>
      <c r="AV82" s="160">
        <f>SUMPRODUCT((AV$3=المنصرف!$E$3:$E$717)*1,('بيان العهد والتسويات'!$C82=المنصرف!$C$3:$C$717)*1,المنصرف!$G$3:$G$717)</f>
        <v>0</v>
      </c>
      <c r="AW82" s="160">
        <f>SUMPRODUCT((AV$3=المنصرف!$E$3:$E$717)*1,('بيان العهد والتسويات'!$C82=المنصرف!$C$3:$C$717)*1,المنصرف!$J$3:$J$717)</f>
        <v>0</v>
      </c>
      <c r="AX82" s="160">
        <f>SUMPRODUCT((AX$3=المنصرف!$E$3:$E$717)*1,('بيان العهد والتسويات'!$C82=المنصرف!$C$3:$C$717)*1,المنصرف!$G$3:$G$717)</f>
        <v>0</v>
      </c>
      <c r="AY82" s="160">
        <f>SUMPRODUCT((AX$3=المنصرف!$E$3:$E$717)*1,('بيان العهد والتسويات'!$C82=المنصرف!$C$3:$C$717)*1,المنصرف!$J$3:$J$717)</f>
        <v>0</v>
      </c>
      <c r="AZ82" s="160">
        <f>SUMPRODUCT((AZ$3=المنصرف!$E$3:$E$717)*1,('بيان العهد والتسويات'!$C82=المنصرف!$C$3:$C$717)*1,المنصرف!$G$3:$G$717)</f>
        <v>0</v>
      </c>
      <c r="BA82" s="160">
        <f>SUMPRODUCT((AZ$3=المنصرف!$E$3:$E$717)*1,('بيان العهد والتسويات'!$C82=المنصرف!$C$3:$C$717)*1,المنصرف!$J$3:$J$717)</f>
        <v>0</v>
      </c>
      <c r="BB82" s="160">
        <f>SUMPRODUCT((BB$3=المنصرف!$E$3:$E$717)*1,('بيان العهد والتسويات'!$C82=المنصرف!$C$3:$C$717)*1,المنصرف!$G$3:$G$717)</f>
        <v>0</v>
      </c>
      <c r="BC82" s="160">
        <f>SUMPRODUCT((BB$3=المنصرف!$E$3:$E$717)*1,('بيان العهد والتسويات'!$C82=المنصرف!$C$3:$C$717)*1,المنصرف!$J$3:$J$717)</f>
        <v>0</v>
      </c>
      <c r="BD82" s="160">
        <f>SUMPRODUCT((BD$3=المنصرف!$E$3:$E$717)*1,('بيان العهد والتسويات'!$C82=المنصرف!$C$3:$C$717)*1,المنصرف!$G$3:$G$717)</f>
        <v>0</v>
      </c>
      <c r="BE82" s="160">
        <f>SUMPRODUCT((BD$3=المنصرف!$E$3:$E$717)*1,('بيان العهد والتسويات'!$C82=المنصرف!$C$3:$C$717)*1,المنصرف!$J$3:$J$717)</f>
        <v>0</v>
      </c>
      <c r="BF82" s="160">
        <f>SUMPRODUCT((BF$3=المنصرف!$E$3:$E$717)*1,('بيان العهد والتسويات'!$C82=المنصرف!$C$3:$C$717)*1,المنصرف!$G$3:$G$717)</f>
        <v>0</v>
      </c>
      <c r="BG82" s="160">
        <f>SUMPRODUCT((BF$3=المنصرف!$E$3:$E$717)*1,('بيان العهد والتسويات'!$C82=المنصرف!$C$3:$C$717)*1,المنصرف!$J$3:$J$717)</f>
        <v>0</v>
      </c>
      <c r="BH82" s="160">
        <f>SUMPRODUCT((BH$3=المنصرف!$E$3:$E$717)*1,('بيان العهد والتسويات'!$C82=المنصرف!$C$3:$C$717)*1,المنصرف!$G$3:$G$717)</f>
        <v>0</v>
      </c>
      <c r="BI82" s="160">
        <f>SUMPRODUCT((BH$3=المنصرف!$E$3:$E$717)*1,('بيان العهد والتسويات'!$C82=المنصرف!$C$3:$C$717)*1,المنصرف!$J$3:$J$717)</f>
        <v>0</v>
      </c>
      <c r="BJ82" s="160">
        <f>SUMPRODUCT((BJ$3=المنصرف!$E$3:$E$717)*1,('بيان العهد والتسويات'!$C82=المنصرف!$C$3:$C$717)*1,المنصرف!$G$3:$G$717)</f>
        <v>0</v>
      </c>
      <c r="BK82" s="160">
        <f>SUMPRODUCT((BJ$3=المنصرف!$E$3:$E$717)*1,('بيان العهد والتسويات'!$C82=المنصرف!$C$3:$C$717)*1,المنصرف!$J$3:$J$717)</f>
        <v>0</v>
      </c>
      <c r="BL82" s="160">
        <f>SUMPRODUCT((BL$3=المنصرف!$E$3:$E$717)*1,('بيان العهد والتسويات'!$C82=المنصرف!$C$3:$C$717)*1,المنصرف!$G$3:$G$717)</f>
        <v>0</v>
      </c>
      <c r="BM82" s="160">
        <f>SUMPRODUCT((BL$3=المنصرف!$E$3:$E$717)*1,('بيان العهد والتسويات'!$C82=المنصرف!$C$3:$C$717)*1,المنصرف!$J$3:$J$717)</f>
        <v>0</v>
      </c>
      <c r="BN82" s="160">
        <f>SUMPRODUCT((BN$3=المنصرف!$E$3:$E$717)*1,('بيان العهد والتسويات'!$C82=المنصرف!$C$3:$C$717)*1,المنصرف!$G$3:$G$717)</f>
        <v>0</v>
      </c>
      <c r="BO82" s="160">
        <f>SUMPRODUCT((BN$3=المنصرف!$E$3:$E$717)*1,('بيان العهد والتسويات'!$C82=المنصرف!$C$3:$C$717)*1,المنصرف!$J$3:$J$717)</f>
        <v>0</v>
      </c>
      <c r="BP82" s="160">
        <f>SUMPRODUCT((BP$3=المنصرف!$E$3:$E$717)*1,('بيان العهد والتسويات'!$C82=المنصرف!$C$3:$C$717)*1,المنصرف!$G$3:$G$717)</f>
        <v>0</v>
      </c>
      <c r="BQ82" s="160">
        <f>SUMPRODUCT((BP$3=المنصرف!$E$3:$E$717)*1,('بيان العهد والتسويات'!$C82=المنصرف!$C$3:$C$717)*1,المنصرف!$J$3:$J$717)</f>
        <v>0</v>
      </c>
      <c r="BR82" s="160">
        <f>SUMPRODUCT((BR$3=المنصرف!$E$3:$E$717)*1,('بيان العهد والتسويات'!$C82=المنصرف!$C$3:$C$717)*1,المنصرف!$G$3:$G$717)</f>
        <v>0</v>
      </c>
      <c r="BS82" s="160">
        <f>SUMPRODUCT((BR$3=المنصرف!$E$3:$E$717)*1,('بيان العهد والتسويات'!$C82=المنصرف!$C$3:$C$717)*1,المنصرف!$J$3:$J$717)</f>
        <v>0</v>
      </c>
      <c r="BT82" s="160">
        <f>SUMPRODUCT((BT$3=المنصرف!$E$3:$E$717)*1,('بيان العهد والتسويات'!$C82=المنصرف!$C$3:$C$717)*1,المنصرف!$G$3:$G$717)</f>
        <v>0</v>
      </c>
      <c r="BU82" s="160">
        <f>SUMPRODUCT((BT$3=المنصرف!$E$3:$E$717)*1,('بيان العهد والتسويات'!$C82=المنصرف!$C$3:$C$717)*1,المنصرف!$J$3:$J$717)</f>
        <v>0</v>
      </c>
      <c r="BV82" s="160">
        <f>SUMPRODUCT((BV$3=المنصرف!$E$3:$E$717)*1,('بيان العهد والتسويات'!$C82=المنصرف!$C$3:$C$717)*1,المنصرف!$G$3:$G$717)</f>
        <v>0</v>
      </c>
      <c r="BW82" s="160">
        <f>SUMPRODUCT((BV$3=المنصرف!$E$3:$E$717)*1,('بيان العهد والتسويات'!$C82=المنصرف!$C$3:$C$717)*1,المنصرف!$J$3:$J$717)</f>
        <v>0</v>
      </c>
      <c r="BX82" s="160">
        <f>SUMPRODUCT((BX$3=المنصرف!$E$3:$E$717)*1,('بيان العهد والتسويات'!$C82=المنصرف!$C$3:$C$717)*1,المنصرف!$G$3:$G$717)</f>
        <v>0</v>
      </c>
      <c r="BY82" s="160">
        <f>SUMPRODUCT((BX$3=المنصرف!$E$3:$E$717)*1,('بيان العهد والتسويات'!$C82=المنصرف!$C$3:$C$717)*1,المنصرف!$J$3:$J$717)</f>
        <v>0</v>
      </c>
      <c r="BZ82" s="160">
        <f>SUMPRODUCT((BZ$3=المنصرف!$E$3:$E$717)*1,('بيان العهد والتسويات'!$C82=المنصرف!$C$3:$C$717)*1,المنصرف!$G$3:$G$717)</f>
        <v>0</v>
      </c>
      <c r="CA82" s="160">
        <f>SUMPRODUCT((BZ$3=المنصرف!$E$3:$E$717)*1,('بيان العهد والتسويات'!$C82=المنصرف!$C$3:$C$717)*1,المنصرف!$J$3:$J$717)</f>
        <v>0</v>
      </c>
      <c r="CB82" s="160">
        <f>SUMPRODUCT((CB$3=المنصرف!$E$3:$E$717)*1,('بيان العهد والتسويات'!$C82=المنصرف!$C$3:$C$717)*1,المنصرف!$G$3:$G$717)</f>
        <v>0</v>
      </c>
      <c r="CC82" s="160">
        <f>SUMPRODUCT((CB$3=المنصرف!$E$3:$E$717)*1,('بيان العهد والتسويات'!$C82=المنصرف!$C$3:$C$717)*1,المنصرف!$J$3:$J$717)</f>
        <v>0</v>
      </c>
      <c r="CD82" s="160">
        <f>SUMPRODUCT((CD$3=المنصرف!$E$3:$E$717)*1,('بيان العهد والتسويات'!$C82=المنصرف!$C$3:$C$717)*1,المنصرف!$G$3:$G$717)</f>
        <v>0</v>
      </c>
      <c r="CE82" s="160">
        <f>SUMPRODUCT((CD$3=المنصرف!$E$3:$E$717)*1,('بيان العهد والتسويات'!$C82=المنصرف!$C$3:$C$717)*1,المنصرف!$J$3:$J$717)</f>
        <v>0</v>
      </c>
      <c r="CF82" s="160">
        <f>SUMPRODUCT((CF$3=المنصرف!$E$3:$E$717)*1,('بيان العهد والتسويات'!$C82=المنصرف!$C$3:$C$717)*1,المنصرف!$G$3:$G$717)</f>
        <v>0</v>
      </c>
      <c r="CG82" s="160">
        <f>SUMPRODUCT((CF$3=المنصرف!$E$3:$E$717)*1,('بيان العهد والتسويات'!$C82=المنصرف!$C$3:$C$717)*1,المنصرف!$J$3:$J$717)</f>
        <v>0</v>
      </c>
      <c r="CH82" s="160">
        <f>SUMPRODUCT((CH$3=المنصرف!$E$3:$E$717)*1,('بيان العهد والتسويات'!$C82=المنصرف!$C$3:$C$717)*1,المنصرف!$G$3:$G$717)</f>
        <v>0</v>
      </c>
      <c r="CI82" s="160">
        <f>SUMPRODUCT((CH$3=المنصرف!$E$3:$E$717)*1,('بيان العهد والتسويات'!$C82=المنصرف!$C$3:$C$717)*1,المنصرف!$J$3:$J$717)</f>
        <v>0</v>
      </c>
      <c r="CJ82" s="160">
        <f>SUMPRODUCT((CJ$3=المنصرف!$E$3:$E$717)*1,('بيان العهد والتسويات'!$C82=المنصرف!$C$3:$C$717)*1,المنصرف!$G$3:$G$717)</f>
        <v>0</v>
      </c>
      <c r="CK82" s="160">
        <f>SUMPRODUCT((CJ$3=المنصرف!$E$3:$E$717)*1,('بيان العهد والتسويات'!$C82=المنصرف!$C$3:$C$717)*1,المنصرف!$J$3:$J$717)</f>
        <v>0</v>
      </c>
      <c r="CL82" s="160">
        <f>SUMPRODUCT((CL$3=المنصرف!$E$3:$E$717)*1,('بيان العهد والتسويات'!$C82=المنصرف!$C$3:$C$717)*1,المنصرف!$G$3:$G$717)</f>
        <v>0</v>
      </c>
      <c r="CM82" s="160">
        <f>SUMPRODUCT((CL$3=المنصرف!$E$3:$E$717)*1,('بيان العهد والتسويات'!$C82=المنصرف!$C$3:$C$717)*1,المنصرف!$J$3:$J$717)</f>
        <v>0</v>
      </c>
      <c r="CN82" s="160">
        <f>SUMPRODUCT((CN$3=المنصرف!$E$3:$E$717)*1,('بيان العهد والتسويات'!$C82=المنصرف!$C$3:$C$717)*1,المنصرف!$G$3:$G$717)</f>
        <v>0</v>
      </c>
      <c r="CO82" s="160">
        <f>SUMPRODUCT((CN$3=المنصرف!$E$3:$E$717)*1,('بيان العهد والتسويات'!$C82=المنصرف!$C$3:$C$717)*1,المنصرف!$J$3:$J$717)</f>
        <v>0</v>
      </c>
      <c r="CP82" s="160">
        <f>SUMPRODUCT((CP$3=المنصرف!$E$3:$E$717)*1,('بيان العهد والتسويات'!$C82=المنصرف!$C$3:$C$717)*1,المنصرف!$G$3:$G$717)</f>
        <v>0</v>
      </c>
      <c r="CQ82" s="160">
        <f>SUMPRODUCT((CP$3=المنصرف!$E$3:$E$717)*1,('بيان العهد والتسويات'!$C82=المنصرف!$C$3:$C$717)*1,المنصرف!$J$3:$J$717)</f>
        <v>0</v>
      </c>
      <c r="CR82" s="160">
        <f>SUMPRODUCT((CR$3=المنصرف!$E$3:$E$717)*1,('بيان العهد والتسويات'!$C82=المنصرف!$C$3:$C$717)*1,المنصرف!$G$3:$G$717)</f>
        <v>0</v>
      </c>
      <c r="CS82" s="160">
        <f>SUMPRODUCT((CR$3=المنصرف!$E$3:$E$717)*1,('بيان العهد والتسويات'!$C82=المنصرف!$C$3:$C$717)*1,المنصرف!$J$3:$J$717)</f>
        <v>0</v>
      </c>
      <c r="CT82" s="160">
        <f>SUMPRODUCT((CT$3=المنصرف!$E$3:$E$717)*1,('بيان العهد والتسويات'!$C82=المنصرف!$C$3:$C$717)*1,المنصرف!$G$3:$G$717)</f>
        <v>0</v>
      </c>
      <c r="CU82" s="160">
        <f>SUMPRODUCT((CT$3=المنصرف!$E$3:$E$717)*1,('بيان العهد والتسويات'!$C82=المنصرف!$C$3:$C$717)*1,المنصرف!$J$3:$J$717)</f>
        <v>0</v>
      </c>
      <c r="CV82" s="160">
        <f>SUMPRODUCT((CV$3=المنصرف!$E$3:$E$717)*1,('بيان العهد والتسويات'!$C82=المنصرف!$C$3:$C$717)*1,المنصرف!$G$3:$G$717)</f>
        <v>0</v>
      </c>
      <c r="CW82" s="160">
        <f>SUMPRODUCT((CV$3=المنصرف!$E$3:$E$717)*1,('بيان العهد والتسويات'!$C82=المنصرف!$C$3:$C$717)*1,المنصرف!$J$3:$J$717)</f>
        <v>0</v>
      </c>
      <c r="CX82" s="160">
        <f>SUMPRODUCT((CX$3=المنصرف!$E$3:$E$717)*1,('بيان العهد والتسويات'!$C82=المنصرف!$C$3:$C$717)*1,المنصرف!$G$3:$G$717)</f>
        <v>0</v>
      </c>
      <c r="CY82" s="160">
        <f>SUMPRODUCT((CX$3=المنصرف!$E$3:$E$717)*1,('بيان العهد والتسويات'!$C82=المنصرف!$C$3:$C$717)*1,المنصرف!$J$3:$J$717)</f>
        <v>0</v>
      </c>
      <c r="CZ82" s="160">
        <f>SUMPRODUCT((CZ$3=المنصرف!$E$3:$E$717)*1,('بيان العهد والتسويات'!$C82=المنصرف!$C$3:$C$717)*1,المنصرف!$G$3:$G$717)</f>
        <v>0</v>
      </c>
      <c r="DA82" s="160">
        <f>SUMPRODUCT((CZ$3=المنصرف!$E$3:$E$717)*1,('بيان العهد والتسويات'!$C82=المنصرف!$C$3:$C$717)*1,المنصرف!$J$3:$J$717)</f>
        <v>0</v>
      </c>
    </row>
    <row r="83" spans="3:105" ht="20.25" x14ac:dyDescent="0.15">
      <c r="C83" s="134">
        <v>45915</v>
      </c>
      <c r="D83" s="121">
        <f>SUMPRODUCT(($D$3=المنصرف!$E$3:$E$717)*1,('بيان العهد والتسويات'!$C83=المنصرف!$C$3:$C$717)*1,المنصرف!$G$3:$G$717)</f>
        <v>0</v>
      </c>
      <c r="E83" s="122">
        <f>SUMPRODUCT(($D$3=المنصرف!$E$3:$E$717)*1,('بيان العهد والتسويات'!$C83=المنصرف!$C$3:$C$717)*1,المنصرف!$J$3:$J$717)</f>
        <v>0</v>
      </c>
      <c r="F83" s="124">
        <f>SUMPRODUCT(($F$3=المنصرف!$E$3:$E$717)*1,('بيان العهد والتسويات'!$C83=المنصرف!$C$3:$C$717)*1,المنصرف!$G$3:$G$717)</f>
        <v>0</v>
      </c>
      <c r="G83" s="123">
        <f>SUMPRODUCT(($F$3=المنصرف!$E$3:$E$717)*1,('بيان العهد والتسويات'!$C83=المنصرف!$C$3:$C$717)*1,المنصرف!$J$3:$J$717)</f>
        <v>0</v>
      </c>
      <c r="H83" s="121">
        <f>SUMPRODUCT(($H$3=المنصرف!$E$3:$E$717)*1,('بيان العهد والتسويات'!$C83=المنصرف!$C$3:$C$717)*1,المنصرف!$G$3:$G$717)</f>
        <v>0</v>
      </c>
      <c r="I83" s="122">
        <f>SUMPRODUCT(($H$3=المنصرف!$E$3:$E$717)*1,('بيان العهد والتسويات'!$C83=المنصرف!$C$3:$C$717)*1,المنصرف!$J$3:$J$717)</f>
        <v>0</v>
      </c>
      <c r="J83" s="124">
        <f>SUMPRODUCT(($J$3=المنصرف!$E$3:$E$717)*1,('بيان العهد والتسويات'!$C83=المنصرف!$C$3:$C$717)*1,المنصرف!$G$3:$G$717)</f>
        <v>0</v>
      </c>
      <c r="K83" s="123">
        <f>SUMPRODUCT(($J$3=المنصرف!$E$3:$E$717)*1,('بيان العهد والتسويات'!$C83=المنصرف!$C$3:$C$717)*1,المنصرف!$J$3:$J$717)</f>
        <v>0</v>
      </c>
      <c r="L83" s="121">
        <f>SUMPRODUCT(($L$3=المنصرف!$E$3:$E$717)*1,('بيان العهد والتسويات'!$C83=المنصرف!$C$3:$C$717)*1,المنصرف!$G$3:$G$717)</f>
        <v>0</v>
      </c>
      <c r="M83" s="122">
        <f>SUMPRODUCT(($L$3=المنصرف!$E$3:$E$717)*1,('بيان العهد والتسويات'!$C83=المنصرف!$C$3:$C$717)*1,المنصرف!$J$3:$J$717)</f>
        <v>0</v>
      </c>
      <c r="N83" s="124">
        <f>SUMPRODUCT(($N$3=المنصرف!$E$3:$E$717)*1,('بيان العهد والتسويات'!$C83=المنصرف!$C$3:$C$717)*1,المنصرف!$G$3:$G$717)</f>
        <v>0</v>
      </c>
      <c r="O83" s="123">
        <f>SUMPRODUCT(($N$3=المنصرف!$E$3:$E$717)*1,('بيان العهد والتسويات'!$C83=المنصرف!$C$3:$C$717)*1,المنصرف!$J$3:$J$717)</f>
        <v>0</v>
      </c>
      <c r="P83" s="121">
        <f>SUMPRODUCT(($P$3=المنصرف!$E$3:$E$717)*1,('بيان العهد والتسويات'!$C83=المنصرف!$C$3:$C$717)*1,المنصرف!$G$3:$G$717)</f>
        <v>0</v>
      </c>
      <c r="Q83" s="122">
        <f>SUMPRODUCT(($P$3=المنصرف!$E$3:$E$717)*1,('بيان العهد والتسويات'!$C83=المنصرف!$C$3:$C$717)*1,المنصرف!$J$3:$J$717)</f>
        <v>0</v>
      </c>
      <c r="R83" s="124">
        <f>SUMPRODUCT(($R$3=المنصرف!$E$3:$E$717)*1,('بيان العهد والتسويات'!$C83=المنصرف!$C$3:$C$717)*1,المنصرف!$G$3:$G$717)</f>
        <v>0</v>
      </c>
      <c r="S83" s="123">
        <f>SUMPRODUCT(($R$3=المنصرف!$E$3:$E$717)*1,('بيان العهد والتسويات'!$C83=المنصرف!$C$3:$C$717)*1,المنصرف!$J$3:$J$717)</f>
        <v>0</v>
      </c>
      <c r="T83" s="121">
        <f>SUMPRODUCT(($T$3=المنصرف!$E$3:$E$717)*1,('بيان العهد والتسويات'!$C83=المنصرف!$C$3:$C$717)*1,المنصرف!$G$3:$G$717)</f>
        <v>0</v>
      </c>
      <c r="U83" s="122">
        <f>SUMPRODUCT(($T$3=المنصرف!$E$3:$E$717)*1,('بيان العهد والتسويات'!$C83=المنصرف!$C$3:$C$717)*1,المنصرف!$J$3:$J$717)</f>
        <v>0</v>
      </c>
      <c r="V83" s="124">
        <f>SUMPRODUCT(($V$3=المنصرف!$E$3:$E$717)*1,('بيان العهد والتسويات'!$C83=المنصرف!$C$3:$C$717)*1,المنصرف!$G$3:$G$717)</f>
        <v>0</v>
      </c>
      <c r="W83" s="123">
        <f>SUMPRODUCT(($V$3=المنصرف!$E$3:$E$717)*1,('بيان العهد والتسويات'!$C83=المنصرف!$C$3:$C$717)*1,المنصرف!$J$3:$J$717)</f>
        <v>0</v>
      </c>
      <c r="X83" s="121">
        <f>SUMPRODUCT(($X$3=المنصرف!$E$3:$E$717)*1,('بيان العهد والتسويات'!$C83=المنصرف!$C$3:$C$717)*1,المنصرف!$G$3:$G$717)</f>
        <v>0</v>
      </c>
      <c r="Y83" s="122">
        <f>SUMPRODUCT(($X$3=المنصرف!$E$3:$E$717)*1,('بيان العهد والتسويات'!$C83=المنصرف!$C$3:$C$717)*1,المنصرف!$J$3:$J$717)</f>
        <v>0</v>
      </c>
      <c r="Z83" s="124">
        <f>SUMPRODUCT(($Z$3=المنصرف!$E$3:$E$717)*1,('بيان العهد والتسويات'!$C83=المنصرف!$C$3:$C$717)*1,المنصرف!$G$3:$G$717)</f>
        <v>0</v>
      </c>
      <c r="AA83" s="123">
        <f>SUMPRODUCT(($Z$3=المنصرف!$E$3:$E$717)*1,('بيان العهد والتسويات'!$C83=المنصرف!$C$3:$C$717)*1,المنصرف!$J$3:$J$717)</f>
        <v>0</v>
      </c>
      <c r="AB83" s="121">
        <f>SUMPRODUCT(($AB$3=المنصرف!$E$3:$E$717)*1,('بيان العهد والتسويات'!$C83=المنصرف!$C$3:$C$717)*1,المنصرف!$G$3:$G$717)</f>
        <v>0</v>
      </c>
      <c r="AC83" s="122">
        <f>SUMPRODUCT(($AB$3=المنصرف!$E$3:$E$717)*1,('بيان العهد والتسويات'!$C83=المنصرف!$C$3:$C$717)*1,المنصرف!$J$3:$J$717)</f>
        <v>0</v>
      </c>
      <c r="AD83" s="124">
        <f>SUMPRODUCT(($AD$3=المنصرف!$E$3:$E$717)*1,('بيان العهد والتسويات'!$C83=المنصرف!$C$3:$C$717)*1,المنصرف!$G$3:$G$717)</f>
        <v>0</v>
      </c>
      <c r="AE83" s="123">
        <f>SUMPRODUCT(($AD$3=المنصرف!$E$3:$E$717)*1,('بيان العهد والتسويات'!$C83=المنصرف!$C$3:$C$717)*1,المنصرف!$J$3:$J$717)</f>
        <v>0</v>
      </c>
      <c r="AF83" s="121">
        <f>SUMPRODUCT(($AF$3=المنصرف!$E$3:$E$717)*1,('بيان العهد والتسويات'!$C83=المنصرف!$C$3:$C$717)*1,المنصرف!$G$3:$G$717)</f>
        <v>0</v>
      </c>
      <c r="AG83" s="122">
        <f>SUMPRODUCT(($AF$3=المنصرف!$E$3:$E$717)*1,('بيان العهد والتسويات'!$C83=المنصرف!$C$3:$C$717)*1,المنصرف!$J$3:$J$717)</f>
        <v>0</v>
      </c>
      <c r="AH83" s="124">
        <f>SUMPRODUCT(($AH$3=المنصرف!$E$3:$E$717)*1,('بيان العهد والتسويات'!$C83=المنصرف!$C$3:$C$717)*1,المنصرف!$G$3:$G$717)</f>
        <v>0</v>
      </c>
      <c r="AI83" s="123">
        <f>SUMPRODUCT(($AH$3=المنصرف!$E$3:$E$717)*1,('بيان العهد والتسويات'!$C83=المنصرف!$C$3:$C$717)*1,المنصرف!$J$3:$J$717)</f>
        <v>0</v>
      </c>
      <c r="AJ83" s="145">
        <f>SUMPRODUCT((AJ$3=المنصرف!$E$3:$E$717)*1,('بيان العهد والتسويات'!$C83=المنصرف!$C$3:$C$717)*1,المنصرف!$G$3:$G$717)</f>
        <v>0</v>
      </c>
      <c r="AK83" s="145">
        <f>SUMPRODUCT((AJ$3=المنصرف!$E$3:$E$717)*1,('بيان العهد والتسويات'!$C83=المنصرف!$C$3:$C$717)*1,المنصرف!$J$3:$J$717)</f>
        <v>0</v>
      </c>
      <c r="AL83" s="161">
        <f>SUMPRODUCT((AL$3=المنصرف!$E$3:$E$717)*1,('بيان العهد والتسويات'!$C83=المنصرف!$C$3:$C$717)*1,المنصرف!$G$3:$G$717)</f>
        <v>0</v>
      </c>
      <c r="AM83" s="161">
        <f>SUMPRODUCT((AL$3=المنصرف!$E$3:$E$717)*1,('بيان العهد والتسويات'!$C83=المنصرف!$C$3:$C$717)*1,المنصرف!$J$3:$J$717)</f>
        <v>0</v>
      </c>
      <c r="AN83" s="160">
        <f>SUMPRODUCT((AN$3=المنصرف!$E$3:$E$717)*1,('بيان العهد والتسويات'!$C83=المنصرف!$C$3:$C$717)*1,المنصرف!$G$3:$G$717)</f>
        <v>0</v>
      </c>
      <c r="AO83" s="160">
        <f>SUMPRODUCT((AN$3=المنصرف!$E$3:$E$717)*1,('بيان العهد والتسويات'!$C83=المنصرف!$C$3:$C$717)*1,المنصرف!$J$3:$J$717)</f>
        <v>0</v>
      </c>
      <c r="AP83" s="160">
        <f>SUMPRODUCT((AP$3=المنصرف!$E$3:$E$717)*1,('بيان العهد والتسويات'!$C83=المنصرف!$C$3:$C$717)*1,المنصرف!$G$3:$G$717)</f>
        <v>0</v>
      </c>
      <c r="AQ83" s="160">
        <f>SUMPRODUCT((AP$3=المنصرف!$E$3:$E$717)*1,('بيان العهد والتسويات'!$C83=المنصرف!$C$3:$C$717)*1,المنصرف!$J$3:$J$717)</f>
        <v>0</v>
      </c>
      <c r="AR83" s="160">
        <f>SUMPRODUCT((AR$3=المنصرف!$E$3:$E$717)*1,('بيان العهد والتسويات'!$C83=المنصرف!$C$3:$C$717)*1,المنصرف!$G$3:$G$717)</f>
        <v>0</v>
      </c>
      <c r="AS83" s="160">
        <f>SUMPRODUCT((AR$3=المنصرف!$E$3:$E$717)*1,('بيان العهد والتسويات'!$C83=المنصرف!$C$3:$C$717)*1,المنصرف!$J$3:$J$717)</f>
        <v>0</v>
      </c>
      <c r="AT83" s="160">
        <f>SUMPRODUCT((AT$3=المنصرف!$E$3:$E$717)*1,('بيان العهد والتسويات'!$C83=المنصرف!$C$3:$C$717)*1,المنصرف!$G$3:$G$717)</f>
        <v>0</v>
      </c>
      <c r="AU83" s="160">
        <f>SUMPRODUCT((AT$3=المنصرف!$E$3:$E$717)*1,('بيان العهد والتسويات'!$C83=المنصرف!$C$3:$C$717)*1,المنصرف!$J$3:$J$717)</f>
        <v>0</v>
      </c>
      <c r="AV83" s="160">
        <f>SUMPRODUCT((AV$3=المنصرف!$E$3:$E$717)*1,('بيان العهد والتسويات'!$C83=المنصرف!$C$3:$C$717)*1,المنصرف!$G$3:$G$717)</f>
        <v>0</v>
      </c>
      <c r="AW83" s="160">
        <f>SUMPRODUCT((AV$3=المنصرف!$E$3:$E$717)*1,('بيان العهد والتسويات'!$C83=المنصرف!$C$3:$C$717)*1,المنصرف!$J$3:$J$717)</f>
        <v>0</v>
      </c>
      <c r="AX83" s="160">
        <f>SUMPRODUCT((AX$3=المنصرف!$E$3:$E$717)*1,('بيان العهد والتسويات'!$C83=المنصرف!$C$3:$C$717)*1,المنصرف!$G$3:$G$717)</f>
        <v>0</v>
      </c>
      <c r="AY83" s="160">
        <f>SUMPRODUCT((AX$3=المنصرف!$E$3:$E$717)*1,('بيان العهد والتسويات'!$C83=المنصرف!$C$3:$C$717)*1,المنصرف!$J$3:$J$717)</f>
        <v>0</v>
      </c>
      <c r="AZ83" s="160">
        <f>SUMPRODUCT((AZ$3=المنصرف!$E$3:$E$717)*1,('بيان العهد والتسويات'!$C83=المنصرف!$C$3:$C$717)*1,المنصرف!$G$3:$G$717)</f>
        <v>0</v>
      </c>
      <c r="BA83" s="160">
        <f>SUMPRODUCT((AZ$3=المنصرف!$E$3:$E$717)*1,('بيان العهد والتسويات'!$C83=المنصرف!$C$3:$C$717)*1,المنصرف!$J$3:$J$717)</f>
        <v>0</v>
      </c>
      <c r="BB83" s="160">
        <f>SUMPRODUCT((BB$3=المنصرف!$E$3:$E$717)*1,('بيان العهد والتسويات'!$C83=المنصرف!$C$3:$C$717)*1,المنصرف!$G$3:$G$717)</f>
        <v>0</v>
      </c>
      <c r="BC83" s="160">
        <f>SUMPRODUCT((BB$3=المنصرف!$E$3:$E$717)*1,('بيان العهد والتسويات'!$C83=المنصرف!$C$3:$C$717)*1,المنصرف!$J$3:$J$717)</f>
        <v>0</v>
      </c>
      <c r="BD83" s="160">
        <f>SUMPRODUCT((BD$3=المنصرف!$E$3:$E$717)*1,('بيان العهد والتسويات'!$C83=المنصرف!$C$3:$C$717)*1,المنصرف!$G$3:$G$717)</f>
        <v>0</v>
      </c>
      <c r="BE83" s="160">
        <f>SUMPRODUCT((BD$3=المنصرف!$E$3:$E$717)*1,('بيان العهد والتسويات'!$C83=المنصرف!$C$3:$C$717)*1,المنصرف!$J$3:$J$717)</f>
        <v>0</v>
      </c>
      <c r="BF83" s="160">
        <f>SUMPRODUCT((BF$3=المنصرف!$E$3:$E$717)*1,('بيان العهد والتسويات'!$C83=المنصرف!$C$3:$C$717)*1,المنصرف!$G$3:$G$717)</f>
        <v>0</v>
      </c>
      <c r="BG83" s="160">
        <f>SUMPRODUCT((BF$3=المنصرف!$E$3:$E$717)*1,('بيان العهد والتسويات'!$C83=المنصرف!$C$3:$C$717)*1,المنصرف!$J$3:$J$717)</f>
        <v>0</v>
      </c>
      <c r="BH83" s="160">
        <f>SUMPRODUCT((BH$3=المنصرف!$E$3:$E$717)*1,('بيان العهد والتسويات'!$C83=المنصرف!$C$3:$C$717)*1,المنصرف!$G$3:$G$717)</f>
        <v>0</v>
      </c>
      <c r="BI83" s="160">
        <f>SUMPRODUCT((BH$3=المنصرف!$E$3:$E$717)*1,('بيان العهد والتسويات'!$C83=المنصرف!$C$3:$C$717)*1,المنصرف!$J$3:$J$717)</f>
        <v>0</v>
      </c>
      <c r="BJ83" s="160">
        <f>SUMPRODUCT((BJ$3=المنصرف!$E$3:$E$717)*1,('بيان العهد والتسويات'!$C83=المنصرف!$C$3:$C$717)*1,المنصرف!$G$3:$G$717)</f>
        <v>0</v>
      </c>
      <c r="BK83" s="160">
        <f>SUMPRODUCT((BJ$3=المنصرف!$E$3:$E$717)*1,('بيان العهد والتسويات'!$C83=المنصرف!$C$3:$C$717)*1,المنصرف!$J$3:$J$717)</f>
        <v>0</v>
      </c>
      <c r="BL83" s="160">
        <f>SUMPRODUCT((BL$3=المنصرف!$E$3:$E$717)*1,('بيان العهد والتسويات'!$C83=المنصرف!$C$3:$C$717)*1,المنصرف!$G$3:$G$717)</f>
        <v>0</v>
      </c>
      <c r="BM83" s="160">
        <f>SUMPRODUCT((BL$3=المنصرف!$E$3:$E$717)*1,('بيان العهد والتسويات'!$C83=المنصرف!$C$3:$C$717)*1,المنصرف!$J$3:$J$717)</f>
        <v>0</v>
      </c>
      <c r="BN83" s="160">
        <f>SUMPRODUCT((BN$3=المنصرف!$E$3:$E$717)*1,('بيان العهد والتسويات'!$C83=المنصرف!$C$3:$C$717)*1,المنصرف!$G$3:$G$717)</f>
        <v>0</v>
      </c>
      <c r="BO83" s="160">
        <f>SUMPRODUCT((BN$3=المنصرف!$E$3:$E$717)*1,('بيان العهد والتسويات'!$C83=المنصرف!$C$3:$C$717)*1,المنصرف!$J$3:$J$717)</f>
        <v>0</v>
      </c>
      <c r="BP83" s="160">
        <f>SUMPRODUCT((BP$3=المنصرف!$E$3:$E$717)*1,('بيان العهد والتسويات'!$C83=المنصرف!$C$3:$C$717)*1,المنصرف!$G$3:$G$717)</f>
        <v>0</v>
      </c>
      <c r="BQ83" s="160">
        <f>SUMPRODUCT((BP$3=المنصرف!$E$3:$E$717)*1,('بيان العهد والتسويات'!$C83=المنصرف!$C$3:$C$717)*1,المنصرف!$J$3:$J$717)</f>
        <v>0</v>
      </c>
      <c r="BR83" s="160">
        <f>SUMPRODUCT((BR$3=المنصرف!$E$3:$E$717)*1,('بيان العهد والتسويات'!$C83=المنصرف!$C$3:$C$717)*1,المنصرف!$G$3:$G$717)</f>
        <v>0</v>
      </c>
      <c r="BS83" s="160">
        <f>SUMPRODUCT((BR$3=المنصرف!$E$3:$E$717)*1,('بيان العهد والتسويات'!$C83=المنصرف!$C$3:$C$717)*1,المنصرف!$J$3:$J$717)</f>
        <v>0</v>
      </c>
      <c r="BT83" s="160">
        <f>SUMPRODUCT((BT$3=المنصرف!$E$3:$E$717)*1,('بيان العهد والتسويات'!$C83=المنصرف!$C$3:$C$717)*1,المنصرف!$G$3:$G$717)</f>
        <v>0</v>
      </c>
      <c r="BU83" s="160">
        <f>SUMPRODUCT((BT$3=المنصرف!$E$3:$E$717)*1,('بيان العهد والتسويات'!$C83=المنصرف!$C$3:$C$717)*1,المنصرف!$J$3:$J$717)</f>
        <v>0</v>
      </c>
      <c r="BV83" s="160">
        <f>SUMPRODUCT((BV$3=المنصرف!$E$3:$E$717)*1,('بيان العهد والتسويات'!$C83=المنصرف!$C$3:$C$717)*1,المنصرف!$G$3:$G$717)</f>
        <v>0</v>
      </c>
      <c r="BW83" s="160">
        <f>SUMPRODUCT((BV$3=المنصرف!$E$3:$E$717)*1,('بيان العهد والتسويات'!$C83=المنصرف!$C$3:$C$717)*1,المنصرف!$J$3:$J$717)</f>
        <v>0</v>
      </c>
      <c r="BX83" s="160">
        <f>SUMPRODUCT((BX$3=المنصرف!$E$3:$E$717)*1,('بيان العهد والتسويات'!$C83=المنصرف!$C$3:$C$717)*1,المنصرف!$G$3:$G$717)</f>
        <v>0</v>
      </c>
      <c r="BY83" s="160">
        <f>SUMPRODUCT((BX$3=المنصرف!$E$3:$E$717)*1,('بيان العهد والتسويات'!$C83=المنصرف!$C$3:$C$717)*1,المنصرف!$J$3:$J$717)</f>
        <v>0</v>
      </c>
      <c r="BZ83" s="160">
        <f>SUMPRODUCT((BZ$3=المنصرف!$E$3:$E$717)*1,('بيان العهد والتسويات'!$C83=المنصرف!$C$3:$C$717)*1,المنصرف!$G$3:$G$717)</f>
        <v>0</v>
      </c>
      <c r="CA83" s="160">
        <f>SUMPRODUCT((BZ$3=المنصرف!$E$3:$E$717)*1,('بيان العهد والتسويات'!$C83=المنصرف!$C$3:$C$717)*1,المنصرف!$J$3:$J$717)</f>
        <v>0</v>
      </c>
      <c r="CB83" s="160">
        <f>SUMPRODUCT((CB$3=المنصرف!$E$3:$E$717)*1,('بيان العهد والتسويات'!$C83=المنصرف!$C$3:$C$717)*1,المنصرف!$G$3:$G$717)</f>
        <v>0</v>
      </c>
      <c r="CC83" s="160">
        <f>SUMPRODUCT((CB$3=المنصرف!$E$3:$E$717)*1,('بيان العهد والتسويات'!$C83=المنصرف!$C$3:$C$717)*1,المنصرف!$J$3:$J$717)</f>
        <v>0</v>
      </c>
      <c r="CD83" s="160">
        <f>SUMPRODUCT((CD$3=المنصرف!$E$3:$E$717)*1,('بيان العهد والتسويات'!$C83=المنصرف!$C$3:$C$717)*1,المنصرف!$G$3:$G$717)</f>
        <v>0</v>
      </c>
      <c r="CE83" s="160">
        <f>SUMPRODUCT((CD$3=المنصرف!$E$3:$E$717)*1,('بيان العهد والتسويات'!$C83=المنصرف!$C$3:$C$717)*1,المنصرف!$J$3:$J$717)</f>
        <v>0</v>
      </c>
      <c r="CF83" s="160">
        <f>SUMPRODUCT((CF$3=المنصرف!$E$3:$E$717)*1,('بيان العهد والتسويات'!$C83=المنصرف!$C$3:$C$717)*1,المنصرف!$G$3:$G$717)</f>
        <v>0</v>
      </c>
      <c r="CG83" s="160">
        <f>SUMPRODUCT((CF$3=المنصرف!$E$3:$E$717)*1,('بيان العهد والتسويات'!$C83=المنصرف!$C$3:$C$717)*1,المنصرف!$J$3:$J$717)</f>
        <v>0</v>
      </c>
      <c r="CH83" s="160">
        <f>SUMPRODUCT((CH$3=المنصرف!$E$3:$E$717)*1,('بيان العهد والتسويات'!$C83=المنصرف!$C$3:$C$717)*1,المنصرف!$G$3:$G$717)</f>
        <v>0</v>
      </c>
      <c r="CI83" s="160">
        <f>SUMPRODUCT((CH$3=المنصرف!$E$3:$E$717)*1,('بيان العهد والتسويات'!$C83=المنصرف!$C$3:$C$717)*1,المنصرف!$J$3:$J$717)</f>
        <v>0</v>
      </c>
      <c r="CJ83" s="160">
        <f>SUMPRODUCT((CJ$3=المنصرف!$E$3:$E$717)*1,('بيان العهد والتسويات'!$C83=المنصرف!$C$3:$C$717)*1,المنصرف!$G$3:$G$717)</f>
        <v>0</v>
      </c>
      <c r="CK83" s="160">
        <f>SUMPRODUCT((CJ$3=المنصرف!$E$3:$E$717)*1,('بيان العهد والتسويات'!$C83=المنصرف!$C$3:$C$717)*1,المنصرف!$J$3:$J$717)</f>
        <v>0</v>
      </c>
      <c r="CL83" s="160">
        <f>SUMPRODUCT((CL$3=المنصرف!$E$3:$E$717)*1,('بيان العهد والتسويات'!$C83=المنصرف!$C$3:$C$717)*1,المنصرف!$G$3:$G$717)</f>
        <v>0</v>
      </c>
      <c r="CM83" s="160">
        <f>SUMPRODUCT((CL$3=المنصرف!$E$3:$E$717)*1,('بيان العهد والتسويات'!$C83=المنصرف!$C$3:$C$717)*1,المنصرف!$J$3:$J$717)</f>
        <v>0</v>
      </c>
      <c r="CN83" s="160">
        <f>SUMPRODUCT((CN$3=المنصرف!$E$3:$E$717)*1,('بيان العهد والتسويات'!$C83=المنصرف!$C$3:$C$717)*1,المنصرف!$G$3:$G$717)</f>
        <v>0</v>
      </c>
      <c r="CO83" s="160">
        <f>SUMPRODUCT((CN$3=المنصرف!$E$3:$E$717)*1,('بيان العهد والتسويات'!$C83=المنصرف!$C$3:$C$717)*1,المنصرف!$J$3:$J$717)</f>
        <v>0</v>
      </c>
      <c r="CP83" s="160">
        <f>SUMPRODUCT((CP$3=المنصرف!$E$3:$E$717)*1,('بيان العهد والتسويات'!$C83=المنصرف!$C$3:$C$717)*1,المنصرف!$G$3:$G$717)</f>
        <v>0</v>
      </c>
      <c r="CQ83" s="160">
        <f>SUMPRODUCT((CP$3=المنصرف!$E$3:$E$717)*1,('بيان العهد والتسويات'!$C83=المنصرف!$C$3:$C$717)*1,المنصرف!$J$3:$J$717)</f>
        <v>0</v>
      </c>
      <c r="CR83" s="160">
        <f>SUMPRODUCT((CR$3=المنصرف!$E$3:$E$717)*1,('بيان العهد والتسويات'!$C83=المنصرف!$C$3:$C$717)*1,المنصرف!$G$3:$G$717)</f>
        <v>0</v>
      </c>
      <c r="CS83" s="160">
        <f>SUMPRODUCT((CR$3=المنصرف!$E$3:$E$717)*1,('بيان العهد والتسويات'!$C83=المنصرف!$C$3:$C$717)*1,المنصرف!$J$3:$J$717)</f>
        <v>0</v>
      </c>
      <c r="CT83" s="160">
        <f>SUMPRODUCT((CT$3=المنصرف!$E$3:$E$717)*1,('بيان العهد والتسويات'!$C83=المنصرف!$C$3:$C$717)*1,المنصرف!$G$3:$G$717)</f>
        <v>0</v>
      </c>
      <c r="CU83" s="160">
        <f>SUMPRODUCT((CT$3=المنصرف!$E$3:$E$717)*1,('بيان العهد والتسويات'!$C83=المنصرف!$C$3:$C$717)*1,المنصرف!$J$3:$J$717)</f>
        <v>0</v>
      </c>
      <c r="CV83" s="160">
        <f>SUMPRODUCT((CV$3=المنصرف!$E$3:$E$717)*1,('بيان العهد والتسويات'!$C83=المنصرف!$C$3:$C$717)*1,المنصرف!$G$3:$G$717)</f>
        <v>0</v>
      </c>
      <c r="CW83" s="160">
        <f>SUMPRODUCT((CV$3=المنصرف!$E$3:$E$717)*1,('بيان العهد والتسويات'!$C83=المنصرف!$C$3:$C$717)*1,المنصرف!$J$3:$J$717)</f>
        <v>0</v>
      </c>
      <c r="CX83" s="160">
        <f>SUMPRODUCT((CX$3=المنصرف!$E$3:$E$717)*1,('بيان العهد والتسويات'!$C83=المنصرف!$C$3:$C$717)*1,المنصرف!$G$3:$G$717)</f>
        <v>0</v>
      </c>
      <c r="CY83" s="160">
        <f>SUMPRODUCT((CX$3=المنصرف!$E$3:$E$717)*1,('بيان العهد والتسويات'!$C83=المنصرف!$C$3:$C$717)*1,المنصرف!$J$3:$J$717)</f>
        <v>0</v>
      </c>
      <c r="CZ83" s="160">
        <f>SUMPRODUCT((CZ$3=المنصرف!$E$3:$E$717)*1,('بيان العهد والتسويات'!$C83=المنصرف!$C$3:$C$717)*1,المنصرف!$G$3:$G$717)</f>
        <v>0</v>
      </c>
      <c r="DA83" s="160">
        <f>SUMPRODUCT((CZ$3=المنصرف!$E$3:$E$717)*1,('بيان العهد والتسويات'!$C83=المنصرف!$C$3:$C$717)*1,المنصرف!$J$3:$J$717)</f>
        <v>0</v>
      </c>
    </row>
    <row r="84" spans="3:105" ht="20.25" x14ac:dyDescent="0.15">
      <c r="C84" s="134">
        <v>45916</v>
      </c>
      <c r="D84" s="121">
        <f>SUMPRODUCT(($D$3=المنصرف!$E$3:$E$717)*1,('بيان العهد والتسويات'!$C84=المنصرف!$C$3:$C$717)*1,المنصرف!$G$3:$G$717)</f>
        <v>0</v>
      </c>
      <c r="E84" s="122">
        <f>SUMPRODUCT(($D$3=المنصرف!$E$3:$E$717)*1,('بيان العهد والتسويات'!$C84=المنصرف!$C$3:$C$717)*1,المنصرف!$J$3:$J$717)</f>
        <v>0</v>
      </c>
      <c r="F84" s="124">
        <f>SUMPRODUCT(($F$3=المنصرف!$E$3:$E$717)*1,('بيان العهد والتسويات'!$C84=المنصرف!$C$3:$C$717)*1,المنصرف!$G$3:$G$717)</f>
        <v>0</v>
      </c>
      <c r="G84" s="123">
        <f>SUMPRODUCT(($F$3=المنصرف!$E$3:$E$717)*1,('بيان العهد والتسويات'!$C84=المنصرف!$C$3:$C$717)*1,المنصرف!$J$3:$J$717)</f>
        <v>0</v>
      </c>
      <c r="H84" s="121">
        <f>SUMPRODUCT(($H$3=المنصرف!$E$3:$E$717)*1,('بيان العهد والتسويات'!$C84=المنصرف!$C$3:$C$717)*1,المنصرف!$G$3:$G$717)</f>
        <v>0</v>
      </c>
      <c r="I84" s="122">
        <f>SUMPRODUCT(($H$3=المنصرف!$E$3:$E$717)*1,('بيان العهد والتسويات'!$C84=المنصرف!$C$3:$C$717)*1,المنصرف!$J$3:$J$717)</f>
        <v>0</v>
      </c>
      <c r="J84" s="124">
        <f>SUMPRODUCT(($J$3=المنصرف!$E$3:$E$717)*1,('بيان العهد والتسويات'!$C84=المنصرف!$C$3:$C$717)*1,المنصرف!$G$3:$G$717)</f>
        <v>0</v>
      </c>
      <c r="K84" s="123">
        <f>SUMPRODUCT(($J$3=المنصرف!$E$3:$E$717)*1,('بيان العهد والتسويات'!$C84=المنصرف!$C$3:$C$717)*1,المنصرف!$J$3:$J$717)</f>
        <v>0</v>
      </c>
      <c r="L84" s="121">
        <f>SUMPRODUCT(($L$3=المنصرف!$E$3:$E$717)*1,('بيان العهد والتسويات'!$C84=المنصرف!$C$3:$C$717)*1,المنصرف!$G$3:$G$717)</f>
        <v>0</v>
      </c>
      <c r="M84" s="122">
        <f>SUMPRODUCT(($L$3=المنصرف!$E$3:$E$717)*1,('بيان العهد والتسويات'!$C84=المنصرف!$C$3:$C$717)*1,المنصرف!$J$3:$J$717)</f>
        <v>0</v>
      </c>
      <c r="N84" s="124">
        <f>SUMPRODUCT(($N$3=المنصرف!$E$3:$E$717)*1,('بيان العهد والتسويات'!$C84=المنصرف!$C$3:$C$717)*1,المنصرف!$G$3:$G$717)</f>
        <v>0</v>
      </c>
      <c r="O84" s="123">
        <f>SUMPRODUCT(($N$3=المنصرف!$E$3:$E$717)*1,('بيان العهد والتسويات'!$C84=المنصرف!$C$3:$C$717)*1,المنصرف!$J$3:$J$717)</f>
        <v>0</v>
      </c>
      <c r="P84" s="121">
        <f>SUMPRODUCT(($P$3=المنصرف!$E$3:$E$717)*1,('بيان العهد والتسويات'!$C84=المنصرف!$C$3:$C$717)*1,المنصرف!$G$3:$G$717)</f>
        <v>0</v>
      </c>
      <c r="Q84" s="122">
        <f>SUMPRODUCT(($P$3=المنصرف!$E$3:$E$717)*1,('بيان العهد والتسويات'!$C84=المنصرف!$C$3:$C$717)*1,المنصرف!$J$3:$J$717)</f>
        <v>0</v>
      </c>
      <c r="R84" s="124">
        <f>SUMPRODUCT(($R$3=المنصرف!$E$3:$E$717)*1,('بيان العهد والتسويات'!$C84=المنصرف!$C$3:$C$717)*1,المنصرف!$G$3:$G$717)</f>
        <v>0</v>
      </c>
      <c r="S84" s="123">
        <f>SUMPRODUCT(($R$3=المنصرف!$E$3:$E$717)*1,('بيان العهد والتسويات'!$C84=المنصرف!$C$3:$C$717)*1,المنصرف!$J$3:$J$717)</f>
        <v>0</v>
      </c>
      <c r="T84" s="121">
        <f>SUMPRODUCT(($T$3=المنصرف!$E$3:$E$717)*1,('بيان العهد والتسويات'!$C84=المنصرف!$C$3:$C$717)*1,المنصرف!$G$3:$G$717)</f>
        <v>0</v>
      </c>
      <c r="U84" s="122">
        <f>SUMPRODUCT(($T$3=المنصرف!$E$3:$E$717)*1,('بيان العهد والتسويات'!$C84=المنصرف!$C$3:$C$717)*1,المنصرف!$J$3:$J$717)</f>
        <v>0</v>
      </c>
      <c r="V84" s="124">
        <f>SUMPRODUCT(($V$3=المنصرف!$E$3:$E$717)*1,('بيان العهد والتسويات'!$C84=المنصرف!$C$3:$C$717)*1,المنصرف!$G$3:$G$717)</f>
        <v>0</v>
      </c>
      <c r="W84" s="123">
        <f>SUMPRODUCT(($V$3=المنصرف!$E$3:$E$717)*1,('بيان العهد والتسويات'!$C84=المنصرف!$C$3:$C$717)*1,المنصرف!$J$3:$J$717)</f>
        <v>0</v>
      </c>
      <c r="X84" s="121">
        <f>SUMPRODUCT(($X$3=المنصرف!$E$3:$E$717)*1,('بيان العهد والتسويات'!$C84=المنصرف!$C$3:$C$717)*1,المنصرف!$G$3:$G$717)</f>
        <v>0</v>
      </c>
      <c r="Y84" s="122">
        <f>SUMPRODUCT(($X$3=المنصرف!$E$3:$E$717)*1,('بيان العهد والتسويات'!$C84=المنصرف!$C$3:$C$717)*1,المنصرف!$J$3:$J$717)</f>
        <v>0</v>
      </c>
      <c r="Z84" s="124">
        <f>SUMPRODUCT(($Z$3=المنصرف!$E$3:$E$717)*1,('بيان العهد والتسويات'!$C84=المنصرف!$C$3:$C$717)*1,المنصرف!$G$3:$G$717)</f>
        <v>0</v>
      </c>
      <c r="AA84" s="123">
        <f>SUMPRODUCT(($Z$3=المنصرف!$E$3:$E$717)*1,('بيان العهد والتسويات'!$C84=المنصرف!$C$3:$C$717)*1,المنصرف!$J$3:$J$717)</f>
        <v>0</v>
      </c>
      <c r="AB84" s="121">
        <f>SUMPRODUCT(($AB$3=المنصرف!$E$3:$E$717)*1,('بيان العهد والتسويات'!$C84=المنصرف!$C$3:$C$717)*1,المنصرف!$G$3:$G$717)</f>
        <v>0</v>
      </c>
      <c r="AC84" s="122">
        <f>SUMPRODUCT(($AB$3=المنصرف!$E$3:$E$717)*1,('بيان العهد والتسويات'!$C84=المنصرف!$C$3:$C$717)*1,المنصرف!$J$3:$J$717)</f>
        <v>0</v>
      </c>
      <c r="AD84" s="124">
        <f>SUMPRODUCT(($AD$3=المنصرف!$E$3:$E$717)*1,('بيان العهد والتسويات'!$C84=المنصرف!$C$3:$C$717)*1,المنصرف!$G$3:$G$717)</f>
        <v>0</v>
      </c>
      <c r="AE84" s="123">
        <f>SUMPRODUCT(($AD$3=المنصرف!$E$3:$E$717)*1,('بيان العهد والتسويات'!$C84=المنصرف!$C$3:$C$717)*1,المنصرف!$J$3:$J$717)</f>
        <v>0</v>
      </c>
      <c r="AF84" s="121">
        <f>SUMPRODUCT(($AF$3=المنصرف!$E$3:$E$717)*1,('بيان العهد والتسويات'!$C84=المنصرف!$C$3:$C$717)*1,المنصرف!$G$3:$G$717)</f>
        <v>0</v>
      </c>
      <c r="AG84" s="122">
        <f>SUMPRODUCT(($AF$3=المنصرف!$E$3:$E$717)*1,('بيان العهد والتسويات'!$C84=المنصرف!$C$3:$C$717)*1,المنصرف!$J$3:$J$717)</f>
        <v>0</v>
      </c>
      <c r="AH84" s="124">
        <f>SUMPRODUCT(($AH$3=المنصرف!$E$3:$E$717)*1,('بيان العهد والتسويات'!$C84=المنصرف!$C$3:$C$717)*1,المنصرف!$G$3:$G$717)</f>
        <v>0</v>
      </c>
      <c r="AI84" s="123">
        <f>SUMPRODUCT(($AH$3=المنصرف!$E$3:$E$717)*1,('بيان العهد والتسويات'!$C84=المنصرف!$C$3:$C$717)*1,المنصرف!$J$3:$J$717)</f>
        <v>0</v>
      </c>
      <c r="AJ84" s="145">
        <f>SUMPRODUCT((AJ$3=المنصرف!$E$3:$E$717)*1,('بيان العهد والتسويات'!$C84=المنصرف!$C$3:$C$717)*1,المنصرف!$G$3:$G$717)</f>
        <v>0</v>
      </c>
      <c r="AK84" s="145">
        <f>SUMPRODUCT((AJ$3=المنصرف!$E$3:$E$717)*1,('بيان العهد والتسويات'!$C84=المنصرف!$C$3:$C$717)*1,المنصرف!$J$3:$J$717)</f>
        <v>0</v>
      </c>
      <c r="AL84" s="161">
        <f>SUMPRODUCT((AL$3=المنصرف!$E$3:$E$717)*1,('بيان العهد والتسويات'!$C84=المنصرف!$C$3:$C$717)*1,المنصرف!$G$3:$G$717)</f>
        <v>0</v>
      </c>
      <c r="AM84" s="161">
        <f>SUMPRODUCT((AL$3=المنصرف!$E$3:$E$717)*1,('بيان العهد والتسويات'!$C84=المنصرف!$C$3:$C$717)*1,المنصرف!$J$3:$J$717)</f>
        <v>0</v>
      </c>
      <c r="AN84" s="160">
        <f>SUMPRODUCT((AN$3=المنصرف!$E$3:$E$717)*1,('بيان العهد والتسويات'!$C84=المنصرف!$C$3:$C$717)*1,المنصرف!$G$3:$G$717)</f>
        <v>0</v>
      </c>
      <c r="AO84" s="160">
        <f>SUMPRODUCT((AN$3=المنصرف!$E$3:$E$717)*1,('بيان العهد والتسويات'!$C84=المنصرف!$C$3:$C$717)*1,المنصرف!$J$3:$J$717)</f>
        <v>0</v>
      </c>
      <c r="AP84" s="160">
        <f>SUMPRODUCT((AP$3=المنصرف!$E$3:$E$717)*1,('بيان العهد والتسويات'!$C84=المنصرف!$C$3:$C$717)*1,المنصرف!$G$3:$G$717)</f>
        <v>0</v>
      </c>
      <c r="AQ84" s="160">
        <f>SUMPRODUCT((AP$3=المنصرف!$E$3:$E$717)*1,('بيان العهد والتسويات'!$C84=المنصرف!$C$3:$C$717)*1,المنصرف!$J$3:$J$717)</f>
        <v>0</v>
      </c>
      <c r="AR84" s="160">
        <f>SUMPRODUCT((AR$3=المنصرف!$E$3:$E$717)*1,('بيان العهد والتسويات'!$C84=المنصرف!$C$3:$C$717)*1,المنصرف!$G$3:$G$717)</f>
        <v>0</v>
      </c>
      <c r="AS84" s="160">
        <f>SUMPRODUCT((AR$3=المنصرف!$E$3:$E$717)*1,('بيان العهد والتسويات'!$C84=المنصرف!$C$3:$C$717)*1,المنصرف!$J$3:$J$717)</f>
        <v>0</v>
      </c>
      <c r="AT84" s="160">
        <f>SUMPRODUCT((AT$3=المنصرف!$E$3:$E$717)*1,('بيان العهد والتسويات'!$C84=المنصرف!$C$3:$C$717)*1,المنصرف!$G$3:$G$717)</f>
        <v>0</v>
      </c>
      <c r="AU84" s="160">
        <f>SUMPRODUCT((AT$3=المنصرف!$E$3:$E$717)*1,('بيان العهد والتسويات'!$C84=المنصرف!$C$3:$C$717)*1,المنصرف!$J$3:$J$717)</f>
        <v>0</v>
      </c>
      <c r="AV84" s="160">
        <f>SUMPRODUCT((AV$3=المنصرف!$E$3:$E$717)*1,('بيان العهد والتسويات'!$C84=المنصرف!$C$3:$C$717)*1,المنصرف!$G$3:$G$717)</f>
        <v>0</v>
      </c>
      <c r="AW84" s="160">
        <f>SUMPRODUCT((AV$3=المنصرف!$E$3:$E$717)*1,('بيان العهد والتسويات'!$C84=المنصرف!$C$3:$C$717)*1,المنصرف!$J$3:$J$717)</f>
        <v>0</v>
      </c>
      <c r="AX84" s="160">
        <f>SUMPRODUCT((AX$3=المنصرف!$E$3:$E$717)*1,('بيان العهد والتسويات'!$C84=المنصرف!$C$3:$C$717)*1,المنصرف!$G$3:$G$717)</f>
        <v>0</v>
      </c>
      <c r="AY84" s="160">
        <f>SUMPRODUCT((AX$3=المنصرف!$E$3:$E$717)*1,('بيان العهد والتسويات'!$C84=المنصرف!$C$3:$C$717)*1,المنصرف!$J$3:$J$717)</f>
        <v>0</v>
      </c>
      <c r="AZ84" s="160">
        <f>SUMPRODUCT((AZ$3=المنصرف!$E$3:$E$717)*1,('بيان العهد والتسويات'!$C84=المنصرف!$C$3:$C$717)*1,المنصرف!$G$3:$G$717)</f>
        <v>0</v>
      </c>
      <c r="BA84" s="160">
        <f>SUMPRODUCT((AZ$3=المنصرف!$E$3:$E$717)*1,('بيان العهد والتسويات'!$C84=المنصرف!$C$3:$C$717)*1,المنصرف!$J$3:$J$717)</f>
        <v>0</v>
      </c>
      <c r="BB84" s="160">
        <f>SUMPRODUCT((BB$3=المنصرف!$E$3:$E$717)*1,('بيان العهد والتسويات'!$C84=المنصرف!$C$3:$C$717)*1,المنصرف!$G$3:$G$717)</f>
        <v>0</v>
      </c>
      <c r="BC84" s="160">
        <f>SUMPRODUCT((BB$3=المنصرف!$E$3:$E$717)*1,('بيان العهد والتسويات'!$C84=المنصرف!$C$3:$C$717)*1,المنصرف!$J$3:$J$717)</f>
        <v>0</v>
      </c>
      <c r="BD84" s="160">
        <f>SUMPRODUCT((BD$3=المنصرف!$E$3:$E$717)*1,('بيان العهد والتسويات'!$C84=المنصرف!$C$3:$C$717)*1,المنصرف!$G$3:$G$717)</f>
        <v>0</v>
      </c>
      <c r="BE84" s="160">
        <f>SUMPRODUCT((BD$3=المنصرف!$E$3:$E$717)*1,('بيان العهد والتسويات'!$C84=المنصرف!$C$3:$C$717)*1,المنصرف!$J$3:$J$717)</f>
        <v>0</v>
      </c>
      <c r="BF84" s="160">
        <f>SUMPRODUCT((BF$3=المنصرف!$E$3:$E$717)*1,('بيان العهد والتسويات'!$C84=المنصرف!$C$3:$C$717)*1,المنصرف!$G$3:$G$717)</f>
        <v>0</v>
      </c>
      <c r="BG84" s="160">
        <f>SUMPRODUCT((BF$3=المنصرف!$E$3:$E$717)*1,('بيان العهد والتسويات'!$C84=المنصرف!$C$3:$C$717)*1,المنصرف!$J$3:$J$717)</f>
        <v>0</v>
      </c>
      <c r="BH84" s="160">
        <f>SUMPRODUCT((BH$3=المنصرف!$E$3:$E$717)*1,('بيان العهد والتسويات'!$C84=المنصرف!$C$3:$C$717)*1,المنصرف!$G$3:$G$717)</f>
        <v>0</v>
      </c>
      <c r="BI84" s="160">
        <f>SUMPRODUCT((BH$3=المنصرف!$E$3:$E$717)*1,('بيان العهد والتسويات'!$C84=المنصرف!$C$3:$C$717)*1,المنصرف!$J$3:$J$717)</f>
        <v>0</v>
      </c>
      <c r="BJ84" s="160">
        <f>SUMPRODUCT((BJ$3=المنصرف!$E$3:$E$717)*1,('بيان العهد والتسويات'!$C84=المنصرف!$C$3:$C$717)*1,المنصرف!$G$3:$G$717)</f>
        <v>0</v>
      </c>
      <c r="BK84" s="160">
        <f>SUMPRODUCT((BJ$3=المنصرف!$E$3:$E$717)*1,('بيان العهد والتسويات'!$C84=المنصرف!$C$3:$C$717)*1,المنصرف!$J$3:$J$717)</f>
        <v>0</v>
      </c>
      <c r="BL84" s="160">
        <f>SUMPRODUCT((BL$3=المنصرف!$E$3:$E$717)*1,('بيان العهد والتسويات'!$C84=المنصرف!$C$3:$C$717)*1,المنصرف!$G$3:$G$717)</f>
        <v>0</v>
      </c>
      <c r="BM84" s="160">
        <f>SUMPRODUCT((BL$3=المنصرف!$E$3:$E$717)*1,('بيان العهد والتسويات'!$C84=المنصرف!$C$3:$C$717)*1,المنصرف!$J$3:$J$717)</f>
        <v>0</v>
      </c>
      <c r="BN84" s="160">
        <f>SUMPRODUCT((BN$3=المنصرف!$E$3:$E$717)*1,('بيان العهد والتسويات'!$C84=المنصرف!$C$3:$C$717)*1,المنصرف!$G$3:$G$717)</f>
        <v>0</v>
      </c>
      <c r="BO84" s="160">
        <f>SUMPRODUCT((BN$3=المنصرف!$E$3:$E$717)*1,('بيان العهد والتسويات'!$C84=المنصرف!$C$3:$C$717)*1,المنصرف!$J$3:$J$717)</f>
        <v>0</v>
      </c>
      <c r="BP84" s="160">
        <f>SUMPRODUCT((BP$3=المنصرف!$E$3:$E$717)*1,('بيان العهد والتسويات'!$C84=المنصرف!$C$3:$C$717)*1,المنصرف!$G$3:$G$717)</f>
        <v>0</v>
      </c>
      <c r="BQ84" s="160">
        <f>SUMPRODUCT((BP$3=المنصرف!$E$3:$E$717)*1,('بيان العهد والتسويات'!$C84=المنصرف!$C$3:$C$717)*1,المنصرف!$J$3:$J$717)</f>
        <v>0</v>
      </c>
      <c r="BR84" s="160">
        <f>SUMPRODUCT((BR$3=المنصرف!$E$3:$E$717)*1,('بيان العهد والتسويات'!$C84=المنصرف!$C$3:$C$717)*1,المنصرف!$G$3:$G$717)</f>
        <v>0</v>
      </c>
      <c r="BS84" s="160">
        <f>SUMPRODUCT((BR$3=المنصرف!$E$3:$E$717)*1,('بيان العهد والتسويات'!$C84=المنصرف!$C$3:$C$717)*1,المنصرف!$J$3:$J$717)</f>
        <v>0</v>
      </c>
      <c r="BT84" s="160">
        <f>SUMPRODUCT((BT$3=المنصرف!$E$3:$E$717)*1,('بيان العهد والتسويات'!$C84=المنصرف!$C$3:$C$717)*1,المنصرف!$G$3:$G$717)</f>
        <v>0</v>
      </c>
      <c r="BU84" s="160">
        <f>SUMPRODUCT((BT$3=المنصرف!$E$3:$E$717)*1,('بيان العهد والتسويات'!$C84=المنصرف!$C$3:$C$717)*1,المنصرف!$J$3:$J$717)</f>
        <v>0</v>
      </c>
      <c r="BV84" s="160">
        <f>SUMPRODUCT((BV$3=المنصرف!$E$3:$E$717)*1,('بيان العهد والتسويات'!$C84=المنصرف!$C$3:$C$717)*1,المنصرف!$G$3:$G$717)</f>
        <v>0</v>
      </c>
      <c r="BW84" s="160">
        <f>SUMPRODUCT((BV$3=المنصرف!$E$3:$E$717)*1,('بيان العهد والتسويات'!$C84=المنصرف!$C$3:$C$717)*1,المنصرف!$J$3:$J$717)</f>
        <v>0</v>
      </c>
      <c r="BX84" s="160">
        <f>SUMPRODUCT((BX$3=المنصرف!$E$3:$E$717)*1,('بيان العهد والتسويات'!$C84=المنصرف!$C$3:$C$717)*1,المنصرف!$G$3:$G$717)</f>
        <v>0</v>
      </c>
      <c r="BY84" s="160">
        <f>SUMPRODUCT((BX$3=المنصرف!$E$3:$E$717)*1,('بيان العهد والتسويات'!$C84=المنصرف!$C$3:$C$717)*1,المنصرف!$J$3:$J$717)</f>
        <v>0</v>
      </c>
      <c r="BZ84" s="160">
        <f>SUMPRODUCT((BZ$3=المنصرف!$E$3:$E$717)*1,('بيان العهد والتسويات'!$C84=المنصرف!$C$3:$C$717)*1,المنصرف!$G$3:$G$717)</f>
        <v>0</v>
      </c>
      <c r="CA84" s="160">
        <f>SUMPRODUCT((BZ$3=المنصرف!$E$3:$E$717)*1,('بيان العهد والتسويات'!$C84=المنصرف!$C$3:$C$717)*1,المنصرف!$J$3:$J$717)</f>
        <v>0</v>
      </c>
      <c r="CB84" s="160">
        <f>SUMPRODUCT((CB$3=المنصرف!$E$3:$E$717)*1,('بيان العهد والتسويات'!$C84=المنصرف!$C$3:$C$717)*1,المنصرف!$G$3:$G$717)</f>
        <v>0</v>
      </c>
      <c r="CC84" s="160">
        <f>SUMPRODUCT((CB$3=المنصرف!$E$3:$E$717)*1,('بيان العهد والتسويات'!$C84=المنصرف!$C$3:$C$717)*1,المنصرف!$J$3:$J$717)</f>
        <v>0</v>
      </c>
      <c r="CD84" s="160">
        <f>SUMPRODUCT((CD$3=المنصرف!$E$3:$E$717)*1,('بيان العهد والتسويات'!$C84=المنصرف!$C$3:$C$717)*1,المنصرف!$G$3:$G$717)</f>
        <v>0</v>
      </c>
      <c r="CE84" s="160">
        <f>SUMPRODUCT((CD$3=المنصرف!$E$3:$E$717)*1,('بيان العهد والتسويات'!$C84=المنصرف!$C$3:$C$717)*1,المنصرف!$J$3:$J$717)</f>
        <v>0</v>
      </c>
      <c r="CF84" s="160">
        <f>SUMPRODUCT((CF$3=المنصرف!$E$3:$E$717)*1,('بيان العهد والتسويات'!$C84=المنصرف!$C$3:$C$717)*1,المنصرف!$G$3:$G$717)</f>
        <v>0</v>
      </c>
      <c r="CG84" s="160">
        <f>SUMPRODUCT((CF$3=المنصرف!$E$3:$E$717)*1,('بيان العهد والتسويات'!$C84=المنصرف!$C$3:$C$717)*1,المنصرف!$J$3:$J$717)</f>
        <v>0</v>
      </c>
      <c r="CH84" s="160">
        <f>SUMPRODUCT((CH$3=المنصرف!$E$3:$E$717)*1,('بيان العهد والتسويات'!$C84=المنصرف!$C$3:$C$717)*1,المنصرف!$G$3:$G$717)</f>
        <v>0</v>
      </c>
      <c r="CI84" s="160">
        <f>SUMPRODUCT((CH$3=المنصرف!$E$3:$E$717)*1,('بيان العهد والتسويات'!$C84=المنصرف!$C$3:$C$717)*1,المنصرف!$J$3:$J$717)</f>
        <v>0</v>
      </c>
      <c r="CJ84" s="160">
        <f>SUMPRODUCT((CJ$3=المنصرف!$E$3:$E$717)*1,('بيان العهد والتسويات'!$C84=المنصرف!$C$3:$C$717)*1,المنصرف!$G$3:$G$717)</f>
        <v>0</v>
      </c>
      <c r="CK84" s="160">
        <f>SUMPRODUCT((CJ$3=المنصرف!$E$3:$E$717)*1,('بيان العهد والتسويات'!$C84=المنصرف!$C$3:$C$717)*1,المنصرف!$J$3:$J$717)</f>
        <v>0</v>
      </c>
      <c r="CL84" s="160">
        <f>SUMPRODUCT((CL$3=المنصرف!$E$3:$E$717)*1,('بيان العهد والتسويات'!$C84=المنصرف!$C$3:$C$717)*1,المنصرف!$G$3:$G$717)</f>
        <v>0</v>
      </c>
      <c r="CM84" s="160">
        <f>SUMPRODUCT((CL$3=المنصرف!$E$3:$E$717)*1,('بيان العهد والتسويات'!$C84=المنصرف!$C$3:$C$717)*1,المنصرف!$J$3:$J$717)</f>
        <v>0</v>
      </c>
      <c r="CN84" s="160">
        <f>SUMPRODUCT((CN$3=المنصرف!$E$3:$E$717)*1,('بيان العهد والتسويات'!$C84=المنصرف!$C$3:$C$717)*1,المنصرف!$G$3:$G$717)</f>
        <v>0</v>
      </c>
      <c r="CO84" s="160">
        <f>SUMPRODUCT((CN$3=المنصرف!$E$3:$E$717)*1,('بيان العهد والتسويات'!$C84=المنصرف!$C$3:$C$717)*1,المنصرف!$J$3:$J$717)</f>
        <v>0</v>
      </c>
      <c r="CP84" s="160">
        <f>SUMPRODUCT((CP$3=المنصرف!$E$3:$E$717)*1,('بيان العهد والتسويات'!$C84=المنصرف!$C$3:$C$717)*1,المنصرف!$G$3:$G$717)</f>
        <v>0</v>
      </c>
      <c r="CQ84" s="160">
        <f>SUMPRODUCT((CP$3=المنصرف!$E$3:$E$717)*1,('بيان العهد والتسويات'!$C84=المنصرف!$C$3:$C$717)*1,المنصرف!$J$3:$J$717)</f>
        <v>0</v>
      </c>
      <c r="CR84" s="160">
        <f>SUMPRODUCT((CR$3=المنصرف!$E$3:$E$717)*1,('بيان العهد والتسويات'!$C84=المنصرف!$C$3:$C$717)*1,المنصرف!$G$3:$G$717)</f>
        <v>0</v>
      </c>
      <c r="CS84" s="160">
        <f>SUMPRODUCT((CR$3=المنصرف!$E$3:$E$717)*1,('بيان العهد والتسويات'!$C84=المنصرف!$C$3:$C$717)*1,المنصرف!$J$3:$J$717)</f>
        <v>0</v>
      </c>
      <c r="CT84" s="160">
        <f>SUMPRODUCT((CT$3=المنصرف!$E$3:$E$717)*1,('بيان العهد والتسويات'!$C84=المنصرف!$C$3:$C$717)*1,المنصرف!$G$3:$G$717)</f>
        <v>0</v>
      </c>
      <c r="CU84" s="160">
        <f>SUMPRODUCT((CT$3=المنصرف!$E$3:$E$717)*1,('بيان العهد والتسويات'!$C84=المنصرف!$C$3:$C$717)*1,المنصرف!$J$3:$J$717)</f>
        <v>0</v>
      </c>
      <c r="CV84" s="160">
        <f>SUMPRODUCT((CV$3=المنصرف!$E$3:$E$717)*1,('بيان العهد والتسويات'!$C84=المنصرف!$C$3:$C$717)*1,المنصرف!$G$3:$G$717)</f>
        <v>0</v>
      </c>
      <c r="CW84" s="160">
        <f>SUMPRODUCT((CV$3=المنصرف!$E$3:$E$717)*1,('بيان العهد والتسويات'!$C84=المنصرف!$C$3:$C$717)*1,المنصرف!$J$3:$J$717)</f>
        <v>0</v>
      </c>
      <c r="CX84" s="160">
        <f>SUMPRODUCT((CX$3=المنصرف!$E$3:$E$717)*1,('بيان العهد والتسويات'!$C84=المنصرف!$C$3:$C$717)*1,المنصرف!$G$3:$G$717)</f>
        <v>0</v>
      </c>
      <c r="CY84" s="160">
        <f>SUMPRODUCT((CX$3=المنصرف!$E$3:$E$717)*1,('بيان العهد والتسويات'!$C84=المنصرف!$C$3:$C$717)*1,المنصرف!$J$3:$J$717)</f>
        <v>0</v>
      </c>
      <c r="CZ84" s="160">
        <f>SUMPRODUCT((CZ$3=المنصرف!$E$3:$E$717)*1,('بيان العهد والتسويات'!$C84=المنصرف!$C$3:$C$717)*1,المنصرف!$G$3:$G$717)</f>
        <v>0</v>
      </c>
      <c r="DA84" s="160">
        <f>SUMPRODUCT((CZ$3=المنصرف!$E$3:$E$717)*1,('بيان العهد والتسويات'!$C84=المنصرف!$C$3:$C$717)*1,المنصرف!$J$3:$J$717)</f>
        <v>0</v>
      </c>
    </row>
    <row r="85" spans="3:105" ht="20.25" x14ac:dyDescent="0.15">
      <c r="C85" s="134">
        <v>45917</v>
      </c>
      <c r="D85" s="121">
        <f>SUMPRODUCT(($D$3=المنصرف!$E$3:$E$717)*1,('بيان العهد والتسويات'!$C85=المنصرف!$C$3:$C$717)*1,المنصرف!$G$3:$G$717)</f>
        <v>0</v>
      </c>
      <c r="E85" s="122">
        <f>SUMPRODUCT(($D$3=المنصرف!$E$3:$E$717)*1,('بيان العهد والتسويات'!$C85=المنصرف!$C$3:$C$717)*1,المنصرف!$J$3:$J$717)</f>
        <v>0</v>
      </c>
      <c r="F85" s="124">
        <f>SUMPRODUCT(($F$3=المنصرف!$E$3:$E$717)*1,('بيان العهد والتسويات'!$C85=المنصرف!$C$3:$C$717)*1,المنصرف!$G$3:$G$717)</f>
        <v>0</v>
      </c>
      <c r="G85" s="123">
        <f>SUMPRODUCT(($F$3=المنصرف!$E$3:$E$717)*1,('بيان العهد والتسويات'!$C85=المنصرف!$C$3:$C$717)*1,المنصرف!$J$3:$J$717)</f>
        <v>0</v>
      </c>
      <c r="H85" s="121">
        <f>SUMPRODUCT(($H$3=المنصرف!$E$3:$E$717)*1,('بيان العهد والتسويات'!$C85=المنصرف!$C$3:$C$717)*1,المنصرف!$G$3:$G$717)</f>
        <v>0</v>
      </c>
      <c r="I85" s="122">
        <f>SUMPRODUCT(($H$3=المنصرف!$E$3:$E$717)*1,('بيان العهد والتسويات'!$C85=المنصرف!$C$3:$C$717)*1,المنصرف!$J$3:$J$717)</f>
        <v>0</v>
      </c>
      <c r="J85" s="124">
        <f>SUMPRODUCT(($J$3=المنصرف!$E$3:$E$717)*1,('بيان العهد والتسويات'!$C85=المنصرف!$C$3:$C$717)*1,المنصرف!$G$3:$G$717)</f>
        <v>0</v>
      </c>
      <c r="K85" s="123">
        <f>SUMPRODUCT(($J$3=المنصرف!$E$3:$E$717)*1,('بيان العهد والتسويات'!$C85=المنصرف!$C$3:$C$717)*1,المنصرف!$J$3:$J$717)</f>
        <v>0</v>
      </c>
      <c r="L85" s="121">
        <f>SUMPRODUCT(($L$3=المنصرف!$E$3:$E$717)*1,('بيان العهد والتسويات'!$C85=المنصرف!$C$3:$C$717)*1,المنصرف!$G$3:$G$717)</f>
        <v>0</v>
      </c>
      <c r="M85" s="122">
        <f>SUMPRODUCT(($L$3=المنصرف!$E$3:$E$717)*1,('بيان العهد والتسويات'!$C85=المنصرف!$C$3:$C$717)*1,المنصرف!$J$3:$J$717)</f>
        <v>0</v>
      </c>
      <c r="N85" s="124">
        <f>SUMPRODUCT(($N$3=المنصرف!$E$3:$E$717)*1,('بيان العهد والتسويات'!$C85=المنصرف!$C$3:$C$717)*1,المنصرف!$G$3:$G$717)</f>
        <v>0</v>
      </c>
      <c r="O85" s="123">
        <f>SUMPRODUCT(($N$3=المنصرف!$E$3:$E$717)*1,('بيان العهد والتسويات'!$C85=المنصرف!$C$3:$C$717)*1,المنصرف!$J$3:$J$717)</f>
        <v>0</v>
      </c>
      <c r="P85" s="121">
        <f>SUMPRODUCT(($P$3=المنصرف!$E$3:$E$717)*1,('بيان العهد والتسويات'!$C85=المنصرف!$C$3:$C$717)*1,المنصرف!$G$3:$G$717)</f>
        <v>0</v>
      </c>
      <c r="Q85" s="122">
        <f>SUMPRODUCT(($P$3=المنصرف!$E$3:$E$717)*1,('بيان العهد والتسويات'!$C85=المنصرف!$C$3:$C$717)*1,المنصرف!$J$3:$J$717)</f>
        <v>0</v>
      </c>
      <c r="R85" s="124">
        <f>SUMPRODUCT(($R$3=المنصرف!$E$3:$E$717)*1,('بيان العهد والتسويات'!$C85=المنصرف!$C$3:$C$717)*1,المنصرف!$G$3:$G$717)</f>
        <v>0</v>
      </c>
      <c r="S85" s="123">
        <f>SUMPRODUCT(($R$3=المنصرف!$E$3:$E$717)*1,('بيان العهد والتسويات'!$C85=المنصرف!$C$3:$C$717)*1,المنصرف!$J$3:$J$717)</f>
        <v>0</v>
      </c>
      <c r="T85" s="121">
        <f>SUMPRODUCT(($T$3=المنصرف!$E$3:$E$717)*1,('بيان العهد والتسويات'!$C85=المنصرف!$C$3:$C$717)*1,المنصرف!$G$3:$G$717)</f>
        <v>0</v>
      </c>
      <c r="U85" s="122">
        <f>SUMPRODUCT(($T$3=المنصرف!$E$3:$E$717)*1,('بيان العهد والتسويات'!$C85=المنصرف!$C$3:$C$717)*1,المنصرف!$J$3:$J$717)</f>
        <v>0</v>
      </c>
      <c r="V85" s="124">
        <f>SUMPRODUCT(($V$3=المنصرف!$E$3:$E$717)*1,('بيان العهد والتسويات'!$C85=المنصرف!$C$3:$C$717)*1,المنصرف!$G$3:$G$717)</f>
        <v>0</v>
      </c>
      <c r="W85" s="123">
        <f>SUMPRODUCT(($V$3=المنصرف!$E$3:$E$717)*1,('بيان العهد والتسويات'!$C85=المنصرف!$C$3:$C$717)*1,المنصرف!$J$3:$J$717)</f>
        <v>0</v>
      </c>
      <c r="X85" s="121">
        <f>SUMPRODUCT(($X$3=المنصرف!$E$3:$E$717)*1,('بيان العهد والتسويات'!$C85=المنصرف!$C$3:$C$717)*1,المنصرف!$G$3:$G$717)</f>
        <v>0</v>
      </c>
      <c r="Y85" s="122">
        <f>SUMPRODUCT(($X$3=المنصرف!$E$3:$E$717)*1,('بيان العهد والتسويات'!$C85=المنصرف!$C$3:$C$717)*1,المنصرف!$J$3:$J$717)</f>
        <v>0</v>
      </c>
      <c r="Z85" s="124">
        <f>SUMPRODUCT(($Z$3=المنصرف!$E$3:$E$717)*1,('بيان العهد والتسويات'!$C85=المنصرف!$C$3:$C$717)*1,المنصرف!$G$3:$G$717)</f>
        <v>0</v>
      </c>
      <c r="AA85" s="123">
        <f>SUMPRODUCT(($Z$3=المنصرف!$E$3:$E$717)*1,('بيان العهد والتسويات'!$C85=المنصرف!$C$3:$C$717)*1,المنصرف!$J$3:$J$717)</f>
        <v>0</v>
      </c>
      <c r="AB85" s="121">
        <f>SUMPRODUCT(($AB$3=المنصرف!$E$3:$E$717)*1,('بيان العهد والتسويات'!$C85=المنصرف!$C$3:$C$717)*1,المنصرف!$G$3:$G$717)</f>
        <v>0</v>
      </c>
      <c r="AC85" s="122">
        <f>SUMPRODUCT(($AB$3=المنصرف!$E$3:$E$717)*1,('بيان العهد والتسويات'!$C85=المنصرف!$C$3:$C$717)*1,المنصرف!$J$3:$J$717)</f>
        <v>0</v>
      </c>
      <c r="AD85" s="124">
        <f>SUMPRODUCT(($AD$3=المنصرف!$E$3:$E$717)*1,('بيان العهد والتسويات'!$C85=المنصرف!$C$3:$C$717)*1,المنصرف!$G$3:$G$717)</f>
        <v>0</v>
      </c>
      <c r="AE85" s="123">
        <f>SUMPRODUCT(($AD$3=المنصرف!$E$3:$E$717)*1,('بيان العهد والتسويات'!$C85=المنصرف!$C$3:$C$717)*1,المنصرف!$J$3:$J$717)</f>
        <v>0</v>
      </c>
      <c r="AF85" s="121">
        <f>SUMPRODUCT(($AF$3=المنصرف!$E$3:$E$717)*1,('بيان العهد والتسويات'!$C85=المنصرف!$C$3:$C$717)*1,المنصرف!$G$3:$G$717)</f>
        <v>0</v>
      </c>
      <c r="AG85" s="122">
        <f>SUMPRODUCT(($AF$3=المنصرف!$E$3:$E$717)*1,('بيان العهد والتسويات'!$C85=المنصرف!$C$3:$C$717)*1,المنصرف!$J$3:$J$717)</f>
        <v>0</v>
      </c>
      <c r="AH85" s="124">
        <f>SUMPRODUCT(($AH$3=المنصرف!$E$3:$E$717)*1,('بيان العهد والتسويات'!$C85=المنصرف!$C$3:$C$717)*1,المنصرف!$G$3:$G$717)</f>
        <v>0</v>
      </c>
      <c r="AI85" s="123">
        <f>SUMPRODUCT(($AH$3=المنصرف!$E$3:$E$717)*1,('بيان العهد والتسويات'!$C85=المنصرف!$C$3:$C$717)*1,المنصرف!$J$3:$J$717)</f>
        <v>0</v>
      </c>
      <c r="AJ85" s="145">
        <f>SUMPRODUCT((AJ$3=المنصرف!$E$3:$E$717)*1,('بيان العهد والتسويات'!$C85=المنصرف!$C$3:$C$717)*1,المنصرف!$G$3:$G$717)</f>
        <v>0</v>
      </c>
      <c r="AK85" s="145">
        <f>SUMPRODUCT((AJ$3=المنصرف!$E$3:$E$717)*1,('بيان العهد والتسويات'!$C85=المنصرف!$C$3:$C$717)*1,المنصرف!$J$3:$J$717)</f>
        <v>0</v>
      </c>
      <c r="AL85" s="161">
        <f>SUMPRODUCT((AL$3=المنصرف!$E$3:$E$717)*1,('بيان العهد والتسويات'!$C85=المنصرف!$C$3:$C$717)*1,المنصرف!$G$3:$G$717)</f>
        <v>0</v>
      </c>
      <c r="AM85" s="161">
        <f>SUMPRODUCT((AL$3=المنصرف!$E$3:$E$717)*1,('بيان العهد والتسويات'!$C85=المنصرف!$C$3:$C$717)*1,المنصرف!$J$3:$J$717)</f>
        <v>0</v>
      </c>
      <c r="AN85" s="160">
        <f>SUMPRODUCT((AN$3=المنصرف!$E$3:$E$717)*1,('بيان العهد والتسويات'!$C85=المنصرف!$C$3:$C$717)*1,المنصرف!$G$3:$G$717)</f>
        <v>0</v>
      </c>
      <c r="AO85" s="160">
        <f>SUMPRODUCT((AN$3=المنصرف!$E$3:$E$717)*1,('بيان العهد والتسويات'!$C85=المنصرف!$C$3:$C$717)*1,المنصرف!$J$3:$J$717)</f>
        <v>0</v>
      </c>
      <c r="AP85" s="160">
        <f>SUMPRODUCT((AP$3=المنصرف!$E$3:$E$717)*1,('بيان العهد والتسويات'!$C85=المنصرف!$C$3:$C$717)*1,المنصرف!$G$3:$G$717)</f>
        <v>0</v>
      </c>
      <c r="AQ85" s="160">
        <f>SUMPRODUCT((AP$3=المنصرف!$E$3:$E$717)*1,('بيان العهد والتسويات'!$C85=المنصرف!$C$3:$C$717)*1,المنصرف!$J$3:$J$717)</f>
        <v>0</v>
      </c>
      <c r="AR85" s="160">
        <f>SUMPRODUCT((AR$3=المنصرف!$E$3:$E$717)*1,('بيان العهد والتسويات'!$C85=المنصرف!$C$3:$C$717)*1,المنصرف!$G$3:$G$717)</f>
        <v>0</v>
      </c>
      <c r="AS85" s="160">
        <f>SUMPRODUCT((AR$3=المنصرف!$E$3:$E$717)*1,('بيان العهد والتسويات'!$C85=المنصرف!$C$3:$C$717)*1,المنصرف!$J$3:$J$717)</f>
        <v>0</v>
      </c>
      <c r="AT85" s="160">
        <f>SUMPRODUCT((AT$3=المنصرف!$E$3:$E$717)*1,('بيان العهد والتسويات'!$C85=المنصرف!$C$3:$C$717)*1,المنصرف!$G$3:$G$717)</f>
        <v>0</v>
      </c>
      <c r="AU85" s="160">
        <f>SUMPRODUCT((AT$3=المنصرف!$E$3:$E$717)*1,('بيان العهد والتسويات'!$C85=المنصرف!$C$3:$C$717)*1,المنصرف!$J$3:$J$717)</f>
        <v>0</v>
      </c>
      <c r="AV85" s="160">
        <f>SUMPRODUCT((AV$3=المنصرف!$E$3:$E$717)*1,('بيان العهد والتسويات'!$C85=المنصرف!$C$3:$C$717)*1,المنصرف!$G$3:$G$717)</f>
        <v>0</v>
      </c>
      <c r="AW85" s="160">
        <f>SUMPRODUCT((AV$3=المنصرف!$E$3:$E$717)*1,('بيان العهد والتسويات'!$C85=المنصرف!$C$3:$C$717)*1,المنصرف!$J$3:$J$717)</f>
        <v>0</v>
      </c>
      <c r="AX85" s="160">
        <f>SUMPRODUCT((AX$3=المنصرف!$E$3:$E$717)*1,('بيان العهد والتسويات'!$C85=المنصرف!$C$3:$C$717)*1,المنصرف!$G$3:$G$717)</f>
        <v>0</v>
      </c>
      <c r="AY85" s="160">
        <f>SUMPRODUCT((AX$3=المنصرف!$E$3:$E$717)*1,('بيان العهد والتسويات'!$C85=المنصرف!$C$3:$C$717)*1,المنصرف!$J$3:$J$717)</f>
        <v>0</v>
      </c>
      <c r="AZ85" s="160">
        <f>SUMPRODUCT((AZ$3=المنصرف!$E$3:$E$717)*1,('بيان العهد والتسويات'!$C85=المنصرف!$C$3:$C$717)*1,المنصرف!$G$3:$G$717)</f>
        <v>0</v>
      </c>
      <c r="BA85" s="160">
        <f>SUMPRODUCT((AZ$3=المنصرف!$E$3:$E$717)*1,('بيان العهد والتسويات'!$C85=المنصرف!$C$3:$C$717)*1,المنصرف!$J$3:$J$717)</f>
        <v>0</v>
      </c>
      <c r="BB85" s="160">
        <f>SUMPRODUCT((BB$3=المنصرف!$E$3:$E$717)*1,('بيان العهد والتسويات'!$C85=المنصرف!$C$3:$C$717)*1,المنصرف!$G$3:$G$717)</f>
        <v>0</v>
      </c>
      <c r="BC85" s="160">
        <f>SUMPRODUCT((BB$3=المنصرف!$E$3:$E$717)*1,('بيان العهد والتسويات'!$C85=المنصرف!$C$3:$C$717)*1,المنصرف!$J$3:$J$717)</f>
        <v>0</v>
      </c>
      <c r="BD85" s="160">
        <f>SUMPRODUCT((BD$3=المنصرف!$E$3:$E$717)*1,('بيان العهد والتسويات'!$C85=المنصرف!$C$3:$C$717)*1,المنصرف!$G$3:$G$717)</f>
        <v>0</v>
      </c>
      <c r="BE85" s="160">
        <f>SUMPRODUCT((BD$3=المنصرف!$E$3:$E$717)*1,('بيان العهد والتسويات'!$C85=المنصرف!$C$3:$C$717)*1,المنصرف!$J$3:$J$717)</f>
        <v>0</v>
      </c>
      <c r="BF85" s="160">
        <f>SUMPRODUCT((BF$3=المنصرف!$E$3:$E$717)*1,('بيان العهد والتسويات'!$C85=المنصرف!$C$3:$C$717)*1,المنصرف!$G$3:$G$717)</f>
        <v>0</v>
      </c>
      <c r="BG85" s="160">
        <f>SUMPRODUCT((BF$3=المنصرف!$E$3:$E$717)*1,('بيان العهد والتسويات'!$C85=المنصرف!$C$3:$C$717)*1,المنصرف!$J$3:$J$717)</f>
        <v>0</v>
      </c>
      <c r="BH85" s="160">
        <f>SUMPRODUCT((BH$3=المنصرف!$E$3:$E$717)*1,('بيان العهد والتسويات'!$C85=المنصرف!$C$3:$C$717)*1,المنصرف!$G$3:$G$717)</f>
        <v>0</v>
      </c>
      <c r="BI85" s="160">
        <f>SUMPRODUCT((BH$3=المنصرف!$E$3:$E$717)*1,('بيان العهد والتسويات'!$C85=المنصرف!$C$3:$C$717)*1,المنصرف!$J$3:$J$717)</f>
        <v>0</v>
      </c>
      <c r="BJ85" s="160">
        <f>SUMPRODUCT((BJ$3=المنصرف!$E$3:$E$717)*1,('بيان العهد والتسويات'!$C85=المنصرف!$C$3:$C$717)*1,المنصرف!$G$3:$G$717)</f>
        <v>0</v>
      </c>
      <c r="BK85" s="160">
        <f>SUMPRODUCT((BJ$3=المنصرف!$E$3:$E$717)*1,('بيان العهد والتسويات'!$C85=المنصرف!$C$3:$C$717)*1,المنصرف!$J$3:$J$717)</f>
        <v>0</v>
      </c>
      <c r="BL85" s="160">
        <f>SUMPRODUCT((BL$3=المنصرف!$E$3:$E$717)*1,('بيان العهد والتسويات'!$C85=المنصرف!$C$3:$C$717)*1,المنصرف!$G$3:$G$717)</f>
        <v>0</v>
      </c>
      <c r="BM85" s="160">
        <f>SUMPRODUCT((BL$3=المنصرف!$E$3:$E$717)*1,('بيان العهد والتسويات'!$C85=المنصرف!$C$3:$C$717)*1,المنصرف!$J$3:$J$717)</f>
        <v>0</v>
      </c>
      <c r="BN85" s="160">
        <f>SUMPRODUCT((BN$3=المنصرف!$E$3:$E$717)*1,('بيان العهد والتسويات'!$C85=المنصرف!$C$3:$C$717)*1,المنصرف!$G$3:$G$717)</f>
        <v>0</v>
      </c>
      <c r="BO85" s="160">
        <f>SUMPRODUCT((BN$3=المنصرف!$E$3:$E$717)*1,('بيان العهد والتسويات'!$C85=المنصرف!$C$3:$C$717)*1,المنصرف!$J$3:$J$717)</f>
        <v>0</v>
      </c>
      <c r="BP85" s="160">
        <f>SUMPRODUCT((BP$3=المنصرف!$E$3:$E$717)*1,('بيان العهد والتسويات'!$C85=المنصرف!$C$3:$C$717)*1,المنصرف!$G$3:$G$717)</f>
        <v>0</v>
      </c>
      <c r="BQ85" s="160">
        <f>SUMPRODUCT((BP$3=المنصرف!$E$3:$E$717)*1,('بيان العهد والتسويات'!$C85=المنصرف!$C$3:$C$717)*1,المنصرف!$J$3:$J$717)</f>
        <v>0</v>
      </c>
      <c r="BR85" s="160">
        <f>SUMPRODUCT((BR$3=المنصرف!$E$3:$E$717)*1,('بيان العهد والتسويات'!$C85=المنصرف!$C$3:$C$717)*1,المنصرف!$G$3:$G$717)</f>
        <v>0</v>
      </c>
      <c r="BS85" s="160">
        <f>SUMPRODUCT((BR$3=المنصرف!$E$3:$E$717)*1,('بيان العهد والتسويات'!$C85=المنصرف!$C$3:$C$717)*1,المنصرف!$J$3:$J$717)</f>
        <v>0</v>
      </c>
      <c r="BT85" s="160">
        <f>SUMPRODUCT((BT$3=المنصرف!$E$3:$E$717)*1,('بيان العهد والتسويات'!$C85=المنصرف!$C$3:$C$717)*1,المنصرف!$G$3:$G$717)</f>
        <v>0</v>
      </c>
      <c r="BU85" s="160">
        <f>SUMPRODUCT((BT$3=المنصرف!$E$3:$E$717)*1,('بيان العهد والتسويات'!$C85=المنصرف!$C$3:$C$717)*1,المنصرف!$J$3:$J$717)</f>
        <v>0</v>
      </c>
      <c r="BV85" s="160">
        <f>SUMPRODUCT((BV$3=المنصرف!$E$3:$E$717)*1,('بيان العهد والتسويات'!$C85=المنصرف!$C$3:$C$717)*1,المنصرف!$G$3:$G$717)</f>
        <v>0</v>
      </c>
      <c r="BW85" s="160">
        <f>SUMPRODUCT((BV$3=المنصرف!$E$3:$E$717)*1,('بيان العهد والتسويات'!$C85=المنصرف!$C$3:$C$717)*1,المنصرف!$J$3:$J$717)</f>
        <v>0</v>
      </c>
      <c r="BX85" s="160">
        <f>SUMPRODUCT((BX$3=المنصرف!$E$3:$E$717)*1,('بيان العهد والتسويات'!$C85=المنصرف!$C$3:$C$717)*1,المنصرف!$G$3:$G$717)</f>
        <v>0</v>
      </c>
      <c r="BY85" s="160">
        <f>SUMPRODUCT((BX$3=المنصرف!$E$3:$E$717)*1,('بيان العهد والتسويات'!$C85=المنصرف!$C$3:$C$717)*1,المنصرف!$J$3:$J$717)</f>
        <v>0</v>
      </c>
      <c r="BZ85" s="160">
        <f>SUMPRODUCT((BZ$3=المنصرف!$E$3:$E$717)*1,('بيان العهد والتسويات'!$C85=المنصرف!$C$3:$C$717)*1,المنصرف!$G$3:$G$717)</f>
        <v>0</v>
      </c>
      <c r="CA85" s="160">
        <f>SUMPRODUCT((BZ$3=المنصرف!$E$3:$E$717)*1,('بيان العهد والتسويات'!$C85=المنصرف!$C$3:$C$717)*1,المنصرف!$J$3:$J$717)</f>
        <v>0</v>
      </c>
      <c r="CB85" s="160">
        <f>SUMPRODUCT((CB$3=المنصرف!$E$3:$E$717)*1,('بيان العهد والتسويات'!$C85=المنصرف!$C$3:$C$717)*1,المنصرف!$G$3:$G$717)</f>
        <v>0</v>
      </c>
      <c r="CC85" s="160">
        <f>SUMPRODUCT((CB$3=المنصرف!$E$3:$E$717)*1,('بيان العهد والتسويات'!$C85=المنصرف!$C$3:$C$717)*1,المنصرف!$J$3:$J$717)</f>
        <v>0</v>
      </c>
      <c r="CD85" s="160">
        <f>SUMPRODUCT((CD$3=المنصرف!$E$3:$E$717)*1,('بيان العهد والتسويات'!$C85=المنصرف!$C$3:$C$717)*1,المنصرف!$G$3:$G$717)</f>
        <v>0</v>
      </c>
      <c r="CE85" s="160">
        <f>SUMPRODUCT((CD$3=المنصرف!$E$3:$E$717)*1,('بيان العهد والتسويات'!$C85=المنصرف!$C$3:$C$717)*1,المنصرف!$J$3:$J$717)</f>
        <v>0</v>
      </c>
      <c r="CF85" s="160">
        <f>SUMPRODUCT((CF$3=المنصرف!$E$3:$E$717)*1,('بيان العهد والتسويات'!$C85=المنصرف!$C$3:$C$717)*1,المنصرف!$G$3:$G$717)</f>
        <v>0</v>
      </c>
      <c r="CG85" s="160">
        <f>SUMPRODUCT((CF$3=المنصرف!$E$3:$E$717)*1,('بيان العهد والتسويات'!$C85=المنصرف!$C$3:$C$717)*1,المنصرف!$J$3:$J$717)</f>
        <v>0</v>
      </c>
      <c r="CH85" s="160">
        <f>SUMPRODUCT((CH$3=المنصرف!$E$3:$E$717)*1,('بيان العهد والتسويات'!$C85=المنصرف!$C$3:$C$717)*1,المنصرف!$G$3:$G$717)</f>
        <v>0</v>
      </c>
      <c r="CI85" s="160">
        <f>SUMPRODUCT((CH$3=المنصرف!$E$3:$E$717)*1,('بيان العهد والتسويات'!$C85=المنصرف!$C$3:$C$717)*1,المنصرف!$J$3:$J$717)</f>
        <v>0</v>
      </c>
      <c r="CJ85" s="160">
        <f>SUMPRODUCT((CJ$3=المنصرف!$E$3:$E$717)*1,('بيان العهد والتسويات'!$C85=المنصرف!$C$3:$C$717)*1,المنصرف!$G$3:$G$717)</f>
        <v>0</v>
      </c>
      <c r="CK85" s="160">
        <f>SUMPRODUCT((CJ$3=المنصرف!$E$3:$E$717)*1,('بيان العهد والتسويات'!$C85=المنصرف!$C$3:$C$717)*1,المنصرف!$J$3:$J$717)</f>
        <v>0</v>
      </c>
      <c r="CL85" s="160">
        <f>SUMPRODUCT((CL$3=المنصرف!$E$3:$E$717)*1,('بيان العهد والتسويات'!$C85=المنصرف!$C$3:$C$717)*1,المنصرف!$G$3:$G$717)</f>
        <v>0</v>
      </c>
      <c r="CM85" s="160">
        <f>SUMPRODUCT((CL$3=المنصرف!$E$3:$E$717)*1,('بيان العهد والتسويات'!$C85=المنصرف!$C$3:$C$717)*1,المنصرف!$J$3:$J$717)</f>
        <v>0</v>
      </c>
      <c r="CN85" s="160">
        <f>SUMPRODUCT((CN$3=المنصرف!$E$3:$E$717)*1,('بيان العهد والتسويات'!$C85=المنصرف!$C$3:$C$717)*1,المنصرف!$G$3:$G$717)</f>
        <v>0</v>
      </c>
      <c r="CO85" s="160">
        <f>SUMPRODUCT((CN$3=المنصرف!$E$3:$E$717)*1,('بيان العهد والتسويات'!$C85=المنصرف!$C$3:$C$717)*1,المنصرف!$J$3:$J$717)</f>
        <v>0</v>
      </c>
      <c r="CP85" s="160">
        <f>SUMPRODUCT((CP$3=المنصرف!$E$3:$E$717)*1,('بيان العهد والتسويات'!$C85=المنصرف!$C$3:$C$717)*1,المنصرف!$G$3:$G$717)</f>
        <v>0</v>
      </c>
      <c r="CQ85" s="160">
        <f>SUMPRODUCT((CP$3=المنصرف!$E$3:$E$717)*1,('بيان العهد والتسويات'!$C85=المنصرف!$C$3:$C$717)*1,المنصرف!$J$3:$J$717)</f>
        <v>0</v>
      </c>
      <c r="CR85" s="160">
        <f>SUMPRODUCT((CR$3=المنصرف!$E$3:$E$717)*1,('بيان العهد والتسويات'!$C85=المنصرف!$C$3:$C$717)*1,المنصرف!$G$3:$G$717)</f>
        <v>0</v>
      </c>
      <c r="CS85" s="160">
        <f>SUMPRODUCT((CR$3=المنصرف!$E$3:$E$717)*1,('بيان العهد والتسويات'!$C85=المنصرف!$C$3:$C$717)*1,المنصرف!$J$3:$J$717)</f>
        <v>0</v>
      </c>
      <c r="CT85" s="160">
        <f>SUMPRODUCT((CT$3=المنصرف!$E$3:$E$717)*1,('بيان العهد والتسويات'!$C85=المنصرف!$C$3:$C$717)*1,المنصرف!$G$3:$G$717)</f>
        <v>0</v>
      </c>
      <c r="CU85" s="160">
        <f>SUMPRODUCT((CT$3=المنصرف!$E$3:$E$717)*1,('بيان العهد والتسويات'!$C85=المنصرف!$C$3:$C$717)*1,المنصرف!$J$3:$J$717)</f>
        <v>0</v>
      </c>
      <c r="CV85" s="160">
        <f>SUMPRODUCT((CV$3=المنصرف!$E$3:$E$717)*1,('بيان العهد والتسويات'!$C85=المنصرف!$C$3:$C$717)*1,المنصرف!$G$3:$G$717)</f>
        <v>0</v>
      </c>
      <c r="CW85" s="160">
        <f>SUMPRODUCT((CV$3=المنصرف!$E$3:$E$717)*1,('بيان العهد والتسويات'!$C85=المنصرف!$C$3:$C$717)*1,المنصرف!$J$3:$J$717)</f>
        <v>0</v>
      </c>
      <c r="CX85" s="160">
        <f>SUMPRODUCT((CX$3=المنصرف!$E$3:$E$717)*1,('بيان العهد والتسويات'!$C85=المنصرف!$C$3:$C$717)*1,المنصرف!$G$3:$G$717)</f>
        <v>0</v>
      </c>
      <c r="CY85" s="160">
        <f>SUMPRODUCT((CX$3=المنصرف!$E$3:$E$717)*1,('بيان العهد والتسويات'!$C85=المنصرف!$C$3:$C$717)*1,المنصرف!$J$3:$J$717)</f>
        <v>0</v>
      </c>
      <c r="CZ85" s="160">
        <f>SUMPRODUCT((CZ$3=المنصرف!$E$3:$E$717)*1,('بيان العهد والتسويات'!$C85=المنصرف!$C$3:$C$717)*1,المنصرف!$G$3:$G$717)</f>
        <v>0</v>
      </c>
      <c r="DA85" s="160">
        <f>SUMPRODUCT((CZ$3=المنصرف!$E$3:$E$717)*1,('بيان العهد والتسويات'!$C85=المنصرف!$C$3:$C$717)*1,المنصرف!$J$3:$J$717)</f>
        <v>0</v>
      </c>
    </row>
    <row r="86" spans="3:105" ht="20.25" x14ac:dyDescent="0.15">
      <c r="C86" s="134">
        <v>45918</v>
      </c>
      <c r="D86" s="121">
        <f>SUMPRODUCT(($D$3=المنصرف!$E$3:$E$717)*1,('بيان العهد والتسويات'!$C86=المنصرف!$C$3:$C$717)*1,المنصرف!$G$3:$G$717)</f>
        <v>0</v>
      </c>
      <c r="E86" s="122">
        <f>SUMPRODUCT(($D$3=المنصرف!$E$3:$E$717)*1,('بيان العهد والتسويات'!$C86=المنصرف!$C$3:$C$717)*1,المنصرف!$J$3:$J$717)</f>
        <v>0</v>
      </c>
      <c r="F86" s="124">
        <f>SUMPRODUCT(($F$3=المنصرف!$E$3:$E$717)*1,('بيان العهد والتسويات'!$C86=المنصرف!$C$3:$C$717)*1,المنصرف!$G$3:$G$717)</f>
        <v>0</v>
      </c>
      <c r="G86" s="123">
        <f>SUMPRODUCT(($F$3=المنصرف!$E$3:$E$717)*1,('بيان العهد والتسويات'!$C86=المنصرف!$C$3:$C$717)*1,المنصرف!$J$3:$J$717)</f>
        <v>0</v>
      </c>
      <c r="H86" s="121">
        <f>SUMPRODUCT(($H$3=المنصرف!$E$3:$E$717)*1,('بيان العهد والتسويات'!$C86=المنصرف!$C$3:$C$717)*1,المنصرف!$G$3:$G$717)</f>
        <v>0</v>
      </c>
      <c r="I86" s="122">
        <f>SUMPRODUCT(($H$3=المنصرف!$E$3:$E$717)*1,('بيان العهد والتسويات'!$C86=المنصرف!$C$3:$C$717)*1,المنصرف!$J$3:$J$717)</f>
        <v>0</v>
      </c>
      <c r="J86" s="124">
        <f>SUMPRODUCT(($J$3=المنصرف!$E$3:$E$717)*1,('بيان العهد والتسويات'!$C86=المنصرف!$C$3:$C$717)*1,المنصرف!$G$3:$G$717)</f>
        <v>0</v>
      </c>
      <c r="K86" s="123">
        <f>SUMPRODUCT(($J$3=المنصرف!$E$3:$E$717)*1,('بيان العهد والتسويات'!$C86=المنصرف!$C$3:$C$717)*1,المنصرف!$J$3:$J$717)</f>
        <v>0</v>
      </c>
      <c r="L86" s="121">
        <f>SUMPRODUCT(($L$3=المنصرف!$E$3:$E$717)*1,('بيان العهد والتسويات'!$C86=المنصرف!$C$3:$C$717)*1,المنصرف!$G$3:$G$717)</f>
        <v>0</v>
      </c>
      <c r="M86" s="122">
        <f>SUMPRODUCT(($L$3=المنصرف!$E$3:$E$717)*1,('بيان العهد والتسويات'!$C86=المنصرف!$C$3:$C$717)*1,المنصرف!$J$3:$J$717)</f>
        <v>0</v>
      </c>
      <c r="N86" s="124">
        <f>SUMPRODUCT(($N$3=المنصرف!$E$3:$E$717)*1,('بيان العهد والتسويات'!$C86=المنصرف!$C$3:$C$717)*1,المنصرف!$G$3:$G$717)</f>
        <v>0</v>
      </c>
      <c r="O86" s="123">
        <f>SUMPRODUCT(($N$3=المنصرف!$E$3:$E$717)*1,('بيان العهد والتسويات'!$C86=المنصرف!$C$3:$C$717)*1,المنصرف!$J$3:$J$717)</f>
        <v>0</v>
      </c>
      <c r="P86" s="121">
        <f>SUMPRODUCT(($P$3=المنصرف!$E$3:$E$717)*1,('بيان العهد والتسويات'!$C86=المنصرف!$C$3:$C$717)*1,المنصرف!$G$3:$G$717)</f>
        <v>0</v>
      </c>
      <c r="Q86" s="122">
        <f>SUMPRODUCT(($P$3=المنصرف!$E$3:$E$717)*1,('بيان العهد والتسويات'!$C86=المنصرف!$C$3:$C$717)*1,المنصرف!$J$3:$J$717)</f>
        <v>0</v>
      </c>
      <c r="R86" s="124">
        <f>SUMPRODUCT(($R$3=المنصرف!$E$3:$E$717)*1,('بيان العهد والتسويات'!$C86=المنصرف!$C$3:$C$717)*1,المنصرف!$G$3:$G$717)</f>
        <v>0</v>
      </c>
      <c r="S86" s="123">
        <f>SUMPRODUCT(($R$3=المنصرف!$E$3:$E$717)*1,('بيان العهد والتسويات'!$C86=المنصرف!$C$3:$C$717)*1,المنصرف!$J$3:$J$717)</f>
        <v>0</v>
      </c>
      <c r="T86" s="121">
        <f>SUMPRODUCT(($T$3=المنصرف!$E$3:$E$717)*1,('بيان العهد والتسويات'!$C86=المنصرف!$C$3:$C$717)*1,المنصرف!$G$3:$G$717)</f>
        <v>0</v>
      </c>
      <c r="U86" s="122">
        <f>SUMPRODUCT(($T$3=المنصرف!$E$3:$E$717)*1,('بيان العهد والتسويات'!$C86=المنصرف!$C$3:$C$717)*1,المنصرف!$J$3:$J$717)</f>
        <v>0</v>
      </c>
      <c r="V86" s="124">
        <f>SUMPRODUCT(($V$3=المنصرف!$E$3:$E$717)*1,('بيان العهد والتسويات'!$C86=المنصرف!$C$3:$C$717)*1,المنصرف!$G$3:$G$717)</f>
        <v>0</v>
      </c>
      <c r="W86" s="123">
        <f>SUMPRODUCT(($V$3=المنصرف!$E$3:$E$717)*1,('بيان العهد والتسويات'!$C86=المنصرف!$C$3:$C$717)*1,المنصرف!$J$3:$J$717)</f>
        <v>0</v>
      </c>
      <c r="X86" s="121">
        <f>SUMPRODUCT(($X$3=المنصرف!$E$3:$E$717)*1,('بيان العهد والتسويات'!$C86=المنصرف!$C$3:$C$717)*1,المنصرف!$G$3:$G$717)</f>
        <v>0</v>
      </c>
      <c r="Y86" s="122">
        <f>SUMPRODUCT(($X$3=المنصرف!$E$3:$E$717)*1,('بيان العهد والتسويات'!$C86=المنصرف!$C$3:$C$717)*1,المنصرف!$J$3:$J$717)</f>
        <v>0</v>
      </c>
      <c r="Z86" s="124">
        <f>SUMPRODUCT(($Z$3=المنصرف!$E$3:$E$717)*1,('بيان العهد والتسويات'!$C86=المنصرف!$C$3:$C$717)*1,المنصرف!$G$3:$G$717)</f>
        <v>0</v>
      </c>
      <c r="AA86" s="123">
        <f>SUMPRODUCT(($Z$3=المنصرف!$E$3:$E$717)*1,('بيان العهد والتسويات'!$C86=المنصرف!$C$3:$C$717)*1,المنصرف!$J$3:$J$717)</f>
        <v>0</v>
      </c>
      <c r="AB86" s="121">
        <f>SUMPRODUCT(($AB$3=المنصرف!$E$3:$E$717)*1,('بيان العهد والتسويات'!$C86=المنصرف!$C$3:$C$717)*1,المنصرف!$G$3:$G$717)</f>
        <v>0</v>
      </c>
      <c r="AC86" s="122">
        <f>SUMPRODUCT(($AB$3=المنصرف!$E$3:$E$717)*1,('بيان العهد والتسويات'!$C86=المنصرف!$C$3:$C$717)*1,المنصرف!$J$3:$J$717)</f>
        <v>0</v>
      </c>
      <c r="AD86" s="124">
        <f>SUMPRODUCT(($AD$3=المنصرف!$E$3:$E$717)*1,('بيان العهد والتسويات'!$C86=المنصرف!$C$3:$C$717)*1,المنصرف!$G$3:$G$717)</f>
        <v>0</v>
      </c>
      <c r="AE86" s="123">
        <f>SUMPRODUCT(($AD$3=المنصرف!$E$3:$E$717)*1,('بيان العهد والتسويات'!$C86=المنصرف!$C$3:$C$717)*1,المنصرف!$J$3:$J$717)</f>
        <v>0</v>
      </c>
      <c r="AF86" s="121">
        <f>SUMPRODUCT(($AF$3=المنصرف!$E$3:$E$717)*1,('بيان العهد والتسويات'!$C86=المنصرف!$C$3:$C$717)*1,المنصرف!$G$3:$G$717)</f>
        <v>0</v>
      </c>
      <c r="AG86" s="122">
        <f>SUMPRODUCT(($AF$3=المنصرف!$E$3:$E$717)*1,('بيان العهد والتسويات'!$C86=المنصرف!$C$3:$C$717)*1,المنصرف!$J$3:$J$717)</f>
        <v>0</v>
      </c>
      <c r="AH86" s="124">
        <f>SUMPRODUCT(($AH$3=المنصرف!$E$3:$E$717)*1,('بيان العهد والتسويات'!$C86=المنصرف!$C$3:$C$717)*1,المنصرف!$G$3:$G$717)</f>
        <v>0</v>
      </c>
      <c r="AI86" s="123">
        <f>SUMPRODUCT(($AH$3=المنصرف!$E$3:$E$717)*1,('بيان العهد والتسويات'!$C86=المنصرف!$C$3:$C$717)*1,المنصرف!$J$3:$J$717)</f>
        <v>0</v>
      </c>
      <c r="AJ86" s="145">
        <f>SUMPRODUCT((AJ$3=المنصرف!$E$3:$E$717)*1,('بيان العهد والتسويات'!$C86=المنصرف!$C$3:$C$717)*1,المنصرف!$G$3:$G$717)</f>
        <v>0</v>
      </c>
      <c r="AK86" s="145">
        <f>SUMPRODUCT((AJ$3=المنصرف!$E$3:$E$717)*1,('بيان العهد والتسويات'!$C86=المنصرف!$C$3:$C$717)*1,المنصرف!$J$3:$J$717)</f>
        <v>0</v>
      </c>
      <c r="AL86" s="161">
        <f>SUMPRODUCT((AL$3=المنصرف!$E$3:$E$717)*1,('بيان العهد والتسويات'!$C86=المنصرف!$C$3:$C$717)*1,المنصرف!$G$3:$G$717)</f>
        <v>0</v>
      </c>
      <c r="AM86" s="161">
        <f>SUMPRODUCT((AL$3=المنصرف!$E$3:$E$717)*1,('بيان العهد والتسويات'!$C86=المنصرف!$C$3:$C$717)*1,المنصرف!$J$3:$J$717)</f>
        <v>0</v>
      </c>
      <c r="AN86" s="160">
        <f>SUMPRODUCT((AN$3=المنصرف!$E$3:$E$717)*1,('بيان العهد والتسويات'!$C86=المنصرف!$C$3:$C$717)*1,المنصرف!$G$3:$G$717)</f>
        <v>0</v>
      </c>
      <c r="AO86" s="160">
        <f>SUMPRODUCT((AN$3=المنصرف!$E$3:$E$717)*1,('بيان العهد والتسويات'!$C86=المنصرف!$C$3:$C$717)*1,المنصرف!$J$3:$J$717)</f>
        <v>0</v>
      </c>
      <c r="AP86" s="160">
        <f>SUMPRODUCT((AP$3=المنصرف!$E$3:$E$717)*1,('بيان العهد والتسويات'!$C86=المنصرف!$C$3:$C$717)*1,المنصرف!$G$3:$G$717)</f>
        <v>0</v>
      </c>
      <c r="AQ86" s="160">
        <f>SUMPRODUCT((AP$3=المنصرف!$E$3:$E$717)*1,('بيان العهد والتسويات'!$C86=المنصرف!$C$3:$C$717)*1,المنصرف!$J$3:$J$717)</f>
        <v>0</v>
      </c>
      <c r="AR86" s="160">
        <f>SUMPRODUCT((AR$3=المنصرف!$E$3:$E$717)*1,('بيان العهد والتسويات'!$C86=المنصرف!$C$3:$C$717)*1,المنصرف!$G$3:$G$717)</f>
        <v>0</v>
      </c>
      <c r="AS86" s="160">
        <f>SUMPRODUCT((AR$3=المنصرف!$E$3:$E$717)*1,('بيان العهد والتسويات'!$C86=المنصرف!$C$3:$C$717)*1,المنصرف!$J$3:$J$717)</f>
        <v>0</v>
      </c>
      <c r="AT86" s="160">
        <f>SUMPRODUCT((AT$3=المنصرف!$E$3:$E$717)*1,('بيان العهد والتسويات'!$C86=المنصرف!$C$3:$C$717)*1,المنصرف!$G$3:$G$717)</f>
        <v>0</v>
      </c>
      <c r="AU86" s="160">
        <f>SUMPRODUCT((AT$3=المنصرف!$E$3:$E$717)*1,('بيان العهد والتسويات'!$C86=المنصرف!$C$3:$C$717)*1,المنصرف!$J$3:$J$717)</f>
        <v>0</v>
      </c>
      <c r="AV86" s="160">
        <f>SUMPRODUCT((AV$3=المنصرف!$E$3:$E$717)*1,('بيان العهد والتسويات'!$C86=المنصرف!$C$3:$C$717)*1,المنصرف!$G$3:$G$717)</f>
        <v>0</v>
      </c>
      <c r="AW86" s="160">
        <f>SUMPRODUCT((AV$3=المنصرف!$E$3:$E$717)*1,('بيان العهد والتسويات'!$C86=المنصرف!$C$3:$C$717)*1,المنصرف!$J$3:$J$717)</f>
        <v>0</v>
      </c>
      <c r="AX86" s="160">
        <f>SUMPRODUCT((AX$3=المنصرف!$E$3:$E$717)*1,('بيان العهد والتسويات'!$C86=المنصرف!$C$3:$C$717)*1,المنصرف!$G$3:$G$717)</f>
        <v>0</v>
      </c>
      <c r="AY86" s="160">
        <f>SUMPRODUCT((AX$3=المنصرف!$E$3:$E$717)*1,('بيان العهد والتسويات'!$C86=المنصرف!$C$3:$C$717)*1,المنصرف!$J$3:$J$717)</f>
        <v>0</v>
      </c>
      <c r="AZ86" s="160">
        <f>SUMPRODUCT((AZ$3=المنصرف!$E$3:$E$717)*1,('بيان العهد والتسويات'!$C86=المنصرف!$C$3:$C$717)*1,المنصرف!$G$3:$G$717)</f>
        <v>0</v>
      </c>
      <c r="BA86" s="160">
        <f>SUMPRODUCT((AZ$3=المنصرف!$E$3:$E$717)*1,('بيان العهد والتسويات'!$C86=المنصرف!$C$3:$C$717)*1,المنصرف!$J$3:$J$717)</f>
        <v>0</v>
      </c>
      <c r="BB86" s="160">
        <f>SUMPRODUCT((BB$3=المنصرف!$E$3:$E$717)*1,('بيان العهد والتسويات'!$C86=المنصرف!$C$3:$C$717)*1,المنصرف!$G$3:$G$717)</f>
        <v>0</v>
      </c>
      <c r="BC86" s="160">
        <f>SUMPRODUCT((BB$3=المنصرف!$E$3:$E$717)*1,('بيان العهد والتسويات'!$C86=المنصرف!$C$3:$C$717)*1,المنصرف!$J$3:$J$717)</f>
        <v>0</v>
      </c>
      <c r="BD86" s="160">
        <f>SUMPRODUCT((BD$3=المنصرف!$E$3:$E$717)*1,('بيان العهد والتسويات'!$C86=المنصرف!$C$3:$C$717)*1,المنصرف!$G$3:$G$717)</f>
        <v>0</v>
      </c>
      <c r="BE86" s="160">
        <f>SUMPRODUCT((BD$3=المنصرف!$E$3:$E$717)*1,('بيان العهد والتسويات'!$C86=المنصرف!$C$3:$C$717)*1,المنصرف!$J$3:$J$717)</f>
        <v>0</v>
      </c>
      <c r="BF86" s="160">
        <f>SUMPRODUCT((BF$3=المنصرف!$E$3:$E$717)*1,('بيان العهد والتسويات'!$C86=المنصرف!$C$3:$C$717)*1,المنصرف!$G$3:$G$717)</f>
        <v>0</v>
      </c>
      <c r="BG86" s="160">
        <f>SUMPRODUCT((BF$3=المنصرف!$E$3:$E$717)*1,('بيان العهد والتسويات'!$C86=المنصرف!$C$3:$C$717)*1,المنصرف!$J$3:$J$717)</f>
        <v>0</v>
      </c>
      <c r="BH86" s="160">
        <f>SUMPRODUCT((BH$3=المنصرف!$E$3:$E$717)*1,('بيان العهد والتسويات'!$C86=المنصرف!$C$3:$C$717)*1,المنصرف!$G$3:$G$717)</f>
        <v>0</v>
      </c>
      <c r="BI86" s="160">
        <f>SUMPRODUCT((BH$3=المنصرف!$E$3:$E$717)*1,('بيان العهد والتسويات'!$C86=المنصرف!$C$3:$C$717)*1,المنصرف!$J$3:$J$717)</f>
        <v>0</v>
      </c>
      <c r="BJ86" s="160">
        <f>SUMPRODUCT((BJ$3=المنصرف!$E$3:$E$717)*1,('بيان العهد والتسويات'!$C86=المنصرف!$C$3:$C$717)*1,المنصرف!$G$3:$G$717)</f>
        <v>0</v>
      </c>
      <c r="BK86" s="160">
        <f>SUMPRODUCT((BJ$3=المنصرف!$E$3:$E$717)*1,('بيان العهد والتسويات'!$C86=المنصرف!$C$3:$C$717)*1,المنصرف!$J$3:$J$717)</f>
        <v>0</v>
      </c>
      <c r="BL86" s="160">
        <f>SUMPRODUCT((BL$3=المنصرف!$E$3:$E$717)*1,('بيان العهد والتسويات'!$C86=المنصرف!$C$3:$C$717)*1,المنصرف!$G$3:$G$717)</f>
        <v>0</v>
      </c>
      <c r="BM86" s="160">
        <f>SUMPRODUCT((BL$3=المنصرف!$E$3:$E$717)*1,('بيان العهد والتسويات'!$C86=المنصرف!$C$3:$C$717)*1,المنصرف!$J$3:$J$717)</f>
        <v>0</v>
      </c>
      <c r="BN86" s="160">
        <f>SUMPRODUCT((BN$3=المنصرف!$E$3:$E$717)*1,('بيان العهد والتسويات'!$C86=المنصرف!$C$3:$C$717)*1,المنصرف!$G$3:$G$717)</f>
        <v>0</v>
      </c>
      <c r="BO86" s="160">
        <f>SUMPRODUCT((BN$3=المنصرف!$E$3:$E$717)*1,('بيان العهد والتسويات'!$C86=المنصرف!$C$3:$C$717)*1,المنصرف!$J$3:$J$717)</f>
        <v>0</v>
      </c>
      <c r="BP86" s="160">
        <f>SUMPRODUCT((BP$3=المنصرف!$E$3:$E$717)*1,('بيان العهد والتسويات'!$C86=المنصرف!$C$3:$C$717)*1,المنصرف!$G$3:$G$717)</f>
        <v>0</v>
      </c>
      <c r="BQ86" s="160">
        <f>SUMPRODUCT((BP$3=المنصرف!$E$3:$E$717)*1,('بيان العهد والتسويات'!$C86=المنصرف!$C$3:$C$717)*1,المنصرف!$J$3:$J$717)</f>
        <v>0</v>
      </c>
      <c r="BR86" s="160">
        <f>SUMPRODUCT((BR$3=المنصرف!$E$3:$E$717)*1,('بيان العهد والتسويات'!$C86=المنصرف!$C$3:$C$717)*1,المنصرف!$G$3:$G$717)</f>
        <v>0</v>
      </c>
      <c r="BS86" s="160">
        <f>SUMPRODUCT((BR$3=المنصرف!$E$3:$E$717)*1,('بيان العهد والتسويات'!$C86=المنصرف!$C$3:$C$717)*1,المنصرف!$J$3:$J$717)</f>
        <v>0</v>
      </c>
      <c r="BT86" s="160">
        <f>SUMPRODUCT((BT$3=المنصرف!$E$3:$E$717)*1,('بيان العهد والتسويات'!$C86=المنصرف!$C$3:$C$717)*1,المنصرف!$G$3:$G$717)</f>
        <v>0</v>
      </c>
      <c r="BU86" s="160">
        <f>SUMPRODUCT((BT$3=المنصرف!$E$3:$E$717)*1,('بيان العهد والتسويات'!$C86=المنصرف!$C$3:$C$717)*1,المنصرف!$J$3:$J$717)</f>
        <v>0</v>
      </c>
      <c r="BV86" s="160">
        <f>SUMPRODUCT((BV$3=المنصرف!$E$3:$E$717)*1,('بيان العهد والتسويات'!$C86=المنصرف!$C$3:$C$717)*1,المنصرف!$G$3:$G$717)</f>
        <v>0</v>
      </c>
      <c r="BW86" s="160">
        <f>SUMPRODUCT((BV$3=المنصرف!$E$3:$E$717)*1,('بيان العهد والتسويات'!$C86=المنصرف!$C$3:$C$717)*1,المنصرف!$J$3:$J$717)</f>
        <v>0</v>
      </c>
      <c r="BX86" s="160">
        <f>SUMPRODUCT((BX$3=المنصرف!$E$3:$E$717)*1,('بيان العهد والتسويات'!$C86=المنصرف!$C$3:$C$717)*1,المنصرف!$G$3:$G$717)</f>
        <v>0</v>
      </c>
      <c r="BY86" s="160">
        <f>SUMPRODUCT((BX$3=المنصرف!$E$3:$E$717)*1,('بيان العهد والتسويات'!$C86=المنصرف!$C$3:$C$717)*1,المنصرف!$J$3:$J$717)</f>
        <v>0</v>
      </c>
      <c r="BZ86" s="160">
        <f>SUMPRODUCT((BZ$3=المنصرف!$E$3:$E$717)*1,('بيان العهد والتسويات'!$C86=المنصرف!$C$3:$C$717)*1,المنصرف!$G$3:$G$717)</f>
        <v>0</v>
      </c>
      <c r="CA86" s="160">
        <f>SUMPRODUCT((BZ$3=المنصرف!$E$3:$E$717)*1,('بيان العهد والتسويات'!$C86=المنصرف!$C$3:$C$717)*1,المنصرف!$J$3:$J$717)</f>
        <v>0</v>
      </c>
      <c r="CB86" s="160">
        <f>SUMPRODUCT((CB$3=المنصرف!$E$3:$E$717)*1,('بيان العهد والتسويات'!$C86=المنصرف!$C$3:$C$717)*1,المنصرف!$G$3:$G$717)</f>
        <v>0</v>
      </c>
      <c r="CC86" s="160">
        <f>SUMPRODUCT((CB$3=المنصرف!$E$3:$E$717)*1,('بيان العهد والتسويات'!$C86=المنصرف!$C$3:$C$717)*1,المنصرف!$J$3:$J$717)</f>
        <v>0</v>
      </c>
      <c r="CD86" s="160">
        <f>SUMPRODUCT((CD$3=المنصرف!$E$3:$E$717)*1,('بيان العهد والتسويات'!$C86=المنصرف!$C$3:$C$717)*1,المنصرف!$G$3:$G$717)</f>
        <v>0</v>
      </c>
      <c r="CE86" s="160">
        <f>SUMPRODUCT((CD$3=المنصرف!$E$3:$E$717)*1,('بيان العهد والتسويات'!$C86=المنصرف!$C$3:$C$717)*1,المنصرف!$J$3:$J$717)</f>
        <v>0</v>
      </c>
      <c r="CF86" s="160">
        <f>SUMPRODUCT((CF$3=المنصرف!$E$3:$E$717)*1,('بيان العهد والتسويات'!$C86=المنصرف!$C$3:$C$717)*1,المنصرف!$G$3:$G$717)</f>
        <v>0</v>
      </c>
      <c r="CG86" s="160">
        <f>SUMPRODUCT((CF$3=المنصرف!$E$3:$E$717)*1,('بيان العهد والتسويات'!$C86=المنصرف!$C$3:$C$717)*1,المنصرف!$J$3:$J$717)</f>
        <v>0</v>
      </c>
      <c r="CH86" s="160">
        <f>SUMPRODUCT((CH$3=المنصرف!$E$3:$E$717)*1,('بيان العهد والتسويات'!$C86=المنصرف!$C$3:$C$717)*1,المنصرف!$G$3:$G$717)</f>
        <v>0</v>
      </c>
      <c r="CI86" s="160">
        <f>SUMPRODUCT((CH$3=المنصرف!$E$3:$E$717)*1,('بيان العهد والتسويات'!$C86=المنصرف!$C$3:$C$717)*1,المنصرف!$J$3:$J$717)</f>
        <v>0</v>
      </c>
      <c r="CJ86" s="160">
        <f>SUMPRODUCT((CJ$3=المنصرف!$E$3:$E$717)*1,('بيان العهد والتسويات'!$C86=المنصرف!$C$3:$C$717)*1,المنصرف!$G$3:$G$717)</f>
        <v>0</v>
      </c>
      <c r="CK86" s="160">
        <f>SUMPRODUCT((CJ$3=المنصرف!$E$3:$E$717)*1,('بيان العهد والتسويات'!$C86=المنصرف!$C$3:$C$717)*1,المنصرف!$J$3:$J$717)</f>
        <v>0</v>
      </c>
      <c r="CL86" s="160">
        <f>SUMPRODUCT((CL$3=المنصرف!$E$3:$E$717)*1,('بيان العهد والتسويات'!$C86=المنصرف!$C$3:$C$717)*1,المنصرف!$G$3:$G$717)</f>
        <v>0</v>
      </c>
      <c r="CM86" s="160">
        <f>SUMPRODUCT((CL$3=المنصرف!$E$3:$E$717)*1,('بيان العهد والتسويات'!$C86=المنصرف!$C$3:$C$717)*1,المنصرف!$J$3:$J$717)</f>
        <v>0</v>
      </c>
      <c r="CN86" s="160">
        <f>SUMPRODUCT((CN$3=المنصرف!$E$3:$E$717)*1,('بيان العهد والتسويات'!$C86=المنصرف!$C$3:$C$717)*1,المنصرف!$G$3:$G$717)</f>
        <v>0</v>
      </c>
      <c r="CO86" s="160">
        <f>SUMPRODUCT((CN$3=المنصرف!$E$3:$E$717)*1,('بيان العهد والتسويات'!$C86=المنصرف!$C$3:$C$717)*1,المنصرف!$J$3:$J$717)</f>
        <v>0</v>
      </c>
      <c r="CP86" s="160">
        <f>SUMPRODUCT((CP$3=المنصرف!$E$3:$E$717)*1,('بيان العهد والتسويات'!$C86=المنصرف!$C$3:$C$717)*1,المنصرف!$G$3:$G$717)</f>
        <v>0</v>
      </c>
      <c r="CQ86" s="160">
        <f>SUMPRODUCT((CP$3=المنصرف!$E$3:$E$717)*1,('بيان العهد والتسويات'!$C86=المنصرف!$C$3:$C$717)*1,المنصرف!$J$3:$J$717)</f>
        <v>0</v>
      </c>
      <c r="CR86" s="160">
        <f>SUMPRODUCT((CR$3=المنصرف!$E$3:$E$717)*1,('بيان العهد والتسويات'!$C86=المنصرف!$C$3:$C$717)*1,المنصرف!$G$3:$G$717)</f>
        <v>0</v>
      </c>
      <c r="CS86" s="160">
        <f>SUMPRODUCT((CR$3=المنصرف!$E$3:$E$717)*1,('بيان العهد والتسويات'!$C86=المنصرف!$C$3:$C$717)*1,المنصرف!$J$3:$J$717)</f>
        <v>0</v>
      </c>
      <c r="CT86" s="160">
        <f>SUMPRODUCT((CT$3=المنصرف!$E$3:$E$717)*1,('بيان العهد والتسويات'!$C86=المنصرف!$C$3:$C$717)*1,المنصرف!$G$3:$G$717)</f>
        <v>0</v>
      </c>
      <c r="CU86" s="160">
        <f>SUMPRODUCT((CT$3=المنصرف!$E$3:$E$717)*1,('بيان العهد والتسويات'!$C86=المنصرف!$C$3:$C$717)*1,المنصرف!$J$3:$J$717)</f>
        <v>0</v>
      </c>
      <c r="CV86" s="160">
        <f>SUMPRODUCT((CV$3=المنصرف!$E$3:$E$717)*1,('بيان العهد والتسويات'!$C86=المنصرف!$C$3:$C$717)*1,المنصرف!$G$3:$G$717)</f>
        <v>0</v>
      </c>
      <c r="CW86" s="160">
        <f>SUMPRODUCT((CV$3=المنصرف!$E$3:$E$717)*1,('بيان العهد والتسويات'!$C86=المنصرف!$C$3:$C$717)*1,المنصرف!$J$3:$J$717)</f>
        <v>0</v>
      </c>
      <c r="CX86" s="160">
        <f>SUMPRODUCT((CX$3=المنصرف!$E$3:$E$717)*1,('بيان العهد والتسويات'!$C86=المنصرف!$C$3:$C$717)*1,المنصرف!$G$3:$G$717)</f>
        <v>0</v>
      </c>
      <c r="CY86" s="160">
        <f>SUMPRODUCT((CX$3=المنصرف!$E$3:$E$717)*1,('بيان العهد والتسويات'!$C86=المنصرف!$C$3:$C$717)*1,المنصرف!$J$3:$J$717)</f>
        <v>0</v>
      </c>
      <c r="CZ86" s="160">
        <f>SUMPRODUCT((CZ$3=المنصرف!$E$3:$E$717)*1,('بيان العهد والتسويات'!$C86=المنصرف!$C$3:$C$717)*1,المنصرف!$G$3:$G$717)</f>
        <v>0</v>
      </c>
      <c r="DA86" s="160">
        <f>SUMPRODUCT((CZ$3=المنصرف!$E$3:$E$717)*1,('بيان العهد والتسويات'!$C86=المنصرف!$C$3:$C$717)*1,المنصرف!$J$3:$J$717)</f>
        <v>0</v>
      </c>
    </row>
    <row r="87" spans="3:105" ht="20.25" x14ac:dyDescent="0.15">
      <c r="C87" s="134">
        <v>45919</v>
      </c>
      <c r="D87" s="121">
        <f>SUMPRODUCT(($D$3=المنصرف!$E$3:$E$717)*1,('بيان العهد والتسويات'!$C87=المنصرف!$C$3:$C$717)*1,المنصرف!$G$3:$G$717)</f>
        <v>0</v>
      </c>
      <c r="E87" s="122">
        <f>SUMPRODUCT(($D$3=المنصرف!$E$3:$E$717)*1,('بيان العهد والتسويات'!$C87=المنصرف!$C$3:$C$717)*1,المنصرف!$J$3:$J$717)</f>
        <v>0</v>
      </c>
      <c r="F87" s="124">
        <f>SUMPRODUCT(($F$3=المنصرف!$E$3:$E$717)*1,('بيان العهد والتسويات'!$C87=المنصرف!$C$3:$C$717)*1,المنصرف!$G$3:$G$717)</f>
        <v>0</v>
      </c>
      <c r="G87" s="123">
        <f>SUMPRODUCT(($F$3=المنصرف!$E$3:$E$717)*1,('بيان العهد والتسويات'!$C87=المنصرف!$C$3:$C$717)*1,المنصرف!$J$3:$J$717)</f>
        <v>0</v>
      </c>
      <c r="H87" s="121">
        <f>SUMPRODUCT(($H$3=المنصرف!$E$3:$E$717)*1,('بيان العهد والتسويات'!$C87=المنصرف!$C$3:$C$717)*1,المنصرف!$G$3:$G$717)</f>
        <v>0</v>
      </c>
      <c r="I87" s="122">
        <f>SUMPRODUCT(($H$3=المنصرف!$E$3:$E$717)*1,('بيان العهد والتسويات'!$C87=المنصرف!$C$3:$C$717)*1,المنصرف!$J$3:$J$717)</f>
        <v>0</v>
      </c>
      <c r="J87" s="124">
        <f>SUMPRODUCT(($J$3=المنصرف!$E$3:$E$717)*1,('بيان العهد والتسويات'!$C87=المنصرف!$C$3:$C$717)*1,المنصرف!$G$3:$G$717)</f>
        <v>0</v>
      </c>
      <c r="K87" s="123">
        <f>SUMPRODUCT(($J$3=المنصرف!$E$3:$E$717)*1,('بيان العهد والتسويات'!$C87=المنصرف!$C$3:$C$717)*1,المنصرف!$J$3:$J$717)</f>
        <v>0</v>
      </c>
      <c r="L87" s="121">
        <f>SUMPRODUCT(($L$3=المنصرف!$E$3:$E$717)*1,('بيان العهد والتسويات'!$C87=المنصرف!$C$3:$C$717)*1,المنصرف!$G$3:$G$717)</f>
        <v>0</v>
      </c>
      <c r="M87" s="122">
        <f>SUMPRODUCT(($L$3=المنصرف!$E$3:$E$717)*1,('بيان العهد والتسويات'!$C87=المنصرف!$C$3:$C$717)*1,المنصرف!$J$3:$J$717)</f>
        <v>0</v>
      </c>
      <c r="N87" s="124">
        <f>SUMPRODUCT(($N$3=المنصرف!$E$3:$E$717)*1,('بيان العهد والتسويات'!$C87=المنصرف!$C$3:$C$717)*1,المنصرف!$G$3:$G$717)</f>
        <v>0</v>
      </c>
      <c r="O87" s="123">
        <f>SUMPRODUCT(($N$3=المنصرف!$E$3:$E$717)*1,('بيان العهد والتسويات'!$C87=المنصرف!$C$3:$C$717)*1,المنصرف!$J$3:$J$717)</f>
        <v>0</v>
      </c>
      <c r="P87" s="121">
        <f>SUMPRODUCT(($P$3=المنصرف!$E$3:$E$717)*1,('بيان العهد والتسويات'!$C87=المنصرف!$C$3:$C$717)*1,المنصرف!$G$3:$G$717)</f>
        <v>0</v>
      </c>
      <c r="Q87" s="122">
        <f>SUMPRODUCT(($P$3=المنصرف!$E$3:$E$717)*1,('بيان العهد والتسويات'!$C87=المنصرف!$C$3:$C$717)*1,المنصرف!$J$3:$J$717)</f>
        <v>0</v>
      </c>
      <c r="R87" s="124">
        <f>SUMPRODUCT(($R$3=المنصرف!$E$3:$E$717)*1,('بيان العهد والتسويات'!$C87=المنصرف!$C$3:$C$717)*1,المنصرف!$G$3:$G$717)</f>
        <v>0</v>
      </c>
      <c r="S87" s="123">
        <f>SUMPRODUCT(($R$3=المنصرف!$E$3:$E$717)*1,('بيان العهد والتسويات'!$C87=المنصرف!$C$3:$C$717)*1,المنصرف!$J$3:$J$717)</f>
        <v>0</v>
      </c>
      <c r="T87" s="121">
        <f>SUMPRODUCT(($T$3=المنصرف!$E$3:$E$717)*1,('بيان العهد والتسويات'!$C87=المنصرف!$C$3:$C$717)*1,المنصرف!$G$3:$G$717)</f>
        <v>0</v>
      </c>
      <c r="U87" s="122">
        <f>SUMPRODUCT(($T$3=المنصرف!$E$3:$E$717)*1,('بيان العهد والتسويات'!$C87=المنصرف!$C$3:$C$717)*1,المنصرف!$J$3:$J$717)</f>
        <v>0</v>
      </c>
      <c r="V87" s="124">
        <f>SUMPRODUCT(($V$3=المنصرف!$E$3:$E$717)*1,('بيان العهد والتسويات'!$C87=المنصرف!$C$3:$C$717)*1,المنصرف!$G$3:$G$717)</f>
        <v>0</v>
      </c>
      <c r="W87" s="123">
        <f>SUMPRODUCT(($V$3=المنصرف!$E$3:$E$717)*1,('بيان العهد والتسويات'!$C87=المنصرف!$C$3:$C$717)*1,المنصرف!$J$3:$J$717)</f>
        <v>0</v>
      </c>
      <c r="X87" s="121">
        <f>SUMPRODUCT(($X$3=المنصرف!$E$3:$E$717)*1,('بيان العهد والتسويات'!$C87=المنصرف!$C$3:$C$717)*1,المنصرف!$G$3:$G$717)</f>
        <v>0</v>
      </c>
      <c r="Y87" s="122">
        <f>SUMPRODUCT(($X$3=المنصرف!$E$3:$E$717)*1,('بيان العهد والتسويات'!$C87=المنصرف!$C$3:$C$717)*1,المنصرف!$J$3:$J$717)</f>
        <v>0</v>
      </c>
      <c r="Z87" s="124">
        <f>SUMPRODUCT(($Z$3=المنصرف!$E$3:$E$717)*1,('بيان العهد والتسويات'!$C87=المنصرف!$C$3:$C$717)*1,المنصرف!$G$3:$G$717)</f>
        <v>0</v>
      </c>
      <c r="AA87" s="123">
        <f>SUMPRODUCT(($Z$3=المنصرف!$E$3:$E$717)*1,('بيان العهد والتسويات'!$C87=المنصرف!$C$3:$C$717)*1,المنصرف!$J$3:$J$717)</f>
        <v>0</v>
      </c>
      <c r="AB87" s="121">
        <f>SUMPRODUCT(($AB$3=المنصرف!$E$3:$E$717)*1,('بيان العهد والتسويات'!$C87=المنصرف!$C$3:$C$717)*1,المنصرف!$G$3:$G$717)</f>
        <v>0</v>
      </c>
      <c r="AC87" s="122">
        <f>SUMPRODUCT(($AB$3=المنصرف!$E$3:$E$717)*1,('بيان العهد والتسويات'!$C87=المنصرف!$C$3:$C$717)*1,المنصرف!$J$3:$J$717)</f>
        <v>0</v>
      </c>
      <c r="AD87" s="124">
        <f>SUMPRODUCT(($AD$3=المنصرف!$E$3:$E$717)*1,('بيان العهد والتسويات'!$C87=المنصرف!$C$3:$C$717)*1,المنصرف!$G$3:$G$717)</f>
        <v>0</v>
      </c>
      <c r="AE87" s="123">
        <f>SUMPRODUCT(($AD$3=المنصرف!$E$3:$E$717)*1,('بيان العهد والتسويات'!$C87=المنصرف!$C$3:$C$717)*1,المنصرف!$J$3:$J$717)</f>
        <v>0</v>
      </c>
      <c r="AF87" s="121">
        <f>SUMPRODUCT(($AF$3=المنصرف!$E$3:$E$717)*1,('بيان العهد والتسويات'!$C87=المنصرف!$C$3:$C$717)*1,المنصرف!$G$3:$G$717)</f>
        <v>0</v>
      </c>
      <c r="AG87" s="122">
        <f>SUMPRODUCT(($AF$3=المنصرف!$E$3:$E$717)*1,('بيان العهد والتسويات'!$C87=المنصرف!$C$3:$C$717)*1,المنصرف!$J$3:$J$717)</f>
        <v>0</v>
      </c>
      <c r="AH87" s="124">
        <f>SUMPRODUCT(($AH$3=المنصرف!$E$3:$E$717)*1,('بيان العهد والتسويات'!$C87=المنصرف!$C$3:$C$717)*1,المنصرف!$G$3:$G$717)</f>
        <v>0</v>
      </c>
      <c r="AI87" s="123">
        <f>SUMPRODUCT(($AH$3=المنصرف!$E$3:$E$717)*1,('بيان العهد والتسويات'!$C87=المنصرف!$C$3:$C$717)*1,المنصرف!$J$3:$J$717)</f>
        <v>0</v>
      </c>
      <c r="AJ87" s="145">
        <f>SUMPRODUCT((AJ$3=المنصرف!$E$3:$E$717)*1,('بيان العهد والتسويات'!$C87=المنصرف!$C$3:$C$717)*1,المنصرف!$G$3:$G$717)</f>
        <v>0</v>
      </c>
      <c r="AK87" s="145">
        <f>SUMPRODUCT((AJ$3=المنصرف!$E$3:$E$717)*1,('بيان العهد والتسويات'!$C87=المنصرف!$C$3:$C$717)*1,المنصرف!$J$3:$J$717)</f>
        <v>0</v>
      </c>
      <c r="AL87" s="161">
        <f>SUMPRODUCT((AL$3=المنصرف!$E$3:$E$717)*1,('بيان العهد والتسويات'!$C87=المنصرف!$C$3:$C$717)*1,المنصرف!$G$3:$G$717)</f>
        <v>0</v>
      </c>
      <c r="AM87" s="161">
        <f>SUMPRODUCT((AL$3=المنصرف!$E$3:$E$717)*1,('بيان العهد والتسويات'!$C87=المنصرف!$C$3:$C$717)*1,المنصرف!$J$3:$J$717)</f>
        <v>0</v>
      </c>
      <c r="AN87" s="160">
        <f>SUMPRODUCT((AN$3=المنصرف!$E$3:$E$717)*1,('بيان العهد والتسويات'!$C87=المنصرف!$C$3:$C$717)*1,المنصرف!$G$3:$G$717)</f>
        <v>0</v>
      </c>
      <c r="AO87" s="160">
        <f>SUMPRODUCT((AN$3=المنصرف!$E$3:$E$717)*1,('بيان العهد والتسويات'!$C87=المنصرف!$C$3:$C$717)*1,المنصرف!$J$3:$J$717)</f>
        <v>0</v>
      </c>
      <c r="AP87" s="160">
        <f>SUMPRODUCT((AP$3=المنصرف!$E$3:$E$717)*1,('بيان العهد والتسويات'!$C87=المنصرف!$C$3:$C$717)*1,المنصرف!$G$3:$G$717)</f>
        <v>0</v>
      </c>
      <c r="AQ87" s="160">
        <f>SUMPRODUCT((AP$3=المنصرف!$E$3:$E$717)*1,('بيان العهد والتسويات'!$C87=المنصرف!$C$3:$C$717)*1,المنصرف!$J$3:$J$717)</f>
        <v>0</v>
      </c>
      <c r="AR87" s="160">
        <f>SUMPRODUCT((AR$3=المنصرف!$E$3:$E$717)*1,('بيان العهد والتسويات'!$C87=المنصرف!$C$3:$C$717)*1,المنصرف!$G$3:$G$717)</f>
        <v>0</v>
      </c>
      <c r="AS87" s="160">
        <f>SUMPRODUCT((AR$3=المنصرف!$E$3:$E$717)*1,('بيان العهد والتسويات'!$C87=المنصرف!$C$3:$C$717)*1,المنصرف!$J$3:$J$717)</f>
        <v>0</v>
      </c>
      <c r="AT87" s="160">
        <f>SUMPRODUCT((AT$3=المنصرف!$E$3:$E$717)*1,('بيان العهد والتسويات'!$C87=المنصرف!$C$3:$C$717)*1,المنصرف!$G$3:$G$717)</f>
        <v>0</v>
      </c>
      <c r="AU87" s="160">
        <f>SUMPRODUCT((AT$3=المنصرف!$E$3:$E$717)*1,('بيان العهد والتسويات'!$C87=المنصرف!$C$3:$C$717)*1,المنصرف!$J$3:$J$717)</f>
        <v>0</v>
      </c>
      <c r="AV87" s="160">
        <f>SUMPRODUCT((AV$3=المنصرف!$E$3:$E$717)*1,('بيان العهد والتسويات'!$C87=المنصرف!$C$3:$C$717)*1,المنصرف!$G$3:$G$717)</f>
        <v>0</v>
      </c>
      <c r="AW87" s="160">
        <f>SUMPRODUCT((AV$3=المنصرف!$E$3:$E$717)*1,('بيان العهد والتسويات'!$C87=المنصرف!$C$3:$C$717)*1,المنصرف!$J$3:$J$717)</f>
        <v>0</v>
      </c>
      <c r="AX87" s="160">
        <f>SUMPRODUCT((AX$3=المنصرف!$E$3:$E$717)*1,('بيان العهد والتسويات'!$C87=المنصرف!$C$3:$C$717)*1,المنصرف!$G$3:$G$717)</f>
        <v>0</v>
      </c>
      <c r="AY87" s="160">
        <f>SUMPRODUCT((AX$3=المنصرف!$E$3:$E$717)*1,('بيان العهد والتسويات'!$C87=المنصرف!$C$3:$C$717)*1,المنصرف!$J$3:$J$717)</f>
        <v>0</v>
      </c>
      <c r="AZ87" s="160">
        <f>SUMPRODUCT((AZ$3=المنصرف!$E$3:$E$717)*1,('بيان العهد والتسويات'!$C87=المنصرف!$C$3:$C$717)*1,المنصرف!$G$3:$G$717)</f>
        <v>0</v>
      </c>
      <c r="BA87" s="160">
        <f>SUMPRODUCT((AZ$3=المنصرف!$E$3:$E$717)*1,('بيان العهد والتسويات'!$C87=المنصرف!$C$3:$C$717)*1,المنصرف!$J$3:$J$717)</f>
        <v>0</v>
      </c>
      <c r="BB87" s="160">
        <f>SUMPRODUCT((BB$3=المنصرف!$E$3:$E$717)*1,('بيان العهد والتسويات'!$C87=المنصرف!$C$3:$C$717)*1,المنصرف!$G$3:$G$717)</f>
        <v>0</v>
      </c>
      <c r="BC87" s="160">
        <f>SUMPRODUCT((BB$3=المنصرف!$E$3:$E$717)*1,('بيان العهد والتسويات'!$C87=المنصرف!$C$3:$C$717)*1,المنصرف!$J$3:$J$717)</f>
        <v>0</v>
      </c>
      <c r="BD87" s="160">
        <f>SUMPRODUCT((BD$3=المنصرف!$E$3:$E$717)*1,('بيان العهد والتسويات'!$C87=المنصرف!$C$3:$C$717)*1,المنصرف!$G$3:$G$717)</f>
        <v>0</v>
      </c>
      <c r="BE87" s="160">
        <f>SUMPRODUCT((BD$3=المنصرف!$E$3:$E$717)*1,('بيان العهد والتسويات'!$C87=المنصرف!$C$3:$C$717)*1,المنصرف!$J$3:$J$717)</f>
        <v>0</v>
      </c>
      <c r="BF87" s="160">
        <f>SUMPRODUCT((BF$3=المنصرف!$E$3:$E$717)*1,('بيان العهد والتسويات'!$C87=المنصرف!$C$3:$C$717)*1,المنصرف!$G$3:$G$717)</f>
        <v>0</v>
      </c>
      <c r="BG87" s="160">
        <f>SUMPRODUCT((BF$3=المنصرف!$E$3:$E$717)*1,('بيان العهد والتسويات'!$C87=المنصرف!$C$3:$C$717)*1,المنصرف!$J$3:$J$717)</f>
        <v>0</v>
      </c>
      <c r="BH87" s="160">
        <f>SUMPRODUCT((BH$3=المنصرف!$E$3:$E$717)*1,('بيان العهد والتسويات'!$C87=المنصرف!$C$3:$C$717)*1,المنصرف!$G$3:$G$717)</f>
        <v>0</v>
      </c>
      <c r="BI87" s="160">
        <f>SUMPRODUCT((BH$3=المنصرف!$E$3:$E$717)*1,('بيان العهد والتسويات'!$C87=المنصرف!$C$3:$C$717)*1,المنصرف!$J$3:$J$717)</f>
        <v>0</v>
      </c>
      <c r="BJ87" s="160">
        <f>SUMPRODUCT((BJ$3=المنصرف!$E$3:$E$717)*1,('بيان العهد والتسويات'!$C87=المنصرف!$C$3:$C$717)*1,المنصرف!$G$3:$G$717)</f>
        <v>0</v>
      </c>
      <c r="BK87" s="160">
        <f>SUMPRODUCT((BJ$3=المنصرف!$E$3:$E$717)*1,('بيان العهد والتسويات'!$C87=المنصرف!$C$3:$C$717)*1,المنصرف!$J$3:$J$717)</f>
        <v>0</v>
      </c>
      <c r="BL87" s="160">
        <f>SUMPRODUCT((BL$3=المنصرف!$E$3:$E$717)*1,('بيان العهد والتسويات'!$C87=المنصرف!$C$3:$C$717)*1,المنصرف!$G$3:$G$717)</f>
        <v>0</v>
      </c>
      <c r="BM87" s="160">
        <f>SUMPRODUCT((BL$3=المنصرف!$E$3:$E$717)*1,('بيان العهد والتسويات'!$C87=المنصرف!$C$3:$C$717)*1,المنصرف!$J$3:$J$717)</f>
        <v>0</v>
      </c>
      <c r="BN87" s="160">
        <f>SUMPRODUCT((BN$3=المنصرف!$E$3:$E$717)*1,('بيان العهد والتسويات'!$C87=المنصرف!$C$3:$C$717)*1,المنصرف!$G$3:$G$717)</f>
        <v>0</v>
      </c>
      <c r="BO87" s="160">
        <f>SUMPRODUCT((BN$3=المنصرف!$E$3:$E$717)*1,('بيان العهد والتسويات'!$C87=المنصرف!$C$3:$C$717)*1,المنصرف!$J$3:$J$717)</f>
        <v>0</v>
      </c>
      <c r="BP87" s="160">
        <f>SUMPRODUCT((BP$3=المنصرف!$E$3:$E$717)*1,('بيان العهد والتسويات'!$C87=المنصرف!$C$3:$C$717)*1,المنصرف!$G$3:$G$717)</f>
        <v>0</v>
      </c>
      <c r="BQ87" s="160">
        <f>SUMPRODUCT((BP$3=المنصرف!$E$3:$E$717)*1,('بيان العهد والتسويات'!$C87=المنصرف!$C$3:$C$717)*1,المنصرف!$J$3:$J$717)</f>
        <v>0</v>
      </c>
      <c r="BR87" s="160">
        <f>SUMPRODUCT((BR$3=المنصرف!$E$3:$E$717)*1,('بيان العهد والتسويات'!$C87=المنصرف!$C$3:$C$717)*1,المنصرف!$G$3:$G$717)</f>
        <v>0</v>
      </c>
      <c r="BS87" s="160">
        <f>SUMPRODUCT((BR$3=المنصرف!$E$3:$E$717)*1,('بيان العهد والتسويات'!$C87=المنصرف!$C$3:$C$717)*1,المنصرف!$J$3:$J$717)</f>
        <v>0</v>
      </c>
      <c r="BT87" s="160">
        <f>SUMPRODUCT((BT$3=المنصرف!$E$3:$E$717)*1,('بيان العهد والتسويات'!$C87=المنصرف!$C$3:$C$717)*1,المنصرف!$G$3:$G$717)</f>
        <v>0</v>
      </c>
      <c r="BU87" s="160">
        <f>SUMPRODUCT((BT$3=المنصرف!$E$3:$E$717)*1,('بيان العهد والتسويات'!$C87=المنصرف!$C$3:$C$717)*1,المنصرف!$J$3:$J$717)</f>
        <v>0</v>
      </c>
      <c r="BV87" s="160">
        <f>SUMPRODUCT((BV$3=المنصرف!$E$3:$E$717)*1,('بيان العهد والتسويات'!$C87=المنصرف!$C$3:$C$717)*1,المنصرف!$G$3:$G$717)</f>
        <v>0</v>
      </c>
      <c r="BW87" s="160">
        <f>SUMPRODUCT((BV$3=المنصرف!$E$3:$E$717)*1,('بيان العهد والتسويات'!$C87=المنصرف!$C$3:$C$717)*1,المنصرف!$J$3:$J$717)</f>
        <v>0</v>
      </c>
      <c r="BX87" s="160">
        <f>SUMPRODUCT((BX$3=المنصرف!$E$3:$E$717)*1,('بيان العهد والتسويات'!$C87=المنصرف!$C$3:$C$717)*1,المنصرف!$G$3:$G$717)</f>
        <v>0</v>
      </c>
      <c r="BY87" s="160">
        <f>SUMPRODUCT((BX$3=المنصرف!$E$3:$E$717)*1,('بيان العهد والتسويات'!$C87=المنصرف!$C$3:$C$717)*1,المنصرف!$J$3:$J$717)</f>
        <v>0</v>
      </c>
      <c r="BZ87" s="160">
        <f>SUMPRODUCT((BZ$3=المنصرف!$E$3:$E$717)*1,('بيان العهد والتسويات'!$C87=المنصرف!$C$3:$C$717)*1,المنصرف!$G$3:$G$717)</f>
        <v>0</v>
      </c>
      <c r="CA87" s="160">
        <f>SUMPRODUCT((BZ$3=المنصرف!$E$3:$E$717)*1,('بيان العهد والتسويات'!$C87=المنصرف!$C$3:$C$717)*1,المنصرف!$J$3:$J$717)</f>
        <v>0</v>
      </c>
      <c r="CB87" s="160">
        <f>SUMPRODUCT((CB$3=المنصرف!$E$3:$E$717)*1,('بيان العهد والتسويات'!$C87=المنصرف!$C$3:$C$717)*1,المنصرف!$G$3:$G$717)</f>
        <v>0</v>
      </c>
      <c r="CC87" s="160">
        <f>SUMPRODUCT((CB$3=المنصرف!$E$3:$E$717)*1,('بيان العهد والتسويات'!$C87=المنصرف!$C$3:$C$717)*1,المنصرف!$J$3:$J$717)</f>
        <v>0</v>
      </c>
      <c r="CD87" s="160">
        <f>SUMPRODUCT((CD$3=المنصرف!$E$3:$E$717)*1,('بيان العهد والتسويات'!$C87=المنصرف!$C$3:$C$717)*1,المنصرف!$G$3:$G$717)</f>
        <v>0</v>
      </c>
      <c r="CE87" s="160">
        <f>SUMPRODUCT((CD$3=المنصرف!$E$3:$E$717)*1,('بيان العهد والتسويات'!$C87=المنصرف!$C$3:$C$717)*1,المنصرف!$J$3:$J$717)</f>
        <v>0</v>
      </c>
      <c r="CF87" s="160">
        <f>SUMPRODUCT((CF$3=المنصرف!$E$3:$E$717)*1,('بيان العهد والتسويات'!$C87=المنصرف!$C$3:$C$717)*1,المنصرف!$G$3:$G$717)</f>
        <v>0</v>
      </c>
      <c r="CG87" s="160">
        <f>SUMPRODUCT((CF$3=المنصرف!$E$3:$E$717)*1,('بيان العهد والتسويات'!$C87=المنصرف!$C$3:$C$717)*1,المنصرف!$J$3:$J$717)</f>
        <v>0</v>
      </c>
      <c r="CH87" s="160">
        <f>SUMPRODUCT((CH$3=المنصرف!$E$3:$E$717)*1,('بيان العهد والتسويات'!$C87=المنصرف!$C$3:$C$717)*1,المنصرف!$G$3:$G$717)</f>
        <v>0</v>
      </c>
      <c r="CI87" s="160">
        <f>SUMPRODUCT((CH$3=المنصرف!$E$3:$E$717)*1,('بيان العهد والتسويات'!$C87=المنصرف!$C$3:$C$717)*1,المنصرف!$J$3:$J$717)</f>
        <v>0</v>
      </c>
      <c r="CJ87" s="160">
        <f>SUMPRODUCT((CJ$3=المنصرف!$E$3:$E$717)*1,('بيان العهد والتسويات'!$C87=المنصرف!$C$3:$C$717)*1,المنصرف!$G$3:$G$717)</f>
        <v>0</v>
      </c>
      <c r="CK87" s="160">
        <f>SUMPRODUCT((CJ$3=المنصرف!$E$3:$E$717)*1,('بيان العهد والتسويات'!$C87=المنصرف!$C$3:$C$717)*1,المنصرف!$J$3:$J$717)</f>
        <v>0</v>
      </c>
      <c r="CL87" s="160">
        <f>SUMPRODUCT((CL$3=المنصرف!$E$3:$E$717)*1,('بيان العهد والتسويات'!$C87=المنصرف!$C$3:$C$717)*1,المنصرف!$G$3:$G$717)</f>
        <v>0</v>
      </c>
      <c r="CM87" s="160">
        <f>SUMPRODUCT((CL$3=المنصرف!$E$3:$E$717)*1,('بيان العهد والتسويات'!$C87=المنصرف!$C$3:$C$717)*1,المنصرف!$J$3:$J$717)</f>
        <v>0</v>
      </c>
      <c r="CN87" s="160">
        <f>SUMPRODUCT((CN$3=المنصرف!$E$3:$E$717)*1,('بيان العهد والتسويات'!$C87=المنصرف!$C$3:$C$717)*1,المنصرف!$G$3:$G$717)</f>
        <v>0</v>
      </c>
      <c r="CO87" s="160">
        <f>SUMPRODUCT((CN$3=المنصرف!$E$3:$E$717)*1,('بيان العهد والتسويات'!$C87=المنصرف!$C$3:$C$717)*1,المنصرف!$J$3:$J$717)</f>
        <v>0</v>
      </c>
      <c r="CP87" s="160">
        <f>SUMPRODUCT((CP$3=المنصرف!$E$3:$E$717)*1,('بيان العهد والتسويات'!$C87=المنصرف!$C$3:$C$717)*1,المنصرف!$G$3:$G$717)</f>
        <v>0</v>
      </c>
      <c r="CQ87" s="160">
        <f>SUMPRODUCT((CP$3=المنصرف!$E$3:$E$717)*1,('بيان العهد والتسويات'!$C87=المنصرف!$C$3:$C$717)*1,المنصرف!$J$3:$J$717)</f>
        <v>0</v>
      </c>
      <c r="CR87" s="160">
        <f>SUMPRODUCT((CR$3=المنصرف!$E$3:$E$717)*1,('بيان العهد والتسويات'!$C87=المنصرف!$C$3:$C$717)*1,المنصرف!$G$3:$G$717)</f>
        <v>0</v>
      </c>
      <c r="CS87" s="160">
        <f>SUMPRODUCT((CR$3=المنصرف!$E$3:$E$717)*1,('بيان العهد والتسويات'!$C87=المنصرف!$C$3:$C$717)*1,المنصرف!$J$3:$J$717)</f>
        <v>0</v>
      </c>
      <c r="CT87" s="160">
        <f>SUMPRODUCT((CT$3=المنصرف!$E$3:$E$717)*1,('بيان العهد والتسويات'!$C87=المنصرف!$C$3:$C$717)*1,المنصرف!$G$3:$G$717)</f>
        <v>0</v>
      </c>
      <c r="CU87" s="160">
        <f>SUMPRODUCT((CT$3=المنصرف!$E$3:$E$717)*1,('بيان العهد والتسويات'!$C87=المنصرف!$C$3:$C$717)*1,المنصرف!$J$3:$J$717)</f>
        <v>0</v>
      </c>
      <c r="CV87" s="160">
        <f>SUMPRODUCT((CV$3=المنصرف!$E$3:$E$717)*1,('بيان العهد والتسويات'!$C87=المنصرف!$C$3:$C$717)*1,المنصرف!$G$3:$G$717)</f>
        <v>0</v>
      </c>
      <c r="CW87" s="160">
        <f>SUMPRODUCT((CV$3=المنصرف!$E$3:$E$717)*1,('بيان العهد والتسويات'!$C87=المنصرف!$C$3:$C$717)*1,المنصرف!$J$3:$J$717)</f>
        <v>0</v>
      </c>
      <c r="CX87" s="160">
        <f>SUMPRODUCT((CX$3=المنصرف!$E$3:$E$717)*1,('بيان العهد والتسويات'!$C87=المنصرف!$C$3:$C$717)*1,المنصرف!$G$3:$G$717)</f>
        <v>0</v>
      </c>
      <c r="CY87" s="160">
        <f>SUMPRODUCT((CX$3=المنصرف!$E$3:$E$717)*1,('بيان العهد والتسويات'!$C87=المنصرف!$C$3:$C$717)*1,المنصرف!$J$3:$J$717)</f>
        <v>0</v>
      </c>
      <c r="CZ87" s="160">
        <f>SUMPRODUCT((CZ$3=المنصرف!$E$3:$E$717)*1,('بيان العهد والتسويات'!$C87=المنصرف!$C$3:$C$717)*1,المنصرف!$G$3:$G$717)</f>
        <v>0</v>
      </c>
      <c r="DA87" s="160">
        <f>SUMPRODUCT((CZ$3=المنصرف!$E$3:$E$717)*1,('بيان العهد والتسويات'!$C87=المنصرف!$C$3:$C$717)*1,المنصرف!$J$3:$J$717)</f>
        <v>0</v>
      </c>
    </row>
    <row r="88" spans="3:105" ht="20.25" x14ac:dyDescent="0.15">
      <c r="C88" s="134">
        <v>45920</v>
      </c>
      <c r="D88" s="121">
        <f>SUMPRODUCT(($D$3=المنصرف!$E$3:$E$717)*1,('بيان العهد والتسويات'!$C88=المنصرف!$C$3:$C$717)*1,المنصرف!$G$3:$G$717)</f>
        <v>0</v>
      </c>
      <c r="E88" s="122">
        <f>SUMPRODUCT(($D$3=المنصرف!$E$3:$E$717)*1,('بيان العهد والتسويات'!$C88=المنصرف!$C$3:$C$717)*1,المنصرف!$J$3:$J$717)</f>
        <v>0</v>
      </c>
      <c r="F88" s="124">
        <f>SUMPRODUCT(($F$3=المنصرف!$E$3:$E$717)*1,('بيان العهد والتسويات'!$C88=المنصرف!$C$3:$C$717)*1,المنصرف!$G$3:$G$717)</f>
        <v>0</v>
      </c>
      <c r="G88" s="123">
        <f>SUMPRODUCT(($F$3=المنصرف!$E$3:$E$717)*1,('بيان العهد والتسويات'!$C88=المنصرف!$C$3:$C$717)*1,المنصرف!$J$3:$J$717)</f>
        <v>0</v>
      </c>
      <c r="H88" s="121">
        <f>SUMPRODUCT(($H$3=المنصرف!$E$3:$E$717)*1,('بيان العهد والتسويات'!$C88=المنصرف!$C$3:$C$717)*1,المنصرف!$G$3:$G$717)</f>
        <v>0</v>
      </c>
      <c r="I88" s="122">
        <f>SUMPRODUCT(($H$3=المنصرف!$E$3:$E$717)*1,('بيان العهد والتسويات'!$C88=المنصرف!$C$3:$C$717)*1,المنصرف!$J$3:$J$717)</f>
        <v>0</v>
      </c>
      <c r="J88" s="124">
        <f>SUMPRODUCT(($J$3=المنصرف!$E$3:$E$717)*1,('بيان العهد والتسويات'!$C88=المنصرف!$C$3:$C$717)*1,المنصرف!$G$3:$G$717)</f>
        <v>0</v>
      </c>
      <c r="K88" s="123">
        <f>SUMPRODUCT(($J$3=المنصرف!$E$3:$E$717)*1,('بيان العهد والتسويات'!$C88=المنصرف!$C$3:$C$717)*1,المنصرف!$J$3:$J$717)</f>
        <v>0</v>
      </c>
      <c r="L88" s="121">
        <f>SUMPRODUCT(($L$3=المنصرف!$E$3:$E$717)*1,('بيان العهد والتسويات'!$C88=المنصرف!$C$3:$C$717)*1,المنصرف!$G$3:$G$717)</f>
        <v>0</v>
      </c>
      <c r="M88" s="122">
        <f>SUMPRODUCT(($L$3=المنصرف!$E$3:$E$717)*1,('بيان العهد والتسويات'!$C88=المنصرف!$C$3:$C$717)*1,المنصرف!$J$3:$J$717)</f>
        <v>0</v>
      </c>
      <c r="N88" s="124">
        <f>SUMPRODUCT(($N$3=المنصرف!$E$3:$E$717)*1,('بيان العهد والتسويات'!$C88=المنصرف!$C$3:$C$717)*1,المنصرف!$G$3:$G$717)</f>
        <v>0</v>
      </c>
      <c r="O88" s="123">
        <f>SUMPRODUCT(($N$3=المنصرف!$E$3:$E$717)*1,('بيان العهد والتسويات'!$C88=المنصرف!$C$3:$C$717)*1,المنصرف!$J$3:$J$717)</f>
        <v>0</v>
      </c>
      <c r="P88" s="121">
        <f>SUMPRODUCT(($P$3=المنصرف!$E$3:$E$717)*1,('بيان العهد والتسويات'!$C88=المنصرف!$C$3:$C$717)*1,المنصرف!$G$3:$G$717)</f>
        <v>0</v>
      </c>
      <c r="Q88" s="122">
        <f>SUMPRODUCT(($P$3=المنصرف!$E$3:$E$717)*1,('بيان العهد والتسويات'!$C88=المنصرف!$C$3:$C$717)*1,المنصرف!$J$3:$J$717)</f>
        <v>0</v>
      </c>
      <c r="R88" s="124">
        <f>SUMPRODUCT(($R$3=المنصرف!$E$3:$E$717)*1,('بيان العهد والتسويات'!$C88=المنصرف!$C$3:$C$717)*1,المنصرف!$G$3:$G$717)</f>
        <v>0</v>
      </c>
      <c r="S88" s="123">
        <f>SUMPRODUCT(($R$3=المنصرف!$E$3:$E$717)*1,('بيان العهد والتسويات'!$C88=المنصرف!$C$3:$C$717)*1,المنصرف!$J$3:$J$717)</f>
        <v>0</v>
      </c>
      <c r="T88" s="121">
        <f>SUMPRODUCT(($T$3=المنصرف!$E$3:$E$717)*1,('بيان العهد والتسويات'!$C88=المنصرف!$C$3:$C$717)*1,المنصرف!$G$3:$G$717)</f>
        <v>0</v>
      </c>
      <c r="U88" s="122">
        <f>SUMPRODUCT(($T$3=المنصرف!$E$3:$E$717)*1,('بيان العهد والتسويات'!$C88=المنصرف!$C$3:$C$717)*1,المنصرف!$J$3:$J$717)</f>
        <v>0</v>
      </c>
      <c r="V88" s="124">
        <f>SUMPRODUCT(($V$3=المنصرف!$E$3:$E$717)*1,('بيان العهد والتسويات'!$C88=المنصرف!$C$3:$C$717)*1,المنصرف!$G$3:$G$717)</f>
        <v>0</v>
      </c>
      <c r="W88" s="123">
        <f>SUMPRODUCT(($V$3=المنصرف!$E$3:$E$717)*1,('بيان العهد والتسويات'!$C88=المنصرف!$C$3:$C$717)*1,المنصرف!$J$3:$J$717)</f>
        <v>0</v>
      </c>
      <c r="X88" s="121">
        <f>SUMPRODUCT(($X$3=المنصرف!$E$3:$E$717)*1,('بيان العهد والتسويات'!$C88=المنصرف!$C$3:$C$717)*1,المنصرف!$G$3:$G$717)</f>
        <v>0</v>
      </c>
      <c r="Y88" s="122">
        <f>SUMPRODUCT(($X$3=المنصرف!$E$3:$E$717)*1,('بيان العهد والتسويات'!$C88=المنصرف!$C$3:$C$717)*1,المنصرف!$J$3:$J$717)</f>
        <v>0</v>
      </c>
      <c r="Z88" s="124">
        <f>SUMPRODUCT(($Z$3=المنصرف!$E$3:$E$717)*1,('بيان العهد والتسويات'!$C88=المنصرف!$C$3:$C$717)*1,المنصرف!$G$3:$G$717)</f>
        <v>0</v>
      </c>
      <c r="AA88" s="123">
        <f>SUMPRODUCT(($Z$3=المنصرف!$E$3:$E$717)*1,('بيان العهد والتسويات'!$C88=المنصرف!$C$3:$C$717)*1,المنصرف!$J$3:$J$717)</f>
        <v>0</v>
      </c>
      <c r="AB88" s="121">
        <f>SUMPRODUCT(($AB$3=المنصرف!$E$3:$E$717)*1,('بيان العهد والتسويات'!$C88=المنصرف!$C$3:$C$717)*1,المنصرف!$G$3:$G$717)</f>
        <v>0</v>
      </c>
      <c r="AC88" s="122">
        <f>SUMPRODUCT(($AB$3=المنصرف!$E$3:$E$717)*1,('بيان العهد والتسويات'!$C88=المنصرف!$C$3:$C$717)*1,المنصرف!$J$3:$J$717)</f>
        <v>0</v>
      </c>
      <c r="AD88" s="124">
        <f>SUMPRODUCT(($AD$3=المنصرف!$E$3:$E$717)*1,('بيان العهد والتسويات'!$C88=المنصرف!$C$3:$C$717)*1,المنصرف!$G$3:$G$717)</f>
        <v>0</v>
      </c>
      <c r="AE88" s="123">
        <f>SUMPRODUCT(($AD$3=المنصرف!$E$3:$E$717)*1,('بيان العهد والتسويات'!$C88=المنصرف!$C$3:$C$717)*1,المنصرف!$J$3:$J$717)</f>
        <v>0</v>
      </c>
      <c r="AF88" s="121">
        <f>SUMPRODUCT(($AF$3=المنصرف!$E$3:$E$717)*1,('بيان العهد والتسويات'!$C88=المنصرف!$C$3:$C$717)*1,المنصرف!$G$3:$G$717)</f>
        <v>0</v>
      </c>
      <c r="AG88" s="122">
        <f>SUMPRODUCT(($AF$3=المنصرف!$E$3:$E$717)*1,('بيان العهد والتسويات'!$C88=المنصرف!$C$3:$C$717)*1,المنصرف!$J$3:$J$717)</f>
        <v>0</v>
      </c>
      <c r="AH88" s="124">
        <f>SUMPRODUCT(($AH$3=المنصرف!$E$3:$E$717)*1,('بيان العهد والتسويات'!$C88=المنصرف!$C$3:$C$717)*1,المنصرف!$G$3:$G$717)</f>
        <v>0</v>
      </c>
      <c r="AI88" s="123">
        <f>SUMPRODUCT(($AH$3=المنصرف!$E$3:$E$717)*1,('بيان العهد والتسويات'!$C88=المنصرف!$C$3:$C$717)*1,المنصرف!$J$3:$J$717)</f>
        <v>0</v>
      </c>
      <c r="AJ88" s="145">
        <f>SUMPRODUCT((AJ$3=المنصرف!$E$3:$E$717)*1,('بيان العهد والتسويات'!$C88=المنصرف!$C$3:$C$717)*1,المنصرف!$G$3:$G$717)</f>
        <v>0</v>
      </c>
      <c r="AK88" s="145">
        <f>SUMPRODUCT((AJ$3=المنصرف!$E$3:$E$717)*1,('بيان العهد والتسويات'!$C88=المنصرف!$C$3:$C$717)*1,المنصرف!$J$3:$J$717)</f>
        <v>0</v>
      </c>
      <c r="AL88" s="161">
        <f>SUMPRODUCT((AL$3=المنصرف!$E$3:$E$717)*1,('بيان العهد والتسويات'!$C88=المنصرف!$C$3:$C$717)*1,المنصرف!$G$3:$G$717)</f>
        <v>0</v>
      </c>
      <c r="AM88" s="161">
        <f>SUMPRODUCT((AL$3=المنصرف!$E$3:$E$717)*1,('بيان العهد والتسويات'!$C88=المنصرف!$C$3:$C$717)*1,المنصرف!$J$3:$J$717)</f>
        <v>0</v>
      </c>
      <c r="AN88" s="160">
        <f>SUMPRODUCT((AN$3=المنصرف!$E$3:$E$717)*1,('بيان العهد والتسويات'!$C88=المنصرف!$C$3:$C$717)*1,المنصرف!$G$3:$G$717)</f>
        <v>0</v>
      </c>
      <c r="AO88" s="160">
        <f>SUMPRODUCT((AN$3=المنصرف!$E$3:$E$717)*1,('بيان العهد والتسويات'!$C88=المنصرف!$C$3:$C$717)*1,المنصرف!$J$3:$J$717)</f>
        <v>0</v>
      </c>
      <c r="AP88" s="160">
        <f>SUMPRODUCT((AP$3=المنصرف!$E$3:$E$717)*1,('بيان العهد والتسويات'!$C88=المنصرف!$C$3:$C$717)*1,المنصرف!$G$3:$G$717)</f>
        <v>0</v>
      </c>
      <c r="AQ88" s="160">
        <f>SUMPRODUCT((AP$3=المنصرف!$E$3:$E$717)*1,('بيان العهد والتسويات'!$C88=المنصرف!$C$3:$C$717)*1,المنصرف!$J$3:$J$717)</f>
        <v>0</v>
      </c>
      <c r="AR88" s="160">
        <f>SUMPRODUCT((AR$3=المنصرف!$E$3:$E$717)*1,('بيان العهد والتسويات'!$C88=المنصرف!$C$3:$C$717)*1,المنصرف!$G$3:$G$717)</f>
        <v>0</v>
      </c>
      <c r="AS88" s="160">
        <f>SUMPRODUCT((AR$3=المنصرف!$E$3:$E$717)*1,('بيان العهد والتسويات'!$C88=المنصرف!$C$3:$C$717)*1,المنصرف!$J$3:$J$717)</f>
        <v>0</v>
      </c>
      <c r="AT88" s="160">
        <f>SUMPRODUCT((AT$3=المنصرف!$E$3:$E$717)*1,('بيان العهد والتسويات'!$C88=المنصرف!$C$3:$C$717)*1,المنصرف!$G$3:$G$717)</f>
        <v>0</v>
      </c>
      <c r="AU88" s="160">
        <f>SUMPRODUCT((AT$3=المنصرف!$E$3:$E$717)*1,('بيان العهد والتسويات'!$C88=المنصرف!$C$3:$C$717)*1,المنصرف!$J$3:$J$717)</f>
        <v>0</v>
      </c>
      <c r="AV88" s="160">
        <f>SUMPRODUCT((AV$3=المنصرف!$E$3:$E$717)*1,('بيان العهد والتسويات'!$C88=المنصرف!$C$3:$C$717)*1,المنصرف!$G$3:$G$717)</f>
        <v>0</v>
      </c>
      <c r="AW88" s="160">
        <f>SUMPRODUCT((AV$3=المنصرف!$E$3:$E$717)*1,('بيان العهد والتسويات'!$C88=المنصرف!$C$3:$C$717)*1,المنصرف!$J$3:$J$717)</f>
        <v>0</v>
      </c>
      <c r="AX88" s="160">
        <f>SUMPRODUCT((AX$3=المنصرف!$E$3:$E$717)*1,('بيان العهد والتسويات'!$C88=المنصرف!$C$3:$C$717)*1,المنصرف!$G$3:$G$717)</f>
        <v>0</v>
      </c>
      <c r="AY88" s="160">
        <f>SUMPRODUCT((AX$3=المنصرف!$E$3:$E$717)*1,('بيان العهد والتسويات'!$C88=المنصرف!$C$3:$C$717)*1,المنصرف!$J$3:$J$717)</f>
        <v>0</v>
      </c>
      <c r="AZ88" s="160">
        <f>SUMPRODUCT((AZ$3=المنصرف!$E$3:$E$717)*1,('بيان العهد والتسويات'!$C88=المنصرف!$C$3:$C$717)*1,المنصرف!$G$3:$G$717)</f>
        <v>0</v>
      </c>
      <c r="BA88" s="160">
        <f>SUMPRODUCT((AZ$3=المنصرف!$E$3:$E$717)*1,('بيان العهد والتسويات'!$C88=المنصرف!$C$3:$C$717)*1,المنصرف!$J$3:$J$717)</f>
        <v>0</v>
      </c>
      <c r="BB88" s="160">
        <f>SUMPRODUCT((BB$3=المنصرف!$E$3:$E$717)*1,('بيان العهد والتسويات'!$C88=المنصرف!$C$3:$C$717)*1,المنصرف!$G$3:$G$717)</f>
        <v>0</v>
      </c>
      <c r="BC88" s="160">
        <f>SUMPRODUCT((BB$3=المنصرف!$E$3:$E$717)*1,('بيان العهد والتسويات'!$C88=المنصرف!$C$3:$C$717)*1,المنصرف!$J$3:$J$717)</f>
        <v>0</v>
      </c>
      <c r="BD88" s="160">
        <f>SUMPRODUCT((BD$3=المنصرف!$E$3:$E$717)*1,('بيان العهد والتسويات'!$C88=المنصرف!$C$3:$C$717)*1,المنصرف!$G$3:$G$717)</f>
        <v>0</v>
      </c>
      <c r="BE88" s="160">
        <f>SUMPRODUCT((BD$3=المنصرف!$E$3:$E$717)*1,('بيان العهد والتسويات'!$C88=المنصرف!$C$3:$C$717)*1,المنصرف!$J$3:$J$717)</f>
        <v>0</v>
      </c>
      <c r="BF88" s="160">
        <f>SUMPRODUCT((BF$3=المنصرف!$E$3:$E$717)*1,('بيان العهد والتسويات'!$C88=المنصرف!$C$3:$C$717)*1,المنصرف!$G$3:$G$717)</f>
        <v>0</v>
      </c>
      <c r="BG88" s="160">
        <f>SUMPRODUCT((BF$3=المنصرف!$E$3:$E$717)*1,('بيان العهد والتسويات'!$C88=المنصرف!$C$3:$C$717)*1,المنصرف!$J$3:$J$717)</f>
        <v>0</v>
      </c>
      <c r="BH88" s="160">
        <f>SUMPRODUCT((BH$3=المنصرف!$E$3:$E$717)*1,('بيان العهد والتسويات'!$C88=المنصرف!$C$3:$C$717)*1,المنصرف!$G$3:$G$717)</f>
        <v>0</v>
      </c>
      <c r="BI88" s="160">
        <f>SUMPRODUCT((BH$3=المنصرف!$E$3:$E$717)*1,('بيان العهد والتسويات'!$C88=المنصرف!$C$3:$C$717)*1,المنصرف!$J$3:$J$717)</f>
        <v>0</v>
      </c>
      <c r="BJ88" s="160">
        <f>SUMPRODUCT((BJ$3=المنصرف!$E$3:$E$717)*1,('بيان العهد والتسويات'!$C88=المنصرف!$C$3:$C$717)*1,المنصرف!$G$3:$G$717)</f>
        <v>0</v>
      </c>
      <c r="BK88" s="160">
        <f>SUMPRODUCT((BJ$3=المنصرف!$E$3:$E$717)*1,('بيان العهد والتسويات'!$C88=المنصرف!$C$3:$C$717)*1,المنصرف!$J$3:$J$717)</f>
        <v>0</v>
      </c>
      <c r="BL88" s="160">
        <f>SUMPRODUCT((BL$3=المنصرف!$E$3:$E$717)*1,('بيان العهد والتسويات'!$C88=المنصرف!$C$3:$C$717)*1,المنصرف!$G$3:$G$717)</f>
        <v>0</v>
      </c>
      <c r="BM88" s="160">
        <f>SUMPRODUCT((BL$3=المنصرف!$E$3:$E$717)*1,('بيان العهد والتسويات'!$C88=المنصرف!$C$3:$C$717)*1,المنصرف!$J$3:$J$717)</f>
        <v>0</v>
      </c>
      <c r="BN88" s="160">
        <f>SUMPRODUCT((BN$3=المنصرف!$E$3:$E$717)*1,('بيان العهد والتسويات'!$C88=المنصرف!$C$3:$C$717)*1,المنصرف!$G$3:$G$717)</f>
        <v>0</v>
      </c>
      <c r="BO88" s="160">
        <f>SUMPRODUCT((BN$3=المنصرف!$E$3:$E$717)*1,('بيان العهد والتسويات'!$C88=المنصرف!$C$3:$C$717)*1,المنصرف!$J$3:$J$717)</f>
        <v>0</v>
      </c>
      <c r="BP88" s="160">
        <f>SUMPRODUCT((BP$3=المنصرف!$E$3:$E$717)*1,('بيان العهد والتسويات'!$C88=المنصرف!$C$3:$C$717)*1,المنصرف!$G$3:$G$717)</f>
        <v>0</v>
      </c>
      <c r="BQ88" s="160">
        <f>SUMPRODUCT((BP$3=المنصرف!$E$3:$E$717)*1,('بيان العهد والتسويات'!$C88=المنصرف!$C$3:$C$717)*1,المنصرف!$J$3:$J$717)</f>
        <v>0</v>
      </c>
      <c r="BR88" s="160">
        <f>SUMPRODUCT((BR$3=المنصرف!$E$3:$E$717)*1,('بيان العهد والتسويات'!$C88=المنصرف!$C$3:$C$717)*1,المنصرف!$G$3:$G$717)</f>
        <v>0</v>
      </c>
      <c r="BS88" s="160">
        <f>SUMPRODUCT((BR$3=المنصرف!$E$3:$E$717)*1,('بيان العهد والتسويات'!$C88=المنصرف!$C$3:$C$717)*1,المنصرف!$J$3:$J$717)</f>
        <v>0</v>
      </c>
      <c r="BT88" s="160">
        <f>SUMPRODUCT((BT$3=المنصرف!$E$3:$E$717)*1,('بيان العهد والتسويات'!$C88=المنصرف!$C$3:$C$717)*1,المنصرف!$G$3:$G$717)</f>
        <v>0</v>
      </c>
      <c r="BU88" s="160">
        <f>SUMPRODUCT((BT$3=المنصرف!$E$3:$E$717)*1,('بيان العهد والتسويات'!$C88=المنصرف!$C$3:$C$717)*1,المنصرف!$J$3:$J$717)</f>
        <v>0</v>
      </c>
      <c r="BV88" s="160">
        <f>SUMPRODUCT((BV$3=المنصرف!$E$3:$E$717)*1,('بيان العهد والتسويات'!$C88=المنصرف!$C$3:$C$717)*1,المنصرف!$G$3:$G$717)</f>
        <v>0</v>
      </c>
      <c r="BW88" s="160">
        <f>SUMPRODUCT((BV$3=المنصرف!$E$3:$E$717)*1,('بيان العهد والتسويات'!$C88=المنصرف!$C$3:$C$717)*1,المنصرف!$J$3:$J$717)</f>
        <v>0</v>
      </c>
      <c r="BX88" s="160">
        <f>SUMPRODUCT((BX$3=المنصرف!$E$3:$E$717)*1,('بيان العهد والتسويات'!$C88=المنصرف!$C$3:$C$717)*1,المنصرف!$G$3:$G$717)</f>
        <v>0</v>
      </c>
      <c r="BY88" s="160">
        <f>SUMPRODUCT((BX$3=المنصرف!$E$3:$E$717)*1,('بيان العهد والتسويات'!$C88=المنصرف!$C$3:$C$717)*1,المنصرف!$J$3:$J$717)</f>
        <v>0</v>
      </c>
      <c r="BZ88" s="160">
        <f>SUMPRODUCT((BZ$3=المنصرف!$E$3:$E$717)*1,('بيان العهد والتسويات'!$C88=المنصرف!$C$3:$C$717)*1,المنصرف!$G$3:$G$717)</f>
        <v>0</v>
      </c>
      <c r="CA88" s="160">
        <f>SUMPRODUCT((BZ$3=المنصرف!$E$3:$E$717)*1,('بيان العهد والتسويات'!$C88=المنصرف!$C$3:$C$717)*1,المنصرف!$J$3:$J$717)</f>
        <v>0</v>
      </c>
      <c r="CB88" s="160">
        <f>SUMPRODUCT((CB$3=المنصرف!$E$3:$E$717)*1,('بيان العهد والتسويات'!$C88=المنصرف!$C$3:$C$717)*1,المنصرف!$G$3:$G$717)</f>
        <v>0</v>
      </c>
      <c r="CC88" s="160">
        <f>SUMPRODUCT((CB$3=المنصرف!$E$3:$E$717)*1,('بيان العهد والتسويات'!$C88=المنصرف!$C$3:$C$717)*1,المنصرف!$J$3:$J$717)</f>
        <v>0</v>
      </c>
      <c r="CD88" s="160">
        <f>SUMPRODUCT((CD$3=المنصرف!$E$3:$E$717)*1,('بيان العهد والتسويات'!$C88=المنصرف!$C$3:$C$717)*1,المنصرف!$G$3:$G$717)</f>
        <v>0</v>
      </c>
      <c r="CE88" s="160">
        <f>SUMPRODUCT((CD$3=المنصرف!$E$3:$E$717)*1,('بيان العهد والتسويات'!$C88=المنصرف!$C$3:$C$717)*1,المنصرف!$J$3:$J$717)</f>
        <v>0</v>
      </c>
      <c r="CF88" s="160">
        <f>SUMPRODUCT((CF$3=المنصرف!$E$3:$E$717)*1,('بيان العهد والتسويات'!$C88=المنصرف!$C$3:$C$717)*1,المنصرف!$G$3:$G$717)</f>
        <v>0</v>
      </c>
      <c r="CG88" s="160">
        <f>SUMPRODUCT((CF$3=المنصرف!$E$3:$E$717)*1,('بيان العهد والتسويات'!$C88=المنصرف!$C$3:$C$717)*1,المنصرف!$J$3:$J$717)</f>
        <v>0</v>
      </c>
      <c r="CH88" s="160">
        <f>SUMPRODUCT((CH$3=المنصرف!$E$3:$E$717)*1,('بيان العهد والتسويات'!$C88=المنصرف!$C$3:$C$717)*1,المنصرف!$G$3:$G$717)</f>
        <v>0</v>
      </c>
      <c r="CI88" s="160">
        <f>SUMPRODUCT((CH$3=المنصرف!$E$3:$E$717)*1,('بيان العهد والتسويات'!$C88=المنصرف!$C$3:$C$717)*1,المنصرف!$J$3:$J$717)</f>
        <v>0</v>
      </c>
      <c r="CJ88" s="160">
        <f>SUMPRODUCT((CJ$3=المنصرف!$E$3:$E$717)*1,('بيان العهد والتسويات'!$C88=المنصرف!$C$3:$C$717)*1,المنصرف!$G$3:$G$717)</f>
        <v>0</v>
      </c>
      <c r="CK88" s="160">
        <f>SUMPRODUCT((CJ$3=المنصرف!$E$3:$E$717)*1,('بيان العهد والتسويات'!$C88=المنصرف!$C$3:$C$717)*1,المنصرف!$J$3:$J$717)</f>
        <v>0</v>
      </c>
      <c r="CL88" s="160">
        <f>SUMPRODUCT((CL$3=المنصرف!$E$3:$E$717)*1,('بيان العهد والتسويات'!$C88=المنصرف!$C$3:$C$717)*1,المنصرف!$G$3:$G$717)</f>
        <v>0</v>
      </c>
      <c r="CM88" s="160">
        <f>SUMPRODUCT((CL$3=المنصرف!$E$3:$E$717)*1,('بيان العهد والتسويات'!$C88=المنصرف!$C$3:$C$717)*1,المنصرف!$J$3:$J$717)</f>
        <v>0</v>
      </c>
      <c r="CN88" s="160">
        <f>SUMPRODUCT((CN$3=المنصرف!$E$3:$E$717)*1,('بيان العهد والتسويات'!$C88=المنصرف!$C$3:$C$717)*1,المنصرف!$G$3:$G$717)</f>
        <v>0</v>
      </c>
      <c r="CO88" s="160">
        <f>SUMPRODUCT((CN$3=المنصرف!$E$3:$E$717)*1,('بيان العهد والتسويات'!$C88=المنصرف!$C$3:$C$717)*1,المنصرف!$J$3:$J$717)</f>
        <v>0</v>
      </c>
      <c r="CP88" s="160">
        <f>SUMPRODUCT((CP$3=المنصرف!$E$3:$E$717)*1,('بيان العهد والتسويات'!$C88=المنصرف!$C$3:$C$717)*1,المنصرف!$G$3:$G$717)</f>
        <v>0</v>
      </c>
      <c r="CQ88" s="160">
        <f>SUMPRODUCT((CP$3=المنصرف!$E$3:$E$717)*1,('بيان العهد والتسويات'!$C88=المنصرف!$C$3:$C$717)*1,المنصرف!$J$3:$J$717)</f>
        <v>0</v>
      </c>
      <c r="CR88" s="160">
        <f>SUMPRODUCT((CR$3=المنصرف!$E$3:$E$717)*1,('بيان العهد والتسويات'!$C88=المنصرف!$C$3:$C$717)*1,المنصرف!$G$3:$G$717)</f>
        <v>0</v>
      </c>
      <c r="CS88" s="160">
        <f>SUMPRODUCT((CR$3=المنصرف!$E$3:$E$717)*1,('بيان العهد والتسويات'!$C88=المنصرف!$C$3:$C$717)*1,المنصرف!$J$3:$J$717)</f>
        <v>0</v>
      </c>
      <c r="CT88" s="160">
        <f>SUMPRODUCT((CT$3=المنصرف!$E$3:$E$717)*1,('بيان العهد والتسويات'!$C88=المنصرف!$C$3:$C$717)*1,المنصرف!$G$3:$G$717)</f>
        <v>0</v>
      </c>
      <c r="CU88" s="160">
        <f>SUMPRODUCT((CT$3=المنصرف!$E$3:$E$717)*1,('بيان العهد والتسويات'!$C88=المنصرف!$C$3:$C$717)*1,المنصرف!$J$3:$J$717)</f>
        <v>0</v>
      </c>
      <c r="CV88" s="160">
        <f>SUMPRODUCT((CV$3=المنصرف!$E$3:$E$717)*1,('بيان العهد والتسويات'!$C88=المنصرف!$C$3:$C$717)*1,المنصرف!$G$3:$G$717)</f>
        <v>0</v>
      </c>
      <c r="CW88" s="160">
        <f>SUMPRODUCT((CV$3=المنصرف!$E$3:$E$717)*1,('بيان العهد والتسويات'!$C88=المنصرف!$C$3:$C$717)*1,المنصرف!$J$3:$J$717)</f>
        <v>0</v>
      </c>
      <c r="CX88" s="160">
        <f>SUMPRODUCT((CX$3=المنصرف!$E$3:$E$717)*1,('بيان العهد والتسويات'!$C88=المنصرف!$C$3:$C$717)*1,المنصرف!$G$3:$G$717)</f>
        <v>0</v>
      </c>
      <c r="CY88" s="160">
        <f>SUMPRODUCT((CX$3=المنصرف!$E$3:$E$717)*1,('بيان العهد والتسويات'!$C88=المنصرف!$C$3:$C$717)*1,المنصرف!$J$3:$J$717)</f>
        <v>0</v>
      </c>
      <c r="CZ88" s="160">
        <f>SUMPRODUCT((CZ$3=المنصرف!$E$3:$E$717)*1,('بيان العهد والتسويات'!$C88=المنصرف!$C$3:$C$717)*1,المنصرف!$G$3:$G$717)</f>
        <v>0</v>
      </c>
      <c r="DA88" s="160">
        <f>SUMPRODUCT((CZ$3=المنصرف!$E$3:$E$717)*1,('بيان العهد والتسويات'!$C88=المنصرف!$C$3:$C$717)*1,المنصرف!$J$3:$J$717)</f>
        <v>0</v>
      </c>
    </row>
    <row r="89" spans="3:105" ht="20.25" x14ac:dyDescent="0.15">
      <c r="C89" s="134">
        <v>45921</v>
      </c>
      <c r="D89" s="121">
        <f>SUMPRODUCT(($D$3=المنصرف!$E$3:$E$717)*1,('بيان العهد والتسويات'!$C89=المنصرف!$C$3:$C$717)*1,المنصرف!$G$3:$G$717)</f>
        <v>0</v>
      </c>
      <c r="E89" s="122">
        <f>SUMPRODUCT(($D$3=المنصرف!$E$3:$E$717)*1,('بيان العهد والتسويات'!$C89=المنصرف!$C$3:$C$717)*1,المنصرف!$J$3:$J$717)</f>
        <v>0</v>
      </c>
      <c r="F89" s="124">
        <f>SUMPRODUCT(($F$3=المنصرف!$E$3:$E$717)*1,('بيان العهد والتسويات'!$C89=المنصرف!$C$3:$C$717)*1,المنصرف!$G$3:$G$717)</f>
        <v>0</v>
      </c>
      <c r="G89" s="123">
        <f>SUMPRODUCT(($F$3=المنصرف!$E$3:$E$717)*1,('بيان العهد والتسويات'!$C89=المنصرف!$C$3:$C$717)*1,المنصرف!$J$3:$J$717)</f>
        <v>0</v>
      </c>
      <c r="H89" s="121">
        <f>SUMPRODUCT(($H$3=المنصرف!$E$3:$E$717)*1,('بيان العهد والتسويات'!$C89=المنصرف!$C$3:$C$717)*1,المنصرف!$G$3:$G$717)</f>
        <v>0</v>
      </c>
      <c r="I89" s="122">
        <f>SUMPRODUCT(($H$3=المنصرف!$E$3:$E$717)*1,('بيان العهد والتسويات'!$C89=المنصرف!$C$3:$C$717)*1,المنصرف!$J$3:$J$717)</f>
        <v>0</v>
      </c>
      <c r="J89" s="124">
        <f>SUMPRODUCT(($J$3=المنصرف!$E$3:$E$717)*1,('بيان العهد والتسويات'!$C89=المنصرف!$C$3:$C$717)*1,المنصرف!$G$3:$G$717)</f>
        <v>0</v>
      </c>
      <c r="K89" s="123">
        <f>SUMPRODUCT(($J$3=المنصرف!$E$3:$E$717)*1,('بيان العهد والتسويات'!$C89=المنصرف!$C$3:$C$717)*1,المنصرف!$J$3:$J$717)</f>
        <v>0</v>
      </c>
      <c r="L89" s="121">
        <f>SUMPRODUCT(($L$3=المنصرف!$E$3:$E$717)*1,('بيان العهد والتسويات'!$C89=المنصرف!$C$3:$C$717)*1,المنصرف!$G$3:$G$717)</f>
        <v>0</v>
      </c>
      <c r="M89" s="122">
        <f>SUMPRODUCT(($L$3=المنصرف!$E$3:$E$717)*1,('بيان العهد والتسويات'!$C89=المنصرف!$C$3:$C$717)*1,المنصرف!$J$3:$J$717)</f>
        <v>0</v>
      </c>
      <c r="N89" s="124">
        <f>SUMPRODUCT(($N$3=المنصرف!$E$3:$E$717)*1,('بيان العهد والتسويات'!$C89=المنصرف!$C$3:$C$717)*1,المنصرف!$G$3:$G$717)</f>
        <v>0</v>
      </c>
      <c r="O89" s="123">
        <f>SUMPRODUCT(($N$3=المنصرف!$E$3:$E$717)*1,('بيان العهد والتسويات'!$C89=المنصرف!$C$3:$C$717)*1,المنصرف!$J$3:$J$717)</f>
        <v>0</v>
      </c>
      <c r="P89" s="121">
        <f>SUMPRODUCT(($P$3=المنصرف!$E$3:$E$717)*1,('بيان العهد والتسويات'!$C89=المنصرف!$C$3:$C$717)*1,المنصرف!$G$3:$G$717)</f>
        <v>0</v>
      </c>
      <c r="Q89" s="122">
        <f>SUMPRODUCT(($P$3=المنصرف!$E$3:$E$717)*1,('بيان العهد والتسويات'!$C89=المنصرف!$C$3:$C$717)*1,المنصرف!$J$3:$J$717)</f>
        <v>0</v>
      </c>
      <c r="R89" s="124">
        <f>SUMPRODUCT(($R$3=المنصرف!$E$3:$E$717)*1,('بيان العهد والتسويات'!$C89=المنصرف!$C$3:$C$717)*1,المنصرف!$G$3:$G$717)</f>
        <v>0</v>
      </c>
      <c r="S89" s="123">
        <f>SUMPRODUCT(($R$3=المنصرف!$E$3:$E$717)*1,('بيان العهد والتسويات'!$C89=المنصرف!$C$3:$C$717)*1,المنصرف!$J$3:$J$717)</f>
        <v>0</v>
      </c>
      <c r="T89" s="121">
        <f>SUMPRODUCT(($T$3=المنصرف!$E$3:$E$717)*1,('بيان العهد والتسويات'!$C89=المنصرف!$C$3:$C$717)*1,المنصرف!$G$3:$G$717)</f>
        <v>0</v>
      </c>
      <c r="U89" s="122">
        <f>SUMPRODUCT(($T$3=المنصرف!$E$3:$E$717)*1,('بيان العهد والتسويات'!$C89=المنصرف!$C$3:$C$717)*1,المنصرف!$J$3:$J$717)</f>
        <v>0</v>
      </c>
      <c r="V89" s="124">
        <f>SUMPRODUCT(($V$3=المنصرف!$E$3:$E$717)*1,('بيان العهد والتسويات'!$C89=المنصرف!$C$3:$C$717)*1,المنصرف!$G$3:$G$717)</f>
        <v>0</v>
      </c>
      <c r="W89" s="123">
        <f>SUMPRODUCT(($V$3=المنصرف!$E$3:$E$717)*1,('بيان العهد والتسويات'!$C89=المنصرف!$C$3:$C$717)*1,المنصرف!$J$3:$J$717)</f>
        <v>0</v>
      </c>
      <c r="X89" s="121">
        <f>SUMPRODUCT(($X$3=المنصرف!$E$3:$E$717)*1,('بيان العهد والتسويات'!$C89=المنصرف!$C$3:$C$717)*1,المنصرف!$G$3:$G$717)</f>
        <v>0</v>
      </c>
      <c r="Y89" s="122">
        <f>SUMPRODUCT(($X$3=المنصرف!$E$3:$E$717)*1,('بيان العهد والتسويات'!$C89=المنصرف!$C$3:$C$717)*1,المنصرف!$J$3:$J$717)</f>
        <v>0</v>
      </c>
      <c r="Z89" s="124">
        <f>SUMPRODUCT(($Z$3=المنصرف!$E$3:$E$717)*1,('بيان العهد والتسويات'!$C89=المنصرف!$C$3:$C$717)*1,المنصرف!$G$3:$G$717)</f>
        <v>0</v>
      </c>
      <c r="AA89" s="123">
        <f>SUMPRODUCT(($Z$3=المنصرف!$E$3:$E$717)*1,('بيان العهد والتسويات'!$C89=المنصرف!$C$3:$C$717)*1,المنصرف!$J$3:$J$717)</f>
        <v>0</v>
      </c>
      <c r="AB89" s="121">
        <f>SUMPRODUCT(($AB$3=المنصرف!$E$3:$E$717)*1,('بيان العهد والتسويات'!$C89=المنصرف!$C$3:$C$717)*1,المنصرف!$G$3:$G$717)</f>
        <v>0</v>
      </c>
      <c r="AC89" s="122">
        <f>SUMPRODUCT(($AB$3=المنصرف!$E$3:$E$717)*1,('بيان العهد والتسويات'!$C89=المنصرف!$C$3:$C$717)*1,المنصرف!$J$3:$J$717)</f>
        <v>0</v>
      </c>
      <c r="AD89" s="124">
        <f>SUMPRODUCT(($AD$3=المنصرف!$E$3:$E$717)*1,('بيان العهد والتسويات'!$C89=المنصرف!$C$3:$C$717)*1,المنصرف!$G$3:$G$717)</f>
        <v>0</v>
      </c>
      <c r="AE89" s="123">
        <f>SUMPRODUCT(($AD$3=المنصرف!$E$3:$E$717)*1,('بيان العهد والتسويات'!$C89=المنصرف!$C$3:$C$717)*1,المنصرف!$J$3:$J$717)</f>
        <v>0</v>
      </c>
      <c r="AF89" s="121">
        <f>SUMPRODUCT(($AF$3=المنصرف!$E$3:$E$717)*1,('بيان العهد والتسويات'!$C89=المنصرف!$C$3:$C$717)*1,المنصرف!$G$3:$G$717)</f>
        <v>0</v>
      </c>
      <c r="AG89" s="122">
        <f>SUMPRODUCT(($AF$3=المنصرف!$E$3:$E$717)*1,('بيان العهد والتسويات'!$C89=المنصرف!$C$3:$C$717)*1,المنصرف!$J$3:$J$717)</f>
        <v>0</v>
      </c>
      <c r="AH89" s="124">
        <f>SUMPRODUCT(($AH$3=المنصرف!$E$3:$E$717)*1,('بيان العهد والتسويات'!$C89=المنصرف!$C$3:$C$717)*1,المنصرف!$G$3:$G$717)</f>
        <v>0</v>
      </c>
      <c r="AI89" s="123">
        <f>SUMPRODUCT(($AH$3=المنصرف!$E$3:$E$717)*1,('بيان العهد والتسويات'!$C89=المنصرف!$C$3:$C$717)*1,المنصرف!$J$3:$J$717)</f>
        <v>0</v>
      </c>
      <c r="AJ89" s="145">
        <f>SUMPRODUCT((AJ$3=المنصرف!$E$3:$E$717)*1,('بيان العهد والتسويات'!$C89=المنصرف!$C$3:$C$717)*1,المنصرف!$G$3:$G$717)</f>
        <v>0</v>
      </c>
      <c r="AK89" s="145">
        <f>SUMPRODUCT((AJ$3=المنصرف!$E$3:$E$717)*1,('بيان العهد والتسويات'!$C89=المنصرف!$C$3:$C$717)*1,المنصرف!$J$3:$J$717)</f>
        <v>0</v>
      </c>
      <c r="AL89" s="161">
        <f>SUMPRODUCT((AL$3=المنصرف!$E$3:$E$717)*1,('بيان العهد والتسويات'!$C89=المنصرف!$C$3:$C$717)*1,المنصرف!$G$3:$G$717)</f>
        <v>0</v>
      </c>
      <c r="AM89" s="161">
        <f>SUMPRODUCT((AL$3=المنصرف!$E$3:$E$717)*1,('بيان العهد والتسويات'!$C89=المنصرف!$C$3:$C$717)*1,المنصرف!$J$3:$J$717)</f>
        <v>0</v>
      </c>
      <c r="AN89" s="160">
        <f>SUMPRODUCT((AN$3=المنصرف!$E$3:$E$717)*1,('بيان العهد والتسويات'!$C89=المنصرف!$C$3:$C$717)*1,المنصرف!$G$3:$G$717)</f>
        <v>0</v>
      </c>
      <c r="AO89" s="160">
        <f>SUMPRODUCT((AN$3=المنصرف!$E$3:$E$717)*1,('بيان العهد والتسويات'!$C89=المنصرف!$C$3:$C$717)*1,المنصرف!$J$3:$J$717)</f>
        <v>0</v>
      </c>
      <c r="AP89" s="160">
        <f>SUMPRODUCT((AP$3=المنصرف!$E$3:$E$717)*1,('بيان العهد والتسويات'!$C89=المنصرف!$C$3:$C$717)*1,المنصرف!$G$3:$G$717)</f>
        <v>0</v>
      </c>
      <c r="AQ89" s="160">
        <f>SUMPRODUCT((AP$3=المنصرف!$E$3:$E$717)*1,('بيان العهد والتسويات'!$C89=المنصرف!$C$3:$C$717)*1,المنصرف!$J$3:$J$717)</f>
        <v>0</v>
      </c>
      <c r="AR89" s="160">
        <f>SUMPRODUCT((AR$3=المنصرف!$E$3:$E$717)*1,('بيان العهد والتسويات'!$C89=المنصرف!$C$3:$C$717)*1,المنصرف!$G$3:$G$717)</f>
        <v>0</v>
      </c>
      <c r="AS89" s="160">
        <f>SUMPRODUCT((AR$3=المنصرف!$E$3:$E$717)*1,('بيان العهد والتسويات'!$C89=المنصرف!$C$3:$C$717)*1,المنصرف!$J$3:$J$717)</f>
        <v>0</v>
      </c>
      <c r="AT89" s="160">
        <f>SUMPRODUCT((AT$3=المنصرف!$E$3:$E$717)*1,('بيان العهد والتسويات'!$C89=المنصرف!$C$3:$C$717)*1,المنصرف!$G$3:$G$717)</f>
        <v>0</v>
      </c>
      <c r="AU89" s="160">
        <f>SUMPRODUCT((AT$3=المنصرف!$E$3:$E$717)*1,('بيان العهد والتسويات'!$C89=المنصرف!$C$3:$C$717)*1,المنصرف!$J$3:$J$717)</f>
        <v>0</v>
      </c>
      <c r="AV89" s="160">
        <f>SUMPRODUCT((AV$3=المنصرف!$E$3:$E$717)*1,('بيان العهد والتسويات'!$C89=المنصرف!$C$3:$C$717)*1,المنصرف!$G$3:$G$717)</f>
        <v>0</v>
      </c>
      <c r="AW89" s="160">
        <f>SUMPRODUCT((AV$3=المنصرف!$E$3:$E$717)*1,('بيان العهد والتسويات'!$C89=المنصرف!$C$3:$C$717)*1,المنصرف!$J$3:$J$717)</f>
        <v>0</v>
      </c>
      <c r="AX89" s="160">
        <f>SUMPRODUCT((AX$3=المنصرف!$E$3:$E$717)*1,('بيان العهد والتسويات'!$C89=المنصرف!$C$3:$C$717)*1,المنصرف!$G$3:$G$717)</f>
        <v>0</v>
      </c>
      <c r="AY89" s="160">
        <f>SUMPRODUCT((AX$3=المنصرف!$E$3:$E$717)*1,('بيان العهد والتسويات'!$C89=المنصرف!$C$3:$C$717)*1,المنصرف!$J$3:$J$717)</f>
        <v>0</v>
      </c>
      <c r="AZ89" s="160">
        <f>SUMPRODUCT((AZ$3=المنصرف!$E$3:$E$717)*1,('بيان العهد والتسويات'!$C89=المنصرف!$C$3:$C$717)*1,المنصرف!$G$3:$G$717)</f>
        <v>0</v>
      </c>
      <c r="BA89" s="160">
        <f>SUMPRODUCT((AZ$3=المنصرف!$E$3:$E$717)*1,('بيان العهد والتسويات'!$C89=المنصرف!$C$3:$C$717)*1,المنصرف!$J$3:$J$717)</f>
        <v>0</v>
      </c>
      <c r="BB89" s="160">
        <f>SUMPRODUCT((BB$3=المنصرف!$E$3:$E$717)*1,('بيان العهد والتسويات'!$C89=المنصرف!$C$3:$C$717)*1,المنصرف!$G$3:$G$717)</f>
        <v>0</v>
      </c>
      <c r="BC89" s="160">
        <f>SUMPRODUCT((BB$3=المنصرف!$E$3:$E$717)*1,('بيان العهد والتسويات'!$C89=المنصرف!$C$3:$C$717)*1,المنصرف!$J$3:$J$717)</f>
        <v>0</v>
      </c>
      <c r="BD89" s="160">
        <f>SUMPRODUCT((BD$3=المنصرف!$E$3:$E$717)*1,('بيان العهد والتسويات'!$C89=المنصرف!$C$3:$C$717)*1,المنصرف!$G$3:$G$717)</f>
        <v>0</v>
      </c>
      <c r="BE89" s="160">
        <f>SUMPRODUCT((BD$3=المنصرف!$E$3:$E$717)*1,('بيان العهد والتسويات'!$C89=المنصرف!$C$3:$C$717)*1,المنصرف!$J$3:$J$717)</f>
        <v>0</v>
      </c>
      <c r="BF89" s="160">
        <f>SUMPRODUCT((BF$3=المنصرف!$E$3:$E$717)*1,('بيان العهد والتسويات'!$C89=المنصرف!$C$3:$C$717)*1,المنصرف!$G$3:$G$717)</f>
        <v>0</v>
      </c>
      <c r="BG89" s="160">
        <f>SUMPRODUCT((BF$3=المنصرف!$E$3:$E$717)*1,('بيان العهد والتسويات'!$C89=المنصرف!$C$3:$C$717)*1,المنصرف!$J$3:$J$717)</f>
        <v>0</v>
      </c>
      <c r="BH89" s="160">
        <f>SUMPRODUCT((BH$3=المنصرف!$E$3:$E$717)*1,('بيان العهد والتسويات'!$C89=المنصرف!$C$3:$C$717)*1,المنصرف!$G$3:$G$717)</f>
        <v>0</v>
      </c>
      <c r="BI89" s="160">
        <f>SUMPRODUCT((BH$3=المنصرف!$E$3:$E$717)*1,('بيان العهد والتسويات'!$C89=المنصرف!$C$3:$C$717)*1,المنصرف!$J$3:$J$717)</f>
        <v>0</v>
      </c>
      <c r="BJ89" s="160">
        <f>SUMPRODUCT((BJ$3=المنصرف!$E$3:$E$717)*1,('بيان العهد والتسويات'!$C89=المنصرف!$C$3:$C$717)*1,المنصرف!$G$3:$G$717)</f>
        <v>0</v>
      </c>
      <c r="BK89" s="160">
        <f>SUMPRODUCT((BJ$3=المنصرف!$E$3:$E$717)*1,('بيان العهد والتسويات'!$C89=المنصرف!$C$3:$C$717)*1,المنصرف!$J$3:$J$717)</f>
        <v>0</v>
      </c>
      <c r="BL89" s="160">
        <f>SUMPRODUCT((BL$3=المنصرف!$E$3:$E$717)*1,('بيان العهد والتسويات'!$C89=المنصرف!$C$3:$C$717)*1,المنصرف!$G$3:$G$717)</f>
        <v>0</v>
      </c>
      <c r="BM89" s="160">
        <f>SUMPRODUCT((BL$3=المنصرف!$E$3:$E$717)*1,('بيان العهد والتسويات'!$C89=المنصرف!$C$3:$C$717)*1,المنصرف!$J$3:$J$717)</f>
        <v>0</v>
      </c>
      <c r="BN89" s="160">
        <f>SUMPRODUCT((BN$3=المنصرف!$E$3:$E$717)*1,('بيان العهد والتسويات'!$C89=المنصرف!$C$3:$C$717)*1,المنصرف!$G$3:$G$717)</f>
        <v>0</v>
      </c>
      <c r="BO89" s="160">
        <f>SUMPRODUCT((BN$3=المنصرف!$E$3:$E$717)*1,('بيان العهد والتسويات'!$C89=المنصرف!$C$3:$C$717)*1,المنصرف!$J$3:$J$717)</f>
        <v>0</v>
      </c>
      <c r="BP89" s="160">
        <f>SUMPRODUCT((BP$3=المنصرف!$E$3:$E$717)*1,('بيان العهد والتسويات'!$C89=المنصرف!$C$3:$C$717)*1,المنصرف!$G$3:$G$717)</f>
        <v>0</v>
      </c>
      <c r="BQ89" s="160">
        <f>SUMPRODUCT((BP$3=المنصرف!$E$3:$E$717)*1,('بيان العهد والتسويات'!$C89=المنصرف!$C$3:$C$717)*1,المنصرف!$J$3:$J$717)</f>
        <v>0</v>
      </c>
      <c r="BR89" s="160">
        <f>SUMPRODUCT((BR$3=المنصرف!$E$3:$E$717)*1,('بيان العهد والتسويات'!$C89=المنصرف!$C$3:$C$717)*1,المنصرف!$G$3:$G$717)</f>
        <v>0</v>
      </c>
      <c r="BS89" s="160">
        <f>SUMPRODUCT((BR$3=المنصرف!$E$3:$E$717)*1,('بيان العهد والتسويات'!$C89=المنصرف!$C$3:$C$717)*1,المنصرف!$J$3:$J$717)</f>
        <v>0</v>
      </c>
      <c r="BT89" s="160">
        <f>SUMPRODUCT((BT$3=المنصرف!$E$3:$E$717)*1,('بيان العهد والتسويات'!$C89=المنصرف!$C$3:$C$717)*1,المنصرف!$G$3:$G$717)</f>
        <v>0</v>
      </c>
      <c r="BU89" s="160">
        <f>SUMPRODUCT((BT$3=المنصرف!$E$3:$E$717)*1,('بيان العهد والتسويات'!$C89=المنصرف!$C$3:$C$717)*1,المنصرف!$J$3:$J$717)</f>
        <v>0</v>
      </c>
      <c r="BV89" s="160">
        <f>SUMPRODUCT((BV$3=المنصرف!$E$3:$E$717)*1,('بيان العهد والتسويات'!$C89=المنصرف!$C$3:$C$717)*1,المنصرف!$G$3:$G$717)</f>
        <v>0</v>
      </c>
      <c r="BW89" s="160">
        <f>SUMPRODUCT((BV$3=المنصرف!$E$3:$E$717)*1,('بيان العهد والتسويات'!$C89=المنصرف!$C$3:$C$717)*1,المنصرف!$J$3:$J$717)</f>
        <v>0</v>
      </c>
      <c r="BX89" s="160">
        <f>SUMPRODUCT((BX$3=المنصرف!$E$3:$E$717)*1,('بيان العهد والتسويات'!$C89=المنصرف!$C$3:$C$717)*1,المنصرف!$G$3:$G$717)</f>
        <v>0</v>
      </c>
      <c r="BY89" s="160">
        <f>SUMPRODUCT((BX$3=المنصرف!$E$3:$E$717)*1,('بيان العهد والتسويات'!$C89=المنصرف!$C$3:$C$717)*1,المنصرف!$J$3:$J$717)</f>
        <v>0</v>
      </c>
      <c r="BZ89" s="160">
        <f>SUMPRODUCT((BZ$3=المنصرف!$E$3:$E$717)*1,('بيان العهد والتسويات'!$C89=المنصرف!$C$3:$C$717)*1,المنصرف!$G$3:$G$717)</f>
        <v>0</v>
      </c>
      <c r="CA89" s="160">
        <f>SUMPRODUCT((BZ$3=المنصرف!$E$3:$E$717)*1,('بيان العهد والتسويات'!$C89=المنصرف!$C$3:$C$717)*1,المنصرف!$J$3:$J$717)</f>
        <v>0</v>
      </c>
      <c r="CB89" s="160">
        <f>SUMPRODUCT((CB$3=المنصرف!$E$3:$E$717)*1,('بيان العهد والتسويات'!$C89=المنصرف!$C$3:$C$717)*1,المنصرف!$G$3:$G$717)</f>
        <v>0</v>
      </c>
      <c r="CC89" s="160">
        <f>SUMPRODUCT((CB$3=المنصرف!$E$3:$E$717)*1,('بيان العهد والتسويات'!$C89=المنصرف!$C$3:$C$717)*1,المنصرف!$J$3:$J$717)</f>
        <v>0</v>
      </c>
      <c r="CD89" s="160">
        <f>SUMPRODUCT((CD$3=المنصرف!$E$3:$E$717)*1,('بيان العهد والتسويات'!$C89=المنصرف!$C$3:$C$717)*1,المنصرف!$G$3:$G$717)</f>
        <v>0</v>
      </c>
      <c r="CE89" s="160">
        <f>SUMPRODUCT((CD$3=المنصرف!$E$3:$E$717)*1,('بيان العهد والتسويات'!$C89=المنصرف!$C$3:$C$717)*1,المنصرف!$J$3:$J$717)</f>
        <v>0</v>
      </c>
      <c r="CF89" s="160">
        <f>SUMPRODUCT((CF$3=المنصرف!$E$3:$E$717)*1,('بيان العهد والتسويات'!$C89=المنصرف!$C$3:$C$717)*1,المنصرف!$G$3:$G$717)</f>
        <v>0</v>
      </c>
      <c r="CG89" s="160">
        <f>SUMPRODUCT((CF$3=المنصرف!$E$3:$E$717)*1,('بيان العهد والتسويات'!$C89=المنصرف!$C$3:$C$717)*1,المنصرف!$J$3:$J$717)</f>
        <v>0</v>
      </c>
      <c r="CH89" s="160">
        <f>SUMPRODUCT((CH$3=المنصرف!$E$3:$E$717)*1,('بيان العهد والتسويات'!$C89=المنصرف!$C$3:$C$717)*1,المنصرف!$G$3:$G$717)</f>
        <v>0</v>
      </c>
      <c r="CI89" s="160">
        <f>SUMPRODUCT((CH$3=المنصرف!$E$3:$E$717)*1,('بيان العهد والتسويات'!$C89=المنصرف!$C$3:$C$717)*1,المنصرف!$J$3:$J$717)</f>
        <v>0</v>
      </c>
      <c r="CJ89" s="160">
        <f>SUMPRODUCT((CJ$3=المنصرف!$E$3:$E$717)*1,('بيان العهد والتسويات'!$C89=المنصرف!$C$3:$C$717)*1,المنصرف!$G$3:$G$717)</f>
        <v>0</v>
      </c>
      <c r="CK89" s="160">
        <f>SUMPRODUCT((CJ$3=المنصرف!$E$3:$E$717)*1,('بيان العهد والتسويات'!$C89=المنصرف!$C$3:$C$717)*1,المنصرف!$J$3:$J$717)</f>
        <v>0</v>
      </c>
      <c r="CL89" s="160">
        <f>SUMPRODUCT((CL$3=المنصرف!$E$3:$E$717)*1,('بيان العهد والتسويات'!$C89=المنصرف!$C$3:$C$717)*1,المنصرف!$G$3:$G$717)</f>
        <v>0</v>
      </c>
      <c r="CM89" s="160">
        <f>SUMPRODUCT((CL$3=المنصرف!$E$3:$E$717)*1,('بيان العهد والتسويات'!$C89=المنصرف!$C$3:$C$717)*1,المنصرف!$J$3:$J$717)</f>
        <v>0</v>
      </c>
      <c r="CN89" s="160">
        <f>SUMPRODUCT((CN$3=المنصرف!$E$3:$E$717)*1,('بيان العهد والتسويات'!$C89=المنصرف!$C$3:$C$717)*1,المنصرف!$G$3:$G$717)</f>
        <v>0</v>
      </c>
      <c r="CO89" s="160">
        <f>SUMPRODUCT((CN$3=المنصرف!$E$3:$E$717)*1,('بيان العهد والتسويات'!$C89=المنصرف!$C$3:$C$717)*1,المنصرف!$J$3:$J$717)</f>
        <v>0</v>
      </c>
      <c r="CP89" s="160">
        <f>SUMPRODUCT((CP$3=المنصرف!$E$3:$E$717)*1,('بيان العهد والتسويات'!$C89=المنصرف!$C$3:$C$717)*1,المنصرف!$G$3:$G$717)</f>
        <v>0</v>
      </c>
      <c r="CQ89" s="160">
        <f>SUMPRODUCT((CP$3=المنصرف!$E$3:$E$717)*1,('بيان العهد والتسويات'!$C89=المنصرف!$C$3:$C$717)*1,المنصرف!$J$3:$J$717)</f>
        <v>0</v>
      </c>
      <c r="CR89" s="160">
        <f>SUMPRODUCT((CR$3=المنصرف!$E$3:$E$717)*1,('بيان العهد والتسويات'!$C89=المنصرف!$C$3:$C$717)*1,المنصرف!$G$3:$G$717)</f>
        <v>0</v>
      </c>
      <c r="CS89" s="160">
        <f>SUMPRODUCT((CR$3=المنصرف!$E$3:$E$717)*1,('بيان العهد والتسويات'!$C89=المنصرف!$C$3:$C$717)*1,المنصرف!$J$3:$J$717)</f>
        <v>0</v>
      </c>
      <c r="CT89" s="160">
        <f>SUMPRODUCT((CT$3=المنصرف!$E$3:$E$717)*1,('بيان العهد والتسويات'!$C89=المنصرف!$C$3:$C$717)*1,المنصرف!$G$3:$G$717)</f>
        <v>0</v>
      </c>
      <c r="CU89" s="160">
        <f>SUMPRODUCT((CT$3=المنصرف!$E$3:$E$717)*1,('بيان العهد والتسويات'!$C89=المنصرف!$C$3:$C$717)*1,المنصرف!$J$3:$J$717)</f>
        <v>0</v>
      </c>
      <c r="CV89" s="160">
        <f>SUMPRODUCT((CV$3=المنصرف!$E$3:$E$717)*1,('بيان العهد والتسويات'!$C89=المنصرف!$C$3:$C$717)*1,المنصرف!$G$3:$G$717)</f>
        <v>0</v>
      </c>
      <c r="CW89" s="160">
        <f>SUMPRODUCT((CV$3=المنصرف!$E$3:$E$717)*1,('بيان العهد والتسويات'!$C89=المنصرف!$C$3:$C$717)*1,المنصرف!$J$3:$J$717)</f>
        <v>0</v>
      </c>
      <c r="CX89" s="160">
        <f>SUMPRODUCT((CX$3=المنصرف!$E$3:$E$717)*1,('بيان العهد والتسويات'!$C89=المنصرف!$C$3:$C$717)*1,المنصرف!$G$3:$G$717)</f>
        <v>0</v>
      </c>
      <c r="CY89" s="160">
        <f>SUMPRODUCT((CX$3=المنصرف!$E$3:$E$717)*1,('بيان العهد والتسويات'!$C89=المنصرف!$C$3:$C$717)*1,المنصرف!$J$3:$J$717)</f>
        <v>0</v>
      </c>
      <c r="CZ89" s="160">
        <f>SUMPRODUCT((CZ$3=المنصرف!$E$3:$E$717)*1,('بيان العهد والتسويات'!$C89=المنصرف!$C$3:$C$717)*1,المنصرف!$G$3:$G$717)</f>
        <v>0</v>
      </c>
      <c r="DA89" s="160">
        <f>SUMPRODUCT((CZ$3=المنصرف!$E$3:$E$717)*1,('بيان العهد والتسويات'!$C89=المنصرف!$C$3:$C$717)*1,المنصرف!$J$3:$J$717)</f>
        <v>0</v>
      </c>
    </row>
    <row r="90" spans="3:105" ht="20.25" x14ac:dyDescent="0.15">
      <c r="C90" s="134">
        <v>45922</v>
      </c>
      <c r="D90" s="121">
        <f>SUMPRODUCT(($D$3=المنصرف!$E$3:$E$717)*1,('بيان العهد والتسويات'!$C90=المنصرف!$C$3:$C$717)*1,المنصرف!$G$3:$G$717)</f>
        <v>0</v>
      </c>
      <c r="E90" s="122">
        <f>SUMPRODUCT(($D$3=المنصرف!$E$3:$E$717)*1,('بيان العهد والتسويات'!$C90=المنصرف!$C$3:$C$717)*1,المنصرف!$J$3:$J$717)</f>
        <v>0</v>
      </c>
      <c r="F90" s="124">
        <f>SUMPRODUCT(($F$3=المنصرف!$E$3:$E$717)*1,('بيان العهد والتسويات'!$C90=المنصرف!$C$3:$C$717)*1,المنصرف!$G$3:$G$717)</f>
        <v>0</v>
      </c>
      <c r="G90" s="123">
        <f>SUMPRODUCT(($F$3=المنصرف!$E$3:$E$717)*1,('بيان العهد والتسويات'!$C90=المنصرف!$C$3:$C$717)*1,المنصرف!$J$3:$J$717)</f>
        <v>0</v>
      </c>
      <c r="H90" s="121">
        <f>SUMPRODUCT(($H$3=المنصرف!$E$3:$E$717)*1,('بيان العهد والتسويات'!$C90=المنصرف!$C$3:$C$717)*1,المنصرف!$G$3:$G$717)</f>
        <v>0</v>
      </c>
      <c r="I90" s="122">
        <f>SUMPRODUCT(($H$3=المنصرف!$E$3:$E$717)*1,('بيان العهد والتسويات'!$C90=المنصرف!$C$3:$C$717)*1,المنصرف!$J$3:$J$717)</f>
        <v>0</v>
      </c>
      <c r="J90" s="124">
        <f>SUMPRODUCT(($J$3=المنصرف!$E$3:$E$717)*1,('بيان العهد والتسويات'!$C90=المنصرف!$C$3:$C$717)*1,المنصرف!$G$3:$G$717)</f>
        <v>0</v>
      </c>
      <c r="K90" s="123">
        <f>SUMPRODUCT(($J$3=المنصرف!$E$3:$E$717)*1,('بيان العهد والتسويات'!$C90=المنصرف!$C$3:$C$717)*1,المنصرف!$J$3:$J$717)</f>
        <v>0</v>
      </c>
      <c r="L90" s="121">
        <f>SUMPRODUCT(($L$3=المنصرف!$E$3:$E$717)*1,('بيان العهد والتسويات'!$C90=المنصرف!$C$3:$C$717)*1,المنصرف!$G$3:$G$717)</f>
        <v>0</v>
      </c>
      <c r="M90" s="122">
        <f>SUMPRODUCT(($L$3=المنصرف!$E$3:$E$717)*1,('بيان العهد والتسويات'!$C90=المنصرف!$C$3:$C$717)*1,المنصرف!$J$3:$J$717)</f>
        <v>0</v>
      </c>
      <c r="N90" s="124">
        <f>SUMPRODUCT(($N$3=المنصرف!$E$3:$E$717)*1,('بيان العهد والتسويات'!$C90=المنصرف!$C$3:$C$717)*1,المنصرف!$G$3:$G$717)</f>
        <v>0</v>
      </c>
      <c r="O90" s="123">
        <f>SUMPRODUCT(($N$3=المنصرف!$E$3:$E$717)*1,('بيان العهد والتسويات'!$C90=المنصرف!$C$3:$C$717)*1,المنصرف!$J$3:$J$717)</f>
        <v>0</v>
      </c>
      <c r="P90" s="121">
        <f>SUMPRODUCT(($P$3=المنصرف!$E$3:$E$717)*1,('بيان العهد والتسويات'!$C90=المنصرف!$C$3:$C$717)*1,المنصرف!$G$3:$G$717)</f>
        <v>0</v>
      </c>
      <c r="Q90" s="122">
        <f>SUMPRODUCT(($P$3=المنصرف!$E$3:$E$717)*1,('بيان العهد والتسويات'!$C90=المنصرف!$C$3:$C$717)*1,المنصرف!$J$3:$J$717)</f>
        <v>0</v>
      </c>
      <c r="R90" s="124">
        <f>SUMPRODUCT(($R$3=المنصرف!$E$3:$E$717)*1,('بيان العهد والتسويات'!$C90=المنصرف!$C$3:$C$717)*1,المنصرف!$G$3:$G$717)</f>
        <v>0</v>
      </c>
      <c r="S90" s="123">
        <f>SUMPRODUCT(($R$3=المنصرف!$E$3:$E$717)*1,('بيان العهد والتسويات'!$C90=المنصرف!$C$3:$C$717)*1,المنصرف!$J$3:$J$717)</f>
        <v>0</v>
      </c>
      <c r="T90" s="121">
        <f>SUMPRODUCT(($T$3=المنصرف!$E$3:$E$717)*1,('بيان العهد والتسويات'!$C90=المنصرف!$C$3:$C$717)*1,المنصرف!$G$3:$G$717)</f>
        <v>0</v>
      </c>
      <c r="U90" s="122">
        <f>SUMPRODUCT(($T$3=المنصرف!$E$3:$E$717)*1,('بيان العهد والتسويات'!$C90=المنصرف!$C$3:$C$717)*1,المنصرف!$J$3:$J$717)</f>
        <v>0</v>
      </c>
      <c r="V90" s="124">
        <f>SUMPRODUCT(($V$3=المنصرف!$E$3:$E$717)*1,('بيان العهد والتسويات'!$C90=المنصرف!$C$3:$C$717)*1,المنصرف!$G$3:$G$717)</f>
        <v>0</v>
      </c>
      <c r="W90" s="123">
        <f>SUMPRODUCT(($V$3=المنصرف!$E$3:$E$717)*1,('بيان العهد والتسويات'!$C90=المنصرف!$C$3:$C$717)*1,المنصرف!$J$3:$J$717)</f>
        <v>0</v>
      </c>
      <c r="X90" s="121">
        <f>SUMPRODUCT(($X$3=المنصرف!$E$3:$E$717)*1,('بيان العهد والتسويات'!$C90=المنصرف!$C$3:$C$717)*1,المنصرف!$G$3:$G$717)</f>
        <v>0</v>
      </c>
      <c r="Y90" s="122">
        <f>SUMPRODUCT(($X$3=المنصرف!$E$3:$E$717)*1,('بيان العهد والتسويات'!$C90=المنصرف!$C$3:$C$717)*1,المنصرف!$J$3:$J$717)</f>
        <v>0</v>
      </c>
      <c r="Z90" s="124">
        <f>SUMPRODUCT(($Z$3=المنصرف!$E$3:$E$717)*1,('بيان العهد والتسويات'!$C90=المنصرف!$C$3:$C$717)*1,المنصرف!$G$3:$G$717)</f>
        <v>0</v>
      </c>
      <c r="AA90" s="123">
        <f>SUMPRODUCT(($Z$3=المنصرف!$E$3:$E$717)*1,('بيان العهد والتسويات'!$C90=المنصرف!$C$3:$C$717)*1,المنصرف!$J$3:$J$717)</f>
        <v>0</v>
      </c>
      <c r="AB90" s="121">
        <f>SUMPRODUCT(($AB$3=المنصرف!$E$3:$E$717)*1,('بيان العهد والتسويات'!$C90=المنصرف!$C$3:$C$717)*1,المنصرف!$G$3:$G$717)</f>
        <v>0</v>
      </c>
      <c r="AC90" s="122">
        <f>SUMPRODUCT(($AB$3=المنصرف!$E$3:$E$717)*1,('بيان العهد والتسويات'!$C90=المنصرف!$C$3:$C$717)*1,المنصرف!$J$3:$J$717)</f>
        <v>0</v>
      </c>
      <c r="AD90" s="124">
        <f>SUMPRODUCT(($AD$3=المنصرف!$E$3:$E$717)*1,('بيان العهد والتسويات'!$C90=المنصرف!$C$3:$C$717)*1,المنصرف!$G$3:$G$717)</f>
        <v>0</v>
      </c>
      <c r="AE90" s="123">
        <f>SUMPRODUCT(($AD$3=المنصرف!$E$3:$E$717)*1,('بيان العهد والتسويات'!$C90=المنصرف!$C$3:$C$717)*1,المنصرف!$J$3:$J$717)</f>
        <v>0</v>
      </c>
      <c r="AF90" s="121">
        <f>SUMPRODUCT(($AF$3=المنصرف!$E$3:$E$717)*1,('بيان العهد والتسويات'!$C90=المنصرف!$C$3:$C$717)*1,المنصرف!$G$3:$G$717)</f>
        <v>0</v>
      </c>
      <c r="AG90" s="122">
        <f>SUMPRODUCT(($AF$3=المنصرف!$E$3:$E$717)*1,('بيان العهد والتسويات'!$C90=المنصرف!$C$3:$C$717)*1,المنصرف!$J$3:$J$717)</f>
        <v>0</v>
      </c>
      <c r="AH90" s="124">
        <f>SUMPRODUCT(($AH$3=المنصرف!$E$3:$E$717)*1,('بيان العهد والتسويات'!$C90=المنصرف!$C$3:$C$717)*1,المنصرف!$G$3:$G$717)</f>
        <v>0</v>
      </c>
      <c r="AI90" s="123">
        <f>SUMPRODUCT(($AH$3=المنصرف!$E$3:$E$717)*1,('بيان العهد والتسويات'!$C90=المنصرف!$C$3:$C$717)*1,المنصرف!$J$3:$J$717)</f>
        <v>0</v>
      </c>
      <c r="AJ90" s="145">
        <f>SUMPRODUCT((AJ$3=المنصرف!$E$3:$E$717)*1,('بيان العهد والتسويات'!$C90=المنصرف!$C$3:$C$717)*1,المنصرف!$G$3:$G$717)</f>
        <v>0</v>
      </c>
      <c r="AK90" s="145">
        <f>SUMPRODUCT((AJ$3=المنصرف!$E$3:$E$717)*1,('بيان العهد والتسويات'!$C90=المنصرف!$C$3:$C$717)*1,المنصرف!$J$3:$J$717)</f>
        <v>0</v>
      </c>
      <c r="AL90" s="161">
        <f>SUMPRODUCT((AL$3=المنصرف!$E$3:$E$717)*1,('بيان العهد والتسويات'!$C90=المنصرف!$C$3:$C$717)*1,المنصرف!$G$3:$G$717)</f>
        <v>0</v>
      </c>
      <c r="AM90" s="161">
        <f>SUMPRODUCT((AL$3=المنصرف!$E$3:$E$717)*1,('بيان العهد والتسويات'!$C90=المنصرف!$C$3:$C$717)*1,المنصرف!$J$3:$J$717)</f>
        <v>0</v>
      </c>
      <c r="AN90" s="160">
        <f>SUMPRODUCT((AN$3=المنصرف!$E$3:$E$717)*1,('بيان العهد والتسويات'!$C90=المنصرف!$C$3:$C$717)*1,المنصرف!$G$3:$G$717)</f>
        <v>0</v>
      </c>
      <c r="AO90" s="160">
        <f>SUMPRODUCT((AN$3=المنصرف!$E$3:$E$717)*1,('بيان العهد والتسويات'!$C90=المنصرف!$C$3:$C$717)*1,المنصرف!$J$3:$J$717)</f>
        <v>0</v>
      </c>
      <c r="AP90" s="160">
        <f>SUMPRODUCT((AP$3=المنصرف!$E$3:$E$717)*1,('بيان العهد والتسويات'!$C90=المنصرف!$C$3:$C$717)*1,المنصرف!$G$3:$G$717)</f>
        <v>0</v>
      </c>
      <c r="AQ90" s="160">
        <f>SUMPRODUCT((AP$3=المنصرف!$E$3:$E$717)*1,('بيان العهد والتسويات'!$C90=المنصرف!$C$3:$C$717)*1,المنصرف!$J$3:$J$717)</f>
        <v>0</v>
      </c>
      <c r="AR90" s="160">
        <f>SUMPRODUCT((AR$3=المنصرف!$E$3:$E$717)*1,('بيان العهد والتسويات'!$C90=المنصرف!$C$3:$C$717)*1,المنصرف!$G$3:$G$717)</f>
        <v>0</v>
      </c>
      <c r="AS90" s="160">
        <f>SUMPRODUCT((AR$3=المنصرف!$E$3:$E$717)*1,('بيان العهد والتسويات'!$C90=المنصرف!$C$3:$C$717)*1,المنصرف!$J$3:$J$717)</f>
        <v>0</v>
      </c>
      <c r="AT90" s="160">
        <f>SUMPRODUCT((AT$3=المنصرف!$E$3:$E$717)*1,('بيان العهد والتسويات'!$C90=المنصرف!$C$3:$C$717)*1,المنصرف!$G$3:$G$717)</f>
        <v>0</v>
      </c>
      <c r="AU90" s="160">
        <f>SUMPRODUCT((AT$3=المنصرف!$E$3:$E$717)*1,('بيان العهد والتسويات'!$C90=المنصرف!$C$3:$C$717)*1,المنصرف!$J$3:$J$717)</f>
        <v>0</v>
      </c>
      <c r="AV90" s="160">
        <f>SUMPRODUCT((AV$3=المنصرف!$E$3:$E$717)*1,('بيان العهد والتسويات'!$C90=المنصرف!$C$3:$C$717)*1,المنصرف!$G$3:$G$717)</f>
        <v>0</v>
      </c>
      <c r="AW90" s="160">
        <f>SUMPRODUCT((AV$3=المنصرف!$E$3:$E$717)*1,('بيان العهد والتسويات'!$C90=المنصرف!$C$3:$C$717)*1,المنصرف!$J$3:$J$717)</f>
        <v>0</v>
      </c>
      <c r="AX90" s="160">
        <f>SUMPRODUCT((AX$3=المنصرف!$E$3:$E$717)*1,('بيان العهد والتسويات'!$C90=المنصرف!$C$3:$C$717)*1,المنصرف!$G$3:$G$717)</f>
        <v>0</v>
      </c>
      <c r="AY90" s="160">
        <f>SUMPRODUCT((AX$3=المنصرف!$E$3:$E$717)*1,('بيان العهد والتسويات'!$C90=المنصرف!$C$3:$C$717)*1,المنصرف!$J$3:$J$717)</f>
        <v>0</v>
      </c>
      <c r="AZ90" s="160">
        <f>SUMPRODUCT((AZ$3=المنصرف!$E$3:$E$717)*1,('بيان العهد والتسويات'!$C90=المنصرف!$C$3:$C$717)*1,المنصرف!$G$3:$G$717)</f>
        <v>0</v>
      </c>
      <c r="BA90" s="160">
        <f>SUMPRODUCT((AZ$3=المنصرف!$E$3:$E$717)*1,('بيان العهد والتسويات'!$C90=المنصرف!$C$3:$C$717)*1,المنصرف!$J$3:$J$717)</f>
        <v>0</v>
      </c>
      <c r="BB90" s="160">
        <f>SUMPRODUCT((BB$3=المنصرف!$E$3:$E$717)*1,('بيان العهد والتسويات'!$C90=المنصرف!$C$3:$C$717)*1,المنصرف!$G$3:$G$717)</f>
        <v>0</v>
      </c>
      <c r="BC90" s="160">
        <f>SUMPRODUCT((BB$3=المنصرف!$E$3:$E$717)*1,('بيان العهد والتسويات'!$C90=المنصرف!$C$3:$C$717)*1,المنصرف!$J$3:$J$717)</f>
        <v>0</v>
      </c>
      <c r="BD90" s="160">
        <f>SUMPRODUCT((BD$3=المنصرف!$E$3:$E$717)*1,('بيان العهد والتسويات'!$C90=المنصرف!$C$3:$C$717)*1,المنصرف!$G$3:$G$717)</f>
        <v>0</v>
      </c>
      <c r="BE90" s="160">
        <f>SUMPRODUCT((BD$3=المنصرف!$E$3:$E$717)*1,('بيان العهد والتسويات'!$C90=المنصرف!$C$3:$C$717)*1,المنصرف!$J$3:$J$717)</f>
        <v>0</v>
      </c>
      <c r="BF90" s="160">
        <f>SUMPRODUCT((BF$3=المنصرف!$E$3:$E$717)*1,('بيان العهد والتسويات'!$C90=المنصرف!$C$3:$C$717)*1,المنصرف!$G$3:$G$717)</f>
        <v>0</v>
      </c>
      <c r="BG90" s="160">
        <f>SUMPRODUCT((BF$3=المنصرف!$E$3:$E$717)*1,('بيان العهد والتسويات'!$C90=المنصرف!$C$3:$C$717)*1,المنصرف!$J$3:$J$717)</f>
        <v>0</v>
      </c>
      <c r="BH90" s="160">
        <f>SUMPRODUCT((BH$3=المنصرف!$E$3:$E$717)*1,('بيان العهد والتسويات'!$C90=المنصرف!$C$3:$C$717)*1,المنصرف!$G$3:$G$717)</f>
        <v>0</v>
      </c>
      <c r="BI90" s="160">
        <f>SUMPRODUCT((BH$3=المنصرف!$E$3:$E$717)*1,('بيان العهد والتسويات'!$C90=المنصرف!$C$3:$C$717)*1,المنصرف!$J$3:$J$717)</f>
        <v>0</v>
      </c>
      <c r="BJ90" s="160">
        <f>SUMPRODUCT((BJ$3=المنصرف!$E$3:$E$717)*1,('بيان العهد والتسويات'!$C90=المنصرف!$C$3:$C$717)*1,المنصرف!$G$3:$G$717)</f>
        <v>0</v>
      </c>
      <c r="BK90" s="160">
        <f>SUMPRODUCT((BJ$3=المنصرف!$E$3:$E$717)*1,('بيان العهد والتسويات'!$C90=المنصرف!$C$3:$C$717)*1,المنصرف!$J$3:$J$717)</f>
        <v>0</v>
      </c>
      <c r="BL90" s="160">
        <f>SUMPRODUCT((BL$3=المنصرف!$E$3:$E$717)*1,('بيان العهد والتسويات'!$C90=المنصرف!$C$3:$C$717)*1,المنصرف!$G$3:$G$717)</f>
        <v>0</v>
      </c>
      <c r="BM90" s="160">
        <f>SUMPRODUCT((BL$3=المنصرف!$E$3:$E$717)*1,('بيان العهد والتسويات'!$C90=المنصرف!$C$3:$C$717)*1,المنصرف!$J$3:$J$717)</f>
        <v>0</v>
      </c>
      <c r="BN90" s="160">
        <f>SUMPRODUCT((BN$3=المنصرف!$E$3:$E$717)*1,('بيان العهد والتسويات'!$C90=المنصرف!$C$3:$C$717)*1,المنصرف!$G$3:$G$717)</f>
        <v>0</v>
      </c>
      <c r="BO90" s="160">
        <f>SUMPRODUCT((BN$3=المنصرف!$E$3:$E$717)*1,('بيان العهد والتسويات'!$C90=المنصرف!$C$3:$C$717)*1,المنصرف!$J$3:$J$717)</f>
        <v>0</v>
      </c>
      <c r="BP90" s="160">
        <f>SUMPRODUCT((BP$3=المنصرف!$E$3:$E$717)*1,('بيان العهد والتسويات'!$C90=المنصرف!$C$3:$C$717)*1,المنصرف!$G$3:$G$717)</f>
        <v>0</v>
      </c>
      <c r="BQ90" s="160">
        <f>SUMPRODUCT((BP$3=المنصرف!$E$3:$E$717)*1,('بيان العهد والتسويات'!$C90=المنصرف!$C$3:$C$717)*1,المنصرف!$J$3:$J$717)</f>
        <v>0</v>
      </c>
      <c r="BR90" s="160">
        <f>SUMPRODUCT((BR$3=المنصرف!$E$3:$E$717)*1,('بيان العهد والتسويات'!$C90=المنصرف!$C$3:$C$717)*1,المنصرف!$G$3:$G$717)</f>
        <v>0</v>
      </c>
      <c r="BS90" s="160">
        <f>SUMPRODUCT((BR$3=المنصرف!$E$3:$E$717)*1,('بيان العهد والتسويات'!$C90=المنصرف!$C$3:$C$717)*1,المنصرف!$J$3:$J$717)</f>
        <v>0</v>
      </c>
      <c r="BT90" s="160">
        <f>SUMPRODUCT((BT$3=المنصرف!$E$3:$E$717)*1,('بيان العهد والتسويات'!$C90=المنصرف!$C$3:$C$717)*1,المنصرف!$G$3:$G$717)</f>
        <v>0</v>
      </c>
      <c r="BU90" s="160">
        <f>SUMPRODUCT((BT$3=المنصرف!$E$3:$E$717)*1,('بيان العهد والتسويات'!$C90=المنصرف!$C$3:$C$717)*1,المنصرف!$J$3:$J$717)</f>
        <v>0</v>
      </c>
      <c r="BV90" s="160">
        <f>SUMPRODUCT((BV$3=المنصرف!$E$3:$E$717)*1,('بيان العهد والتسويات'!$C90=المنصرف!$C$3:$C$717)*1,المنصرف!$G$3:$G$717)</f>
        <v>0</v>
      </c>
      <c r="BW90" s="160">
        <f>SUMPRODUCT((BV$3=المنصرف!$E$3:$E$717)*1,('بيان العهد والتسويات'!$C90=المنصرف!$C$3:$C$717)*1,المنصرف!$J$3:$J$717)</f>
        <v>0</v>
      </c>
      <c r="BX90" s="160">
        <f>SUMPRODUCT((BX$3=المنصرف!$E$3:$E$717)*1,('بيان العهد والتسويات'!$C90=المنصرف!$C$3:$C$717)*1,المنصرف!$G$3:$G$717)</f>
        <v>0</v>
      </c>
      <c r="BY90" s="160">
        <f>SUMPRODUCT((BX$3=المنصرف!$E$3:$E$717)*1,('بيان العهد والتسويات'!$C90=المنصرف!$C$3:$C$717)*1,المنصرف!$J$3:$J$717)</f>
        <v>0</v>
      </c>
      <c r="BZ90" s="160">
        <f>SUMPRODUCT((BZ$3=المنصرف!$E$3:$E$717)*1,('بيان العهد والتسويات'!$C90=المنصرف!$C$3:$C$717)*1,المنصرف!$G$3:$G$717)</f>
        <v>0</v>
      </c>
      <c r="CA90" s="160">
        <f>SUMPRODUCT((BZ$3=المنصرف!$E$3:$E$717)*1,('بيان العهد والتسويات'!$C90=المنصرف!$C$3:$C$717)*1,المنصرف!$J$3:$J$717)</f>
        <v>0</v>
      </c>
      <c r="CB90" s="160">
        <f>SUMPRODUCT((CB$3=المنصرف!$E$3:$E$717)*1,('بيان العهد والتسويات'!$C90=المنصرف!$C$3:$C$717)*1,المنصرف!$G$3:$G$717)</f>
        <v>0</v>
      </c>
      <c r="CC90" s="160">
        <f>SUMPRODUCT((CB$3=المنصرف!$E$3:$E$717)*1,('بيان العهد والتسويات'!$C90=المنصرف!$C$3:$C$717)*1,المنصرف!$J$3:$J$717)</f>
        <v>0</v>
      </c>
      <c r="CD90" s="160">
        <f>SUMPRODUCT((CD$3=المنصرف!$E$3:$E$717)*1,('بيان العهد والتسويات'!$C90=المنصرف!$C$3:$C$717)*1,المنصرف!$G$3:$G$717)</f>
        <v>0</v>
      </c>
      <c r="CE90" s="160">
        <f>SUMPRODUCT((CD$3=المنصرف!$E$3:$E$717)*1,('بيان العهد والتسويات'!$C90=المنصرف!$C$3:$C$717)*1,المنصرف!$J$3:$J$717)</f>
        <v>0</v>
      </c>
      <c r="CF90" s="160">
        <f>SUMPRODUCT((CF$3=المنصرف!$E$3:$E$717)*1,('بيان العهد والتسويات'!$C90=المنصرف!$C$3:$C$717)*1,المنصرف!$G$3:$G$717)</f>
        <v>0</v>
      </c>
      <c r="CG90" s="160">
        <f>SUMPRODUCT((CF$3=المنصرف!$E$3:$E$717)*1,('بيان العهد والتسويات'!$C90=المنصرف!$C$3:$C$717)*1,المنصرف!$J$3:$J$717)</f>
        <v>0</v>
      </c>
      <c r="CH90" s="160">
        <f>SUMPRODUCT((CH$3=المنصرف!$E$3:$E$717)*1,('بيان العهد والتسويات'!$C90=المنصرف!$C$3:$C$717)*1,المنصرف!$G$3:$G$717)</f>
        <v>0</v>
      </c>
      <c r="CI90" s="160">
        <f>SUMPRODUCT((CH$3=المنصرف!$E$3:$E$717)*1,('بيان العهد والتسويات'!$C90=المنصرف!$C$3:$C$717)*1,المنصرف!$J$3:$J$717)</f>
        <v>0</v>
      </c>
      <c r="CJ90" s="160">
        <f>SUMPRODUCT((CJ$3=المنصرف!$E$3:$E$717)*1,('بيان العهد والتسويات'!$C90=المنصرف!$C$3:$C$717)*1,المنصرف!$G$3:$G$717)</f>
        <v>0</v>
      </c>
      <c r="CK90" s="160">
        <f>SUMPRODUCT((CJ$3=المنصرف!$E$3:$E$717)*1,('بيان العهد والتسويات'!$C90=المنصرف!$C$3:$C$717)*1,المنصرف!$J$3:$J$717)</f>
        <v>0</v>
      </c>
      <c r="CL90" s="160">
        <f>SUMPRODUCT((CL$3=المنصرف!$E$3:$E$717)*1,('بيان العهد والتسويات'!$C90=المنصرف!$C$3:$C$717)*1,المنصرف!$G$3:$G$717)</f>
        <v>0</v>
      </c>
      <c r="CM90" s="160">
        <f>SUMPRODUCT((CL$3=المنصرف!$E$3:$E$717)*1,('بيان العهد والتسويات'!$C90=المنصرف!$C$3:$C$717)*1,المنصرف!$J$3:$J$717)</f>
        <v>0</v>
      </c>
      <c r="CN90" s="160">
        <f>SUMPRODUCT((CN$3=المنصرف!$E$3:$E$717)*1,('بيان العهد والتسويات'!$C90=المنصرف!$C$3:$C$717)*1,المنصرف!$G$3:$G$717)</f>
        <v>0</v>
      </c>
      <c r="CO90" s="160">
        <f>SUMPRODUCT((CN$3=المنصرف!$E$3:$E$717)*1,('بيان العهد والتسويات'!$C90=المنصرف!$C$3:$C$717)*1,المنصرف!$J$3:$J$717)</f>
        <v>0</v>
      </c>
      <c r="CP90" s="160">
        <f>SUMPRODUCT((CP$3=المنصرف!$E$3:$E$717)*1,('بيان العهد والتسويات'!$C90=المنصرف!$C$3:$C$717)*1,المنصرف!$G$3:$G$717)</f>
        <v>0</v>
      </c>
      <c r="CQ90" s="160">
        <f>SUMPRODUCT((CP$3=المنصرف!$E$3:$E$717)*1,('بيان العهد والتسويات'!$C90=المنصرف!$C$3:$C$717)*1,المنصرف!$J$3:$J$717)</f>
        <v>0</v>
      </c>
      <c r="CR90" s="160">
        <f>SUMPRODUCT((CR$3=المنصرف!$E$3:$E$717)*1,('بيان العهد والتسويات'!$C90=المنصرف!$C$3:$C$717)*1,المنصرف!$G$3:$G$717)</f>
        <v>0</v>
      </c>
      <c r="CS90" s="160">
        <f>SUMPRODUCT((CR$3=المنصرف!$E$3:$E$717)*1,('بيان العهد والتسويات'!$C90=المنصرف!$C$3:$C$717)*1,المنصرف!$J$3:$J$717)</f>
        <v>0</v>
      </c>
      <c r="CT90" s="160">
        <f>SUMPRODUCT((CT$3=المنصرف!$E$3:$E$717)*1,('بيان العهد والتسويات'!$C90=المنصرف!$C$3:$C$717)*1,المنصرف!$G$3:$G$717)</f>
        <v>0</v>
      </c>
      <c r="CU90" s="160">
        <f>SUMPRODUCT((CT$3=المنصرف!$E$3:$E$717)*1,('بيان العهد والتسويات'!$C90=المنصرف!$C$3:$C$717)*1,المنصرف!$J$3:$J$717)</f>
        <v>0</v>
      </c>
      <c r="CV90" s="160">
        <f>SUMPRODUCT((CV$3=المنصرف!$E$3:$E$717)*1,('بيان العهد والتسويات'!$C90=المنصرف!$C$3:$C$717)*1,المنصرف!$G$3:$G$717)</f>
        <v>0</v>
      </c>
      <c r="CW90" s="160">
        <f>SUMPRODUCT((CV$3=المنصرف!$E$3:$E$717)*1,('بيان العهد والتسويات'!$C90=المنصرف!$C$3:$C$717)*1,المنصرف!$J$3:$J$717)</f>
        <v>0</v>
      </c>
      <c r="CX90" s="160">
        <f>SUMPRODUCT((CX$3=المنصرف!$E$3:$E$717)*1,('بيان العهد والتسويات'!$C90=المنصرف!$C$3:$C$717)*1,المنصرف!$G$3:$G$717)</f>
        <v>0</v>
      </c>
      <c r="CY90" s="160">
        <f>SUMPRODUCT((CX$3=المنصرف!$E$3:$E$717)*1,('بيان العهد والتسويات'!$C90=المنصرف!$C$3:$C$717)*1,المنصرف!$J$3:$J$717)</f>
        <v>0</v>
      </c>
      <c r="CZ90" s="160">
        <f>SUMPRODUCT((CZ$3=المنصرف!$E$3:$E$717)*1,('بيان العهد والتسويات'!$C90=المنصرف!$C$3:$C$717)*1,المنصرف!$G$3:$G$717)</f>
        <v>0</v>
      </c>
      <c r="DA90" s="160">
        <f>SUMPRODUCT((CZ$3=المنصرف!$E$3:$E$717)*1,('بيان العهد والتسويات'!$C90=المنصرف!$C$3:$C$717)*1,المنصرف!$J$3:$J$717)</f>
        <v>0</v>
      </c>
    </row>
    <row r="91" spans="3:105" ht="20.25" x14ac:dyDescent="0.15">
      <c r="C91" s="134">
        <v>45923</v>
      </c>
      <c r="D91" s="121">
        <f>SUMPRODUCT(($D$3=المنصرف!$E$3:$E$717)*1,('بيان العهد والتسويات'!$C91=المنصرف!$C$3:$C$717)*1,المنصرف!$G$3:$G$717)</f>
        <v>0</v>
      </c>
      <c r="E91" s="122">
        <f>SUMPRODUCT(($D$3=المنصرف!$E$3:$E$717)*1,('بيان العهد والتسويات'!$C91=المنصرف!$C$3:$C$717)*1,المنصرف!$J$3:$J$717)</f>
        <v>0</v>
      </c>
      <c r="F91" s="124">
        <f>SUMPRODUCT(($F$3=المنصرف!$E$3:$E$717)*1,('بيان العهد والتسويات'!$C91=المنصرف!$C$3:$C$717)*1,المنصرف!$G$3:$G$717)</f>
        <v>0</v>
      </c>
      <c r="G91" s="123">
        <f>SUMPRODUCT(($F$3=المنصرف!$E$3:$E$717)*1,('بيان العهد والتسويات'!$C91=المنصرف!$C$3:$C$717)*1,المنصرف!$J$3:$J$717)</f>
        <v>0</v>
      </c>
      <c r="H91" s="121">
        <f>SUMPRODUCT(($H$3=المنصرف!$E$3:$E$717)*1,('بيان العهد والتسويات'!$C91=المنصرف!$C$3:$C$717)*1,المنصرف!$G$3:$G$717)</f>
        <v>0</v>
      </c>
      <c r="I91" s="122">
        <f>SUMPRODUCT(($H$3=المنصرف!$E$3:$E$717)*1,('بيان العهد والتسويات'!$C91=المنصرف!$C$3:$C$717)*1,المنصرف!$J$3:$J$717)</f>
        <v>0</v>
      </c>
      <c r="J91" s="124">
        <f>SUMPRODUCT(($J$3=المنصرف!$E$3:$E$717)*1,('بيان العهد والتسويات'!$C91=المنصرف!$C$3:$C$717)*1,المنصرف!$G$3:$G$717)</f>
        <v>0</v>
      </c>
      <c r="K91" s="123">
        <f>SUMPRODUCT(($J$3=المنصرف!$E$3:$E$717)*1,('بيان العهد والتسويات'!$C91=المنصرف!$C$3:$C$717)*1,المنصرف!$J$3:$J$717)</f>
        <v>0</v>
      </c>
      <c r="L91" s="121">
        <f>SUMPRODUCT(($L$3=المنصرف!$E$3:$E$717)*1,('بيان العهد والتسويات'!$C91=المنصرف!$C$3:$C$717)*1,المنصرف!$G$3:$G$717)</f>
        <v>0</v>
      </c>
      <c r="M91" s="122">
        <f>SUMPRODUCT(($L$3=المنصرف!$E$3:$E$717)*1,('بيان العهد والتسويات'!$C91=المنصرف!$C$3:$C$717)*1,المنصرف!$J$3:$J$717)</f>
        <v>0</v>
      </c>
      <c r="N91" s="124">
        <f>SUMPRODUCT(($N$3=المنصرف!$E$3:$E$717)*1,('بيان العهد والتسويات'!$C91=المنصرف!$C$3:$C$717)*1,المنصرف!$G$3:$G$717)</f>
        <v>0</v>
      </c>
      <c r="O91" s="123">
        <f>SUMPRODUCT(($N$3=المنصرف!$E$3:$E$717)*1,('بيان العهد والتسويات'!$C91=المنصرف!$C$3:$C$717)*1,المنصرف!$J$3:$J$717)</f>
        <v>0</v>
      </c>
      <c r="P91" s="121">
        <f>SUMPRODUCT(($P$3=المنصرف!$E$3:$E$717)*1,('بيان العهد والتسويات'!$C91=المنصرف!$C$3:$C$717)*1,المنصرف!$G$3:$G$717)</f>
        <v>0</v>
      </c>
      <c r="Q91" s="122">
        <f>SUMPRODUCT(($P$3=المنصرف!$E$3:$E$717)*1,('بيان العهد والتسويات'!$C91=المنصرف!$C$3:$C$717)*1,المنصرف!$J$3:$J$717)</f>
        <v>0</v>
      </c>
      <c r="R91" s="124">
        <f>SUMPRODUCT(($R$3=المنصرف!$E$3:$E$717)*1,('بيان العهد والتسويات'!$C91=المنصرف!$C$3:$C$717)*1,المنصرف!$G$3:$G$717)</f>
        <v>0</v>
      </c>
      <c r="S91" s="123">
        <f>SUMPRODUCT(($R$3=المنصرف!$E$3:$E$717)*1,('بيان العهد والتسويات'!$C91=المنصرف!$C$3:$C$717)*1,المنصرف!$J$3:$J$717)</f>
        <v>0</v>
      </c>
      <c r="T91" s="121">
        <f>SUMPRODUCT(($T$3=المنصرف!$E$3:$E$717)*1,('بيان العهد والتسويات'!$C91=المنصرف!$C$3:$C$717)*1,المنصرف!$G$3:$G$717)</f>
        <v>0</v>
      </c>
      <c r="U91" s="122">
        <f>SUMPRODUCT(($T$3=المنصرف!$E$3:$E$717)*1,('بيان العهد والتسويات'!$C91=المنصرف!$C$3:$C$717)*1,المنصرف!$J$3:$J$717)</f>
        <v>0</v>
      </c>
      <c r="V91" s="124">
        <f>SUMPRODUCT(($V$3=المنصرف!$E$3:$E$717)*1,('بيان العهد والتسويات'!$C91=المنصرف!$C$3:$C$717)*1,المنصرف!$G$3:$G$717)</f>
        <v>0</v>
      </c>
      <c r="W91" s="123">
        <f>SUMPRODUCT(($V$3=المنصرف!$E$3:$E$717)*1,('بيان العهد والتسويات'!$C91=المنصرف!$C$3:$C$717)*1,المنصرف!$J$3:$J$717)</f>
        <v>0</v>
      </c>
      <c r="X91" s="121">
        <f>SUMPRODUCT(($X$3=المنصرف!$E$3:$E$717)*1,('بيان العهد والتسويات'!$C91=المنصرف!$C$3:$C$717)*1,المنصرف!$G$3:$G$717)</f>
        <v>0</v>
      </c>
      <c r="Y91" s="122">
        <f>SUMPRODUCT(($X$3=المنصرف!$E$3:$E$717)*1,('بيان العهد والتسويات'!$C91=المنصرف!$C$3:$C$717)*1,المنصرف!$J$3:$J$717)</f>
        <v>0</v>
      </c>
      <c r="Z91" s="124">
        <f>SUMPRODUCT(($Z$3=المنصرف!$E$3:$E$717)*1,('بيان العهد والتسويات'!$C91=المنصرف!$C$3:$C$717)*1,المنصرف!$G$3:$G$717)</f>
        <v>0</v>
      </c>
      <c r="AA91" s="123">
        <f>SUMPRODUCT(($Z$3=المنصرف!$E$3:$E$717)*1,('بيان العهد والتسويات'!$C91=المنصرف!$C$3:$C$717)*1,المنصرف!$J$3:$J$717)</f>
        <v>0</v>
      </c>
      <c r="AB91" s="121">
        <f>SUMPRODUCT(($AB$3=المنصرف!$E$3:$E$717)*1,('بيان العهد والتسويات'!$C91=المنصرف!$C$3:$C$717)*1,المنصرف!$G$3:$G$717)</f>
        <v>0</v>
      </c>
      <c r="AC91" s="122">
        <f>SUMPRODUCT(($AB$3=المنصرف!$E$3:$E$717)*1,('بيان العهد والتسويات'!$C91=المنصرف!$C$3:$C$717)*1,المنصرف!$J$3:$J$717)</f>
        <v>0</v>
      </c>
      <c r="AD91" s="124">
        <f>SUMPRODUCT(($AD$3=المنصرف!$E$3:$E$717)*1,('بيان العهد والتسويات'!$C91=المنصرف!$C$3:$C$717)*1,المنصرف!$G$3:$G$717)</f>
        <v>0</v>
      </c>
      <c r="AE91" s="123">
        <f>SUMPRODUCT(($AD$3=المنصرف!$E$3:$E$717)*1,('بيان العهد والتسويات'!$C91=المنصرف!$C$3:$C$717)*1,المنصرف!$J$3:$J$717)</f>
        <v>0</v>
      </c>
      <c r="AF91" s="121">
        <f>SUMPRODUCT(($AF$3=المنصرف!$E$3:$E$717)*1,('بيان العهد والتسويات'!$C91=المنصرف!$C$3:$C$717)*1,المنصرف!$G$3:$G$717)</f>
        <v>0</v>
      </c>
      <c r="AG91" s="122">
        <f>SUMPRODUCT(($AF$3=المنصرف!$E$3:$E$717)*1,('بيان العهد والتسويات'!$C91=المنصرف!$C$3:$C$717)*1,المنصرف!$J$3:$J$717)</f>
        <v>0</v>
      </c>
      <c r="AH91" s="124">
        <f>SUMPRODUCT(($AH$3=المنصرف!$E$3:$E$717)*1,('بيان العهد والتسويات'!$C91=المنصرف!$C$3:$C$717)*1,المنصرف!$G$3:$G$717)</f>
        <v>0</v>
      </c>
      <c r="AI91" s="123">
        <f>SUMPRODUCT(($AH$3=المنصرف!$E$3:$E$717)*1,('بيان العهد والتسويات'!$C91=المنصرف!$C$3:$C$717)*1,المنصرف!$J$3:$J$717)</f>
        <v>0</v>
      </c>
      <c r="AJ91" s="145">
        <f>SUMPRODUCT((AJ$3=المنصرف!$E$3:$E$717)*1,('بيان العهد والتسويات'!$C91=المنصرف!$C$3:$C$717)*1,المنصرف!$G$3:$G$717)</f>
        <v>0</v>
      </c>
      <c r="AK91" s="145">
        <f>SUMPRODUCT((AJ$3=المنصرف!$E$3:$E$717)*1,('بيان العهد والتسويات'!$C91=المنصرف!$C$3:$C$717)*1,المنصرف!$J$3:$J$717)</f>
        <v>0</v>
      </c>
      <c r="AL91" s="161">
        <f>SUMPRODUCT((AL$3=المنصرف!$E$3:$E$717)*1,('بيان العهد والتسويات'!$C91=المنصرف!$C$3:$C$717)*1,المنصرف!$G$3:$G$717)</f>
        <v>0</v>
      </c>
      <c r="AM91" s="161">
        <f>SUMPRODUCT((AL$3=المنصرف!$E$3:$E$717)*1,('بيان العهد والتسويات'!$C91=المنصرف!$C$3:$C$717)*1,المنصرف!$J$3:$J$717)</f>
        <v>0</v>
      </c>
      <c r="AN91" s="160">
        <f>SUMPRODUCT((AN$3=المنصرف!$E$3:$E$717)*1,('بيان العهد والتسويات'!$C91=المنصرف!$C$3:$C$717)*1,المنصرف!$G$3:$G$717)</f>
        <v>0</v>
      </c>
      <c r="AO91" s="160">
        <f>SUMPRODUCT((AN$3=المنصرف!$E$3:$E$717)*1,('بيان العهد والتسويات'!$C91=المنصرف!$C$3:$C$717)*1,المنصرف!$J$3:$J$717)</f>
        <v>0</v>
      </c>
      <c r="AP91" s="160">
        <f>SUMPRODUCT((AP$3=المنصرف!$E$3:$E$717)*1,('بيان العهد والتسويات'!$C91=المنصرف!$C$3:$C$717)*1,المنصرف!$G$3:$G$717)</f>
        <v>0</v>
      </c>
      <c r="AQ91" s="160">
        <f>SUMPRODUCT((AP$3=المنصرف!$E$3:$E$717)*1,('بيان العهد والتسويات'!$C91=المنصرف!$C$3:$C$717)*1,المنصرف!$J$3:$J$717)</f>
        <v>0</v>
      </c>
      <c r="AR91" s="160">
        <f>SUMPRODUCT((AR$3=المنصرف!$E$3:$E$717)*1,('بيان العهد والتسويات'!$C91=المنصرف!$C$3:$C$717)*1,المنصرف!$G$3:$G$717)</f>
        <v>0</v>
      </c>
      <c r="AS91" s="160">
        <f>SUMPRODUCT((AR$3=المنصرف!$E$3:$E$717)*1,('بيان العهد والتسويات'!$C91=المنصرف!$C$3:$C$717)*1,المنصرف!$J$3:$J$717)</f>
        <v>0</v>
      </c>
      <c r="AT91" s="160">
        <f>SUMPRODUCT((AT$3=المنصرف!$E$3:$E$717)*1,('بيان العهد والتسويات'!$C91=المنصرف!$C$3:$C$717)*1,المنصرف!$G$3:$G$717)</f>
        <v>0</v>
      </c>
      <c r="AU91" s="160">
        <f>SUMPRODUCT((AT$3=المنصرف!$E$3:$E$717)*1,('بيان العهد والتسويات'!$C91=المنصرف!$C$3:$C$717)*1,المنصرف!$J$3:$J$717)</f>
        <v>0</v>
      </c>
      <c r="AV91" s="160">
        <f>SUMPRODUCT((AV$3=المنصرف!$E$3:$E$717)*1,('بيان العهد والتسويات'!$C91=المنصرف!$C$3:$C$717)*1,المنصرف!$G$3:$G$717)</f>
        <v>0</v>
      </c>
      <c r="AW91" s="160">
        <f>SUMPRODUCT((AV$3=المنصرف!$E$3:$E$717)*1,('بيان العهد والتسويات'!$C91=المنصرف!$C$3:$C$717)*1,المنصرف!$J$3:$J$717)</f>
        <v>0</v>
      </c>
      <c r="AX91" s="160">
        <f>SUMPRODUCT((AX$3=المنصرف!$E$3:$E$717)*1,('بيان العهد والتسويات'!$C91=المنصرف!$C$3:$C$717)*1,المنصرف!$G$3:$G$717)</f>
        <v>0</v>
      </c>
      <c r="AY91" s="160">
        <f>SUMPRODUCT((AX$3=المنصرف!$E$3:$E$717)*1,('بيان العهد والتسويات'!$C91=المنصرف!$C$3:$C$717)*1,المنصرف!$J$3:$J$717)</f>
        <v>0</v>
      </c>
      <c r="AZ91" s="160">
        <f>SUMPRODUCT((AZ$3=المنصرف!$E$3:$E$717)*1,('بيان العهد والتسويات'!$C91=المنصرف!$C$3:$C$717)*1,المنصرف!$G$3:$G$717)</f>
        <v>0</v>
      </c>
      <c r="BA91" s="160">
        <f>SUMPRODUCT((AZ$3=المنصرف!$E$3:$E$717)*1,('بيان العهد والتسويات'!$C91=المنصرف!$C$3:$C$717)*1,المنصرف!$J$3:$J$717)</f>
        <v>0</v>
      </c>
      <c r="BB91" s="160">
        <f>SUMPRODUCT((BB$3=المنصرف!$E$3:$E$717)*1,('بيان العهد والتسويات'!$C91=المنصرف!$C$3:$C$717)*1,المنصرف!$G$3:$G$717)</f>
        <v>0</v>
      </c>
      <c r="BC91" s="160">
        <f>SUMPRODUCT((BB$3=المنصرف!$E$3:$E$717)*1,('بيان العهد والتسويات'!$C91=المنصرف!$C$3:$C$717)*1,المنصرف!$J$3:$J$717)</f>
        <v>0</v>
      </c>
      <c r="BD91" s="160">
        <f>SUMPRODUCT((BD$3=المنصرف!$E$3:$E$717)*1,('بيان العهد والتسويات'!$C91=المنصرف!$C$3:$C$717)*1,المنصرف!$G$3:$G$717)</f>
        <v>0</v>
      </c>
      <c r="BE91" s="160">
        <f>SUMPRODUCT((BD$3=المنصرف!$E$3:$E$717)*1,('بيان العهد والتسويات'!$C91=المنصرف!$C$3:$C$717)*1,المنصرف!$J$3:$J$717)</f>
        <v>0</v>
      </c>
      <c r="BF91" s="160">
        <f>SUMPRODUCT((BF$3=المنصرف!$E$3:$E$717)*1,('بيان العهد والتسويات'!$C91=المنصرف!$C$3:$C$717)*1,المنصرف!$G$3:$G$717)</f>
        <v>0</v>
      </c>
      <c r="BG91" s="160">
        <f>SUMPRODUCT((BF$3=المنصرف!$E$3:$E$717)*1,('بيان العهد والتسويات'!$C91=المنصرف!$C$3:$C$717)*1,المنصرف!$J$3:$J$717)</f>
        <v>0</v>
      </c>
      <c r="BH91" s="160">
        <f>SUMPRODUCT((BH$3=المنصرف!$E$3:$E$717)*1,('بيان العهد والتسويات'!$C91=المنصرف!$C$3:$C$717)*1,المنصرف!$G$3:$G$717)</f>
        <v>0</v>
      </c>
      <c r="BI91" s="160">
        <f>SUMPRODUCT((BH$3=المنصرف!$E$3:$E$717)*1,('بيان العهد والتسويات'!$C91=المنصرف!$C$3:$C$717)*1,المنصرف!$J$3:$J$717)</f>
        <v>0</v>
      </c>
      <c r="BJ91" s="160">
        <f>SUMPRODUCT((BJ$3=المنصرف!$E$3:$E$717)*1,('بيان العهد والتسويات'!$C91=المنصرف!$C$3:$C$717)*1,المنصرف!$G$3:$G$717)</f>
        <v>0</v>
      </c>
      <c r="BK91" s="160">
        <f>SUMPRODUCT((BJ$3=المنصرف!$E$3:$E$717)*1,('بيان العهد والتسويات'!$C91=المنصرف!$C$3:$C$717)*1,المنصرف!$J$3:$J$717)</f>
        <v>0</v>
      </c>
      <c r="BL91" s="160">
        <f>SUMPRODUCT((BL$3=المنصرف!$E$3:$E$717)*1,('بيان العهد والتسويات'!$C91=المنصرف!$C$3:$C$717)*1,المنصرف!$G$3:$G$717)</f>
        <v>0</v>
      </c>
      <c r="BM91" s="160">
        <f>SUMPRODUCT((BL$3=المنصرف!$E$3:$E$717)*1,('بيان العهد والتسويات'!$C91=المنصرف!$C$3:$C$717)*1,المنصرف!$J$3:$J$717)</f>
        <v>0</v>
      </c>
      <c r="BN91" s="160">
        <f>SUMPRODUCT((BN$3=المنصرف!$E$3:$E$717)*1,('بيان العهد والتسويات'!$C91=المنصرف!$C$3:$C$717)*1,المنصرف!$G$3:$G$717)</f>
        <v>0</v>
      </c>
      <c r="BO91" s="160">
        <f>SUMPRODUCT((BN$3=المنصرف!$E$3:$E$717)*1,('بيان العهد والتسويات'!$C91=المنصرف!$C$3:$C$717)*1,المنصرف!$J$3:$J$717)</f>
        <v>0</v>
      </c>
      <c r="BP91" s="160">
        <f>SUMPRODUCT((BP$3=المنصرف!$E$3:$E$717)*1,('بيان العهد والتسويات'!$C91=المنصرف!$C$3:$C$717)*1,المنصرف!$G$3:$G$717)</f>
        <v>0</v>
      </c>
      <c r="BQ91" s="160">
        <f>SUMPRODUCT((BP$3=المنصرف!$E$3:$E$717)*1,('بيان العهد والتسويات'!$C91=المنصرف!$C$3:$C$717)*1,المنصرف!$J$3:$J$717)</f>
        <v>0</v>
      </c>
      <c r="BR91" s="160">
        <f>SUMPRODUCT((BR$3=المنصرف!$E$3:$E$717)*1,('بيان العهد والتسويات'!$C91=المنصرف!$C$3:$C$717)*1,المنصرف!$G$3:$G$717)</f>
        <v>0</v>
      </c>
      <c r="BS91" s="160">
        <f>SUMPRODUCT((BR$3=المنصرف!$E$3:$E$717)*1,('بيان العهد والتسويات'!$C91=المنصرف!$C$3:$C$717)*1,المنصرف!$J$3:$J$717)</f>
        <v>0</v>
      </c>
      <c r="BT91" s="160">
        <f>SUMPRODUCT((BT$3=المنصرف!$E$3:$E$717)*1,('بيان العهد والتسويات'!$C91=المنصرف!$C$3:$C$717)*1,المنصرف!$G$3:$G$717)</f>
        <v>0</v>
      </c>
      <c r="BU91" s="160">
        <f>SUMPRODUCT((BT$3=المنصرف!$E$3:$E$717)*1,('بيان العهد والتسويات'!$C91=المنصرف!$C$3:$C$717)*1,المنصرف!$J$3:$J$717)</f>
        <v>0</v>
      </c>
      <c r="BV91" s="160">
        <f>SUMPRODUCT((BV$3=المنصرف!$E$3:$E$717)*1,('بيان العهد والتسويات'!$C91=المنصرف!$C$3:$C$717)*1,المنصرف!$G$3:$G$717)</f>
        <v>0</v>
      </c>
      <c r="BW91" s="160">
        <f>SUMPRODUCT((BV$3=المنصرف!$E$3:$E$717)*1,('بيان العهد والتسويات'!$C91=المنصرف!$C$3:$C$717)*1,المنصرف!$J$3:$J$717)</f>
        <v>0</v>
      </c>
      <c r="BX91" s="160">
        <f>SUMPRODUCT((BX$3=المنصرف!$E$3:$E$717)*1,('بيان العهد والتسويات'!$C91=المنصرف!$C$3:$C$717)*1,المنصرف!$G$3:$G$717)</f>
        <v>0</v>
      </c>
      <c r="BY91" s="160">
        <f>SUMPRODUCT((BX$3=المنصرف!$E$3:$E$717)*1,('بيان العهد والتسويات'!$C91=المنصرف!$C$3:$C$717)*1,المنصرف!$J$3:$J$717)</f>
        <v>0</v>
      </c>
      <c r="BZ91" s="160">
        <f>SUMPRODUCT((BZ$3=المنصرف!$E$3:$E$717)*1,('بيان العهد والتسويات'!$C91=المنصرف!$C$3:$C$717)*1,المنصرف!$G$3:$G$717)</f>
        <v>0</v>
      </c>
      <c r="CA91" s="160">
        <f>SUMPRODUCT((BZ$3=المنصرف!$E$3:$E$717)*1,('بيان العهد والتسويات'!$C91=المنصرف!$C$3:$C$717)*1,المنصرف!$J$3:$J$717)</f>
        <v>0</v>
      </c>
      <c r="CB91" s="160">
        <f>SUMPRODUCT((CB$3=المنصرف!$E$3:$E$717)*1,('بيان العهد والتسويات'!$C91=المنصرف!$C$3:$C$717)*1,المنصرف!$G$3:$G$717)</f>
        <v>0</v>
      </c>
      <c r="CC91" s="160">
        <f>SUMPRODUCT((CB$3=المنصرف!$E$3:$E$717)*1,('بيان العهد والتسويات'!$C91=المنصرف!$C$3:$C$717)*1,المنصرف!$J$3:$J$717)</f>
        <v>0</v>
      </c>
      <c r="CD91" s="160">
        <f>SUMPRODUCT((CD$3=المنصرف!$E$3:$E$717)*1,('بيان العهد والتسويات'!$C91=المنصرف!$C$3:$C$717)*1,المنصرف!$G$3:$G$717)</f>
        <v>0</v>
      </c>
      <c r="CE91" s="160">
        <f>SUMPRODUCT((CD$3=المنصرف!$E$3:$E$717)*1,('بيان العهد والتسويات'!$C91=المنصرف!$C$3:$C$717)*1,المنصرف!$J$3:$J$717)</f>
        <v>0</v>
      </c>
      <c r="CF91" s="160">
        <f>SUMPRODUCT((CF$3=المنصرف!$E$3:$E$717)*1,('بيان العهد والتسويات'!$C91=المنصرف!$C$3:$C$717)*1,المنصرف!$G$3:$G$717)</f>
        <v>0</v>
      </c>
      <c r="CG91" s="160">
        <f>SUMPRODUCT((CF$3=المنصرف!$E$3:$E$717)*1,('بيان العهد والتسويات'!$C91=المنصرف!$C$3:$C$717)*1,المنصرف!$J$3:$J$717)</f>
        <v>0</v>
      </c>
      <c r="CH91" s="160">
        <f>SUMPRODUCT((CH$3=المنصرف!$E$3:$E$717)*1,('بيان العهد والتسويات'!$C91=المنصرف!$C$3:$C$717)*1,المنصرف!$G$3:$G$717)</f>
        <v>0</v>
      </c>
      <c r="CI91" s="160">
        <f>SUMPRODUCT((CH$3=المنصرف!$E$3:$E$717)*1,('بيان العهد والتسويات'!$C91=المنصرف!$C$3:$C$717)*1,المنصرف!$J$3:$J$717)</f>
        <v>0</v>
      </c>
      <c r="CJ91" s="160">
        <f>SUMPRODUCT((CJ$3=المنصرف!$E$3:$E$717)*1,('بيان العهد والتسويات'!$C91=المنصرف!$C$3:$C$717)*1,المنصرف!$G$3:$G$717)</f>
        <v>0</v>
      </c>
      <c r="CK91" s="160">
        <f>SUMPRODUCT((CJ$3=المنصرف!$E$3:$E$717)*1,('بيان العهد والتسويات'!$C91=المنصرف!$C$3:$C$717)*1,المنصرف!$J$3:$J$717)</f>
        <v>0</v>
      </c>
      <c r="CL91" s="160">
        <f>SUMPRODUCT((CL$3=المنصرف!$E$3:$E$717)*1,('بيان العهد والتسويات'!$C91=المنصرف!$C$3:$C$717)*1,المنصرف!$G$3:$G$717)</f>
        <v>0</v>
      </c>
      <c r="CM91" s="160">
        <f>SUMPRODUCT((CL$3=المنصرف!$E$3:$E$717)*1,('بيان العهد والتسويات'!$C91=المنصرف!$C$3:$C$717)*1,المنصرف!$J$3:$J$717)</f>
        <v>0</v>
      </c>
      <c r="CN91" s="160">
        <f>SUMPRODUCT((CN$3=المنصرف!$E$3:$E$717)*1,('بيان العهد والتسويات'!$C91=المنصرف!$C$3:$C$717)*1,المنصرف!$G$3:$G$717)</f>
        <v>0</v>
      </c>
      <c r="CO91" s="160">
        <f>SUMPRODUCT((CN$3=المنصرف!$E$3:$E$717)*1,('بيان العهد والتسويات'!$C91=المنصرف!$C$3:$C$717)*1,المنصرف!$J$3:$J$717)</f>
        <v>0</v>
      </c>
      <c r="CP91" s="160">
        <f>SUMPRODUCT((CP$3=المنصرف!$E$3:$E$717)*1,('بيان العهد والتسويات'!$C91=المنصرف!$C$3:$C$717)*1,المنصرف!$G$3:$G$717)</f>
        <v>0</v>
      </c>
      <c r="CQ91" s="160">
        <f>SUMPRODUCT((CP$3=المنصرف!$E$3:$E$717)*1,('بيان العهد والتسويات'!$C91=المنصرف!$C$3:$C$717)*1,المنصرف!$J$3:$J$717)</f>
        <v>0</v>
      </c>
      <c r="CR91" s="160">
        <f>SUMPRODUCT((CR$3=المنصرف!$E$3:$E$717)*1,('بيان العهد والتسويات'!$C91=المنصرف!$C$3:$C$717)*1,المنصرف!$G$3:$G$717)</f>
        <v>0</v>
      </c>
      <c r="CS91" s="160">
        <f>SUMPRODUCT((CR$3=المنصرف!$E$3:$E$717)*1,('بيان العهد والتسويات'!$C91=المنصرف!$C$3:$C$717)*1,المنصرف!$J$3:$J$717)</f>
        <v>0</v>
      </c>
      <c r="CT91" s="160">
        <f>SUMPRODUCT((CT$3=المنصرف!$E$3:$E$717)*1,('بيان العهد والتسويات'!$C91=المنصرف!$C$3:$C$717)*1,المنصرف!$G$3:$G$717)</f>
        <v>0</v>
      </c>
      <c r="CU91" s="160">
        <f>SUMPRODUCT((CT$3=المنصرف!$E$3:$E$717)*1,('بيان العهد والتسويات'!$C91=المنصرف!$C$3:$C$717)*1,المنصرف!$J$3:$J$717)</f>
        <v>0</v>
      </c>
      <c r="CV91" s="160">
        <f>SUMPRODUCT((CV$3=المنصرف!$E$3:$E$717)*1,('بيان العهد والتسويات'!$C91=المنصرف!$C$3:$C$717)*1,المنصرف!$G$3:$G$717)</f>
        <v>0</v>
      </c>
      <c r="CW91" s="160">
        <f>SUMPRODUCT((CV$3=المنصرف!$E$3:$E$717)*1,('بيان العهد والتسويات'!$C91=المنصرف!$C$3:$C$717)*1,المنصرف!$J$3:$J$717)</f>
        <v>0</v>
      </c>
      <c r="CX91" s="160">
        <f>SUMPRODUCT((CX$3=المنصرف!$E$3:$E$717)*1,('بيان العهد والتسويات'!$C91=المنصرف!$C$3:$C$717)*1,المنصرف!$G$3:$G$717)</f>
        <v>0</v>
      </c>
      <c r="CY91" s="160">
        <f>SUMPRODUCT((CX$3=المنصرف!$E$3:$E$717)*1,('بيان العهد والتسويات'!$C91=المنصرف!$C$3:$C$717)*1,المنصرف!$J$3:$J$717)</f>
        <v>0</v>
      </c>
      <c r="CZ91" s="160">
        <f>SUMPRODUCT((CZ$3=المنصرف!$E$3:$E$717)*1,('بيان العهد والتسويات'!$C91=المنصرف!$C$3:$C$717)*1,المنصرف!$G$3:$G$717)</f>
        <v>0</v>
      </c>
      <c r="DA91" s="160">
        <f>SUMPRODUCT((CZ$3=المنصرف!$E$3:$E$717)*1,('بيان العهد والتسويات'!$C91=المنصرف!$C$3:$C$717)*1,المنصرف!$J$3:$J$717)</f>
        <v>0</v>
      </c>
    </row>
    <row r="92" spans="3:105" ht="20.25" x14ac:dyDescent="0.15">
      <c r="C92" s="134">
        <v>45924</v>
      </c>
      <c r="D92" s="121">
        <f>SUMPRODUCT(($D$3=المنصرف!$E$3:$E$717)*1,('بيان العهد والتسويات'!$C92=المنصرف!$C$3:$C$717)*1,المنصرف!$G$3:$G$717)</f>
        <v>0</v>
      </c>
      <c r="E92" s="122">
        <f>SUMPRODUCT(($D$3=المنصرف!$E$3:$E$717)*1,('بيان العهد والتسويات'!$C92=المنصرف!$C$3:$C$717)*1,المنصرف!$J$3:$J$717)</f>
        <v>0</v>
      </c>
      <c r="F92" s="124">
        <f>SUMPRODUCT(($F$3=المنصرف!$E$3:$E$717)*1,('بيان العهد والتسويات'!$C92=المنصرف!$C$3:$C$717)*1,المنصرف!$G$3:$G$717)</f>
        <v>0</v>
      </c>
      <c r="G92" s="123">
        <f>SUMPRODUCT(($F$3=المنصرف!$E$3:$E$717)*1,('بيان العهد والتسويات'!$C92=المنصرف!$C$3:$C$717)*1,المنصرف!$J$3:$J$717)</f>
        <v>0</v>
      </c>
      <c r="H92" s="121">
        <f>SUMPRODUCT(($H$3=المنصرف!$E$3:$E$717)*1,('بيان العهد والتسويات'!$C92=المنصرف!$C$3:$C$717)*1,المنصرف!$G$3:$G$717)</f>
        <v>0</v>
      </c>
      <c r="I92" s="122">
        <f>SUMPRODUCT(($H$3=المنصرف!$E$3:$E$717)*1,('بيان العهد والتسويات'!$C92=المنصرف!$C$3:$C$717)*1,المنصرف!$J$3:$J$717)</f>
        <v>0</v>
      </c>
      <c r="J92" s="124">
        <f>SUMPRODUCT(($J$3=المنصرف!$E$3:$E$717)*1,('بيان العهد والتسويات'!$C92=المنصرف!$C$3:$C$717)*1,المنصرف!$G$3:$G$717)</f>
        <v>0</v>
      </c>
      <c r="K92" s="123">
        <f>SUMPRODUCT(($J$3=المنصرف!$E$3:$E$717)*1,('بيان العهد والتسويات'!$C92=المنصرف!$C$3:$C$717)*1,المنصرف!$J$3:$J$717)</f>
        <v>0</v>
      </c>
      <c r="L92" s="121">
        <f>SUMPRODUCT(($L$3=المنصرف!$E$3:$E$717)*1,('بيان العهد والتسويات'!$C92=المنصرف!$C$3:$C$717)*1,المنصرف!$G$3:$G$717)</f>
        <v>0</v>
      </c>
      <c r="M92" s="122">
        <f>SUMPRODUCT(($L$3=المنصرف!$E$3:$E$717)*1,('بيان العهد والتسويات'!$C92=المنصرف!$C$3:$C$717)*1,المنصرف!$J$3:$J$717)</f>
        <v>0</v>
      </c>
      <c r="N92" s="124">
        <f>SUMPRODUCT(($N$3=المنصرف!$E$3:$E$717)*1,('بيان العهد والتسويات'!$C92=المنصرف!$C$3:$C$717)*1,المنصرف!$G$3:$G$717)</f>
        <v>0</v>
      </c>
      <c r="O92" s="123">
        <f>SUMPRODUCT(($N$3=المنصرف!$E$3:$E$717)*1,('بيان العهد والتسويات'!$C92=المنصرف!$C$3:$C$717)*1,المنصرف!$J$3:$J$717)</f>
        <v>0</v>
      </c>
      <c r="P92" s="121">
        <f>SUMPRODUCT(($P$3=المنصرف!$E$3:$E$717)*1,('بيان العهد والتسويات'!$C92=المنصرف!$C$3:$C$717)*1,المنصرف!$G$3:$G$717)</f>
        <v>0</v>
      </c>
      <c r="Q92" s="122">
        <f>SUMPRODUCT(($P$3=المنصرف!$E$3:$E$717)*1,('بيان العهد والتسويات'!$C92=المنصرف!$C$3:$C$717)*1,المنصرف!$J$3:$J$717)</f>
        <v>0</v>
      </c>
      <c r="R92" s="124">
        <f>SUMPRODUCT(($R$3=المنصرف!$E$3:$E$717)*1,('بيان العهد والتسويات'!$C92=المنصرف!$C$3:$C$717)*1,المنصرف!$G$3:$G$717)</f>
        <v>0</v>
      </c>
      <c r="S92" s="123">
        <f>SUMPRODUCT(($R$3=المنصرف!$E$3:$E$717)*1,('بيان العهد والتسويات'!$C92=المنصرف!$C$3:$C$717)*1,المنصرف!$J$3:$J$717)</f>
        <v>0</v>
      </c>
      <c r="T92" s="121">
        <f>SUMPRODUCT(($T$3=المنصرف!$E$3:$E$717)*1,('بيان العهد والتسويات'!$C92=المنصرف!$C$3:$C$717)*1,المنصرف!$G$3:$G$717)</f>
        <v>0</v>
      </c>
      <c r="U92" s="122">
        <f>SUMPRODUCT(($T$3=المنصرف!$E$3:$E$717)*1,('بيان العهد والتسويات'!$C92=المنصرف!$C$3:$C$717)*1,المنصرف!$J$3:$J$717)</f>
        <v>0</v>
      </c>
      <c r="V92" s="124">
        <f>SUMPRODUCT(($V$3=المنصرف!$E$3:$E$717)*1,('بيان العهد والتسويات'!$C92=المنصرف!$C$3:$C$717)*1,المنصرف!$G$3:$G$717)</f>
        <v>0</v>
      </c>
      <c r="W92" s="123">
        <f>SUMPRODUCT(($V$3=المنصرف!$E$3:$E$717)*1,('بيان العهد والتسويات'!$C92=المنصرف!$C$3:$C$717)*1,المنصرف!$J$3:$J$717)</f>
        <v>0</v>
      </c>
      <c r="X92" s="121">
        <f>SUMPRODUCT(($X$3=المنصرف!$E$3:$E$717)*1,('بيان العهد والتسويات'!$C92=المنصرف!$C$3:$C$717)*1,المنصرف!$G$3:$G$717)</f>
        <v>0</v>
      </c>
      <c r="Y92" s="122">
        <f>SUMPRODUCT(($X$3=المنصرف!$E$3:$E$717)*1,('بيان العهد والتسويات'!$C92=المنصرف!$C$3:$C$717)*1,المنصرف!$J$3:$J$717)</f>
        <v>0</v>
      </c>
      <c r="Z92" s="124">
        <f>SUMPRODUCT(($Z$3=المنصرف!$E$3:$E$717)*1,('بيان العهد والتسويات'!$C92=المنصرف!$C$3:$C$717)*1,المنصرف!$G$3:$G$717)</f>
        <v>0</v>
      </c>
      <c r="AA92" s="123">
        <f>SUMPRODUCT(($Z$3=المنصرف!$E$3:$E$717)*1,('بيان العهد والتسويات'!$C92=المنصرف!$C$3:$C$717)*1,المنصرف!$J$3:$J$717)</f>
        <v>0</v>
      </c>
      <c r="AB92" s="121">
        <f>SUMPRODUCT(($AB$3=المنصرف!$E$3:$E$717)*1,('بيان العهد والتسويات'!$C92=المنصرف!$C$3:$C$717)*1,المنصرف!$G$3:$G$717)</f>
        <v>0</v>
      </c>
      <c r="AC92" s="122">
        <f>SUMPRODUCT(($AB$3=المنصرف!$E$3:$E$717)*1,('بيان العهد والتسويات'!$C92=المنصرف!$C$3:$C$717)*1,المنصرف!$J$3:$J$717)</f>
        <v>0</v>
      </c>
      <c r="AD92" s="124">
        <f>SUMPRODUCT(($AD$3=المنصرف!$E$3:$E$717)*1,('بيان العهد والتسويات'!$C92=المنصرف!$C$3:$C$717)*1,المنصرف!$G$3:$G$717)</f>
        <v>0</v>
      </c>
      <c r="AE92" s="123">
        <f>SUMPRODUCT(($AD$3=المنصرف!$E$3:$E$717)*1,('بيان العهد والتسويات'!$C92=المنصرف!$C$3:$C$717)*1,المنصرف!$J$3:$J$717)</f>
        <v>0</v>
      </c>
      <c r="AF92" s="121">
        <f>SUMPRODUCT(($AF$3=المنصرف!$E$3:$E$717)*1,('بيان العهد والتسويات'!$C92=المنصرف!$C$3:$C$717)*1,المنصرف!$G$3:$G$717)</f>
        <v>0</v>
      </c>
      <c r="AG92" s="122">
        <f>SUMPRODUCT(($AF$3=المنصرف!$E$3:$E$717)*1,('بيان العهد والتسويات'!$C92=المنصرف!$C$3:$C$717)*1,المنصرف!$J$3:$J$717)</f>
        <v>0</v>
      </c>
      <c r="AH92" s="124">
        <f>SUMPRODUCT(($AH$3=المنصرف!$E$3:$E$717)*1,('بيان العهد والتسويات'!$C92=المنصرف!$C$3:$C$717)*1,المنصرف!$G$3:$G$717)</f>
        <v>0</v>
      </c>
      <c r="AI92" s="123">
        <f>SUMPRODUCT(($AH$3=المنصرف!$E$3:$E$717)*1,('بيان العهد والتسويات'!$C92=المنصرف!$C$3:$C$717)*1,المنصرف!$J$3:$J$717)</f>
        <v>0</v>
      </c>
      <c r="AJ92" s="145">
        <f>SUMPRODUCT((AJ$3=المنصرف!$E$3:$E$717)*1,('بيان العهد والتسويات'!$C92=المنصرف!$C$3:$C$717)*1,المنصرف!$G$3:$G$717)</f>
        <v>0</v>
      </c>
      <c r="AK92" s="145">
        <f>SUMPRODUCT((AJ$3=المنصرف!$E$3:$E$717)*1,('بيان العهد والتسويات'!$C92=المنصرف!$C$3:$C$717)*1,المنصرف!$J$3:$J$717)</f>
        <v>0</v>
      </c>
      <c r="AL92" s="161">
        <f>SUMPRODUCT((AL$3=المنصرف!$E$3:$E$717)*1,('بيان العهد والتسويات'!$C92=المنصرف!$C$3:$C$717)*1,المنصرف!$G$3:$G$717)</f>
        <v>0</v>
      </c>
      <c r="AM92" s="161">
        <f>SUMPRODUCT((AL$3=المنصرف!$E$3:$E$717)*1,('بيان العهد والتسويات'!$C92=المنصرف!$C$3:$C$717)*1,المنصرف!$J$3:$J$717)</f>
        <v>0</v>
      </c>
      <c r="AN92" s="160">
        <f>SUMPRODUCT((AN$3=المنصرف!$E$3:$E$717)*1,('بيان العهد والتسويات'!$C92=المنصرف!$C$3:$C$717)*1,المنصرف!$G$3:$G$717)</f>
        <v>0</v>
      </c>
      <c r="AO92" s="160">
        <f>SUMPRODUCT((AN$3=المنصرف!$E$3:$E$717)*1,('بيان العهد والتسويات'!$C92=المنصرف!$C$3:$C$717)*1,المنصرف!$J$3:$J$717)</f>
        <v>0</v>
      </c>
      <c r="AP92" s="160">
        <f>SUMPRODUCT((AP$3=المنصرف!$E$3:$E$717)*1,('بيان العهد والتسويات'!$C92=المنصرف!$C$3:$C$717)*1,المنصرف!$G$3:$G$717)</f>
        <v>0</v>
      </c>
      <c r="AQ92" s="160">
        <f>SUMPRODUCT((AP$3=المنصرف!$E$3:$E$717)*1,('بيان العهد والتسويات'!$C92=المنصرف!$C$3:$C$717)*1,المنصرف!$J$3:$J$717)</f>
        <v>0</v>
      </c>
      <c r="AR92" s="160">
        <f>SUMPRODUCT((AR$3=المنصرف!$E$3:$E$717)*1,('بيان العهد والتسويات'!$C92=المنصرف!$C$3:$C$717)*1,المنصرف!$G$3:$G$717)</f>
        <v>0</v>
      </c>
      <c r="AS92" s="160">
        <f>SUMPRODUCT((AR$3=المنصرف!$E$3:$E$717)*1,('بيان العهد والتسويات'!$C92=المنصرف!$C$3:$C$717)*1,المنصرف!$J$3:$J$717)</f>
        <v>0</v>
      </c>
      <c r="AT92" s="160">
        <f>SUMPRODUCT((AT$3=المنصرف!$E$3:$E$717)*1,('بيان العهد والتسويات'!$C92=المنصرف!$C$3:$C$717)*1,المنصرف!$G$3:$G$717)</f>
        <v>0</v>
      </c>
      <c r="AU92" s="160">
        <f>SUMPRODUCT((AT$3=المنصرف!$E$3:$E$717)*1,('بيان العهد والتسويات'!$C92=المنصرف!$C$3:$C$717)*1,المنصرف!$J$3:$J$717)</f>
        <v>0</v>
      </c>
      <c r="AV92" s="160">
        <f>SUMPRODUCT((AV$3=المنصرف!$E$3:$E$717)*1,('بيان العهد والتسويات'!$C92=المنصرف!$C$3:$C$717)*1,المنصرف!$G$3:$G$717)</f>
        <v>0</v>
      </c>
      <c r="AW92" s="160">
        <f>SUMPRODUCT((AV$3=المنصرف!$E$3:$E$717)*1,('بيان العهد والتسويات'!$C92=المنصرف!$C$3:$C$717)*1,المنصرف!$J$3:$J$717)</f>
        <v>0</v>
      </c>
      <c r="AX92" s="160">
        <f>SUMPRODUCT((AX$3=المنصرف!$E$3:$E$717)*1,('بيان العهد والتسويات'!$C92=المنصرف!$C$3:$C$717)*1,المنصرف!$G$3:$G$717)</f>
        <v>0</v>
      </c>
      <c r="AY92" s="160">
        <f>SUMPRODUCT((AX$3=المنصرف!$E$3:$E$717)*1,('بيان العهد والتسويات'!$C92=المنصرف!$C$3:$C$717)*1,المنصرف!$J$3:$J$717)</f>
        <v>0</v>
      </c>
      <c r="AZ92" s="160">
        <f>SUMPRODUCT((AZ$3=المنصرف!$E$3:$E$717)*1,('بيان العهد والتسويات'!$C92=المنصرف!$C$3:$C$717)*1,المنصرف!$G$3:$G$717)</f>
        <v>0</v>
      </c>
      <c r="BA92" s="160">
        <f>SUMPRODUCT((AZ$3=المنصرف!$E$3:$E$717)*1,('بيان العهد والتسويات'!$C92=المنصرف!$C$3:$C$717)*1,المنصرف!$J$3:$J$717)</f>
        <v>0</v>
      </c>
      <c r="BB92" s="160">
        <f>SUMPRODUCT((BB$3=المنصرف!$E$3:$E$717)*1,('بيان العهد والتسويات'!$C92=المنصرف!$C$3:$C$717)*1,المنصرف!$G$3:$G$717)</f>
        <v>0</v>
      </c>
      <c r="BC92" s="160">
        <f>SUMPRODUCT((BB$3=المنصرف!$E$3:$E$717)*1,('بيان العهد والتسويات'!$C92=المنصرف!$C$3:$C$717)*1,المنصرف!$J$3:$J$717)</f>
        <v>0</v>
      </c>
      <c r="BD92" s="160">
        <f>SUMPRODUCT((BD$3=المنصرف!$E$3:$E$717)*1,('بيان العهد والتسويات'!$C92=المنصرف!$C$3:$C$717)*1,المنصرف!$G$3:$G$717)</f>
        <v>0</v>
      </c>
      <c r="BE92" s="160">
        <f>SUMPRODUCT((BD$3=المنصرف!$E$3:$E$717)*1,('بيان العهد والتسويات'!$C92=المنصرف!$C$3:$C$717)*1,المنصرف!$J$3:$J$717)</f>
        <v>0</v>
      </c>
      <c r="BF92" s="160">
        <f>SUMPRODUCT((BF$3=المنصرف!$E$3:$E$717)*1,('بيان العهد والتسويات'!$C92=المنصرف!$C$3:$C$717)*1,المنصرف!$G$3:$G$717)</f>
        <v>0</v>
      </c>
      <c r="BG92" s="160">
        <f>SUMPRODUCT((BF$3=المنصرف!$E$3:$E$717)*1,('بيان العهد والتسويات'!$C92=المنصرف!$C$3:$C$717)*1,المنصرف!$J$3:$J$717)</f>
        <v>0</v>
      </c>
      <c r="BH92" s="160">
        <f>SUMPRODUCT((BH$3=المنصرف!$E$3:$E$717)*1,('بيان العهد والتسويات'!$C92=المنصرف!$C$3:$C$717)*1,المنصرف!$G$3:$G$717)</f>
        <v>0</v>
      </c>
      <c r="BI92" s="160">
        <f>SUMPRODUCT((BH$3=المنصرف!$E$3:$E$717)*1,('بيان العهد والتسويات'!$C92=المنصرف!$C$3:$C$717)*1,المنصرف!$J$3:$J$717)</f>
        <v>0</v>
      </c>
      <c r="BJ92" s="160">
        <f>SUMPRODUCT((BJ$3=المنصرف!$E$3:$E$717)*1,('بيان العهد والتسويات'!$C92=المنصرف!$C$3:$C$717)*1,المنصرف!$G$3:$G$717)</f>
        <v>0</v>
      </c>
      <c r="BK92" s="160">
        <f>SUMPRODUCT((BJ$3=المنصرف!$E$3:$E$717)*1,('بيان العهد والتسويات'!$C92=المنصرف!$C$3:$C$717)*1,المنصرف!$J$3:$J$717)</f>
        <v>0</v>
      </c>
      <c r="BL92" s="160">
        <f>SUMPRODUCT((BL$3=المنصرف!$E$3:$E$717)*1,('بيان العهد والتسويات'!$C92=المنصرف!$C$3:$C$717)*1,المنصرف!$G$3:$G$717)</f>
        <v>0</v>
      </c>
      <c r="BM92" s="160">
        <f>SUMPRODUCT((BL$3=المنصرف!$E$3:$E$717)*1,('بيان العهد والتسويات'!$C92=المنصرف!$C$3:$C$717)*1,المنصرف!$J$3:$J$717)</f>
        <v>0</v>
      </c>
      <c r="BN92" s="160">
        <f>SUMPRODUCT((BN$3=المنصرف!$E$3:$E$717)*1,('بيان العهد والتسويات'!$C92=المنصرف!$C$3:$C$717)*1,المنصرف!$G$3:$G$717)</f>
        <v>0</v>
      </c>
      <c r="BO92" s="160">
        <f>SUMPRODUCT((BN$3=المنصرف!$E$3:$E$717)*1,('بيان العهد والتسويات'!$C92=المنصرف!$C$3:$C$717)*1,المنصرف!$J$3:$J$717)</f>
        <v>0</v>
      </c>
      <c r="BP92" s="160">
        <f>SUMPRODUCT((BP$3=المنصرف!$E$3:$E$717)*1,('بيان العهد والتسويات'!$C92=المنصرف!$C$3:$C$717)*1,المنصرف!$G$3:$G$717)</f>
        <v>0</v>
      </c>
      <c r="BQ92" s="160">
        <f>SUMPRODUCT((BP$3=المنصرف!$E$3:$E$717)*1,('بيان العهد والتسويات'!$C92=المنصرف!$C$3:$C$717)*1,المنصرف!$J$3:$J$717)</f>
        <v>0</v>
      </c>
      <c r="BR92" s="160">
        <f>SUMPRODUCT((BR$3=المنصرف!$E$3:$E$717)*1,('بيان العهد والتسويات'!$C92=المنصرف!$C$3:$C$717)*1,المنصرف!$G$3:$G$717)</f>
        <v>0</v>
      </c>
      <c r="BS92" s="160">
        <f>SUMPRODUCT((BR$3=المنصرف!$E$3:$E$717)*1,('بيان العهد والتسويات'!$C92=المنصرف!$C$3:$C$717)*1,المنصرف!$J$3:$J$717)</f>
        <v>0</v>
      </c>
      <c r="BT92" s="160">
        <f>SUMPRODUCT((BT$3=المنصرف!$E$3:$E$717)*1,('بيان العهد والتسويات'!$C92=المنصرف!$C$3:$C$717)*1,المنصرف!$G$3:$G$717)</f>
        <v>0</v>
      </c>
      <c r="BU92" s="160">
        <f>SUMPRODUCT((BT$3=المنصرف!$E$3:$E$717)*1,('بيان العهد والتسويات'!$C92=المنصرف!$C$3:$C$717)*1,المنصرف!$J$3:$J$717)</f>
        <v>0</v>
      </c>
      <c r="BV92" s="160">
        <f>SUMPRODUCT((BV$3=المنصرف!$E$3:$E$717)*1,('بيان العهد والتسويات'!$C92=المنصرف!$C$3:$C$717)*1,المنصرف!$G$3:$G$717)</f>
        <v>0</v>
      </c>
      <c r="BW92" s="160">
        <f>SUMPRODUCT((BV$3=المنصرف!$E$3:$E$717)*1,('بيان العهد والتسويات'!$C92=المنصرف!$C$3:$C$717)*1,المنصرف!$J$3:$J$717)</f>
        <v>0</v>
      </c>
      <c r="BX92" s="160">
        <f>SUMPRODUCT((BX$3=المنصرف!$E$3:$E$717)*1,('بيان العهد والتسويات'!$C92=المنصرف!$C$3:$C$717)*1,المنصرف!$G$3:$G$717)</f>
        <v>0</v>
      </c>
      <c r="BY92" s="160">
        <f>SUMPRODUCT((BX$3=المنصرف!$E$3:$E$717)*1,('بيان العهد والتسويات'!$C92=المنصرف!$C$3:$C$717)*1,المنصرف!$J$3:$J$717)</f>
        <v>0</v>
      </c>
      <c r="BZ92" s="160">
        <f>SUMPRODUCT((BZ$3=المنصرف!$E$3:$E$717)*1,('بيان العهد والتسويات'!$C92=المنصرف!$C$3:$C$717)*1,المنصرف!$G$3:$G$717)</f>
        <v>0</v>
      </c>
      <c r="CA92" s="160">
        <f>SUMPRODUCT((BZ$3=المنصرف!$E$3:$E$717)*1,('بيان العهد والتسويات'!$C92=المنصرف!$C$3:$C$717)*1,المنصرف!$J$3:$J$717)</f>
        <v>0</v>
      </c>
      <c r="CB92" s="160">
        <f>SUMPRODUCT((CB$3=المنصرف!$E$3:$E$717)*1,('بيان العهد والتسويات'!$C92=المنصرف!$C$3:$C$717)*1,المنصرف!$G$3:$G$717)</f>
        <v>0</v>
      </c>
      <c r="CC92" s="160">
        <f>SUMPRODUCT((CB$3=المنصرف!$E$3:$E$717)*1,('بيان العهد والتسويات'!$C92=المنصرف!$C$3:$C$717)*1,المنصرف!$J$3:$J$717)</f>
        <v>0</v>
      </c>
      <c r="CD92" s="160">
        <f>SUMPRODUCT((CD$3=المنصرف!$E$3:$E$717)*1,('بيان العهد والتسويات'!$C92=المنصرف!$C$3:$C$717)*1,المنصرف!$G$3:$G$717)</f>
        <v>0</v>
      </c>
      <c r="CE92" s="160">
        <f>SUMPRODUCT((CD$3=المنصرف!$E$3:$E$717)*1,('بيان العهد والتسويات'!$C92=المنصرف!$C$3:$C$717)*1,المنصرف!$J$3:$J$717)</f>
        <v>0</v>
      </c>
      <c r="CF92" s="160">
        <f>SUMPRODUCT((CF$3=المنصرف!$E$3:$E$717)*1,('بيان العهد والتسويات'!$C92=المنصرف!$C$3:$C$717)*1,المنصرف!$G$3:$G$717)</f>
        <v>0</v>
      </c>
      <c r="CG92" s="160">
        <f>SUMPRODUCT((CF$3=المنصرف!$E$3:$E$717)*1,('بيان العهد والتسويات'!$C92=المنصرف!$C$3:$C$717)*1,المنصرف!$J$3:$J$717)</f>
        <v>0</v>
      </c>
      <c r="CH92" s="160">
        <f>SUMPRODUCT((CH$3=المنصرف!$E$3:$E$717)*1,('بيان العهد والتسويات'!$C92=المنصرف!$C$3:$C$717)*1,المنصرف!$G$3:$G$717)</f>
        <v>0</v>
      </c>
      <c r="CI92" s="160">
        <f>SUMPRODUCT((CH$3=المنصرف!$E$3:$E$717)*1,('بيان العهد والتسويات'!$C92=المنصرف!$C$3:$C$717)*1,المنصرف!$J$3:$J$717)</f>
        <v>0</v>
      </c>
      <c r="CJ92" s="160">
        <f>SUMPRODUCT((CJ$3=المنصرف!$E$3:$E$717)*1,('بيان العهد والتسويات'!$C92=المنصرف!$C$3:$C$717)*1,المنصرف!$G$3:$G$717)</f>
        <v>0</v>
      </c>
      <c r="CK92" s="160">
        <f>SUMPRODUCT((CJ$3=المنصرف!$E$3:$E$717)*1,('بيان العهد والتسويات'!$C92=المنصرف!$C$3:$C$717)*1,المنصرف!$J$3:$J$717)</f>
        <v>0</v>
      </c>
      <c r="CL92" s="160">
        <f>SUMPRODUCT((CL$3=المنصرف!$E$3:$E$717)*1,('بيان العهد والتسويات'!$C92=المنصرف!$C$3:$C$717)*1,المنصرف!$G$3:$G$717)</f>
        <v>0</v>
      </c>
      <c r="CM92" s="160">
        <f>SUMPRODUCT((CL$3=المنصرف!$E$3:$E$717)*1,('بيان العهد والتسويات'!$C92=المنصرف!$C$3:$C$717)*1,المنصرف!$J$3:$J$717)</f>
        <v>0</v>
      </c>
      <c r="CN92" s="160">
        <f>SUMPRODUCT((CN$3=المنصرف!$E$3:$E$717)*1,('بيان العهد والتسويات'!$C92=المنصرف!$C$3:$C$717)*1,المنصرف!$G$3:$G$717)</f>
        <v>0</v>
      </c>
      <c r="CO92" s="160">
        <f>SUMPRODUCT((CN$3=المنصرف!$E$3:$E$717)*1,('بيان العهد والتسويات'!$C92=المنصرف!$C$3:$C$717)*1,المنصرف!$J$3:$J$717)</f>
        <v>0</v>
      </c>
      <c r="CP92" s="160">
        <f>SUMPRODUCT((CP$3=المنصرف!$E$3:$E$717)*1,('بيان العهد والتسويات'!$C92=المنصرف!$C$3:$C$717)*1,المنصرف!$G$3:$G$717)</f>
        <v>0</v>
      </c>
      <c r="CQ92" s="160">
        <f>SUMPRODUCT((CP$3=المنصرف!$E$3:$E$717)*1,('بيان العهد والتسويات'!$C92=المنصرف!$C$3:$C$717)*1,المنصرف!$J$3:$J$717)</f>
        <v>0</v>
      </c>
      <c r="CR92" s="160">
        <f>SUMPRODUCT((CR$3=المنصرف!$E$3:$E$717)*1,('بيان العهد والتسويات'!$C92=المنصرف!$C$3:$C$717)*1,المنصرف!$G$3:$G$717)</f>
        <v>0</v>
      </c>
      <c r="CS92" s="160">
        <f>SUMPRODUCT((CR$3=المنصرف!$E$3:$E$717)*1,('بيان العهد والتسويات'!$C92=المنصرف!$C$3:$C$717)*1,المنصرف!$J$3:$J$717)</f>
        <v>0</v>
      </c>
      <c r="CT92" s="160">
        <f>SUMPRODUCT((CT$3=المنصرف!$E$3:$E$717)*1,('بيان العهد والتسويات'!$C92=المنصرف!$C$3:$C$717)*1,المنصرف!$G$3:$G$717)</f>
        <v>0</v>
      </c>
      <c r="CU92" s="160">
        <f>SUMPRODUCT((CT$3=المنصرف!$E$3:$E$717)*1,('بيان العهد والتسويات'!$C92=المنصرف!$C$3:$C$717)*1,المنصرف!$J$3:$J$717)</f>
        <v>0</v>
      </c>
      <c r="CV92" s="160">
        <f>SUMPRODUCT((CV$3=المنصرف!$E$3:$E$717)*1,('بيان العهد والتسويات'!$C92=المنصرف!$C$3:$C$717)*1,المنصرف!$G$3:$G$717)</f>
        <v>0</v>
      </c>
      <c r="CW92" s="160">
        <f>SUMPRODUCT((CV$3=المنصرف!$E$3:$E$717)*1,('بيان العهد والتسويات'!$C92=المنصرف!$C$3:$C$717)*1,المنصرف!$J$3:$J$717)</f>
        <v>0</v>
      </c>
      <c r="CX92" s="160">
        <f>SUMPRODUCT((CX$3=المنصرف!$E$3:$E$717)*1,('بيان العهد والتسويات'!$C92=المنصرف!$C$3:$C$717)*1,المنصرف!$G$3:$G$717)</f>
        <v>0</v>
      </c>
      <c r="CY92" s="160">
        <f>SUMPRODUCT((CX$3=المنصرف!$E$3:$E$717)*1,('بيان العهد والتسويات'!$C92=المنصرف!$C$3:$C$717)*1,المنصرف!$J$3:$J$717)</f>
        <v>0</v>
      </c>
      <c r="CZ92" s="160">
        <f>SUMPRODUCT((CZ$3=المنصرف!$E$3:$E$717)*1,('بيان العهد والتسويات'!$C92=المنصرف!$C$3:$C$717)*1,المنصرف!$G$3:$G$717)</f>
        <v>0</v>
      </c>
      <c r="DA92" s="160">
        <f>SUMPRODUCT((CZ$3=المنصرف!$E$3:$E$717)*1,('بيان العهد والتسويات'!$C92=المنصرف!$C$3:$C$717)*1,المنصرف!$J$3:$J$717)</f>
        <v>0</v>
      </c>
    </row>
    <row r="93" spans="3:105" ht="20.25" x14ac:dyDescent="0.15">
      <c r="C93" s="134">
        <v>45925</v>
      </c>
      <c r="D93" s="121">
        <f>SUMPRODUCT(($D$3=المنصرف!$E$3:$E$717)*1,('بيان العهد والتسويات'!$C93=المنصرف!$C$3:$C$717)*1,المنصرف!$G$3:$G$717)</f>
        <v>0</v>
      </c>
      <c r="E93" s="122">
        <f>SUMPRODUCT(($D$3=المنصرف!$E$3:$E$717)*1,('بيان العهد والتسويات'!$C93=المنصرف!$C$3:$C$717)*1,المنصرف!$J$3:$J$717)</f>
        <v>0</v>
      </c>
      <c r="F93" s="124">
        <f>SUMPRODUCT(($F$3=المنصرف!$E$3:$E$717)*1,('بيان العهد والتسويات'!$C93=المنصرف!$C$3:$C$717)*1,المنصرف!$G$3:$G$717)</f>
        <v>0</v>
      </c>
      <c r="G93" s="123">
        <f>SUMPRODUCT(($F$3=المنصرف!$E$3:$E$717)*1,('بيان العهد والتسويات'!$C93=المنصرف!$C$3:$C$717)*1,المنصرف!$J$3:$J$717)</f>
        <v>0</v>
      </c>
      <c r="H93" s="121">
        <f>SUMPRODUCT(($H$3=المنصرف!$E$3:$E$717)*1,('بيان العهد والتسويات'!$C93=المنصرف!$C$3:$C$717)*1,المنصرف!$G$3:$G$717)</f>
        <v>0</v>
      </c>
      <c r="I93" s="122">
        <f>SUMPRODUCT(($H$3=المنصرف!$E$3:$E$717)*1,('بيان العهد والتسويات'!$C93=المنصرف!$C$3:$C$717)*1,المنصرف!$J$3:$J$717)</f>
        <v>0</v>
      </c>
      <c r="J93" s="124">
        <f>SUMPRODUCT(($J$3=المنصرف!$E$3:$E$717)*1,('بيان العهد والتسويات'!$C93=المنصرف!$C$3:$C$717)*1,المنصرف!$G$3:$G$717)</f>
        <v>0</v>
      </c>
      <c r="K93" s="123">
        <f>SUMPRODUCT(($J$3=المنصرف!$E$3:$E$717)*1,('بيان العهد والتسويات'!$C93=المنصرف!$C$3:$C$717)*1,المنصرف!$J$3:$J$717)</f>
        <v>0</v>
      </c>
      <c r="L93" s="121">
        <f>SUMPRODUCT(($L$3=المنصرف!$E$3:$E$717)*1,('بيان العهد والتسويات'!$C93=المنصرف!$C$3:$C$717)*1,المنصرف!$G$3:$G$717)</f>
        <v>0</v>
      </c>
      <c r="M93" s="122">
        <f>SUMPRODUCT(($L$3=المنصرف!$E$3:$E$717)*1,('بيان العهد والتسويات'!$C93=المنصرف!$C$3:$C$717)*1,المنصرف!$J$3:$J$717)</f>
        <v>0</v>
      </c>
      <c r="N93" s="124">
        <f>SUMPRODUCT(($N$3=المنصرف!$E$3:$E$717)*1,('بيان العهد والتسويات'!$C93=المنصرف!$C$3:$C$717)*1,المنصرف!$G$3:$G$717)</f>
        <v>0</v>
      </c>
      <c r="O93" s="123">
        <f>SUMPRODUCT(($N$3=المنصرف!$E$3:$E$717)*1,('بيان العهد والتسويات'!$C93=المنصرف!$C$3:$C$717)*1,المنصرف!$J$3:$J$717)</f>
        <v>0</v>
      </c>
      <c r="P93" s="121">
        <f>SUMPRODUCT(($P$3=المنصرف!$E$3:$E$717)*1,('بيان العهد والتسويات'!$C93=المنصرف!$C$3:$C$717)*1,المنصرف!$G$3:$G$717)</f>
        <v>0</v>
      </c>
      <c r="Q93" s="122">
        <f>SUMPRODUCT(($P$3=المنصرف!$E$3:$E$717)*1,('بيان العهد والتسويات'!$C93=المنصرف!$C$3:$C$717)*1,المنصرف!$J$3:$J$717)</f>
        <v>0</v>
      </c>
      <c r="R93" s="124">
        <f>SUMPRODUCT(($R$3=المنصرف!$E$3:$E$717)*1,('بيان العهد والتسويات'!$C93=المنصرف!$C$3:$C$717)*1,المنصرف!$G$3:$G$717)</f>
        <v>0</v>
      </c>
      <c r="S93" s="123">
        <f>SUMPRODUCT(($R$3=المنصرف!$E$3:$E$717)*1,('بيان العهد والتسويات'!$C93=المنصرف!$C$3:$C$717)*1,المنصرف!$J$3:$J$717)</f>
        <v>0</v>
      </c>
      <c r="T93" s="121">
        <f>SUMPRODUCT(($T$3=المنصرف!$E$3:$E$717)*1,('بيان العهد والتسويات'!$C93=المنصرف!$C$3:$C$717)*1,المنصرف!$G$3:$G$717)</f>
        <v>0</v>
      </c>
      <c r="U93" s="122">
        <f>SUMPRODUCT(($T$3=المنصرف!$E$3:$E$717)*1,('بيان العهد والتسويات'!$C93=المنصرف!$C$3:$C$717)*1,المنصرف!$J$3:$J$717)</f>
        <v>0</v>
      </c>
      <c r="V93" s="124">
        <f>SUMPRODUCT(($V$3=المنصرف!$E$3:$E$717)*1,('بيان العهد والتسويات'!$C93=المنصرف!$C$3:$C$717)*1,المنصرف!$G$3:$G$717)</f>
        <v>0</v>
      </c>
      <c r="W93" s="123">
        <f>SUMPRODUCT(($V$3=المنصرف!$E$3:$E$717)*1,('بيان العهد والتسويات'!$C93=المنصرف!$C$3:$C$717)*1,المنصرف!$J$3:$J$717)</f>
        <v>0</v>
      </c>
      <c r="X93" s="121">
        <f>SUMPRODUCT(($X$3=المنصرف!$E$3:$E$717)*1,('بيان العهد والتسويات'!$C93=المنصرف!$C$3:$C$717)*1,المنصرف!$G$3:$G$717)</f>
        <v>0</v>
      </c>
      <c r="Y93" s="122">
        <f>SUMPRODUCT(($X$3=المنصرف!$E$3:$E$717)*1,('بيان العهد والتسويات'!$C93=المنصرف!$C$3:$C$717)*1,المنصرف!$J$3:$J$717)</f>
        <v>0</v>
      </c>
      <c r="Z93" s="124">
        <f>SUMPRODUCT(($Z$3=المنصرف!$E$3:$E$717)*1,('بيان العهد والتسويات'!$C93=المنصرف!$C$3:$C$717)*1,المنصرف!$G$3:$G$717)</f>
        <v>0</v>
      </c>
      <c r="AA93" s="123">
        <f>SUMPRODUCT(($Z$3=المنصرف!$E$3:$E$717)*1,('بيان العهد والتسويات'!$C93=المنصرف!$C$3:$C$717)*1,المنصرف!$J$3:$J$717)</f>
        <v>0</v>
      </c>
      <c r="AB93" s="121">
        <f>SUMPRODUCT(($AB$3=المنصرف!$E$3:$E$717)*1,('بيان العهد والتسويات'!$C93=المنصرف!$C$3:$C$717)*1,المنصرف!$G$3:$G$717)</f>
        <v>0</v>
      </c>
      <c r="AC93" s="122">
        <f>SUMPRODUCT(($AB$3=المنصرف!$E$3:$E$717)*1,('بيان العهد والتسويات'!$C93=المنصرف!$C$3:$C$717)*1,المنصرف!$J$3:$J$717)</f>
        <v>0</v>
      </c>
      <c r="AD93" s="124">
        <f>SUMPRODUCT(($AD$3=المنصرف!$E$3:$E$717)*1,('بيان العهد والتسويات'!$C93=المنصرف!$C$3:$C$717)*1,المنصرف!$G$3:$G$717)</f>
        <v>0</v>
      </c>
      <c r="AE93" s="123">
        <f>SUMPRODUCT(($AD$3=المنصرف!$E$3:$E$717)*1,('بيان العهد والتسويات'!$C93=المنصرف!$C$3:$C$717)*1,المنصرف!$J$3:$J$717)</f>
        <v>0</v>
      </c>
      <c r="AF93" s="121">
        <f>SUMPRODUCT(($AF$3=المنصرف!$E$3:$E$717)*1,('بيان العهد والتسويات'!$C93=المنصرف!$C$3:$C$717)*1,المنصرف!$G$3:$G$717)</f>
        <v>0</v>
      </c>
      <c r="AG93" s="122">
        <f>SUMPRODUCT(($AF$3=المنصرف!$E$3:$E$717)*1,('بيان العهد والتسويات'!$C93=المنصرف!$C$3:$C$717)*1,المنصرف!$J$3:$J$717)</f>
        <v>0</v>
      </c>
      <c r="AH93" s="124">
        <f>SUMPRODUCT(($AH$3=المنصرف!$E$3:$E$717)*1,('بيان العهد والتسويات'!$C93=المنصرف!$C$3:$C$717)*1,المنصرف!$G$3:$G$717)</f>
        <v>0</v>
      </c>
      <c r="AI93" s="123">
        <f>SUMPRODUCT(($AH$3=المنصرف!$E$3:$E$717)*1,('بيان العهد والتسويات'!$C93=المنصرف!$C$3:$C$717)*1,المنصرف!$J$3:$J$717)</f>
        <v>0</v>
      </c>
      <c r="AJ93" s="145">
        <f>SUMPRODUCT((AJ$3=المنصرف!$E$3:$E$717)*1,('بيان العهد والتسويات'!$C93=المنصرف!$C$3:$C$717)*1,المنصرف!$G$3:$G$717)</f>
        <v>0</v>
      </c>
      <c r="AK93" s="145">
        <f>SUMPRODUCT((AJ$3=المنصرف!$E$3:$E$717)*1,('بيان العهد والتسويات'!$C93=المنصرف!$C$3:$C$717)*1,المنصرف!$J$3:$J$717)</f>
        <v>0</v>
      </c>
      <c r="AL93" s="161">
        <f>SUMPRODUCT((AL$3=المنصرف!$E$3:$E$717)*1,('بيان العهد والتسويات'!$C93=المنصرف!$C$3:$C$717)*1,المنصرف!$G$3:$G$717)</f>
        <v>0</v>
      </c>
      <c r="AM93" s="161">
        <f>SUMPRODUCT((AL$3=المنصرف!$E$3:$E$717)*1,('بيان العهد والتسويات'!$C93=المنصرف!$C$3:$C$717)*1,المنصرف!$J$3:$J$717)</f>
        <v>0</v>
      </c>
      <c r="AN93" s="160">
        <f>SUMPRODUCT((AN$3=المنصرف!$E$3:$E$717)*1,('بيان العهد والتسويات'!$C93=المنصرف!$C$3:$C$717)*1,المنصرف!$G$3:$G$717)</f>
        <v>0</v>
      </c>
      <c r="AO93" s="160">
        <f>SUMPRODUCT((AN$3=المنصرف!$E$3:$E$717)*1,('بيان العهد والتسويات'!$C93=المنصرف!$C$3:$C$717)*1,المنصرف!$J$3:$J$717)</f>
        <v>0</v>
      </c>
      <c r="AP93" s="160">
        <f>SUMPRODUCT((AP$3=المنصرف!$E$3:$E$717)*1,('بيان العهد والتسويات'!$C93=المنصرف!$C$3:$C$717)*1,المنصرف!$G$3:$G$717)</f>
        <v>0</v>
      </c>
      <c r="AQ93" s="160">
        <f>SUMPRODUCT((AP$3=المنصرف!$E$3:$E$717)*1,('بيان العهد والتسويات'!$C93=المنصرف!$C$3:$C$717)*1,المنصرف!$J$3:$J$717)</f>
        <v>0</v>
      </c>
      <c r="AR93" s="160">
        <f>SUMPRODUCT((AR$3=المنصرف!$E$3:$E$717)*1,('بيان العهد والتسويات'!$C93=المنصرف!$C$3:$C$717)*1,المنصرف!$G$3:$G$717)</f>
        <v>0</v>
      </c>
      <c r="AS93" s="160">
        <f>SUMPRODUCT((AR$3=المنصرف!$E$3:$E$717)*1,('بيان العهد والتسويات'!$C93=المنصرف!$C$3:$C$717)*1,المنصرف!$J$3:$J$717)</f>
        <v>0</v>
      </c>
      <c r="AT93" s="160">
        <f>SUMPRODUCT((AT$3=المنصرف!$E$3:$E$717)*1,('بيان العهد والتسويات'!$C93=المنصرف!$C$3:$C$717)*1,المنصرف!$G$3:$G$717)</f>
        <v>0</v>
      </c>
      <c r="AU93" s="160">
        <f>SUMPRODUCT((AT$3=المنصرف!$E$3:$E$717)*1,('بيان العهد والتسويات'!$C93=المنصرف!$C$3:$C$717)*1,المنصرف!$J$3:$J$717)</f>
        <v>0</v>
      </c>
      <c r="AV93" s="160">
        <f>SUMPRODUCT((AV$3=المنصرف!$E$3:$E$717)*1,('بيان العهد والتسويات'!$C93=المنصرف!$C$3:$C$717)*1,المنصرف!$G$3:$G$717)</f>
        <v>0</v>
      </c>
      <c r="AW93" s="160">
        <f>SUMPRODUCT((AV$3=المنصرف!$E$3:$E$717)*1,('بيان العهد والتسويات'!$C93=المنصرف!$C$3:$C$717)*1,المنصرف!$J$3:$J$717)</f>
        <v>0</v>
      </c>
      <c r="AX93" s="160">
        <f>SUMPRODUCT((AX$3=المنصرف!$E$3:$E$717)*1,('بيان العهد والتسويات'!$C93=المنصرف!$C$3:$C$717)*1,المنصرف!$G$3:$G$717)</f>
        <v>0</v>
      </c>
      <c r="AY93" s="160">
        <f>SUMPRODUCT((AX$3=المنصرف!$E$3:$E$717)*1,('بيان العهد والتسويات'!$C93=المنصرف!$C$3:$C$717)*1,المنصرف!$J$3:$J$717)</f>
        <v>0</v>
      </c>
      <c r="AZ93" s="160">
        <f>SUMPRODUCT((AZ$3=المنصرف!$E$3:$E$717)*1,('بيان العهد والتسويات'!$C93=المنصرف!$C$3:$C$717)*1,المنصرف!$G$3:$G$717)</f>
        <v>0</v>
      </c>
      <c r="BA93" s="160">
        <f>SUMPRODUCT((AZ$3=المنصرف!$E$3:$E$717)*1,('بيان العهد والتسويات'!$C93=المنصرف!$C$3:$C$717)*1,المنصرف!$J$3:$J$717)</f>
        <v>0</v>
      </c>
      <c r="BB93" s="160">
        <f>SUMPRODUCT((BB$3=المنصرف!$E$3:$E$717)*1,('بيان العهد والتسويات'!$C93=المنصرف!$C$3:$C$717)*1,المنصرف!$G$3:$G$717)</f>
        <v>0</v>
      </c>
      <c r="BC93" s="160">
        <f>SUMPRODUCT((BB$3=المنصرف!$E$3:$E$717)*1,('بيان العهد والتسويات'!$C93=المنصرف!$C$3:$C$717)*1,المنصرف!$J$3:$J$717)</f>
        <v>0</v>
      </c>
      <c r="BD93" s="160">
        <f>SUMPRODUCT((BD$3=المنصرف!$E$3:$E$717)*1,('بيان العهد والتسويات'!$C93=المنصرف!$C$3:$C$717)*1,المنصرف!$G$3:$G$717)</f>
        <v>0</v>
      </c>
      <c r="BE93" s="160">
        <f>SUMPRODUCT((BD$3=المنصرف!$E$3:$E$717)*1,('بيان العهد والتسويات'!$C93=المنصرف!$C$3:$C$717)*1,المنصرف!$J$3:$J$717)</f>
        <v>0</v>
      </c>
      <c r="BF93" s="160">
        <f>SUMPRODUCT((BF$3=المنصرف!$E$3:$E$717)*1,('بيان العهد والتسويات'!$C93=المنصرف!$C$3:$C$717)*1,المنصرف!$G$3:$G$717)</f>
        <v>0</v>
      </c>
      <c r="BG93" s="160">
        <f>SUMPRODUCT((BF$3=المنصرف!$E$3:$E$717)*1,('بيان العهد والتسويات'!$C93=المنصرف!$C$3:$C$717)*1,المنصرف!$J$3:$J$717)</f>
        <v>0</v>
      </c>
      <c r="BH93" s="160">
        <f>SUMPRODUCT((BH$3=المنصرف!$E$3:$E$717)*1,('بيان العهد والتسويات'!$C93=المنصرف!$C$3:$C$717)*1,المنصرف!$G$3:$G$717)</f>
        <v>0</v>
      </c>
      <c r="BI93" s="160">
        <f>SUMPRODUCT((BH$3=المنصرف!$E$3:$E$717)*1,('بيان العهد والتسويات'!$C93=المنصرف!$C$3:$C$717)*1,المنصرف!$J$3:$J$717)</f>
        <v>0</v>
      </c>
      <c r="BJ93" s="160">
        <f>SUMPRODUCT((BJ$3=المنصرف!$E$3:$E$717)*1,('بيان العهد والتسويات'!$C93=المنصرف!$C$3:$C$717)*1,المنصرف!$G$3:$G$717)</f>
        <v>0</v>
      </c>
      <c r="BK93" s="160">
        <f>SUMPRODUCT((BJ$3=المنصرف!$E$3:$E$717)*1,('بيان العهد والتسويات'!$C93=المنصرف!$C$3:$C$717)*1,المنصرف!$J$3:$J$717)</f>
        <v>0</v>
      </c>
      <c r="BL93" s="160">
        <f>SUMPRODUCT((BL$3=المنصرف!$E$3:$E$717)*1,('بيان العهد والتسويات'!$C93=المنصرف!$C$3:$C$717)*1,المنصرف!$G$3:$G$717)</f>
        <v>0</v>
      </c>
      <c r="BM93" s="160">
        <f>SUMPRODUCT((BL$3=المنصرف!$E$3:$E$717)*1,('بيان العهد والتسويات'!$C93=المنصرف!$C$3:$C$717)*1,المنصرف!$J$3:$J$717)</f>
        <v>0</v>
      </c>
      <c r="BN93" s="160">
        <f>SUMPRODUCT((BN$3=المنصرف!$E$3:$E$717)*1,('بيان العهد والتسويات'!$C93=المنصرف!$C$3:$C$717)*1,المنصرف!$G$3:$G$717)</f>
        <v>0</v>
      </c>
      <c r="BO93" s="160">
        <f>SUMPRODUCT((BN$3=المنصرف!$E$3:$E$717)*1,('بيان العهد والتسويات'!$C93=المنصرف!$C$3:$C$717)*1,المنصرف!$J$3:$J$717)</f>
        <v>0</v>
      </c>
      <c r="BP93" s="160">
        <f>SUMPRODUCT((BP$3=المنصرف!$E$3:$E$717)*1,('بيان العهد والتسويات'!$C93=المنصرف!$C$3:$C$717)*1,المنصرف!$G$3:$G$717)</f>
        <v>0</v>
      </c>
      <c r="BQ93" s="160">
        <f>SUMPRODUCT((BP$3=المنصرف!$E$3:$E$717)*1,('بيان العهد والتسويات'!$C93=المنصرف!$C$3:$C$717)*1,المنصرف!$J$3:$J$717)</f>
        <v>0</v>
      </c>
      <c r="BR93" s="160">
        <f>SUMPRODUCT((BR$3=المنصرف!$E$3:$E$717)*1,('بيان العهد والتسويات'!$C93=المنصرف!$C$3:$C$717)*1,المنصرف!$G$3:$G$717)</f>
        <v>0</v>
      </c>
      <c r="BS93" s="160">
        <f>SUMPRODUCT((BR$3=المنصرف!$E$3:$E$717)*1,('بيان العهد والتسويات'!$C93=المنصرف!$C$3:$C$717)*1,المنصرف!$J$3:$J$717)</f>
        <v>0</v>
      </c>
      <c r="BT93" s="160">
        <f>SUMPRODUCT((BT$3=المنصرف!$E$3:$E$717)*1,('بيان العهد والتسويات'!$C93=المنصرف!$C$3:$C$717)*1,المنصرف!$G$3:$G$717)</f>
        <v>0</v>
      </c>
      <c r="BU93" s="160">
        <f>SUMPRODUCT((BT$3=المنصرف!$E$3:$E$717)*1,('بيان العهد والتسويات'!$C93=المنصرف!$C$3:$C$717)*1,المنصرف!$J$3:$J$717)</f>
        <v>0</v>
      </c>
      <c r="BV93" s="160">
        <f>SUMPRODUCT((BV$3=المنصرف!$E$3:$E$717)*1,('بيان العهد والتسويات'!$C93=المنصرف!$C$3:$C$717)*1,المنصرف!$G$3:$G$717)</f>
        <v>0</v>
      </c>
      <c r="BW93" s="160">
        <f>SUMPRODUCT((BV$3=المنصرف!$E$3:$E$717)*1,('بيان العهد والتسويات'!$C93=المنصرف!$C$3:$C$717)*1,المنصرف!$J$3:$J$717)</f>
        <v>0</v>
      </c>
      <c r="BX93" s="160">
        <f>SUMPRODUCT((BX$3=المنصرف!$E$3:$E$717)*1,('بيان العهد والتسويات'!$C93=المنصرف!$C$3:$C$717)*1,المنصرف!$G$3:$G$717)</f>
        <v>0</v>
      </c>
      <c r="BY93" s="160">
        <f>SUMPRODUCT((BX$3=المنصرف!$E$3:$E$717)*1,('بيان العهد والتسويات'!$C93=المنصرف!$C$3:$C$717)*1,المنصرف!$J$3:$J$717)</f>
        <v>0</v>
      </c>
      <c r="BZ93" s="160">
        <f>SUMPRODUCT((BZ$3=المنصرف!$E$3:$E$717)*1,('بيان العهد والتسويات'!$C93=المنصرف!$C$3:$C$717)*1,المنصرف!$G$3:$G$717)</f>
        <v>0</v>
      </c>
      <c r="CA93" s="160">
        <f>SUMPRODUCT((BZ$3=المنصرف!$E$3:$E$717)*1,('بيان العهد والتسويات'!$C93=المنصرف!$C$3:$C$717)*1,المنصرف!$J$3:$J$717)</f>
        <v>0</v>
      </c>
      <c r="CB93" s="160">
        <f>SUMPRODUCT((CB$3=المنصرف!$E$3:$E$717)*1,('بيان العهد والتسويات'!$C93=المنصرف!$C$3:$C$717)*1,المنصرف!$G$3:$G$717)</f>
        <v>0</v>
      </c>
      <c r="CC93" s="160">
        <f>SUMPRODUCT((CB$3=المنصرف!$E$3:$E$717)*1,('بيان العهد والتسويات'!$C93=المنصرف!$C$3:$C$717)*1,المنصرف!$J$3:$J$717)</f>
        <v>0</v>
      </c>
      <c r="CD93" s="160">
        <f>SUMPRODUCT((CD$3=المنصرف!$E$3:$E$717)*1,('بيان العهد والتسويات'!$C93=المنصرف!$C$3:$C$717)*1,المنصرف!$G$3:$G$717)</f>
        <v>0</v>
      </c>
      <c r="CE93" s="160">
        <f>SUMPRODUCT((CD$3=المنصرف!$E$3:$E$717)*1,('بيان العهد والتسويات'!$C93=المنصرف!$C$3:$C$717)*1,المنصرف!$J$3:$J$717)</f>
        <v>0</v>
      </c>
      <c r="CF93" s="160">
        <f>SUMPRODUCT((CF$3=المنصرف!$E$3:$E$717)*1,('بيان العهد والتسويات'!$C93=المنصرف!$C$3:$C$717)*1,المنصرف!$G$3:$G$717)</f>
        <v>0</v>
      </c>
      <c r="CG93" s="160">
        <f>SUMPRODUCT((CF$3=المنصرف!$E$3:$E$717)*1,('بيان العهد والتسويات'!$C93=المنصرف!$C$3:$C$717)*1,المنصرف!$J$3:$J$717)</f>
        <v>0</v>
      </c>
      <c r="CH93" s="160">
        <f>SUMPRODUCT((CH$3=المنصرف!$E$3:$E$717)*1,('بيان العهد والتسويات'!$C93=المنصرف!$C$3:$C$717)*1,المنصرف!$G$3:$G$717)</f>
        <v>0</v>
      </c>
      <c r="CI93" s="160">
        <f>SUMPRODUCT((CH$3=المنصرف!$E$3:$E$717)*1,('بيان العهد والتسويات'!$C93=المنصرف!$C$3:$C$717)*1,المنصرف!$J$3:$J$717)</f>
        <v>0</v>
      </c>
      <c r="CJ93" s="160">
        <f>SUMPRODUCT((CJ$3=المنصرف!$E$3:$E$717)*1,('بيان العهد والتسويات'!$C93=المنصرف!$C$3:$C$717)*1,المنصرف!$G$3:$G$717)</f>
        <v>0</v>
      </c>
      <c r="CK93" s="160">
        <f>SUMPRODUCT((CJ$3=المنصرف!$E$3:$E$717)*1,('بيان العهد والتسويات'!$C93=المنصرف!$C$3:$C$717)*1,المنصرف!$J$3:$J$717)</f>
        <v>0</v>
      </c>
      <c r="CL93" s="160">
        <f>SUMPRODUCT((CL$3=المنصرف!$E$3:$E$717)*1,('بيان العهد والتسويات'!$C93=المنصرف!$C$3:$C$717)*1,المنصرف!$G$3:$G$717)</f>
        <v>0</v>
      </c>
      <c r="CM93" s="160">
        <f>SUMPRODUCT((CL$3=المنصرف!$E$3:$E$717)*1,('بيان العهد والتسويات'!$C93=المنصرف!$C$3:$C$717)*1,المنصرف!$J$3:$J$717)</f>
        <v>0</v>
      </c>
      <c r="CN93" s="160">
        <f>SUMPRODUCT((CN$3=المنصرف!$E$3:$E$717)*1,('بيان العهد والتسويات'!$C93=المنصرف!$C$3:$C$717)*1,المنصرف!$G$3:$G$717)</f>
        <v>0</v>
      </c>
      <c r="CO93" s="160">
        <f>SUMPRODUCT((CN$3=المنصرف!$E$3:$E$717)*1,('بيان العهد والتسويات'!$C93=المنصرف!$C$3:$C$717)*1,المنصرف!$J$3:$J$717)</f>
        <v>0</v>
      </c>
      <c r="CP93" s="160">
        <f>SUMPRODUCT((CP$3=المنصرف!$E$3:$E$717)*1,('بيان العهد والتسويات'!$C93=المنصرف!$C$3:$C$717)*1,المنصرف!$G$3:$G$717)</f>
        <v>0</v>
      </c>
      <c r="CQ93" s="160">
        <f>SUMPRODUCT((CP$3=المنصرف!$E$3:$E$717)*1,('بيان العهد والتسويات'!$C93=المنصرف!$C$3:$C$717)*1,المنصرف!$J$3:$J$717)</f>
        <v>0</v>
      </c>
      <c r="CR93" s="160">
        <f>SUMPRODUCT((CR$3=المنصرف!$E$3:$E$717)*1,('بيان العهد والتسويات'!$C93=المنصرف!$C$3:$C$717)*1,المنصرف!$G$3:$G$717)</f>
        <v>0</v>
      </c>
      <c r="CS93" s="160">
        <f>SUMPRODUCT((CR$3=المنصرف!$E$3:$E$717)*1,('بيان العهد والتسويات'!$C93=المنصرف!$C$3:$C$717)*1,المنصرف!$J$3:$J$717)</f>
        <v>0</v>
      </c>
      <c r="CT93" s="160">
        <f>SUMPRODUCT((CT$3=المنصرف!$E$3:$E$717)*1,('بيان العهد والتسويات'!$C93=المنصرف!$C$3:$C$717)*1,المنصرف!$G$3:$G$717)</f>
        <v>0</v>
      </c>
      <c r="CU93" s="160">
        <f>SUMPRODUCT((CT$3=المنصرف!$E$3:$E$717)*1,('بيان العهد والتسويات'!$C93=المنصرف!$C$3:$C$717)*1,المنصرف!$J$3:$J$717)</f>
        <v>0</v>
      </c>
      <c r="CV93" s="160">
        <f>SUMPRODUCT((CV$3=المنصرف!$E$3:$E$717)*1,('بيان العهد والتسويات'!$C93=المنصرف!$C$3:$C$717)*1,المنصرف!$G$3:$G$717)</f>
        <v>0</v>
      </c>
      <c r="CW93" s="160">
        <f>SUMPRODUCT((CV$3=المنصرف!$E$3:$E$717)*1,('بيان العهد والتسويات'!$C93=المنصرف!$C$3:$C$717)*1,المنصرف!$J$3:$J$717)</f>
        <v>0</v>
      </c>
      <c r="CX93" s="160">
        <f>SUMPRODUCT((CX$3=المنصرف!$E$3:$E$717)*1,('بيان العهد والتسويات'!$C93=المنصرف!$C$3:$C$717)*1,المنصرف!$G$3:$G$717)</f>
        <v>0</v>
      </c>
      <c r="CY93" s="160">
        <f>SUMPRODUCT((CX$3=المنصرف!$E$3:$E$717)*1,('بيان العهد والتسويات'!$C93=المنصرف!$C$3:$C$717)*1,المنصرف!$J$3:$J$717)</f>
        <v>0</v>
      </c>
      <c r="CZ93" s="160">
        <f>SUMPRODUCT((CZ$3=المنصرف!$E$3:$E$717)*1,('بيان العهد والتسويات'!$C93=المنصرف!$C$3:$C$717)*1,المنصرف!$G$3:$G$717)</f>
        <v>0</v>
      </c>
      <c r="DA93" s="160">
        <f>SUMPRODUCT((CZ$3=المنصرف!$E$3:$E$717)*1,('بيان العهد والتسويات'!$C93=المنصرف!$C$3:$C$717)*1,المنصرف!$J$3:$J$717)</f>
        <v>0</v>
      </c>
    </row>
    <row r="94" spans="3:105" ht="20.25" x14ac:dyDescent="0.15">
      <c r="C94" s="134">
        <v>45926</v>
      </c>
      <c r="D94" s="121">
        <f>SUMPRODUCT(($D$3=المنصرف!$E$3:$E$717)*1,('بيان العهد والتسويات'!$C94=المنصرف!$C$3:$C$717)*1,المنصرف!$G$3:$G$717)</f>
        <v>0</v>
      </c>
      <c r="E94" s="122">
        <f>SUMPRODUCT(($D$3=المنصرف!$E$3:$E$717)*1,('بيان العهد والتسويات'!$C94=المنصرف!$C$3:$C$717)*1,المنصرف!$J$3:$J$717)</f>
        <v>0</v>
      </c>
      <c r="F94" s="124">
        <f>SUMPRODUCT(($F$3=المنصرف!$E$3:$E$717)*1,('بيان العهد والتسويات'!$C94=المنصرف!$C$3:$C$717)*1,المنصرف!$G$3:$G$717)</f>
        <v>0</v>
      </c>
      <c r="G94" s="123">
        <f>SUMPRODUCT(($F$3=المنصرف!$E$3:$E$717)*1,('بيان العهد والتسويات'!$C94=المنصرف!$C$3:$C$717)*1,المنصرف!$J$3:$J$717)</f>
        <v>0</v>
      </c>
      <c r="H94" s="121">
        <f>SUMPRODUCT(($H$3=المنصرف!$E$3:$E$717)*1,('بيان العهد والتسويات'!$C94=المنصرف!$C$3:$C$717)*1,المنصرف!$G$3:$G$717)</f>
        <v>0</v>
      </c>
      <c r="I94" s="122">
        <f>SUMPRODUCT(($H$3=المنصرف!$E$3:$E$717)*1,('بيان العهد والتسويات'!$C94=المنصرف!$C$3:$C$717)*1,المنصرف!$J$3:$J$717)</f>
        <v>0</v>
      </c>
      <c r="J94" s="124">
        <f>SUMPRODUCT(($J$3=المنصرف!$E$3:$E$717)*1,('بيان العهد والتسويات'!$C94=المنصرف!$C$3:$C$717)*1,المنصرف!$G$3:$G$717)</f>
        <v>0</v>
      </c>
      <c r="K94" s="123">
        <f>SUMPRODUCT(($J$3=المنصرف!$E$3:$E$717)*1,('بيان العهد والتسويات'!$C94=المنصرف!$C$3:$C$717)*1,المنصرف!$J$3:$J$717)</f>
        <v>0</v>
      </c>
      <c r="L94" s="121">
        <f>SUMPRODUCT(($L$3=المنصرف!$E$3:$E$717)*1,('بيان العهد والتسويات'!$C94=المنصرف!$C$3:$C$717)*1,المنصرف!$G$3:$G$717)</f>
        <v>0</v>
      </c>
      <c r="M94" s="122">
        <f>SUMPRODUCT(($L$3=المنصرف!$E$3:$E$717)*1,('بيان العهد والتسويات'!$C94=المنصرف!$C$3:$C$717)*1,المنصرف!$J$3:$J$717)</f>
        <v>0</v>
      </c>
      <c r="N94" s="124">
        <f>SUMPRODUCT(($N$3=المنصرف!$E$3:$E$717)*1,('بيان العهد والتسويات'!$C94=المنصرف!$C$3:$C$717)*1,المنصرف!$G$3:$G$717)</f>
        <v>0</v>
      </c>
      <c r="O94" s="123">
        <f>SUMPRODUCT(($N$3=المنصرف!$E$3:$E$717)*1,('بيان العهد والتسويات'!$C94=المنصرف!$C$3:$C$717)*1,المنصرف!$J$3:$J$717)</f>
        <v>0</v>
      </c>
      <c r="P94" s="121">
        <f>SUMPRODUCT(($P$3=المنصرف!$E$3:$E$717)*1,('بيان العهد والتسويات'!$C94=المنصرف!$C$3:$C$717)*1,المنصرف!$G$3:$G$717)</f>
        <v>0</v>
      </c>
      <c r="Q94" s="122">
        <f>SUMPRODUCT(($P$3=المنصرف!$E$3:$E$717)*1,('بيان العهد والتسويات'!$C94=المنصرف!$C$3:$C$717)*1,المنصرف!$J$3:$J$717)</f>
        <v>0</v>
      </c>
      <c r="R94" s="124">
        <f>SUMPRODUCT(($R$3=المنصرف!$E$3:$E$717)*1,('بيان العهد والتسويات'!$C94=المنصرف!$C$3:$C$717)*1,المنصرف!$G$3:$G$717)</f>
        <v>0</v>
      </c>
      <c r="S94" s="123">
        <f>SUMPRODUCT(($R$3=المنصرف!$E$3:$E$717)*1,('بيان العهد والتسويات'!$C94=المنصرف!$C$3:$C$717)*1,المنصرف!$J$3:$J$717)</f>
        <v>0</v>
      </c>
      <c r="T94" s="121">
        <f>SUMPRODUCT(($T$3=المنصرف!$E$3:$E$717)*1,('بيان العهد والتسويات'!$C94=المنصرف!$C$3:$C$717)*1,المنصرف!$G$3:$G$717)</f>
        <v>0</v>
      </c>
      <c r="U94" s="122">
        <f>SUMPRODUCT(($T$3=المنصرف!$E$3:$E$717)*1,('بيان العهد والتسويات'!$C94=المنصرف!$C$3:$C$717)*1,المنصرف!$J$3:$J$717)</f>
        <v>0</v>
      </c>
      <c r="V94" s="124">
        <f>SUMPRODUCT(($V$3=المنصرف!$E$3:$E$717)*1,('بيان العهد والتسويات'!$C94=المنصرف!$C$3:$C$717)*1,المنصرف!$G$3:$G$717)</f>
        <v>0</v>
      </c>
      <c r="W94" s="123">
        <f>SUMPRODUCT(($V$3=المنصرف!$E$3:$E$717)*1,('بيان العهد والتسويات'!$C94=المنصرف!$C$3:$C$717)*1,المنصرف!$J$3:$J$717)</f>
        <v>0</v>
      </c>
      <c r="X94" s="121">
        <f>SUMPRODUCT(($X$3=المنصرف!$E$3:$E$717)*1,('بيان العهد والتسويات'!$C94=المنصرف!$C$3:$C$717)*1,المنصرف!$G$3:$G$717)</f>
        <v>0</v>
      </c>
      <c r="Y94" s="122">
        <f>SUMPRODUCT(($X$3=المنصرف!$E$3:$E$717)*1,('بيان العهد والتسويات'!$C94=المنصرف!$C$3:$C$717)*1,المنصرف!$J$3:$J$717)</f>
        <v>0</v>
      </c>
      <c r="Z94" s="124">
        <f>SUMPRODUCT(($Z$3=المنصرف!$E$3:$E$717)*1,('بيان العهد والتسويات'!$C94=المنصرف!$C$3:$C$717)*1,المنصرف!$G$3:$G$717)</f>
        <v>0</v>
      </c>
      <c r="AA94" s="123">
        <f>SUMPRODUCT(($Z$3=المنصرف!$E$3:$E$717)*1,('بيان العهد والتسويات'!$C94=المنصرف!$C$3:$C$717)*1,المنصرف!$J$3:$J$717)</f>
        <v>0</v>
      </c>
      <c r="AB94" s="121">
        <f>SUMPRODUCT(($AB$3=المنصرف!$E$3:$E$717)*1,('بيان العهد والتسويات'!$C94=المنصرف!$C$3:$C$717)*1,المنصرف!$G$3:$G$717)</f>
        <v>0</v>
      </c>
      <c r="AC94" s="122">
        <f>SUMPRODUCT(($AB$3=المنصرف!$E$3:$E$717)*1,('بيان العهد والتسويات'!$C94=المنصرف!$C$3:$C$717)*1,المنصرف!$J$3:$J$717)</f>
        <v>0</v>
      </c>
      <c r="AD94" s="124">
        <f>SUMPRODUCT(($AD$3=المنصرف!$E$3:$E$717)*1,('بيان العهد والتسويات'!$C94=المنصرف!$C$3:$C$717)*1,المنصرف!$G$3:$G$717)</f>
        <v>0</v>
      </c>
      <c r="AE94" s="123">
        <f>SUMPRODUCT(($AD$3=المنصرف!$E$3:$E$717)*1,('بيان العهد والتسويات'!$C94=المنصرف!$C$3:$C$717)*1,المنصرف!$J$3:$J$717)</f>
        <v>0</v>
      </c>
      <c r="AF94" s="121">
        <f>SUMPRODUCT(($AF$3=المنصرف!$E$3:$E$717)*1,('بيان العهد والتسويات'!$C94=المنصرف!$C$3:$C$717)*1,المنصرف!$G$3:$G$717)</f>
        <v>0</v>
      </c>
      <c r="AG94" s="122">
        <f>SUMPRODUCT(($AF$3=المنصرف!$E$3:$E$717)*1,('بيان العهد والتسويات'!$C94=المنصرف!$C$3:$C$717)*1,المنصرف!$J$3:$J$717)</f>
        <v>0</v>
      </c>
      <c r="AH94" s="124">
        <f>SUMPRODUCT(($AH$3=المنصرف!$E$3:$E$717)*1,('بيان العهد والتسويات'!$C94=المنصرف!$C$3:$C$717)*1,المنصرف!$G$3:$G$717)</f>
        <v>0</v>
      </c>
      <c r="AI94" s="123">
        <f>SUMPRODUCT(($AH$3=المنصرف!$E$3:$E$717)*1,('بيان العهد والتسويات'!$C94=المنصرف!$C$3:$C$717)*1,المنصرف!$J$3:$J$717)</f>
        <v>0</v>
      </c>
      <c r="AJ94" s="145">
        <f>SUMPRODUCT((AJ$3=المنصرف!$E$3:$E$717)*1,('بيان العهد والتسويات'!$C94=المنصرف!$C$3:$C$717)*1,المنصرف!$G$3:$G$717)</f>
        <v>0</v>
      </c>
      <c r="AK94" s="145">
        <f>SUMPRODUCT((AJ$3=المنصرف!$E$3:$E$717)*1,('بيان العهد والتسويات'!$C94=المنصرف!$C$3:$C$717)*1,المنصرف!$J$3:$J$717)</f>
        <v>0</v>
      </c>
      <c r="AL94" s="161">
        <f>SUMPRODUCT((AL$3=المنصرف!$E$3:$E$717)*1,('بيان العهد والتسويات'!$C94=المنصرف!$C$3:$C$717)*1,المنصرف!$G$3:$G$717)</f>
        <v>0</v>
      </c>
      <c r="AM94" s="161">
        <f>SUMPRODUCT((AL$3=المنصرف!$E$3:$E$717)*1,('بيان العهد والتسويات'!$C94=المنصرف!$C$3:$C$717)*1,المنصرف!$J$3:$J$717)</f>
        <v>0</v>
      </c>
      <c r="AN94" s="160">
        <f>SUMPRODUCT((AN$3=المنصرف!$E$3:$E$717)*1,('بيان العهد والتسويات'!$C94=المنصرف!$C$3:$C$717)*1,المنصرف!$G$3:$G$717)</f>
        <v>0</v>
      </c>
      <c r="AO94" s="160">
        <f>SUMPRODUCT((AN$3=المنصرف!$E$3:$E$717)*1,('بيان العهد والتسويات'!$C94=المنصرف!$C$3:$C$717)*1,المنصرف!$J$3:$J$717)</f>
        <v>0</v>
      </c>
      <c r="AP94" s="160">
        <f>SUMPRODUCT((AP$3=المنصرف!$E$3:$E$717)*1,('بيان العهد والتسويات'!$C94=المنصرف!$C$3:$C$717)*1,المنصرف!$G$3:$G$717)</f>
        <v>0</v>
      </c>
      <c r="AQ94" s="160">
        <f>SUMPRODUCT((AP$3=المنصرف!$E$3:$E$717)*1,('بيان العهد والتسويات'!$C94=المنصرف!$C$3:$C$717)*1,المنصرف!$J$3:$J$717)</f>
        <v>0</v>
      </c>
      <c r="AR94" s="160">
        <f>SUMPRODUCT((AR$3=المنصرف!$E$3:$E$717)*1,('بيان العهد والتسويات'!$C94=المنصرف!$C$3:$C$717)*1,المنصرف!$G$3:$G$717)</f>
        <v>0</v>
      </c>
      <c r="AS94" s="160">
        <f>SUMPRODUCT((AR$3=المنصرف!$E$3:$E$717)*1,('بيان العهد والتسويات'!$C94=المنصرف!$C$3:$C$717)*1,المنصرف!$J$3:$J$717)</f>
        <v>0</v>
      </c>
      <c r="AT94" s="160">
        <f>SUMPRODUCT((AT$3=المنصرف!$E$3:$E$717)*1,('بيان العهد والتسويات'!$C94=المنصرف!$C$3:$C$717)*1,المنصرف!$G$3:$G$717)</f>
        <v>0</v>
      </c>
      <c r="AU94" s="160">
        <f>SUMPRODUCT((AT$3=المنصرف!$E$3:$E$717)*1,('بيان العهد والتسويات'!$C94=المنصرف!$C$3:$C$717)*1,المنصرف!$J$3:$J$717)</f>
        <v>0</v>
      </c>
      <c r="AV94" s="160">
        <f>SUMPRODUCT((AV$3=المنصرف!$E$3:$E$717)*1,('بيان العهد والتسويات'!$C94=المنصرف!$C$3:$C$717)*1,المنصرف!$G$3:$G$717)</f>
        <v>0</v>
      </c>
      <c r="AW94" s="160">
        <f>SUMPRODUCT((AV$3=المنصرف!$E$3:$E$717)*1,('بيان العهد والتسويات'!$C94=المنصرف!$C$3:$C$717)*1,المنصرف!$J$3:$J$717)</f>
        <v>0</v>
      </c>
      <c r="AX94" s="160">
        <f>SUMPRODUCT((AX$3=المنصرف!$E$3:$E$717)*1,('بيان العهد والتسويات'!$C94=المنصرف!$C$3:$C$717)*1,المنصرف!$G$3:$G$717)</f>
        <v>0</v>
      </c>
      <c r="AY94" s="160">
        <f>SUMPRODUCT((AX$3=المنصرف!$E$3:$E$717)*1,('بيان العهد والتسويات'!$C94=المنصرف!$C$3:$C$717)*1,المنصرف!$J$3:$J$717)</f>
        <v>0</v>
      </c>
      <c r="AZ94" s="160">
        <f>SUMPRODUCT((AZ$3=المنصرف!$E$3:$E$717)*1,('بيان العهد والتسويات'!$C94=المنصرف!$C$3:$C$717)*1,المنصرف!$G$3:$G$717)</f>
        <v>0</v>
      </c>
      <c r="BA94" s="160">
        <f>SUMPRODUCT((AZ$3=المنصرف!$E$3:$E$717)*1,('بيان العهد والتسويات'!$C94=المنصرف!$C$3:$C$717)*1,المنصرف!$J$3:$J$717)</f>
        <v>0</v>
      </c>
      <c r="BB94" s="160">
        <f>SUMPRODUCT((BB$3=المنصرف!$E$3:$E$717)*1,('بيان العهد والتسويات'!$C94=المنصرف!$C$3:$C$717)*1,المنصرف!$G$3:$G$717)</f>
        <v>0</v>
      </c>
      <c r="BC94" s="160">
        <f>SUMPRODUCT((BB$3=المنصرف!$E$3:$E$717)*1,('بيان العهد والتسويات'!$C94=المنصرف!$C$3:$C$717)*1,المنصرف!$J$3:$J$717)</f>
        <v>0</v>
      </c>
      <c r="BD94" s="160">
        <f>SUMPRODUCT((BD$3=المنصرف!$E$3:$E$717)*1,('بيان العهد والتسويات'!$C94=المنصرف!$C$3:$C$717)*1,المنصرف!$G$3:$G$717)</f>
        <v>0</v>
      </c>
      <c r="BE94" s="160">
        <f>SUMPRODUCT((BD$3=المنصرف!$E$3:$E$717)*1,('بيان العهد والتسويات'!$C94=المنصرف!$C$3:$C$717)*1,المنصرف!$J$3:$J$717)</f>
        <v>0</v>
      </c>
      <c r="BF94" s="160">
        <f>SUMPRODUCT((BF$3=المنصرف!$E$3:$E$717)*1,('بيان العهد والتسويات'!$C94=المنصرف!$C$3:$C$717)*1,المنصرف!$G$3:$G$717)</f>
        <v>0</v>
      </c>
      <c r="BG94" s="160">
        <f>SUMPRODUCT((BF$3=المنصرف!$E$3:$E$717)*1,('بيان العهد والتسويات'!$C94=المنصرف!$C$3:$C$717)*1,المنصرف!$J$3:$J$717)</f>
        <v>0</v>
      </c>
      <c r="BH94" s="160">
        <f>SUMPRODUCT((BH$3=المنصرف!$E$3:$E$717)*1,('بيان العهد والتسويات'!$C94=المنصرف!$C$3:$C$717)*1,المنصرف!$G$3:$G$717)</f>
        <v>0</v>
      </c>
      <c r="BI94" s="160">
        <f>SUMPRODUCT((BH$3=المنصرف!$E$3:$E$717)*1,('بيان العهد والتسويات'!$C94=المنصرف!$C$3:$C$717)*1,المنصرف!$J$3:$J$717)</f>
        <v>0</v>
      </c>
      <c r="BJ94" s="160">
        <f>SUMPRODUCT((BJ$3=المنصرف!$E$3:$E$717)*1,('بيان العهد والتسويات'!$C94=المنصرف!$C$3:$C$717)*1,المنصرف!$G$3:$G$717)</f>
        <v>0</v>
      </c>
      <c r="BK94" s="160">
        <f>SUMPRODUCT((BJ$3=المنصرف!$E$3:$E$717)*1,('بيان العهد والتسويات'!$C94=المنصرف!$C$3:$C$717)*1,المنصرف!$J$3:$J$717)</f>
        <v>0</v>
      </c>
      <c r="BL94" s="160">
        <f>SUMPRODUCT((BL$3=المنصرف!$E$3:$E$717)*1,('بيان العهد والتسويات'!$C94=المنصرف!$C$3:$C$717)*1,المنصرف!$G$3:$G$717)</f>
        <v>0</v>
      </c>
      <c r="BM94" s="160">
        <f>SUMPRODUCT((BL$3=المنصرف!$E$3:$E$717)*1,('بيان العهد والتسويات'!$C94=المنصرف!$C$3:$C$717)*1,المنصرف!$J$3:$J$717)</f>
        <v>0</v>
      </c>
      <c r="BN94" s="160">
        <f>SUMPRODUCT((BN$3=المنصرف!$E$3:$E$717)*1,('بيان العهد والتسويات'!$C94=المنصرف!$C$3:$C$717)*1,المنصرف!$G$3:$G$717)</f>
        <v>0</v>
      </c>
      <c r="BO94" s="160">
        <f>SUMPRODUCT((BN$3=المنصرف!$E$3:$E$717)*1,('بيان العهد والتسويات'!$C94=المنصرف!$C$3:$C$717)*1,المنصرف!$J$3:$J$717)</f>
        <v>0</v>
      </c>
      <c r="BP94" s="160">
        <f>SUMPRODUCT((BP$3=المنصرف!$E$3:$E$717)*1,('بيان العهد والتسويات'!$C94=المنصرف!$C$3:$C$717)*1,المنصرف!$G$3:$G$717)</f>
        <v>0</v>
      </c>
      <c r="BQ94" s="160">
        <f>SUMPRODUCT((BP$3=المنصرف!$E$3:$E$717)*1,('بيان العهد والتسويات'!$C94=المنصرف!$C$3:$C$717)*1,المنصرف!$J$3:$J$717)</f>
        <v>0</v>
      </c>
      <c r="BR94" s="160">
        <f>SUMPRODUCT((BR$3=المنصرف!$E$3:$E$717)*1,('بيان العهد والتسويات'!$C94=المنصرف!$C$3:$C$717)*1,المنصرف!$G$3:$G$717)</f>
        <v>0</v>
      </c>
      <c r="BS94" s="160">
        <f>SUMPRODUCT((BR$3=المنصرف!$E$3:$E$717)*1,('بيان العهد والتسويات'!$C94=المنصرف!$C$3:$C$717)*1,المنصرف!$J$3:$J$717)</f>
        <v>0</v>
      </c>
      <c r="BT94" s="160">
        <f>SUMPRODUCT((BT$3=المنصرف!$E$3:$E$717)*1,('بيان العهد والتسويات'!$C94=المنصرف!$C$3:$C$717)*1,المنصرف!$G$3:$G$717)</f>
        <v>0</v>
      </c>
      <c r="BU94" s="160">
        <f>SUMPRODUCT((BT$3=المنصرف!$E$3:$E$717)*1,('بيان العهد والتسويات'!$C94=المنصرف!$C$3:$C$717)*1,المنصرف!$J$3:$J$717)</f>
        <v>0</v>
      </c>
      <c r="BV94" s="160">
        <f>SUMPRODUCT((BV$3=المنصرف!$E$3:$E$717)*1,('بيان العهد والتسويات'!$C94=المنصرف!$C$3:$C$717)*1,المنصرف!$G$3:$G$717)</f>
        <v>0</v>
      </c>
      <c r="BW94" s="160">
        <f>SUMPRODUCT((BV$3=المنصرف!$E$3:$E$717)*1,('بيان العهد والتسويات'!$C94=المنصرف!$C$3:$C$717)*1,المنصرف!$J$3:$J$717)</f>
        <v>0</v>
      </c>
      <c r="BX94" s="160">
        <f>SUMPRODUCT((BX$3=المنصرف!$E$3:$E$717)*1,('بيان العهد والتسويات'!$C94=المنصرف!$C$3:$C$717)*1,المنصرف!$G$3:$G$717)</f>
        <v>0</v>
      </c>
      <c r="BY94" s="160">
        <f>SUMPRODUCT((BX$3=المنصرف!$E$3:$E$717)*1,('بيان العهد والتسويات'!$C94=المنصرف!$C$3:$C$717)*1,المنصرف!$J$3:$J$717)</f>
        <v>0</v>
      </c>
      <c r="BZ94" s="160">
        <f>SUMPRODUCT((BZ$3=المنصرف!$E$3:$E$717)*1,('بيان العهد والتسويات'!$C94=المنصرف!$C$3:$C$717)*1,المنصرف!$G$3:$G$717)</f>
        <v>0</v>
      </c>
      <c r="CA94" s="160">
        <f>SUMPRODUCT((BZ$3=المنصرف!$E$3:$E$717)*1,('بيان العهد والتسويات'!$C94=المنصرف!$C$3:$C$717)*1,المنصرف!$J$3:$J$717)</f>
        <v>0</v>
      </c>
      <c r="CB94" s="160">
        <f>SUMPRODUCT((CB$3=المنصرف!$E$3:$E$717)*1,('بيان العهد والتسويات'!$C94=المنصرف!$C$3:$C$717)*1,المنصرف!$G$3:$G$717)</f>
        <v>0</v>
      </c>
      <c r="CC94" s="160">
        <f>SUMPRODUCT((CB$3=المنصرف!$E$3:$E$717)*1,('بيان العهد والتسويات'!$C94=المنصرف!$C$3:$C$717)*1,المنصرف!$J$3:$J$717)</f>
        <v>0</v>
      </c>
      <c r="CD94" s="160">
        <f>SUMPRODUCT((CD$3=المنصرف!$E$3:$E$717)*1,('بيان العهد والتسويات'!$C94=المنصرف!$C$3:$C$717)*1,المنصرف!$G$3:$G$717)</f>
        <v>0</v>
      </c>
      <c r="CE94" s="160">
        <f>SUMPRODUCT((CD$3=المنصرف!$E$3:$E$717)*1,('بيان العهد والتسويات'!$C94=المنصرف!$C$3:$C$717)*1,المنصرف!$J$3:$J$717)</f>
        <v>0</v>
      </c>
      <c r="CF94" s="160">
        <f>SUMPRODUCT((CF$3=المنصرف!$E$3:$E$717)*1,('بيان العهد والتسويات'!$C94=المنصرف!$C$3:$C$717)*1,المنصرف!$G$3:$G$717)</f>
        <v>0</v>
      </c>
      <c r="CG94" s="160">
        <f>SUMPRODUCT((CF$3=المنصرف!$E$3:$E$717)*1,('بيان العهد والتسويات'!$C94=المنصرف!$C$3:$C$717)*1,المنصرف!$J$3:$J$717)</f>
        <v>0</v>
      </c>
      <c r="CH94" s="160">
        <f>SUMPRODUCT((CH$3=المنصرف!$E$3:$E$717)*1,('بيان العهد والتسويات'!$C94=المنصرف!$C$3:$C$717)*1,المنصرف!$G$3:$G$717)</f>
        <v>0</v>
      </c>
      <c r="CI94" s="160">
        <f>SUMPRODUCT((CH$3=المنصرف!$E$3:$E$717)*1,('بيان العهد والتسويات'!$C94=المنصرف!$C$3:$C$717)*1,المنصرف!$J$3:$J$717)</f>
        <v>0</v>
      </c>
      <c r="CJ94" s="160">
        <f>SUMPRODUCT((CJ$3=المنصرف!$E$3:$E$717)*1,('بيان العهد والتسويات'!$C94=المنصرف!$C$3:$C$717)*1,المنصرف!$G$3:$G$717)</f>
        <v>0</v>
      </c>
      <c r="CK94" s="160">
        <f>SUMPRODUCT((CJ$3=المنصرف!$E$3:$E$717)*1,('بيان العهد والتسويات'!$C94=المنصرف!$C$3:$C$717)*1,المنصرف!$J$3:$J$717)</f>
        <v>0</v>
      </c>
      <c r="CL94" s="160">
        <f>SUMPRODUCT((CL$3=المنصرف!$E$3:$E$717)*1,('بيان العهد والتسويات'!$C94=المنصرف!$C$3:$C$717)*1,المنصرف!$G$3:$G$717)</f>
        <v>0</v>
      </c>
      <c r="CM94" s="160">
        <f>SUMPRODUCT((CL$3=المنصرف!$E$3:$E$717)*1,('بيان العهد والتسويات'!$C94=المنصرف!$C$3:$C$717)*1,المنصرف!$J$3:$J$717)</f>
        <v>0</v>
      </c>
      <c r="CN94" s="160">
        <f>SUMPRODUCT((CN$3=المنصرف!$E$3:$E$717)*1,('بيان العهد والتسويات'!$C94=المنصرف!$C$3:$C$717)*1,المنصرف!$G$3:$G$717)</f>
        <v>0</v>
      </c>
      <c r="CO94" s="160">
        <f>SUMPRODUCT((CN$3=المنصرف!$E$3:$E$717)*1,('بيان العهد والتسويات'!$C94=المنصرف!$C$3:$C$717)*1,المنصرف!$J$3:$J$717)</f>
        <v>0</v>
      </c>
      <c r="CP94" s="160">
        <f>SUMPRODUCT((CP$3=المنصرف!$E$3:$E$717)*1,('بيان العهد والتسويات'!$C94=المنصرف!$C$3:$C$717)*1,المنصرف!$G$3:$G$717)</f>
        <v>0</v>
      </c>
      <c r="CQ94" s="160">
        <f>SUMPRODUCT((CP$3=المنصرف!$E$3:$E$717)*1,('بيان العهد والتسويات'!$C94=المنصرف!$C$3:$C$717)*1,المنصرف!$J$3:$J$717)</f>
        <v>0</v>
      </c>
      <c r="CR94" s="160">
        <f>SUMPRODUCT((CR$3=المنصرف!$E$3:$E$717)*1,('بيان العهد والتسويات'!$C94=المنصرف!$C$3:$C$717)*1,المنصرف!$G$3:$G$717)</f>
        <v>0</v>
      </c>
      <c r="CS94" s="160">
        <f>SUMPRODUCT((CR$3=المنصرف!$E$3:$E$717)*1,('بيان العهد والتسويات'!$C94=المنصرف!$C$3:$C$717)*1,المنصرف!$J$3:$J$717)</f>
        <v>0</v>
      </c>
      <c r="CT94" s="160">
        <f>SUMPRODUCT((CT$3=المنصرف!$E$3:$E$717)*1,('بيان العهد والتسويات'!$C94=المنصرف!$C$3:$C$717)*1,المنصرف!$G$3:$G$717)</f>
        <v>0</v>
      </c>
      <c r="CU94" s="160">
        <f>SUMPRODUCT((CT$3=المنصرف!$E$3:$E$717)*1,('بيان العهد والتسويات'!$C94=المنصرف!$C$3:$C$717)*1,المنصرف!$J$3:$J$717)</f>
        <v>0</v>
      </c>
      <c r="CV94" s="160">
        <f>SUMPRODUCT((CV$3=المنصرف!$E$3:$E$717)*1,('بيان العهد والتسويات'!$C94=المنصرف!$C$3:$C$717)*1,المنصرف!$G$3:$G$717)</f>
        <v>0</v>
      </c>
      <c r="CW94" s="160">
        <f>SUMPRODUCT((CV$3=المنصرف!$E$3:$E$717)*1,('بيان العهد والتسويات'!$C94=المنصرف!$C$3:$C$717)*1,المنصرف!$J$3:$J$717)</f>
        <v>0</v>
      </c>
      <c r="CX94" s="160">
        <f>SUMPRODUCT((CX$3=المنصرف!$E$3:$E$717)*1,('بيان العهد والتسويات'!$C94=المنصرف!$C$3:$C$717)*1,المنصرف!$G$3:$G$717)</f>
        <v>0</v>
      </c>
      <c r="CY94" s="160">
        <f>SUMPRODUCT((CX$3=المنصرف!$E$3:$E$717)*1,('بيان العهد والتسويات'!$C94=المنصرف!$C$3:$C$717)*1,المنصرف!$J$3:$J$717)</f>
        <v>0</v>
      </c>
      <c r="CZ94" s="160">
        <f>SUMPRODUCT((CZ$3=المنصرف!$E$3:$E$717)*1,('بيان العهد والتسويات'!$C94=المنصرف!$C$3:$C$717)*1,المنصرف!$G$3:$G$717)</f>
        <v>0</v>
      </c>
      <c r="DA94" s="160">
        <f>SUMPRODUCT((CZ$3=المنصرف!$E$3:$E$717)*1,('بيان العهد والتسويات'!$C94=المنصرف!$C$3:$C$717)*1,المنصرف!$J$3:$J$717)</f>
        <v>0</v>
      </c>
    </row>
    <row r="95" spans="3:105" ht="20.25" x14ac:dyDescent="0.15">
      <c r="C95" s="134">
        <v>45927</v>
      </c>
      <c r="D95" s="121">
        <f>SUMPRODUCT(($D$3=المنصرف!$E$3:$E$717)*1,('بيان العهد والتسويات'!$C95=المنصرف!$C$3:$C$717)*1,المنصرف!$G$3:$G$717)</f>
        <v>0</v>
      </c>
      <c r="E95" s="122">
        <f>SUMPRODUCT(($D$3=المنصرف!$E$3:$E$717)*1,('بيان العهد والتسويات'!$C95=المنصرف!$C$3:$C$717)*1,المنصرف!$J$3:$J$717)</f>
        <v>0</v>
      </c>
      <c r="F95" s="124">
        <f>SUMPRODUCT(($F$3=المنصرف!$E$3:$E$717)*1,('بيان العهد والتسويات'!$C95=المنصرف!$C$3:$C$717)*1,المنصرف!$G$3:$G$717)</f>
        <v>0</v>
      </c>
      <c r="G95" s="123">
        <f>SUMPRODUCT(($F$3=المنصرف!$E$3:$E$717)*1,('بيان العهد والتسويات'!$C95=المنصرف!$C$3:$C$717)*1,المنصرف!$J$3:$J$717)</f>
        <v>0</v>
      </c>
      <c r="H95" s="121">
        <f>SUMPRODUCT(($H$3=المنصرف!$E$3:$E$717)*1,('بيان العهد والتسويات'!$C95=المنصرف!$C$3:$C$717)*1,المنصرف!$G$3:$G$717)</f>
        <v>0</v>
      </c>
      <c r="I95" s="122">
        <f>SUMPRODUCT(($H$3=المنصرف!$E$3:$E$717)*1,('بيان العهد والتسويات'!$C95=المنصرف!$C$3:$C$717)*1,المنصرف!$J$3:$J$717)</f>
        <v>0</v>
      </c>
      <c r="J95" s="124">
        <f>SUMPRODUCT(($J$3=المنصرف!$E$3:$E$717)*1,('بيان العهد والتسويات'!$C95=المنصرف!$C$3:$C$717)*1,المنصرف!$G$3:$G$717)</f>
        <v>0</v>
      </c>
      <c r="K95" s="123">
        <f>SUMPRODUCT(($J$3=المنصرف!$E$3:$E$717)*1,('بيان العهد والتسويات'!$C95=المنصرف!$C$3:$C$717)*1,المنصرف!$J$3:$J$717)</f>
        <v>0</v>
      </c>
      <c r="L95" s="121">
        <f>SUMPRODUCT(($L$3=المنصرف!$E$3:$E$717)*1,('بيان العهد والتسويات'!$C95=المنصرف!$C$3:$C$717)*1,المنصرف!$G$3:$G$717)</f>
        <v>0</v>
      </c>
      <c r="M95" s="122">
        <f>SUMPRODUCT(($L$3=المنصرف!$E$3:$E$717)*1,('بيان العهد والتسويات'!$C95=المنصرف!$C$3:$C$717)*1,المنصرف!$J$3:$J$717)</f>
        <v>0</v>
      </c>
      <c r="N95" s="124">
        <f>SUMPRODUCT(($N$3=المنصرف!$E$3:$E$717)*1,('بيان العهد والتسويات'!$C95=المنصرف!$C$3:$C$717)*1,المنصرف!$G$3:$G$717)</f>
        <v>0</v>
      </c>
      <c r="O95" s="123">
        <f>SUMPRODUCT(($N$3=المنصرف!$E$3:$E$717)*1,('بيان العهد والتسويات'!$C95=المنصرف!$C$3:$C$717)*1,المنصرف!$J$3:$J$717)</f>
        <v>0</v>
      </c>
      <c r="P95" s="121">
        <f>SUMPRODUCT(($P$3=المنصرف!$E$3:$E$717)*1,('بيان العهد والتسويات'!$C95=المنصرف!$C$3:$C$717)*1,المنصرف!$G$3:$G$717)</f>
        <v>0</v>
      </c>
      <c r="Q95" s="122">
        <f>SUMPRODUCT(($P$3=المنصرف!$E$3:$E$717)*1,('بيان العهد والتسويات'!$C95=المنصرف!$C$3:$C$717)*1,المنصرف!$J$3:$J$717)</f>
        <v>0</v>
      </c>
      <c r="R95" s="124">
        <f>SUMPRODUCT(($R$3=المنصرف!$E$3:$E$717)*1,('بيان العهد والتسويات'!$C95=المنصرف!$C$3:$C$717)*1,المنصرف!$G$3:$G$717)</f>
        <v>0</v>
      </c>
      <c r="S95" s="123">
        <f>SUMPRODUCT(($R$3=المنصرف!$E$3:$E$717)*1,('بيان العهد والتسويات'!$C95=المنصرف!$C$3:$C$717)*1,المنصرف!$J$3:$J$717)</f>
        <v>0</v>
      </c>
      <c r="T95" s="121">
        <f>SUMPRODUCT(($T$3=المنصرف!$E$3:$E$717)*1,('بيان العهد والتسويات'!$C95=المنصرف!$C$3:$C$717)*1,المنصرف!$G$3:$G$717)</f>
        <v>0</v>
      </c>
      <c r="U95" s="122">
        <f>SUMPRODUCT(($T$3=المنصرف!$E$3:$E$717)*1,('بيان العهد والتسويات'!$C95=المنصرف!$C$3:$C$717)*1,المنصرف!$J$3:$J$717)</f>
        <v>0</v>
      </c>
      <c r="V95" s="124">
        <f>SUMPRODUCT(($V$3=المنصرف!$E$3:$E$717)*1,('بيان العهد والتسويات'!$C95=المنصرف!$C$3:$C$717)*1,المنصرف!$G$3:$G$717)</f>
        <v>0</v>
      </c>
      <c r="W95" s="123">
        <f>SUMPRODUCT(($V$3=المنصرف!$E$3:$E$717)*1,('بيان العهد والتسويات'!$C95=المنصرف!$C$3:$C$717)*1,المنصرف!$J$3:$J$717)</f>
        <v>0</v>
      </c>
      <c r="X95" s="121">
        <f>SUMPRODUCT(($X$3=المنصرف!$E$3:$E$717)*1,('بيان العهد والتسويات'!$C95=المنصرف!$C$3:$C$717)*1,المنصرف!$G$3:$G$717)</f>
        <v>0</v>
      </c>
      <c r="Y95" s="122">
        <f>SUMPRODUCT(($X$3=المنصرف!$E$3:$E$717)*1,('بيان العهد والتسويات'!$C95=المنصرف!$C$3:$C$717)*1,المنصرف!$J$3:$J$717)</f>
        <v>0</v>
      </c>
      <c r="Z95" s="124">
        <f>SUMPRODUCT(($Z$3=المنصرف!$E$3:$E$717)*1,('بيان العهد والتسويات'!$C95=المنصرف!$C$3:$C$717)*1,المنصرف!$G$3:$G$717)</f>
        <v>0</v>
      </c>
      <c r="AA95" s="123">
        <f>SUMPRODUCT(($Z$3=المنصرف!$E$3:$E$717)*1,('بيان العهد والتسويات'!$C95=المنصرف!$C$3:$C$717)*1,المنصرف!$J$3:$J$717)</f>
        <v>0</v>
      </c>
      <c r="AB95" s="121">
        <f>SUMPRODUCT(($AB$3=المنصرف!$E$3:$E$717)*1,('بيان العهد والتسويات'!$C95=المنصرف!$C$3:$C$717)*1,المنصرف!$G$3:$G$717)</f>
        <v>0</v>
      </c>
      <c r="AC95" s="122">
        <f>SUMPRODUCT(($AB$3=المنصرف!$E$3:$E$717)*1,('بيان العهد والتسويات'!$C95=المنصرف!$C$3:$C$717)*1,المنصرف!$J$3:$J$717)</f>
        <v>0</v>
      </c>
      <c r="AD95" s="124">
        <f>SUMPRODUCT(($AD$3=المنصرف!$E$3:$E$717)*1,('بيان العهد والتسويات'!$C95=المنصرف!$C$3:$C$717)*1,المنصرف!$G$3:$G$717)</f>
        <v>0</v>
      </c>
      <c r="AE95" s="123">
        <f>SUMPRODUCT(($AD$3=المنصرف!$E$3:$E$717)*1,('بيان العهد والتسويات'!$C95=المنصرف!$C$3:$C$717)*1,المنصرف!$J$3:$J$717)</f>
        <v>0</v>
      </c>
      <c r="AF95" s="121">
        <f>SUMPRODUCT(($AF$3=المنصرف!$E$3:$E$717)*1,('بيان العهد والتسويات'!$C95=المنصرف!$C$3:$C$717)*1,المنصرف!$G$3:$G$717)</f>
        <v>0</v>
      </c>
      <c r="AG95" s="122">
        <f>SUMPRODUCT(($AF$3=المنصرف!$E$3:$E$717)*1,('بيان العهد والتسويات'!$C95=المنصرف!$C$3:$C$717)*1,المنصرف!$J$3:$J$717)</f>
        <v>0</v>
      </c>
      <c r="AH95" s="124">
        <f>SUMPRODUCT(($AH$3=المنصرف!$E$3:$E$717)*1,('بيان العهد والتسويات'!$C95=المنصرف!$C$3:$C$717)*1,المنصرف!$G$3:$G$717)</f>
        <v>0</v>
      </c>
      <c r="AI95" s="123">
        <f>SUMPRODUCT(($AH$3=المنصرف!$E$3:$E$717)*1,('بيان العهد والتسويات'!$C95=المنصرف!$C$3:$C$717)*1,المنصرف!$J$3:$J$717)</f>
        <v>0</v>
      </c>
      <c r="AJ95" s="145">
        <f>SUMPRODUCT((AJ$3=المنصرف!$E$3:$E$717)*1,('بيان العهد والتسويات'!$C95=المنصرف!$C$3:$C$717)*1,المنصرف!$G$3:$G$717)</f>
        <v>0</v>
      </c>
      <c r="AK95" s="145">
        <f>SUMPRODUCT((AJ$3=المنصرف!$E$3:$E$717)*1,('بيان العهد والتسويات'!$C95=المنصرف!$C$3:$C$717)*1,المنصرف!$J$3:$J$717)</f>
        <v>0</v>
      </c>
      <c r="AL95" s="161">
        <f>SUMPRODUCT((AL$3=المنصرف!$E$3:$E$717)*1,('بيان العهد والتسويات'!$C95=المنصرف!$C$3:$C$717)*1,المنصرف!$G$3:$G$717)</f>
        <v>0</v>
      </c>
      <c r="AM95" s="161">
        <f>SUMPRODUCT((AL$3=المنصرف!$E$3:$E$717)*1,('بيان العهد والتسويات'!$C95=المنصرف!$C$3:$C$717)*1,المنصرف!$J$3:$J$717)</f>
        <v>0</v>
      </c>
      <c r="AN95" s="160">
        <f>SUMPRODUCT((AN$3=المنصرف!$E$3:$E$717)*1,('بيان العهد والتسويات'!$C95=المنصرف!$C$3:$C$717)*1,المنصرف!$G$3:$G$717)</f>
        <v>0</v>
      </c>
      <c r="AO95" s="160">
        <f>SUMPRODUCT((AN$3=المنصرف!$E$3:$E$717)*1,('بيان العهد والتسويات'!$C95=المنصرف!$C$3:$C$717)*1,المنصرف!$J$3:$J$717)</f>
        <v>0</v>
      </c>
      <c r="AP95" s="160">
        <f>SUMPRODUCT((AP$3=المنصرف!$E$3:$E$717)*1,('بيان العهد والتسويات'!$C95=المنصرف!$C$3:$C$717)*1,المنصرف!$G$3:$G$717)</f>
        <v>0</v>
      </c>
      <c r="AQ95" s="160">
        <f>SUMPRODUCT((AP$3=المنصرف!$E$3:$E$717)*1,('بيان العهد والتسويات'!$C95=المنصرف!$C$3:$C$717)*1,المنصرف!$J$3:$J$717)</f>
        <v>0</v>
      </c>
      <c r="AR95" s="160">
        <f>SUMPRODUCT((AR$3=المنصرف!$E$3:$E$717)*1,('بيان العهد والتسويات'!$C95=المنصرف!$C$3:$C$717)*1,المنصرف!$G$3:$G$717)</f>
        <v>0</v>
      </c>
      <c r="AS95" s="160">
        <f>SUMPRODUCT((AR$3=المنصرف!$E$3:$E$717)*1,('بيان العهد والتسويات'!$C95=المنصرف!$C$3:$C$717)*1,المنصرف!$J$3:$J$717)</f>
        <v>0</v>
      </c>
      <c r="AT95" s="160">
        <f>SUMPRODUCT((AT$3=المنصرف!$E$3:$E$717)*1,('بيان العهد والتسويات'!$C95=المنصرف!$C$3:$C$717)*1,المنصرف!$G$3:$G$717)</f>
        <v>0</v>
      </c>
      <c r="AU95" s="160">
        <f>SUMPRODUCT((AT$3=المنصرف!$E$3:$E$717)*1,('بيان العهد والتسويات'!$C95=المنصرف!$C$3:$C$717)*1,المنصرف!$J$3:$J$717)</f>
        <v>0</v>
      </c>
      <c r="AV95" s="160">
        <f>SUMPRODUCT((AV$3=المنصرف!$E$3:$E$717)*1,('بيان العهد والتسويات'!$C95=المنصرف!$C$3:$C$717)*1,المنصرف!$G$3:$G$717)</f>
        <v>0</v>
      </c>
      <c r="AW95" s="160">
        <f>SUMPRODUCT((AV$3=المنصرف!$E$3:$E$717)*1,('بيان العهد والتسويات'!$C95=المنصرف!$C$3:$C$717)*1,المنصرف!$J$3:$J$717)</f>
        <v>0</v>
      </c>
      <c r="AX95" s="160">
        <f>SUMPRODUCT((AX$3=المنصرف!$E$3:$E$717)*1,('بيان العهد والتسويات'!$C95=المنصرف!$C$3:$C$717)*1,المنصرف!$G$3:$G$717)</f>
        <v>0</v>
      </c>
      <c r="AY95" s="160">
        <f>SUMPRODUCT((AX$3=المنصرف!$E$3:$E$717)*1,('بيان العهد والتسويات'!$C95=المنصرف!$C$3:$C$717)*1,المنصرف!$J$3:$J$717)</f>
        <v>0</v>
      </c>
      <c r="AZ95" s="160">
        <f>SUMPRODUCT((AZ$3=المنصرف!$E$3:$E$717)*1,('بيان العهد والتسويات'!$C95=المنصرف!$C$3:$C$717)*1,المنصرف!$G$3:$G$717)</f>
        <v>0</v>
      </c>
      <c r="BA95" s="160">
        <f>SUMPRODUCT((AZ$3=المنصرف!$E$3:$E$717)*1,('بيان العهد والتسويات'!$C95=المنصرف!$C$3:$C$717)*1,المنصرف!$J$3:$J$717)</f>
        <v>0</v>
      </c>
      <c r="BB95" s="160">
        <f>SUMPRODUCT((BB$3=المنصرف!$E$3:$E$717)*1,('بيان العهد والتسويات'!$C95=المنصرف!$C$3:$C$717)*1,المنصرف!$G$3:$G$717)</f>
        <v>0</v>
      </c>
      <c r="BC95" s="160">
        <f>SUMPRODUCT((BB$3=المنصرف!$E$3:$E$717)*1,('بيان العهد والتسويات'!$C95=المنصرف!$C$3:$C$717)*1,المنصرف!$J$3:$J$717)</f>
        <v>0</v>
      </c>
      <c r="BD95" s="160">
        <f>SUMPRODUCT((BD$3=المنصرف!$E$3:$E$717)*1,('بيان العهد والتسويات'!$C95=المنصرف!$C$3:$C$717)*1,المنصرف!$G$3:$G$717)</f>
        <v>0</v>
      </c>
      <c r="BE95" s="160">
        <f>SUMPRODUCT((BD$3=المنصرف!$E$3:$E$717)*1,('بيان العهد والتسويات'!$C95=المنصرف!$C$3:$C$717)*1,المنصرف!$J$3:$J$717)</f>
        <v>0</v>
      </c>
      <c r="BF95" s="160">
        <f>SUMPRODUCT((BF$3=المنصرف!$E$3:$E$717)*1,('بيان العهد والتسويات'!$C95=المنصرف!$C$3:$C$717)*1,المنصرف!$G$3:$G$717)</f>
        <v>0</v>
      </c>
      <c r="BG95" s="160">
        <f>SUMPRODUCT((BF$3=المنصرف!$E$3:$E$717)*1,('بيان العهد والتسويات'!$C95=المنصرف!$C$3:$C$717)*1,المنصرف!$J$3:$J$717)</f>
        <v>0</v>
      </c>
      <c r="BH95" s="160">
        <f>SUMPRODUCT((BH$3=المنصرف!$E$3:$E$717)*1,('بيان العهد والتسويات'!$C95=المنصرف!$C$3:$C$717)*1,المنصرف!$G$3:$G$717)</f>
        <v>0</v>
      </c>
      <c r="BI95" s="160">
        <f>SUMPRODUCT((BH$3=المنصرف!$E$3:$E$717)*1,('بيان العهد والتسويات'!$C95=المنصرف!$C$3:$C$717)*1,المنصرف!$J$3:$J$717)</f>
        <v>0</v>
      </c>
      <c r="BJ95" s="160">
        <f>SUMPRODUCT((BJ$3=المنصرف!$E$3:$E$717)*1,('بيان العهد والتسويات'!$C95=المنصرف!$C$3:$C$717)*1,المنصرف!$G$3:$G$717)</f>
        <v>0</v>
      </c>
      <c r="BK95" s="160">
        <f>SUMPRODUCT((BJ$3=المنصرف!$E$3:$E$717)*1,('بيان العهد والتسويات'!$C95=المنصرف!$C$3:$C$717)*1,المنصرف!$J$3:$J$717)</f>
        <v>0</v>
      </c>
      <c r="BL95" s="160">
        <f>SUMPRODUCT((BL$3=المنصرف!$E$3:$E$717)*1,('بيان العهد والتسويات'!$C95=المنصرف!$C$3:$C$717)*1,المنصرف!$G$3:$G$717)</f>
        <v>0</v>
      </c>
      <c r="BM95" s="160">
        <f>SUMPRODUCT((BL$3=المنصرف!$E$3:$E$717)*1,('بيان العهد والتسويات'!$C95=المنصرف!$C$3:$C$717)*1,المنصرف!$J$3:$J$717)</f>
        <v>0</v>
      </c>
      <c r="BN95" s="160">
        <f>SUMPRODUCT((BN$3=المنصرف!$E$3:$E$717)*1,('بيان العهد والتسويات'!$C95=المنصرف!$C$3:$C$717)*1,المنصرف!$G$3:$G$717)</f>
        <v>0</v>
      </c>
      <c r="BO95" s="160">
        <f>SUMPRODUCT((BN$3=المنصرف!$E$3:$E$717)*1,('بيان العهد والتسويات'!$C95=المنصرف!$C$3:$C$717)*1,المنصرف!$J$3:$J$717)</f>
        <v>0</v>
      </c>
      <c r="BP95" s="160">
        <f>SUMPRODUCT((BP$3=المنصرف!$E$3:$E$717)*1,('بيان العهد والتسويات'!$C95=المنصرف!$C$3:$C$717)*1,المنصرف!$G$3:$G$717)</f>
        <v>0</v>
      </c>
      <c r="BQ95" s="160">
        <f>SUMPRODUCT((BP$3=المنصرف!$E$3:$E$717)*1,('بيان العهد والتسويات'!$C95=المنصرف!$C$3:$C$717)*1,المنصرف!$J$3:$J$717)</f>
        <v>0</v>
      </c>
      <c r="BR95" s="160">
        <f>SUMPRODUCT((BR$3=المنصرف!$E$3:$E$717)*1,('بيان العهد والتسويات'!$C95=المنصرف!$C$3:$C$717)*1,المنصرف!$G$3:$G$717)</f>
        <v>0</v>
      </c>
      <c r="BS95" s="160">
        <f>SUMPRODUCT((BR$3=المنصرف!$E$3:$E$717)*1,('بيان العهد والتسويات'!$C95=المنصرف!$C$3:$C$717)*1,المنصرف!$J$3:$J$717)</f>
        <v>0</v>
      </c>
      <c r="BT95" s="160">
        <f>SUMPRODUCT((BT$3=المنصرف!$E$3:$E$717)*1,('بيان العهد والتسويات'!$C95=المنصرف!$C$3:$C$717)*1,المنصرف!$G$3:$G$717)</f>
        <v>0</v>
      </c>
      <c r="BU95" s="160">
        <f>SUMPRODUCT((BT$3=المنصرف!$E$3:$E$717)*1,('بيان العهد والتسويات'!$C95=المنصرف!$C$3:$C$717)*1,المنصرف!$J$3:$J$717)</f>
        <v>0</v>
      </c>
      <c r="BV95" s="160">
        <f>SUMPRODUCT((BV$3=المنصرف!$E$3:$E$717)*1,('بيان العهد والتسويات'!$C95=المنصرف!$C$3:$C$717)*1,المنصرف!$G$3:$G$717)</f>
        <v>0</v>
      </c>
      <c r="BW95" s="160">
        <f>SUMPRODUCT((BV$3=المنصرف!$E$3:$E$717)*1,('بيان العهد والتسويات'!$C95=المنصرف!$C$3:$C$717)*1,المنصرف!$J$3:$J$717)</f>
        <v>0</v>
      </c>
      <c r="BX95" s="160">
        <f>SUMPRODUCT((BX$3=المنصرف!$E$3:$E$717)*1,('بيان العهد والتسويات'!$C95=المنصرف!$C$3:$C$717)*1,المنصرف!$G$3:$G$717)</f>
        <v>0</v>
      </c>
      <c r="BY95" s="160">
        <f>SUMPRODUCT((BX$3=المنصرف!$E$3:$E$717)*1,('بيان العهد والتسويات'!$C95=المنصرف!$C$3:$C$717)*1,المنصرف!$J$3:$J$717)</f>
        <v>0</v>
      </c>
      <c r="BZ95" s="160">
        <f>SUMPRODUCT((BZ$3=المنصرف!$E$3:$E$717)*1,('بيان العهد والتسويات'!$C95=المنصرف!$C$3:$C$717)*1,المنصرف!$G$3:$G$717)</f>
        <v>0</v>
      </c>
      <c r="CA95" s="160">
        <f>SUMPRODUCT((BZ$3=المنصرف!$E$3:$E$717)*1,('بيان العهد والتسويات'!$C95=المنصرف!$C$3:$C$717)*1,المنصرف!$J$3:$J$717)</f>
        <v>0</v>
      </c>
      <c r="CB95" s="160">
        <f>SUMPRODUCT((CB$3=المنصرف!$E$3:$E$717)*1,('بيان العهد والتسويات'!$C95=المنصرف!$C$3:$C$717)*1,المنصرف!$G$3:$G$717)</f>
        <v>0</v>
      </c>
      <c r="CC95" s="160">
        <f>SUMPRODUCT((CB$3=المنصرف!$E$3:$E$717)*1,('بيان العهد والتسويات'!$C95=المنصرف!$C$3:$C$717)*1,المنصرف!$J$3:$J$717)</f>
        <v>0</v>
      </c>
      <c r="CD95" s="160">
        <f>SUMPRODUCT((CD$3=المنصرف!$E$3:$E$717)*1,('بيان العهد والتسويات'!$C95=المنصرف!$C$3:$C$717)*1,المنصرف!$G$3:$G$717)</f>
        <v>0</v>
      </c>
      <c r="CE95" s="160">
        <f>SUMPRODUCT((CD$3=المنصرف!$E$3:$E$717)*1,('بيان العهد والتسويات'!$C95=المنصرف!$C$3:$C$717)*1,المنصرف!$J$3:$J$717)</f>
        <v>0</v>
      </c>
      <c r="CF95" s="160">
        <f>SUMPRODUCT((CF$3=المنصرف!$E$3:$E$717)*1,('بيان العهد والتسويات'!$C95=المنصرف!$C$3:$C$717)*1,المنصرف!$G$3:$G$717)</f>
        <v>0</v>
      </c>
      <c r="CG95" s="160">
        <f>SUMPRODUCT((CF$3=المنصرف!$E$3:$E$717)*1,('بيان العهد والتسويات'!$C95=المنصرف!$C$3:$C$717)*1,المنصرف!$J$3:$J$717)</f>
        <v>0</v>
      </c>
      <c r="CH95" s="160">
        <f>SUMPRODUCT((CH$3=المنصرف!$E$3:$E$717)*1,('بيان العهد والتسويات'!$C95=المنصرف!$C$3:$C$717)*1,المنصرف!$G$3:$G$717)</f>
        <v>0</v>
      </c>
      <c r="CI95" s="160">
        <f>SUMPRODUCT((CH$3=المنصرف!$E$3:$E$717)*1,('بيان العهد والتسويات'!$C95=المنصرف!$C$3:$C$717)*1,المنصرف!$J$3:$J$717)</f>
        <v>0</v>
      </c>
      <c r="CJ95" s="160">
        <f>SUMPRODUCT((CJ$3=المنصرف!$E$3:$E$717)*1,('بيان العهد والتسويات'!$C95=المنصرف!$C$3:$C$717)*1,المنصرف!$G$3:$G$717)</f>
        <v>0</v>
      </c>
      <c r="CK95" s="160">
        <f>SUMPRODUCT((CJ$3=المنصرف!$E$3:$E$717)*1,('بيان العهد والتسويات'!$C95=المنصرف!$C$3:$C$717)*1,المنصرف!$J$3:$J$717)</f>
        <v>0</v>
      </c>
      <c r="CL95" s="160">
        <f>SUMPRODUCT((CL$3=المنصرف!$E$3:$E$717)*1,('بيان العهد والتسويات'!$C95=المنصرف!$C$3:$C$717)*1,المنصرف!$G$3:$G$717)</f>
        <v>0</v>
      </c>
      <c r="CM95" s="160">
        <f>SUMPRODUCT((CL$3=المنصرف!$E$3:$E$717)*1,('بيان العهد والتسويات'!$C95=المنصرف!$C$3:$C$717)*1,المنصرف!$J$3:$J$717)</f>
        <v>0</v>
      </c>
      <c r="CN95" s="160">
        <f>SUMPRODUCT((CN$3=المنصرف!$E$3:$E$717)*1,('بيان العهد والتسويات'!$C95=المنصرف!$C$3:$C$717)*1,المنصرف!$G$3:$G$717)</f>
        <v>0</v>
      </c>
      <c r="CO95" s="160">
        <f>SUMPRODUCT((CN$3=المنصرف!$E$3:$E$717)*1,('بيان العهد والتسويات'!$C95=المنصرف!$C$3:$C$717)*1,المنصرف!$J$3:$J$717)</f>
        <v>0</v>
      </c>
      <c r="CP95" s="160">
        <f>SUMPRODUCT((CP$3=المنصرف!$E$3:$E$717)*1,('بيان العهد والتسويات'!$C95=المنصرف!$C$3:$C$717)*1,المنصرف!$G$3:$G$717)</f>
        <v>0</v>
      </c>
      <c r="CQ95" s="160">
        <f>SUMPRODUCT((CP$3=المنصرف!$E$3:$E$717)*1,('بيان العهد والتسويات'!$C95=المنصرف!$C$3:$C$717)*1,المنصرف!$J$3:$J$717)</f>
        <v>0</v>
      </c>
      <c r="CR95" s="160">
        <f>SUMPRODUCT((CR$3=المنصرف!$E$3:$E$717)*1,('بيان العهد والتسويات'!$C95=المنصرف!$C$3:$C$717)*1,المنصرف!$G$3:$G$717)</f>
        <v>0</v>
      </c>
      <c r="CS95" s="160">
        <f>SUMPRODUCT((CR$3=المنصرف!$E$3:$E$717)*1,('بيان العهد والتسويات'!$C95=المنصرف!$C$3:$C$717)*1,المنصرف!$J$3:$J$717)</f>
        <v>0</v>
      </c>
      <c r="CT95" s="160">
        <f>SUMPRODUCT((CT$3=المنصرف!$E$3:$E$717)*1,('بيان العهد والتسويات'!$C95=المنصرف!$C$3:$C$717)*1,المنصرف!$G$3:$G$717)</f>
        <v>0</v>
      </c>
      <c r="CU95" s="160">
        <f>SUMPRODUCT((CT$3=المنصرف!$E$3:$E$717)*1,('بيان العهد والتسويات'!$C95=المنصرف!$C$3:$C$717)*1,المنصرف!$J$3:$J$717)</f>
        <v>0</v>
      </c>
      <c r="CV95" s="160">
        <f>SUMPRODUCT((CV$3=المنصرف!$E$3:$E$717)*1,('بيان العهد والتسويات'!$C95=المنصرف!$C$3:$C$717)*1,المنصرف!$G$3:$G$717)</f>
        <v>0</v>
      </c>
      <c r="CW95" s="160">
        <f>SUMPRODUCT((CV$3=المنصرف!$E$3:$E$717)*1,('بيان العهد والتسويات'!$C95=المنصرف!$C$3:$C$717)*1,المنصرف!$J$3:$J$717)</f>
        <v>0</v>
      </c>
      <c r="CX95" s="160">
        <f>SUMPRODUCT((CX$3=المنصرف!$E$3:$E$717)*1,('بيان العهد والتسويات'!$C95=المنصرف!$C$3:$C$717)*1,المنصرف!$G$3:$G$717)</f>
        <v>0</v>
      </c>
      <c r="CY95" s="160">
        <f>SUMPRODUCT((CX$3=المنصرف!$E$3:$E$717)*1,('بيان العهد والتسويات'!$C95=المنصرف!$C$3:$C$717)*1,المنصرف!$J$3:$J$717)</f>
        <v>0</v>
      </c>
      <c r="CZ95" s="160">
        <f>SUMPRODUCT((CZ$3=المنصرف!$E$3:$E$717)*1,('بيان العهد والتسويات'!$C95=المنصرف!$C$3:$C$717)*1,المنصرف!$G$3:$G$717)</f>
        <v>0</v>
      </c>
      <c r="DA95" s="160">
        <f>SUMPRODUCT((CZ$3=المنصرف!$E$3:$E$717)*1,('بيان العهد والتسويات'!$C95=المنصرف!$C$3:$C$717)*1,المنصرف!$J$3:$J$717)</f>
        <v>0</v>
      </c>
    </row>
    <row r="96" spans="3:105" ht="20.25" x14ac:dyDescent="0.15">
      <c r="C96" s="134">
        <v>45928</v>
      </c>
      <c r="D96" s="121">
        <f>SUMPRODUCT(($D$3=المنصرف!$E$3:$E$717)*1,('بيان العهد والتسويات'!$C96=المنصرف!$C$3:$C$717)*1,المنصرف!$G$3:$G$717)</f>
        <v>0</v>
      </c>
      <c r="E96" s="122">
        <f>SUMPRODUCT(($D$3=المنصرف!$E$3:$E$717)*1,('بيان العهد والتسويات'!$C96=المنصرف!$C$3:$C$717)*1,المنصرف!$J$3:$J$717)</f>
        <v>0</v>
      </c>
      <c r="F96" s="124">
        <f>SUMPRODUCT(($F$3=المنصرف!$E$3:$E$717)*1,('بيان العهد والتسويات'!$C96=المنصرف!$C$3:$C$717)*1,المنصرف!$G$3:$G$717)</f>
        <v>0</v>
      </c>
      <c r="G96" s="123">
        <f>SUMPRODUCT(($F$3=المنصرف!$E$3:$E$717)*1,('بيان العهد والتسويات'!$C96=المنصرف!$C$3:$C$717)*1,المنصرف!$J$3:$J$717)</f>
        <v>0</v>
      </c>
      <c r="H96" s="121">
        <f>SUMPRODUCT(($H$3=المنصرف!$E$3:$E$717)*1,('بيان العهد والتسويات'!$C96=المنصرف!$C$3:$C$717)*1,المنصرف!$G$3:$G$717)</f>
        <v>0</v>
      </c>
      <c r="I96" s="122">
        <f>SUMPRODUCT(($H$3=المنصرف!$E$3:$E$717)*1,('بيان العهد والتسويات'!$C96=المنصرف!$C$3:$C$717)*1,المنصرف!$J$3:$J$717)</f>
        <v>0</v>
      </c>
      <c r="J96" s="124">
        <f>SUMPRODUCT(($J$3=المنصرف!$E$3:$E$717)*1,('بيان العهد والتسويات'!$C96=المنصرف!$C$3:$C$717)*1,المنصرف!$G$3:$G$717)</f>
        <v>0</v>
      </c>
      <c r="K96" s="123">
        <f>SUMPRODUCT(($J$3=المنصرف!$E$3:$E$717)*1,('بيان العهد والتسويات'!$C96=المنصرف!$C$3:$C$717)*1,المنصرف!$J$3:$J$717)</f>
        <v>0</v>
      </c>
      <c r="L96" s="121">
        <f>SUMPRODUCT(($L$3=المنصرف!$E$3:$E$717)*1,('بيان العهد والتسويات'!$C96=المنصرف!$C$3:$C$717)*1,المنصرف!$G$3:$G$717)</f>
        <v>0</v>
      </c>
      <c r="M96" s="122">
        <f>SUMPRODUCT(($L$3=المنصرف!$E$3:$E$717)*1,('بيان العهد والتسويات'!$C96=المنصرف!$C$3:$C$717)*1,المنصرف!$J$3:$J$717)</f>
        <v>0</v>
      </c>
      <c r="N96" s="124">
        <f>SUMPRODUCT(($N$3=المنصرف!$E$3:$E$717)*1,('بيان العهد والتسويات'!$C96=المنصرف!$C$3:$C$717)*1,المنصرف!$G$3:$G$717)</f>
        <v>0</v>
      </c>
      <c r="O96" s="123">
        <f>SUMPRODUCT(($N$3=المنصرف!$E$3:$E$717)*1,('بيان العهد والتسويات'!$C96=المنصرف!$C$3:$C$717)*1,المنصرف!$J$3:$J$717)</f>
        <v>0</v>
      </c>
      <c r="P96" s="121">
        <f>SUMPRODUCT(($P$3=المنصرف!$E$3:$E$717)*1,('بيان العهد والتسويات'!$C96=المنصرف!$C$3:$C$717)*1,المنصرف!$G$3:$G$717)</f>
        <v>0</v>
      </c>
      <c r="Q96" s="122">
        <f>SUMPRODUCT(($P$3=المنصرف!$E$3:$E$717)*1,('بيان العهد والتسويات'!$C96=المنصرف!$C$3:$C$717)*1,المنصرف!$J$3:$J$717)</f>
        <v>0</v>
      </c>
      <c r="R96" s="124">
        <f>SUMPRODUCT(($R$3=المنصرف!$E$3:$E$717)*1,('بيان العهد والتسويات'!$C96=المنصرف!$C$3:$C$717)*1,المنصرف!$G$3:$G$717)</f>
        <v>0</v>
      </c>
      <c r="S96" s="123">
        <f>SUMPRODUCT(($R$3=المنصرف!$E$3:$E$717)*1,('بيان العهد والتسويات'!$C96=المنصرف!$C$3:$C$717)*1,المنصرف!$J$3:$J$717)</f>
        <v>0</v>
      </c>
      <c r="T96" s="121">
        <f>SUMPRODUCT(($T$3=المنصرف!$E$3:$E$717)*1,('بيان العهد والتسويات'!$C96=المنصرف!$C$3:$C$717)*1,المنصرف!$G$3:$G$717)</f>
        <v>0</v>
      </c>
      <c r="U96" s="122">
        <f>SUMPRODUCT(($T$3=المنصرف!$E$3:$E$717)*1,('بيان العهد والتسويات'!$C96=المنصرف!$C$3:$C$717)*1,المنصرف!$J$3:$J$717)</f>
        <v>0</v>
      </c>
      <c r="V96" s="124">
        <f>SUMPRODUCT(($V$3=المنصرف!$E$3:$E$717)*1,('بيان العهد والتسويات'!$C96=المنصرف!$C$3:$C$717)*1,المنصرف!$G$3:$G$717)</f>
        <v>0</v>
      </c>
      <c r="W96" s="123">
        <f>SUMPRODUCT(($V$3=المنصرف!$E$3:$E$717)*1,('بيان العهد والتسويات'!$C96=المنصرف!$C$3:$C$717)*1,المنصرف!$J$3:$J$717)</f>
        <v>0</v>
      </c>
      <c r="X96" s="121">
        <f>SUMPRODUCT(($X$3=المنصرف!$E$3:$E$717)*1,('بيان العهد والتسويات'!$C96=المنصرف!$C$3:$C$717)*1,المنصرف!$G$3:$G$717)</f>
        <v>0</v>
      </c>
      <c r="Y96" s="122">
        <f>SUMPRODUCT(($X$3=المنصرف!$E$3:$E$717)*1,('بيان العهد والتسويات'!$C96=المنصرف!$C$3:$C$717)*1,المنصرف!$J$3:$J$717)</f>
        <v>0</v>
      </c>
      <c r="Z96" s="124">
        <f>SUMPRODUCT(($Z$3=المنصرف!$E$3:$E$717)*1,('بيان العهد والتسويات'!$C96=المنصرف!$C$3:$C$717)*1,المنصرف!$G$3:$G$717)</f>
        <v>0</v>
      </c>
      <c r="AA96" s="123">
        <f>SUMPRODUCT(($Z$3=المنصرف!$E$3:$E$717)*1,('بيان العهد والتسويات'!$C96=المنصرف!$C$3:$C$717)*1,المنصرف!$J$3:$J$717)</f>
        <v>0</v>
      </c>
      <c r="AB96" s="121">
        <f>SUMPRODUCT(($AB$3=المنصرف!$E$3:$E$717)*1,('بيان العهد والتسويات'!$C96=المنصرف!$C$3:$C$717)*1,المنصرف!$G$3:$G$717)</f>
        <v>0</v>
      </c>
      <c r="AC96" s="122">
        <f>SUMPRODUCT(($AB$3=المنصرف!$E$3:$E$717)*1,('بيان العهد والتسويات'!$C96=المنصرف!$C$3:$C$717)*1,المنصرف!$J$3:$J$717)</f>
        <v>0</v>
      </c>
      <c r="AD96" s="124">
        <f>SUMPRODUCT(($AD$3=المنصرف!$E$3:$E$717)*1,('بيان العهد والتسويات'!$C96=المنصرف!$C$3:$C$717)*1,المنصرف!$G$3:$G$717)</f>
        <v>0</v>
      </c>
      <c r="AE96" s="123">
        <f>SUMPRODUCT(($AD$3=المنصرف!$E$3:$E$717)*1,('بيان العهد والتسويات'!$C96=المنصرف!$C$3:$C$717)*1,المنصرف!$J$3:$J$717)</f>
        <v>0</v>
      </c>
      <c r="AF96" s="121">
        <f>SUMPRODUCT(($AF$3=المنصرف!$E$3:$E$717)*1,('بيان العهد والتسويات'!$C96=المنصرف!$C$3:$C$717)*1,المنصرف!$G$3:$G$717)</f>
        <v>0</v>
      </c>
      <c r="AG96" s="122">
        <f>SUMPRODUCT(($AF$3=المنصرف!$E$3:$E$717)*1,('بيان العهد والتسويات'!$C96=المنصرف!$C$3:$C$717)*1,المنصرف!$J$3:$J$717)</f>
        <v>0</v>
      </c>
      <c r="AH96" s="124">
        <f>SUMPRODUCT(($AH$3=المنصرف!$E$3:$E$717)*1,('بيان العهد والتسويات'!$C96=المنصرف!$C$3:$C$717)*1,المنصرف!$G$3:$G$717)</f>
        <v>0</v>
      </c>
      <c r="AI96" s="123">
        <f>SUMPRODUCT(($AH$3=المنصرف!$E$3:$E$717)*1,('بيان العهد والتسويات'!$C96=المنصرف!$C$3:$C$717)*1,المنصرف!$J$3:$J$717)</f>
        <v>0</v>
      </c>
      <c r="AJ96" s="145">
        <f>SUMPRODUCT((AJ$3=المنصرف!$E$3:$E$717)*1,('بيان العهد والتسويات'!$C96=المنصرف!$C$3:$C$717)*1,المنصرف!$G$3:$G$717)</f>
        <v>0</v>
      </c>
      <c r="AK96" s="145">
        <f>SUMPRODUCT((AJ$3=المنصرف!$E$3:$E$717)*1,('بيان العهد والتسويات'!$C96=المنصرف!$C$3:$C$717)*1,المنصرف!$J$3:$J$717)</f>
        <v>0</v>
      </c>
      <c r="AL96" s="161">
        <f>SUMPRODUCT((AL$3=المنصرف!$E$3:$E$717)*1,('بيان العهد والتسويات'!$C96=المنصرف!$C$3:$C$717)*1,المنصرف!$G$3:$G$717)</f>
        <v>0</v>
      </c>
      <c r="AM96" s="161">
        <f>SUMPRODUCT((AL$3=المنصرف!$E$3:$E$717)*1,('بيان العهد والتسويات'!$C96=المنصرف!$C$3:$C$717)*1,المنصرف!$J$3:$J$717)</f>
        <v>0</v>
      </c>
      <c r="AN96" s="160">
        <f>SUMPRODUCT((AN$3=المنصرف!$E$3:$E$717)*1,('بيان العهد والتسويات'!$C96=المنصرف!$C$3:$C$717)*1,المنصرف!$G$3:$G$717)</f>
        <v>0</v>
      </c>
      <c r="AO96" s="160">
        <f>SUMPRODUCT((AN$3=المنصرف!$E$3:$E$717)*1,('بيان العهد والتسويات'!$C96=المنصرف!$C$3:$C$717)*1,المنصرف!$J$3:$J$717)</f>
        <v>0</v>
      </c>
      <c r="AP96" s="160">
        <f>SUMPRODUCT((AP$3=المنصرف!$E$3:$E$717)*1,('بيان العهد والتسويات'!$C96=المنصرف!$C$3:$C$717)*1,المنصرف!$G$3:$G$717)</f>
        <v>0</v>
      </c>
      <c r="AQ96" s="160">
        <f>SUMPRODUCT((AP$3=المنصرف!$E$3:$E$717)*1,('بيان العهد والتسويات'!$C96=المنصرف!$C$3:$C$717)*1,المنصرف!$J$3:$J$717)</f>
        <v>0</v>
      </c>
      <c r="AR96" s="160">
        <f>SUMPRODUCT((AR$3=المنصرف!$E$3:$E$717)*1,('بيان العهد والتسويات'!$C96=المنصرف!$C$3:$C$717)*1,المنصرف!$G$3:$G$717)</f>
        <v>0</v>
      </c>
      <c r="AS96" s="160">
        <f>SUMPRODUCT((AR$3=المنصرف!$E$3:$E$717)*1,('بيان العهد والتسويات'!$C96=المنصرف!$C$3:$C$717)*1,المنصرف!$J$3:$J$717)</f>
        <v>0</v>
      </c>
      <c r="AT96" s="160">
        <f>SUMPRODUCT((AT$3=المنصرف!$E$3:$E$717)*1,('بيان العهد والتسويات'!$C96=المنصرف!$C$3:$C$717)*1,المنصرف!$G$3:$G$717)</f>
        <v>0</v>
      </c>
      <c r="AU96" s="160">
        <f>SUMPRODUCT((AT$3=المنصرف!$E$3:$E$717)*1,('بيان العهد والتسويات'!$C96=المنصرف!$C$3:$C$717)*1,المنصرف!$J$3:$J$717)</f>
        <v>0</v>
      </c>
      <c r="AV96" s="160">
        <f>SUMPRODUCT((AV$3=المنصرف!$E$3:$E$717)*1,('بيان العهد والتسويات'!$C96=المنصرف!$C$3:$C$717)*1,المنصرف!$G$3:$G$717)</f>
        <v>0</v>
      </c>
      <c r="AW96" s="160">
        <f>SUMPRODUCT((AV$3=المنصرف!$E$3:$E$717)*1,('بيان العهد والتسويات'!$C96=المنصرف!$C$3:$C$717)*1,المنصرف!$J$3:$J$717)</f>
        <v>0</v>
      </c>
      <c r="AX96" s="160">
        <f>SUMPRODUCT((AX$3=المنصرف!$E$3:$E$717)*1,('بيان العهد والتسويات'!$C96=المنصرف!$C$3:$C$717)*1,المنصرف!$G$3:$G$717)</f>
        <v>0</v>
      </c>
      <c r="AY96" s="160">
        <f>SUMPRODUCT((AX$3=المنصرف!$E$3:$E$717)*1,('بيان العهد والتسويات'!$C96=المنصرف!$C$3:$C$717)*1,المنصرف!$J$3:$J$717)</f>
        <v>0</v>
      </c>
      <c r="AZ96" s="160">
        <f>SUMPRODUCT((AZ$3=المنصرف!$E$3:$E$717)*1,('بيان العهد والتسويات'!$C96=المنصرف!$C$3:$C$717)*1,المنصرف!$G$3:$G$717)</f>
        <v>0</v>
      </c>
      <c r="BA96" s="160">
        <f>SUMPRODUCT((AZ$3=المنصرف!$E$3:$E$717)*1,('بيان العهد والتسويات'!$C96=المنصرف!$C$3:$C$717)*1,المنصرف!$J$3:$J$717)</f>
        <v>0</v>
      </c>
      <c r="BB96" s="160">
        <f>SUMPRODUCT((BB$3=المنصرف!$E$3:$E$717)*1,('بيان العهد والتسويات'!$C96=المنصرف!$C$3:$C$717)*1,المنصرف!$G$3:$G$717)</f>
        <v>0</v>
      </c>
      <c r="BC96" s="160">
        <f>SUMPRODUCT((BB$3=المنصرف!$E$3:$E$717)*1,('بيان العهد والتسويات'!$C96=المنصرف!$C$3:$C$717)*1,المنصرف!$J$3:$J$717)</f>
        <v>0</v>
      </c>
      <c r="BD96" s="160">
        <f>SUMPRODUCT((BD$3=المنصرف!$E$3:$E$717)*1,('بيان العهد والتسويات'!$C96=المنصرف!$C$3:$C$717)*1,المنصرف!$G$3:$G$717)</f>
        <v>0</v>
      </c>
      <c r="BE96" s="160">
        <f>SUMPRODUCT((BD$3=المنصرف!$E$3:$E$717)*1,('بيان العهد والتسويات'!$C96=المنصرف!$C$3:$C$717)*1,المنصرف!$J$3:$J$717)</f>
        <v>0</v>
      </c>
      <c r="BF96" s="160">
        <f>SUMPRODUCT((BF$3=المنصرف!$E$3:$E$717)*1,('بيان العهد والتسويات'!$C96=المنصرف!$C$3:$C$717)*1,المنصرف!$G$3:$G$717)</f>
        <v>0</v>
      </c>
      <c r="BG96" s="160">
        <f>SUMPRODUCT((BF$3=المنصرف!$E$3:$E$717)*1,('بيان العهد والتسويات'!$C96=المنصرف!$C$3:$C$717)*1,المنصرف!$J$3:$J$717)</f>
        <v>0</v>
      </c>
      <c r="BH96" s="160">
        <f>SUMPRODUCT((BH$3=المنصرف!$E$3:$E$717)*1,('بيان العهد والتسويات'!$C96=المنصرف!$C$3:$C$717)*1,المنصرف!$G$3:$G$717)</f>
        <v>0</v>
      </c>
      <c r="BI96" s="160">
        <f>SUMPRODUCT((BH$3=المنصرف!$E$3:$E$717)*1,('بيان العهد والتسويات'!$C96=المنصرف!$C$3:$C$717)*1,المنصرف!$J$3:$J$717)</f>
        <v>0</v>
      </c>
      <c r="BJ96" s="160">
        <f>SUMPRODUCT((BJ$3=المنصرف!$E$3:$E$717)*1,('بيان العهد والتسويات'!$C96=المنصرف!$C$3:$C$717)*1,المنصرف!$G$3:$G$717)</f>
        <v>0</v>
      </c>
      <c r="BK96" s="160">
        <f>SUMPRODUCT((BJ$3=المنصرف!$E$3:$E$717)*1,('بيان العهد والتسويات'!$C96=المنصرف!$C$3:$C$717)*1,المنصرف!$J$3:$J$717)</f>
        <v>0</v>
      </c>
      <c r="BL96" s="160">
        <f>SUMPRODUCT((BL$3=المنصرف!$E$3:$E$717)*1,('بيان العهد والتسويات'!$C96=المنصرف!$C$3:$C$717)*1,المنصرف!$G$3:$G$717)</f>
        <v>0</v>
      </c>
      <c r="BM96" s="160">
        <f>SUMPRODUCT((BL$3=المنصرف!$E$3:$E$717)*1,('بيان العهد والتسويات'!$C96=المنصرف!$C$3:$C$717)*1,المنصرف!$J$3:$J$717)</f>
        <v>0</v>
      </c>
      <c r="BN96" s="160">
        <f>SUMPRODUCT((BN$3=المنصرف!$E$3:$E$717)*1,('بيان العهد والتسويات'!$C96=المنصرف!$C$3:$C$717)*1,المنصرف!$G$3:$G$717)</f>
        <v>0</v>
      </c>
      <c r="BO96" s="160">
        <f>SUMPRODUCT((BN$3=المنصرف!$E$3:$E$717)*1,('بيان العهد والتسويات'!$C96=المنصرف!$C$3:$C$717)*1,المنصرف!$J$3:$J$717)</f>
        <v>0</v>
      </c>
      <c r="BP96" s="160">
        <f>SUMPRODUCT((BP$3=المنصرف!$E$3:$E$717)*1,('بيان العهد والتسويات'!$C96=المنصرف!$C$3:$C$717)*1,المنصرف!$G$3:$G$717)</f>
        <v>0</v>
      </c>
      <c r="BQ96" s="160">
        <f>SUMPRODUCT((BP$3=المنصرف!$E$3:$E$717)*1,('بيان العهد والتسويات'!$C96=المنصرف!$C$3:$C$717)*1,المنصرف!$J$3:$J$717)</f>
        <v>0</v>
      </c>
      <c r="BR96" s="160">
        <f>SUMPRODUCT((BR$3=المنصرف!$E$3:$E$717)*1,('بيان العهد والتسويات'!$C96=المنصرف!$C$3:$C$717)*1,المنصرف!$G$3:$G$717)</f>
        <v>0</v>
      </c>
      <c r="BS96" s="160">
        <f>SUMPRODUCT((BR$3=المنصرف!$E$3:$E$717)*1,('بيان العهد والتسويات'!$C96=المنصرف!$C$3:$C$717)*1,المنصرف!$J$3:$J$717)</f>
        <v>0</v>
      </c>
      <c r="BT96" s="160">
        <f>SUMPRODUCT((BT$3=المنصرف!$E$3:$E$717)*1,('بيان العهد والتسويات'!$C96=المنصرف!$C$3:$C$717)*1,المنصرف!$G$3:$G$717)</f>
        <v>0</v>
      </c>
      <c r="BU96" s="160">
        <f>SUMPRODUCT((BT$3=المنصرف!$E$3:$E$717)*1,('بيان العهد والتسويات'!$C96=المنصرف!$C$3:$C$717)*1,المنصرف!$J$3:$J$717)</f>
        <v>0</v>
      </c>
      <c r="BV96" s="160">
        <f>SUMPRODUCT((BV$3=المنصرف!$E$3:$E$717)*1,('بيان العهد والتسويات'!$C96=المنصرف!$C$3:$C$717)*1,المنصرف!$G$3:$G$717)</f>
        <v>0</v>
      </c>
      <c r="BW96" s="160">
        <f>SUMPRODUCT((BV$3=المنصرف!$E$3:$E$717)*1,('بيان العهد والتسويات'!$C96=المنصرف!$C$3:$C$717)*1,المنصرف!$J$3:$J$717)</f>
        <v>0</v>
      </c>
      <c r="BX96" s="160">
        <f>SUMPRODUCT((BX$3=المنصرف!$E$3:$E$717)*1,('بيان العهد والتسويات'!$C96=المنصرف!$C$3:$C$717)*1,المنصرف!$G$3:$G$717)</f>
        <v>0</v>
      </c>
      <c r="BY96" s="160">
        <f>SUMPRODUCT((BX$3=المنصرف!$E$3:$E$717)*1,('بيان العهد والتسويات'!$C96=المنصرف!$C$3:$C$717)*1,المنصرف!$J$3:$J$717)</f>
        <v>0</v>
      </c>
      <c r="BZ96" s="160">
        <f>SUMPRODUCT((BZ$3=المنصرف!$E$3:$E$717)*1,('بيان العهد والتسويات'!$C96=المنصرف!$C$3:$C$717)*1,المنصرف!$G$3:$G$717)</f>
        <v>0</v>
      </c>
      <c r="CA96" s="160">
        <f>SUMPRODUCT((BZ$3=المنصرف!$E$3:$E$717)*1,('بيان العهد والتسويات'!$C96=المنصرف!$C$3:$C$717)*1,المنصرف!$J$3:$J$717)</f>
        <v>0</v>
      </c>
      <c r="CB96" s="160">
        <f>SUMPRODUCT((CB$3=المنصرف!$E$3:$E$717)*1,('بيان العهد والتسويات'!$C96=المنصرف!$C$3:$C$717)*1,المنصرف!$G$3:$G$717)</f>
        <v>0</v>
      </c>
      <c r="CC96" s="160">
        <f>SUMPRODUCT((CB$3=المنصرف!$E$3:$E$717)*1,('بيان العهد والتسويات'!$C96=المنصرف!$C$3:$C$717)*1,المنصرف!$J$3:$J$717)</f>
        <v>0</v>
      </c>
      <c r="CD96" s="160">
        <f>SUMPRODUCT((CD$3=المنصرف!$E$3:$E$717)*1,('بيان العهد والتسويات'!$C96=المنصرف!$C$3:$C$717)*1,المنصرف!$G$3:$G$717)</f>
        <v>0</v>
      </c>
      <c r="CE96" s="160">
        <f>SUMPRODUCT((CD$3=المنصرف!$E$3:$E$717)*1,('بيان العهد والتسويات'!$C96=المنصرف!$C$3:$C$717)*1,المنصرف!$J$3:$J$717)</f>
        <v>0</v>
      </c>
      <c r="CF96" s="160">
        <f>SUMPRODUCT((CF$3=المنصرف!$E$3:$E$717)*1,('بيان العهد والتسويات'!$C96=المنصرف!$C$3:$C$717)*1,المنصرف!$G$3:$G$717)</f>
        <v>0</v>
      </c>
      <c r="CG96" s="160">
        <f>SUMPRODUCT((CF$3=المنصرف!$E$3:$E$717)*1,('بيان العهد والتسويات'!$C96=المنصرف!$C$3:$C$717)*1,المنصرف!$J$3:$J$717)</f>
        <v>0</v>
      </c>
      <c r="CH96" s="160">
        <f>SUMPRODUCT((CH$3=المنصرف!$E$3:$E$717)*1,('بيان العهد والتسويات'!$C96=المنصرف!$C$3:$C$717)*1,المنصرف!$G$3:$G$717)</f>
        <v>0</v>
      </c>
      <c r="CI96" s="160">
        <f>SUMPRODUCT((CH$3=المنصرف!$E$3:$E$717)*1,('بيان العهد والتسويات'!$C96=المنصرف!$C$3:$C$717)*1,المنصرف!$J$3:$J$717)</f>
        <v>0</v>
      </c>
      <c r="CJ96" s="160">
        <f>SUMPRODUCT((CJ$3=المنصرف!$E$3:$E$717)*1,('بيان العهد والتسويات'!$C96=المنصرف!$C$3:$C$717)*1,المنصرف!$G$3:$G$717)</f>
        <v>0</v>
      </c>
      <c r="CK96" s="160">
        <f>SUMPRODUCT((CJ$3=المنصرف!$E$3:$E$717)*1,('بيان العهد والتسويات'!$C96=المنصرف!$C$3:$C$717)*1,المنصرف!$J$3:$J$717)</f>
        <v>0</v>
      </c>
      <c r="CL96" s="160">
        <f>SUMPRODUCT((CL$3=المنصرف!$E$3:$E$717)*1,('بيان العهد والتسويات'!$C96=المنصرف!$C$3:$C$717)*1,المنصرف!$G$3:$G$717)</f>
        <v>0</v>
      </c>
      <c r="CM96" s="160">
        <f>SUMPRODUCT((CL$3=المنصرف!$E$3:$E$717)*1,('بيان العهد والتسويات'!$C96=المنصرف!$C$3:$C$717)*1,المنصرف!$J$3:$J$717)</f>
        <v>0</v>
      </c>
      <c r="CN96" s="160">
        <f>SUMPRODUCT((CN$3=المنصرف!$E$3:$E$717)*1,('بيان العهد والتسويات'!$C96=المنصرف!$C$3:$C$717)*1,المنصرف!$G$3:$G$717)</f>
        <v>0</v>
      </c>
      <c r="CO96" s="160">
        <f>SUMPRODUCT((CN$3=المنصرف!$E$3:$E$717)*1,('بيان العهد والتسويات'!$C96=المنصرف!$C$3:$C$717)*1,المنصرف!$J$3:$J$717)</f>
        <v>0</v>
      </c>
      <c r="CP96" s="160">
        <f>SUMPRODUCT((CP$3=المنصرف!$E$3:$E$717)*1,('بيان العهد والتسويات'!$C96=المنصرف!$C$3:$C$717)*1,المنصرف!$G$3:$G$717)</f>
        <v>0</v>
      </c>
      <c r="CQ96" s="160">
        <f>SUMPRODUCT((CP$3=المنصرف!$E$3:$E$717)*1,('بيان العهد والتسويات'!$C96=المنصرف!$C$3:$C$717)*1,المنصرف!$J$3:$J$717)</f>
        <v>0</v>
      </c>
      <c r="CR96" s="160">
        <f>SUMPRODUCT((CR$3=المنصرف!$E$3:$E$717)*1,('بيان العهد والتسويات'!$C96=المنصرف!$C$3:$C$717)*1,المنصرف!$G$3:$G$717)</f>
        <v>0</v>
      </c>
      <c r="CS96" s="160">
        <f>SUMPRODUCT((CR$3=المنصرف!$E$3:$E$717)*1,('بيان العهد والتسويات'!$C96=المنصرف!$C$3:$C$717)*1,المنصرف!$J$3:$J$717)</f>
        <v>0</v>
      </c>
      <c r="CT96" s="160">
        <f>SUMPRODUCT((CT$3=المنصرف!$E$3:$E$717)*1,('بيان العهد والتسويات'!$C96=المنصرف!$C$3:$C$717)*1,المنصرف!$G$3:$G$717)</f>
        <v>0</v>
      </c>
      <c r="CU96" s="160">
        <f>SUMPRODUCT((CT$3=المنصرف!$E$3:$E$717)*1,('بيان العهد والتسويات'!$C96=المنصرف!$C$3:$C$717)*1,المنصرف!$J$3:$J$717)</f>
        <v>0</v>
      </c>
      <c r="CV96" s="160">
        <f>SUMPRODUCT((CV$3=المنصرف!$E$3:$E$717)*1,('بيان العهد والتسويات'!$C96=المنصرف!$C$3:$C$717)*1,المنصرف!$G$3:$G$717)</f>
        <v>0</v>
      </c>
      <c r="CW96" s="160">
        <f>SUMPRODUCT((CV$3=المنصرف!$E$3:$E$717)*1,('بيان العهد والتسويات'!$C96=المنصرف!$C$3:$C$717)*1,المنصرف!$J$3:$J$717)</f>
        <v>0</v>
      </c>
      <c r="CX96" s="160">
        <f>SUMPRODUCT((CX$3=المنصرف!$E$3:$E$717)*1,('بيان العهد والتسويات'!$C96=المنصرف!$C$3:$C$717)*1,المنصرف!$G$3:$G$717)</f>
        <v>0</v>
      </c>
      <c r="CY96" s="160">
        <f>SUMPRODUCT((CX$3=المنصرف!$E$3:$E$717)*1,('بيان العهد والتسويات'!$C96=المنصرف!$C$3:$C$717)*1,المنصرف!$J$3:$J$717)</f>
        <v>0</v>
      </c>
      <c r="CZ96" s="160">
        <f>SUMPRODUCT((CZ$3=المنصرف!$E$3:$E$717)*1,('بيان العهد والتسويات'!$C96=المنصرف!$C$3:$C$717)*1,المنصرف!$G$3:$G$717)</f>
        <v>0</v>
      </c>
      <c r="DA96" s="160">
        <f>SUMPRODUCT((CZ$3=المنصرف!$E$3:$E$717)*1,('بيان العهد والتسويات'!$C96=المنصرف!$C$3:$C$717)*1,المنصرف!$J$3:$J$717)</f>
        <v>0</v>
      </c>
    </row>
    <row r="97" spans="3:105" ht="20.25" x14ac:dyDescent="0.15">
      <c r="C97" s="134">
        <v>45929</v>
      </c>
      <c r="D97" s="121">
        <f>SUMPRODUCT(($D$3=المنصرف!$E$3:$E$717)*1,('بيان العهد والتسويات'!$C97=المنصرف!$C$3:$C$717)*1,المنصرف!$G$3:$G$717)</f>
        <v>0</v>
      </c>
      <c r="E97" s="122">
        <f>SUMPRODUCT(($D$3=المنصرف!$E$3:$E$717)*1,('بيان العهد والتسويات'!$C97=المنصرف!$C$3:$C$717)*1,المنصرف!$J$3:$J$717)</f>
        <v>0</v>
      </c>
      <c r="F97" s="124">
        <f>SUMPRODUCT(($F$3=المنصرف!$E$3:$E$717)*1,('بيان العهد والتسويات'!$C97=المنصرف!$C$3:$C$717)*1,المنصرف!$G$3:$G$717)</f>
        <v>0</v>
      </c>
      <c r="G97" s="123">
        <f>SUMPRODUCT(($F$3=المنصرف!$E$3:$E$717)*1,('بيان العهد والتسويات'!$C97=المنصرف!$C$3:$C$717)*1,المنصرف!$J$3:$J$717)</f>
        <v>0</v>
      </c>
      <c r="H97" s="121">
        <f>SUMPRODUCT(($H$3=المنصرف!$E$3:$E$717)*1,('بيان العهد والتسويات'!$C97=المنصرف!$C$3:$C$717)*1,المنصرف!$G$3:$G$717)</f>
        <v>0</v>
      </c>
      <c r="I97" s="122">
        <f>SUMPRODUCT(($H$3=المنصرف!$E$3:$E$717)*1,('بيان العهد والتسويات'!$C97=المنصرف!$C$3:$C$717)*1,المنصرف!$J$3:$J$717)</f>
        <v>0</v>
      </c>
      <c r="J97" s="124">
        <f>SUMPRODUCT(($J$3=المنصرف!$E$3:$E$717)*1,('بيان العهد والتسويات'!$C97=المنصرف!$C$3:$C$717)*1,المنصرف!$G$3:$G$717)</f>
        <v>0</v>
      </c>
      <c r="K97" s="123">
        <f>SUMPRODUCT(($J$3=المنصرف!$E$3:$E$717)*1,('بيان العهد والتسويات'!$C97=المنصرف!$C$3:$C$717)*1,المنصرف!$J$3:$J$717)</f>
        <v>0</v>
      </c>
      <c r="L97" s="121">
        <f>SUMPRODUCT(($L$3=المنصرف!$E$3:$E$717)*1,('بيان العهد والتسويات'!$C97=المنصرف!$C$3:$C$717)*1,المنصرف!$G$3:$G$717)</f>
        <v>0</v>
      </c>
      <c r="M97" s="122">
        <f>SUMPRODUCT(($L$3=المنصرف!$E$3:$E$717)*1,('بيان العهد والتسويات'!$C97=المنصرف!$C$3:$C$717)*1,المنصرف!$J$3:$J$717)</f>
        <v>0</v>
      </c>
      <c r="N97" s="124">
        <f>SUMPRODUCT(($N$3=المنصرف!$E$3:$E$717)*1,('بيان العهد والتسويات'!$C97=المنصرف!$C$3:$C$717)*1,المنصرف!$G$3:$G$717)</f>
        <v>0</v>
      </c>
      <c r="O97" s="123">
        <f>SUMPRODUCT(($N$3=المنصرف!$E$3:$E$717)*1,('بيان العهد والتسويات'!$C97=المنصرف!$C$3:$C$717)*1,المنصرف!$J$3:$J$717)</f>
        <v>0</v>
      </c>
      <c r="P97" s="121">
        <f>SUMPRODUCT(($P$3=المنصرف!$E$3:$E$717)*1,('بيان العهد والتسويات'!$C97=المنصرف!$C$3:$C$717)*1,المنصرف!$G$3:$G$717)</f>
        <v>0</v>
      </c>
      <c r="Q97" s="122">
        <f>SUMPRODUCT(($P$3=المنصرف!$E$3:$E$717)*1,('بيان العهد والتسويات'!$C97=المنصرف!$C$3:$C$717)*1,المنصرف!$J$3:$J$717)</f>
        <v>0</v>
      </c>
      <c r="R97" s="124">
        <f>SUMPRODUCT(($R$3=المنصرف!$E$3:$E$717)*1,('بيان العهد والتسويات'!$C97=المنصرف!$C$3:$C$717)*1,المنصرف!$G$3:$G$717)</f>
        <v>0</v>
      </c>
      <c r="S97" s="123">
        <f>SUMPRODUCT(($R$3=المنصرف!$E$3:$E$717)*1,('بيان العهد والتسويات'!$C97=المنصرف!$C$3:$C$717)*1,المنصرف!$J$3:$J$717)</f>
        <v>0</v>
      </c>
      <c r="T97" s="121">
        <f>SUMPRODUCT(($T$3=المنصرف!$E$3:$E$717)*1,('بيان العهد والتسويات'!$C97=المنصرف!$C$3:$C$717)*1,المنصرف!$G$3:$G$717)</f>
        <v>0</v>
      </c>
      <c r="U97" s="122">
        <f>SUMPRODUCT(($T$3=المنصرف!$E$3:$E$717)*1,('بيان العهد والتسويات'!$C97=المنصرف!$C$3:$C$717)*1,المنصرف!$J$3:$J$717)</f>
        <v>0</v>
      </c>
      <c r="V97" s="124">
        <f>SUMPRODUCT(($V$3=المنصرف!$E$3:$E$717)*1,('بيان العهد والتسويات'!$C97=المنصرف!$C$3:$C$717)*1,المنصرف!$G$3:$G$717)</f>
        <v>0</v>
      </c>
      <c r="W97" s="123">
        <f>SUMPRODUCT(($V$3=المنصرف!$E$3:$E$717)*1,('بيان العهد والتسويات'!$C97=المنصرف!$C$3:$C$717)*1,المنصرف!$J$3:$J$717)</f>
        <v>0</v>
      </c>
      <c r="X97" s="121">
        <f>SUMPRODUCT(($X$3=المنصرف!$E$3:$E$717)*1,('بيان العهد والتسويات'!$C97=المنصرف!$C$3:$C$717)*1,المنصرف!$G$3:$G$717)</f>
        <v>0</v>
      </c>
      <c r="Y97" s="122">
        <f>SUMPRODUCT(($X$3=المنصرف!$E$3:$E$717)*1,('بيان العهد والتسويات'!$C97=المنصرف!$C$3:$C$717)*1,المنصرف!$J$3:$J$717)</f>
        <v>0</v>
      </c>
      <c r="Z97" s="124">
        <f>SUMPRODUCT(($Z$3=المنصرف!$E$3:$E$717)*1,('بيان العهد والتسويات'!$C97=المنصرف!$C$3:$C$717)*1,المنصرف!$G$3:$G$717)</f>
        <v>0</v>
      </c>
      <c r="AA97" s="123">
        <f>SUMPRODUCT(($Z$3=المنصرف!$E$3:$E$717)*1,('بيان العهد والتسويات'!$C97=المنصرف!$C$3:$C$717)*1,المنصرف!$J$3:$J$717)</f>
        <v>0</v>
      </c>
      <c r="AB97" s="121">
        <f>SUMPRODUCT(($AB$3=المنصرف!$E$3:$E$717)*1,('بيان العهد والتسويات'!$C97=المنصرف!$C$3:$C$717)*1,المنصرف!$G$3:$G$717)</f>
        <v>0</v>
      </c>
      <c r="AC97" s="122">
        <f>SUMPRODUCT(($AB$3=المنصرف!$E$3:$E$717)*1,('بيان العهد والتسويات'!$C97=المنصرف!$C$3:$C$717)*1,المنصرف!$J$3:$J$717)</f>
        <v>0</v>
      </c>
      <c r="AD97" s="124">
        <f>SUMPRODUCT(($AD$3=المنصرف!$E$3:$E$717)*1,('بيان العهد والتسويات'!$C97=المنصرف!$C$3:$C$717)*1,المنصرف!$G$3:$G$717)</f>
        <v>0</v>
      </c>
      <c r="AE97" s="123">
        <f>SUMPRODUCT(($AD$3=المنصرف!$E$3:$E$717)*1,('بيان العهد والتسويات'!$C97=المنصرف!$C$3:$C$717)*1,المنصرف!$J$3:$J$717)</f>
        <v>0</v>
      </c>
      <c r="AF97" s="121">
        <f>SUMPRODUCT(($AF$3=المنصرف!$E$3:$E$717)*1,('بيان العهد والتسويات'!$C97=المنصرف!$C$3:$C$717)*1,المنصرف!$G$3:$G$717)</f>
        <v>0</v>
      </c>
      <c r="AG97" s="122">
        <f>SUMPRODUCT(($AF$3=المنصرف!$E$3:$E$717)*1,('بيان العهد والتسويات'!$C97=المنصرف!$C$3:$C$717)*1,المنصرف!$J$3:$J$717)</f>
        <v>0</v>
      </c>
      <c r="AH97" s="124">
        <f>SUMPRODUCT(($AH$3=المنصرف!$E$3:$E$717)*1,('بيان العهد والتسويات'!$C97=المنصرف!$C$3:$C$717)*1,المنصرف!$G$3:$G$717)</f>
        <v>0</v>
      </c>
      <c r="AI97" s="123">
        <f>SUMPRODUCT(($AH$3=المنصرف!$E$3:$E$717)*1,('بيان العهد والتسويات'!$C97=المنصرف!$C$3:$C$717)*1,المنصرف!$J$3:$J$717)</f>
        <v>0</v>
      </c>
      <c r="AJ97" s="145">
        <f>SUMPRODUCT((AJ$3=المنصرف!$E$3:$E$717)*1,('بيان العهد والتسويات'!$C97=المنصرف!$C$3:$C$717)*1,المنصرف!$G$3:$G$717)</f>
        <v>0</v>
      </c>
      <c r="AK97" s="145">
        <f>SUMPRODUCT((AJ$3=المنصرف!$E$3:$E$717)*1,('بيان العهد والتسويات'!$C97=المنصرف!$C$3:$C$717)*1,المنصرف!$J$3:$J$717)</f>
        <v>0</v>
      </c>
      <c r="AL97" s="161">
        <f>SUMPRODUCT((AL$3=المنصرف!$E$3:$E$717)*1,('بيان العهد والتسويات'!$C97=المنصرف!$C$3:$C$717)*1,المنصرف!$G$3:$G$717)</f>
        <v>0</v>
      </c>
      <c r="AM97" s="161">
        <f>SUMPRODUCT((AL$3=المنصرف!$E$3:$E$717)*1,('بيان العهد والتسويات'!$C97=المنصرف!$C$3:$C$717)*1,المنصرف!$J$3:$J$717)</f>
        <v>0</v>
      </c>
      <c r="AN97" s="160">
        <f>SUMPRODUCT((AN$3=المنصرف!$E$3:$E$717)*1,('بيان العهد والتسويات'!$C97=المنصرف!$C$3:$C$717)*1,المنصرف!$G$3:$G$717)</f>
        <v>0</v>
      </c>
      <c r="AO97" s="160">
        <f>SUMPRODUCT((AN$3=المنصرف!$E$3:$E$717)*1,('بيان العهد والتسويات'!$C97=المنصرف!$C$3:$C$717)*1,المنصرف!$J$3:$J$717)</f>
        <v>0</v>
      </c>
      <c r="AP97" s="160">
        <f>SUMPRODUCT((AP$3=المنصرف!$E$3:$E$717)*1,('بيان العهد والتسويات'!$C97=المنصرف!$C$3:$C$717)*1,المنصرف!$G$3:$G$717)</f>
        <v>0</v>
      </c>
      <c r="AQ97" s="160">
        <f>SUMPRODUCT((AP$3=المنصرف!$E$3:$E$717)*1,('بيان العهد والتسويات'!$C97=المنصرف!$C$3:$C$717)*1,المنصرف!$J$3:$J$717)</f>
        <v>0</v>
      </c>
      <c r="AR97" s="160">
        <f>SUMPRODUCT((AR$3=المنصرف!$E$3:$E$717)*1,('بيان العهد والتسويات'!$C97=المنصرف!$C$3:$C$717)*1,المنصرف!$G$3:$G$717)</f>
        <v>0</v>
      </c>
      <c r="AS97" s="160">
        <f>SUMPRODUCT((AR$3=المنصرف!$E$3:$E$717)*1,('بيان العهد والتسويات'!$C97=المنصرف!$C$3:$C$717)*1,المنصرف!$J$3:$J$717)</f>
        <v>0</v>
      </c>
      <c r="AT97" s="160">
        <f>SUMPRODUCT((AT$3=المنصرف!$E$3:$E$717)*1,('بيان العهد والتسويات'!$C97=المنصرف!$C$3:$C$717)*1,المنصرف!$G$3:$G$717)</f>
        <v>0</v>
      </c>
      <c r="AU97" s="160">
        <f>SUMPRODUCT((AT$3=المنصرف!$E$3:$E$717)*1,('بيان العهد والتسويات'!$C97=المنصرف!$C$3:$C$717)*1,المنصرف!$J$3:$J$717)</f>
        <v>0</v>
      </c>
      <c r="AV97" s="160">
        <f>SUMPRODUCT((AV$3=المنصرف!$E$3:$E$717)*1,('بيان العهد والتسويات'!$C97=المنصرف!$C$3:$C$717)*1,المنصرف!$G$3:$G$717)</f>
        <v>0</v>
      </c>
      <c r="AW97" s="160">
        <f>SUMPRODUCT((AV$3=المنصرف!$E$3:$E$717)*1,('بيان العهد والتسويات'!$C97=المنصرف!$C$3:$C$717)*1,المنصرف!$J$3:$J$717)</f>
        <v>0</v>
      </c>
      <c r="AX97" s="160">
        <f>SUMPRODUCT((AX$3=المنصرف!$E$3:$E$717)*1,('بيان العهد والتسويات'!$C97=المنصرف!$C$3:$C$717)*1,المنصرف!$G$3:$G$717)</f>
        <v>0</v>
      </c>
      <c r="AY97" s="160">
        <f>SUMPRODUCT((AX$3=المنصرف!$E$3:$E$717)*1,('بيان العهد والتسويات'!$C97=المنصرف!$C$3:$C$717)*1,المنصرف!$J$3:$J$717)</f>
        <v>0</v>
      </c>
      <c r="AZ97" s="160">
        <f>SUMPRODUCT((AZ$3=المنصرف!$E$3:$E$717)*1,('بيان العهد والتسويات'!$C97=المنصرف!$C$3:$C$717)*1,المنصرف!$G$3:$G$717)</f>
        <v>0</v>
      </c>
      <c r="BA97" s="160">
        <f>SUMPRODUCT((AZ$3=المنصرف!$E$3:$E$717)*1,('بيان العهد والتسويات'!$C97=المنصرف!$C$3:$C$717)*1,المنصرف!$J$3:$J$717)</f>
        <v>0</v>
      </c>
      <c r="BB97" s="160">
        <f>SUMPRODUCT((BB$3=المنصرف!$E$3:$E$717)*1,('بيان العهد والتسويات'!$C97=المنصرف!$C$3:$C$717)*1,المنصرف!$G$3:$G$717)</f>
        <v>0</v>
      </c>
      <c r="BC97" s="160">
        <f>SUMPRODUCT((BB$3=المنصرف!$E$3:$E$717)*1,('بيان العهد والتسويات'!$C97=المنصرف!$C$3:$C$717)*1,المنصرف!$J$3:$J$717)</f>
        <v>0</v>
      </c>
      <c r="BD97" s="160">
        <f>SUMPRODUCT((BD$3=المنصرف!$E$3:$E$717)*1,('بيان العهد والتسويات'!$C97=المنصرف!$C$3:$C$717)*1,المنصرف!$G$3:$G$717)</f>
        <v>0</v>
      </c>
      <c r="BE97" s="160">
        <f>SUMPRODUCT((BD$3=المنصرف!$E$3:$E$717)*1,('بيان العهد والتسويات'!$C97=المنصرف!$C$3:$C$717)*1,المنصرف!$J$3:$J$717)</f>
        <v>0</v>
      </c>
      <c r="BF97" s="160">
        <f>SUMPRODUCT((BF$3=المنصرف!$E$3:$E$717)*1,('بيان العهد والتسويات'!$C97=المنصرف!$C$3:$C$717)*1,المنصرف!$G$3:$G$717)</f>
        <v>0</v>
      </c>
      <c r="BG97" s="160">
        <f>SUMPRODUCT((BF$3=المنصرف!$E$3:$E$717)*1,('بيان العهد والتسويات'!$C97=المنصرف!$C$3:$C$717)*1,المنصرف!$J$3:$J$717)</f>
        <v>0</v>
      </c>
      <c r="BH97" s="160">
        <f>SUMPRODUCT((BH$3=المنصرف!$E$3:$E$717)*1,('بيان العهد والتسويات'!$C97=المنصرف!$C$3:$C$717)*1,المنصرف!$G$3:$G$717)</f>
        <v>0</v>
      </c>
      <c r="BI97" s="160">
        <f>SUMPRODUCT((BH$3=المنصرف!$E$3:$E$717)*1,('بيان العهد والتسويات'!$C97=المنصرف!$C$3:$C$717)*1,المنصرف!$J$3:$J$717)</f>
        <v>0</v>
      </c>
      <c r="BJ97" s="160">
        <f>SUMPRODUCT((BJ$3=المنصرف!$E$3:$E$717)*1,('بيان العهد والتسويات'!$C97=المنصرف!$C$3:$C$717)*1,المنصرف!$G$3:$G$717)</f>
        <v>0</v>
      </c>
      <c r="BK97" s="160">
        <f>SUMPRODUCT((BJ$3=المنصرف!$E$3:$E$717)*1,('بيان العهد والتسويات'!$C97=المنصرف!$C$3:$C$717)*1,المنصرف!$J$3:$J$717)</f>
        <v>0</v>
      </c>
      <c r="BL97" s="160">
        <f>SUMPRODUCT((BL$3=المنصرف!$E$3:$E$717)*1,('بيان العهد والتسويات'!$C97=المنصرف!$C$3:$C$717)*1,المنصرف!$G$3:$G$717)</f>
        <v>0</v>
      </c>
      <c r="BM97" s="160">
        <f>SUMPRODUCT((BL$3=المنصرف!$E$3:$E$717)*1,('بيان العهد والتسويات'!$C97=المنصرف!$C$3:$C$717)*1,المنصرف!$J$3:$J$717)</f>
        <v>0</v>
      </c>
      <c r="BN97" s="160">
        <f>SUMPRODUCT((BN$3=المنصرف!$E$3:$E$717)*1,('بيان العهد والتسويات'!$C97=المنصرف!$C$3:$C$717)*1,المنصرف!$G$3:$G$717)</f>
        <v>0</v>
      </c>
      <c r="BO97" s="160">
        <f>SUMPRODUCT((BN$3=المنصرف!$E$3:$E$717)*1,('بيان العهد والتسويات'!$C97=المنصرف!$C$3:$C$717)*1,المنصرف!$J$3:$J$717)</f>
        <v>0</v>
      </c>
      <c r="BP97" s="160">
        <f>SUMPRODUCT((BP$3=المنصرف!$E$3:$E$717)*1,('بيان العهد والتسويات'!$C97=المنصرف!$C$3:$C$717)*1,المنصرف!$G$3:$G$717)</f>
        <v>0</v>
      </c>
      <c r="BQ97" s="160">
        <f>SUMPRODUCT((BP$3=المنصرف!$E$3:$E$717)*1,('بيان العهد والتسويات'!$C97=المنصرف!$C$3:$C$717)*1,المنصرف!$J$3:$J$717)</f>
        <v>0</v>
      </c>
      <c r="BR97" s="160">
        <f>SUMPRODUCT((BR$3=المنصرف!$E$3:$E$717)*1,('بيان العهد والتسويات'!$C97=المنصرف!$C$3:$C$717)*1,المنصرف!$G$3:$G$717)</f>
        <v>0</v>
      </c>
      <c r="BS97" s="160">
        <f>SUMPRODUCT((BR$3=المنصرف!$E$3:$E$717)*1,('بيان العهد والتسويات'!$C97=المنصرف!$C$3:$C$717)*1,المنصرف!$J$3:$J$717)</f>
        <v>0</v>
      </c>
      <c r="BT97" s="160">
        <f>SUMPRODUCT((BT$3=المنصرف!$E$3:$E$717)*1,('بيان العهد والتسويات'!$C97=المنصرف!$C$3:$C$717)*1,المنصرف!$G$3:$G$717)</f>
        <v>0</v>
      </c>
      <c r="BU97" s="160">
        <f>SUMPRODUCT((BT$3=المنصرف!$E$3:$E$717)*1,('بيان العهد والتسويات'!$C97=المنصرف!$C$3:$C$717)*1,المنصرف!$J$3:$J$717)</f>
        <v>0</v>
      </c>
      <c r="BV97" s="160">
        <f>SUMPRODUCT((BV$3=المنصرف!$E$3:$E$717)*1,('بيان العهد والتسويات'!$C97=المنصرف!$C$3:$C$717)*1,المنصرف!$G$3:$G$717)</f>
        <v>0</v>
      </c>
      <c r="BW97" s="160">
        <f>SUMPRODUCT((BV$3=المنصرف!$E$3:$E$717)*1,('بيان العهد والتسويات'!$C97=المنصرف!$C$3:$C$717)*1,المنصرف!$J$3:$J$717)</f>
        <v>0</v>
      </c>
      <c r="BX97" s="160">
        <f>SUMPRODUCT((BX$3=المنصرف!$E$3:$E$717)*1,('بيان العهد والتسويات'!$C97=المنصرف!$C$3:$C$717)*1,المنصرف!$G$3:$G$717)</f>
        <v>0</v>
      </c>
      <c r="BY97" s="160">
        <f>SUMPRODUCT((BX$3=المنصرف!$E$3:$E$717)*1,('بيان العهد والتسويات'!$C97=المنصرف!$C$3:$C$717)*1,المنصرف!$J$3:$J$717)</f>
        <v>0</v>
      </c>
      <c r="BZ97" s="160">
        <f>SUMPRODUCT((BZ$3=المنصرف!$E$3:$E$717)*1,('بيان العهد والتسويات'!$C97=المنصرف!$C$3:$C$717)*1,المنصرف!$G$3:$G$717)</f>
        <v>0</v>
      </c>
      <c r="CA97" s="160">
        <f>SUMPRODUCT((BZ$3=المنصرف!$E$3:$E$717)*1,('بيان العهد والتسويات'!$C97=المنصرف!$C$3:$C$717)*1,المنصرف!$J$3:$J$717)</f>
        <v>0</v>
      </c>
      <c r="CB97" s="160">
        <f>SUMPRODUCT((CB$3=المنصرف!$E$3:$E$717)*1,('بيان العهد والتسويات'!$C97=المنصرف!$C$3:$C$717)*1,المنصرف!$G$3:$G$717)</f>
        <v>0</v>
      </c>
      <c r="CC97" s="160">
        <f>SUMPRODUCT((CB$3=المنصرف!$E$3:$E$717)*1,('بيان العهد والتسويات'!$C97=المنصرف!$C$3:$C$717)*1,المنصرف!$J$3:$J$717)</f>
        <v>0</v>
      </c>
      <c r="CD97" s="160">
        <f>SUMPRODUCT((CD$3=المنصرف!$E$3:$E$717)*1,('بيان العهد والتسويات'!$C97=المنصرف!$C$3:$C$717)*1,المنصرف!$G$3:$G$717)</f>
        <v>0</v>
      </c>
      <c r="CE97" s="160">
        <f>SUMPRODUCT((CD$3=المنصرف!$E$3:$E$717)*1,('بيان العهد والتسويات'!$C97=المنصرف!$C$3:$C$717)*1,المنصرف!$J$3:$J$717)</f>
        <v>0</v>
      </c>
      <c r="CF97" s="160">
        <f>SUMPRODUCT((CF$3=المنصرف!$E$3:$E$717)*1,('بيان العهد والتسويات'!$C97=المنصرف!$C$3:$C$717)*1,المنصرف!$G$3:$G$717)</f>
        <v>0</v>
      </c>
      <c r="CG97" s="160">
        <f>SUMPRODUCT((CF$3=المنصرف!$E$3:$E$717)*1,('بيان العهد والتسويات'!$C97=المنصرف!$C$3:$C$717)*1,المنصرف!$J$3:$J$717)</f>
        <v>0</v>
      </c>
      <c r="CH97" s="160">
        <f>SUMPRODUCT((CH$3=المنصرف!$E$3:$E$717)*1,('بيان العهد والتسويات'!$C97=المنصرف!$C$3:$C$717)*1,المنصرف!$G$3:$G$717)</f>
        <v>0</v>
      </c>
      <c r="CI97" s="160">
        <f>SUMPRODUCT((CH$3=المنصرف!$E$3:$E$717)*1,('بيان العهد والتسويات'!$C97=المنصرف!$C$3:$C$717)*1,المنصرف!$J$3:$J$717)</f>
        <v>0</v>
      </c>
      <c r="CJ97" s="160">
        <f>SUMPRODUCT((CJ$3=المنصرف!$E$3:$E$717)*1,('بيان العهد والتسويات'!$C97=المنصرف!$C$3:$C$717)*1,المنصرف!$G$3:$G$717)</f>
        <v>0</v>
      </c>
      <c r="CK97" s="160">
        <f>SUMPRODUCT((CJ$3=المنصرف!$E$3:$E$717)*1,('بيان العهد والتسويات'!$C97=المنصرف!$C$3:$C$717)*1,المنصرف!$J$3:$J$717)</f>
        <v>0</v>
      </c>
      <c r="CL97" s="160">
        <f>SUMPRODUCT((CL$3=المنصرف!$E$3:$E$717)*1,('بيان العهد والتسويات'!$C97=المنصرف!$C$3:$C$717)*1,المنصرف!$G$3:$G$717)</f>
        <v>0</v>
      </c>
      <c r="CM97" s="160">
        <f>SUMPRODUCT((CL$3=المنصرف!$E$3:$E$717)*1,('بيان العهد والتسويات'!$C97=المنصرف!$C$3:$C$717)*1,المنصرف!$J$3:$J$717)</f>
        <v>0</v>
      </c>
      <c r="CN97" s="160">
        <f>SUMPRODUCT((CN$3=المنصرف!$E$3:$E$717)*1,('بيان العهد والتسويات'!$C97=المنصرف!$C$3:$C$717)*1,المنصرف!$G$3:$G$717)</f>
        <v>0</v>
      </c>
      <c r="CO97" s="160">
        <f>SUMPRODUCT((CN$3=المنصرف!$E$3:$E$717)*1,('بيان العهد والتسويات'!$C97=المنصرف!$C$3:$C$717)*1,المنصرف!$J$3:$J$717)</f>
        <v>0</v>
      </c>
      <c r="CP97" s="160">
        <f>SUMPRODUCT((CP$3=المنصرف!$E$3:$E$717)*1,('بيان العهد والتسويات'!$C97=المنصرف!$C$3:$C$717)*1,المنصرف!$G$3:$G$717)</f>
        <v>0</v>
      </c>
      <c r="CQ97" s="160">
        <f>SUMPRODUCT((CP$3=المنصرف!$E$3:$E$717)*1,('بيان العهد والتسويات'!$C97=المنصرف!$C$3:$C$717)*1,المنصرف!$J$3:$J$717)</f>
        <v>0</v>
      </c>
      <c r="CR97" s="160">
        <f>SUMPRODUCT((CR$3=المنصرف!$E$3:$E$717)*1,('بيان العهد والتسويات'!$C97=المنصرف!$C$3:$C$717)*1,المنصرف!$G$3:$G$717)</f>
        <v>0</v>
      </c>
      <c r="CS97" s="160">
        <f>SUMPRODUCT((CR$3=المنصرف!$E$3:$E$717)*1,('بيان العهد والتسويات'!$C97=المنصرف!$C$3:$C$717)*1,المنصرف!$J$3:$J$717)</f>
        <v>0</v>
      </c>
      <c r="CT97" s="160">
        <f>SUMPRODUCT((CT$3=المنصرف!$E$3:$E$717)*1,('بيان العهد والتسويات'!$C97=المنصرف!$C$3:$C$717)*1,المنصرف!$G$3:$G$717)</f>
        <v>0</v>
      </c>
      <c r="CU97" s="160">
        <f>SUMPRODUCT((CT$3=المنصرف!$E$3:$E$717)*1,('بيان العهد والتسويات'!$C97=المنصرف!$C$3:$C$717)*1,المنصرف!$J$3:$J$717)</f>
        <v>0</v>
      </c>
      <c r="CV97" s="160">
        <f>SUMPRODUCT((CV$3=المنصرف!$E$3:$E$717)*1,('بيان العهد والتسويات'!$C97=المنصرف!$C$3:$C$717)*1,المنصرف!$G$3:$G$717)</f>
        <v>0</v>
      </c>
      <c r="CW97" s="160">
        <f>SUMPRODUCT((CV$3=المنصرف!$E$3:$E$717)*1,('بيان العهد والتسويات'!$C97=المنصرف!$C$3:$C$717)*1,المنصرف!$J$3:$J$717)</f>
        <v>0</v>
      </c>
      <c r="CX97" s="160">
        <f>SUMPRODUCT((CX$3=المنصرف!$E$3:$E$717)*1,('بيان العهد والتسويات'!$C97=المنصرف!$C$3:$C$717)*1,المنصرف!$G$3:$G$717)</f>
        <v>0</v>
      </c>
      <c r="CY97" s="160">
        <f>SUMPRODUCT((CX$3=المنصرف!$E$3:$E$717)*1,('بيان العهد والتسويات'!$C97=المنصرف!$C$3:$C$717)*1,المنصرف!$J$3:$J$717)</f>
        <v>0</v>
      </c>
      <c r="CZ97" s="160">
        <f>SUMPRODUCT((CZ$3=المنصرف!$E$3:$E$717)*1,('بيان العهد والتسويات'!$C97=المنصرف!$C$3:$C$717)*1,المنصرف!$G$3:$G$717)</f>
        <v>0</v>
      </c>
      <c r="DA97" s="160">
        <f>SUMPRODUCT((CZ$3=المنصرف!$E$3:$E$717)*1,('بيان العهد والتسويات'!$C97=المنصرف!$C$3:$C$717)*1,المنصرف!$J$3:$J$717)</f>
        <v>0</v>
      </c>
    </row>
    <row r="98" spans="3:105" ht="20.25" x14ac:dyDescent="0.15">
      <c r="C98" s="134">
        <v>45930</v>
      </c>
      <c r="D98" s="121">
        <f>SUMPRODUCT(($D$3=المنصرف!$E$3:$E$717)*1,('بيان العهد والتسويات'!$C98=المنصرف!$C$3:$C$717)*1,المنصرف!$G$3:$G$717)</f>
        <v>0</v>
      </c>
      <c r="E98" s="122">
        <f>SUMPRODUCT(($D$3=المنصرف!$E$3:$E$717)*1,('بيان العهد والتسويات'!$C98=المنصرف!$C$3:$C$717)*1,المنصرف!$J$3:$J$717)</f>
        <v>0</v>
      </c>
      <c r="F98" s="124">
        <f>SUMPRODUCT(($F$3=المنصرف!$E$3:$E$717)*1,('بيان العهد والتسويات'!$C98=المنصرف!$C$3:$C$717)*1,المنصرف!$G$3:$G$717)</f>
        <v>0</v>
      </c>
      <c r="G98" s="123">
        <f>SUMPRODUCT(($F$3=المنصرف!$E$3:$E$717)*1,('بيان العهد والتسويات'!$C98=المنصرف!$C$3:$C$717)*1,المنصرف!$J$3:$J$717)</f>
        <v>0</v>
      </c>
      <c r="H98" s="121">
        <f>SUMPRODUCT(($H$3=المنصرف!$E$3:$E$717)*1,('بيان العهد والتسويات'!$C98=المنصرف!$C$3:$C$717)*1,المنصرف!$G$3:$G$717)</f>
        <v>0</v>
      </c>
      <c r="I98" s="122">
        <f>SUMPRODUCT(($H$3=المنصرف!$E$3:$E$717)*1,('بيان العهد والتسويات'!$C98=المنصرف!$C$3:$C$717)*1,المنصرف!$J$3:$J$717)</f>
        <v>0</v>
      </c>
      <c r="J98" s="124">
        <f>SUMPRODUCT(($J$3=المنصرف!$E$3:$E$717)*1,('بيان العهد والتسويات'!$C98=المنصرف!$C$3:$C$717)*1,المنصرف!$G$3:$G$717)</f>
        <v>0</v>
      </c>
      <c r="K98" s="123">
        <f>SUMPRODUCT(($J$3=المنصرف!$E$3:$E$717)*1,('بيان العهد والتسويات'!$C98=المنصرف!$C$3:$C$717)*1,المنصرف!$J$3:$J$717)</f>
        <v>0</v>
      </c>
      <c r="L98" s="121">
        <f>SUMPRODUCT(($L$3=المنصرف!$E$3:$E$717)*1,('بيان العهد والتسويات'!$C98=المنصرف!$C$3:$C$717)*1,المنصرف!$G$3:$G$717)</f>
        <v>0</v>
      </c>
      <c r="M98" s="122">
        <f>SUMPRODUCT(($L$3=المنصرف!$E$3:$E$717)*1,('بيان العهد والتسويات'!$C98=المنصرف!$C$3:$C$717)*1,المنصرف!$J$3:$J$717)</f>
        <v>0</v>
      </c>
      <c r="N98" s="124">
        <f>SUMPRODUCT(($N$3=المنصرف!$E$3:$E$717)*1,('بيان العهد والتسويات'!$C98=المنصرف!$C$3:$C$717)*1,المنصرف!$G$3:$G$717)</f>
        <v>0</v>
      </c>
      <c r="O98" s="123">
        <f>SUMPRODUCT(($N$3=المنصرف!$E$3:$E$717)*1,('بيان العهد والتسويات'!$C98=المنصرف!$C$3:$C$717)*1,المنصرف!$J$3:$J$717)</f>
        <v>0</v>
      </c>
      <c r="P98" s="121">
        <f>SUMPRODUCT(($P$3=المنصرف!$E$3:$E$717)*1,('بيان العهد والتسويات'!$C98=المنصرف!$C$3:$C$717)*1,المنصرف!$G$3:$G$717)</f>
        <v>0</v>
      </c>
      <c r="Q98" s="122">
        <f>SUMPRODUCT(($P$3=المنصرف!$E$3:$E$717)*1,('بيان العهد والتسويات'!$C98=المنصرف!$C$3:$C$717)*1,المنصرف!$J$3:$J$717)</f>
        <v>0</v>
      </c>
      <c r="R98" s="124">
        <f>SUMPRODUCT(($R$3=المنصرف!$E$3:$E$717)*1,('بيان العهد والتسويات'!$C98=المنصرف!$C$3:$C$717)*1,المنصرف!$G$3:$G$717)</f>
        <v>0</v>
      </c>
      <c r="S98" s="123">
        <f>SUMPRODUCT(($R$3=المنصرف!$E$3:$E$717)*1,('بيان العهد والتسويات'!$C98=المنصرف!$C$3:$C$717)*1,المنصرف!$J$3:$J$717)</f>
        <v>0</v>
      </c>
      <c r="T98" s="121">
        <f>SUMPRODUCT(($T$3=المنصرف!$E$3:$E$717)*1,('بيان العهد والتسويات'!$C98=المنصرف!$C$3:$C$717)*1,المنصرف!$G$3:$G$717)</f>
        <v>0</v>
      </c>
      <c r="U98" s="122">
        <f>SUMPRODUCT(($T$3=المنصرف!$E$3:$E$717)*1,('بيان العهد والتسويات'!$C98=المنصرف!$C$3:$C$717)*1,المنصرف!$J$3:$J$717)</f>
        <v>0</v>
      </c>
      <c r="V98" s="124">
        <f>SUMPRODUCT(($V$3=المنصرف!$E$3:$E$717)*1,('بيان العهد والتسويات'!$C98=المنصرف!$C$3:$C$717)*1,المنصرف!$G$3:$G$717)</f>
        <v>0</v>
      </c>
      <c r="W98" s="123">
        <f>SUMPRODUCT(($V$3=المنصرف!$E$3:$E$717)*1,('بيان العهد والتسويات'!$C98=المنصرف!$C$3:$C$717)*1,المنصرف!$J$3:$J$717)</f>
        <v>0</v>
      </c>
      <c r="X98" s="121">
        <f>SUMPRODUCT(($X$3=المنصرف!$E$3:$E$717)*1,('بيان العهد والتسويات'!$C98=المنصرف!$C$3:$C$717)*1,المنصرف!$G$3:$G$717)</f>
        <v>0</v>
      </c>
      <c r="Y98" s="122">
        <f>SUMPRODUCT(($X$3=المنصرف!$E$3:$E$717)*1,('بيان العهد والتسويات'!$C98=المنصرف!$C$3:$C$717)*1,المنصرف!$J$3:$J$717)</f>
        <v>0</v>
      </c>
      <c r="Z98" s="124">
        <f>SUMPRODUCT(($Z$3=المنصرف!$E$3:$E$717)*1,('بيان العهد والتسويات'!$C98=المنصرف!$C$3:$C$717)*1,المنصرف!$G$3:$G$717)</f>
        <v>0</v>
      </c>
      <c r="AA98" s="123">
        <f>SUMPRODUCT(($Z$3=المنصرف!$E$3:$E$717)*1,('بيان العهد والتسويات'!$C98=المنصرف!$C$3:$C$717)*1,المنصرف!$J$3:$J$717)</f>
        <v>0</v>
      </c>
      <c r="AB98" s="121">
        <f>SUMPRODUCT(($AB$3=المنصرف!$E$3:$E$717)*1,('بيان العهد والتسويات'!$C98=المنصرف!$C$3:$C$717)*1,المنصرف!$G$3:$G$717)</f>
        <v>0</v>
      </c>
      <c r="AC98" s="122">
        <f>SUMPRODUCT(($AB$3=المنصرف!$E$3:$E$717)*1,('بيان العهد والتسويات'!$C98=المنصرف!$C$3:$C$717)*1,المنصرف!$J$3:$J$717)</f>
        <v>0</v>
      </c>
      <c r="AD98" s="124">
        <f>SUMPRODUCT(($AD$3=المنصرف!$E$3:$E$717)*1,('بيان العهد والتسويات'!$C98=المنصرف!$C$3:$C$717)*1,المنصرف!$G$3:$G$717)</f>
        <v>0</v>
      </c>
      <c r="AE98" s="123">
        <f>SUMPRODUCT(($AD$3=المنصرف!$E$3:$E$717)*1,('بيان العهد والتسويات'!$C98=المنصرف!$C$3:$C$717)*1,المنصرف!$J$3:$J$717)</f>
        <v>0</v>
      </c>
      <c r="AF98" s="121">
        <f>SUMPRODUCT(($AF$3=المنصرف!$E$3:$E$717)*1,('بيان العهد والتسويات'!$C98=المنصرف!$C$3:$C$717)*1,المنصرف!$G$3:$G$717)</f>
        <v>0</v>
      </c>
      <c r="AG98" s="122">
        <f>SUMPRODUCT(($AF$3=المنصرف!$E$3:$E$717)*1,('بيان العهد والتسويات'!$C98=المنصرف!$C$3:$C$717)*1,المنصرف!$J$3:$J$717)</f>
        <v>0</v>
      </c>
      <c r="AH98" s="124">
        <f>SUMPRODUCT(($AH$3=المنصرف!$E$3:$E$717)*1,('بيان العهد والتسويات'!$C98=المنصرف!$C$3:$C$717)*1,المنصرف!$G$3:$G$717)</f>
        <v>0</v>
      </c>
      <c r="AI98" s="123">
        <f>SUMPRODUCT(($AH$3=المنصرف!$E$3:$E$717)*1,('بيان العهد والتسويات'!$C98=المنصرف!$C$3:$C$717)*1,المنصرف!$J$3:$J$717)</f>
        <v>0</v>
      </c>
      <c r="AJ98" s="145">
        <f>SUMPRODUCT((AJ$3=المنصرف!$E$3:$E$717)*1,('بيان العهد والتسويات'!$C98=المنصرف!$C$3:$C$717)*1,المنصرف!$G$3:$G$717)</f>
        <v>0</v>
      </c>
      <c r="AK98" s="145">
        <f>SUMPRODUCT((AJ$3=المنصرف!$E$3:$E$717)*1,('بيان العهد والتسويات'!$C98=المنصرف!$C$3:$C$717)*1,المنصرف!$J$3:$J$717)</f>
        <v>0</v>
      </c>
      <c r="AL98" s="161">
        <f>SUMPRODUCT((AL$3=المنصرف!$E$3:$E$717)*1,('بيان العهد والتسويات'!$C98=المنصرف!$C$3:$C$717)*1,المنصرف!$G$3:$G$717)</f>
        <v>0</v>
      </c>
      <c r="AM98" s="161">
        <f>SUMPRODUCT((AL$3=المنصرف!$E$3:$E$717)*1,('بيان العهد والتسويات'!$C98=المنصرف!$C$3:$C$717)*1,المنصرف!$J$3:$J$717)</f>
        <v>0</v>
      </c>
      <c r="AN98" s="160">
        <f>SUMPRODUCT((AN$3=المنصرف!$E$3:$E$717)*1,('بيان العهد والتسويات'!$C98=المنصرف!$C$3:$C$717)*1,المنصرف!$G$3:$G$717)</f>
        <v>0</v>
      </c>
      <c r="AO98" s="160">
        <f>SUMPRODUCT((AN$3=المنصرف!$E$3:$E$717)*1,('بيان العهد والتسويات'!$C98=المنصرف!$C$3:$C$717)*1,المنصرف!$J$3:$J$717)</f>
        <v>0</v>
      </c>
      <c r="AP98" s="160">
        <f>SUMPRODUCT((AP$3=المنصرف!$E$3:$E$717)*1,('بيان العهد والتسويات'!$C98=المنصرف!$C$3:$C$717)*1,المنصرف!$G$3:$G$717)</f>
        <v>0</v>
      </c>
      <c r="AQ98" s="160">
        <f>SUMPRODUCT((AP$3=المنصرف!$E$3:$E$717)*1,('بيان العهد والتسويات'!$C98=المنصرف!$C$3:$C$717)*1,المنصرف!$J$3:$J$717)</f>
        <v>0</v>
      </c>
      <c r="AR98" s="160">
        <f>SUMPRODUCT((AR$3=المنصرف!$E$3:$E$717)*1,('بيان العهد والتسويات'!$C98=المنصرف!$C$3:$C$717)*1,المنصرف!$G$3:$G$717)</f>
        <v>0</v>
      </c>
      <c r="AS98" s="160">
        <f>SUMPRODUCT((AR$3=المنصرف!$E$3:$E$717)*1,('بيان العهد والتسويات'!$C98=المنصرف!$C$3:$C$717)*1,المنصرف!$J$3:$J$717)</f>
        <v>0</v>
      </c>
      <c r="AT98" s="160">
        <f>SUMPRODUCT((AT$3=المنصرف!$E$3:$E$717)*1,('بيان العهد والتسويات'!$C98=المنصرف!$C$3:$C$717)*1,المنصرف!$G$3:$G$717)</f>
        <v>0</v>
      </c>
      <c r="AU98" s="160">
        <f>SUMPRODUCT((AT$3=المنصرف!$E$3:$E$717)*1,('بيان العهد والتسويات'!$C98=المنصرف!$C$3:$C$717)*1,المنصرف!$J$3:$J$717)</f>
        <v>0</v>
      </c>
      <c r="AV98" s="160">
        <f>SUMPRODUCT((AV$3=المنصرف!$E$3:$E$717)*1,('بيان العهد والتسويات'!$C98=المنصرف!$C$3:$C$717)*1,المنصرف!$G$3:$G$717)</f>
        <v>0</v>
      </c>
      <c r="AW98" s="160">
        <f>SUMPRODUCT((AV$3=المنصرف!$E$3:$E$717)*1,('بيان العهد والتسويات'!$C98=المنصرف!$C$3:$C$717)*1,المنصرف!$J$3:$J$717)</f>
        <v>0</v>
      </c>
      <c r="AX98" s="160">
        <f>SUMPRODUCT((AX$3=المنصرف!$E$3:$E$717)*1,('بيان العهد والتسويات'!$C98=المنصرف!$C$3:$C$717)*1,المنصرف!$G$3:$G$717)</f>
        <v>0</v>
      </c>
      <c r="AY98" s="160">
        <f>SUMPRODUCT((AX$3=المنصرف!$E$3:$E$717)*1,('بيان العهد والتسويات'!$C98=المنصرف!$C$3:$C$717)*1,المنصرف!$J$3:$J$717)</f>
        <v>0</v>
      </c>
      <c r="AZ98" s="160">
        <f>SUMPRODUCT((AZ$3=المنصرف!$E$3:$E$717)*1,('بيان العهد والتسويات'!$C98=المنصرف!$C$3:$C$717)*1,المنصرف!$G$3:$G$717)</f>
        <v>0</v>
      </c>
      <c r="BA98" s="160">
        <f>SUMPRODUCT((AZ$3=المنصرف!$E$3:$E$717)*1,('بيان العهد والتسويات'!$C98=المنصرف!$C$3:$C$717)*1,المنصرف!$J$3:$J$717)</f>
        <v>0</v>
      </c>
      <c r="BB98" s="160">
        <f>SUMPRODUCT((BB$3=المنصرف!$E$3:$E$717)*1,('بيان العهد والتسويات'!$C98=المنصرف!$C$3:$C$717)*1,المنصرف!$G$3:$G$717)</f>
        <v>0</v>
      </c>
      <c r="BC98" s="160">
        <f>SUMPRODUCT((BB$3=المنصرف!$E$3:$E$717)*1,('بيان العهد والتسويات'!$C98=المنصرف!$C$3:$C$717)*1,المنصرف!$J$3:$J$717)</f>
        <v>0</v>
      </c>
      <c r="BD98" s="160">
        <f>SUMPRODUCT((BD$3=المنصرف!$E$3:$E$717)*1,('بيان العهد والتسويات'!$C98=المنصرف!$C$3:$C$717)*1,المنصرف!$G$3:$G$717)</f>
        <v>0</v>
      </c>
      <c r="BE98" s="160">
        <f>SUMPRODUCT((BD$3=المنصرف!$E$3:$E$717)*1,('بيان العهد والتسويات'!$C98=المنصرف!$C$3:$C$717)*1,المنصرف!$J$3:$J$717)</f>
        <v>0</v>
      </c>
      <c r="BF98" s="160">
        <f>SUMPRODUCT((BF$3=المنصرف!$E$3:$E$717)*1,('بيان العهد والتسويات'!$C98=المنصرف!$C$3:$C$717)*1,المنصرف!$G$3:$G$717)</f>
        <v>0</v>
      </c>
      <c r="BG98" s="160">
        <f>SUMPRODUCT((BF$3=المنصرف!$E$3:$E$717)*1,('بيان العهد والتسويات'!$C98=المنصرف!$C$3:$C$717)*1,المنصرف!$J$3:$J$717)</f>
        <v>0</v>
      </c>
      <c r="BH98" s="160">
        <f>SUMPRODUCT((BH$3=المنصرف!$E$3:$E$717)*1,('بيان العهد والتسويات'!$C98=المنصرف!$C$3:$C$717)*1,المنصرف!$G$3:$G$717)</f>
        <v>0</v>
      </c>
      <c r="BI98" s="160">
        <f>SUMPRODUCT((BH$3=المنصرف!$E$3:$E$717)*1,('بيان العهد والتسويات'!$C98=المنصرف!$C$3:$C$717)*1,المنصرف!$J$3:$J$717)</f>
        <v>0</v>
      </c>
      <c r="BJ98" s="160">
        <f>SUMPRODUCT((BJ$3=المنصرف!$E$3:$E$717)*1,('بيان العهد والتسويات'!$C98=المنصرف!$C$3:$C$717)*1,المنصرف!$G$3:$G$717)</f>
        <v>0</v>
      </c>
      <c r="BK98" s="160">
        <f>SUMPRODUCT((BJ$3=المنصرف!$E$3:$E$717)*1,('بيان العهد والتسويات'!$C98=المنصرف!$C$3:$C$717)*1,المنصرف!$J$3:$J$717)</f>
        <v>0</v>
      </c>
      <c r="BL98" s="160">
        <f>SUMPRODUCT((BL$3=المنصرف!$E$3:$E$717)*1,('بيان العهد والتسويات'!$C98=المنصرف!$C$3:$C$717)*1,المنصرف!$G$3:$G$717)</f>
        <v>0</v>
      </c>
      <c r="BM98" s="160">
        <f>SUMPRODUCT((BL$3=المنصرف!$E$3:$E$717)*1,('بيان العهد والتسويات'!$C98=المنصرف!$C$3:$C$717)*1,المنصرف!$J$3:$J$717)</f>
        <v>0</v>
      </c>
      <c r="BN98" s="160">
        <f>SUMPRODUCT((BN$3=المنصرف!$E$3:$E$717)*1,('بيان العهد والتسويات'!$C98=المنصرف!$C$3:$C$717)*1,المنصرف!$G$3:$G$717)</f>
        <v>0</v>
      </c>
      <c r="BO98" s="160">
        <f>SUMPRODUCT((BN$3=المنصرف!$E$3:$E$717)*1,('بيان العهد والتسويات'!$C98=المنصرف!$C$3:$C$717)*1,المنصرف!$J$3:$J$717)</f>
        <v>0</v>
      </c>
      <c r="BP98" s="160">
        <f>SUMPRODUCT((BP$3=المنصرف!$E$3:$E$717)*1,('بيان العهد والتسويات'!$C98=المنصرف!$C$3:$C$717)*1,المنصرف!$G$3:$G$717)</f>
        <v>0</v>
      </c>
      <c r="BQ98" s="160">
        <f>SUMPRODUCT((BP$3=المنصرف!$E$3:$E$717)*1,('بيان العهد والتسويات'!$C98=المنصرف!$C$3:$C$717)*1,المنصرف!$J$3:$J$717)</f>
        <v>0</v>
      </c>
      <c r="BR98" s="160">
        <f>SUMPRODUCT((BR$3=المنصرف!$E$3:$E$717)*1,('بيان العهد والتسويات'!$C98=المنصرف!$C$3:$C$717)*1,المنصرف!$G$3:$G$717)</f>
        <v>0</v>
      </c>
      <c r="BS98" s="160">
        <f>SUMPRODUCT((BR$3=المنصرف!$E$3:$E$717)*1,('بيان العهد والتسويات'!$C98=المنصرف!$C$3:$C$717)*1,المنصرف!$J$3:$J$717)</f>
        <v>0</v>
      </c>
      <c r="BT98" s="160">
        <f>SUMPRODUCT((BT$3=المنصرف!$E$3:$E$717)*1,('بيان العهد والتسويات'!$C98=المنصرف!$C$3:$C$717)*1,المنصرف!$G$3:$G$717)</f>
        <v>0</v>
      </c>
      <c r="BU98" s="160">
        <f>SUMPRODUCT((BT$3=المنصرف!$E$3:$E$717)*1,('بيان العهد والتسويات'!$C98=المنصرف!$C$3:$C$717)*1,المنصرف!$J$3:$J$717)</f>
        <v>0</v>
      </c>
      <c r="BV98" s="160">
        <f>SUMPRODUCT((BV$3=المنصرف!$E$3:$E$717)*1,('بيان العهد والتسويات'!$C98=المنصرف!$C$3:$C$717)*1,المنصرف!$G$3:$G$717)</f>
        <v>0</v>
      </c>
      <c r="BW98" s="160">
        <f>SUMPRODUCT((BV$3=المنصرف!$E$3:$E$717)*1,('بيان العهد والتسويات'!$C98=المنصرف!$C$3:$C$717)*1,المنصرف!$J$3:$J$717)</f>
        <v>0</v>
      </c>
      <c r="BX98" s="160">
        <f>SUMPRODUCT((BX$3=المنصرف!$E$3:$E$717)*1,('بيان العهد والتسويات'!$C98=المنصرف!$C$3:$C$717)*1,المنصرف!$G$3:$G$717)</f>
        <v>0</v>
      </c>
      <c r="BY98" s="160">
        <f>SUMPRODUCT((BX$3=المنصرف!$E$3:$E$717)*1,('بيان العهد والتسويات'!$C98=المنصرف!$C$3:$C$717)*1,المنصرف!$J$3:$J$717)</f>
        <v>0</v>
      </c>
      <c r="BZ98" s="160">
        <f>SUMPRODUCT((BZ$3=المنصرف!$E$3:$E$717)*1,('بيان العهد والتسويات'!$C98=المنصرف!$C$3:$C$717)*1,المنصرف!$G$3:$G$717)</f>
        <v>0</v>
      </c>
      <c r="CA98" s="160">
        <f>SUMPRODUCT((BZ$3=المنصرف!$E$3:$E$717)*1,('بيان العهد والتسويات'!$C98=المنصرف!$C$3:$C$717)*1,المنصرف!$J$3:$J$717)</f>
        <v>0</v>
      </c>
      <c r="CB98" s="160">
        <f>SUMPRODUCT((CB$3=المنصرف!$E$3:$E$717)*1,('بيان العهد والتسويات'!$C98=المنصرف!$C$3:$C$717)*1,المنصرف!$G$3:$G$717)</f>
        <v>0</v>
      </c>
      <c r="CC98" s="160">
        <f>SUMPRODUCT((CB$3=المنصرف!$E$3:$E$717)*1,('بيان العهد والتسويات'!$C98=المنصرف!$C$3:$C$717)*1,المنصرف!$J$3:$J$717)</f>
        <v>0</v>
      </c>
      <c r="CD98" s="160">
        <f>SUMPRODUCT((CD$3=المنصرف!$E$3:$E$717)*1,('بيان العهد والتسويات'!$C98=المنصرف!$C$3:$C$717)*1,المنصرف!$G$3:$G$717)</f>
        <v>0</v>
      </c>
      <c r="CE98" s="160">
        <f>SUMPRODUCT((CD$3=المنصرف!$E$3:$E$717)*1,('بيان العهد والتسويات'!$C98=المنصرف!$C$3:$C$717)*1,المنصرف!$J$3:$J$717)</f>
        <v>0</v>
      </c>
      <c r="CF98" s="160">
        <f>SUMPRODUCT((CF$3=المنصرف!$E$3:$E$717)*1,('بيان العهد والتسويات'!$C98=المنصرف!$C$3:$C$717)*1,المنصرف!$G$3:$G$717)</f>
        <v>0</v>
      </c>
      <c r="CG98" s="160">
        <f>SUMPRODUCT((CF$3=المنصرف!$E$3:$E$717)*1,('بيان العهد والتسويات'!$C98=المنصرف!$C$3:$C$717)*1,المنصرف!$J$3:$J$717)</f>
        <v>0</v>
      </c>
      <c r="CH98" s="160">
        <f>SUMPRODUCT((CH$3=المنصرف!$E$3:$E$717)*1,('بيان العهد والتسويات'!$C98=المنصرف!$C$3:$C$717)*1,المنصرف!$G$3:$G$717)</f>
        <v>0</v>
      </c>
      <c r="CI98" s="160">
        <f>SUMPRODUCT((CH$3=المنصرف!$E$3:$E$717)*1,('بيان العهد والتسويات'!$C98=المنصرف!$C$3:$C$717)*1,المنصرف!$J$3:$J$717)</f>
        <v>0</v>
      </c>
      <c r="CJ98" s="160">
        <f>SUMPRODUCT((CJ$3=المنصرف!$E$3:$E$717)*1,('بيان العهد والتسويات'!$C98=المنصرف!$C$3:$C$717)*1,المنصرف!$G$3:$G$717)</f>
        <v>0</v>
      </c>
      <c r="CK98" s="160">
        <f>SUMPRODUCT((CJ$3=المنصرف!$E$3:$E$717)*1,('بيان العهد والتسويات'!$C98=المنصرف!$C$3:$C$717)*1,المنصرف!$J$3:$J$717)</f>
        <v>0</v>
      </c>
      <c r="CL98" s="160">
        <f>SUMPRODUCT((CL$3=المنصرف!$E$3:$E$717)*1,('بيان العهد والتسويات'!$C98=المنصرف!$C$3:$C$717)*1,المنصرف!$G$3:$G$717)</f>
        <v>0</v>
      </c>
      <c r="CM98" s="160">
        <f>SUMPRODUCT((CL$3=المنصرف!$E$3:$E$717)*1,('بيان العهد والتسويات'!$C98=المنصرف!$C$3:$C$717)*1,المنصرف!$J$3:$J$717)</f>
        <v>0</v>
      </c>
      <c r="CN98" s="160">
        <f>SUMPRODUCT((CN$3=المنصرف!$E$3:$E$717)*1,('بيان العهد والتسويات'!$C98=المنصرف!$C$3:$C$717)*1,المنصرف!$G$3:$G$717)</f>
        <v>0</v>
      </c>
      <c r="CO98" s="160">
        <f>SUMPRODUCT((CN$3=المنصرف!$E$3:$E$717)*1,('بيان العهد والتسويات'!$C98=المنصرف!$C$3:$C$717)*1,المنصرف!$J$3:$J$717)</f>
        <v>0</v>
      </c>
      <c r="CP98" s="160">
        <f>SUMPRODUCT((CP$3=المنصرف!$E$3:$E$717)*1,('بيان العهد والتسويات'!$C98=المنصرف!$C$3:$C$717)*1,المنصرف!$G$3:$G$717)</f>
        <v>0</v>
      </c>
      <c r="CQ98" s="160">
        <f>SUMPRODUCT((CP$3=المنصرف!$E$3:$E$717)*1,('بيان العهد والتسويات'!$C98=المنصرف!$C$3:$C$717)*1,المنصرف!$J$3:$J$717)</f>
        <v>0</v>
      </c>
      <c r="CR98" s="160">
        <f>SUMPRODUCT((CR$3=المنصرف!$E$3:$E$717)*1,('بيان العهد والتسويات'!$C98=المنصرف!$C$3:$C$717)*1,المنصرف!$G$3:$G$717)</f>
        <v>0</v>
      </c>
      <c r="CS98" s="160">
        <f>SUMPRODUCT((CR$3=المنصرف!$E$3:$E$717)*1,('بيان العهد والتسويات'!$C98=المنصرف!$C$3:$C$717)*1,المنصرف!$J$3:$J$717)</f>
        <v>0</v>
      </c>
      <c r="CT98" s="160">
        <f>SUMPRODUCT((CT$3=المنصرف!$E$3:$E$717)*1,('بيان العهد والتسويات'!$C98=المنصرف!$C$3:$C$717)*1,المنصرف!$G$3:$G$717)</f>
        <v>0</v>
      </c>
      <c r="CU98" s="160">
        <f>SUMPRODUCT((CT$3=المنصرف!$E$3:$E$717)*1,('بيان العهد والتسويات'!$C98=المنصرف!$C$3:$C$717)*1,المنصرف!$J$3:$J$717)</f>
        <v>0</v>
      </c>
      <c r="CV98" s="160">
        <f>SUMPRODUCT((CV$3=المنصرف!$E$3:$E$717)*1,('بيان العهد والتسويات'!$C98=المنصرف!$C$3:$C$717)*1,المنصرف!$G$3:$G$717)</f>
        <v>0</v>
      </c>
      <c r="CW98" s="160">
        <f>SUMPRODUCT((CV$3=المنصرف!$E$3:$E$717)*1,('بيان العهد والتسويات'!$C98=المنصرف!$C$3:$C$717)*1,المنصرف!$J$3:$J$717)</f>
        <v>0</v>
      </c>
      <c r="CX98" s="160">
        <f>SUMPRODUCT((CX$3=المنصرف!$E$3:$E$717)*1,('بيان العهد والتسويات'!$C98=المنصرف!$C$3:$C$717)*1,المنصرف!$G$3:$G$717)</f>
        <v>0</v>
      </c>
      <c r="CY98" s="160">
        <f>SUMPRODUCT((CX$3=المنصرف!$E$3:$E$717)*1,('بيان العهد والتسويات'!$C98=المنصرف!$C$3:$C$717)*1,المنصرف!$J$3:$J$717)</f>
        <v>0</v>
      </c>
      <c r="CZ98" s="160">
        <f>SUMPRODUCT((CZ$3=المنصرف!$E$3:$E$717)*1,('بيان العهد والتسويات'!$C98=المنصرف!$C$3:$C$717)*1,المنصرف!$G$3:$G$717)</f>
        <v>0</v>
      </c>
      <c r="DA98" s="160">
        <f>SUMPRODUCT((CZ$3=المنصرف!$E$3:$E$717)*1,('بيان العهد والتسويات'!$C98=المنصرف!$C$3:$C$717)*1,المنصرف!$J$3:$J$717)</f>
        <v>0</v>
      </c>
    </row>
    <row r="99" spans="3:105" ht="20.25" x14ac:dyDescent="0.15">
      <c r="C99" s="134">
        <v>45931</v>
      </c>
      <c r="D99" s="121">
        <f>SUMPRODUCT(($D$3=المنصرف!$E$3:$E$717)*1,('بيان العهد والتسويات'!$C99=المنصرف!$C$3:$C$717)*1,المنصرف!$G$3:$G$717)</f>
        <v>0</v>
      </c>
      <c r="E99" s="122">
        <f>SUMPRODUCT(($D$3=المنصرف!$E$3:$E$717)*1,('بيان العهد والتسويات'!$C99=المنصرف!$C$3:$C$717)*1,المنصرف!$J$3:$J$717)</f>
        <v>0</v>
      </c>
      <c r="F99" s="124">
        <f>SUMPRODUCT(($F$3=المنصرف!$E$3:$E$717)*1,('بيان العهد والتسويات'!$C99=المنصرف!$C$3:$C$717)*1,المنصرف!$G$3:$G$717)</f>
        <v>0</v>
      </c>
      <c r="G99" s="123">
        <f>SUMPRODUCT(($F$3=المنصرف!$E$3:$E$717)*1,('بيان العهد والتسويات'!$C99=المنصرف!$C$3:$C$717)*1,المنصرف!$J$3:$J$717)</f>
        <v>0</v>
      </c>
      <c r="H99" s="121">
        <f>SUMPRODUCT(($H$3=المنصرف!$E$3:$E$717)*1,('بيان العهد والتسويات'!$C99=المنصرف!$C$3:$C$717)*1,المنصرف!$G$3:$G$717)</f>
        <v>0</v>
      </c>
      <c r="I99" s="122">
        <f>SUMPRODUCT(($H$3=المنصرف!$E$3:$E$717)*1,('بيان العهد والتسويات'!$C99=المنصرف!$C$3:$C$717)*1,المنصرف!$J$3:$J$717)</f>
        <v>0</v>
      </c>
      <c r="J99" s="124">
        <f>SUMPRODUCT(($J$3=المنصرف!$E$3:$E$717)*1,('بيان العهد والتسويات'!$C99=المنصرف!$C$3:$C$717)*1,المنصرف!$G$3:$G$717)</f>
        <v>0</v>
      </c>
      <c r="K99" s="123">
        <f>SUMPRODUCT(($J$3=المنصرف!$E$3:$E$717)*1,('بيان العهد والتسويات'!$C99=المنصرف!$C$3:$C$717)*1,المنصرف!$J$3:$J$717)</f>
        <v>0</v>
      </c>
      <c r="L99" s="121">
        <f>SUMPRODUCT(($L$3=المنصرف!$E$3:$E$717)*1,('بيان العهد والتسويات'!$C99=المنصرف!$C$3:$C$717)*1,المنصرف!$G$3:$G$717)</f>
        <v>0</v>
      </c>
      <c r="M99" s="122">
        <f>SUMPRODUCT(($L$3=المنصرف!$E$3:$E$717)*1,('بيان العهد والتسويات'!$C99=المنصرف!$C$3:$C$717)*1,المنصرف!$J$3:$J$717)</f>
        <v>0</v>
      </c>
      <c r="N99" s="124">
        <f>SUMPRODUCT(($N$3=المنصرف!$E$3:$E$717)*1,('بيان العهد والتسويات'!$C99=المنصرف!$C$3:$C$717)*1,المنصرف!$G$3:$G$717)</f>
        <v>0</v>
      </c>
      <c r="O99" s="123">
        <f>SUMPRODUCT(($N$3=المنصرف!$E$3:$E$717)*1,('بيان العهد والتسويات'!$C99=المنصرف!$C$3:$C$717)*1,المنصرف!$J$3:$J$717)</f>
        <v>0</v>
      </c>
      <c r="P99" s="121">
        <f>SUMPRODUCT(($P$3=المنصرف!$E$3:$E$717)*1,('بيان العهد والتسويات'!$C99=المنصرف!$C$3:$C$717)*1,المنصرف!$G$3:$G$717)</f>
        <v>0</v>
      </c>
      <c r="Q99" s="122">
        <f>SUMPRODUCT(($P$3=المنصرف!$E$3:$E$717)*1,('بيان العهد والتسويات'!$C99=المنصرف!$C$3:$C$717)*1,المنصرف!$J$3:$J$717)</f>
        <v>0</v>
      </c>
      <c r="R99" s="124">
        <f>SUMPRODUCT(($R$3=المنصرف!$E$3:$E$717)*1,('بيان العهد والتسويات'!$C99=المنصرف!$C$3:$C$717)*1,المنصرف!$G$3:$G$717)</f>
        <v>0</v>
      </c>
      <c r="S99" s="123">
        <f>SUMPRODUCT(($R$3=المنصرف!$E$3:$E$717)*1,('بيان العهد والتسويات'!$C99=المنصرف!$C$3:$C$717)*1,المنصرف!$J$3:$J$717)</f>
        <v>0</v>
      </c>
      <c r="T99" s="121">
        <f>SUMPRODUCT(($T$3=المنصرف!$E$3:$E$717)*1,('بيان العهد والتسويات'!$C99=المنصرف!$C$3:$C$717)*1,المنصرف!$G$3:$G$717)</f>
        <v>0</v>
      </c>
      <c r="U99" s="122">
        <f>SUMPRODUCT(($T$3=المنصرف!$E$3:$E$717)*1,('بيان العهد والتسويات'!$C99=المنصرف!$C$3:$C$717)*1,المنصرف!$J$3:$J$717)</f>
        <v>0</v>
      </c>
      <c r="V99" s="124">
        <f>SUMPRODUCT(($V$3=المنصرف!$E$3:$E$717)*1,('بيان العهد والتسويات'!$C99=المنصرف!$C$3:$C$717)*1,المنصرف!$G$3:$G$717)</f>
        <v>0</v>
      </c>
      <c r="W99" s="123">
        <f>SUMPRODUCT(($V$3=المنصرف!$E$3:$E$717)*1,('بيان العهد والتسويات'!$C99=المنصرف!$C$3:$C$717)*1,المنصرف!$J$3:$J$717)</f>
        <v>0</v>
      </c>
      <c r="X99" s="121">
        <f>SUMPRODUCT(($X$3=المنصرف!$E$3:$E$717)*1,('بيان العهد والتسويات'!$C99=المنصرف!$C$3:$C$717)*1,المنصرف!$G$3:$G$717)</f>
        <v>0</v>
      </c>
      <c r="Y99" s="122">
        <f>SUMPRODUCT(($X$3=المنصرف!$E$3:$E$717)*1,('بيان العهد والتسويات'!$C99=المنصرف!$C$3:$C$717)*1,المنصرف!$J$3:$J$717)</f>
        <v>0</v>
      </c>
      <c r="Z99" s="124">
        <f>SUMPRODUCT(($Z$3=المنصرف!$E$3:$E$717)*1,('بيان العهد والتسويات'!$C99=المنصرف!$C$3:$C$717)*1,المنصرف!$G$3:$G$717)</f>
        <v>0</v>
      </c>
      <c r="AA99" s="123">
        <f>SUMPRODUCT(($Z$3=المنصرف!$E$3:$E$717)*1,('بيان العهد والتسويات'!$C99=المنصرف!$C$3:$C$717)*1,المنصرف!$J$3:$J$717)</f>
        <v>0</v>
      </c>
      <c r="AB99" s="121">
        <f>SUMPRODUCT(($AB$3=المنصرف!$E$3:$E$717)*1,('بيان العهد والتسويات'!$C99=المنصرف!$C$3:$C$717)*1,المنصرف!$G$3:$G$717)</f>
        <v>0</v>
      </c>
      <c r="AC99" s="122">
        <f>SUMPRODUCT(($AB$3=المنصرف!$E$3:$E$717)*1,('بيان العهد والتسويات'!$C99=المنصرف!$C$3:$C$717)*1,المنصرف!$J$3:$J$717)</f>
        <v>0</v>
      </c>
      <c r="AD99" s="124">
        <f>SUMPRODUCT(($AD$3=المنصرف!$E$3:$E$717)*1,('بيان العهد والتسويات'!$C99=المنصرف!$C$3:$C$717)*1,المنصرف!$G$3:$G$717)</f>
        <v>0</v>
      </c>
      <c r="AE99" s="123">
        <f>SUMPRODUCT(($AD$3=المنصرف!$E$3:$E$717)*1,('بيان العهد والتسويات'!$C99=المنصرف!$C$3:$C$717)*1,المنصرف!$J$3:$J$717)</f>
        <v>0</v>
      </c>
      <c r="AF99" s="121">
        <f>SUMPRODUCT(($AF$3=المنصرف!$E$3:$E$717)*1,('بيان العهد والتسويات'!$C99=المنصرف!$C$3:$C$717)*1,المنصرف!$G$3:$G$717)</f>
        <v>0</v>
      </c>
      <c r="AG99" s="122">
        <f>SUMPRODUCT(($AF$3=المنصرف!$E$3:$E$717)*1,('بيان العهد والتسويات'!$C99=المنصرف!$C$3:$C$717)*1,المنصرف!$J$3:$J$717)</f>
        <v>0</v>
      </c>
      <c r="AH99" s="124">
        <f>SUMPRODUCT(($AH$3=المنصرف!$E$3:$E$717)*1,('بيان العهد والتسويات'!$C99=المنصرف!$C$3:$C$717)*1,المنصرف!$G$3:$G$717)</f>
        <v>0</v>
      </c>
      <c r="AI99" s="123">
        <f>SUMPRODUCT(($AH$3=المنصرف!$E$3:$E$717)*1,('بيان العهد والتسويات'!$C99=المنصرف!$C$3:$C$717)*1,المنصرف!$J$3:$J$717)</f>
        <v>0</v>
      </c>
      <c r="AJ99" s="145">
        <f>SUMPRODUCT((AJ$3=المنصرف!$E$3:$E$717)*1,('بيان العهد والتسويات'!$C99=المنصرف!$C$3:$C$717)*1,المنصرف!$G$3:$G$717)</f>
        <v>0</v>
      </c>
      <c r="AK99" s="145">
        <f>SUMPRODUCT((AJ$3=المنصرف!$E$3:$E$717)*1,('بيان العهد والتسويات'!$C99=المنصرف!$C$3:$C$717)*1,المنصرف!$J$3:$J$717)</f>
        <v>0</v>
      </c>
      <c r="AL99" s="161">
        <f>SUMPRODUCT((AL$3=المنصرف!$E$3:$E$717)*1,('بيان العهد والتسويات'!$C99=المنصرف!$C$3:$C$717)*1,المنصرف!$G$3:$G$717)</f>
        <v>0</v>
      </c>
      <c r="AM99" s="161">
        <f>SUMPRODUCT((AL$3=المنصرف!$E$3:$E$717)*1,('بيان العهد والتسويات'!$C99=المنصرف!$C$3:$C$717)*1,المنصرف!$J$3:$J$717)</f>
        <v>0</v>
      </c>
      <c r="AN99" s="160">
        <f>SUMPRODUCT((AN$3=المنصرف!$E$3:$E$717)*1,('بيان العهد والتسويات'!$C99=المنصرف!$C$3:$C$717)*1,المنصرف!$G$3:$G$717)</f>
        <v>0</v>
      </c>
      <c r="AO99" s="160">
        <f>SUMPRODUCT((AN$3=المنصرف!$E$3:$E$717)*1,('بيان العهد والتسويات'!$C99=المنصرف!$C$3:$C$717)*1,المنصرف!$J$3:$J$717)</f>
        <v>0</v>
      </c>
      <c r="AP99" s="160">
        <f>SUMPRODUCT((AP$3=المنصرف!$E$3:$E$717)*1,('بيان العهد والتسويات'!$C99=المنصرف!$C$3:$C$717)*1,المنصرف!$G$3:$G$717)</f>
        <v>0</v>
      </c>
      <c r="AQ99" s="160">
        <f>SUMPRODUCT((AP$3=المنصرف!$E$3:$E$717)*1,('بيان العهد والتسويات'!$C99=المنصرف!$C$3:$C$717)*1,المنصرف!$J$3:$J$717)</f>
        <v>0</v>
      </c>
      <c r="AR99" s="160">
        <f>SUMPRODUCT((AR$3=المنصرف!$E$3:$E$717)*1,('بيان العهد والتسويات'!$C99=المنصرف!$C$3:$C$717)*1,المنصرف!$G$3:$G$717)</f>
        <v>0</v>
      </c>
      <c r="AS99" s="160">
        <f>SUMPRODUCT((AR$3=المنصرف!$E$3:$E$717)*1,('بيان العهد والتسويات'!$C99=المنصرف!$C$3:$C$717)*1,المنصرف!$J$3:$J$717)</f>
        <v>0</v>
      </c>
      <c r="AT99" s="160">
        <f>SUMPRODUCT((AT$3=المنصرف!$E$3:$E$717)*1,('بيان العهد والتسويات'!$C99=المنصرف!$C$3:$C$717)*1,المنصرف!$G$3:$G$717)</f>
        <v>0</v>
      </c>
      <c r="AU99" s="160">
        <f>SUMPRODUCT((AT$3=المنصرف!$E$3:$E$717)*1,('بيان العهد والتسويات'!$C99=المنصرف!$C$3:$C$717)*1,المنصرف!$J$3:$J$717)</f>
        <v>0</v>
      </c>
      <c r="AV99" s="160">
        <f>SUMPRODUCT((AV$3=المنصرف!$E$3:$E$717)*1,('بيان العهد والتسويات'!$C99=المنصرف!$C$3:$C$717)*1,المنصرف!$G$3:$G$717)</f>
        <v>0</v>
      </c>
      <c r="AW99" s="160">
        <f>SUMPRODUCT((AV$3=المنصرف!$E$3:$E$717)*1,('بيان العهد والتسويات'!$C99=المنصرف!$C$3:$C$717)*1,المنصرف!$J$3:$J$717)</f>
        <v>0</v>
      </c>
      <c r="AX99" s="160">
        <f>SUMPRODUCT((AX$3=المنصرف!$E$3:$E$717)*1,('بيان العهد والتسويات'!$C99=المنصرف!$C$3:$C$717)*1,المنصرف!$G$3:$G$717)</f>
        <v>0</v>
      </c>
      <c r="AY99" s="160">
        <f>SUMPRODUCT((AX$3=المنصرف!$E$3:$E$717)*1,('بيان العهد والتسويات'!$C99=المنصرف!$C$3:$C$717)*1,المنصرف!$J$3:$J$717)</f>
        <v>0</v>
      </c>
      <c r="AZ99" s="160">
        <f>SUMPRODUCT((AZ$3=المنصرف!$E$3:$E$717)*1,('بيان العهد والتسويات'!$C99=المنصرف!$C$3:$C$717)*1,المنصرف!$G$3:$G$717)</f>
        <v>0</v>
      </c>
      <c r="BA99" s="160">
        <f>SUMPRODUCT((AZ$3=المنصرف!$E$3:$E$717)*1,('بيان العهد والتسويات'!$C99=المنصرف!$C$3:$C$717)*1,المنصرف!$J$3:$J$717)</f>
        <v>0</v>
      </c>
      <c r="BB99" s="160">
        <f>SUMPRODUCT((BB$3=المنصرف!$E$3:$E$717)*1,('بيان العهد والتسويات'!$C99=المنصرف!$C$3:$C$717)*1,المنصرف!$G$3:$G$717)</f>
        <v>0</v>
      </c>
      <c r="BC99" s="160">
        <f>SUMPRODUCT((BB$3=المنصرف!$E$3:$E$717)*1,('بيان العهد والتسويات'!$C99=المنصرف!$C$3:$C$717)*1,المنصرف!$J$3:$J$717)</f>
        <v>0</v>
      </c>
      <c r="BD99" s="160">
        <f>SUMPRODUCT((BD$3=المنصرف!$E$3:$E$717)*1,('بيان العهد والتسويات'!$C99=المنصرف!$C$3:$C$717)*1,المنصرف!$G$3:$G$717)</f>
        <v>0</v>
      </c>
      <c r="BE99" s="160">
        <f>SUMPRODUCT((BD$3=المنصرف!$E$3:$E$717)*1,('بيان العهد والتسويات'!$C99=المنصرف!$C$3:$C$717)*1,المنصرف!$J$3:$J$717)</f>
        <v>0</v>
      </c>
      <c r="BF99" s="160">
        <f>SUMPRODUCT((BF$3=المنصرف!$E$3:$E$717)*1,('بيان العهد والتسويات'!$C99=المنصرف!$C$3:$C$717)*1,المنصرف!$G$3:$G$717)</f>
        <v>0</v>
      </c>
      <c r="BG99" s="160">
        <f>SUMPRODUCT((BF$3=المنصرف!$E$3:$E$717)*1,('بيان العهد والتسويات'!$C99=المنصرف!$C$3:$C$717)*1,المنصرف!$J$3:$J$717)</f>
        <v>0</v>
      </c>
      <c r="BH99" s="160">
        <f>SUMPRODUCT((BH$3=المنصرف!$E$3:$E$717)*1,('بيان العهد والتسويات'!$C99=المنصرف!$C$3:$C$717)*1,المنصرف!$G$3:$G$717)</f>
        <v>0</v>
      </c>
      <c r="BI99" s="160">
        <f>SUMPRODUCT((BH$3=المنصرف!$E$3:$E$717)*1,('بيان العهد والتسويات'!$C99=المنصرف!$C$3:$C$717)*1,المنصرف!$J$3:$J$717)</f>
        <v>0</v>
      </c>
      <c r="BJ99" s="160">
        <f>SUMPRODUCT((BJ$3=المنصرف!$E$3:$E$717)*1,('بيان العهد والتسويات'!$C99=المنصرف!$C$3:$C$717)*1,المنصرف!$G$3:$G$717)</f>
        <v>0</v>
      </c>
      <c r="BK99" s="160">
        <f>SUMPRODUCT((BJ$3=المنصرف!$E$3:$E$717)*1,('بيان العهد والتسويات'!$C99=المنصرف!$C$3:$C$717)*1,المنصرف!$J$3:$J$717)</f>
        <v>0</v>
      </c>
      <c r="BL99" s="160">
        <f>SUMPRODUCT((BL$3=المنصرف!$E$3:$E$717)*1,('بيان العهد والتسويات'!$C99=المنصرف!$C$3:$C$717)*1,المنصرف!$G$3:$G$717)</f>
        <v>0</v>
      </c>
      <c r="BM99" s="160">
        <f>SUMPRODUCT((BL$3=المنصرف!$E$3:$E$717)*1,('بيان العهد والتسويات'!$C99=المنصرف!$C$3:$C$717)*1,المنصرف!$J$3:$J$717)</f>
        <v>0</v>
      </c>
      <c r="BN99" s="160">
        <f>SUMPRODUCT((BN$3=المنصرف!$E$3:$E$717)*1,('بيان العهد والتسويات'!$C99=المنصرف!$C$3:$C$717)*1,المنصرف!$G$3:$G$717)</f>
        <v>0</v>
      </c>
      <c r="BO99" s="160">
        <f>SUMPRODUCT((BN$3=المنصرف!$E$3:$E$717)*1,('بيان العهد والتسويات'!$C99=المنصرف!$C$3:$C$717)*1,المنصرف!$J$3:$J$717)</f>
        <v>0</v>
      </c>
      <c r="BP99" s="160">
        <f>SUMPRODUCT((BP$3=المنصرف!$E$3:$E$717)*1,('بيان العهد والتسويات'!$C99=المنصرف!$C$3:$C$717)*1,المنصرف!$G$3:$G$717)</f>
        <v>0</v>
      </c>
      <c r="BQ99" s="160">
        <f>SUMPRODUCT((BP$3=المنصرف!$E$3:$E$717)*1,('بيان العهد والتسويات'!$C99=المنصرف!$C$3:$C$717)*1,المنصرف!$J$3:$J$717)</f>
        <v>0</v>
      </c>
      <c r="BR99" s="160">
        <f>SUMPRODUCT((BR$3=المنصرف!$E$3:$E$717)*1,('بيان العهد والتسويات'!$C99=المنصرف!$C$3:$C$717)*1,المنصرف!$G$3:$G$717)</f>
        <v>0</v>
      </c>
      <c r="BS99" s="160">
        <f>SUMPRODUCT((BR$3=المنصرف!$E$3:$E$717)*1,('بيان العهد والتسويات'!$C99=المنصرف!$C$3:$C$717)*1,المنصرف!$J$3:$J$717)</f>
        <v>0</v>
      </c>
      <c r="BT99" s="160">
        <f>SUMPRODUCT((BT$3=المنصرف!$E$3:$E$717)*1,('بيان العهد والتسويات'!$C99=المنصرف!$C$3:$C$717)*1,المنصرف!$G$3:$G$717)</f>
        <v>0</v>
      </c>
      <c r="BU99" s="160">
        <f>SUMPRODUCT((BT$3=المنصرف!$E$3:$E$717)*1,('بيان العهد والتسويات'!$C99=المنصرف!$C$3:$C$717)*1,المنصرف!$J$3:$J$717)</f>
        <v>0</v>
      </c>
      <c r="BV99" s="160">
        <f>SUMPRODUCT((BV$3=المنصرف!$E$3:$E$717)*1,('بيان العهد والتسويات'!$C99=المنصرف!$C$3:$C$717)*1,المنصرف!$G$3:$G$717)</f>
        <v>0</v>
      </c>
      <c r="BW99" s="160">
        <f>SUMPRODUCT((BV$3=المنصرف!$E$3:$E$717)*1,('بيان العهد والتسويات'!$C99=المنصرف!$C$3:$C$717)*1,المنصرف!$J$3:$J$717)</f>
        <v>0</v>
      </c>
      <c r="BX99" s="160">
        <f>SUMPRODUCT((BX$3=المنصرف!$E$3:$E$717)*1,('بيان العهد والتسويات'!$C99=المنصرف!$C$3:$C$717)*1,المنصرف!$G$3:$G$717)</f>
        <v>0</v>
      </c>
      <c r="BY99" s="160">
        <f>SUMPRODUCT((BX$3=المنصرف!$E$3:$E$717)*1,('بيان العهد والتسويات'!$C99=المنصرف!$C$3:$C$717)*1,المنصرف!$J$3:$J$717)</f>
        <v>0</v>
      </c>
      <c r="BZ99" s="160">
        <f>SUMPRODUCT((BZ$3=المنصرف!$E$3:$E$717)*1,('بيان العهد والتسويات'!$C99=المنصرف!$C$3:$C$717)*1,المنصرف!$G$3:$G$717)</f>
        <v>0</v>
      </c>
      <c r="CA99" s="160">
        <f>SUMPRODUCT((BZ$3=المنصرف!$E$3:$E$717)*1,('بيان العهد والتسويات'!$C99=المنصرف!$C$3:$C$717)*1,المنصرف!$J$3:$J$717)</f>
        <v>0</v>
      </c>
      <c r="CB99" s="160">
        <f>SUMPRODUCT((CB$3=المنصرف!$E$3:$E$717)*1,('بيان العهد والتسويات'!$C99=المنصرف!$C$3:$C$717)*1,المنصرف!$G$3:$G$717)</f>
        <v>0</v>
      </c>
      <c r="CC99" s="160">
        <f>SUMPRODUCT((CB$3=المنصرف!$E$3:$E$717)*1,('بيان العهد والتسويات'!$C99=المنصرف!$C$3:$C$717)*1,المنصرف!$J$3:$J$717)</f>
        <v>0</v>
      </c>
      <c r="CD99" s="160">
        <f>SUMPRODUCT((CD$3=المنصرف!$E$3:$E$717)*1,('بيان العهد والتسويات'!$C99=المنصرف!$C$3:$C$717)*1,المنصرف!$G$3:$G$717)</f>
        <v>0</v>
      </c>
      <c r="CE99" s="160">
        <f>SUMPRODUCT((CD$3=المنصرف!$E$3:$E$717)*1,('بيان العهد والتسويات'!$C99=المنصرف!$C$3:$C$717)*1,المنصرف!$J$3:$J$717)</f>
        <v>0</v>
      </c>
      <c r="CF99" s="160">
        <f>SUMPRODUCT((CF$3=المنصرف!$E$3:$E$717)*1,('بيان العهد والتسويات'!$C99=المنصرف!$C$3:$C$717)*1,المنصرف!$G$3:$G$717)</f>
        <v>0</v>
      </c>
      <c r="CG99" s="160">
        <f>SUMPRODUCT((CF$3=المنصرف!$E$3:$E$717)*1,('بيان العهد والتسويات'!$C99=المنصرف!$C$3:$C$717)*1,المنصرف!$J$3:$J$717)</f>
        <v>0</v>
      </c>
      <c r="CH99" s="160">
        <f>SUMPRODUCT((CH$3=المنصرف!$E$3:$E$717)*1,('بيان العهد والتسويات'!$C99=المنصرف!$C$3:$C$717)*1,المنصرف!$G$3:$G$717)</f>
        <v>0</v>
      </c>
      <c r="CI99" s="160">
        <f>SUMPRODUCT((CH$3=المنصرف!$E$3:$E$717)*1,('بيان العهد والتسويات'!$C99=المنصرف!$C$3:$C$717)*1,المنصرف!$J$3:$J$717)</f>
        <v>0</v>
      </c>
      <c r="CJ99" s="160">
        <f>SUMPRODUCT((CJ$3=المنصرف!$E$3:$E$717)*1,('بيان العهد والتسويات'!$C99=المنصرف!$C$3:$C$717)*1,المنصرف!$G$3:$G$717)</f>
        <v>0</v>
      </c>
      <c r="CK99" s="160">
        <f>SUMPRODUCT((CJ$3=المنصرف!$E$3:$E$717)*1,('بيان العهد والتسويات'!$C99=المنصرف!$C$3:$C$717)*1,المنصرف!$J$3:$J$717)</f>
        <v>0</v>
      </c>
      <c r="CL99" s="160">
        <f>SUMPRODUCT((CL$3=المنصرف!$E$3:$E$717)*1,('بيان العهد والتسويات'!$C99=المنصرف!$C$3:$C$717)*1,المنصرف!$G$3:$G$717)</f>
        <v>0</v>
      </c>
      <c r="CM99" s="160">
        <f>SUMPRODUCT((CL$3=المنصرف!$E$3:$E$717)*1,('بيان العهد والتسويات'!$C99=المنصرف!$C$3:$C$717)*1,المنصرف!$J$3:$J$717)</f>
        <v>0</v>
      </c>
      <c r="CN99" s="160">
        <f>SUMPRODUCT((CN$3=المنصرف!$E$3:$E$717)*1,('بيان العهد والتسويات'!$C99=المنصرف!$C$3:$C$717)*1,المنصرف!$G$3:$G$717)</f>
        <v>0</v>
      </c>
      <c r="CO99" s="160">
        <f>SUMPRODUCT((CN$3=المنصرف!$E$3:$E$717)*1,('بيان العهد والتسويات'!$C99=المنصرف!$C$3:$C$717)*1,المنصرف!$J$3:$J$717)</f>
        <v>0</v>
      </c>
      <c r="CP99" s="160">
        <f>SUMPRODUCT((CP$3=المنصرف!$E$3:$E$717)*1,('بيان العهد والتسويات'!$C99=المنصرف!$C$3:$C$717)*1,المنصرف!$G$3:$G$717)</f>
        <v>0</v>
      </c>
      <c r="CQ99" s="160">
        <f>SUMPRODUCT((CP$3=المنصرف!$E$3:$E$717)*1,('بيان العهد والتسويات'!$C99=المنصرف!$C$3:$C$717)*1,المنصرف!$J$3:$J$717)</f>
        <v>0</v>
      </c>
      <c r="CR99" s="160">
        <f>SUMPRODUCT((CR$3=المنصرف!$E$3:$E$717)*1,('بيان العهد والتسويات'!$C99=المنصرف!$C$3:$C$717)*1,المنصرف!$G$3:$G$717)</f>
        <v>0</v>
      </c>
      <c r="CS99" s="160">
        <f>SUMPRODUCT((CR$3=المنصرف!$E$3:$E$717)*1,('بيان العهد والتسويات'!$C99=المنصرف!$C$3:$C$717)*1,المنصرف!$J$3:$J$717)</f>
        <v>0</v>
      </c>
      <c r="CT99" s="160">
        <f>SUMPRODUCT((CT$3=المنصرف!$E$3:$E$717)*1,('بيان العهد والتسويات'!$C99=المنصرف!$C$3:$C$717)*1,المنصرف!$G$3:$G$717)</f>
        <v>0</v>
      </c>
      <c r="CU99" s="160">
        <f>SUMPRODUCT((CT$3=المنصرف!$E$3:$E$717)*1,('بيان العهد والتسويات'!$C99=المنصرف!$C$3:$C$717)*1,المنصرف!$J$3:$J$717)</f>
        <v>0</v>
      </c>
      <c r="CV99" s="160">
        <f>SUMPRODUCT((CV$3=المنصرف!$E$3:$E$717)*1,('بيان العهد والتسويات'!$C99=المنصرف!$C$3:$C$717)*1,المنصرف!$G$3:$G$717)</f>
        <v>0</v>
      </c>
      <c r="CW99" s="160">
        <f>SUMPRODUCT((CV$3=المنصرف!$E$3:$E$717)*1,('بيان العهد والتسويات'!$C99=المنصرف!$C$3:$C$717)*1,المنصرف!$J$3:$J$717)</f>
        <v>0</v>
      </c>
      <c r="CX99" s="160">
        <f>SUMPRODUCT((CX$3=المنصرف!$E$3:$E$717)*1,('بيان العهد والتسويات'!$C99=المنصرف!$C$3:$C$717)*1,المنصرف!$G$3:$G$717)</f>
        <v>0</v>
      </c>
      <c r="CY99" s="160">
        <f>SUMPRODUCT((CX$3=المنصرف!$E$3:$E$717)*1,('بيان العهد والتسويات'!$C99=المنصرف!$C$3:$C$717)*1,المنصرف!$J$3:$J$717)</f>
        <v>0</v>
      </c>
      <c r="CZ99" s="160">
        <f>SUMPRODUCT((CZ$3=المنصرف!$E$3:$E$717)*1,('بيان العهد والتسويات'!$C99=المنصرف!$C$3:$C$717)*1,المنصرف!$G$3:$G$717)</f>
        <v>0</v>
      </c>
      <c r="DA99" s="160">
        <f>SUMPRODUCT((CZ$3=المنصرف!$E$3:$E$717)*1,('بيان العهد والتسويات'!$C99=المنصرف!$C$3:$C$717)*1,المنصرف!$J$3:$J$717)</f>
        <v>0</v>
      </c>
    </row>
    <row r="100" spans="3:105" ht="20.25" x14ac:dyDescent="0.15">
      <c r="C100" s="134">
        <v>45932</v>
      </c>
      <c r="D100" s="121">
        <f>SUMPRODUCT(($D$3=المنصرف!$E$3:$E$717)*1,('بيان العهد والتسويات'!$C100=المنصرف!$C$3:$C$717)*1,المنصرف!$G$3:$G$717)</f>
        <v>0</v>
      </c>
      <c r="E100" s="122">
        <f>SUMPRODUCT(($D$3=المنصرف!$E$3:$E$717)*1,('بيان العهد والتسويات'!$C100=المنصرف!$C$3:$C$717)*1,المنصرف!$J$3:$J$717)</f>
        <v>0</v>
      </c>
      <c r="F100" s="124">
        <f>SUMPRODUCT(($F$3=المنصرف!$E$3:$E$717)*1,('بيان العهد والتسويات'!$C100=المنصرف!$C$3:$C$717)*1,المنصرف!$G$3:$G$717)</f>
        <v>0</v>
      </c>
      <c r="G100" s="123">
        <f>SUMPRODUCT(($F$3=المنصرف!$E$3:$E$717)*1,('بيان العهد والتسويات'!$C100=المنصرف!$C$3:$C$717)*1,المنصرف!$J$3:$J$717)</f>
        <v>0</v>
      </c>
      <c r="H100" s="121">
        <f>SUMPRODUCT(($H$3=المنصرف!$E$3:$E$717)*1,('بيان العهد والتسويات'!$C100=المنصرف!$C$3:$C$717)*1,المنصرف!$G$3:$G$717)</f>
        <v>0</v>
      </c>
      <c r="I100" s="122">
        <f>SUMPRODUCT(($H$3=المنصرف!$E$3:$E$717)*1,('بيان العهد والتسويات'!$C100=المنصرف!$C$3:$C$717)*1,المنصرف!$J$3:$J$717)</f>
        <v>0</v>
      </c>
      <c r="J100" s="124">
        <f>SUMPRODUCT(($J$3=المنصرف!$E$3:$E$717)*1,('بيان العهد والتسويات'!$C100=المنصرف!$C$3:$C$717)*1,المنصرف!$G$3:$G$717)</f>
        <v>0</v>
      </c>
      <c r="K100" s="123">
        <f>SUMPRODUCT(($J$3=المنصرف!$E$3:$E$717)*1,('بيان العهد والتسويات'!$C100=المنصرف!$C$3:$C$717)*1,المنصرف!$J$3:$J$717)</f>
        <v>0</v>
      </c>
      <c r="L100" s="121">
        <f>SUMPRODUCT(($L$3=المنصرف!$E$3:$E$717)*1,('بيان العهد والتسويات'!$C100=المنصرف!$C$3:$C$717)*1,المنصرف!$G$3:$G$717)</f>
        <v>0</v>
      </c>
      <c r="M100" s="122">
        <f>SUMPRODUCT(($L$3=المنصرف!$E$3:$E$717)*1,('بيان العهد والتسويات'!$C100=المنصرف!$C$3:$C$717)*1,المنصرف!$J$3:$J$717)</f>
        <v>0</v>
      </c>
      <c r="N100" s="124">
        <f>SUMPRODUCT(($N$3=المنصرف!$E$3:$E$717)*1,('بيان العهد والتسويات'!$C100=المنصرف!$C$3:$C$717)*1,المنصرف!$G$3:$G$717)</f>
        <v>0</v>
      </c>
      <c r="O100" s="123">
        <f>SUMPRODUCT(($N$3=المنصرف!$E$3:$E$717)*1,('بيان العهد والتسويات'!$C100=المنصرف!$C$3:$C$717)*1,المنصرف!$J$3:$J$717)</f>
        <v>0</v>
      </c>
      <c r="P100" s="121">
        <f>SUMPRODUCT(($P$3=المنصرف!$E$3:$E$717)*1,('بيان العهد والتسويات'!$C100=المنصرف!$C$3:$C$717)*1,المنصرف!$G$3:$G$717)</f>
        <v>0</v>
      </c>
      <c r="Q100" s="122">
        <f>SUMPRODUCT(($P$3=المنصرف!$E$3:$E$717)*1,('بيان العهد والتسويات'!$C100=المنصرف!$C$3:$C$717)*1,المنصرف!$J$3:$J$717)</f>
        <v>0</v>
      </c>
      <c r="R100" s="124">
        <f>SUMPRODUCT(($R$3=المنصرف!$E$3:$E$717)*1,('بيان العهد والتسويات'!$C100=المنصرف!$C$3:$C$717)*1,المنصرف!$G$3:$G$717)</f>
        <v>0</v>
      </c>
      <c r="S100" s="123">
        <f>SUMPRODUCT(($R$3=المنصرف!$E$3:$E$717)*1,('بيان العهد والتسويات'!$C100=المنصرف!$C$3:$C$717)*1,المنصرف!$J$3:$J$717)</f>
        <v>0</v>
      </c>
      <c r="T100" s="121">
        <f>SUMPRODUCT(($T$3=المنصرف!$E$3:$E$717)*1,('بيان العهد والتسويات'!$C100=المنصرف!$C$3:$C$717)*1,المنصرف!$G$3:$G$717)</f>
        <v>0</v>
      </c>
      <c r="U100" s="122">
        <f>SUMPRODUCT(($T$3=المنصرف!$E$3:$E$717)*1,('بيان العهد والتسويات'!$C100=المنصرف!$C$3:$C$717)*1,المنصرف!$J$3:$J$717)</f>
        <v>0</v>
      </c>
      <c r="V100" s="124">
        <f>SUMPRODUCT(($V$3=المنصرف!$E$3:$E$717)*1,('بيان العهد والتسويات'!$C100=المنصرف!$C$3:$C$717)*1,المنصرف!$G$3:$G$717)</f>
        <v>0</v>
      </c>
      <c r="W100" s="123">
        <f>SUMPRODUCT(($V$3=المنصرف!$E$3:$E$717)*1,('بيان العهد والتسويات'!$C100=المنصرف!$C$3:$C$717)*1,المنصرف!$J$3:$J$717)</f>
        <v>0</v>
      </c>
      <c r="X100" s="121">
        <f>SUMPRODUCT(($X$3=المنصرف!$E$3:$E$717)*1,('بيان العهد والتسويات'!$C100=المنصرف!$C$3:$C$717)*1,المنصرف!$G$3:$G$717)</f>
        <v>0</v>
      </c>
      <c r="Y100" s="122">
        <f>SUMPRODUCT(($X$3=المنصرف!$E$3:$E$717)*1,('بيان العهد والتسويات'!$C100=المنصرف!$C$3:$C$717)*1,المنصرف!$J$3:$J$717)</f>
        <v>0</v>
      </c>
      <c r="Z100" s="124">
        <f>SUMPRODUCT(($Z$3=المنصرف!$E$3:$E$717)*1,('بيان العهد والتسويات'!$C100=المنصرف!$C$3:$C$717)*1,المنصرف!$G$3:$G$717)</f>
        <v>0</v>
      </c>
      <c r="AA100" s="123">
        <f>SUMPRODUCT(($Z$3=المنصرف!$E$3:$E$717)*1,('بيان العهد والتسويات'!$C100=المنصرف!$C$3:$C$717)*1,المنصرف!$J$3:$J$717)</f>
        <v>0</v>
      </c>
      <c r="AB100" s="121">
        <f>SUMPRODUCT(($AB$3=المنصرف!$E$3:$E$717)*1,('بيان العهد والتسويات'!$C100=المنصرف!$C$3:$C$717)*1,المنصرف!$G$3:$G$717)</f>
        <v>0</v>
      </c>
      <c r="AC100" s="122">
        <f>SUMPRODUCT(($AB$3=المنصرف!$E$3:$E$717)*1,('بيان العهد والتسويات'!$C100=المنصرف!$C$3:$C$717)*1,المنصرف!$J$3:$J$717)</f>
        <v>0</v>
      </c>
      <c r="AD100" s="124">
        <f>SUMPRODUCT(($AD$3=المنصرف!$E$3:$E$717)*1,('بيان العهد والتسويات'!$C100=المنصرف!$C$3:$C$717)*1,المنصرف!$G$3:$G$717)</f>
        <v>0</v>
      </c>
      <c r="AE100" s="123">
        <f>SUMPRODUCT(($AD$3=المنصرف!$E$3:$E$717)*1,('بيان العهد والتسويات'!$C100=المنصرف!$C$3:$C$717)*1,المنصرف!$J$3:$J$717)</f>
        <v>0</v>
      </c>
      <c r="AF100" s="121">
        <f>SUMPRODUCT(($AF$3=المنصرف!$E$3:$E$717)*1,('بيان العهد والتسويات'!$C100=المنصرف!$C$3:$C$717)*1,المنصرف!$G$3:$G$717)</f>
        <v>0</v>
      </c>
      <c r="AG100" s="122">
        <f>SUMPRODUCT(($AF$3=المنصرف!$E$3:$E$717)*1,('بيان العهد والتسويات'!$C100=المنصرف!$C$3:$C$717)*1,المنصرف!$J$3:$J$717)</f>
        <v>0</v>
      </c>
      <c r="AH100" s="124">
        <f>SUMPRODUCT(($AH$3=المنصرف!$E$3:$E$717)*1,('بيان العهد والتسويات'!$C100=المنصرف!$C$3:$C$717)*1,المنصرف!$G$3:$G$717)</f>
        <v>0</v>
      </c>
      <c r="AI100" s="123">
        <f>SUMPRODUCT(($AH$3=المنصرف!$E$3:$E$717)*1,('بيان العهد والتسويات'!$C100=المنصرف!$C$3:$C$717)*1,المنصرف!$J$3:$J$717)</f>
        <v>0</v>
      </c>
      <c r="AJ100" s="145">
        <f>SUMPRODUCT((AJ$3=المنصرف!$E$3:$E$717)*1,('بيان العهد والتسويات'!$C100=المنصرف!$C$3:$C$717)*1,المنصرف!$G$3:$G$717)</f>
        <v>0</v>
      </c>
      <c r="AK100" s="145">
        <f>SUMPRODUCT((AJ$3=المنصرف!$E$3:$E$717)*1,('بيان العهد والتسويات'!$C100=المنصرف!$C$3:$C$717)*1,المنصرف!$J$3:$J$717)</f>
        <v>0</v>
      </c>
      <c r="AL100" s="161">
        <f>SUMPRODUCT((AL$3=المنصرف!$E$3:$E$717)*1,('بيان العهد والتسويات'!$C100=المنصرف!$C$3:$C$717)*1,المنصرف!$G$3:$G$717)</f>
        <v>0</v>
      </c>
      <c r="AM100" s="161">
        <f>SUMPRODUCT((AL$3=المنصرف!$E$3:$E$717)*1,('بيان العهد والتسويات'!$C100=المنصرف!$C$3:$C$717)*1,المنصرف!$J$3:$J$717)</f>
        <v>0</v>
      </c>
      <c r="AN100" s="160">
        <f>SUMPRODUCT((AN$3=المنصرف!$E$3:$E$717)*1,('بيان العهد والتسويات'!$C100=المنصرف!$C$3:$C$717)*1,المنصرف!$G$3:$G$717)</f>
        <v>0</v>
      </c>
      <c r="AO100" s="160">
        <f>SUMPRODUCT((AN$3=المنصرف!$E$3:$E$717)*1,('بيان العهد والتسويات'!$C100=المنصرف!$C$3:$C$717)*1,المنصرف!$J$3:$J$717)</f>
        <v>0</v>
      </c>
      <c r="AP100" s="160">
        <f>SUMPRODUCT((AP$3=المنصرف!$E$3:$E$717)*1,('بيان العهد والتسويات'!$C100=المنصرف!$C$3:$C$717)*1,المنصرف!$G$3:$G$717)</f>
        <v>0</v>
      </c>
      <c r="AQ100" s="160">
        <f>SUMPRODUCT((AP$3=المنصرف!$E$3:$E$717)*1,('بيان العهد والتسويات'!$C100=المنصرف!$C$3:$C$717)*1,المنصرف!$J$3:$J$717)</f>
        <v>0</v>
      </c>
      <c r="AR100" s="160">
        <f>SUMPRODUCT((AR$3=المنصرف!$E$3:$E$717)*1,('بيان العهد والتسويات'!$C100=المنصرف!$C$3:$C$717)*1,المنصرف!$G$3:$G$717)</f>
        <v>0</v>
      </c>
      <c r="AS100" s="160">
        <f>SUMPRODUCT((AR$3=المنصرف!$E$3:$E$717)*1,('بيان العهد والتسويات'!$C100=المنصرف!$C$3:$C$717)*1,المنصرف!$J$3:$J$717)</f>
        <v>0</v>
      </c>
      <c r="AT100" s="160">
        <f>SUMPRODUCT((AT$3=المنصرف!$E$3:$E$717)*1,('بيان العهد والتسويات'!$C100=المنصرف!$C$3:$C$717)*1,المنصرف!$G$3:$G$717)</f>
        <v>0</v>
      </c>
      <c r="AU100" s="160">
        <f>SUMPRODUCT((AT$3=المنصرف!$E$3:$E$717)*1,('بيان العهد والتسويات'!$C100=المنصرف!$C$3:$C$717)*1,المنصرف!$J$3:$J$717)</f>
        <v>0</v>
      </c>
      <c r="AV100" s="160">
        <f>SUMPRODUCT((AV$3=المنصرف!$E$3:$E$717)*1,('بيان العهد والتسويات'!$C100=المنصرف!$C$3:$C$717)*1,المنصرف!$G$3:$G$717)</f>
        <v>0</v>
      </c>
      <c r="AW100" s="160">
        <f>SUMPRODUCT((AV$3=المنصرف!$E$3:$E$717)*1,('بيان العهد والتسويات'!$C100=المنصرف!$C$3:$C$717)*1,المنصرف!$J$3:$J$717)</f>
        <v>0</v>
      </c>
      <c r="AX100" s="160">
        <f>SUMPRODUCT((AX$3=المنصرف!$E$3:$E$717)*1,('بيان العهد والتسويات'!$C100=المنصرف!$C$3:$C$717)*1,المنصرف!$G$3:$G$717)</f>
        <v>0</v>
      </c>
      <c r="AY100" s="160">
        <f>SUMPRODUCT((AX$3=المنصرف!$E$3:$E$717)*1,('بيان العهد والتسويات'!$C100=المنصرف!$C$3:$C$717)*1,المنصرف!$J$3:$J$717)</f>
        <v>0</v>
      </c>
      <c r="AZ100" s="160">
        <f>SUMPRODUCT((AZ$3=المنصرف!$E$3:$E$717)*1,('بيان العهد والتسويات'!$C100=المنصرف!$C$3:$C$717)*1,المنصرف!$G$3:$G$717)</f>
        <v>0</v>
      </c>
      <c r="BA100" s="160">
        <f>SUMPRODUCT((AZ$3=المنصرف!$E$3:$E$717)*1,('بيان العهد والتسويات'!$C100=المنصرف!$C$3:$C$717)*1,المنصرف!$J$3:$J$717)</f>
        <v>0</v>
      </c>
      <c r="BB100" s="160">
        <f>SUMPRODUCT((BB$3=المنصرف!$E$3:$E$717)*1,('بيان العهد والتسويات'!$C100=المنصرف!$C$3:$C$717)*1,المنصرف!$G$3:$G$717)</f>
        <v>0</v>
      </c>
      <c r="BC100" s="160">
        <f>SUMPRODUCT((BB$3=المنصرف!$E$3:$E$717)*1,('بيان العهد والتسويات'!$C100=المنصرف!$C$3:$C$717)*1,المنصرف!$J$3:$J$717)</f>
        <v>0</v>
      </c>
      <c r="BD100" s="160">
        <f>SUMPRODUCT((BD$3=المنصرف!$E$3:$E$717)*1,('بيان العهد والتسويات'!$C100=المنصرف!$C$3:$C$717)*1,المنصرف!$G$3:$G$717)</f>
        <v>0</v>
      </c>
      <c r="BE100" s="160">
        <f>SUMPRODUCT((BD$3=المنصرف!$E$3:$E$717)*1,('بيان العهد والتسويات'!$C100=المنصرف!$C$3:$C$717)*1,المنصرف!$J$3:$J$717)</f>
        <v>0</v>
      </c>
      <c r="BF100" s="160">
        <f>SUMPRODUCT((BF$3=المنصرف!$E$3:$E$717)*1,('بيان العهد والتسويات'!$C100=المنصرف!$C$3:$C$717)*1,المنصرف!$G$3:$G$717)</f>
        <v>0</v>
      </c>
      <c r="BG100" s="160">
        <f>SUMPRODUCT((BF$3=المنصرف!$E$3:$E$717)*1,('بيان العهد والتسويات'!$C100=المنصرف!$C$3:$C$717)*1,المنصرف!$J$3:$J$717)</f>
        <v>0</v>
      </c>
      <c r="BH100" s="160">
        <f>SUMPRODUCT((BH$3=المنصرف!$E$3:$E$717)*1,('بيان العهد والتسويات'!$C100=المنصرف!$C$3:$C$717)*1,المنصرف!$G$3:$G$717)</f>
        <v>0</v>
      </c>
      <c r="BI100" s="160">
        <f>SUMPRODUCT((BH$3=المنصرف!$E$3:$E$717)*1,('بيان العهد والتسويات'!$C100=المنصرف!$C$3:$C$717)*1,المنصرف!$J$3:$J$717)</f>
        <v>0</v>
      </c>
      <c r="BJ100" s="160">
        <f>SUMPRODUCT((BJ$3=المنصرف!$E$3:$E$717)*1,('بيان العهد والتسويات'!$C100=المنصرف!$C$3:$C$717)*1,المنصرف!$G$3:$G$717)</f>
        <v>0</v>
      </c>
      <c r="BK100" s="160">
        <f>SUMPRODUCT((BJ$3=المنصرف!$E$3:$E$717)*1,('بيان العهد والتسويات'!$C100=المنصرف!$C$3:$C$717)*1,المنصرف!$J$3:$J$717)</f>
        <v>0</v>
      </c>
      <c r="BL100" s="160">
        <f>SUMPRODUCT((BL$3=المنصرف!$E$3:$E$717)*1,('بيان العهد والتسويات'!$C100=المنصرف!$C$3:$C$717)*1,المنصرف!$G$3:$G$717)</f>
        <v>0</v>
      </c>
      <c r="BM100" s="160">
        <f>SUMPRODUCT((BL$3=المنصرف!$E$3:$E$717)*1,('بيان العهد والتسويات'!$C100=المنصرف!$C$3:$C$717)*1,المنصرف!$J$3:$J$717)</f>
        <v>0</v>
      </c>
      <c r="BN100" s="160">
        <f>SUMPRODUCT((BN$3=المنصرف!$E$3:$E$717)*1,('بيان العهد والتسويات'!$C100=المنصرف!$C$3:$C$717)*1,المنصرف!$G$3:$G$717)</f>
        <v>0</v>
      </c>
      <c r="BO100" s="160">
        <f>SUMPRODUCT((BN$3=المنصرف!$E$3:$E$717)*1,('بيان العهد والتسويات'!$C100=المنصرف!$C$3:$C$717)*1,المنصرف!$J$3:$J$717)</f>
        <v>0</v>
      </c>
      <c r="BP100" s="160">
        <f>SUMPRODUCT((BP$3=المنصرف!$E$3:$E$717)*1,('بيان العهد والتسويات'!$C100=المنصرف!$C$3:$C$717)*1,المنصرف!$G$3:$G$717)</f>
        <v>0</v>
      </c>
      <c r="BQ100" s="160">
        <f>SUMPRODUCT((BP$3=المنصرف!$E$3:$E$717)*1,('بيان العهد والتسويات'!$C100=المنصرف!$C$3:$C$717)*1,المنصرف!$J$3:$J$717)</f>
        <v>0</v>
      </c>
      <c r="BR100" s="160">
        <f>SUMPRODUCT((BR$3=المنصرف!$E$3:$E$717)*1,('بيان العهد والتسويات'!$C100=المنصرف!$C$3:$C$717)*1,المنصرف!$G$3:$G$717)</f>
        <v>0</v>
      </c>
      <c r="BS100" s="160">
        <f>SUMPRODUCT((BR$3=المنصرف!$E$3:$E$717)*1,('بيان العهد والتسويات'!$C100=المنصرف!$C$3:$C$717)*1,المنصرف!$J$3:$J$717)</f>
        <v>0</v>
      </c>
      <c r="BT100" s="160">
        <f>SUMPRODUCT((BT$3=المنصرف!$E$3:$E$717)*1,('بيان العهد والتسويات'!$C100=المنصرف!$C$3:$C$717)*1,المنصرف!$G$3:$G$717)</f>
        <v>0</v>
      </c>
      <c r="BU100" s="160">
        <f>SUMPRODUCT((BT$3=المنصرف!$E$3:$E$717)*1,('بيان العهد والتسويات'!$C100=المنصرف!$C$3:$C$717)*1,المنصرف!$J$3:$J$717)</f>
        <v>0</v>
      </c>
      <c r="BV100" s="160">
        <f>SUMPRODUCT((BV$3=المنصرف!$E$3:$E$717)*1,('بيان العهد والتسويات'!$C100=المنصرف!$C$3:$C$717)*1,المنصرف!$G$3:$G$717)</f>
        <v>0</v>
      </c>
      <c r="BW100" s="160">
        <f>SUMPRODUCT((BV$3=المنصرف!$E$3:$E$717)*1,('بيان العهد والتسويات'!$C100=المنصرف!$C$3:$C$717)*1,المنصرف!$J$3:$J$717)</f>
        <v>0</v>
      </c>
      <c r="BX100" s="160">
        <f>SUMPRODUCT((BX$3=المنصرف!$E$3:$E$717)*1,('بيان العهد والتسويات'!$C100=المنصرف!$C$3:$C$717)*1,المنصرف!$G$3:$G$717)</f>
        <v>0</v>
      </c>
      <c r="BY100" s="160">
        <f>SUMPRODUCT((BX$3=المنصرف!$E$3:$E$717)*1,('بيان العهد والتسويات'!$C100=المنصرف!$C$3:$C$717)*1,المنصرف!$J$3:$J$717)</f>
        <v>0</v>
      </c>
      <c r="BZ100" s="160">
        <f>SUMPRODUCT((BZ$3=المنصرف!$E$3:$E$717)*1,('بيان العهد والتسويات'!$C100=المنصرف!$C$3:$C$717)*1,المنصرف!$G$3:$G$717)</f>
        <v>0</v>
      </c>
      <c r="CA100" s="160">
        <f>SUMPRODUCT((BZ$3=المنصرف!$E$3:$E$717)*1,('بيان العهد والتسويات'!$C100=المنصرف!$C$3:$C$717)*1,المنصرف!$J$3:$J$717)</f>
        <v>0</v>
      </c>
      <c r="CB100" s="160">
        <f>SUMPRODUCT((CB$3=المنصرف!$E$3:$E$717)*1,('بيان العهد والتسويات'!$C100=المنصرف!$C$3:$C$717)*1,المنصرف!$G$3:$G$717)</f>
        <v>0</v>
      </c>
      <c r="CC100" s="160">
        <f>SUMPRODUCT((CB$3=المنصرف!$E$3:$E$717)*1,('بيان العهد والتسويات'!$C100=المنصرف!$C$3:$C$717)*1,المنصرف!$J$3:$J$717)</f>
        <v>0</v>
      </c>
      <c r="CD100" s="160">
        <f>SUMPRODUCT((CD$3=المنصرف!$E$3:$E$717)*1,('بيان العهد والتسويات'!$C100=المنصرف!$C$3:$C$717)*1,المنصرف!$G$3:$G$717)</f>
        <v>0</v>
      </c>
      <c r="CE100" s="160">
        <f>SUMPRODUCT((CD$3=المنصرف!$E$3:$E$717)*1,('بيان العهد والتسويات'!$C100=المنصرف!$C$3:$C$717)*1,المنصرف!$J$3:$J$717)</f>
        <v>0</v>
      </c>
      <c r="CF100" s="160">
        <f>SUMPRODUCT((CF$3=المنصرف!$E$3:$E$717)*1,('بيان العهد والتسويات'!$C100=المنصرف!$C$3:$C$717)*1,المنصرف!$G$3:$G$717)</f>
        <v>0</v>
      </c>
      <c r="CG100" s="160">
        <f>SUMPRODUCT((CF$3=المنصرف!$E$3:$E$717)*1,('بيان العهد والتسويات'!$C100=المنصرف!$C$3:$C$717)*1,المنصرف!$J$3:$J$717)</f>
        <v>0</v>
      </c>
      <c r="CH100" s="160">
        <f>SUMPRODUCT((CH$3=المنصرف!$E$3:$E$717)*1,('بيان العهد والتسويات'!$C100=المنصرف!$C$3:$C$717)*1,المنصرف!$G$3:$G$717)</f>
        <v>0</v>
      </c>
      <c r="CI100" s="160">
        <f>SUMPRODUCT((CH$3=المنصرف!$E$3:$E$717)*1,('بيان العهد والتسويات'!$C100=المنصرف!$C$3:$C$717)*1,المنصرف!$J$3:$J$717)</f>
        <v>0</v>
      </c>
      <c r="CJ100" s="160">
        <f>SUMPRODUCT((CJ$3=المنصرف!$E$3:$E$717)*1,('بيان العهد والتسويات'!$C100=المنصرف!$C$3:$C$717)*1,المنصرف!$G$3:$G$717)</f>
        <v>0</v>
      </c>
      <c r="CK100" s="160">
        <f>SUMPRODUCT((CJ$3=المنصرف!$E$3:$E$717)*1,('بيان العهد والتسويات'!$C100=المنصرف!$C$3:$C$717)*1,المنصرف!$J$3:$J$717)</f>
        <v>0</v>
      </c>
      <c r="CL100" s="160">
        <f>SUMPRODUCT((CL$3=المنصرف!$E$3:$E$717)*1,('بيان العهد والتسويات'!$C100=المنصرف!$C$3:$C$717)*1,المنصرف!$G$3:$G$717)</f>
        <v>0</v>
      </c>
      <c r="CM100" s="160">
        <f>SUMPRODUCT((CL$3=المنصرف!$E$3:$E$717)*1,('بيان العهد والتسويات'!$C100=المنصرف!$C$3:$C$717)*1,المنصرف!$J$3:$J$717)</f>
        <v>0</v>
      </c>
      <c r="CN100" s="160">
        <f>SUMPRODUCT((CN$3=المنصرف!$E$3:$E$717)*1,('بيان العهد والتسويات'!$C100=المنصرف!$C$3:$C$717)*1,المنصرف!$G$3:$G$717)</f>
        <v>0</v>
      </c>
      <c r="CO100" s="160">
        <f>SUMPRODUCT((CN$3=المنصرف!$E$3:$E$717)*1,('بيان العهد والتسويات'!$C100=المنصرف!$C$3:$C$717)*1,المنصرف!$J$3:$J$717)</f>
        <v>0</v>
      </c>
      <c r="CP100" s="160">
        <f>SUMPRODUCT((CP$3=المنصرف!$E$3:$E$717)*1,('بيان العهد والتسويات'!$C100=المنصرف!$C$3:$C$717)*1,المنصرف!$G$3:$G$717)</f>
        <v>0</v>
      </c>
      <c r="CQ100" s="160">
        <f>SUMPRODUCT((CP$3=المنصرف!$E$3:$E$717)*1,('بيان العهد والتسويات'!$C100=المنصرف!$C$3:$C$717)*1,المنصرف!$J$3:$J$717)</f>
        <v>0</v>
      </c>
      <c r="CR100" s="160">
        <f>SUMPRODUCT((CR$3=المنصرف!$E$3:$E$717)*1,('بيان العهد والتسويات'!$C100=المنصرف!$C$3:$C$717)*1,المنصرف!$G$3:$G$717)</f>
        <v>0</v>
      </c>
      <c r="CS100" s="160">
        <f>SUMPRODUCT((CR$3=المنصرف!$E$3:$E$717)*1,('بيان العهد والتسويات'!$C100=المنصرف!$C$3:$C$717)*1,المنصرف!$J$3:$J$717)</f>
        <v>0</v>
      </c>
      <c r="CT100" s="160">
        <f>SUMPRODUCT((CT$3=المنصرف!$E$3:$E$717)*1,('بيان العهد والتسويات'!$C100=المنصرف!$C$3:$C$717)*1,المنصرف!$G$3:$G$717)</f>
        <v>0</v>
      </c>
      <c r="CU100" s="160">
        <f>SUMPRODUCT((CT$3=المنصرف!$E$3:$E$717)*1,('بيان العهد والتسويات'!$C100=المنصرف!$C$3:$C$717)*1,المنصرف!$J$3:$J$717)</f>
        <v>0</v>
      </c>
      <c r="CV100" s="160">
        <f>SUMPRODUCT((CV$3=المنصرف!$E$3:$E$717)*1,('بيان العهد والتسويات'!$C100=المنصرف!$C$3:$C$717)*1,المنصرف!$G$3:$G$717)</f>
        <v>0</v>
      </c>
      <c r="CW100" s="160">
        <f>SUMPRODUCT((CV$3=المنصرف!$E$3:$E$717)*1,('بيان العهد والتسويات'!$C100=المنصرف!$C$3:$C$717)*1,المنصرف!$J$3:$J$717)</f>
        <v>0</v>
      </c>
      <c r="CX100" s="160">
        <f>SUMPRODUCT((CX$3=المنصرف!$E$3:$E$717)*1,('بيان العهد والتسويات'!$C100=المنصرف!$C$3:$C$717)*1,المنصرف!$G$3:$G$717)</f>
        <v>0</v>
      </c>
      <c r="CY100" s="160">
        <f>SUMPRODUCT((CX$3=المنصرف!$E$3:$E$717)*1,('بيان العهد والتسويات'!$C100=المنصرف!$C$3:$C$717)*1,المنصرف!$J$3:$J$717)</f>
        <v>0</v>
      </c>
      <c r="CZ100" s="160">
        <f>SUMPRODUCT((CZ$3=المنصرف!$E$3:$E$717)*1,('بيان العهد والتسويات'!$C100=المنصرف!$C$3:$C$717)*1,المنصرف!$G$3:$G$717)</f>
        <v>0</v>
      </c>
      <c r="DA100" s="160">
        <f>SUMPRODUCT((CZ$3=المنصرف!$E$3:$E$717)*1,('بيان العهد والتسويات'!$C100=المنصرف!$C$3:$C$717)*1,المنصرف!$J$3:$J$717)</f>
        <v>0</v>
      </c>
    </row>
    <row r="101" spans="3:105" ht="20.25" x14ac:dyDescent="0.15">
      <c r="C101" s="134">
        <v>45933</v>
      </c>
      <c r="D101" s="121">
        <f>SUMPRODUCT(($D$3=المنصرف!$E$3:$E$717)*1,('بيان العهد والتسويات'!$C101=المنصرف!$C$3:$C$717)*1,المنصرف!$G$3:$G$717)</f>
        <v>0</v>
      </c>
      <c r="E101" s="122">
        <f>SUMPRODUCT(($D$3=المنصرف!$E$3:$E$717)*1,('بيان العهد والتسويات'!$C101=المنصرف!$C$3:$C$717)*1,المنصرف!$J$3:$J$717)</f>
        <v>0</v>
      </c>
      <c r="F101" s="124">
        <f>SUMPRODUCT(($F$3=المنصرف!$E$3:$E$717)*1,('بيان العهد والتسويات'!$C101=المنصرف!$C$3:$C$717)*1,المنصرف!$G$3:$G$717)</f>
        <v>0</v>
      </c>
      <c r="G101" s="123">
        <f>SUMPRODUCT(($F$3=المنصرف!$E$3:$E$717)*1,('بيان العهد والتسويات'!$C101=المنصرف!$C$3:$C$717)*1,المنصرف!$J$3:$J$717)</f>
        <v>0</v>
      </c>
      <c r="H101" s="121">
        <f>SUMPRODUCT(($H$3=المنصرف!$E$3:$E$717)*1,('بيان العهد والتسويات'!$C101=المنصرف!$C$3:$C$717)*1,المنصرف!$G$3:$G$717)</f>
        <v>0</v>
      </c>
      <c r="I101" s="122">
        <f>SUMPRODUCT(($H$3=المنصرف!$E$3:$E$717)*1,('بيان العهد والتسويات'!$C101=المنصرف!$C$3:$C$717)*1,المنصرف!$J$3:$J$717)</f>
        <v>0</v>
      </c>
      <c r="J101" s="124">
        <f>SUMPRODUCT(($J$3=المنصرف!$E$3:$E$717)*1,('بيان العهد والتسويات'!$C101=المنصرف!$C$3:$C$717)*1,المنصرف!$G$3:$G$717)</f>
        <v>0</v>
      </c>
      <c r="K101" s="123">
        <f>SUMPRODUCT(($J$3=المنصرف!$E$3:$E$717)*1,('بيان العهد والتسويات'!$C101=المنصرف!$C$3:$C$717)*1,المنصرف!$J$3:$J$717)</f>
        <v>0</v>
      </c>
      <c r="L101" s="121">
        <f>SUMPRODUCT(($L$3=المنصرف!$E$3:$E$717)*1,('بيان العهد والتسويات'!$C101=المنصرف!$C$3:$C$717)*1,المنصرف!$G$3:$G$717)</f>
        <v>0</v>
      </c>
      <c r="M101" s="122">
        <f>SUMPRODUCT(($L$3=المنصرف!$E$3:$E$717)*1,('بيان العهد والتسويات'!$C101=المنصرف!$C$3:$C$717)*1,المنصرف!$J$3:$J$717)</f>
        <v>0</v>
      </c>
      <c r="N101" s="124">
        <f>SUMPRODUCT(($N$3=المنصرف!$E$3:$E$717)*1,('بيان العهد والتسويات'!$C101=المنصرف!$C$3:$C$717)*1,المنصرف!$G$3:$G$717)</f>
        <v>0</v>
      </c>
      <c r="O101" s="123">
        <f>SUMPRODUCT(($N$3=المنصرف!$E$3:$E$717)*1,('بيان العهد والتسويات'!$C101=المنصرف!$C$3:$C$717)*1,المنصرف!$J$3:$J$717)</f>
        <v>0</v>
      </c>
      <c r="P101" s="121">
        <f>SUMPRODUCT(($P$3=المنصرف!$E$3:$E$717)*1,('بيان العهد والتسويات'!$C101=المنصرف!$C$3:$C$717)*1,المنصرف!$G$3:$G$717)</f>
        <v>0</v>
      </c>
      <c r="Q101" s="122">
        <f>SUMPRODUCT(($P$3=المنصرف!$E$3:$E$717)*1,('بيان العهد والتسويات'!$C101=المنصرف!$C$3:$C$717)*1,المنصرف!$J$3:$J$717)</f>
        <v>0</v>
      </c>
      <c r="R101" s="124">
        <f>SUMPRODUCT(($R$3=المنصرف!$E$3:$E$717)*1,('بيان العهد والتسويات'!$C101=المنصرف!$C$3:$C$717)*1,المنصرف!$G$3:$G$717)</f>
        <v>0</v>
      </c>
      <c r="S101" s="123">
        <f>SUMPRODUCT(($R$3=المنصرف!$E$3:$E$717)*1,('بيان العهد والتسويات'!$C101=المنصرف!$C$3:$C$717)*1,المنصرف!$J$3:$J$717)</f>
        <v>0</v>
      </c>
      <c r="T101" s="121">
        <f>SUMPRODUCT(($T$3=المنصرف!$E$3:$E$717)*1,('بيان العهد والتسويات'!$C101=المنصرف!$C$3:$C$717)*1,المنصرف!$G$3:$G$717)</f>
        <v>0</v>
      </c>
      <c r="U101" s="122">
        <f>SUMPRODUCT(($T$3=المنصرف!$E$3:$E$717)*1,('بيان العهد والتسويات'!$C101=المنصرف!$C$3:$C$717)*1,المنصرف!$J$3:$J$717)</f>
        <v>0</v>
      </c>
      <c r="V101" s="124">
        <f>SUMPRODUCT(($V$3=المنصرف!$E$3:$E$717)*1,('بيان العهد والتسويات'!$C101=المنصرف!$C$3:$C$717)*1,المنصرف!$G$3:$G$717)</f>
        <v>0</v>
      </c>
      <c r="W101" s="123">
        <f>SUMPRODUCT(($V$3=المنصرف!$E$3:$E$717)*1,('بيان العهد والتسويات'!$C101=المنصرف!$C$3:$C$717)*1,المنصرف!$J$3:$J$717)</f>
        <v>0</v>
      </c>
      <c r="X101" s="121">
        <f>SUMPRODUCT(($X$3=المنصرف!$E$3:$E$717)*1,('بيان العهد والتسويات'!$C101=المنصرف!$C$3:$C$717)*1,المنصرف!$G$3:$G$717)</f>
        <v>0</v>
      </c>
      <c r="Y101" s="122">
        <f>SUMPRODUCT(($X$3=المنصرف!$E$3:$E$717)*1,('بيان العهد والتسويات'!$C101=المنصرف!$C$3:$C$717)*1,المنصرف!$J$3:$J$717)</f>
        <v>0</v>
      </c>
      <c r="Z101" s="124">
        <f>SUMPRODUCT(($Z$3=المنصرف!$E$3:$E$717)*1,('بيان العهد والتسويات'!$C101=المنصرف!$C$3:$C$717)*1,المنصرف!$G$3:$G$717)</f>
        <v>0</v>
      </c>
      <c r="AA101" s="123">
        <f>SUMPRODUCT(($Z$3=المنصرف!$E$3:$E$717)*1,('بيان العهد والتسويات'!$C101=المنصرف!$C$3:$C$717)*1,المنصرف!$J$3:$J$717)</f>
        <v>0</v>
      </c>
      <c r="AB101" s="121">
        <f>SUMPRODUCT(($AB$3=المنصرف!$E$3:$E$717)*1,('بيان العهد والتسويات'!$C101=المنصرف!$C$3:$C$717)*1,المنصرف!$G$3:$G$717)</f>
        <v>0</v>
      </c>
      <c r="AC101" s="122">
        <f>SUMPRODUCT(($AB$3=المنصرف!$E$3:$E$717)*1,('بيان العهد والتسويات'!$C101=المنصرف!$C$3:$C$717)*1,المنصرف!$J$3:$J$717)</f>
        <v>0</v>
      </c>
      <c r="AD101" s="124">
        <f>SUMPRODUCT(($AD$3=المنصرف!$E$3:$E$717)*1,('بيان العهد والتسويات'!$C101=المنصرف!$C$3:$C$717)*1,المنصرف!$G$3:$G$717)</f>
        <v>0</v>
      </c>
      <c r="AE101" s="123">
        <f>SUMPRODUCT(($AD$3=المنصرف!$E$3:$E$717)*1,('بيان العهد والتسويات'!$C101=المنصرف!$C$3:$C$717)*1,المنصرف!$J$3:$J$717)</f>
        <v>0</v>
      </c>
      <c r="AF101" s="121">
        <f>SUMPRODUCT(($AF$3=المنصرف!$E$3:$E$717)*1,('بيان العهد والتسويات'!$C101=المنصرف!$C$3:$C$717)*1,المنصرف!$G$3:$G$717)</f>
        <v>0</v>
      </c>
      <c r="AG101" s="122">
        <f>SUMPRODUCT(($AF$3=المنصرف!$E$3:$E$717)*1,('بيان العهد والتسويات'!$C101=المنصرف!$C$3:$C$717)*1,المنصرف!$J$3:$J$717)</f>
        <v>0</v>
      </c>
      <c r="AH101" s="124">
        <f>SUMPRODUCT(($AH$3=المنصرف!$E$3:$E$717)*1,('بيان العهد والتسويات'!$C101=المنصرف!$C$3:$C$717)*1,المنصرف!$G$3:$G$717)</f>
        <v>0</v>
      </c>
      <c r="AI101" s="123">
        <f>SUMPRODUCT(($AH$3=المنصرف!$E$3:$E$717)*1,('بيان العهد والتسويات'!$C101=المنصرف!$C$3:$C$717)*1,المنصرف!$J$3:$J$717)</f>
        <v>0</v>
      </c>
      <c r="AJ101" s="145">
        <f>SUMPRODUCT((AJ$3=المنصرف!$E$3:$E$717)*1,('بيان العهد والتسويات'!$C101=المنصرف!$C$3:$C$717)*1,المنصرف!$G$3:$G$717)</f>
        <v>0</v>
      </c>
      <c r="AK101" s="145">
        <f>SUMPRODUCT((AJ$3=المنصرف!$E$3:$E$717)*1,('بيان العهد والتسويات'!$C101=المنصرف!$C$3:$C$717)*1,المنصرف!$J$3:$J$717)</f>
        <v>0</v>
      </c>
      <c r="AL101" s="161">
        <f>SUMPRODUCT((AL$3=المنصرف!$E$3:$E$717)*1,('بيان العهد والتسويات'!$C101=المنصرف!$C$3:$C$717)*1,المنصرف!$G$3:$G$717)</f>
        <v>0</v>
      </c>
      <c r="AM101" s="161">
        <f>SUMPRODUCT((AL$3=المنصرف!$E$3:$E$717)*1,('بيان العهد والتسويات'!$C101=المنصرف!$C$3:$C$717)*1,المنصرف!$J$3:$J$717)</f>
        <v>0</v>
      </c>
      <c r="AN101" s="160">
        <f>SUMPRODUCT((AN$3=المنصرف!$E$3:$E$717)*1,('بيان العهد والتسويات'!$C101=المنصرف!$C$3:$C$717)*1,المنصرف!$G$3:$G$717)</f>
        <v>0</v>
      </c>
      <c r="AO101" s="160">
        <f>SUMPRODUCT((AN$3=المنصرف!$E$3:$E$717)*1,('بيان العهد والتسويات'!$C101=المنصرف!$C$3:$C$717)*1,المنصرف!$J$3:$J$717)</f>
        <v>0</v>
      </c>
      <c r="AP101" s="160">
        <f>SUMPRODUCT((AP$3=المنصرف!$E$3:$E$717)*1,('بيان العهد والتسويات'!$C101=المنصرف!$C$3:$C$717)*1,المنصرف!$G$3:$G$717)</f>
        <v>0</v>
      </c>
      <c r="AQ101" s="160">
        <f>SUMPRODUCT((AP$3=المنصرف!$E$3:$E$717)*1,('بيان العهد والتسويات'!$C101=المنصرف!$C$3:$C$717)*1,المنصرف!$J$3:$J$717)</f>
        <v>0</v>
      </c>
      <c r="AR101" s="160">
        <f>SUMPRODUCT((AR$3=المنصرف!$E$3:$E$717)*1,('بيان العهد والتسويات'!$C101=المنصرف!$C$3:$C$717)*1,المنصرف!$G$3:$G$717)</f>
        <v>0</v>
      </c>
      <c r="AS101" s="160">
        <f>SUMPRODUCT((AR$3=المنصرف!$E$3:$E$717)*1,('بيان العهد والتسويات'!$C101=المنصرف!$C$3:$C$717)*1,المنصرف!$J$3:$J$717)</f>
        <v>0</v>
      </c>
      <c r="AT101" s="160">
        <f>SUMPRODUCT((AT$3=المنصرف!$E$3:$E$717)*1,('بيان العهد والتسويات'!$C101=المنصرف!$C$3:$C$717)*1,المنصرف!$G$3:$G$717)</f>
        <v>0</v>
      </c>
      <c r="AU101" s="160">
        <f>SUMPRODUCT((AT$3=المنصرف!$E$3:$E$717)*1,('بيان العهد والتسويات'!$C101=المنصرف!$C$3:$C$717)*1,المنصرف!$J$3:$J$717)</f>
        <v>0</v>
      </c>
      <c r="AV101" s="160">
        <f>SUMPRODUCT((AV$3=المنصرف!$E$3:$E$717)*1,('بيان العهد والتسويات'!$C101=المنصرف!$C$3:$C$717)*1,المنصرف!$G$3:$G$717)</f>
        <v>0</v>
      </c>
      <c r="AW101" s="160">
        <f>SUMPRODUCT((AV$3=المنصرف!$E$3:$E$717)*1,('بيان العهد والتسويات'!$C101=المنصرف!$C$3:$C$717)*1,المنصرف!$J$3:$J$717)</f>
        <v>0</v>
      </c>
      <c r="AX101" s="160">
        <f>SUMPRODUCT((AX$3=المنصرف!$E$3:$E$717)*1,('بيان العهد والتسويات'!$C101=المنصرف!$C$3:$C$717)*1,المنصرف!$G$3:$G$717)</f>
        <v>0</v>
      </c>
      <c r="AY101" s="160">
        <f>SUMPRODUCT((AX$3=المنصرف!$E$3:$E$717)*1,('بيان العهد والتسويات'!$C101=المنصرف!$C$3:$C$717)*1,المنصرف!$J$3:$J$717)</f>
        <v>0</v>
      </c>
      <c r="AZ101" s="160">
        <f>SUMPRODUCT((AZ$3=المنصرف!$E$3:$E$717)*1,('بيان العهد والتسويات'!$C101=المنصرف!$C$3:$C$717)*1,المنصرف!$G$3:$G$717)</f>
        <v>0</v>
      </c>
      <c r="BA101" s="160">
        <f>SUMPRODUCT((AZ$3=المنصرف!$E$3:$E$717)*1,('بيان العهد والتسويات'!$C101=المنصرف!$C$3:$C$717)*1,المنصرف!$J$3:$J$717)</f>
        <v>0</v>
      </c>
      <c r="BB101" s="160">
        <f>SUMPRODUCT((BB$3=المنصرف!$E$3:$E$717)*1,('بيان العهد والتسويات'!$C101=المنصرف!$C$3:$C$717)*1,المنصرف!$G$3:$G$717)</f>
        <v>0</v>
      </c>
      <c r="BC101" s="160">
        <f>SUMPRODUCT((BB$3=المنصرف!$E$3:$E$717)*1,('بيان العهد والتسويات'!$C101=المنصرف!$C$3:$C$717)*1,المنصرف!$J$3:$J$717)</f>
        <v>0</v>
      </c>
      <c r="BD101" s="160">
        <f>SUMPRODUCT((BD$3=المنصرف!$E$3:$E$717)*1,('بيان العهد والتسويات'!$C101=المنصرف!$C$3:$C$717)*1,المنصرف!$G$3:$G$717)</f>
        <v>0</v>
      </c>
      <c r="BE101" s="160">
        <f>SUMPRODUCT((BD$3=المنصرف!$E$3:$E$717)*1,('بيان العهد والتسويات'!$C101=المنصرف!$C$3:$C$717)*1,المنصرف!$J$3:$J$717)</f>
        <v>0</v>
      </c>
      <c r="BF101" s="160">
        <f>SUMPRODUCT((BF$3=المنصرف!$E$3:$E$717)*1,('بيان العهد والتسويات'!$C101=المنصرف!$C$3:$C$717)*1,المنصرف!$G$3:$G$717)</f>
        <v>0</v>
      </c>
      <c r="BG101" s="160">
        <f>SUMPRODUCT((BF$3=المنصرف!$E$3:$E$717)*1,('بيان العهد والتسويات'!$C101=المنصرف!$C$3:$C$717)*1,المنصرف!$J$3:$J$717)</f>
        <v>0</v>
      </c>
      <c r="BH101" s="160">
        <f>SUMPRODUCT((BH$3=المنصرف!$E$3:$E$717)*1,('بيان العهد والتسويات'!$C101=المنصرف!$C$3:$C$717)*1,المنصرف!$G$3:$G$717)</f>
        <v>0</v>
      </c>
      <c r="BI101" s="160">
        <f>SUMPRODUCT((BH$3=المنصرف!$E$3:$E$717)*1,('بيان العهد والتسويات'!$C101=المنصرف!$C$3:$C$717)*1,المنصرف!$J$3:$J$717)</f>
        <v>0</v>
      </c>
      <c r="BJ101" s="160">
        <f>SUMPRODUCT((BJ$3=المنصرف!$E$3:$E$717)*1,('بيان العهد والتسويات'!$C101=المنصرف!$C$3:$C$717)*1,المنصرف!$G$3:$G$717)</f>
        <v>0</v>
      </c>
      <c r="BK101" s="160">
        <f>SUMPRODUCT((BJ$3=المنصرف!$E$3:$E$717)*1,('بيان العهد والتسويات'!$C101=المنصرف!$C$3:$C$717)*1,المنصرف!$J$3:$J$717)</f>
        <v>0</v>
      </c>
      <c r="BL101" s="160">
        <f>SUMPRODUCT((BL$3=المنصرف!$E$3:$E$717)*1,('بيان العهد والتسويات'!$C101=المنصرف!$C$3:$C$717)*1,المنصرف!$G$3:$G$717)</f>
        <v>0</v>
      </c>
      <c r="BM101" s="160">
        <f>SUMPRODUCT((BL$3=المنصرف!$E$3:$E$717)*1,('بيان العهد والتسويات'!$C101=المنصرف!$C$3:$C$717)*1,المنصرف!$J$3:$J$717)</f>
        <v>0</v>
      </c>
      <c r="BN101" s="160">
        <f>SUMPRODUCT((BN$3=المنصرف!$E$3:$E$717)*1,('بيان العهد والتسويات'!$C101=المنصرف!$C$3:$C$717)*1,المنصرف!$G$3:$G$717)</f>
        <v>0</v>
      </c>
      <c r="BO101" s="160">
        <f>SUMPRODUCT((BN$3=المنصرف!$E$3:$E$717)*1,('بيان العهد والتسويات'!$C101=المنصرف!$C$3:$C$717)*1,المنصرف!$J$3:$J$717)</f>
        <v>0</v>
      </c>
      <c r="BP101" s="160">
        <f>SUMPRODUCT((BP$3=المنصرف!$E$3:$E$717)*1,('بيان العهد والتسويات'!$C101=المنصرف!$C$3:$C$717)*1,المنصرف!$G$3:$G$717)</f>
        <v>0</v>
      </c>
      <c r="BQ101" s="160">
        <f>SUMPRODUCT((BP$3=المنصرف!$E$3:$E$717)*1,('بيان العهد والتسويات'!$C101=المنصرف!$C$3:$C$717)*1,المنصرف!$J$3:$J$717)</f>
        <v>0</v>
      </c>
      <c r="BR101" s="160">
        <f>SUMPRODUCT((BR$3=المنصرف!$E$3:$E$717)*1,('بيان العهد والتسويات'!$C101=المنصرف!$C$3:$C$717)*1,المنصرف!$G$3:$G$717)</f>
        <v>0</v>
      </c>
      <c r="BS101" s="160">
        <f>SUMPRODUCT((BR$3=المنصرف!$E$3:$E$717)*1,('بيان العهد والتسويات'!$C101=المنصرف!$C$3:$C$717)*1,المنصرف!$J$3:$J$717)</f>
        <v>0</v>
      </c>
      <c r="BT101" s="160">
        <f>SUMPRODUCT((BT$3=المنصرف!$E$3:$E$717)*1,('بيان العهد والتسويات'!$C101=المنصرف!$C$3:$C$717)*1,المنصرف!$G$3:$G$717)</f>
        <v>0</v>
      </c>
      <c r="BU101" s="160">
        <f>SUMPRODUCT((BT$3=المنصرف!$E$3:$E$717)*1,('بيان العهد والتسويات'!$C101=المنصرف!$C$3:$C$717)*1,المنصرف!$J$3:$J$717)</f>
        <v>0</v>
      </c>
      <c r="BV101" s="160">
        <f>SUMPRODUCT((BV$3=المنصرف!$E$3:$E$717)*1,('بيان العهد والتسويات'!$C101=المنصرف!$C$3:$C$717)*1,المنصرف!$G$3:$G$717)</f>
        <v>0</v>
      </c>
      <c r="BW101" s="160">
        <f>SUMPRODUCT((BV$3=المنصرف!$E$3:$E$717)*1,('بيان العهد والتسويات'!$C101=المنصرف!$C$3:$C$717)*1,المنصرف!$J$3:$J$717)</f>
        <v>0</v>
      </c>
      <c r="BX101" s="160">
        <f>SUMPRODUCT((BX$3=المنصرف!$E$3:$E$717)*1,('بيان العهد والتسويات'!$C101=المنصرف!$C$3:$C$717)*1,المنصرف!$G$3:$G$717)</f>
        <v>0</v>
      </c>
      <c r="BY101" s="160">
        <f>SUMPRODUCT((BX$3=المنصرف!$E$3:$E$717)*1,('بيان العهد والتسويات'!$C101=المنصرف!$C$3:$C$717)*1,المنصرف!$J$3:$J$717)</f>
        <v>0</v>
      </c>
      <c r="BZ101" s="160">
        <f>SUMPRODUCT((BZ$3=المنصرف!$E$3:$E$717)*1,('بيان العهد والتسويات'!$C101=المنصرف!$C$3:$C$717)*1,المنصرف!$G$3:$G$717)</f>
        <v>0</v>
      </c>
      <c r="CA101" s="160">
        <f>SUMPRODUCT((BZ$3=المنصرف!$E$3:$E$717)*1,('بيان العهد والتسويات'!$C101=المنصرف!$C$3:$C$717)*1,المنصرف!$J$3:$J$717)</f>
        <v>0</v>
      </c>
      <c r="CB101" s="160">
        <f>SUMPRODUCT((CB$3=المنصرف!$E$3:$E$717)*1,('بيان العهد والتسويات'!$C101=المنصرف!$C$3:$C$717)*1,المنصرف!$G$3:$G$717)</f>
        <v>0</v>
      </c>
      <c r="CC101" s="160">
        <f>SUMPRODUCT((CB$3=المنصرف!$E$3:$E$717)*1,('بيان العهد والتسويات'!$C101=المنصرف!$C$3:$C$717)*1,المنصرف!$J$3:$J$717)</f>
        <v>0</v>
      </c>
      <c r="CD101" s="160">
        <f>SUMPRODUCT((CD$3=المنصرف!$E$3:$E$717)*1,('بيان العهد والتسويات'!$C101=المنصرف!$C$3:$C$717)*1,المنصرف!$G$3:$G$717)</f>
        <v>0</v>
      </c>
      <c r="CE101" s="160">
        <f>SUMPRODUCT((CD$3=المنصرف!$E$3:$E$717)*1,('بيان العهد والتسويات'!$C101=المنصرف!$C$3:$C$717)*1,المنصرف!$J$3:$J$717)</f>
        <v>0</v>
      </c>
      <c r="CF101" s="160">
        <f>SUMPRODUCT((CF$3=المنصرف!$E$3:$E$717)*1,('بيان العهد والتسويات'!$C101=المنصرف!$C$3:$C$717)*1,المنصرف!$G$3:$G$717)</f>
        <v>0</v>
      </c>
      <c r="CG101" s="160">
        <f>SUMPRODUCT((CF$3=المنصرف!$E$3:$E$717)*1,('بيان العهد والتسويات'!$C101=المنصرف!$C$3:$C$717)*1,المنصرف!$J$3:$J$717)</f>
        <v>0</v>
      </c>
      <c r="CH101" s="160">
        <f>SUMPRODUCT((CH$3=المنصرف!$E$3:$E$717)*1,('بيان العهد والتسويات'!$C101=المنصرف!$C$3:$C$717)*1,المنصرف!$G$3:$G$717)</f>
        <v>0</v>
      </c>
      <c r="CI101" s="160">
        <f>SUMPRODUCT((CH$3=المنصرف!$E$3:$E$717)*1,('بيان العهد والتسويات'!$C101=المنصرف!$C$3:$C$717)*1,المنصرف!$J$3:$J$717)</f>
        <v>0</v>
      </c>
      <c r="CJ101" s="160">
        <f>SUMPRODUCT((CJ$3=المنصرف!$E$3:$E$717)*1,('بيان العهد والتسويات'!$C101=المنصرف!$C$3:$C$717)*1,المنصرف!$G$3:$G$717)</f>
        <v>0</v>
      </c>
      <c r="CK101" s="160">
        <f>SUMPRODUCT((CJ$3=المنصرف!$E$3:$E$717)*1,('بيان العهد والتسويات'!$C101=المنصرف!$C$3:$C$717)*1,المنصرف!$J$3:$J$717)</f>
        <v>0</v>
      </c>
      <c r="CL101" s="160">
        <f>SUMPRODUCT((CL$3=المنصرف!$E$3:$E$717)*1,('بيان العهد والتسويات'!$C101=المنصرف!$C$3:$C$717)*1,المنصرف!$G$3:$G$717)</f>
        <v>0</v>
      </c>
      <c r="CM101" s="160">
        <f>SUMPRODUCT((CL$3=المنصرف!$E$3:$E$717)*1,('بيان العهد والتسويات'!$C101=المنصرف!$C$3:$C$717)*1,المنصرف!$J$3:$J$717)</f>
        <v>0</v>
      </c>
      <c r="CN101" s="160">
        <f>SUMPRODUCT((CN$3=المنصرف!$E$3:$E$717)*1,('بيان العهد والتسويات'!$C101=المنصرف!$C$3:$C$717)*1,المنصرف!$G$3:$G$717)</f>
        <v>0</v>
      </c>
      <c r="CO101" s="160">
        <f>SUMPRODUCT((CN$3=المنصرف!$E$3:$E$717)*1,('بيان العهد والتسويات'!$C101=المنصرف!$C$3:$C$717)*1,المنصرف!$J$3:$J$717)</f>
        <v>0</v>
      </c>
      <c r="CP101" s="160">
        <f>SUMPRODUCT((CP$3=المنصرف!$E$3:$E$717)*1,('بيان العهد والتسويات'!$C101=المنصرف!$C$3:$C$717)*1,المنصرف!$G$3:$G$717)</f>
        <v>0</v>
      </c>
      <c r="CQ101" s="160">
        <f>SUMPRODUCT((CP$3=المنصرف!$E$3:$E$717)*1,('بيان العهد والتسويات'!$C101=المنصرف!$C$3:$C$717)*1,المنصرف!$J$3:$J$717)</f>
        <v>0</v>
      </c>
      <c r="CR101" s="160">
        <f>SUMPRODUCT((CR$3=المنصرف!$E$3:$E$717)*1,('بيان العهد والتسويات'!$C101=المنصرف!$C$3:$C$717)*1,المنصرف!$G$3:$G$717)</f>
        <v>0</v>
      </c>
      <c r="CS101" s="160">
        <f>SUMPRODUCT((CR$3=المنصرف!$E$3:$E$717)*1,('بيان العهد والتسويات'!$C101=المنصرف!$C$3:$C$717)*1,المنصرف!$J$3:$J$717)</f>
        <v>0</v>
      </c>
      <c r="CT101" s="160">
        <f>SUMPRODUCT((CT$3=المنصرف!$E$3:$E$717)*1,('بيان العهد والتسويات'!$C101=المنصرف!$C$3:$C$717)*1,المنصرف!$G$3:$G$717)</f>
        <v>0</v>
      </c>
      <c r="CU101" s="160">
        <f>SUMPRODUCT((CT$3=المنصرف!$E$3:$E$717)*1,('بيان العهد والتسويات'!$C101=المنصرف!$C$3:$C$717)*1,المنصرف!$J$3:$J$717)</f>
        <v>0</v>
      </c>
      <c r="CV101" s="160">
        <f>SUMPRODUCT((CV$3=المنصرف!$E$3:$E$717)*1,('بيان العهد والتسويات'!$C101=المنصرف!$C$3:$C$717)*1,المنصرف!$G$3:$G$717)</f>
        <v>0</v>
      </c>
      <c r="CW101" s="160">
        <f>SUMPRODUCT((CV$3=المنصرف!$E$3:$E$717)*1,('بيان العهد والتسويات'!$C101=المنصرف!$C$3:$C$717)*1,المنصرف!$J$3:$J$717)</f>
        <v>0</v>
      </c>
      <c r="CX101" s="160">
        <f>SUMPRODUCT((CX$3=المنصرف!$E$3:$E$717)*1,('بيان العهد والتسويات'!$C101=المنصرف!$C$3:$C$717)*1,المنصرف!$G$3:$G$717)</f>
        <v>0</v>
      </c>
      <c r="CY101" s="160">
        <f>SUMPRODUCT((CX$3=المنصرف!$E$3:$E$717)*1,('بيان العهد والتسويات'!$C101=المنصرف!$C$3:$C$717)*1,المنصرف!$J$3:$J$717)</f>
        <v>0</v>
      </c>
      <c r="CZ101" s="160">
        <f>SUMPRODUCT((CZ$3=المنصرف!$E$3:$E$717)*1,('بيان العهد والتسويات'!$C101=المنصرف!$C$3:$C$717)*1,المنصرف!$G$3:$G$717)</f>
        <v>0</v>
      </c>
      <c r="DA101" s="160">
        <f>SUMPRODUCT((CZ$3=المنصرف!$E$3:$E$717)*1,('بيان العهد والتسويات'!$C101=المنصرف!$C$3:$C$717)*1,المنصرف!$J$3:$J$717)</f>
        <v>0</v>
      </c>
    </row>
    <row r="102" spans="3:105" ht="20.25" x14ac:dyDescent="0.15">
      <c r="C102" s="134">
        <v>45934</v>
      </c>
      <c r="D102" s="121">
        <f>SUMPRODUCT(($D$3=المنصرف!$E$3:$E$717)*1,('بيان العهد والتسويات'!$C102=المنصرف!$C$3:$C$717)*1,المنصرف!$G$3:$G$717)</f>
        <v>0</v>
      </c>
      <c r="E102" s="122">
        <f>SUMPRODUCT(($D$3=المنصرف!$E$3:$E$717)*1,('بيان العهد والتسويات'!$C102=المنصرف!$C$3:$C$717)*1,المنصرف!$J$3:$J$717)</f>
        <v>0</v>
      </c>
      <c r="F102" s="124">
        <f>SUMPRODUCT(($F$3=المنصرف!$E$3:$E$717)*1,('بيان العهد والتسويات'!$C102=المنصرف!$C$3:$C$717)*1,المنصرف!$G$3:$G$717)</f>
        <v>0</v>
      </c>
      <c r="G102" s="123">
        <f>SUMPRODUCT(($F$3=المنصرف!$E$3:$E$717)*1,('بيان العهد والتسويات'!$C102=المنصرف!$C$3:$C$717)*1,المنصرف!$J$3:$J$717)</f>
        <v>0</v>
      </c>
      <c r="H102" s="121">
        <f>SUMPRODUCT(($H$3=المنصرف!$E$3:$E$717)*1,('بيان العهد والتسويات'!$C102=المنصرف!$C$3:$C$717)*1,المنصرف!$G$3:$G$717)</f>
        <v>0</v>
      </c>
      <c r="I102" s="122">
        <f>SUMPRODUCT(($H$3=المنصرف!$E$3:$E$717)*1,('بيان العهد والتسويات'!$C102=المنصرف!$C$3:$C$717)*1,المنصرف!$J$3:$J$717)</f>
        <v>0</v>
      </c>
      <c r="J102" s="124">
        <f>SUMPRODUCT(($J$3=المنصرف!$E$3:$E$717)*1,('بيان العهد والتسويات'!$C102=المنصرف!$C$3:$C$717)*1,المنصرف!$G$3:$G$717)</f>
        <v>0</v>
      </c>
      <c r="K102" s="123">
        <f>SUMPRODUCT(($J$3=المنصرف!$E$3:$E$717)*1,('بيان العهد والتسويات'!$C102=المنصرف!$C$3:$C$717)*1,المنصرف!$J$3:$J$717)</f>
        <v>0</v>
      </c>
      <c r="L102" s="121">
        <f>SUMPRODUCT(($L$3=المنصرف!$E$3:$E$717)*1,('بيان العهد والتسويات'!$C102=المنصرف!$C$3:$C$717)*1,المنصرف!$G$3:$G$717)</f>
        <v>0</v>
      </c>
      <c r="M102" s="122">
        <f>SUMPRODUCT(($L$3=المنصرف!$E$3:$E$717)*1,('بيان العهد والتسويات'!$C102=المنصرف!$C$3:$C$717)*1,المنصرف!$J$3:$J$717)</f>
        <v>0</v>
      </c>
      <c r="N102" s="124">
        <f>SUMPRODUCT(($N$3=المنصرف!$E$3:$E$717)*1,('بيان العهد والتسويات'!$C102=المنصرف!$C$3:$C$717)*1,المنصرف!$G$3:$G$717)</f>
        <v>0</v>
      </c>
      <c r="O102" s="123">
        <f>SUMPRODUCT(($N$3=المنصرف!$E$3:$E$717)*1,('بيان العهد والتسويات'!$C102=المنصرف!$C$3:$C$717)*1,المنصرف!$J$3:$J$717)</f>
        <v>0</v>
      </c>
      <c r="P102" s="121">
        <f>SUMPRODUCT(($P$3=المنصرف!$E$3:$E$717)*1,('بيان العهد والتسويات'!$C102=المنصرف!$C$3:$C$717)*1,المنصرف!$G$3:$G$717)</f>
        <v>0</v>
      </c>
      <c r="Q102" s="122">
        <f>SUMPRODUCT(($P$3=المنصرف!$E$3:$E$717)*1,('بيان العهد والتسويات'!$C102=المنصرف!$C$3:$C$717)*1,المنصرف!$J$3:$J$717)</f>
        <v>0</v>
      </c>
      <c r="R102" s="124">
        <f>SUMPRODUCT(($R$3=المنصرف!$E$3:$E$717)*1,('بيان العهد والتسويات'!$C102=المنصرف!$C$3:$C$717)*1,المنصرف!$G$3:$G$717)</f>
        <v>0</v>
      </c>
      <c r="S102" s="123">
        <f>SUMPRODUCT(($R$3=المنصرف!$E$3:$E$717)*1,('بيان العهد والتسويات'!$C102=المنصرف!$C$3:$C$717)*1,المنصرف!$J$3:$J$717)</f>
        <v>0</v>
      </c>
      <c r="T102" s="121">
        <f>SUMPRODUCT(($T$3=المنصرف!$E$3:$E$717)*1,('بيان العهد والتسويات'!$C102=المنصرف!$C$3:$C$717)*1,المنصرف!$G$3:$G$717)</f>
        <v>0</v>
      </c>
      <c r="U102" s="122">
        <f>SUMPRODUCT(($T$3=المنصرف!$E$3:$E$717)*1,('بيان العهد والتسويات'!$C102=المنصرف!$C$3:$C$717)*1,المنصرف!$J$3:$J$717)</f>
        <v>0</v>
      </c>
      <c r="V102" s="124">
        <f>SUMPRODUCT(($V$3=المنصرف!$E$3:$E$717)*1,('بيان العهد والتسويات'!$C102=المنصرف!$C$3:$C$717)*1,المنصرف!$G$3:$G$717)</f>
        <v>0</v>
      </c>
      <c r="W102" s="123">
        <f>SUMPRODUCT(($V$3=المنصرف!$E$3:$E$717)*1,('بيان العهد والتسويات'!$C102=المنصرف!$C$3:$C$717)*1,المنصرف!$J$3:$J$717)</f>
        <v>0</v>
      </c>
      <c r="X102" s="121">
        <f>SUMPRODUCT(($X$3=المنصرف!$E$3:$E$717)*1,('بيان العهد والتسويات'!$C102=المنصرف!$C$3:$C$717)*1,المنصرف!$G$3:$G$717)</f>
        <v>0</v>
      </c>
      <c r="Y102" s="122">
        <f>SUMPRODUCT(($X$3=المنصرف!$E$3:$E$717)*1,('بيان العهد والتسويات'!$C102=المنصرف!$C$3:$C$717)*1,المنصرف!$J$3:$J$717)</f>
        <v>0</v>
      </c>
      <c r="Z102" s="124">
        <f>SUMPRODUCT(($Z$3=المنصرف!$E$3:$E$717)*1,('بيان العهد والتسويات'!$C102=المنصرف!$C$3:$C$717)*1,المنصرف!$G$3:$G$717)</f>
        <v>0</v>
      </c>
      <c r="AA102" s="123">
        <f>SUMPRODUCT(($Z$3=المنصرف!$E$3:$E$717)*1,('بيان العهد والتسويات'!$C102=المنصرف!$C$3:$C$717)*1,المنصرف!$J$3:$J$717)</f>
        <v>0</v>
      </c>
      <c r="AB102" s="121">
        <f>SUMPRODUCT(($AB$3=المنصرف!$E$3:$E$717)*1,('بيان العهد والتسويات'!$C102=المنصرف!$C$3:$C$717)*1,المنصرف!$G$3:$G$717)</f>
        <v>0</v>
      </c>
      <c r="AC102" s="122">
        <f>SUMPRODUCT(($AB$3=المنصرف!$E$3:$E$717)*1,('بيان العهد والتسويات'!$C102=المنصرف!$C$3:$C$717)*1,المنصرف!$J$3:$J$717)</f>
        <v>0</v>
      </c>
      <c r="AD102" s="124">
        <f>SUMPRODUCT(($AD$3=المنصرف!$E$3:$E$717)*1,('بيان العهد والتسويات'!$C102=المنصرف!$C$3:$C$717)*1,المنصرف!$G$3:$G$717)</f>
        <v>0</v>
      </c>
      <c r="AE102" s="123">
        <f>SUMPRODUCT(($AD$3=المنصرف!$E$3:$E$717)*1,('بيان العهد والتسويات'!$C102=المنصرف!$C$3:$C$717)*1,المنصرف!$J$3:$J$717)</f>
        <v>0</v>
      </c>
      <c r="AF102" s="121">
        <f>SUMPRODUCT(($AF$3=المنصرف!$E$3:$E$717)*1,('بيان العهد والتسويات'!$C102=المنصرف!$C$3:$C$717)*1,المنصرف!$G$3:$G$717)</f>
        <v>0</v>
      </c>
      <c r="AG102" s="122">
        <f>SUMPRODUCT(($AF$3=المنصرف!$E$3:$E$717)*1,('بيان العهد والتسويات'!$C102=المنصرف!$C$3:$C$717)*1,المنصرف!$J$3:$J$717)</f>
        <v>0</v>
      </c>
      <c r="AH102" s="124">
        <f>SUMPRODUCT(($AH$3=المنصرف!$E$3:$E$717)*1,('بيان العهد والتسويات'!$C102=المنصرف!$C$3:$C$717)*1,المنصرف!$G$3:$G$717)</f>
        <v>0</v>
      </c>
      <c r="AI102" s="123">
        <f>SUMPRODUCT(($AH$3=المنصرف!$E$3:$E$717)*1,('بيان العهد والتسويات'!$C102=المنصرف!$C$3:$C$717)*1,المنصرف!$J$3:$J$717)</f>
        <v>0</v>
      </c>
      <c r="AJ102" s="145">
        <f>SUMPRODUCT((AJ$3=المنصرف!$E$3:$E$717)*1,('بيان العهد والتسويات'!$C102=المنصرف!$C$3:$C$717)*1,المنصرف!$G$3:$G$717)</f>
        <v>0</v>
      </c>
      <c r="AK102" s="145">
        <f>SUMPRODUCT((AJ$3=المنصرف!$E$3:$E$717)*1,('بيان العهد والتسويات'!$C102=المنصرف!$C$3:$C$717)*1,المنصرف!$J$3:$J$717)</f>
        <v>0</v>
      </c>
      <c r="AL102" s="161">
        <f>SUMPRODUCT((AL$3=المنصرف!$E$3:$E$717)*1,('بيان العهد والتسويات'!$C102=المنصرف!$C$3:$C$717)*1,المنصرف!$G$3:$G$717)</f>
        <v>0</v>
      </c>
      <c r="AM102" s="161">
        <f>SUMPRODUCT((AL$3=المنصرف!$E$3:$E$717)*1,('بيان العهد والتسويات'!$C102=المنصرف!$C$3:$C$717)*1,المنصرف!$J$3:$J$717)</f>
        <v>0</v>
      </c>
      <c r="AN102" s="160">
        <f>SUMPRODUCT((AN$3=المنصرف!$E$3:$E$717)*1,('بيان العهد والتسويات'!$C102=المنصرف!$C$3:$C$717)*1,المنصرف!$G$3:$G$717)</f>
        <v>0</v>
      </c>
      <c r="AO102" s="160">
        <f>SUMPRODUCT((AN$3=المنصرف!$E$3:$E$717)*1,('بيان العهد والتسويات'!$C102=المنصرف!$C$3:$C$717)*1,المنصرف!$J$3:$J$717)</f>
        <v>0</v>
      </c>
      <c r="AP102" s="160">
        <f>SUMPRODUCT((AP$3=المنصرف!$E$3:$E$717)*1,('بيان العهد والتسويات'!$C102=المنصرف!$C$3:$C$717)*1,المنصرف!$G$3:$G$717)</f>
        <v>0</v>
      </c>
      <c r="AQ102" s="160">
        <f>SUMPRODUCT((AP$3=المنصرف!$E$3:$E$717)*1,('بيان العهد والتسويات'!$C102=المنصرف!$C$3:$C$717)*1,المنصرف!$J$3:$J$717)</f>
        <v>0</v>
      </c>
      <c r="AR102" s="160">
        <f>SUMPRODUCT((AR$3=المنصرف!$E$3:$E$717)*1,('بيان العهد والتسويات'!$C102=المنصرف!$C$3:$C$717)*1,المنصرف!$G$3:$G$717)</f>
        <v>0</v>
      </c>
      <c r="AS102" s="160">
        <f>SUMPRODUCT((AR$3=المنصرف!$E$3:$E$717)*1,('بيان العهد والتسويات'!$C102=المنصرف!$C$3:$C$717)*1,المنصرف!$J$3:$J$717)</f>
        <v>0</v>
      </c>
      <c r="AT102" s="160">
        <f>SUMPRODUCT((AT$3=المنصرف!$E$3:$E$717)*1,('بيان العهد والتسويات'!$C102=المنصرف!$C$3:$C$717)*1,المنصرف!$G$3:$G$717)</f>
        <v>0</v>
      </c>
      <c r="AU102" s="160">
        <f>SUMPRODUCT((AT$3=المنصرف!$E$3:$E$717)*1,('بيان العهد والتسويات'!$C102=المنصرف!$C$3:$C$717)*1,المنصرف!$J$3:$J$717)</f>
        <v>0</v>
      </c>
      <c r="AV102" s="160">
        <f>SUMPRODUCT((AV$3=المنصرف!$E$3:$E$717)*1,('بيان العهد والتسويات'!$C102=المنصرف!$C$3:$C$717)*1,المنصرف!$G$3:$G$717)</f>
        <v>0</v>
      </c>
      <c r="AW102" s="160">
        <f>SUMPRODUCT((AV$3=المنصرف!$E$3:$E$717)*1,('بيان العهد والتسويات'!$C102=المنصرف!$C$3:$C$717)*1,المنصرف!$J$3:$J$717)</f>
        <v>0</v>
      </c>
      <c r="AX102" s="160">
        <f>SUMPRODUCT((AX$3=المنصرف!$E$3:$E$717)*1,('بيان العهد والتسويات'!$C102=المنصرف!$C$3:$C$717)*1,المنصرف!$G$3:$G$717)</f>
        <v>0</v>
      </c>
      <c r="AY102" s="160">
        <f>SUMPRODUCT((AX$3=المنصرف!$E$3:$E$717)*1,('بيان العهد والتسويات'!$C102=المنصرف!$C$3:$C$717)*1,المنصرف!$J$3:$J$717)</f>
        <v>0</v>
      </c>
      <c r="AZ102" s="160">
        <f>SUMPRODUCT((AZ$3=المنصرف!$E$3:$E$717)*1,('بيان العهد والتسويات'!$C102=المنصرف!$C$3:$C$717)*1,المنصرف!$G$3:$G$717)</f>
        <v>0</v>
      </c>
      <c r="BA102" s="160">
        <f>SUMPRODUCT((AZ$3=المنصرف!$E$3:$E$717)*1,('بيان العهد والتسويات'!$C102=المنصرف!$C$3:$C$717)*1,المنصرف!$J$3:$J$717)</f>
        <v>0</v>
      </c>
      <c r="BB102" s="160">
        <f>SUMPRODUCT((BB$3=المنصرف!$E$3:$E$717)*1,('بيان العهد والتسويات'!$C102=المنصرف!$C$3:$C$717)*1,المنصرف!$G$3:$G$717)</f>
        <v>0</v>
      </c>
      <c r="BC102" s="160">
        <f>SUMPRODUCT((BB$3=المنصرف!$E$3:$E$717)*1,('بيان العهد والتسويات'!$C102=المنصرف!$C$3:$C$717)*1,المنصرف!$J$3:$J$717)</f>
        <v>0</v>
      </c>
      <c r="BD102" s="160">
        <f>SUMPRODUCT((BD$3=المنصرف!$E$3:$E$717)*1,('بيان العهد والتسويات'!$C102=المنصرف!$C$3:$C$717)*1,المنصرف!$G$3:$G$717)</f>
        <v>0</v>
      </c>
      <c r="BE102" s="160">
        <f>SUMPRODUCT((BD$3=المنصرف!$E$3:$E$717)*1,('بيان العهد والتسويات'!$C102=المنصرف!$C$3:$C$717)*1,المنصرف!$J$3:$J$717)</f>
        <v>0</v>
      </c>
      <c r="BF102" s="160">
        <f>SUMPRODUCT((BF$3=المنصرف!$E$3:$E$717)*1,('بيان العهد والتسويات'!$C102=المنصرف!$C$3:$C$717)*1,المنصرف!$G$3:$G$717)</f>
        <v>0</v>
      </c>
      <c r="BG102" s="160">
        <f>SUMPRODUCT((BF$3=المنصرف!$E$3:$E$717)*1,('بيان العهد والتسويات'!$C102=المنصرف!$C$3:$C$717)*1,المنصرف!$J$3:$J$717)</f>
        <v>0</v>
      </c>
      <c r="BH102" s="160">
        <f>SUMPRODUCT((BH$3=المنصرف!$E$3:$E$717)*1,('بيان العهد والتسويات'!$C102=المنصرف!$C$3:$C$717)*1,المنصرف!$G$3:$G$717)</f>
        <v>0</v>
      </c>
      <c r="BI102" s="160">
        <f>SUMPRODUCT((BH$3=المنصرف!$E$3:$E$717)*1,('بيان العهد والتسويات'!$C102=المنصرف!$C$3:$C$717)*1,المنصرف!$J$3:$J$717)</f>
        <v>0</v>
      </c>
      <c r="BJ102" s="160">
        <f>SUMPRODUCT((BJ$3=المنصرف!$E$3:$E$717)*1,('بيان العهد والتسويات'!$C102=المنصرف!$C$3:$C$717)*1,المنصرف!$G$3:$G$717)</f>
        <v>0</v>
      </c>
      <c r="BK102" s="160">
        <f>SUMPRODUCT((BJ$3=المنصرف!$E$3:$E$717)*1,('بيان العهد والتسويات'!$C102=المنصرف!$C$3:$C$717)*1,المنصرف!$J$3:$J$717)</f>
        <v>0</v>
      </c>
      <c r="BL102" s="160">
        <f>SUMPRODUCT((BL$3=المنصرف!$E$3:$E$717)*1,('بيان العهد والتسويات'!$C102=المنصرف!$C$3:$C$717)*1,المنصرف!$G$3:$G$717)</f>
        <v>0</v>
      </c>
      <c r="BM102" s="160">
        <f>SUMPRODUCT((BL$3=المنصرف!$E$3:$E$717)*1,('بيان العهد والتسويات'!$C102=المنصرف!$C$3:$C$717)*1,المنصرف!$J$3:$J$717)</f>
        <v>0</v>
      </c>
      <c r="BN102" s="160">
        <f>SUMPRODUCT((BN$3=المنصرف!$E$3:$E$717)*1,('بيان العهد والتسويات'!$C102=المنصرف!$C$3:$C$717)*1,المنصرف!$G$3:$G$717)</f>
        <v>0</v>
      </c>
      <c r="BO102" s="160">
        <f>SUMPRODUCT((BN$3=المنصرف!$E$3:$E$717)*1,('بيان العهد والتسويات'!$C102=المنصرف!$C$3:$C$717)*1,المنصرف!$J$3:$J$717)</f>
        <v>0</v>
      </c>
      <c r="BP102" s="160">
        <f>SUMPRODUCT((BP$3=المنصرف!$E$3:$E$717)*1,('بيان العهد والتسويات'!$C102=المنصرف!$C$3:$C$717)*1,المنصرف!$G$3:$G$717)</f>
        <v>0</v>
      </c>
      <c r="BQ102" s="160">
        <f>SUMPRODUCT((BP$3=المنصرف!$E$3:$E$717)*1,('بيان العهد والتسويات'!$C102=المنصرف!$C$3:$C$717)*1,المنصرف!$J$3:$J$717)</f>
        <v>0</v>
      </c>
      <c r="BR102" s="160">
        <f>SUMPRODUCT((BR$3=المنصرف!$E$3:$E$717)*1,('بيان العهد والتسويات'!$C102=المنصرف!$C$3:$C$717)*1,المنصرف!$G$3:$G$717)</f>
        <v>0</v>
      </c>
      <c r="BS102" s="160">
        <f>SUMPRODUCT((BR$3=المنصرف!$E$3:$E$717)*1,('بيان العهد والتسويات'!$C102=المنصرف!$C$3:$C$717)*1,المنصرف!$J$3:$J$717)</f>
        <v>0</v>
      </c>
      <c r="BT102" s="160">
        <f>SUMPRODUCT((BT$3=المنصرف!$E$3:$E$717)*1,('بيان العهد والتسويات'!$C102=المنصرف!$C$3:$C$717)*1,المنصرف!$G$3:$G$717)</f>
        <v>0</v>
      </c>
      <c r="BU102" s="160">
        <f>SUMPRODUCT((BT$3=المنصرف!$E$3:$E$717)*1,('بيان العهد والتسويات'!$C102=المنصرف!$C$3:$C$717)*1,المنصرف!$J$3:$J$717)</f>
        <v>0</v>
      </c>
      <c r="BV102" s="160">
        <f>SUMPRODUCT((BV$3=المنصرف!$E$3:$E$717)*1,('بيان العهد والتسويات'!$C102=المنصرف!$C$3:$C$717)*1,المنصرف!$G$3:$G$717)</f>
        <v>0</v>
      </c>
      <c r="BW102" s="160">
        <f>SUMPRODUCT((BV$3=المنصرف!$E$3:$E$717)*1,('بيان العهد والتسويات'!$C102=المنصرف!$C$3:$C$717)*1,المنصرف!$J$3:$J$717)</f>
        <v>0</v>
      </c>
      <c r="BX102" s="160">
        <f>SUMPRODUCT((BX$3=المنصرف!$E$3:$E$717)*1,('بيان العهد والتسويات'!$C102=المنصرف!$C$3:$C$717)*1,المنصرف!$G$3:$G$717)</f>
        <v>0</v>
      </c>
      <c r="BY102" s="160">
        <f>SUMPRODUCT((BX$3=المنصرف!$E$3:$E$717)*1,('بيان العهد والتسويات'!$C102=المنصرف!$C$3:$C$717)*1,المنصرف!$J$3:$J$717)</f>
        <v>0</v>
      </c>
      <c r="BZ102" s="160">
        <f>SUMPRODUCT((BZ$3=المنصرف!$E$3:$E$717)*1,('بيان العهد والتسويات'!$C102=المنصرف!$C$3:$C$717)*1,المنصرف!$G$3:$G$717)</f>
        <v>0</v>
      </c>
      <c r="CA102" s="160">
        <f>SUMPRODUCT((BZ$3=المنصرف!$E$3:$E$717)*1,('بيان العهد والتسويات'!$C102=المنصرف!$C$3:$C$717)*1,المنصرف!$J$3:$J$717)</f>
        <v>0</v>
      </c>
      <c r="CB102" s="160">
        <f>SUMPRODUCT((CB$3=المنصرف!$E$3:$E$717)*1,('بيان العهد والتسويات'!$C102=المنصرف!$C$3:$C$717)*1,المنصرف!$G$3:$G$717)</f>
        <v>0</v>
      </c>
      <c r="CC102" s="160">
        <f>SUMPRODUCT((CB$3=المنصرف!$E$3:$E$717)*1,('بيان العهد والتسويات'!$C102=المنصرف!$C$3:$C$717)*1,المنصرف!$J$3:$J$717)</f>
        <v>0</v>
      </c>
      <c r="CD102" s="160">
        <f>SUMPRODUCT((CD$3=المنصرف!$E$3:$E$717)*1,('بيان العهد والتسويات'!$C102=المنصرف!$C$3:$C$717)*1,المنصرف!$G$3:$G$717)</f>
        <v>0</v>
      </c>
      <c r="CE102" s="160">
        <f>SUMPRODUCT((CD$3=المنصرف!$E$3:$E$717)*1,('بيان العهد والتسويات'!$C102=المنصرف!$C$3:$C$717)*1,المنصرف!$J$3:$J$717)</f>
        <v>0</v>
      </c>
      <c r="CF102" s="160">
        <f>SUMPRODUCT((CF$3=المنصرف!$E$3:$E$717)*1,('بيان العهد والتسويات'!$C102=المنصرف!$C$3:$C$717)*1,المنصرف!$G$3:$G$717)</f>
        <v>0</v>
      </c>
      <c r="CG102" s="160">
        <f>SUMPRODUCT((CF$3=المنصرف!$E$3:$E$717)*1,('بيان العهد والتسويات'!$C102=المنصرف!$C$3:$C$717)*1,المنصرف!$J$3:$J$717)</f>
        <v>0</v>
      </c>
      <c r="CH102" s="160">
        <f>SUMPRODUCT((CH$3=المنصرف!$E$3:$E$717)*1,('بيان العهد والتسويات'!$C102=المنصرف!$C$3:$C$717)*1,المنصرف!$G$3:$G$717)</f>
        <v>0</v>
      </c>
      <c r="CI102" s="160">
        <f>SUMPRODUCT((CH$3=المنصرف!$E$3:$E$717)*1,('بيان العهد والتسويات'!$C102=المنصرف!$C$3:$C$717)*1,المنصرف!$J$3:$J$717)</f>
        <v>0</v>
      </c>
      <c r="CJ102" s="160">
        <f>SUMPRODUCT((CJ$3=المنصرف!$E$3:$E$717)*1,('بيان العهد والتسويات'!$C102=المنصرف!$C$3:$C$717)*1,المنصرف!$G$3:$G$717)</f>
        <v>0</v>
      </c>
      <c r="CK102" s="160">
        <f>SUMPRODUCT((CJ$3=المنصرف!$E$3:$E$717)*1,('بيان العهد والتسويات'!$C102=المنصرف!$C$3:$C$717)*1,المنصرف!$J$3:$J$717)</f>
        <v>0</v>
      </c>
      <c r="CL102" s="160">
        <f>SUMPRODUCT((CL$3=المنصرف!$E$3:$E$717)*1,('بيان العهد والتسويات'!$C102=المنصرف!$C$3:$C$717)*1,المنصرف!$G$3:$G$717)</f>
        <v>0</v>
      </c>
      <c r="CM102" s="160">
        <f>SUMPRODUCT((CL$3=المنصرف!$E$3:$E$717)*1,('بيان العهد والتسويات'!$C102=المنصرف!$C$3:$C$717)*1,المنصرف!$J$3:$J$717)</f>
        <v>0</v>
      </c>
      <c r="CN102" s="160">
        <f>SUMPRODUCT((CN$3=المنصرف!$E$3:$E$717)*1,('بيان العهد والتسويات'!$C102=المنصرف!$C$3:$C$717)*1,المنصرف!$G$3:$G$717)</f>
        <v>0</v>
      </c>
      <c r="CO102" s="160">
        <f>SUMPRODUCT((CN$3=المنصرف!$E$3:$E$717)*1,('بيان العهد والتسويات'!$C102=المنصرف!$C$3:$C$717)*1,المنصرف!$J$3:$J$717)</f>
        <v>0</v>
      </c>
      <c r="CP102" s="160">
        <f>SUMPRODUCT((CP$3=المنصرف!$E$3:$E$717)*1,('بيان العهد والتسويات'!$C102=المنصرف!$C$3:$C$717)*1,المنصرف!$G$3:$G$717)</f>
        <v>0</v>
      </c>
      <c r="CQ102" s="160">
        <f>SUMPRODUCT((CP$3=المنصرف!$E$3:$E$717)*1,('بيان العهد والتسويات'!$C102=المنصرف!$C$3:$C$717)*1,المنصرف!$J$3:$J$717)</f>
        <v>0</v>
      </c>
      <c r="CR102" s="160">
        <f>SUMPRODUCT((CR$3=المنصرف!$E$3:$E$717)*1,('بيان العهد والتسويات'!$C102=المنصرف!$C$3:$C$717)*1,المنصرف!$G$3:$G$717)</f>
        <v>0</v>
      </c>
      <c r="CS102" s="160">
        <f>SUMPRODUCT((CR$3=المنصرف!$E$3:$E$717)*1,('بيان العهد والتسويات'!$C102=المنصرف!$C$3:$C$717)*1,المنصرف!$J$3:$J$717)</f>
        <v>0</v>
      </c>
      <c r="CT102" s="160">
        <f>SUMPRODUCT((CT$3=المنصرف!$E$3:$E$717)*1,('بيان العهد والتسويات'!$C102=المنصرف!$C$3:$C$717)*1,المنصرف!$G$3:$G$717)</f>
        <v>0</v>
      </c>
      <c r="CU102" s="160">
        <f>SUMPRODUCT((CT$3=المنصرف!$E$3:$E$717)*1,('بيان العهد والتسويات'!$C102=المنصرف!$C$3:$C$717)*1,المنصرف!$J$3:$J$717)</f>
        <v>0</v>
      </c>
      <c r="CV102" s="160">
        <f>SUMPRODUCT((CV$3=المنصرف!$E$3:$E$717)*1,('بيان العهد والتسويات'!$C102=المنصرف!$C$3:$C$717)*1,المنصرف!$G$3:$G$717)</f>
        <v>0</v>
      </c>
      <c r="CW102" s="160">
        <f>SUMPRODUCT((CV$3=المنصرف!$E$3:$E$717)*1,('بيان العهد والتسويات'!$C102=المنصرف!$C$3:$C$717)*1,المنصرف!$J$3:$J$717)</f>
        <v>0</v>
      </c>
      <c r="CX102" s="160">
        <f>SUMPRODUCT((CX$3=المنصرف!$E$3:$E$717)*1,('بيان العهد والتسويات'!$C102=المنصرف!$C$3:$C$717)*1,المنصرف!$G$3:$G$717)</f>
        <v>0</v>
      </c>
      <c r="CY102" s="160">
        <f>SUMPRODUCT((CX$3=المنصرف!$E$3:$E$717)*1,('بيان العهد والتسويات'!$C102=المنصرف!$C$3:$C$717)*1,المنصرف!$J$3:$J$717)</f>
        <v>0</v>
      </c>
      <c r="CZ102" s="160">
        <f>SUMPRODUCT((CZ$3=المنصرف!$E$3:$E$717)*1,('بيان العهد والتسويات'!$C102=المنصرف!$C$3:$C$717)*1,المنصرف!$G$3:$G$717)</f>
        <v>0</v>
      </c>
      <c r="DA102" s="160">
        <f>SUMPRODUCT((CZ$3=المنصرف!$E$3:$E$717)*1,('بيان العهد والتسويات'!$C102=المنصرف!$C$3:$C$717)*1,المنصرف!$J$3:$J$717)</f>
        <v>0</v>
      </c>
    </row>
    <row r="103" spans="3:105" ht="20.25" x14ac:dyDescent="0.15">
      <c r="C103" s="134">
        <v>45935</v>
      </c>
      <c r="D103" s="121">
        <f>SUMPRODUCT(($D$3=المنصرف!$E$3:$E$717)*1,('بيان العهد والتسويات'!$C103=المنصرف!$C$3:$C$717)*1,المنصرف!$G$3:$G$717)</f>
        <v>0</v>
      </c>
      <c r="E103" s="122">
        <f>SUMPRODUCT(($D$3=المنصرف!$E$3:$E$717)*1,('بيان العهد والتسويات'!$C103=المنصرف!$C$3:$C$717)*1,المنصرف!$J$3:$J$717)</f>
        <v>0</v>
      </c>
      <c r="F103" s="124">
        <f>SUMPRODUCT(($F$3=المنصرف!$E$3:$E$717)*1,('بيان العهد والتسويات'!$C103=المنصرف!$C$3:$C$717)*1,المنصرف!$G$3:$G$717)</f>
        <v>0</v>
      </c>
      <c r="G103" s="123">
        <f>SUMPRODUCT(($F$3=المنصرف!$E$3:$E$717)*1,('بيان العهد والتسويات'!$C103=المنصرف!$C$3:$C$717)*1,المنصرف!$J$3:$J$717)</f>
        <v>0</v>
      </c>
      <c r="H103" s="121">
        <f>SUMPRODUCT(($H$3=المنصرف!$E$3:$E$717)*1,('بيان العهد والتسويات'!$C103=المنصرف!$C$3:$C$717)*1,المنصرف!$G$3:$G$717)</f>
        <v>0</v>
      </c>
      <c r="I103" s="122">
        <f>SUMPRODUCT(($H$3=المنصرف!$E$3:$E$717)*1,('بيان العهد والتسويات'!$C103=المنصرف!$C$3:$C$717)*1,المنصرف!$J$3:$J$717)</f>
        <v>0</v>
      </c>
      <c r="J103" s="124">
        <f>SUMPRODUCT(($J$3=المنصرف!$E$3:$E$717)*1,('بيان العهد والتسويات'!$C103=المنصرف!$C$3:$C$717)*1,المنصرف!$G$3:$G$717)</f>
        <v>0</v>
      </c>
      <c r="K103" s="123">
        <f>SUMPRODUCT(($J$3=المنصرف!$E$3:$E$717)*1,('بيان العهد والتسويات'!$C103=المنصرف!$C$3:$C$717)*1,المنصرف!$J$3:$J$717)</f>
        <v>0</v>
      </c>
      <c r="L103" s="121">
        <f>SUMPRODUCT(($L$3=المنصرف!$E$3:$E$717)*1,('بيان العهد والتسويات'!$C103=المنصرف!$C$3:$C$717)*1,المنصرف!$G$3:$G$717)</f>
        <v>0</v>
      </c>
      <c r="M103" s="122">
        <f>SUMPRODUCT(($L$3=المنصرف!$E$3:$E$717)*1,('بيان العهد والتسويات'!$C103=المنصرف!$C$3:$C$717)*1,المنصرف!$J$3:$J$717)</f>
        <v>0</v>
      </c>
      <c r="N103" s="124">
        <f>SUMPRODUCT(($N$3=المنصرف!$E$3:$E$717)*1,('بيان العهد والتسويات'!$C103=المنصرف!$C$3:$C$717)*1,المنصرف!$G$3:$G$717)</f>
        <v>0</v>
      </c>
      <c r="O103" s="123">
        <f>SUMPRODUCT(($N$3=المنصرف!$E$3:$E$717)*1,('بيان العهد والتسويات'!$C103=المنصرف!$C$3:$C$717)*1,المنصرف!$J$3:$J$717)</f>
        <v>0</v>
      </c>
      <c r="P103" s="121">
        <f>SUMPRODUCT(($P$3=المنصرف!$E$3:$E$717)*1,('بيان العهد والتسويات'!$C103=المنصرف!$C$3:$C$717)*1,المنصرف!$G$3:$G$717)</f>
        <v>0</v>
      </c>
      <c r="Q103" s="122">
        <f>SUMPRODUCT(($P$3=المنصرف!$E$3:$E$717)*1,('بيان العهد والتسويات'!$C103=المنصرف!$C$3:$C$717)*1,المنصرف!$J$3:$J$717)</f>
        <v>0</v>
      </c>
      <c r="R103" s="124">
        <f>SUMPRODUCT(($R$3=المنصرف!$E$3:$E$717)*1,('بيان العهد والتسويات'!$C103=المنصرف!$C$3:$C$717)*1,المنصرف!$G$3:$G$717)</f>
        <v>0</v>
      </c>
      <c r="S103" s="123">
        <f>SUMPRODUCT(($R$3=المنصرف!$E$3:$E$717)*1,('بيان العهد والتسويات'!$C103=المنصرف!$C$3:$C$717)*1,المنصرف!$J$3:$J$717)</f>
        <v>0</v>
      </c>
      <c r="T103" s="121">
        <f>SUMPRODUCT(($T$3=المنصرف!$E$3:$E$717)*1,('بيان العهد والتسويات'!$C103=المنصرف!$C$3:$C$717)*1,المنصرف!$G$3:$G$717)</f>
        <v>0</v>
      </c>
      <c r="U103" s="122">
        <f>SUMPRODUCT(($T$3=المنصرف!$E$3:$E$717)*1,('بيان العهد والتسويات'!$C103=المنصرف!$C$3:$C$717)*1,المنصرف!$J$3:$J$717)</f>
        <v>0</v>
      </c>
      <c r="V103" s="124">
        <f>SUMPRODUCT(($V$3=المنصرف!$E$3:$E$717)*1,('بيان العهد والتسويات'!$C103=المنصرف!$C$3:$C$717)*1,المنصرف!$G$3:$G$717)</f>
        <v>0</v>
      </c>
      <c r="W103" s="123">
        <f>SUMPRODUCT(($V$3=المنصرف!$E$3:$E$717)*1,('بيان العهد والتسويات'!$C103=المنصرف!$C$3:$C$717)*1,المنصرف!$J$3:$J$717)</f>
        <v>0</v>
      </c>
      <c r="X103" s="121">
        <f>SUMPRODUCT(($X$3=المنصرف!$E$3:$E$717)*1,('بيان العهد والتسويات'!$C103=المنصرف!$C$3:$C$717)*1,المنصرف!$G$3:$G$717)</f>
        <v>0</v>
      </c>
      <c r="Y103" s="122">
        <f>SUMPRODUCT(($X$3=المنصرف!$E$3:$E$717)*1,('بيان العهد والتسويات'!$C103=المنصرف!$C$3:$C$717)*1,المنصرف!$J$3:$J$717)</f>
        <v>0</v>
      </c>
      <c r="Z103" s="124">
        <f>SUMPRODUCT(($Z$3=المنصرف!$E$3:$E$717)*1,('بيان العهد والتسويات'!$C103=المنصرف!$C$3:$C$717)*1,المنصرف!$G$3:$G$717)</f>
        <v>0</v>
      </c>
      <c r="AA103" s="123">
        <f>SUMPRODUCT(($Z$3=المنصرف!$E$3:$E$717)*1,('بيان العهد والتسويات'!$C103=المنصرف!$C$3:$C$717)*1,المنصرف!$J$3:$J$717)</f>
        <v>0</v>
      </c>
      <c r="AB103" s="121">
        <f>SUMPRODUCT(($AB$3=المنصرف!$E$3:$E$717)*1,('بيان العهد والتسويات'!$C103=المنصرف!$C$3:$C$717)*1,المنصرف!$G$3:$G$717)</f>
        <v>0</v>
      </c>
      <c r="AC103" s="122">
        <f>SUMPRODUCT(($AB$3=المنصرف!$E$3:$E$717)*1,('بيان العهد والتسويات'!$C103=المنصرف!$C$3:$C$717)*1,المنصرف!$J$3:$J$717)</f>
        <v>0</v>
      </c>
      <c r="AD103" s="124">
        <f>SUMPRODUCT(($AD$3=المنصرف!$E$3:$E$717)*1,('بيان العهد والتسويات'!$C103=المنصرف!$C$3:$C$717)*1,المنصرف!$G$3:$G$717)</f>
        <v>0</v>
      </c>
      <c r="AE103" s="123">
        <f>SUMPRODUCT(($AD$3=المنصرف!$E$3:$E$717)*1,('بيان العهد والتسويات'!$C103=المنصرف!$C$3:$C$717)*1,المنصرف!$J$3:$J$717)</f>
        <v>0</v>
      </c>
      <c r="AF103" s="121">
        <f>SUMPRODUCT(($AF$3=المنصرف!$E$3:$E$717)*1,('بيان العهد والتسويات'!$C103=المنصرف!$C$3:$C$717)*1,المنصرف!$G$3:$G$717)</f>
        <v>0</v>
      </c>
      <c r="AG103" s="122">
        <f>SUMPRODUCT(($AF$3=المنصرف!$E$3:$E$717)*1,('بيان العهد والتسويات'!$C103=المنصرف!$C$3:$C$717)*1,المنصرف!$J$3:$J$717)</f>
        <v>0</v>
      </c>
      <c r="AH103" s="124">
        <f>SUMPRODUCT(($AH$3=المنصرف!$E$3:$E$717)*1,('بيان العهد والتسويات'!$C103=المنصرف!$C$3:$C$717)*1,المنصرف!$G$3:$G$717)</f>
        <v>0</v>
      </c>
      <c r="AI103" s="123">
        <f>SUMPRODUCT(($AH$3=المنصرف!$E$3:$E$717)*1,('بيان العهد والتسويات'!$C103=المنصرف!$C$3:$C$717)*1,المنصرف!$J$3:$J$717)</f>
        <v>0</v>
      </c>
      <c r="AJ103" s="145">
        <f>SUMPRODUCT((AJ$3=المنصرف!$E$3:$E$717)*1,('بيان العهد والتسويات'!$C103=المنصرف!$C$3:$C$717)*1,المنصرف!$G$3:$G$717)</f>
        <v>0</v>
      </c>
      <c r="AK103" s="145">
        <f>SUMPRODUCT((AJ$3=المنصرف!$E$3:$E$717)*1,('بيان العهد والتسويات'!$C103=المنصرف!$C$3:$C$717)*1,المنصرف!$J$3:$J$717)</f>
        <v>0</v>
      </c>
      <c r="AL103" s="161">
        <f>SUMPRODUCT((AL$3=المنصرف!$E$3:$E$717)*1,('بيان العهد والتسويات'!$C103=المنصرف!$C$3:$C$717)*1,المنصرف!$G$3:$G$717)</f>
        <v>0</v>
      </c>
      <c r="AM103" s="161">
        <f>SUMPRODUCT((AL$3=المنصرف!$E$3:$E$717)*1,('بيان العهد والتسويات'!$C103=المنصرف!$C$3:$C$717)*1,المنصرف!$J$3:$J$717)</f>
        <v>0</v>
      </c>
      <c r="AN103" s="160">
        <f>SUMPRODUCT((AN$3=المنصرف!$E$3:$E$717)*1,('بيان العهد والتسويات'!$C103=المنصرف!$C$3:$C$717)*1,المنصرف!$G$3:$G$717)</f>
        <v>0</v>
      </c>
      <c r="AO103" s="160">
        <f>SUMPRODUCT((AN$3=المنصرف!$E$3:$E$717)*1,('بيان العهد والتسويات'!$C103=المنصرف!$C$3:$C$717)*1,المنصرف!$J$3:$J$717)</f>
        <v>0</v>
      </c>
      <c r="AP103" s="160">
        <f>SUMPRODUCT((AP$3=المنصرف!$E$3:$E$717)*1,('بيان العهد والتسويات'!$C103=المنصرف!$C$3:$C$717)*1,المنصرف!$G$3:$G$717)</f>
        <v>0</v>
      </c>
      <c r="AQ103" s="160">
        <f>SUMPRODUCT((AP$3=المنصرف!$E$3:$E$717)*1,('بيان العهد والتسويات'!$C103=المنصرف!$C$3:$C$717)*1,المنصرف!$J$3:$J$717)</f>
        <v>0</v>
      </c>
      <c r="AR103" s="160">
        <f>SUMPRODUCT((AR$3=المنصرف!$E$3:$E$717)*1,('بيان العهد والتسويات'!$C103=المنصرف!$C$3:$C$717)*1,المنصرف!$G$3:$G$717)</f>
        <v>0</v>
      </c>
      <c r="AS103" s="160">
        <f>SUMPRODUCT((AR$3=المنصرف!$E$3:$E$717)*1,('بيان العهد والتسويات'!$C103=المنصرف!$C$3:$C$717)*1,المنصرف!$J$3:$J$717)</f>
        <v>0</v>
      </c>
      <c r="AT103" s="160">
        <f>SUMPRODUCT((AT$3=المنصرف!$E$3:$E$717)*1,('بيان العهد والتسويات'!$C103=المنصرف!$C$3:$C$717)*1,المنصرف!$G$3:$G$717)</f>
        <v>0</v>
      </c>
      <c r="AU103" s="160">
        <f>SUMPRODUCT((AT$3=المنصرف!$E$3:$E$717)*1,('بيان العهد والتسويات'!$C103=المنصرف!$C$3:$C$717)*1,المنصرف!$J$3:$J$717)</f>
        <v>0</v>
      </c>
      <c r="AV103" s="160">
        <f>SUMPRODUCT((AV$3=المنصرف!$E$3:$E$717)*1,('بيان العهد والتسويات'!$C103=المنصرف!$C$3:$C$717)*1,المنصرف!$G$3:$G$717)</f>
        <v>0</v>
      </c>
      <c r="AW103" s="160">
        <f>SUMPRODUCT((AV$3=المنصرف!$E$3:$E$717)*1,('بيان العهد والتسويات'!$C103=المنصرف!$C$3:$C$717)*1,المنصرف!$J$3:$J$717)</f>
        <v>0</v>
      </c>
      <c r="AX103" s="160">
        <f>SUMPRODUCT((AX$3=المنصرف!$E$3:$E$717)*1,('بيان العهد والتسويات'!$C103=المنصرف!$C$3:$C$717)*1,المنصرف!$G$3:$G$717)</f>
        <v>0</v>
      </c>
      <c r="AY103" s="160">
        <f>SUMPRODUCT((AX$3=المنصرف!$E$3:$E$717)*1,('بيان العهد والتسويات'!$C103=المنصرف!$C$3:$C$717)*1,المنصرف!$J$3:$J$717)</f>
        <v>0</v>
      </c>
      <c r="AZ103" s="160">
        <f>SUMPRODUCT((AZ$3=المنصرف!$E$3:$E$717)*1,('بيان العهد والتسويات'!$C103=المنصرف!$C$3:$C$717)*1,المنصرف!$G$3:$G$717)</f>
        <v>0</v>
      </c>
      <c r="BA103" s="160">
        <f>SUMPRODUCT((AZ$3=المنصرف!$E$3:$E$717)*1,('بيان العهد والتسويات'!$C103=المنصرف!$C$3:$C$717)*1,المنصرف!$J$3:$J$717)</f>
        <v>0</v>
      </c>
      <c r="BB103" s="160">
        <f>SUMPRODUCT((BB$3=المنصرف!$E$3:$E$717)*1,('بيان العهد والتسويات'!$C103=المنصرف!$C$3:$C$717)*1,المنصرف!$G$3:$G$717)</f>
        <v>0</v>
      </c>
      <c r="BC103" s="160">
        <f>SUMPRODUCT((BB$3=المنصرف!$E$3:$E$717)*1,('بيان العهد والتسويات'!$C103=المنصرف!$C$3:$C$717)*1,المنصرف!$J$3:$J$717)</f>
        <v>0</v>
      </c>
      <c r="BD103" s="160">
        <f>SUMPRODUCT((BD$3=المنصرف!$E$3:$E$717)*1,('بيان العهد والتسويات'!$C103=المنصرف!$C$3:$C$717)*1,المنصرف!$G$3:$G$717)</f>
        <v>0</v>
      </c>
      <c r="BE103" s="160">
        <f>SUMPRODUCT((BD$3=المنصرف!$E$3:$E$717)*1,('بيان العهد والتسويات'!$C103=المنصرف!$C$3:$C$717)*1,المنصرف!$J$3:$J$717)</f>
        <v>0</v>
      </c>
      <c r="BF103" s="160">
        <f>SUMPRODUCT((BF$3=المنصرف!$E$3:$E$717)*1,('بيان العهد والتسويات'!$C103=المنصرف!$C$3:$C$717)*1,المنصرف!$G$3:$G$717)</f>
        <v>0</v>
      </c>
      <c r="BG103" s="160">
        <f>SUMPRODUCT((BF$3=المنصرف!$E$3:$E$717)*1,('بيان العهد والتسويات'!$C103=المنصرف!$C$3:$C$717)*1,المنصرف!$J$3:$J$717)</f>
        <v>0</v>
      </c>
      <c r="BH103" s="160">
        <f>SUMPRODUCT((BH$3=المنصرف!$E$3:$E$717)*1,('بيان العهد والتسويات'!$C103=المنصرف!$C$3:$C$717)*1,المنصرف!$G$3:$G$717)</f>
        <v>0</v>
      </c>
      <c r="BI103" s="160">
        <f>SUMPRODUCT((BH$3=المنصرف!$E$3:$E$717)*1,('بيان العهد والتسويات'!$C103=المنصرف!$C$3:$C$717)*1,المنصرف!$J$3:$J$717)</f>
        <v>0</v>
      </c>
      <c r="BJ103" s="160">
        <f>SUMPRODUCT((BJ$3=المنصرف!$E$3:$E$717)*1,('بيان العهد والتسويات'!$C103=المنصرف!$C$3:$C$717)*1,المنصرف!$G$3:$G$717)</f>
        <v>0</v>
      </c>
      <c r="BK103" s="160">
        <f>SUMPRODUCT((BJ$3=المنصرف!$E$3:$E$717)*1,('بيان العهد والتسويات'!$C103=المنصرف!$C$3:$C$717)*1,المنصرف!$J$3:$J$717)</f>
        <v>0</v>
      </c>
      <c r="BL103" s="160">
        <f>SUMPRODUCT((BL$3=المنصرف!$E$3:$E$717)*1,('بيان العهد والتسويات'!$C103=المنصرف!$C$3:$C$717)*1,المنصرف!$G$3:$G$717)</f>
        <v>0</v>
      </c>
      <c r="BM103" s="160">
        <f>SUMPRODUCT((BL$3=المنصرف!$E$3:$E$717)*1,('بيان العهد والتسويات'!$C103=المنصرف!$C$3:$C$717)*1,المنصرف!$J$3:$J$717)</f>
        <v>0</v>
      </c>
      <c r="BN103" s="160">
        <f>SUMPRODUCT((BN$3=المنصرف!$E$3:$E$717)*1,('بيان العهد والتسويات'!$C103=المنصرف!$C$3:$C$717)*1,المنصرف!$G$3:$G$717)</f>
        <v>0</v>
      </c>
      <c r="BO103" s="160">
        <f>SUMPRODUCT((BN$3=المنصرف!$E$3:$E$717)*1,('بيان العهد والتسويات'!$C103=المنصرف!$C$3:$C$717)*1,المنصرف!$J$3:$J$717)</f>
        <v>0</v>
      </c>
      <c r="BP103" s="160">
        <f>SUMPRODUCT((BP$3=المنصرف!$E$3:$E$717)*1,('بيان العهد والتسويات'!$C103=المنصرف!$C$3:$C$717)*1,المنصرف!$G$3:$G$717)</f>
        <v>0</v>
      </c>
      <c r="BQ103" s="160">
        <f>SUMPRODUCT((BP$3=المنصرف!$E$3:$E$717)*1,('بيان العهد والتسويات'!$C103=المنصرف!$C$3:$C$717)*1,المنصرف!$J$3:$J$717)</f>
        <v>0</v>
      </c>
      <c r="BR103" s="160">
        <f>SUMPRODUCT((BR$3=المنصرف!$E$3:$E$717)*1,('بيان العهد والتسويات'!$C103=المنصرف!$C$3:$C$717)*1,المنصرف!$G$3:$G$717)</f>
        <v>0</v>
      </c>
      <c r="BS103" s="160">
        <f>SUMPRODUCT((BR$3=المنصرف!$E$3:$E$717)*1,('بيان العهد والتسويات'!$C103=المنصرف!$C$3:$C$717)*1,المنصرف!$J$3:$J$717)</f>
        <v>0</v>
      </c>
      <c r="BT103" s="160">
        <f>SUMPRODUCT((BT$3=المنصرف!$E$3:$E$717)*1,('بيان العهد والتسويات'!$C103=المنصرف!$C$3:$C$717)*1,المنصرف!$G$3:$G$717)</f>
        <v>0</v>
      </c>
      <c r="BU103" s="160">
        <f>SUMPRODUCT((BT$3=المنصرف!$E$3:$E$717)*1,('بيان العهد والتسويات'!$C103=المنصرف!$C$3:$C$717)*1,المنصرف!$J$3:$J$717)</f>
        <v>0</v>
      </c>
      <c r="BV103" s="160">
        <f>SUMPRODUCT((BV$3=المنصرف!$E$3:$E$717)*1,('بيان العهد والتسويات'!$C103=المنصرف!$C$3:$C$717)*1,المنصرف!$G$3:$G$717)</f>
        <v>0</v>
      </c>
      <c r="BW103" s="160">
        <f>SUMPRODUCT((BV$3=المنصرف!$E$3:$E$717)*1,('بيان العهد والتسويات'!$C103=المنصرف!$C$3:$C$717)*1,المنصرف!$J$3:$J$717)</f>
        <v>0</v>
      </c>
      <c r="BX103" s="160">
        <f>SUMPRODUCT((BX$3=المنصرف!$E$3:$E$717)*1,('بيان العهد والتسويات'!$C103=المنصرف!$C$3:$C$717)*1,المنصرف!$G$3:$G$717)</f>
        <v>0</v>
      </c>
      <c r="BY103" s="160">
        <f>SUMPRODUCT((BX$3=المنصرف!$E$3:$E$717)*1,('بيان العهد والتسويات'!$C103=المنصرف!$C$3:$C$717)*1,المنصرف!$J$3:$J$717)</f>
        <v>0</v>
      </c>
      <c r="BZ103" s="160">
        <f>SUMPRODUCT((BZ$3=المنصرف!$E$3:$E$717)*1,('بيان العهد والتسويات'!$C103=المنصرف!$C$3:$C$717)*1,المنصرف!$G$3:$G$717)</f>
        <v>0</v>
      </c>
      <c r="CA103" s="160">
        <f>SUMPRODUCT((BZ$3=المنصرف!$E$3:$E$717)*1,('بيان العهد والتسويات'!$C103=المنصرف!$C$3:$C$717)*1,المنصرف!$J$3:$J$717)</f>
        <v>0</v>
      </c>
      <c r="CB103" s="160">
        <f>SUMPRODUCT((CB$3=المنصرف!$E$3:$E$717)*1,('بيان العهد والتسويات'!$C103=المنصرف!$C$3:$C$717)*1,المنصرف!$G$3:$G$717)</f>
        <v>0</v>
      </c>
      <c r="CC103" s="160">
        <f>SUMPRODUCT((CB$3=المنصرف!$E$3:$E$717)*1,('بيان العهد والتسويات'!$C103=المنصرف!$C$3:$C$717)*1,المنصرف!$J$3:$J$717)</f>
        <v>0</v>
      </c>
      <c r="CD103" s="160">
        <f>SUMPRODUCT((CD$3=المنصرف!$E$3:$E$717)*1,('بيان العهد والتسويات'!$C103=المنصرف!$C$3:$C$717)*1,المنصرف!$G$3:$G$717)</f>
        <v>0</v>
      </c>
      <c r="CE103" s="160">
        <f>SUMPRODUCT((CD$3=المنصرف!$E$3:$E$717)*1,('بيان العهد والتسويات'!$C103=المنصرف!$C$3:$C$717)*1,المنصرف!$J$3:$J$717)</f>
        <v>0</v>
      </c>
      <c r="CF103" s="160">
        <f>SUMPRODUCT((CF$3=المنصرف!$E$3:$E$717)*1,('بيان العهد والتسويات'!$C103=المنصرف!$C$3:$C$717)*1,المنصرف!$G$3:$G$717)</f>
        <v>0</v>
      </c>
      <c r="CG103" s="160">
        <f>SUMPRODUCT((CF$3=المنصرف!$E$3:$E$717)*1,('بيان العهد والتسويات'!$C103=المنصرف!$C$3:$C$717)*1,المنصرف!$J$3:$J$717)</f>
        <v>0</v>
      </c>
      <c r="CH103" s="160">
        <f>SUMPRODUCT((CH$3=المنصرف!$E$3:$E$717)*1,('بيان العهد والتسويات'!$C103=المنصرف!$C$3:$C$717)*1,المنصرف!$G$3:$G$717)</f>
        <v>0</v>
      </c>
      <c r="CI103" s="160">
        <f>SUMPRODUCT((CH$3=المنصرف!$E$3:$E$717)*1,('بيان العهد والتسويات'!$C103=المنصرف!$C$3:$C$717)*1,المنصرف!$J$3:$J$717)</f>
        <v>0</v>
      </c>
      <c r="CJ103" s="160">
        <f>SUMPRODUCT((CJ$3=المنصرف!$E$3:$E$717)*1,('بيان العهد والتسويات'!$C103=المنصرف!$C$3:$C$717)*1,المنصرف!$G$3:$G$717)</f>
        <v>0</v>
      </c>
      <c r="CK103" s="160">
        <f>SUMPRODUCT((CJ$3=المنصرف!$E$3:$E$717)*1,('بيان العهد والتسويات'!$C103=المنصرف!$C$3:$C$717)*1,المنصرف!$J$3:$J$717)</f>
        <v>0</v>
      </c>
      <c r="CL103" s="160">
        <f>SUMPRODUCT((CL$3=المنصرف!$E$3:$E$717)*1,('بيان العهد والتسويات'!$C103=المنصرف!$C$3:$C$717)*1,المنصرف!$G$3:$G$717)</f>
        <v>0</v>
      </c>
      <c r="CM103" s="160">
        <f>SUMPRODUCT((CL$3=المنصرف!$E$3:$E$717)*1,('بيان العهد والتسويات'!$C103=المنصرف!$C$3:$C$717)*1,المنصرف!$J$3:$J$717)</f>
        <v>0</v>
      </c>
      <c r="CN103" s="160">
        <f>SUMPRODUCT((CN$3=المنصرف!$E$3:$E$717)*1,('بيان العهد والتسويات'!$C103=المنصرف!$C$3:$C$717)*1,المنصرف!$G$3:$G$717)</f>
        <v>0</v>
      </c>
      <c r="CO103" s="160">
        <f>SUMPRODUCT((CN$3=المنصرف!$E$3:$E$717)*1,('بيان العهد والتسويات'!$C103=المنصرف!$C$3:$C$717)*1,المنصرف!$J$3:$J$717)</f>
        <v>0</v>
      </c>
      <c r="CP103" s="160">
        <f>SUMPRODUCT((CP$3=المنصرف!$E$3:$E$717)*1,('بيان العهد والتسويات'!$C103=المنصرف!$C$3:$C$717)*1,المنصرف!$G$3:$G$717)</f>
        <v>0</v>
      </c>
      <c r="CQ103" s="160">
        <f>SUMPRODUCT((CP$3=المنصرف!$E$3:$E$717)*1,('بيان العهد والتسويات'!$C103=المنصرف!$C$3:$C$717)*1,المنصرف!$J$3:$J$717)</f>
        <v>0</v>
      </c>
      <c r="CR103" s="160">
        <f>SUMPRODUCT((CR$3=المنصرف!$E$3:$E$717)*1,('بيان العهد والتسويات'!$C103=المنصرف!$C$3:$C$717)*1,المنصرف!$G$3:$G$717)</f>
        <v>0</v>
      </c>
      <c r="CS103" s="160">
        <f>SUMPRODUCT((CR$3=المنصرف!$E$3:$E$717)*1,('بيان العهد والتسويات'!$C103=المنصرف!$C$3:$C$717)*1,المنصرف!$J$3:$J$717)</f>
        <v>0</v>
      </c>
      <c r="CT103" s="160">
        <f>SUMPRODUCT((CT$3=المنصرف!$E$3:$E$717)*1,('بيان العهد والتسويات'!$C103=المنصرف!$C$3:$C$717)*1,المنصرف!$G$3:$G$717)</f>
        <v>0</v>
      </c>
      <c r="CU103" s="160">
        <f>SUMPRODUCT((CT$3=المنصرف!$E$3:$E$717)*1,('بيان العهد والتسويات'!$C103=المنصرف!$C$3:$C$717)*1,المنصرف!$J$3:$J$717)</f>
        <v>0</v>
      </c>
      <c r="CV103" s="160">
        <f>SUMPRODUCT((CV$3=المنصرف!$E$3:$E$717)*1,('بيان العهد والتسويات'!$C103=المنصرف!$C$3:$C$717)*1,المنصرف!$G$3:$G$717)</f>
        <v>0</v>
      </c>
      <c r="CW103" s="160">
        <f>SUMPRODUCT((CV$3=المنصرف!$E$3:$E$717)*1,('بيان العهد والتسويات'!$C103=المنصرف!$C$3:$C$717)*1,المنصرف!$J$3:$J$717)</f>
        <v>0</v>
      </c>
      <c r="CX103" s="160">
        <f>SUMPRODUCT((CX$3=المنصرف!$E$3:$E$717)*1,('بيان العهد والتسويات'!$C103=المنصرف!$C$3:$C$717)*1,المنصرف!$G$3:$G$717)</f>
        <v>0</v>
      </c>
      <c r="CY103" s="160">
        <f>SUMPRODUCT((CX$3=المنصرف!$E$3:$E$717)*1,('بيان العهد والتسويات'!$C103=المنصرف!$C$3:$C$717)*1,المنصرف!$J$3:$J$717)</f>
        <v>0</v>
      </c>
      <c r="CZ103" s="160">
        <f>SUMPRODUCT((CZ$3=المنصرف!$E$3:$E$717)*1,('بيان العهد والتسويات'!$C103=المنصرف!$C$3:$C$717)*1,المنصرف!$G$3:$G$717)</f>
        <v>0</v>
      </c>
      <c r="DA103" s="160">
        <f>SUMPRODUCT((CZ$3=المنصرف!$E$3:$E$717)*1,('بيان العهد والتسويات'!$C103=المنصرف!$C$3:$C$717)*1,المنصرف!$J$3:$J$717)</f>
        <v>0</v>
      </c>
    </row>
    <row r="104" spans="3:105" ht="20.25" x14ac:dyDescent="0.15">
      <c r="C104" s="134">
        <v>45936</v>
      </c>
      <c r="D104" s="121">
        <f>SUMPRODUCT(($D$3=المنصرف!$E$3:$E$717)*1,('بيان العهد والتسويات'!$C104=المنصرف!$C$3:$C$717)*1,المنصرف!$G$3:$G$717)</f>
        <v>0</v>
      </c>
      <c r="E104" s="122">
        <f>SUMPRODUCT(($D$3=المنصرف!$E$3:$E$717)*1,('بيان العهد والتسويات'!$C104=المنصرف!$C$3:$C$717)*1,المنصرف!$J$3:$J$717)</f>
        <v>0</v>
      </c>
      <c r="F104" s="124">
        <f>SUMPRODUCT(($F$3=المنصرف!$E$3:$E$717)*1,('بيان العهد والتسويات'!$C104=المنصرف!$C$3:$C$717)*1,المنصرف!$G$3:$G$717)</f>
        <v>0</v>
      </c>
      <c r="G104" s="123">
        <f>SUMPRODUCT(($F$3=المنصرف!$E$3:$E$717)*1,('بيان العهد والتسويات'!$C104=المنصرف!$C$3:$C$717)*1,المنصرف!$J$3:$J$717)</f>
        <v>0</v>
      </c>
      <c r="H104" s="121">
        <f>SUMPRODUCT(($H$3=المنصرف!$E$3:$E$717)*1,('بيان العهد والتسويات'!$C104=المنصرف!$C$3:$C$717)*1,المنصرف!$G$3:$G$717)</f>
        <v>0</v>
      </c>
      <c r="I104" s="122">
        <f>SUMPRODUCT(($H$3=المنصرف!$E$3:$E$717)*1,('بيان العهد والتسويات'!$C104=المنصرف!$C$3:$C$717)*1,المنصرف!$J$3:$J$717)</f>
        <v>0</v>
      </c>
      <c r="J104" s="124">
        <f>SUMPRODUCT(($J$3=المنصرف!$E$3:$E$717)*1,('بيان العهد والتسويات'!$C104=المنصرف!$C$3:$C$717)*1,المنصرف!$G$3:$G$717)</f>
        <v>0</v>
      </c>
      <c r="K104" s="123">
        <f>SUMPRODUCT(($J$3=المنصرف!$E$3:$E$717)*1,('بيان العهد والتسويات'!$C104=المنصرف!$C$3:$C$717)*1,المنصرف!$J$3:$J$717)</f>
        <v>0</v>
      </c>
      <c r="L104" s="121">
        <f>SUMPRODUCT(($L$3=المنصرف!$E$3:$E$717)*1,('بيان العهد والتسويات'!$C104=المنصرف!$C$3:$C$717)*1,المنصرف!$G$3:$G$717)</f>
        <v>0</v>
      </c>
      <c r="M104" s="122">
        <f>SUMPRODUCT(($L$3=المنصرف!$E$3:$E$717)*1,('بيان العهد والتسويات'!$C104=المنصرف!$C$3:$C$717)*1,المنصرف!$J$3:$J$717)</f>
        <v>0</v>
      </c>
      <c r="N104" s="124">
        <f>SUMPRODUCT(($N$3=المنصرف!$E$3:$E$717)*1,('بيان العهد والتسويات'!$C104=المنصرف!$C$3:$C$717)*1,المنصرف!$G$3:$G$717)</f>
        <v>0</v>
      </c>
      <c r="O104" s="123">
        <f>SUMPRODUCT(($N$3=المنصرف!$E$3:$E$717)*1,('بيان العهد والتسويات'!$C104=المنصرف!$C$3:$C$717)*1,المنصرف!$J$3:$J$717)</f>
        <v>0</v>
      </c>
      <c r="P104" s="121">
        <f>SUMPRODUCT(($P$3=المنصرف!$E$3:$E$717)*1,('بيان العهد والتسويات'!$C104=المنصرف!$C$3:$C$717)*1,المنصرف!$G$3:$G$717)</f>
        <v>0</v>
      </c>
      <c r="Q104" s="122">
        <f>SUMPRODUCT(($P$3=المنصرف!$E$3:$E$717)*1,('بيان العهد والتسويات'!$C104=المنصرف!$C$3:$C$717)*1,المنصرف!$J$3:$J$717)</f>
        <v>0</v>
      </c>
      <c r="R104" s="124">
        <f>SUMPRODUCT(($R$3=المنصرف!$E$3:$E$717)*1,('بيان العهد والتسويات'!$C104=المنصرف!$C$3:$C$717)*1,المنصرف!$G$3:$G$717)</f>
        <v>0</v>
      </c>
      <c r="S104" s="123">
        <f>SUMPRODUCT(($R$3=المنصرف!$E$3:$E$717)*1,('بيان العهد والتسويات'!$C104=المنصرف!$C$3:$C$717)*1,المنصرف!$J$3:$J$717)</f>
        <v>0</v>
      </c>
      <c r="T104" s="121">
        <f>SUMPRODUCT(($T$3=المنصرف!$E$3:$E$717)*1,('بيان العهد والتسويات'!$C104=المنصرف!$C$3:$C$717)*1,المنصرف!$G$3:$G$717)</f>
        <v>0</v>
      </c>
      <c r="U104" s="122">
        <f>SUMPRODUCT(($T$3=المنصرف!$E$3:$E$717)*1,('بيان العهد والتسويات'!$C104=المنصرف!$C$3:$C$717)*1,المنصرف!$J$3:$J$717)</f>
        <v>0</v>
      </c>
      <c r="V104" s="124">
        <f>SUMPRODUCT(($V$3=المنصرف!$E$3:$E$717)*1,('بيان العهد والتسويات'!$C104=المنصرف!$C$3:$C$717)*1,المنصرف!$G$3:$G$717)</f>
        <v>0</v>
      </c>
      <c r="W104" s="123">
        <f>SUMPRODUCT(($V$3=المنصرف!$E$3:$E$717)*1,('بيان العهد والتسويات'!$C104=المنصرف!$C$3:$C$717)*1,المنصرف!$J$3:$J$717)</f>
        <v>0</v>
      </c>
      <c r="X104" s="121">
        <f>SUMPRODUCT(($X$3=المنصرف!$E$3:$E$717)*1,('بيان العهد والتسويات'!$C104=المنصرف!$C$3:$C$717)*1,المنصرف!$G$3:$G$717)</f>
        <v>0</v>
      </c>
      <c r="Y104" s="122">
        <f>SUMPRODUCT(($X$3=المنصرف!$E$3:$E$717)*1,('بيان العهد والتسويات'!$C104=المنصرف!$C$3:$C$717)*1,المنصرف!$J$3:$J$717)</f>
        <v>0</v>
      </c>
      <c r="Z104" s="124">
        <f>SUMPRODUCT(($Z$3=المنصرف!$E$3:$E$717)*1,('بيان العهد والتسويات'!$C104=المنصرف!$C$3:$C$717)*1,المنصرف!$G$3:$G$717)</f>
        <v>0</v>
      </c>
      <c r="AA104" s="123">
        <f>SUMPRODUCT(($Z$3=المنصرف!$E$3:$E$717)*1,('بيان العهد والتسويات'!$C104=المنصرف!$C$3:$C$717)*1,المنصرف!$J$3:$J$717)</f>
        <v>0</v>
      </c>
      <c r="AB104" s="121">
        <f>SUMPRODUCT(($AB$3=المنصرف!$E$3:$E$717)*1,('بيان العهد والتسويات'!$C104=المنصرف!$C$3:$C$717)*1,المنصرف!$G$3:$G$717)</f>
        <v>0</v>
      </c>
      <c r="AC104" s="122">
        <f>SUMPRODUCT(($AB$3=المنصرف!$E$3:$E$717)*1,('بيان العهد والتسويات'!$C104=المنصرف!$C$3:$C$717)*1,المنصرف!$J$3:$J$717)</f>
        <v>0</v>
      </c>
      <c r="AD104" s="124">
        <f>SUMPRODUCT(($AD$3=المنصرف!$E$3:$E$717)*1,('بيان العهد والتسويات'!$C104=المنصرف!$C$3:$C$717)*1,المنصرف!$G$3:$G$717)</f>
        <v>0</v>
      </c>
      <c r="AE104" s="123">
        <f>SUMPRODUCT(($AD$3=المنصرف!$E$3:$E$717)*1,('بيان العهد والتسويات'!$C104=المنصرف!$C$3:$C$717)*1,المنصرف!$J$3:$J$717)</f>
        <v>0</v>
      </c>
      <c r="AF104" s="121">
        <f>SUMPRODUCT(($AF$3=المنصرف!$E$3:$E$717)*1,('بيان العهد والتسويات'!$C104=المنصرف!$C$3:$C$717)*1,المنصرف!$G$3:$G$717)</f>
        <v>0</v>
      </c>
      <c r="AG104" s="122">
        <f>SUMPRODUCT(($AF$3=المنصرف!$E$3:$E$717)*1,('بيان العهد والتسويات'!$C104=المنصرف!$C$3:$C$717)*1,المنصرف!$J$3:$J$717)</f>
        <v>0</v>
      </c>
      <c r="AH104" s="124">
        <f>SUMPRODUCT(($AH$3=المنصرف!$E$3:$E$717)*1,('بيان العهد والتسويات'!$C104=المنصرف!$C$3:$C$717)*1,المنصرف!$G$3:$G$717)</f>
        <v>0</v>
      </c>
      <c r="AI104" s="123">
        <f>SUMPRODUCT(($AH$3=المنصرف!$E$3:$E$717)*1,('بيان العهد والتسويات'!$C104=المنصرف!$C$3:$C$717)*1,المنصرف!$J$3:$J$717)</f>
        <v>0</v>
      </c>
      <c r="AJ104" s="145">
        <f>SUMPRODUCT((AJ$3=المنصرف!$E$3:$E$717)*1,('بيان العهد والتسويات'!$C104=المنصرف!$C$3:$C$717)*1,المنصرف!$G$3:$G$717)</f>
        <v>0</v>
      </c>
      <c r="AK104" s="145">
        <f>SUMPRODUCT((AJ$3=المنصرف!$E$3:$E$717)*1,('بيان العهد والتسويات'!$C104=المنصرف!$C$3:$C$717)*1,المنصرف!$J$3:$J$717)</f>
        <v>0</v>
      </c>
      <c r="AL104" s="161">
        <f>SUMPRODUCT((AL$3=المنصرف!$E$3:$E$717)*1,('بيان العهد والتسويات'!$C104=المنصرف!$C$3:$C$717)*1,المنصرف!$G$3:$G$717)</f>
        <v>0</v>
      </c>
      <c r="AM104" s="161">
        <f>SUMPRODUCT((AL$3=المنصرف!$E$3:$E$717)*1,('بيان العهد والتسويات'!$C104=المنصرف!$C$3:$C$717)*1,المنصرف!$J$3:$J$717)</f>
        <v>0</v>
      </c>
      <c r="AN104" s="160">
        <f>SUMPRODUCT((AN$3=المنصرف!$E$3:$E$717)*1,('بيان العهد والتسويات'!$C104=المنصرف!$C$3:$C$717)*1,المنصرف!$G$3:$G$717)</f>
        <v>0</v>
      </c>
      <c r="AO104" s="160">
        <f>SUMPRODUCT((AN$3=المنصرف!$E$3:$E$717)*1,('بيان العهد والتسويات'!$C104=المنصرف!$C$3:$C$717)*1,المنصرف!$J$3:$J$717)</f>
        <v>0</v>
      </c>
      <c r="AP104" s="160">
        <f>SUMPRODUCT((AP$3=المنصرف!$E$3:$E$717)*1,('بيان العهد والتسويات'!$C104=المنصرف!$C$3:$C$717)*1,المنصرف!$G$3:$G$717)</f>
        <v>0</v>
      </c>
      <c r="AQ104" s="160">
        <f>SUMPRODUCT((AP$3=المنصرف!$E$3:$E$717)*1,('بيان العهد والتسويات'!$C104=المنصرف!$C$3:$C$717)*1,المنصرف!$J$3:$J$717)</f>
        <v>0</v>
      </c>
      <c r="AR104" s="160">
        <f>SUMPRODUCT((AR$3=المنصرف!$E$3:$E$717)*1,('بيان العهد والتسويات'!$C104=المنصرف!$C$3:$C$717)*1,المنصرف!$G$3:$G$717)</f>
        <v>0</v>
      </c>
      <c r="AS104" s="160">
        <f>SUMPRODUCT((AR$3=المنصرف!$E$3:$E$717)*1,('بيان العهد والتسويات'!$C104=المنصرف!$C$3:$C$717)*1,المنصرف!$J$3:$J$717)</f>
        <v>0</v>
      </c>
      <c r="AT104" s="160">
        <f>SUMPRODUCT((AT$3=المنصرف!$E$3:$E$717)*1,('بيان العهد والتسويات'!$C104=المنصرف!$C$3:$C$717)*1,المنصرف!$G$3:$G$717)</f>
        <v>0</v>
      </c>
      <c r="AU104" s="160">
        <f>SUMPRODUCT((AT$3=المنصرف!$E$3:$E$717)*1,('بيان العهد والتسويات'!$C104=المنصرف!$C$3:$C$717)*1,المنصرف!$J$3:$J$717)</f>
        <v>0</v>
      </c>
      <c r="AV104" s="160">
        <f>SUMPRODUCT((AV$3=المنصرف!$E$3:$E$717)*1,('بيان العهد والتسويات'!$C104=المنصرف!$C$3:$C$717)*1,المنصرف!$G$3:$G$717)</f>
        <v>0</v>
      </c>
      <c r="AW104" s="160">
        <f>SUMPRODUCT((AV$3=المنصرف!$E$3:$E$717)*1,('بيان العهد والتسويات'!$C104=المنصرف!$C$3:$C$717)*1,المنصرف!$J$3:$J$717)</f>
        <v>0</v>
      </c>
      <c r="AX104" s="160">
        <f>SUMPRODUCT((AX$3=المنصرف!$E$3:$E$717)*1,('بيان العهد والتسويات'!$C104=المنصرف!$C$3:$C$717)*1,المنصرف!$G$3:$G$717)</f>
        <v>0</v>
      </c>
      <c r="AY104" s="160">
        <f>SUMPRODUCT((AX$3=المنصرف!$E$3:$E$717)*1,('بيان العهد والتسويات'!$C104=المنصرف!$C$3:$C$717)*1,المنصرف!$J$3:$J$717)</f>
        <v>0</v>
      </c>
      <c r="AZ104" s="160">
        <f>SUMPRODUCT((AZ$3=المنصرف!$E$3:$E$717)*1,('بيان العهد والتسويات'!$C104=المنصرف!$C$3:$C$717)*1,المنصرف!$G$3:$G$717)</f>
        <v>0</v>
      </c>
      <c r="BA104" s="160">
        <f>SUMPRODUCT((AZ$3=المنصرف!$E$3:$E$717)*1,('بيان العهد والتسويات'!$C104=المنصرف!$C$3:$C$717)*1,المنصرف!$J$3:$J$717)</f>
        <v>0</v>
      </c>
      <c r="BB104" s="160">
        <f>SUMPRODUCT((BB$3=المنصرف!$E$3:$E$717)*1,('بيان العهد والتسويات'!$C104=المنصرف!$C$3:$C$717)*1,المنصرف!$G$3:$G$717)</f>
        <v>0</v>
      </c>
      <c r="BC104" s="160">
        <f>SUMPRODUCT((BB$3=المنصرف!$E$3:$E$717)*1,('بيان العهد والتسويات'!$C104=المنصرف!$C$3:$C$717)*1,المنصرف!$J$3:$J$717)</f>
        <v>0</v>
      </c>
      <c r="BD104" s="160">
        <f>SUMPRODUCT((BD$3=المنصرف!$E$3:$E$717)*1,('بيان العهد والتسويات'!$C104=المنصرف!$C$3:$C$717)*1,المنصرف!$G$3:$G$717)</f>
        <v>0</v>
      </c>
      <c r="BE104" s="160">
        <f>SUMPRODUCT((BD$3=المنصرف!$E$3:$E$717)*1,('بيان العهد والتسويات'!$C104=المنصرف!$C$3:$C$717)*1,المنصرف!$J$3:$J$717)</f>
        <v>0</v>
      </c>
      <c r="BF104" s="160">
        <f>SUMPRODUCT((BF$3=المنصرف!$E$3:$E$717)*1,('بيان العهد والتسويات'!$C104=المنصرف!$C$3:$C$717)*1,المنصرف!$G$3:$G$717)</f>
        <v>0</v>
      </c>
      <c r="BG104" s="160">
        <f>SUMPRODUCT((BF$3=المنصرف!$E$3:$E$717)*1,('بيان العهد والتسويات'!$C104=المنصرف!$C$3:$C$717)*1,المنصرف!$J$3:$J$717)</f>
        <v>0</v>
      </c>
      <c r="BH104" s="160">
        <f>SUMPRODUCT((BH$3=المنصرف!$E$3:$E$717)*1,('بيان العهد والتسويات'!$C104=المنصرف!$C$3:$C$717)*1,المنصرف!$G$3:$G$717)</f>
        <v>0</v>
      </c>
      <c r="BI104" s="160">
        <f>SUMPRODUCT((BH$3=المنصرف!$E$3:$E$717)*1,('بيان العهد والتسويات'!$C104=المنصرف!$C$3:$C$717)*1,المنصرف!$J$3:$J$717)</f>
        <v>0</v>
      </c>
      <c r="BJ104" s="160">
        <f>SUMPRODUCT((BJ$3=المنصرف!$E$3:$E$717)*1,('بيان العهد والتسويات'!$C104=المنصرف!$C$3:$C$717)*1,المنصرف!$G$3:$G$717)</f>
        <v>0</v>
      </c>
      <c r="BK104" s="160">
        <f>SUMPRODUCT((BJ$3=المنصرف!$E$3:$E$717)*1,('بيان العهد والتسويات'!$C104=المنصرف!$C$3:$C$717)*1,المنصرف!$J$3:$J$717)</f>
        <v>0</v>
      </c>
      <c r="BL104" s="160">
        <f>SUMPRODUCT((BL$3=المنصرف!$E$3:$E$717)*1,('بيان العهد والتسويات'!$C104=المنصرف!$C$3:$C$717)*1,المنصرف!$G$3:$G$717)</f>
        <v>0</v>
      </c>
      <c r="BM104" s="160">
        <f>SUMPRODUCT((BL$3=المنصرف!$E$3:$E$717)*1,('بيان العهد والتسويات'!$C104=المنصرف!$C$3:$C$717)*1,المنصرف!$J$3:$J$717)</f>
        <v>0</v>
      </c>
      <c r="BN104" s="160">
        <f>SUMPRODUCT((BN$3=المنصرف!$E$3:$E$717)*1,('بيان العهد والتسويات'!$C104=المنصرف!$C$3:$C$717)*1,المنصرف!$G$3:$G$717)</f>
        <v>0</v>
      </c>
      <c r="BO104" s="160">
        <f>SUMPRODUCT((BN$3=المنصرف!$E$3:$E$717)*1,('بيان العهد والتسويات'!$C104=المنصرف!$C$3:$C$717)*1,المنصرف!$J$3:$J$717)</f>
        <v>0</v>
      </c>
      <c r="BP104" s="160">
        <f>SUMPRODUCT((BP$3=المنصرف!$E$3:$E$717)*1,('بيان العهد والتسويات'!$C104=المنصرف!$C$3:$C$717)*1,المنصرف!$G$3:$G$717)</f>
        <v>0</v>
      </c>
      <c r="BQ104" s="160">
        <f>SUMPRODUCT((BP$3=المنصرف!$E$3:$E$717)*1,('بيان العهد والتسويات'!$C104=المنصرف!$C$3:$C$717)*1,المنصرف!$J$3:$J$717)</f>
        <v>0</v>
      </c>
      <c r="BR104" s="160">
        <f>SUMPRODUCT((BR$3=المنصرف!$E$3:$E$717)*1,('بيان العهد والتسويات'!$C104=المنصرف!$C$3:$C$717)*1,المنصرف!$G$3:$G$717)</f>
        <v>0</v>
      </c>
      <c r="BS104" s="160">
        <f>SUMPRODUCT((BR$3=المنصرف!$E$3:$E$717)*1,('بيان العهد والتسويات'!$C104=المنصرف!$C$3:$C$717)*1,المنصرف!$J$3:$J$717)</f>
        <v>0</v>
      </c>
      <c r="BT104" s="160">
        <f>SUMPRODUCT((BT$3=المنصرف!$E$3:$E$717)*1,('بيان العهد والتسويات'!$C104=المنصرف!$C$3:$C$717)*1,المنصرف!$G$3:$G$717)</f>
        <v>0</v>
      </c>
      <c r="BU104" s="160">
        <f>SUMPRODUCT((BT$3=المنصرف!$E$3:$E$717)*1,('بيان العهد والتسويات'!$C104=المنصرف!$C$3:$C$717)*1,المنصرف!$J$3:$J$717)</f>
        <v>0</v>
      </c>
      <c r="BV104" s="160">
        <f>SUMPRODUCT((BV$3=المنصرف!$E$3:$E$717)*1,('بيان العهد والتسويات'!$C104=المنصرف!$C$3:$C$717)*1,المنصرف!$G$3:$G$717)</f>
        <v>0</v>
      </c>
      <c r="BW104" s="160">
        <f>SUMPRODUCT((BV$3=المنصرف!$E$3:$E$717)*1,('بيان العهد والتسويات'!$C104=المنصرف!$C$3:$C$717)*1,المنصرف!$J$3:$J$717)</f>
        <v>0</v>
      </c>
      <c r="BX104" s="160">
        <f>SUMPRODUCT((BX$3=المنصرف!$E$3:$E$717)*1,('بيان العهد والتسويات'!$C104=المنصرف!$C$3:$C$717)*1,المنصرف!$G$3:$G$717)</f>
        <v>0</v>
      </c>
      <c r="BY104" s="160">
        <f>SUMPRODUCT((BX$3=المنصرف!$E$3:$E$717)*1,('بيان العهد والتسويات'!$C104=المنصرف!$C$3:$C$717)*1,المنصرف!$J$3:$J$717)</f>
        <v>0</v>
      </c>
      <c r="BZ104" s="160">
        <f>SUMPRODUCT((BZ$3=المنصرف!$E$3:$E$717)*1,('بيان العهد والتسويات'!$C104=المنصرف!$C$3:$C$717)*1,المنصرف!$G$3:$G$717)</f>
        <v>0</v>
      </c>
      <c r="CA104" s="160">
        <f>SUMPRODUCT((BZ$3=المنصرف!$E$3:$E$717)*1,('بيان العهد والتسويات'!$C104=المنصرف!$C$3:$C$717)*1,المنصرف!$J$3:$J$717)</f>
        <v>0</v>
      </c>
      <c r="CB104" s="160">
        <f>SUMPRODUCT((CB$3=المنصرف!$E$3:$E$717)*1,('بيان العهد والتسويات'!$C104=المنصرف!$C$3:$C$717)*1,المنصرف!$G$3:$G$717)</f>
        <v>0</v>
      </c>
      <c r="CC104" s="160">
        <f>SUMPRODUCT((CB$3=المنصرف!$E$3:$E$717)*1,('بيان العهد والتسويات'!$C104=المنصرف!$C$3:$C$717)*1,المنصرف!$J$3:$J$717)</f>
        <v>0</v>
      </c>
      <c r="CD104" s="160">
        <f>SUMPRODUCT((CD$3=المنصرف!$E$3:$E$717)*1,('بيان العهد والتسويات'!$C104=المنصرف!$C$3:$C$717)*1,المنصرف!$G$3:$G$717)</f>
        <v>0</v>
      </c>
      <c r="CE104" s="160">
        <f>SUMPRODUCT((CD$3=المنصرف!$E$3:$E$717)*1,('بيان العهد والتسويات'!$C104=المنصرف!$C$3:$C$717)*1,المنصرف!$J$3:$J$717)</f>
        <v>0</v>
      </c>
      <c r="CF104" s="160">
        <f>SUMPRODUCT((CF$3=المنصرف!$E$3:$E$717)*1,('بيان العهد والتسويات'!$C104=المنصرف!$C$3:$C$717)*1,المنصرف!$G$3:$G$717)</f>
        <v>0</v>
      </c>
      <c r="CG104" s="160">
        <f>SUMPRODUCT((CF$3=المنصرف!$E$3:$E$717)*1,('بيان العهد والتسويات'!$C104=المنصرف!$C$3:$C$717)*1,المنصرف!$J$3:$J$717)</f>
        <v>0</v>
      </c>
      <c r="CH104" s="160">
        <f>SUMPRODUCT((CH$3=المنصرف!$E$3:$E$717)*1,('بيان العهد والتسويات'!$C104=المنصرف!$C$3:$C$717)*1,المنصرف!$G$3:$G$717)</f>
        <v>0</v>
      </c>
      <c r="CI104" s="160">
        <f>SUMPRODUCT((CH$3=المنصرف!$E$3:$E$717)*1,('بيان العهد والتسويات'!$C104=المنصرف!$C$3:$C$717)*1,المنصرف!$J$3:$J$717)</f>
        <v>0</v>
      </c>
      <c r="CJ104" s="160">
        <f>SUMPRODUCT((CJ$3=المنصرف!$E$3:$E$717)*1,('بيان العهد والتسويات'!$C104=المنصرف!$C$3:$C$717)*1,المنصرف!$G$3:$G$717)</f>
        <v>0</v>
      </c>
      <c r="CK104" s="160">
        <f>SUMPRODUCT((CJ$3=المنصرف!$E$3:$E$717)*1,('بيان العهد والتسويات'!$C104=المنصرف!$C$3:$C$717)*1,المنصرف!$J$3:$J$717)</f>
        <v>0</v>
      </c>
      <c r="CL104" s="160">
        <f>SUMPRODUCT((CL$3=المنصرف!$E$3:$E$717)*1,('بيان العهد والتسويات'!$C104=المنصرف!$C$3:$C$717)*1,المنصرف!$G$3:$G$717)</f>
        <v>0</v>
      </c>
      <c r="CM104" s="160">
        <f>SUMPRODUCT((CL$3=المنصرف!$E$3:$E$717)*1,('بيان العهد والتسويات'!$C104=المنصرف!$C$3:$C$717)*1,المنصرف!$J$3:$J$717)</f>
        <v>0</v>
      </c>
      <c r="CN104" s="160">
        <f>SUMPRODUCT((CN$3=المنصرف!$E$3:$E$717)*1,('بيان العهد والتسويات'!$C104=المنصرف!$C$3:$C$717)*1,المنصرف!$G$3:$G$717)</f>
        <v>0</v>
      </c>
      <c r="CO104" s="160">
        <f>SUMPRODUCT((CN$3=المنصرف!$E$3:$E$717)*1,('بيان العهد والتسويات'!$C104=المنصرف!$C$3:$C$717)*1,المنصرف!$J$3:$J$717)</f>
        <v>0</v>
      </c>
      <c r="CP104" s="160">
        <f>SUMPRODUCT((CP$3=المنصرف!$E$3:$E$717)*1,('بيان العهد والتسويات'!$C104=المنصرف!$C$3:$C$717)*1,المنصرف!$G$3:$G$717)</f>
        <v>0</v>
      </c>
      <c r="CQ104" s="160">
        <f>SUMPRODUCT((CP$3=المنصرف!$E$3:$E$717)*1,('بيان العهد والتسويات'!$C104=المنصرف!$C$3:$C$717)*1,المنصرف!$J$3:$J$717)</f>
        <v>0</v>
      </c>
      <c r="CR104" s="160">
        <f>SUMPRODUCT((CR$3=المنصرف!$E$3:$E$717)*1,('بيان العهد والتسويات'!$C104=المنصرف!$C$3:$C$717)*1,المنصرف!$G$3:$G$717)</f>
        <v>0</v>
      </c>
      <c r="CS104" s="160">
        <f>SUMPRODUCT((CR$3=المنصرف!$E$3:$E$717)*1,('بيان العهد والتسويات'!$C104=المنصرف!$C$3:$C$717)*1,المنصرف!$J$3:$J$717)</f>
        <v>0</v>
      </c>
      <c r="CT104" s="160">
        <f>SUMPRODUCT((CT$3=المنصرف!$E$3:$E$717)*1,('بيان العهد والتسويات'!$C104=المنصرف!$C$3:$C$717)*1,المنصرف!$G$3:$G$717)</f>
        <v>0</v>
      </c>
      <c r="CU104" s="160">
        <f>SUMPRODUCT((CT$3=المنصرف!$E$3:$E$717)*1,('بيان العهد والتسويات'!$C104=المنصرف!$C$3:$C$717)*1,المنصرف!$J$3:$J$717)</f>
        <v>0</v>
      </c>
      <c r="CV104" s="160">
        <f>SUMPRODUCT((CV$3=المنصرف!$E$3:$E$717)*1,('بيان العهد والتسويات'!$C104=المنصرف!$C$3:$C$717)*1,المنصرف!$G$3:$G$717)</f>
        <v>0</v>
      </c>
      <c r="CW104" s="160">
        <f>SUMPRODUCT((CV$3=المنصرف!$E$3:$E$717)*1,('بيان العهد والتسويات'!$C104=المنصرف!$C$3:$C$717)*1,المنصرف!$J$3:$J$717)</f>
        <v>0</v>
      </c>
      <c r="CX104" s="160">
        <f>SUMPRODUCT((CX$3=المنصرف!$E$3:$E$717)*1,('بيان العهد والتسويات'!$C104=المنصرف!$C$3:$C$717)*1,المنصرف!$G$3:$G$717)</f>
        <v>0</v>
      </c>
      <c r="CY104" s="160">
        <f>SUMPRODUCT((CX$3=المنصرف!$E$3:$E$717)*1,('بيان العهد والتسويات'!$C104=المنصرف!$C$3:$C$717)*1,المنصرف!$J$3:$J$717)</f>
        <v>0</v>
      </c>
      <c r="CZ104" s="160">
        <f>SUMPRODUCT((CZ$3=المنصرف!$E$3:$E$717)*1,('بيان العهد والتسويات'!$C104=المنصرف!$C$3:$C$717)*1,المنصرف!$G$3:$G$717)</f>
        <v>0</v>
      </c>
      <c r="DA104" s="160">
        <f>SUMPRODUCT((CZ$3=المنصرف!$E$3:$E$717)*1,('بيان العهد والتسويات'!$C104=المنصرف!$C$3:$C$717)*1,المنصرف!$J$3:$J$717)</f>
        <v>0</v>
      </c>
    </row>
    <row r="105" spans="3:105" ht="20.25" x14ac:dyDescent="0.15">
      <c r="C105" s="134">
        <v>45937</v>
      </c>
      <c r="D105" s="121">
        <f>SUMPRODUCT(($D$3=المنصرف!$E$3:$E$717)*1,('بيان العهد والتسويات'!$C105=المنصرف!$C$3:$C$717)*1,المنصرف!$G$3:$G$717)</f>
        <v>0</v>
      </c>
      <c r="E105" s="122">
        <f>SUMPRODUCT(($D$3=المنصرف!$E$3:$E$717)*1,('بيان العهد والتسويات'!$C105=المنصرف!$C$3:$C$717)*1,المنصرف!$J$3:$J$717)</f>
        <v>0</v>
      </c>
      <c r="F105" s="124">
        <f>SUMPRODUCT(($F$3=المنصرف!$E$3:$E$717)*1,('بيان العهد والتسويات'!$C105=المنصرف!$C$3:$C$717)*1,المنصرف!$G$3:$G$717)</f>
        <v>0</v>
      </c>
      <c r="G105" s="123">
        <f>SUMPRODUCT(($F$3=المنصرف!$E$3:$E$717)*1,('بيان العهد والتسويات'!$C105=المنصرف!$C$3:$C$717)*1,المنصرف!$J$3:$J$717)</f>
        <v>0</v>
      </c>
      <c r="H105" s="121">
        <f>SUMPRODUCT(($H$3=المنصرف!$E$3:$E$717)*1,('بيان العهد والتسويات'!$C105=المنصرف!$C$3:$C$717)*1,المنصرف!$G$3:$G$717)</f>
        <v>0</v>
      </c>
      <c r="I105" s="122">
        <f>SUMPRODUCT(($H$3=المنصرف!$E$3:$E$717)*1,('بيان العهد والتسويات'!$C105=المنصرف!$C$3:$C$717)*1,المنصرف!$J$3:$J$717)</f>
        <v>0</v>
      </c>
      <c r="J105" s="124">
        <f>SUMPRODUCT(($J$3=المنصرف!$E$3:$E$717)*1,('بيان العهد والتسويات'!$C105=المنصرف!$C$3:$C$717)*1,المنصرف!$G$3:$G$717)</f>
        <v>0</v>
      </c>
      <c r="K105" s="123">
        <f>SUMPRODUCT(($J$3=المنصرف!$E$3:$E$717)*1,('بيان العهد والتسويات'!$C105=المنصرف!$C$3:$C$717)*1,المنصرف!$J$3:$J$717)</f>
        <v>0</v>
      </c>
      <c r="L105" s="121">
        <f>SUMPRODUCT(($L$3=المنصرف!$E$3:$E$717)*1,('بيان العهد والتسويات'!$C105=المنصرف!$C$3:$C$717)*1,المنصرف!$G$3:$G$717)</f>
        <v>0</v>
      </c>
      <c r="M105" s="122">
        <f>SUMPRODUCT(($L$3=المنصرف!$E$3:$E$717)*1,('بيان العهد والتسويات'!$C105=المنصرف!$C$3:$C$717)*1,المنصرف!$J$3:$J$717)</f>
        <v>0</v>
      </c>
      <c r="N105" s="124">
        <f>SUMPRODUCT(($N$3=المنصرف!$E$3:$E$717)*1,('بيان العهد والتسويات'!$C105=المنصرف!$C$3:$C$717)*1,المنصرف!$G$3:$G$717)</f>
        <v>0</v>
      </c>
      <c r="O105" s="123">
        <f>SUMPRODUCT(($N$3=المنصرف!$E$3:$E$717)*1,('بيان العهد والتسويات'!$C105=المنصرف!$C$3:$C$717)*1,المنصرف!$J$3:$J$717)</f>
        <v>0</v>
      </c>
      <c r="P105" s="121">
        <f>SUMPRODUCT(($P$3=المنصرف!$E$3:$E$717)*1,('بيان العهد والتسويات'!$C105=المنصرف!$C$3:$C$717)*1,المنصرف!$G$3:$G$717)</f>
        <v>0</v>
      </c>
      <c r="Q105" s="122">
        <f>SUMPRODUCT(($P$3=المنصرف!$E$3:$E$717)*1,('بيان العهد والتسويات'!$C105=المنصرف!$C$3:$C$717)*1,المنصرف!$J$3:$J$717)</f>
        <v>0</v>
      </c>
      <c r="R105" s="124">
        <f>SUMPRODUCT(($R$3=المنصرف!$E$3:$E$717)*1,('بيان العهد والتسويات'!$C105=المنصرف!$C$3:$C$717)*1,المنصرف!$G$3:$G$717)</f>
        <v>0</v>
      </c>
      <c r="S105" s="123">
        <f>SUMPRODUCT(($R$3=المنصرف!$E$3:$E$717)*1,('بيان العهد والتسويات'!$C105=المنصرف!$C$3:$C$717)*1,المنصرف!$J$3:$J$717)</f>
        <v>0</v>
      </c>
      <c r="T105" s="121">
        <f>SUMPRODUCT(($T$3=المنصرف!$E$3:$E$717)*1,('بيان العهد والتسويات'!$C105=المنصرف!$C$3:$C$717)*1,المنصرف!$G$3:$G$717)</f>
        <v>0</v>
      </c>
      <c r="U105" s="122">
        <f>SUMPRODUCT(($T$3=المنصرف!$E$3:$E$717)*1,('بيان العهد والتسويات'!$C105=المنصرف!$C$3:$C$717)*1,المنصرف!$J$3:$J$717)</f>
        <v>0</v>
      </c>
      <c r="V105" s="124">
        <f>SUMPRODUCT(($V$3=المنصرف!$E$3:$E$717)*1,('بيان العهد والتسويات'!$C105=المنصرف!$C$3:$C$717)*1,المنصرف!$G$3:$G$717)</f>
        <v>0</v>
      </c>
      <c r="W105" s="123">
        <f>SUMPRODUCT(($V$3=المنصرف!$E$3:$E$717)*1,('بيان العهد والتسويات'!$C105=المنصرف!$C$3:$C$717)*1,المنصرف!$J$3:$J$717)</f>
        <v>0</v>
      </c>
      <c r="X105" s="121">
        <f>SUMPRODUCT(($X$3=المنصرف!$E$3:$E$717)*1,('بيان العهد والتسويات'!$C105=المنصرف!$C$3:$C$717)*1,المنصرف!$G$3:$G$717)</f>
        <v>0</v>
      </c>
      <c r="Y105" s="122">
        <f>SUMPRODUCT(($X$3=المنصرف!$E$3:$E$717)*1,('بيان العهد والتسويات'!$C105=المنصرف!$C$3:$C$717)*1,المنصرف!$J$3:$J$717)</f>
        <v>0</v>
      </c>
      <c r="Z105" s="124">
        <f>SUMPRODUCT(($Z$3=المنصرف!$E$3:$E$717)*1,('بيان العهد والتسويات'!$C105=المنصرف!$C$3:$C$717)*1,المنصرف!$G$3:$G$717)</f>
        <v>0</v>
      </c>
      <c r="AA105" s="123">
        <f>SUMPRODUCT(($Z$3=المنصرف!$E$3:$E$717)*1,('بيان العهد والتسويات'!$C105=المنصرف!$C$3:$C$717)*1,المنصرف!$J$3:$J$717)</f>
        <v>0</v>
      </c>
      <c r="AB105" s="121">
        <f>SUMPRODUCT(($AB$3=المنصرف!$E$3:$E$717)*1,('بيان العهد والتسويات'!$C105=المنصرف!$C$3:$C$717)*1,المنصرف!$G$3:$G$717)</f>
        <v>0</v>
      </c>
      <c r="AC105" s="122">
        <f>SUMPRODUCT(($AB$3=المنصرف!$E$3:$E$717)*1,('بيان العهد والتسويات'!$C105=المنصرف!$C$3:$C$717)*1,المنصرف!$J$3:$J$717)</f>
        <v>0</v>
      </c>
      <c r="AD105" s="124">
        <f>SUMPRODUCT(($AD$3=المنصرف!$E$3:$E$717)*1,('بيان العهد والتسويات'!$C105=المنصرف!$C$3:$C$717)*1,المنصرف!$G$3:$G$717)</f>
        <v>0</v>
      </c>
      <c r="AE105" s="123">
        <f>SUMPRODUCT(($AD$3=المنصرف!$E$3:$E$717)*1,('بيان العهد والتسويات'!$C105=المنصرف!$C$3:$C$717)*1,المنصرف!$J$3:$J$717)</f>
        <v>0</v>
      </c>
      <c r="AF105" s="121">
        <f>SUMPRODUCT(($AF$3=المنصرف!$E$3:$E$717)*1,('بيان العهد والتسويات'!$C105=المنصرف!$C$3:$C$717)*1,المنصرف!$G$3:$G$717)</f>
        <v>0</v>
      </c>
      <c r="AG105" s="122">
        <f>SUMPRODUCT(($AF$3=المنصرف!$E$3:$E$717)*1,('بيان العهد والتسويات'!$C105=المنصرف!$C$3:$C$717)*1,المنصرف!$J$3:$J$717)</f>
        <v>0</v>
      </c>
      <c r="AH105" s="124">
        <f>SUMPRODUCT(($AH$3=المنصرف!$E$3:$E$717)*1,('بيان العهد والتسويات'!$C105=المنصرف!$C$3:$C$717)*1,المنصرف!$G$3:$G$717)</f>
        <v>0</v>
      </c>
      <c r="AI105" s="123">
        <f>SUMPRODUCT(($AH$3=المنصرف!$E$3:$E$717)*1,('بيان العهد والتسويات'!$C105=المنصرف!$C$3:$C$717)*1,المنصرف!$J$3:$J$717)</f>
        <v>0</v>
      </c>
      <c r="AJ105" s="145">
        <f>SUMPRODUCT((AJ$3=المنصرف!$E$3:$E$717)*1,('بيان العهد والتسويات'!$C105=المنصرف!$C$3:$C$717)*1,المنصرف!$G$3:$G$717)</f>
        <v>0</v>
      </c>
      <c r="AK105" s="145">
        <f>SUMPRODUCT((AJ$3=المنصرف!$E$3:$E$717)*1,('بيان العهد والتسويات'!$C105=المنصرف!$C$3:$C$717)*1,المنصرف!$J$3:$J$717)</f>
        <v>0</v>
      </c>
      <c r="AL105" s="161">
        <f>SUMPRODUCT((AL$3=المنصرف!$E$3:$E$717)*1,('بيان العهد والتسويات'!$C105=المنصرف!$C$3:$C$717)*1,المنصرف!$G$3:$G$717)</f>
        <v>0</v>
      </c>
      <c r="AM105" s="161">
        <f>SUMPRODUCT((AL$3=المنصرف!$E$3:$E$717)*1,('بيان العهد والتسويات'!$C105=المنصرف!$C$3:$C$717)*1,المنصرف!$J$3:$J$717)</f>
        <v>0</v>
      </c>
      <c r="AN105" s="160">
        <f>SUMPRODUCT((AN$3=المنصرف!$E$3:$E$717)*1,('بيان العهد والتسويات'!$C105=المنصرف!$C$3:$C$717)*1,المنصرف!$G$3:$G$717)</f>
        <v>0</v>
      </c>
      <c r="AO105" s="160">
        <f>SUMPRODUCT((AN$3=المنصرف!$E$3:$E$717)*1,('بيان العهد والتسويات'!$C105=المنصرف!$C$3:$C$717)*1,المنصرف!$J$3:$J$717)</f>
        <v>0</v>
      </c>
      <c r="AP105" s="160">
        <f>SUMPRODUCT((AP$3=المنصرف!$E$3:$E$717)*1,('بيان العهد والتسويات'!$C105=المنصرف!$C$3:$C$717)*1,المنصرف!$G$3:$G$717)</f>
        <v>0</v>
      </c>
      <c r="AQ105" s="160">
        <f>SUMPRODUCT((AP$3=المنصرف!$E$3:$E$717)*1,('بيان العهد والتسويات'!$C105=المنصرف!$C$3:$C$717)*1,المنصرف!$J$3:$J$717)</f>
        <v>0</v>
      </c>
      <c r="AR105" s="160">
        <f>SUMPRODUCT((AR$3=المنصرف!$E$3:$E$717)*1,('بيان العهد والتسويات'!$C105=المنصرف!$C$3:$C$717)*1,المنصرف!$G$3:$G$717)</f>
        <v>0</v>
      </c>
      <c r="AS105" s="160">
        <f>SUMPRODUCT((AR$3=المنصرف!$E$3:$E$717)*1,('بيان العهد والتسويات'!$C105=المنصرف!$C$3:$C$717)*1,المنصرف!$J$3:$J$717)</f>
        <v>0</v>
      </c>
      <c r="AT105" s="160">
        <f>SUMPRODUCT((AT$3=المنصرف!$E$3:$E$717)*1,('بيان العهد والتسويات'!$C105=المنصرف!$C$3:$C$717)*1,المنصرف!$G$3:$G$717)</f>
        <v>0</v>
      </c>
      <c r="AU105" s="160">
        <f>SUMPRODUCT((AT$3=المنصرف!$E$3:$E$717)*1,('بيان العهد والتسويات'!$C105=المنصرف!$C$3:$C$717)*1,المنصرف!$J$3:$J$717)</f>
        <v>0</v>
      </c>
      <c r="AV105" s="160">
        <f>SUMPRODUCT((AV$3=المنصرف!$E$3:$E$717)*1,('بيان العهد والتسويات'!$C105=المنصرف!$C$3:$C$717)*1,المنصرف!$G$3:$G$717)</f>
        <v>0</v>
      </c>
      <c r="AW105" s="160">
        <f>SUMPRODUCT((AV$3=المنصرف!$E$3:$E$717)*1,('بيان العهد والتسويات'!$C105=المنصرف!$C$3:$C$717)*1,المنصرف!$J$3:$J$717)</f>
        <v>0</v>
      </c>
      <c r="AX105" s="160">
        <f>SUMPRODUCT((AX$3=المنصرف!$E$3:$E$717)*1,('بيان العهد والتسويات'!$C105=المنصرف!$C$3:$C$717)*1,المنصرف!$G$3:$G$717)</f>
        <v>0</v>
      </c>
      <c r="AY105" s="160">
        <f>SUMPRODUCT((AX$3=المنصرف!$E$3:$E$717)*1,('بيان العهد والتسويات'!$C105=المنصرف!$C$3:$C$717)*1,المنصرف!$J$3:$J$717)</f>
        <v>0</v>
      </c>
      <c r="AZ105" s="160">
        <f>SUMPRODUCT((AZ$3=المنصرف!$E$3:$E$717)*1,('بيان العهد والتسويات'!$C105=المنصرف!$C$3:$C$717)*1,المنصرف!$G$3:$G$717)</f>
        <v>0</v>
      </c>
      <c r="BA105" s="160">
        <f>SUMPRODUCT((AZ$3=المنصرف!$E$3:$E$717)*1,('بيان العهد والتسويات'!$C105=المنصرف!$C$3:$C$717)*1,المنصرف!$J$3:$J$717)</f>
        <v>0</v>
      </c>
      <c r="BB105" s="160">
        <f>SUMPRODUCT((BB$3=المنصرف!$E$3:$E$717)*1,('بيان العهد والتسويات'!$C105=المنصرف!$C$3:$C$717)*1,المنصرف!$G$3:$G$717)</f>
        <v>0</v>
      </c>
      <c r="BC105" s="160">
        <f>SUMPRODUCT((BB$3=المنصرف!$E$3:$E$717)*1,('بيان العهد والتسويات'!$C105=المنصرف!$C$3:$C$717)*1,المنصرف!$J$3:$J$717)</f>
        <v>0</v>
      </c>
      <c r="BD105" s="160">
        <f>SUMPRODUCT((BD$3=المنصرف!$E$3:$E$717)*1,('بيان العهد والتسويات'!$C105=المنصرف!$C$3:$C$717)*1,المنصرف!$G$3:$G$717)</f>
        <v>0</v>
      </c>
      <c r="BE105" s="160">
        <f>SUMPRODUCT((BD$3=المنصرف!$E$3:$E$717)*1,('بيان العهد والتسويات'!$C105=المنصرف!$C$3:$C$717)*1,المنصرف!$J$3:$J$717)</f>
        <v>0</v>
      </c>
      <c r="BF105" s="160">
        <f>SUMPRODUCT((BF$3=المنصرف!$E$3:$E$717)*1,('بيان العهد والتسويات'!$C105=المنصرف!$C$3:$C$717)*1,المنصرف!$G$3:$G$717)</f>
        <v>0</v>
      </c>
      <c r="BG105" s="160">
        <f>SUMPRODUCT((BF$3=المنصرف!$E$3:$E$717)*1,('بيان العهد والتسويات'!$C105=المنصرف!$C$3:$C$717)*1,المنصرف!$J$3:$J$717)</f>
        <v>0</v>
      </c>
      <c r="BH105" s="160">
        <f>SUMPRODUCT((BH$3=المنصرف!$E$3:$E$717)*1,('بيان العهد والتسويات'!$C105=المنصرف!$C$3:$C$717)*1,المنصرف!$G$3:$G$717)</f>
        <v>0</v>
      </c>
      <c r="BI105" s="160">
        <f>SUMPRODUCT((BH$3=المنصرف!$E$3:$E$717)*1,('بيان العهد والتسويات'!$C105=المنصرف!$C$3:$C$717)*1,المنصرف!$J$3:$J$717)</f>
        <v>0</v>
      </c>
      <c r="BJ105" s="160">
        <f>SUMPRODUCT((BJ$3=المنصرف!$E$3:$E$717)*1,('بيان العهد والتسويات'!$C105=المنصرف!$C$3:$C$717)*1,المنصرف!$G$3:$G$717)</f>
        <v>0</v>
      </c>
      <c r="BK105" s="160">
        <f>SUMPRODUCT((BJ$3=المنصرف!$E$3:$E$717)*1,('بيان العهد والتسويات'!$C105=المنصرف!$C$3:$C$717)*1,المنصرف!$J$3:$J$717)</f>
        <v>0</v>
      </c>
      <c r="BL105" s="160">
        <f>SUMPRODUCT((BL$3=المنصرف!$E$3:$E$717)*1,('بيان العهد والتسويات'!$C105=المنصرف!$C$3:$C$717)*1,المنصرف!$G$3:$G$717)</f>
        <v>0</v>
      </c>
      <c r="BM105" s="160">
        <f>SUMPRODUCT((BL$3=المنصرف!$E$3:$E$717)*1,('بيان العهد والتسويات'!$C105=المنصرف!$C$3:$C$717)*1,المنصرف!$J$3:$J$717)</f>
        <v>0</v>
      </c>
      <c r="BN105" s="160">
        <f>SUMPRODUCT((BN$3=المنصرف!$E$3:$E$717)*1,('بيان العهد والتسويات'!$C105=المنصرف!$C$3:$C$717)*1,المنصرف!$G$3:$G$717)</f>
        <v>0</v>
      </c>
      <c r="BO105" s="160">
        <f>SUMPRODUCT((BN$3=المنصرف!$E$3:$E$717)*1,('بيان العهد والتسويات'!$C105=المنصرف!$C$3:$C$717)*1,المنصرف!$J$3:$J$717)</f>
        <v>0</v>
      </c>
      <c r="BP105" s="160">
        <f>SUMPRODUCT((BP$3=المنصرف!$E$3:$E$717)*1,('بيان العهد والتسويات'!$C105=المنصرف!$C$3:$C$717)*1,المنصرف!$G$3:$G$717)</f>
        <v>0</v>
      </c>
      <c r="BQ105" s="160">
        <f>SUMPRODUCT((BP$3=المنصرف!$E$3:$E$717)*1,('بيان العهد والتسويات'!$C105=المنصرف!$C$3:$C$717)*1,المنصرف!$J$3:$J$717)</f>
        <v>0</v>
      </c>
      <c r="BR105" s="160">
        <f>SUMPRODUCT((BR$3=المنصرف!$E$3:$E$717)*1,('بيان العهد والتسويات'!$C105=المنصرف!$C$3:$C$717)*1,المنصرف!$G$3:$G$717)</f>
        <v>0</v>
      </c>
      <c r="BS105" s="160">
        <f>SUMPRODUCT((BR$3=المنصرف!$E$3:$E$717)*1,('بيان العهد والتسويات'!$C105=المنصرف!$C$3:$C$717)*1,المنصرف!$J$3:$J$717)</f>
        <v>0</v>
      </c>
      <c r="BT105" s="160">
        <f>SUMPRODUCT((BT$3=المنصرف!$E$3:$E$717)*1,('بيان العهد والتسويات'!$C105=المنصرف!$C$3:$C$717)*1,المنصرف!$G$3:$G$717)</f>
        <v>0</v>
      </c>
      <c r="BU105" s="160">
        <f>SUMPRODUCT((BT$3=المنصرف!$E$3:$E$717)*1,('بيان العهد والتسويات'!$C105=المنصرف!$C$3:$C$717)*1,المنصرف!$J$3:$J$717)</f>
        <v>0</v>
      </c>
      <c r="BV105" s="160">
        <f>SUMPRODUCT((BV$3=المنصرف!$E$3:$E$717)*1,('بيان العهد والتسويات'!$C105=المنصرف!$C$3:$C$717)*1,المنصرف!$G$3:$G$717)</f>
        <v>0</v>
      </c>
      <c r="BW105" s="160">
        <f>SUMPRODUCT((BV$3=المنصرف!$E$3:$E$717)*1,('بيان العهد والتسويات'!$C105=المنصرف!$C$3:$C$717)*1,المنصرف!$J$3:$J$717)</f>
        <v>0</v>
      </c>
      <c r="BX105" s="160">
        <f>SUMPRODUCT((BX$3=المنصرف!$E$3:$E$717)*1,('بيان العهد والتسويات'!$C105=المنصرف!$C$3:$C$717)*1,المنصرف!$G$3:$G$717)</f>
        <v>0</v>
      </c>
      <c r="BY105" s="160">
        <f>SUMPRODUCT((BX$3=المنصرف!$E$3:$E$717)*1,('بيان العهد والتسويات'!$C105=المنصرف!$C$3:$C$717)*1,المنصرف!$J$3:$J$717)</f>
        <v>0</v>
      </c>
      <c r="BZ105" s="160">
        <f>SUMPRODUCT((BZ$3=المنصرف!$E$3:$E$717)*1,('بيان العهد والتسويات'!$C105=المنصرف!$C$3:$C$717)*1,المنصرف!$G$3:$G$717)</f>
        <v>0</v>
      </c>
      <c r="CA105" s="160">
        <f>SUMPRODUCT((BZ$3=المنصرف!$E$3:$E$717)*1,('بيان العهد والتسويات'!$C105=المنصرف!$C$3:$C$717)*1,المنصرف!$J$3:$J$717)</f>
        <v>0</v>
      </c>
      <c r="CB105" s="160">
        <f>SUMPRODUCT((CB$3=المنصرف!$E$3:$E$717)*1,('بيان العهد والتسويات'!$C105=المنصرف!$C$3:$C$717)*1,المنصرف!$G$3:$G$717)</f>
        <v>0</v>
      </c>
      <c r="CC105" s="160">
        <f>SUMPRODUCT((CB$3=المنصرف!$E$3:$E$717)*1,('بيان العهد والتسويات'!$C105=المنصرف!$C$3:$C$717)*1,المنصرف!$J$3:$J$717)</f>
        <v>0</v>
      </c>
      <c r="CD105" s="160">
        <f>SUMPRODUCT((CD$3=المنصرف!$E$3:$E$717)*1,('بيان العهد والتسويات'!$C105=المنصرف!$C$3:$C$717)*1,المنصرف!$G$3:$G$717)</f>
        <v>0</v>
      </c>
      <c r="CE105" s="160">
        <f>SUMPRODUCT((CD$3=المنصرف!$E$3:$E$717)*1,('بيان العهد والتسويات'!$C105=المنصرف!$C$3:$C$717)*1,المنصرف!$J$3:$J$717)</f>
        <v>0</v>
      </c>
      <c r="CF105" s="160">
        <f>SUMPRODUCT((CF$3=المنصرف!$E$3:$E$717)*1,('بيان العهد والتسويات'!$C105=المنصرف!$C$3:$C$717)*1,المنصرف!$G$3:$G$717)</f>
        <v>0</v>
      </c>
      <c r="CG105" s="160">
        <f>SUMPRODUCT((CF$3=المنصرف!$E$3:$E$717)*1,('بيان العهد والتسويات'!$C105=المنصرف!$C$3:$C$717)*1,المنصرف!$J$3:$J$717)</f>
        <v>0</v>
      </c>
      <c r="CH105" s="160">
        <f>SUMPRODUCT((CH$3=المنصرف!$E$3:$E$717)*1,('بيان العهد والتسويات'!$C105=المنصرف!$C$3:$C$717)*1,المنصرف!$G$3:$G$717)</f>
        <v>0</v>
      </c>
      <c r="CI105" s="160">
        <f>SUMPRODUCT((CH$3=المنصرف!$E$3:$E$717)*1,('بيان العهد والتسويات'!$C105=المنصرف!$C$3:$C$717)*1,المنصرف!$J$3:$J$717)</f>
        <v>0</v>
      </c>
      <c r="CJ105" s="160">
        <f>SUMPRODUCT((CJ$3=المنصرف!$E$3:$E$717)*1,('بيان العهد والتسويات'!$C105=المنصرف!$C$3:$C$717)*1,المنصرف!$G$3:$G$717)</f>
        <v>0</v>
      </c>
      <c r="CK105" s="160">
        <f>SUMPRODUCT((CJ$3=المنصرف!$E$3:$E$717)*1,('بيان العهد والتسويات'!$C105=المنصرف!$C$3:$C$717)*1,المنصرف!$J$3:$J$717)</f>
        <v>0</v>
      </c>
      <c r="CL105" s="160">
        <f>SUMPRODUCT((CL$3=المنصرف!$E$3:$E$717)*1,('بيان العهد والتسويات'!$C105=المنصرف!$C$3:$C$717)*1,المنصرف!$G$3:$G$717)</f>
        <v>0</v>
      </c>
      <c r="CM105" s="160">
        <f>SUMPRODUCT((CL$3=المنصرف!$E$3:$E$717)*1,('بيان العهد والتسويات'!$C105=المنصرف!$C$3:$C$717)*1,المنصرف!$J$3:$J$717)</f>
        <v>0</v>
      </c>
      <c r="CN105" s="160">
        <f>SUMPRODUCT((CN$3=المنصرف!$E$3:$E$717)*1,('بيان العهد والتسويات'!$C105=المنصرف!$C$3:$C$717)*1,المنصرف!$G$3:$G$717)</f>
        <v>0</v>
      </c>
      <c r="CO105" s="160">
        <f>SUMPRODUCT((CN$3=المنصرف!$E$3:$E$717)*1,('بيان العهد والتسويات'!$C105=المنصرف!$C$3:$C$717)*1,المنصرف!$J$3:$J$717)</f>
        <v>0</v>
      </c>
      <c r="CP105" s="160">
        <f>SUMPRODUCT((CP$3=المنصرف!$E$3:$E$717)*1,('بيان العهد والتسويات'!$C105=المنصرف!$C$3:$C$717)*1,المنصرف!$G$3:$G$717)</f>
        <v>0</v>
      </c>
      <c r="CQ105" s="160">
        <f>SUMPRODUCT((CP$3=المنصرف!$E$3:$E$717)*1,('بيان العهد والتسويات'!$C105=المنصرف!$C$3:$C$717)*1,المنصرف!$J$3:$J$717)</f>
        <v>0</v>
      </c>
      <c r="CR105" s="160">
        <f>SUMPRODUCT((CR$3=المنصرف!$E$3:$E$717)*1,('بيان العهد والتسويات'!$C105=المنصرف!$C$3:$C$717)*1,المنصرف!$G$3:$G$717)</f>
        <v>0</v>
      </c>
      <c r="CS105" s="160">
        <f>SUMPRODUCT((CR$3=المنصرف!$E$3:$E$717)*1,('بيان العهد والتسويات'!$C105=المنصرف!$C$3:$C$717)*1,المنصرف!$J$3:$J$717)</f>
        <v>0</v>
      </c>
      <c r="CT105" s="160">
        <f>SUMPRODUCT((CT$3=المنصرف!$E$3:$E$717)*1,('بيان العهد والتسويات'!$C105=المنصرف!$C$3:$C$717)*1,المنصرف!$G$3:$G$717)</f>
        <v>0</v>
      </c>
      <c r="CU105" s="160">
        <f>SUMPRODUCT((CT$3=المنصرف!$E$3:$E$717)*1,('بيان العهد والتسويات'!$C105=المنصرف!$C$3:$C$717)*1,المنصرف!$J$3:$J$717)</f>
        <v>0</v>
      </c>
      <c r="CV105" s="160">
        <f>SUMPRODUCT((CV$3=المنصرف!$E$3:$E$717)*1,('بيان العهد والتسويات'!$C105=المنصرف!$C$3:$C$717)*1,المنصرف!$G$3:$G$717)</f>
        <v>0</v>
      </c>
      <c r="CW105" s="160">
        <f>SUMPRODUCT((CV$3=المنصرف!$E$3:$E$717)*1,('بيان العهد والتسويات'!$C105=المنصرف!$C$3:$C$717)*1,المنصرف!$J$3:$J$717)</f>
        <v>0</v>
      </c>
      <c r="CX105" s="160">
        <f>SUMPRODUCT((CX$3=المنصرف!$E$3:$E$717)*1,('بيان العهد والتسويات'!$C105=المنصرف!$C$3:$C$717)*1,المنصرف!$G$3:$G$717)</f>
        <v>0</v>
      </c>
      <c r="CY105" s="160">
        <f>SUMPRODUCT((CX$3=المنصرف!$E$3:$E$717)*1,('بيان العهد والتسويات'!$C105=المنصرف!$C$3:$C$717)*1,المنصرف!$J$3:$J$717)</f>
        <v>0</v>
      </c>
      <c r="CZ105" s="160">
        <f>SUMPRODUCT((CZ$3=المنصرف!$E$3:$E$717)*1,('بيان العهد والتسويات'!$C105=المنصرف!$C$3:$C$717)*1,المنصرف!$G$3:$G$717)</f>
        <v>0</v>
      </c>
      <c r="DA105" s="160">
        <f>SUMPRODUCT((CZ$3=المنصرف!$E$3:$E$717)*1,('بيان العهد والتسويات'!$C105=المنصرف!$C$3:$C$717)*1,المنصرف!$J$3:$J$717)</f>
        <v>0</v>
      </c>
    </row>
    <row r="106" spans="3:105" ht="20.25" x14ac:dyDescent="0.15">
      <c r="C106" s="134">
        <v>45938</v>
      </c>
      <c r="D106" s="121">
        <f>SUMPRODUCT(($D$3=المنصرف!$E$3:$E$717)*1,('بيان العهد والتسويات'!$C106=المنصرف!$C$3:$C$717)*1,المنصرف!$G$3:$G$717)</f>
        <v>0</v>
      </c>
      <c r="E106" s="122">
        <f>SUMPRODUCT(($D$3=المنصرف!$E$3:$E$717)*1,('بيان العهد والتسويات'!$C106=المنصرف!$C$3:$C$717)*1,المنصرف!$J$3:$J$717)</f>
        <v>0</v>
      </c>
      <c r="F106" s="124">
        <f>SUMPRODUCT(($F$3=المنصرف!$E$3:$E$717)*1,('بيان العهد والتسويات'!$C106=المنصرف!$C$3:$C$717)*1,المنصرف!$G$3:$G$717)</f>
        <v>0</v>
      </c>
      <c r="G106" s="123">
        <f>SUMPRODUCT(($F$3=المنصرف!$E$3:$E$717)*1,('بيان العهد والتسويات'!$C106=المنصرف!$C$3:$C$717)*1,المنصرف!$J$3:$J$717)</f>
        <v>0</v>
      </c>
      <c r="H106" s="121">
        <f>SUMPRODUCT(($H$3=المنصرف!$E$3:$E$717)*1,('بيان العهد والتسويات'!$C106=المنصرف!$C$3:$C$717)*1,المنصرف!$G$3:$G$717)</f>
        <v>0</v>
      </c>
      <c r="I106" s="122">
        <f>SUMPRODUCT(($H$3=المنصرف!$E$3:$E$717)*1,('بيان العهد والتسويات'!$C106=المنصرف!$C$3:$C$717)*1,المنصرف!$J$3:$J$717)</f>
        <v>0</v>
      </c>
      <c r="J106" s="124">
        <f>SUMPRODUCT(($J$3=المنصرف!$E$3:$E$717)*1,('بيان العهد والتسويات'!$C106=المنصرف!$C$3:$C$717)*1,المنصرف!$G$3:$G$717)</f>
        <v>0</v>
      </c>
      <c r="K106" s="123">
        <f>SUMPRODUCT(($J$3=المنصرف!$E$3:$E$717)*1,('بيان العهد والتسويات'!$C106=المنصرف!$C$3:$C$717)*1,المنصرف!$J$3:$J$717)</f>
        <v>0</v>
      </c>
      <c r="L106" s="121">
        <f>SUMPRODUCT(($L$3=المنصرف!$E$3:$E$717)*1,('بيان العهد والتسويات'!$C106=المنصرف!$C$3:$C$717)*1,المنصرف!$G$3:$G$717)</f>
        <v>0</v>
      </c>
      <c r="M106" s="122">
        <f>SUMPRODUCT(($L$3=المنصرف!$E$3:$E$717)*1,('بيان العهد والتسويات'!$C106=المنصرف!$C$3:$C$717)*1,المنصرف!$J$3:$J$717)</f>
        <v>0</v>
      </c>
      <c r="N106" s="124">
        <f>SUMPRODUCT(($N$3=المنصرف!$E$3:$E$717)*1,('بيان العهد والتسويات'!$C106=المنصرف!$C$3:$C$717)*1,المنصرف!$G$3:$G$717)</f>
        <v>0</v>
      </c>
      <c r="O106" s="123">
        <f>SUMPRODUCT(($N$3=المنصرف!$E$3:$E$717)*1,('بيان العهد والتسويات'!$C106=المنصرف!$C$3:$C$717)*1,المنصرف!$J$3:$J$717)</f>
        <v>0</v>
      </c>
      <c r="P106" s="121">
        <f>SUMPRODUCT(($P$3=المنصرف!$E$3:$E$717)*1,('بيان العهد والتسويات'!$C106=المنصرف!$C$3:$C$717)*1,المنصرف!$G$3:$G$717)</f>
        <v>0</v>
      </c>
      <c r="Q106" s="122">
        <f>SUMPRODUCT(($P$3=المنصرف!$E$3:$E$717)*1,('بيان العهد والتسويات'!$C106=المنصرف!$C$3:$C$717)*1,المنصرف!$J$3:$J$717)</f>
        <v>0</v>
      </c>
      <c r="R106" s="124">
        <f>SUMPRODUCT(($R$3=المنصرف!$E$3:$E$717)*1,('بيان العهد والتسويات'!$C106=المنصرف!$C$3:$C$717)*1,المنصرف!$G$3:$G$717)</f>
        <v>0</v>
      </c>
      <c r="S106" s="123">
        <f>SUMPRODUCT(($R$3=المنصرف!$E$3:$E$717)*1,('بيان العهد والتسويات'!$C106=المنصرف!$C$3:$C$717)*1,المنصرف!$J$3:$J$717)</f>
        <v>0</v>
      </c>
      <c r="T106" s="121">
        <f>SUMPRODUCT(($T$3=المنصرف!$E$3:$E$717)*1,('بيان العهد والتسويات'!$C106=المنصرف!$C$3:$C$717)*1,المنصرف!$G$3:$G$717)</f>
        <v>0</v>
      </c>
      <c r="U106" s="122">
        <f>SUMPRODUCT(($T$3=المنصرف!$E$3:$E$717)*1,('بيان العهد والتسويات'!$C106=المنصرف!$C$3:$C$717)*1,المنصرف!$J$3:$J$717)</f>
        <v>0</v>
      </c>
      <c r="V106" s="124">
        <f>SUMPRODUCT(($V$3=المنصرف!$E$3:$E$717)*1,('بيان العهد والتسويات'!$C106=المنصرف!$C$3:$C$717)*1,المنصرف!$G$3:$G$717)</f>
        <v>0</v>
      </c>
      <c r="W106" s="123">
        <f>SUMPRODUCT(($V$3=المنصرف!$E$3:$E$717)*1,('بيان العهد والتسويات'!$C106=المنصرف!$C$3:$C$717)*1,المنصرف!$J$3:$J$717)</f>
        <v>0</v>
      </c>
      <c r="X106" s="121">
        <f>SUMPRODUCT(($X$3=المنصرف!$E$3:$E$717)*1,('بيان العهد والتسويات'!$C106=المنصرف!$C$3:$C$717)*1,المنصرف!$G$3:$G$717)</f>
        <v>0</v>
      </c>
      <c r="Y106" s="122">
        <f>SUMPRODUCT(($X$3=المنصرف!$E$3:$E$717)*1,('بيان العهد والتسويات'!$C106=المنصرف!$C$3:$C$717)*1,المنصرف!$J$3:$J$717)</f>
        <v>0</v>
      </c>
      <c r="Z106" s="124">
        <f>SUMPRODUCT(($Z$3=المنصرف!$E$3:$E$717)*1,('بيان العهد والتسويات'!$C106=المنصرف!$C$3:$C$717)*1,المنصرف!$G$3:$G$717)</f>
        <v>0</v>
      </c>
      <c r="AA106" s="123">
        <f>SUMPRODUCT(($Z$3=المنصرف!$E$3:$E$717)*1,('بيان العهد والتسويات'!$C106=المنصرف!$C$3:$C$717)*1,المنصرف!$J$3:$J$717)</f>
        <v>0</v>
      </c>
      <c r="AB106" s="121">
        <f>SUMPRODUCT(($AB$3=المنصرف!$E$3:$E$717)*1,('بيان العهد والتسويات'!$C106=المنصرف!$C$3:$C$717)*1,المنصرف!$G$3:$G$717)</f>
        <v>0</v>
      </c>
      <c r="AC106" s="122">
        <f>SUMPRODUCT(($AB$3=المنصرف!$E$3:$E$717)*1,('بيان العهد والتسويات'!$C106=المنصرف!$C$3:$C$717)*1,المنصرف!$J$3:$J$717)</f>
        <v>0</v>
      </c>
      <c r="AD106" s="124">
        <f>SUMPRODUCT(($AD$3=المنصرف!$E$3:$E$717)*1,('بيان العهد والتسويات'!$C106=المنصرف!$C$3:$C$717)*1,المنصرف!$G$3:$G$717)</f>
        <v>0</v>
      </c>
      <c r="AE106" s="123">
        <f>SUMPRODUCT(($AD$3=المنصرف!$E$3:$E$717)*1,('بيان العهد والتسويات'!$C106=المنصرف!$C$3:$C$717)*1,المنصرف!$J$3:$J$717)</f>
        <v>0</v>
      </c>
      <c r="AF106" s="121">
        <f>SUMPRODUCT(($AF$3=المنصرف!$E$3:$E$717)*1,('بيان العهد والتسويات'!$C106=المنصرف!$C$3:$C$717)*1,المنصرف!$G$3:$G$717)</f>
        <v>0</v>
      </c>
      <c r="AG106" s="122">
        <f>SUMPRODUCT(($AF$3=المنصرف!$E$3:$E$717)*1,('بيان العهد والتسويات'!$C106=المنصرف!$C$3:$C$717)*1,المنصرف!$J$3:$J$717)</f>
        <v>0</v>
      </c>
      <c r="AH106" s="124">
        <f>SUMPRODUCT(($AH$3=المنصرف!$E$3:$E$717)*1,('بيان العهد والتسويات'!$C106=المنصرف!$C$3:$C$717)*1,المنصرف!$G$3:$G$717)</f>
        <v>0</v>
      </c>
      <c r="AI106" s="123">
        <f>SUMPRODUCT(($AH$3=المنصرف!$E$3:$E$717)*1,('بيان العهد والتسويات'!$C106=المنصرف!$C$3:$C$717)*1,المنصرف!$J$3:$J$717)</f>
        <v>0</v>
      </c>
      <c r="AJ106" s="145">
        <f>SUMPRODUCT((AJ$3=المنصرف!$E$3:$E$717)*1,('بيان العهد والتسويات'!$C106=المنصرف!$C$3:$C$717)*1,المنصرف!$G$3:$G$717)</f>
        <v>0</v>
      </c>
      <c r="AK106" s="145">
        <f>SUMPRODUCT((AJ$3=المنصرف!$E$3:$E$717)*1,('بيان العهد والتسويات'!$C106=المنصرف!$C$3:$C$717)*1,المنصرف!$J$3:$J$717)</f>
        <v>0</v>
      </c>
      <c r="AL106" s="161">
        <f>SUMPRODUCT((AL$3=المنصرف!$E$3:$E$717)*1,('بيان العهد والتسويات'!$C106=المنصرف!$C$3:$C$717)*1,المنصرف!$G$3:$G$717)</f>
        <v>0</v>
      </c>
      <c r="AM106" s="161">
        <f>SUMPRODUCT((AL$3=المنصرف!$E$3:$E$717)*1,('بيان العهد والتسويات'!$C106=المنصرف!$C$3:$C$717)*1,المنصرف!$J$3:$J$717)</f>
        <v>0</v>
      </c>
      <c r="AN106" s="160">
        <f>SUMPRODUCT((AN$3=المنصرف!$E$3:$E$717)*1,('بيان العهد والتسويات'!$C106=المنصرف!$C$3:$C$717)*1,المنصرف!$G$3:$G$717)</f>
        <v>0</v>
      </c>
      <c r="AO106" s="160">
        <f>SUMPRODUCT((AN$3=المنصرف!$E$3:$E$717)*1,('بيان العهد والتسويات'!$C106=المنصرف!$C$3:$C$717)*1,المنصرف!$J$3:$J$717)</f>
        <v>0</v>
      </c>
      <c r="AP106" s="160">
        <f>SUMPRODUCT((AP$3=المنصرف!$E$3:$E$717)*1,('بيان العهد والتسويات'!$C106=المنصرف!$C$3:$C$717)*1,المنصرف!$G$3:$G$717)</f>
        <v>0</v>
      </c>
      <c r="AQ106" s="160">
        <f>SUMPRODUCT((AP$3=المنصرف!$E$3:$E$717)*1,('بيان العهد والتسويات'!$C106=المنصرف!$C$3:$C$717)*1,المنصرف!$J$3:$J$717)</f>
        <v>0</v>
      </c>
      <c r="AR106" s="160">
        <f>SUMPRODUCT((AR$3=المنصرف!$E$3:$E$717)*1,('بيان العهد والتسويات'!$C106=المنصرف!$C$3:$C$717)*1,المنصرف!$G$3:$G$717)</f>
        <v>0</v>
      </c>
      <c r="AS106" s="160">
        <f>SUMPRODUCT((AR$3=المنصرف!$E$3:$E$717)*1,('بيان العهد والتسويات'!$C106=المنصرف!$C$3:$C$717)*1,المنصرف!$J$3:$J$717)</f>
        <v>0</v>
      </c>
      <c r="AT106" s="160">
        <f>SUMPRODUCT((AT$3=المنصرف!$E$3:$E$717)*1,('بيان العهد والتسويات'!$C106=المنصرف!$C$3:$C$717)*1,المنصرف!$G$3:$G$717)</f>
        <v>0</v>
      </c>
      <c r="AU106" s="160">
        <f>SUMPRODUCT((AT$3=المنصرف!$E$3:$E$717)*1,('بيان العهد والتسويات'!$C106=المنصرف!$C$3:$C$717)*1,المنصرف!$J$3:$J$717)</f>
        <v>0</v>
      </c>
      <c r="AV106" s="160">
        <f>SUMPRODUCT((AV$3=المنصرف!$E$3:$E$717)*1,('بيان العهد والتسويات'!$C106=المنصرف!$C$3:$C$717)*1,المنصرف!$G$3:$G$717)</f>
        <v>0</v>
      </c>
      <c r="AW106" s="160">
        <f>SUMPRODUCT((AV$3=المنصرف!$E$3:$E$717)*1,('بيان العهد والتسويات'!$C106=المنصرف!$C$3:$C$717)*1,المنصرف!$J$3:$J$717)</f>
        <v>0</v>
      </c>
      <c r="AX106" s="160">
        <f>SUMPRODUCT((AX$3=المنصرف!$E$3:$E$717)*1,('بيان العهد والتسويات'!$C106=المنصرف!$C$3:$C$717)*1,المنصرف!$G$3:$G$717)</f>
        <v>0</v>
      </c>
      <c r="AY106" s="160">
        <f>SUMPRODUCT((AX$3=المنصرف!$E$3:$E$717)*1,('بيان العهد والتسويات'!$C106=المنصرف!$C$3:$C$717)*1,المنصرف!$J$3:$J$717)</f>
        <v>0</v>
      </c>
      <c r="AZ106" s="160">
        <f>SUMPRODUCT((AZ$3=المنصرف!$E$3:$E$717)*1,('بيان العهد والتسويات'!$C106=المنصرف!$C$3:$C$717)*1,المنصرف!$G$3:$G$717)</f>
        <v>0</v>
      </c>
      <c r="BA106" s="160">
        <f>SUMPRODUCT((AZ$3=المنصرف!$E$3:$E$717)*1,('بيان العهد والتسويات'!$C106=المنصرف!$C$3:$C$717)*1,المنصرف!$J$3:$J$717)</f>
        <v>0</v>
      </c>
      <c r="BB106" s="160">
        <f>SUMPRODUCT((BB$3=المنصرف!$E$3:$E$717)*1,('بيان العهد والتسويات'!$C106=المنصرف!$C$3:$C$717)*1,المنصرف!$G$3:$G$717)</f>
        <v>0</v>
      </c>
      <c r="BC106" s="160">
        <f>SUMPRODUCT((BB$3=المنصرف!$E$3:$E$717)*1,('بيان العهد والتسويات'!$C106=المنصرف!$C$3:$C$717)*1,المنصرف!$J$3:$J$717)</f>
        <v>0</v>
      </c>
      <c r="BD106" s="160">
        <f>SUMPRODUCT((BD$3=المنصرف!$E$3:$E$717)*1,('بيان العهد والتسويات'!$C106=المنصرف!$C$3:$C$717)*1,المنصرف!$G$3:$G$717)</f>
        <v>0</v>
      </c>
      <c r="BE106" s="160">
        <f>SUMPRODUCT((BD$3=المنصرف!$E$3:$E$717)*1,('بيان العهد والتسويات'!$C106=المنصرف!$C$3:$C$717)*1,المنصرف!$J$3:$J$717)</f>
        <v>0</v>
      </c>
      <c r="BF106" s="160">
        <f>SUMPRODUCT((BF$3=المنصرف!$E$3:$E$717)*1,('بيان العهد والتسويات'!$C106=المنصرف!$C$3:$C$717)*1,المنصرف!$G$3:$G$717)</f>
        <v>0</v>
      </c>
      <c r="BG106" s="160">
        <f>SUMPRODUCT((BF$3=المنصرف!$E$3:$E$717)*1,('بيان العهد والتسويات'!$C106=المنصرف!$C$3:$C$717)*1,المنصرف!$J$3:$J$717)</f>
        <v>0</v>
      </c>
      <c r="BH106" s="160">
        <f>SUMPRODUCT((BH$3=المنصرف!$E$3:$E$717)*1,('بيان العهد والتسويات'!$C106=المنصرف!$C$3:$C$717)*1,المنصرف!$G$3:$G$717)</f>
        <v>0</v>
      </c>
      <c r="BI106" s="160">
        <f>SUMPRODUCT((BH$3=المنصرف!$E$3:$E$717)*1,('بيان العهد والتسويات'!$C106=المنصرف!$C$3:$C$717)*1,المنصرف!$J$3:$J$717)</f>
        <v>0</v>
      </c>
      <c r="BJ106" s="160">
        <f>SUMPRODUCT((BJ$3=المنصرف!$E$3:$E$717)*1,('بيان العهد والتسويات'!$C106=المنصرف!$C$3:$C$717)*1,المنصرف!$G$3:$G$717)</f>
        <v>0</v>
      </c>
      <c r="BK106" s="160">
        <f>SUMPRODUCT((BJ$3=المنصرف!$E$3:$E$717)*1,('بيان العهد والتسويات'!$C106=المنصرف!$C$3:$C$717)*1,المنصرف!$J$3:$J$717)</f>
        <v>0</v>
      </c>
      <c r="BL106" s="160">
        <f>SUMPRODUCT((BL$3=المنصرف!$E$3:$E$717)*1,('بيان العهد والتسويات'!$C106=المنصرف!$C$3:$C$717)*1,المنصرف!$G$3:$G$717)</f>
        <v>0</v>
      </c>
      <c r="BM106" s="160">
        <f>SUMPRODUCT((BL$3=المنصرف!$E$3:$E$717)*1,('بيان العهد والتسويات'!$C106=المنصرف!$C$3:$C$717)*1,المنصرف!$J$3:$J$717)</f>
        <v>0</v>
      </c>
      <c r="BN106" s="160">
        <f>SUMPRODUCT((BN$3=المنصرف!$E$3:$E$717)*1,('بيان العهد والتسويات'!$C106=المنصرف!$C$3:$C$717)*1,المنصرف!$G$3:$G$717)</f>
        <v>0</v>
      </c>
      <c r="BO106" s="160">
        <f>SUMPRODUCT((BN$3=المنصرف!$E$3:$E$717)*1,('بيان العهد والتسويات'!$C106=المنصرف!$C$3:$C$717)*1,المنصرف!$J$3:$J$717)</f>
        <v>0</v>
      </c>
      <c r="BP106" s="160">
        <f>SUMPRODUCT((BP$3=المنصرف!$E$3:$E$717)*1,('بيان العهد والتسويات'!$C106=المنصرف!$C$3:$C$717)*1,المنصرف!$G$3:$G$717)</f>
        <v>0</v>
      </c>
      <c r="BQ106" s="160">
        <f>SUMPRODUCT((BP$3=المنصرف!$E$3:$E$717)*1,('بيان العهد والتسويات'!$C106=المنصرف!$C$3:$C$717)*1,المنصرف!$J$3:$J$717)</f>
        <v>0</v>
      </c>
      <c r="BR106" s="160">
        <f>SUMPRODUCT((BR$3=المنصرف!$E$3:$E$717)*1,('بيان العهد والتسويات'!$C106=المنصرف!$C$3:$C$717)*1,المنصرف!$G$3:$G$717)</f>
        <v>0</v>
      </c>
      <c r="BS106" s="160">
        <f>SUMPRODUCT((BR$3=المنصرف!$E$3:$E$717)*1,('بيان العهد والتسويات'!$C106=المنصرف!$C$3:$C$717)*1,المنصرف!$J$3:$J$717)</f>
        <v>0</v>
      </c>
      <c r="BT106" s="160">
        <f>SUMPRODUCT((BT$3=المنصرف!$E$3:$E$717)*1,('بيان العهد والتسويات'!$C106=المنصرف!$C$3:$C$717)*1,المنصرف!$G$3:$G$717)</f>
        <v>0</v>
      </c>
      <c r="BU106" s="160">
        <f>SUMPRODUCT((BT$3=المنصرف!$E$3:$E$717)*1,('بيان العهد والتسويات'!$C106=المنصرف!$C$3:$C$717)*1,المنصرف!$J$3:$J$717)</f>
        <v>0</v>
      </c>
      <c r="BV106" s="160">
        <f>SUMPRODUCT((BV$3=المنصرف!$E$3:$E$717)*1,('بيان العهد والتسويات'!$C106=المنصرف!$C$3:$C$717)*1,المنصرف!$G$3:$G$717)</f>
        <v>0</v>
      </c>
      <c r="BW106" s="160">
        <f>SUMPRODUCT((BV$3=المنصرف!$E$3:$E$717)*1,('بيان العهد والتسويات'!$C106=المنصرف!$C$3:$C$717)*1,المنصرف!$J$3:$J$717)</f>
        <v>0</v>
      </c>
      <c r="BX106" s="160">
        <f>SUMPRODUCT((BX$3=المنصرف!$E$3:$E$717)*1,('بيان العهد والتسويات'!$C106=المنصرف!$C$3:$C$717)*1,المنصرف!$G$3:$G$717)</f>
        <v>0</v>
      </c>
      <c r="BY106" s="160">
        <f>SUMPRODUCT((BX$3=المنصرف!$E$3:$E$717)*1,('بيان العهد والتسويات'!$C106=المنصرف!$C$3:$C$717)*1,المنصرف!$J$3:$J$717)</f>
        <v>0</v>
      </c>
      <c r="BZ106" s="160">
        <f>SUMPRODUCT((BZ$3=المنصرف!$E$3:$E$717)*1,('بيان العهد والتسويات'!$C106=المنصرف!$C$3:$C$717)*1,المنصرف!$G$3:$G$717)</f>
        <v>0</v>
      </c>
      <c r="CA106" s="160">
        <f>SUMPRODUCT((BZ$3=المنصرف!$E$3:$E$717)*1,('بيان العهد والتسويات'!$C106=المنصرف!$C$3:$C$717)*1,المنصرف!$J$3:$J$717)</f>
        <v>0</v>
      </c>
      <c r="CB106" s="160">
        <f>SUMPRODUCT((CB$3=المنصرف!$E$3:$E$717)*1,('بيان العهد والتسويات'!$C106=المنصرف!$C$3:$C$717)*1,المنصرف!$G$3:$G$717)</f>
        <v>0</v>
      </c>
      <c r="CC106" s="160">
        <f>SUMPRODUCT((CB$3=المنصرف!$E$3:$E$717)*1,('بيان العهد والتسويات'!$C106=المنصرف!$C$3:$C$717)*1,المنصرف!$J$3:$J$717)</f>
        <v>0</v>
      </c>
      <c r="CD106" s="160">
        <f>SUMPRODUCT((CD$3=المنصرف!$E$3:$E$717)*1,('بيان العهد والتسويات'!$C106=المنصرف!$C$3:$C$717)*1,المنصرف!$G$3:$G$717)</f>
        <v>0</v>
      </c>
      <c r="CE106" s="160">
        <f>SUMPRODUCT((CD$3=المنصرف!$E$3:$E$717)*1,('بيان العهد والتسويات'!$C106=المنصرف!$C$3:$C$717)*1,المنصرف!$J$3:$J$717)</f>
        <v>0</v>
      </c>
      <c r="CF106" s="160">
        <f>SUMPRODUCT((CF$3=المنصرف!$E$3:$E$717)*1,('بيان العهد والتسويات'!$C106=المنصرف!$C$3:$C$717)*1,المنصرف!$G$3:$G$717)</f>
        <v>0</v>
      </c>
      <c r="CG106" s="160">
        <f>SUMPRODUCT((CF$3=المنصرف!$E$3:$E$717)*1,('بيان العهد والتسويات'!$C106=المنصرف!$C$3:$C$717)*1,المنصرف!$J$3:$J$717)</f>
        <v>0</v>
      </c>
      <c r="CH106" s="160">
        <f>SUMPRODUCT((CH$3=المنصرف!$E$3:$E$717)*1,('بيان العهد والتسويات'!$C106=المنصرف!$C$3:$C$717)*1,المنصرف!$G$3:$G$717)</f>
        <v>0</v>
      </c>
      <c r="CI106" s="160">
        <f>SUMPRODUCT((CH$3=المنصرف!$E$3:$E$717)*1,('بيان العهد والتسويات'!$C106=المنصرف!$C$3:$C$717)*1,المنصرف!$J$3:$J$717)</f>
        <v>0</v>
      </c>
      <c r="CJ106" s="160">
        <f>SUMPRODUCT((CJ$3=المنصرف!$E$3:$E$717)*1,('بيان العهد والتسويات'!$C106=المنصرف!$C$3:$C$717)*1,المنصرف!$G$3:$G$717)</f>
        <v>0</v>
      </c>
      <c r="CK106" s="160">
        <f>SUMPRODUCT((CJ$3=المنصرف!$E$3:$E$717)*1,('بيان العهد والتسويات'!$C106=المنصرف!$C$3:$C$717)*1,المنصرف!$J$3:$J$717)</f>
        <v>0</v>
      </c>
      <c r="CL106" s="160">
        <f>SUMPRODUCT((CL$3=المنصرف!$E$3:$E$717)*1,('بيان العهد والتسويات'!$C106=المنصرف!$C$3:$C$717)*1,المنصرف!$G$3:$G$717)</f>
        <v>0</v>
      </c>
      <c r="CM106" s="160">
        <f>SUMPRODUCT((CL$3=المنصرف!$E$3:$E$717)*1,('بيان العهد والتسويات'!$C106=المنصرف!$C$3:$C$717)*1,المنصرف!$J$3:$J$717)</f>
        <v>0</v>
      </c>
      <c r="CN106" s="160">
        <f>SUMPRODUCT((CN$3=المنصرف!$E$3:$E$717)*1,('بيان العهد والتسويات'!$C106=المنصرف!$C$3:$C$717)*1,المنصرف!$G$3:$G$717)</f>
        <v>0</v>
      </c>
      <c r="CO106" s="160">
        <f>SUMPRODUCT((CN$3=المنصرف!$E$3:$E$717)*1,('بيان العهد والتسويات'!$C106=المنصرف!$C$3:$C$717)*1,المنصرف!$J$3:$J$717)</f>
        <v>0</v>
      </c>
      <c r="CP106" s="160">
        <f>SUMPRODUCT((CP$3=المنصرف!$E$3:$E$717)*1,('بيان العهد والتسويات'!$C106=المنصرف!$C$3:$C$717)*1,المنصرف!$G$3:$G$717)</f>
        <v>0</v>
      </c>
      <c r="CQ106" s="160">
        <f>SUMPRODUCT((CP$3=المنصرف!$E$3:$E$717)*1,('بيان العهد والتسويات'!$C106=المنصرف!$C$3:$C$717)*1,المنصرف!$J$3:$J$717)</f>
        <v>0</v>
      </c>
      <c r="CR106" s="160">
        <f>SUMPRODUCT((CR$3=المنصرف!$E$3:$E$717)*1,('بيان العهد والتسويات'!$C106=المنصرف!$C$3:$C$717)*1,المنصرف!$G$3:$G$717)</f>
        <v>0</v>
      </c>
      <c r="CS106" s="160">
        <f>SUMPRODUCT((CR$3=المنصرف!$E$3:$E$717)*1,('بيان العهد والتسويات'!$C106=المنصرف!$C$3:$C$717)*1,المنصرف!$J$3:$J$717)</f>
        <v>0</v>
      </c>
      <c r="CT106" s="160">
        <f>SUMPRODUCT((CT$3=المنصرف!$E$3:$E$717)*1,('بيان العهد والتسويات'!$C106=المنصرف!$C$3:$C$717)*1,المنصرف!$G$3:$G$717)</f>
        <v>0</v>
      </c>
      <c r="CU106" s="160">
        <f>SUMPRODUCT((CT$3=المنصرف!$E$3:$E$717)*1,('بيان العهد والتسويات'!$C106=المنصرف!$C$3:$C$717)*1,المنصرف!$J$3:$J$717)</f>
        <v>0</v>
      </c>
      <c r="CV106" s="160">
        <f>SUMPRODUCT((CV$3=المنصرف!$E$3:$E$717)*1,('بيان العهد والتسويات'!$C106=المنصرف!$C$3:$C$717)*1,المنصرف!$G$3:$G$717)</f>
        <v>0</v>
      </c>
      <c r="CW106" s="160">
        <f>SUMPRODUCT((CV$3=المنصرف!$E$3:$E$717)*1,('بيان العهد والتسويات'!$C106=المنصرف!$C$3:$C$717)*1,المنصرف!$J$3:$J$717)</f>
        <v>0</v>
      </c>
      <c r="CX106" s="160">
        <f>SUMPRODUCT((CX$3=المنصرف!$E$3:$E$717)*1,('بيان العهد والتسويات'!$C106=المنصرف!$C$3:$C$717)*1,المنصرف!$G$3:$G$717)</f>
        <v>0</v>
      </c>
      <c r="CY106" s="160">
        <f>SUMPRODUCT((CX$3=المنصرف!$E$3:$E$717)*1,('بيان العهد والتسويات'!$C106=المنصرف!$C$3:$C$717)*1,المنصرف!$J$3:$J$717)</f>
        <v>0</v>
      </c>
      <c r="CZ106" s="160">
        <f>SUMPRODUCT((CZ$3=المنصرف!$E$3:$E$717)*1,('بيان العهد والتسويات'!$C106=المنصرف!$C$3:$C$717)*1,المنصرف!$G$3:$G$717)</f>
        <v>0</v>
      </c>
      <c r="DA106" s="160">
        <f>SUMPRODUCT((CZ$3=المنصرف!$E$3:$E$717)*1,('بيان العهد والتسويات'!$C106=المنصرف!$C$3:$C$717)*1,المنصرف!$J$3:$J$717)</f>
        <v>0</v>
      </c>
    </row>
    <row r="107" spans="3:105" ht="20.25" x14ac:dyDescent="0.15">
      <c r="C107" s="134">
        <v>45939</v>
      </c>
      <c r="D107" s="121">
        <f>SUMPRODUCT(($D$3=المنصرف!$E$3:$E$717)*1,('بيان العهد والتسويات'!$C107=المنصرف!$C$3:$C$717)*1,المنصرف!$G$3:$G$717)</f>
        <v>0</v>
      </c>
      <c r="E107" s="122">
        <f>SUMPRODUCT(($D$3=المنصرف!$E$3:$E$717)*1,('بيان العهد والتسويات'!$C107=المنصرف!$C$3:$C$717)*1,المنصرف!$J$3:$J$717)</f>
        <v>0</v>
      </c>
      <c r="F107" s="124">
        <f>SUMPRODUCT(($F$3=المنصرف!$E$3:$E$717)*1,('بيان العهد والتسويات'!$C107=المنصرف!$C$3:$C$717)*1,المنصرف!$G$3:$G$717)</f>
        <v>0</v>
      </c>
      <c r="G107" s="123">
        <f>SUMPRODUCT(($F$3=المنصرف!$E$3:$E$717)*1,('بيان العهد والتسويات'!$C107=المنصرف!$C$3:$C$717)*1,المنصرف!$J$3:$J$717)</f>
        <v>0</v>
      </c>
      <c r="H107" s="121">
        <f>SUMPRODUCT(($H$3=المنصرف!$E$3:$E$717)*1,('بيان العهد والتسويات'!$C107=المنصرف!$C$3:$C$717)*1,المنصرف!$G$3:$G$717)</f>
        <v>0</v>
      </c>
      <c r="I107" s="122">
        <f>SUMPRODUCT(($H$3=المنصرف!$E$3:$E$717)*1,('بيان العهد والتسويات'!$C107=المنصرف!$C$3:$C$717)*1,المنصرف!$J$3:$J$717)</f>
        <v>0</v>
      </c>
      <c r="J107" s="124">
        <f>SUMPRODUCT(($J$3=المنصرف!$E$3:$E$717)*1,('بيان العهد والتسويات'!$C107=المنصرف!$C$3:$C$717)*1,المنصرف!$G$3:$G$717)</f>
        <v>0</v>
      </c>
      <c r="K107" s="123">
        <f>SUMPRODUCT(($J$3=المنصرف!$E$3:$E$717)*1,('بيان العهد والتسويات'!$C107=المنصرف!$C$3:$C$717)*1,المنصرف!$J$3:$J$717)</f>
        <v>0</v>
      </c>
      <c r="L107" s="121">
        <f>SUMPRODUCT(($L$3=المنصرف!$E$3:$E$717)*1,('بيان العهد والتسويات'!$C107=المنصرف!$C$3:$C$717)*1,المنصرف!$G$3:$G$717)</f>
        <v>0</v>
      </c>
      <c r="M107" s="122">
        <f>SUMPRODUCT(($L$3=المنصرف!$E$3:$E$717)*1,('بيان العهد والتسويات'!$C107=المنصرف!$C$3:$C$717)*1,المنصرف!$J$3:$J$717)</f>
        <v>0</v>
      </c>
      <c r="N107" s="124">
        <f>SUMPRODUCT(($N$3=المنصرف!$E$3:$E$717)*1,('بيان العهد والتسويات'!$C107=المنصرف!$C$3:$C$717)*1,المنصرف!$G$3:$G$717)</f>
        <v>0</v>
      </c>
      <c r="O107" s="123">
        <f>SUMPRODUCT(($N$3=المنصرف!$E$3:$E$717)*1,('بيان العهد والتسويات'!$C107=المنصرف!$C$3:$C$717)*1,المنصرف!$J$3:$J$717)</f>
        <v>0</v>
      </c>
      <c r="P107" s="121">
        <f>SUMPRODUCT(($P$3=المنصرف!$E$3:$E$717)*1,('بيان العهد والتسويات'!$C107=المنصرف!$C$3:$C$717)*1,المنصرف!$G$3:$G$717)</f>
        <v>0</v>
      </c>
      <c r="Q107" s="122">
        <f>SUMPRODUCT(($P$3=المنصرف!$E$3:$E$717)*1,('بيان العهد والتسويات'!$C107=المنصرف!$C$3:$C$717)*1,المنصرف!$J$3:$J$717)</f>
        <v>0</v>
      </c>
      <c r="R107" s="124">
        <f>SUMPRODUCT(($R$3=المنصرف!$E$3:$E$717)*1,('بيان العهد والتسويات'!$C107=المنصرف!$C$3:$C$717)*1,المنصرف!$G$3:$G$717)</f>
        <v>0</v>
      </c>
      <c r="S107" s="123">
        <f>SUMPRODUCT(($R$3=المنصرف!$E$3:$E$717)*1,('بيان العهد والتسويات'!$C107=المنصرف!$C$3:$C$717)*1,المنصرف!$J$3:$J$717)</f>
        <v>0</v>
      </c>
      <c r="T107" s="121">
        <f>SUMPRODUCT(($T$3=المنصرف!$E$3:$E$717)*1,('بيان العهد والتسويات'!$C107=المنصرف!$C$3:$C$717)*1,المنصرف!$G$3:$G$717)</f>
        <v>0</v>
      </c>
      <c r="U107" s="122">
        <f>SUMPRODUCT(($T$3=المنصرف!$E$3:$E$717)*1,('بيان العهد والتسويات'!$C107=المنصرف!$C$3:$C$717)*1,المنصرف!$J$3:$J$717)</f>
        <v>0</v>
      </c>
      <c r="V107" s="124">
        <f>SUMPRODUCT(($V$3=المنصرف!$E$3:$E$717)*1,('بيان العهد والتسويات'!$C107=المنصرف!$C$3:$C$717)*1,المنصرف!$G$3:$G$717)</f>
        <v>0</v>
      </c>
      <c r="W107" s="123">
        <f>SUMPRODUCT(($V$3=المنصرف!$E$3:$E$717)*1,('بيان العهد والتسويات'!$C107=المنصرف!$C$3:$C$717)*1,المنصرف!$J$3:$J$717)</f>
        <v>0</v>
      </c>
      <c r="X107" s="121">
        <f>SUMPRODUCT(($X$3=المنصرف!$E$3:$E$717)*1,('بيان العهد والتسويات'!$C107=المنصرف!$C$3:$C$717)*1,المنصرف!$G$3:$G$717)</f>
        <v>0</v>
      </c>
      <c r="Y107" s="122">
        <f>SUMPRODUCT(($X$3=المنصرف!$E$3:$E$717)*1,('بيان العهد والتسويات'!$C107=المنصرف!$C$3:$C$717)*1,المنصرف!$J$3:$J$717)</f>
        <v>0</v>
      </c>
      <c r="Z107" s="124">
        <f>SUMPRODUCT(($Z$3=المنصرف!$E$3:$E$717)*1,('بيان العهد والتسويات'!$C107=المنصرف!$C$3:$C$717)*1,المنصرف!$G$3:$G$717)</f>
        <v>0</v>
      </c>
      <c r="AA107" s="123">
        <f>SUMPRODUCT(($Z$3=المنصرف!$E$3:$E$717)*1,('بيان العهد والتسويات'!$C107=المنصرف!$C$3:$C$717)*1,المنصرف!$J$3:$J$717)</f>
        <v>0</v>
      </c>
      <c r="AB107" s="121">
        <f>SUMPRODUCT(($AB$3=المنصرف!$E$3:$E$717)*1,('بيان العهد والتسويات'!$C107=المنصرف!$C$3:$C$717)*1,المنصرف!$G$3:$G$717)</f>
        <v>0</v>
      </c>
      <c r="AC107" s="122">
        <f>SUMPRODUCT(($AB$3=المنصرف!$E$3:$E$717)*1,('بيان العهد والتسويات'!$C107=المنصرف!$C$3:$C$717)*1,المنصرف!$J$3:$J$717)</f>
        <v>0</v>
      </c>
      <c r="AD107" s="124">
        <f>SUMPRODUCT(($AD$3=المنصرف!$E$3:$E$717)*1,('بيان العهد والتسويات'!$C107=المنصرف!$C$3:$C$717)*1,المنصرف!$G$3:$G$717)</f>
        <v>0</v>
      </c>
      <c r="AE107" s="123">
        <f>SUMPRODUCT(($AD$3=المنصرف!$E$3:$E$717)*1,('بيان العهد والتسويات'!$C107=المنصرف!$C$3:$C$717)*1,المنصرف!$J$3:$J$717)</f>
        <v>0</v>
      </c>
      <c r="AF107" s="121">
        <f>SUMPRODUCT(($AF$3=المنصرف!$E$3:$E$717)*1,('بيان العهد والتسويات'!$C107=المنصرف!$C$3:$C$717)*1,المنصرف!$G$3:$G$717)</f>
        <v>0</v>
      </c>
      <c r="AG107" s="122">
        <f>SUMPRODUCT(($AF$3=المنصرف!$E$3:$E$717)*1,('بيان العهد والتسويات'!$C107=المنصرف!$C$3:$C$717)*1,المنصرف!$J$3:$J$717)</f>
        <v>0</v>
      </c>
      <c r="AH107" s="124">
        <f>SUMPRODUCT(($AH$3=المنصرف!$E$3:$E$717)*1,('بيان العهد والتسويات'!$C107=المنصرف!$C$3:$C$717)*1,المنصرف!$G$3:$G$717)</f>
        <v>0</v>
      </c>
      <c r="AI107" s="123">
        <f>SUMPRODUCT(($AH$3=المنصرف!$E$3:$E$717)*1,('بيان العهد والتسويات'!$C107=المنصرف!$C$3:$C$717)*1,المنصرف!$J$3:$J$717)</f>
        <v>0</v>
      </c>
      <c r="AJ107" s="145">
        <f>SUMPRODUCT((AJ$3=المنصرف!$E$3:$E$717)*1,('بيان العهد والتسويات'!$C107=المنصرف!$C$3:$C$717)*1,المنصرف!$G$3:$G$717)</f>
        <v>0</v>
      </c>
      <c r="AK107" s="145">
        <f>SUMPRODUCT((AJ$3=المنصرف!$E$3:$E$717)*1,('بيان العهد والتسويات'!$C107=المنصرف!$C$3:$C$717)*1,المنصرف!$J$3:$J$717)</f>
        <v>0</v>
      </c>
      <c r="AL107" s="161">
        <f>SUMPRODUCT((AL$3=المنصرف!$E$3:$E$717)*1,('بيان العهد والتسويات'!$C107=المنصرف!$C$3:$C$717)*1,المنصرف!$G$3:$G$717)</f>
        <v>0</v>
      </c>
      <c r="AM107" s="161">
        <f>SUMPRODUCT((AL$3=المنصرف!$E$3:$E$717)*1,('بيان العهد والتسويات'!$C107=المنصرف!$C$3:$C$717)*1,المنصرف!$J$3:$J$717)</f>
        <v>0</v>
      </c>
      <c r="AN107" s="160">
        <f>SUMPRODUCT((AN$3=المنصرف!$E$3:$E$717)*1,('بيان العهد والتسويات'!$C107=المنصرف!$C$3:$C$717)*1,المنصرف!$G$3:$G$717)</f>
        <v>0</v>
      </c>
      <c r="AO107" s="160">
        <f>SUMPRODUCT((AN$3=المنصرف!$E$3:$E$717)*1,('بيان العهد والتسويات'!$C107=المنصرف!$C$3:$C$717)*1,المنصرف!$J$3:$J$717)</f>
        <v>0</v>
      </c>
      <c r="AP107" s="160">
        <f>SUMPRODUCT((AP$3=المنصرف!$E$3:$E$717)*1,('بيان العهد والتسويات'!$C107=المنصرف!$C$3:$C$717)*1,المنصرف!$G$3:$G$717)</f>
        <v>0</v>
      </c>
      <c r="AQ107" s="160">
        <f>SUMPRODUCT((AP$3=المنصرف!$E$3:$E$717)*1,('بيان العهد والتسويات'!$C107=المنصرف!$C$3:$C$717)*1,المنصرف!$J$3:$J$717)</f>
        <v>0</v>
      </c>
      <c r="AR107" s="160">
        <f>SUMPRODUCT((AR$3=المنصرف!$E$3:$E$717)*1,('بيان العهد والتسويات'!$C107=المنصرف!$C$3:$C$717)*1,المنصرف!$G$3:$G$717)</f>
        <v>0</v>
      </c>
      <c r="AS107" s="160">
        <f>SUMPRODUCT((AR$3=المنصرف!$E$3:$E$717)*1,('بيان العهد والتسويات'!$C107=المنصرف!$C$3:$C$717)*1,المنصرف!$J$3:$J$717)</f>
        <v>0</v>
      </c>
      <c r="AT107" s="160">
        <f>SUMPRODUCT((AT$3=المنصرف!$E$3:$E$717)*1,('بيان العهد والتسويات'!$C107=المنصرف!$C$3:$C$717)*1,المنصرف!$G$3:$G$717)</f>
        <v>0</v>
      </c>
      <c r="AU107" s="160">
        <f>SUMPRODUCT((AT$3=المنصرف!$E$3:$E$717)*1,('بيان العهد والتسويات'!$C107=المنصرف!$C$3:$C$717)*1,المنصرف!$J$3:$J$717)</f>
        <v>0</v>
      </c>
      <c r="AV107" s="160">
        <f>SUMPRODUCT((AV$3=المنصرف!$E$3:$E$717)*1,('بيان العهد والتسويات'!$C107=المنصرف!$C$3:$C$717)*1,المنصرف!$G$3:$G$717)</f>
        <v>0</v>
      </c>
      <c r="AW107" s="160">
        <f>SUMPRODUCT((AV$3=المنصرف!$E$3:$E$717)*1,('بيان العهد والتسويات'!$C107=المنصرف!$C$3:$C$717)*1,المنصرف!$J$3:$J$717)</f>
        <v>0</v>
      </c>
      <c r="AX107" s="160">
        <f>SUMPRODUCT((AX$3=المنصرف!$E$3:$E$717)*1,('بيان العهد والتسويات'!$C107=المنصرف!$C$3:$C$717)*1,المنصرف!$G$3:$G$717)</f>
        <v>0</v>
      </c>
      <c r="AY107" s="160">
        <f>SUMPRODUCT((AX$3=المنصرف!$E$3:$E$717)*1,('بيان العهد والتسويات'!$C107=المنصرف!$C$3:$C$717)*1,المنصرف!$J$3:$J$717)</f>
        <v>0</v>
      </c>
      <c r="AZ107" s="160">
        <f>SUMPRODUCT((AZ$3=المنصرف!$E$3:$E$717)*1,('بيان العهد والتسويات'!$C107=المنصرف!$C$3:$C$717)*1,المنصرف!$G$3:$G$717)</f>
        <v>0</v>
      </c>
      <c r="BA107" s="160">
        <f>SUMPRODUCT((AZ$3=المنصرف!$E$3:$E$717)*1,('بيان العهد والتسويات'!$C107=المنصرف!$C$3:$C$717)*1,المنصرف!$J$3:$J$717)</f>
        <v>0</v>
      </c>
      <c r="BB107" s="160">
        <f>SUMPRODUCT((BB$3=المنصرف!$E$3:$E$717)*1,('بيان العهد والتسويات'!$C107=المنصرف!$C$3:$C$717)*1,المنصرف!$G$3:$G$717)</f>
        <v>0</v>
      </c>
      <c r="BC107" s="160">
        <f>SUMPRODUCT((BB$3=المنصرف!$E$3:$E$717)*1,('بيان العهد والتسويات'!$C107=المنصرف!$C$3:$C$717)*1,المنصرف!$J$3:$J$717)</f>
        <v>0</v>
      </c>
      <c r="BD107" s="160">
        <f>SUMPRODUCT((BD$3=المنصرف!$E$3:$E$717)*1,('بيان العهد والتسويات'!$C107=المنصرف!$C$3:$C$717)*1,المنصرف!$G$3:$G$717)</f>
        <v>0</v>
      </c>
      <c r="BE107" s="160">
        <f>SUMPRODUCT((BD$3=المنصرف!$E$3:$E$717)*1,('بيان العهد والتسويات'!$C107=المنصرف!$C$3:$C$717)*1,المنصرف!$J$3:$J$717)</f>
        <v>0</v>
      </c>
      <c r="BF107" s="160">
        <f>SUMPRODUCT((BF$3=المنصرف!$E$3:$E$717)*1,('بيان العهد والتسويات'!$C107=المنصرف!$C$3:$C$717)*1,المنصرف!$G$3:$G$717)</f>
        <v>0</v>
      </c>
      <c r="BG107" s="160">
        <f>SUMPRODUCT((BF$3=المنصرف!$E$3:$E$717)*1,('بيان العهد والتسويات'!$C107=المنصرف!$C$3:$C$717)*1,المنصرف!$J$3:$J$717)</f>
        <v>0</v>
      </c>
      <c r="BH107" s="160">
        <f>SUMPRODUCT((BH$3=المنصرف!$E$3:$E$717)*1,('بيان العهد والتسويات'!$C107=المنصرف!$C$3:$C$717)*1,المنصرف!$G$3:$G$717)</f>
        <v>0</v>
      </c>
      <c r="BI107" s="160">
        <f>SUMPRODUCT((BH$3=المنصرف!$E$3:$E$717)*1,('بيان العهد والتسويات'!$C107=المنصرف!$C$3:$C$717)*1,المنصرف!$J$3:$J$717)</f>
        <v>0</v>
      </c>
      <c r="BJ107" s="160">
        <f>SUMPRODUCT((BJ$3=المنصرف!$E$3:$E$717)*1,('بيان العهد والتسويات'!$C107=المنصرف!$C$3:$C$717)*1,المنصرف!$G$3:$G$717)</f>
        <v>0</v>
      </c>
      <c r="BK107" s="160">
        <f>SUMPRODUCT((BJ$3=المنصرف!$E$3:$E$717)*1,('بيان العهد والتسويات'!$C107=المنصرف!$C$3:$C$717)*1,المنصرف!$J$3:$J$717)</f>
        <v>0</v>
      </c>
      <c r="BL107" s="160">
        <f>SUMPRODUCT((BL$3=المنصرف!$E$3:$E$717)*1,('بيان العهد والتسويات'!$C107=المنصرف!$C$3:$C$717)*1,المنصرف!$G$3:$G$717)</f>
        <v>0</v>
      </c>
      <c r="BM107" s="160">
        <f>SUMPRODUCT((BL$3=المنصرف!$E$3:$E$717)*1,('بيان العهد والتسويات'!$C107=المنصرف!$C$3:$C$717)*1,المنصرف!$J$3:$J$717)</f>
        <v>0</v>
      </c>
      <c r="BN107" s="160">
        <f>SUMPRODUCT((BN$3=المنصرف!$E$3:$E$717)*1,('بيان العهد والتسويات'!$C107=المنصرف!$C$3:$C$717)*1,المنصرف!$G$3:$G$717)</f>
        <v>0</v>
      </c>
      <c r="BO107" s="160">
        <f>SUMPRODUCT((BN$3=المنصرف!$E$3:$E$717)*1,('بيان العهد والتسويات'!$C107=المنصرف!$C$3:$C$717)*1,المنصرف!$J$3:$J$717)</f>
        <v>0</v>
      </c>
      <c r="BP107" s="160">
        <f>SUMPRODUCT((BP$3=المنصرف!$E$3:$E$717)*1,('بيان العهد والتسويات'!$C107=المنصرف!$C$3:$C$717)*1,المنصرف!$G$3:$G$717)</f>
        <v>0</v>
      </c>
      <c r="BQ107" s="160">
        <f>SUMPRODUCT((BP$3=المنصرف!$E$3:$E$717)*1,('بيان العهد والتسويات'!$C107=المنصرف!$C$3:$C$717)*1,المنصرف!$J$3:$J$717)</f>
        <v>0</v>
      </c>
      <c r="BR107" s="160">
        <f>SUMPRODUCT((BR$3=المنصرف!$E$3:$E$717)*1,('بيان العهد والتسويات'!$C107=المنصرف!$C$3:$C$717)*1,المنصرف!$G$3:$G$717)</f>
        <v>0</v>
      </c>
      <c r="BS107" s="160">
        <f>SUMPRODUCT((BR$3=المنصرف!$E$3:$E$717)*1,('بيان العهد والتسويات'!$C107=المنصرف!$C$3:$C$717)*1,المنصرف!$J$3:$J$717)</f>
        <v>0</v>
      </c>
      <c r="BT107" s="160">
        <f>SUMPRODUCT((BT$3=المنصرف!$E$3:$E$717)*1,('بيان العهد والتسويات'!$C107=المنصرف!$C$3:$C$717)*1,المنصرف!$G$3:$G$717)</f>
        <v>0</v>
      </c>
      <c r="BU107" s="160">
        <f>SUMPRODUCT((BT$3=المنصرف!$E$3:$E$717)*1,('بيان العهد والتسويات'!$C107=المنصرف!$C$3:$C$717)*1,المنصرف!$J$3:$J$717)</f>
        <v>0</v>
      </c>
      <c r="BV107" s="160">
        <f>SUMPRODUCT((BV$3=المنصرف!$E$3:$E$717)*1,('بيان العهد والتسويات'!$C107=المنصرف!$C$3:$C$717)*1,المنصرف!$G$3:$G$717)</f>
        <v>0</v>
      </c>
      <c r="BW107" s="160">
        <f>SUMPRODUCT((BV$3=المنصرف!$E$3:$E$717)*1,('بيان العهد والتسويات'!$C107=المنصرف!$C$3:$C$717)*1,المنصرف!$J$3:$J$717)</f>
        <v>0</v>
      </c>
      <c r="BX107" s="160">
        <f>SUMPRODUCT((BX$3=المنصرف!$E$3:$E$717)*1,('بيان العهد والتسويات'!$C107=المنصرف!$C$3:$C$717)*1,المنصرف!$G$3:$G$717)</f>
        <v>0</v>
      </c>
      <c r="BY107" s="160">
        <f>SUMPRODUCT((BX$3=المنصرف!$E$3:$E$717)*1,('بيان العهد والتسويات'!$C107=المنصرف!$C$3:$C$717)*1,المنصرف!$J$3:$J$717)</f>
        <v>0</v>
      </c>
      <c r="BZ107" s="160">
        <f>SUMPRODUCT((BZ$3=المنصرف!$E$3:$E$717)*1,('بيان العهد والتسويات'!$C107=المنصرف!$C$3:$C$717)*1,المنصرف!$G$3:$G$717)</f>
        <v>0</v>
      </c>
      <c r="CA107" s="160">
        <f>SUMPRODUCT((BZ$3=المنصرف!$E$3:$E$717)*1,('بيان العهد والتسويات'!$C107=المنصرف!$C$3:$C$717)*1,المنصرف!$J$3:$J$717)</f>
        <v>0</v>
      </c>
      <c r="CB107" s="160">
        <f>SUMPRODUCT((CB$3=المنصرف!$E$3:$E$717)*1,('بيان العهد والتسويات'!$C107=المنصرف!$C$3:$C$717)*1,المنصرف!$G$3:$G$717)</f>
        <v>0</v>
      </c>
      <c r="CC107" s="160">
        <f>SUMPRODUCT((CB$3=المنصرف!$E$3:$E$717)*1,('بيان العهد والتسويات'!$C107=المنصرف!$C$3:$C$717)*1,المنصرف!$J$3:$J$717)</f>
        <v>0</v>
      </c>
      <c r="CD107" s="160">
        <f>SUMPRODUCT((CD$3=المنصرف!$E$3:$E$717)*1,('بيان العهد والتسويات'!$C107=المنصرف!$C$3:$C$717)*1,المنصرف!$G$3:$G$717)</f>
        <v>0</v>
      </c>
      <c r="CE107" s="160">
        <f>SUMPRODUCT((CD$3=المنصرف!$E$3:$E$717)*1,('بيان العهد والتسويات'!$C107=المنصرف!$C$3:$C$717)*1,المنصرف!$J$3:$J$717)</f>
        <v>0</v>
      </c>
      <c r="CF107" s="160">
        <f>SUMPRODUCT((CF$3=المنصرف!$E$3:$E$717)*1,('بيان العهد والتسويات'!$C107=المنصرف!$C$3:$C$717)*1,المنصرف!$G$3:$G$717)</f>
        <v>0</v>
      </c>
      <c r="CG107" s="160">
        <f>SUMPRODUCT((CF$3=المنصرف!$E$3:$E$717)*1,('بيان العهد والتسويات'!$C107=المنصرف!$C$3:$C$717)*1,المنصرف!$J$3:$J$717)</f>
        <v>0</v>
      </c>
      <c r="CH107" s="160">
        <f>SUMPRODUCT((CH$3=المنصرف!$E$3:$E$717)*1,('بيان العهد والتسويات'!$C107=المنصرف!$C$3:$C$717)*1,المنصرف!$G$3:$G$717)</f>
        <v>0</v>
      </c>
      <c r="CI107" s="160">
        <f>SUMPRODUCT((CH$3=المنصرف!$E$3:$E$717)*1,('بيان العهد والتسويات'!$C107=المنصرف!$C$3:$C$717)*1,المنصرف!$J$3:$J$717)</f>
        <v>0</v>
      </c>
      <c r="CJ107" s="160">
        <f>SUMPRODUCT((CJ$3=المنصرف!$E$3:$E$717)*1,('بيان العهد والتسويات'!$C107=المنصرف!$C$3:$C$717)*1,المنصرف!$G$3:$G$717)</f>
        <v>0</v>
      </c>
      <c r="CK107" s="160">
        <f>SUMPRODUCT((CJ$3=المنصرف!$E$3:$E$717)*1,('بيان العهد والتسويات'!$C107=المنصرف!$C$3:$C$717)*1,المنصرف!$J$3:$J$717)</f>
        <v>0</v>
      </c>
      <c r="CL107" s="160">
        <f>SUMPRODUCT((CL$3=المنصرف!$E$3:$E$717)*1,('بيان العهد والتسويات'!$C107=المنصرف!$C$3:$C$717)*1,المنصرف!$G$3:$G$717)</f>
        <v>0</v>
      </c>
      <c r="CM107" s="160">
        <f>SUMPRODUCT((CL$3=المنصرف!$E$3:$E$717)*1,('بيان العهد والتسويات'!$C107=المنصرف!$C$3:$C$717)*1,المنصرف!$J$3:$J$717)</f>
        <v>0</v>
      </c>
      <c r="CN107" s="160">
        <f>SUMPRODUCT((CN$3=المنصرف!$E$3:$E$717)*1,('بيان العهد والتسويات'!$C107=المنصرف!$C$3:$C$717)*1,المنصرف!$G$3:$G$717)</f>
        <v>0</v>
      </c>
      <c r="CO107" s="160">
        <f>SUMPRODUCT((CN$3=المنصرف!$E$3:$E$717)*1,('بيان العهد والتسويات'!$C107=المنصرف!$C$3:$C$717)*1,المنصرف!$J$3:$J$717)</f>
        <v>0</v>
      </c>
      <c r="CP107" s="160">
        <f>SUMPRODUCT((CP$3=المنصرف!$E$3:$E$717)*1,('بيان العهد والتسويات'!$C107=المنصرف!$C$3:$C$717)*1,المنصرف!$G$3:$G$717)</f>
        <v>0</v>
      </c>
      <c r="CQ107" s="160">
        <f>SUMPRODUCT((CP$3=المنصرف!$E$3:$E$717)*1,('بيان العهد والتسويات'!$C107=المنصرف!$C$3:$C$717)*1,المنصرف!$J$3:$J$717)</f>
        <v>0</v>
      </c>
      <c r="CR107" s="160">
        <f>SUMPRODUCT((CR$3=المنصرف!$E$3:$E$717)*1,('بيان العهد والتسويات'!$C107=المنصرف!$C$3:$C$717)*1,المنصرف!$G$3:$G$717)</f>
        <v>0</v>
      </c>
      <c r="CS107" s="160">
        <f>SUMPRODUCT((CR$3=المنصرف!$E$3:$E$717)*1,('بيان العهد والتسويات'!$C107=المنصرف!$C$3:$C$717)*1,المنصرف!$J$3:$J$717)</f>
        <v>0</v>
      </c>
      <c r="CT107" s="160">
        <f>SUMPRODUCT((CT$3=المنصرف!$E$3:$E$717)*1,('بيان العهد والتسويات'!$C107=المنصرف!$C$3:$C$717)*1,المنصرف!$G$3:$G$717)</f>
        <v>0</v>
      </c>
      <c r="CU107" s="160">
        <f>SUMPRODUCT((CT$3=المنصرف!$E$3:$E$717)*1,('بيان العهد والتسويات'!$C107=المنصرف!$C$3:$C$717)*1,المنصرف!$J$3:$J$717)</f>
        <v>0</v>
      </c>
      <c r="CV107" s="160">
        <f>SUMPRODUCT((CV$3=المنصرف!$E$3:$E$717)*1,('بيان العهد والتسويات'!$C107=المنصرف!$C$3:$C$717)*1,المنصرف!$G$3:$G$717)</f>
        <v>0</v>
      </c>
      <c r="CW107" s="160">
        <f>SUMPRODUCT((CV$3=المنصرف!$E$3:$E$717)*1,('بيان العهد والتسويات'!$C107=المنصرف!$C$3:$C$717)*1,المنصرف!$J$3:$J$717)</f>
        <v>0</v>
      </c>
      <c r="CX107" s="160">
        <f>SUMPRODUCT((CX$3=المنصرف!$E$3:$E$717)*1,('بيان العهد والتسويات'!$C107=المنصرف!$C$3:$C$717)*1,المنصرف!$G$3:$G$717)</f>
        <v>0</v>
      </c>
      <c r="CY107" s="160">
        <f>SUMPRODUCT((CX$3=المنصرف!$E$3:$E$717)*1,('بيان العهد والتسويات'!$C107=المنصرف!$C$3:$C$717)*1,المنصرف!$J$3:$J$717)</f>
        <v>0</v>
      </c>
      <c r="CZ107" s="160">
        <f>SUMPRODUCT((CZ$3=المنصرف!$E$3:$E$717)*1,('بيان العهد والتسويات'!$C107=المنصرف!$C$3:$C$717)*1,المنصرف!$G$3:$G$717)</f>
        <v>0</v>
      </c>
      <c r="DA107" s="160">
        <f>SUMPRODUCT((CZ$3=المنصرف!$E$3:$E$717)*1,('بيان العهد والتسويات'!$C107=المنصرف!$C$3:$C$717)*1,المنصرف!$J$3:$J$717)</f>
        <v>0</v>
      </c>
    </row>
    <row r="108" spans="3:105" ht="20.25" x14ac:dyDescent="0.15">
      <c r="C108" s="134">
        <v>45940</v>
      </c>
      <c r="D108" s="121">
        <f>SUMPRODUCT(($D$3=المنصرف!$E$3:$E$717)*1,('بيان العهد والتسويات'!$C108=المنصرف!$C$3:$C$717)*1,المنصرف!$G$3:$G$717)</f>
        <v>0</v>
      </c>
      <c r="E108" s="122">
        <f>SUMPRODUCT(($D$3=المنصرف!$E$3:$E$717)*1,('بيان العهد والتسويات'!$C108=المنصرف!$C$3:$C$717)*1,المنصرف!$J$3:$J$717)</f>
        <v>0</v>
      </c>
      <c r="F108" s="124">
        <f>SUMPRODUCT(($F$3=المنصرف!$E$3:$E$717)*1,('بيان العهد والتسويات'!$C108=المنصرف!$C$3:$C$717)*1,المنصرف!$G$3:$G$717)</f>
        <v>0</v>
      </c>
      <c r="G108" s="123">
        <f>SUMPRODUCT(($F$3=المنصرف!$E$3:$E$717)*1,('بيان العهد والتسويات'!$C108=المنصرف!$C$3:$C$717)*1,المنصرف!$J$3:$J$717)</f>
        <v>0</v>
      </c>
      <c r="H108" s="121">
        <f>SUMPRODUCT(($H$3=المنصرف!$E$3:$E$717)*1,('بيان العهد والتسويات'!$C108=المنصرف!$C$3:$C$717)*1,المنصرف!$G$3:$G$717)</f>
        <v>0</v>
      </c>
      <c r="I108" s="122">
        <f>SUMPRODUCT(($H$3=المنصرف!$E$3:$E$717)*1,('بيان العهد والتسويات'!$C108=المنصرف!$C$3:$C$717)*1,المنصرف!$J$3:$J$717)</f>
        <v>0</v>
      </c>
      <c r="J108" s="124">
        <f>SUMPRODUCT(($J$3=المنصرف!$E$3:$E$717)*1,('بيان العهد والتسويات'!$C108=المنصرف!$C$3:$C$717)*1,المنصرف!$G$3:$G$717)</f>
        <v>0</v>
      </c>
      <c r="K108" s="123">
        <f>SUMPRODUCT(($J$3=المنصرف!$E$3:$E$717)*1,('بيان العهد والتسويات'!$C108=المنصرف!$C$3:$C$717)*1,المنصرف!$J$3:$J$717)</f>
        <v>0</v>
      </c>
      <c r="L108" s="121">
        <f>SUMPRODUCT(($L$3=المنصرف!$E$3:$E$717)*1,('بيان العهد والتسويات'!$C108=المنصرف!$C$3:$C$717)*1,المنصرف!$G$3:$G$717)</f>
        <v>0</v>
      </c>
      <c r="M108" s="122">
        <f>SUMPRODUCT(($L$3=المنصرف!$E$3:$E$717)*1,('بيان العهد والتسويات'!$C108=المنصرف!$C$3:$C$717)*1,المنصرف!$J$3:$J$717)</f>
        <v>0</v>
      </c>
      <c r="N108" s="124">
        <f>SUMPRODUCT(($N$3=المنصرف!$E$3:$E$717)*1,('بيان العهد والتسويات'!$C108=المنصرف!$C$3:$C$717)*1,المنصرف!$G$3:$G$717)</f>
        <v>0</v>
      </c>
      <c r="O108" s="123">
        <f>SUMPRODUCT(($N$3=المنصرف!$E$3:$E$717)*1,('بيان العهد والتسويات'!$C108=المنصرف!$C$3:$C$717)*1,المنصرف!$J$3:$J$717)</f>
        <v>0</v>
      </c>
      <c r="P108" s="121">
        <f>SUMPRODUCT(($P$3=المنصرف!$E$3:$E$717)*1,('بيان العهد والتسويات'!$C108=المنصرف!$C$3:$C$717)*1,المنصرف!$G$3:$G$717)</f>
        <v>0</v>
      </c>
      <c r="Q108" s="122">
        <f>SUMPRODUCT(($P$3=المنصرف!$E$3:$E$717)*1,('بيان العهد والتسويات'!$C108=المنصرف!$C$3:$C$717)*1,المنصرف!$J$3:$J$717)</f>
        <v>0</v>
      </c>
      <c r="R108" s="124">
        <f>SUMPRODUCT(($R$3=المنصرف!$E$3:$E$717)*1,('بيان العهد والتسويات'!$C108=المنصرف!$C$3:$C$717)*1,المنصرف!$G$3:$G$717)</f>
        <v>0</v>
      </c>
      <c r="S108" s="123">
        <f>SUMPRODUCT(($R$3=المنصرف!$E$3:$E$717)*1,('بيان العهد والتسويات'!$C108=المنصرف!$C$3:$C$717)*1,المنصرف!$J$3:$J$717)</f>
        <v>0</v>
      </c>
      <c r="T108" s="121">
        <f>SUMPRODUCT(($T$3=المنصرف!$E$3:$E$717)*1,('بيان العهد والتسويات'!$C108=المنصرف!$C$3:$C$717)*1,المنصرف!$G$3:$G$717)</f>
        <v>0</v>
      </c>
      <c r="U108" s="122">
        <f>SUMPRODUCT(($T$3=المنصرف!$E$3:$E$717)*1,('بيان العهد والتسويات'!$C108=المنصرف!$C$3:$C$717)*1,المنصرف!$J$3:$J$717)</f>
        <v>0</v>
      </c>
      <c r="V108" s="124">
        <f>SUMPRODUCT(($V$3=المنصرف!$E$3:$E$717)*1,('بيان العهد والتسويات'!$C108=المنصرف!$C$3:$C$717)*1,المنصرف!$G$3:$G$717)</f>
        <v>0</v>
      </c>
      <c r="W108" s="123">
        <f>SUMPRODUCT(($V$3=المنصرف!$E$3:$E$717)*1,('بيان العهد والتسويات'!$C108=المنصرف!$C$3:$C$717)*1,المنصرف!$J$3:$J$717)</f>
        <v>0</v>
      </c>
      <c r="X108" s="121">
        <f>SUMPRODUCT(($X$3=المنصرف!$E$3:$E$717)*1,('بيان العهد والتسويات'!$C108=المنصرف!$C$3:$C$717)*1,المنصرف!$G$3:$G$717)</f>
        <v>0</v>
      </c>
      <c r="Y108" s="122">
        <f>SUMPRODUCT(($X$3=المنصرف!$E$3:$E$717)*1,('بيان العهد والتسويات'!$C108=المنصرف!$C$3:$C$717)*1,المنصرف!$J$3:$J$717)</f>
        <v>0</v>
      </c>
      <c r="Z108" s="124">
        <f>SUMPRODUCT(($Z$3=المنصرف!$E$3:$E$717)*1,('بيان العهد والتسويات'!$C108=المنصرف!$C$3:$C$717)*1,المنصرف!$G$3:$G$717)</f>
        <v>0</v>
      </c>
      <c r="AA108" s="123">
        <f>SUMPRODUCT(($Z$3=المنصرف!$E$3:$E$717)*1,('بيان العهد والتسويات'!$C108=المنصرف!$C$3:$C$717)*1,المنصرف!$J$3:$J$717)</f>
        <v>0</v>
      </c>
      <c r="AB108" s="121">
        <f>SUMPRODUCT(($AB$3=المنصرف!$E$3:$E$717)*1,('بيان العهد والتسويات'!$C108=المنصرف!$C$3:$C$717)*1,المنصرف!$G$3:$G$717)</f>
        <v>0</v>
      </c>
      <c r="AC108" s="122">
        <f>SUMPRODUCT(($AB$3=المنصرف!$E$3:$E$717)*1,('بيان العهد والتسويات'!$C108=المنصرف!$C$3:$C$717)*1,المنصرف!$J$3:$J$717)</f>
        <v>0</v>
      </c>
      <c r="AD108" s="124">
        <f>SUMPRODUCT(($AD$3=المنصرف!$E$3:$E$717)*1,('بيان العهد والتسويات'!$C108=المنصرف!$C$3:$C$717)*1,المنصرف!$G$3:$G$717)</f>
        <v>0</v>
      </c>
      <c r="AE108" s="123">
        <f>SUMPRODUCT(($AD$3=المنصرف!$E$3:$E$717)*1,('بيان العهد والتسويات'!$C108=المنصرف!$C$3:$C$717)*1,المنصرف!$J$3:$J$717)</f>
        <v>0</v>
      </c>
      <c r="AF108" s="121">
        <f>SUMPRODUCT(($AF$3=المنصرف!$E$3:$E$717)*1,('بيان العهد والتسويات'!$C108=المنصرف!$C$3:$C$717)*1,المنصرف!$G$3:$G$717)</f>
        <v>0</v>
      </c>
      <c r="AG108" s="122">
        <f>SUMPRODUCT(($AF$3=المنصرف!$E$3:$E$717)*1,('بيان العهد والتسويات'!$C108=المنصرف!$C$3:$C$717)*1,المنصرف!$J$3:$J$717)</f>
        <v>0</v>
      </c>
      <c r="AH108" s="124">
        <f>SUMPRODUCT(($AH$3=المنصرف!$E$3:$E$717)*1,('بيان العهد والتسويات'!$C108=المنصرف!$C$3:$C$717)*1,المنصرف!$G$3:$G$717)</f>
        <v>0</v>
      </c>
      <c r="AI108" s="123">
        <f>SUMPRODUCT(($AH$3=المنصرف!$E$3:$E$717)*1,('بيان العهد والتسويات'!$C108=المنصرف!$C$3:$C$717)*1,المنصرف!$J$3:$J$717)</f>
        <v>0</v>
      </c>
      <c r="AJ108" s="145">
        <f>SUMPRODUCT((AJ$3=المنصرف!$E$3:$E$717)*1,('بيان العهد والتسويات'!$C108=المنصرف!$C$3:$C$717)*1,المنصرف!$G$3:$G$717)</f>
        <v>0</v>
      </c>
      <c r="AK108" s="145">
        <f>SUMPRODUCT((AJ$3=المنصرف!$E$3:$E$717)*1,('بيان العهد والتسويات'!$C108=المنصرف!$C$3:$C$717)*1,المنصرف!$J$3:$J$717)</f>
        <v>0</v>
      </c>
      <c r="AL108" s="161">
        <f>SUMPRODUCT((AL$3=المنصرف!$E$3:$E$717)*1,('بيان العهد والتسويات'!$C108=المنصرف!$C$3:$C$717)*1,المنصرف!$G$3:$G$717)</f>
        <v>0</v>
      </c>
      <c r="AM108" s="161">
        <f>SUMPRODUCT((AL$3=المنصرف!$E$3:$E$717)*1,('بيان العهد والتسويات'!$C108=المنصرف!$C$3:$C$717)*1,المنصرف!$J$3:$J$717)</f>
        <v>0</v>
      </c>
      <c r="AN108" s="160">
        <f>SUMPRODUCT((AN$3=المنصرف!$E$3:$E$717)*1,('بيان العهد والتسويات'!$C108=المنصرف!$C$3:$C$717)*1,المنصرف!$G$3:$G$717)</f>
        <v>0</v>
      </c>
      <c r="AO108" s="160">
        <f>SUMPRODUCT((AN$3=المنصرف!$E$3:$E$717)*1,('بيان العهد والتسويات'!$C108=المنصرف!$C$3:$C$717)*1,المنصرف!$J$3:$J$717)</f>
        <v>0</v>
      </c>
      <c r="AP108" s="160">
        <f>SUMPRODUCT((AP$3=المنصرف!$E$3:$E$717)*1,('بيان العهد والتسويات'!$C108=المنصرف!$C$3:$C$717)*1,المنصرف!$G$3:$G$717)</f>
        <v>0</v>
      </c>
      <c r="AQ108" s="160">
        <f>SUMPRODUCT((AP$3=المنصرف!$E$3:$E$717)*1,('بيان العهد والتسويات'!$C108=المنصرف!$C$3:$C$717)*1,المنصرف!$J$3:$J$717)</f>
        <v>0</v>
      </c>
      <c r="AR108" s="160">
        <f>SUMPRODUCT((AR$3=المنصرف!$E$3:$E$717)*1,('بيان العهد والتسويات'!$C108=المنصرف!$C$3:$C$717)*1,المنصرف!$G$3:$G$717)</f>
        <v>0</v>
      </c>
      <c r="AS108" s="160">
        <f>SUMPRODUCT((AR$3=المنصرف!$E$3:$E$717)*1,('بيان العهد والتسويات'!$C108=المنصرف!$C$3:$C$717)*1,المنصرف!$J$3:$J$717)</f>
        <v>0</v>
      </c>
      <c r="AT108" s="160">
        <f>SUMPRODUCT((AT$3=المنصرف!$E$3:$E$717)*1,('بيان العهد والتسويات'!$C108=المنصرف!$C$3:$C$717)*1,المنصرف!$G$3:$G$717)</f>
        <v>0</v>
      </c>
      <c r="AU108" s="160">
        <f>SUMPRODUCT((AT$3=المنصرف!$E$3:$E$717)*1,('بيان العهد والتسويات'!$C108=المنصرف!$C$3:$C$717)*1,المنصرف!$J$3:$J$717)</f>
        <v>0</v>
      </c>
      <c r="AV108" s="160">
        <f>SUMPRODUCT((AV$3=المنصرف!$E$3:$E$717)*1,('بيان العهد والتسويات'!$C108=المنصرف!$C$3:$C$717)*1,المنصرف!$G$3:$G$717)</f>
        <v>0</v>
      </c>
      <c r="AW108" s="160">
        <f>SUMPRODUCT((AV$3=المنصرف!$E$3:$E$717)*1,('بيان العهد والتسويات'!$C108=المنصرف!$C$3:$C$717)*1,المنصرف!$J$3:$J$717)</f>
        <v>0</v>
      </c>
      <c r="AX108" s="160">
        <f>SUMPRODUCT((AX$3=المنصرف!$E$3:$E$717)*1,('بيان العهد والتسويات'!$C108=المنصرف!$C$3:$C$717)*1,المنصرف!$G$3:$G$717)</f>
        <v>0</v>
      </c>
      <c r="AY108" s="160">
        <f>SUMPRODUCT((AX$3=المنصرف!$E$3:$E$717)*1,('بيان العهد والتسويات'!$C108=المنصرف!$C$3:$C$717)*1,المنصرف!$J$3:$J$717)</f>
        <v>0</v>
      </c>
      <c r="AZ108" s="160">
        <f>SUMPRODUCT((AZ$3=المنصرف!$E$3:$E$717)*1,('بيان العهد والتسويات'!$C108=المنصرف!$C$3:$C$717)*1,المنصرف!$G$3:$G$717)</f>
        <v>0</v>
      </c>
      <c r="BA108" s="160">
        <f>SUMPRODUCT((AZ$3=المنصرف!$E$3:$E$717)*1,('بيان العهد والتسويات'!$C108=المنصرف!$C$3:$C$717)*1,المنصرف!$J$3:$J$717)</f>
        <v>0</v>
      </c>
      <c r="BB108" s="160">
        <f>SUMPRODUCT((BB$3=المنصرف!$E$3:$E$717)*1,('بيان العهد والتسويات'!$C108=المنصرف!$C$3:$C$717)*1,المنصرف!$G$3:$G$717)</f>
        <v>0</v>
      </c>
      <c r="BC108" s="160">
        <f>SUMPRODUCT((BB$3=المنصرف!$E$3:$E$717)*1,('بيان العهد والتسويات'!$C108=المنصرف!$C$3:$C$717)*1,المنصرف!$J$3:$J$717)</f>
        <v>0</v>
      </c>
      <c r="BD108" s="160">
        <f>SUMPRODUCT((BD$3=المنصرف!$E$3:$E$717)*1,('بيان العهد والتسويات'!$C108=المنصرف!$C$3:$C$717)*1,المنصرف!$G$3:$G$717)</f>
        <v>0</v>
      </c>
      <c r="BE108" s="160">
        <f>SUMPRODUCT((BD$3=المنصرف!$E$3:$E$717)*1,('بيان العهد والتسويات'!$C108=المنصرف!$C$3:$C$717)*1,المنصرف!$J$3:$J$717)</f>
        <v>0</v>
      </c>
      <c r="BF108" s="160">
        <f>SUMPRODUCT((BF$3=المنصرف!$E$3:$E$717)*1,('بيان العهد والتسويات'!$C108=المنصرف!$C$3:$C$717)*1,المنصرف!$G$3:$G$717)</f>
        <v>0</v>
      </c>
      <c r="BG108" s="160">
        <f>SUMPRODUCT((BF$3=المنصرف!$E$3:$E$717)*1,('بيان العهد والتسويات'!$C108=المنصرف!$C$3:$C$717)*1,المنصرف!$J$3:$J$717)</f>
        <v>0</v>
      </c>
      <c r="BH108" s="160">
        <f>SUMPRODUCT((BH$3=المنصرف!$E$3:$E$717)*1,('بيان العهد والتسويات'!$C108=المنصرف!$C$3:$C$717)*1,المنصرف!$G$3:$G$717)</f>
        <v>0</v>
      </c>
      <c r="BI108" s="160">
        <f>SUMPRODUCT((BH$3=المنصرف!$E$3:$E$717)*1,('بيان العهد والتسويات'!$C108=المنصرف!$C$3:$C$717)*1,المنصرف!$J$3:$J$717)</f>
        <v>0</v>
      </c>
      <c r="BJ108" s="160">
        <f>SUMPRODUCT((BJ$3=المنصرف!$E$3:$E$717)*1,('بيان العهد والتسويات'!$C108=المنصرف!$C$3:$C$717)*1,المنصرف!$G$3:$G$717)</f>
        <v>0</v>
      </c>
      <c r="BK108" s="160">
        <f>SUMPRODUCT((BJ$3=المنصرف!$E$3:$E$717)*1,('بيان العهد والتسويات'!$C108=المنصرف!$C$3:$C$717)*1,المنصرف!$J$3:$J$717)</f>
        <v>0</v>
      </c>
      <c r="BL108" s="160">
        <f>SUMPRODUCT((BL$3=المنصرف!$E$3:$E$717)*1,('بيان العهد والتسويات'!$C108=المنصرف!$C$3:$C$717)*1,المنصرف!$G$3:$G$717)</f>
        <v>0</v>
      </c>
      <c r="BM108" s="160">
        <f>SUMPRODUCT((BL$3=المنصرف!$E$3:$E$717)*1,('بيان العهد والتسويات'!$C108=المنصرف!$C$3:$C$717)*1,المنصرف!$J$3:$J$717)</f>
        <v>0</v>
      </c>
      <c r="BN108" s="160">
        <f>SUMPRODUCT((BN$3=المنصرف!$E$3:$E$717)*1,('بيان العهد والتسويات'!$C108=المنصرف!$C$3:$C$717)*1,المنصرف!$G$3:$G$717)</f>
        <v>0</v>
      </c>
      <c r="BO108" s="160">
        <f>SUMPRODUCT((BN$3=المنصرف!$E$3:$E$717)*1,('بيان العهد والتسويات'!$C108=المنصرف!$C$3:$C$717)*1,المنصرف!$J$3:$J$717)</f>
        <v>0</v>
      </c>
      <c r="BP108" s="160">
        <f>SUMPRODUCT((BP$3=المنصرف!$E$3:$E$717)*1,('بيان العهد والتسويات'!$C108=المنصرف!$C$3:$C$717)*1,المنصرف!$G$3:$G$717)</f>
        <v>0</v>
      </c>
      <c r="BQ108" s="160">
        <f>SUMPRODUCT((BP$3=المنصرف!$E$3:$E$717)*1,('بيان العهد والتسويات'!$C108=المنصرف!$C$3:$C$717)*1,المنصرف!$J$3:$J$717)</f>
        <v>0</v>
      </c>
      <c r="BR108" s="160">
        <f>SUMPRODUCT((BR$3=المنصرف!$E$3:$E$717)*1,('بيان العهد والتسويات'!$C108=المنصرف!$C$3:$C$717)*1,المنصرف!$G$3:$G$717)</f>
        <v>0</v>
      </c>
      <c r="BS108" s="160">
        <f>SUMPRODUCT((BR$3=المنصرف!$E$3:$E$717)*1,('بيان العهد والتسويات'!$C108=المنصرف!$C$3:$C$717)*1,المنصرف!$J$3:$J$717)</f>
        <v>0</v>
      </c>
      <c r="BT108" s="160">
        <f>SUMPRODUCT((BT$3=المنصرف!$E$3:$E$717)*1,('بيان العهد والتسويات'!$C108=المنصرف!$C$3:$C$717)*1,المنصرف!$G$3:$G$717)</f>
        <v>0</v>
      </c>
      <c r="BU108" s="160">
        <f>SUMPRODUCT((BT$3=المنصرف!$E$3:$E$717)*1,('بيان العهد والتسويات'!$C108=المنصرف!$C$3:$C$717)*1,المنصرف!$J$3:$J$717)</f>
        <v>0</v>
      </c>
      <c r="BV108" s="160">
        <f>SUMPRODUCT((BV$3=المنصرف!$E$3:$E$717)*1,('بيان العهد والتسويات'!$C108=المنصرف!$C$3:$C$717)*1,المنصرف!$G$3:$G$717)</f>
        <v>0</v>
      </c>
      <c r="BW108" s="160">
        <f>SUMPRODUCT((BV$3=المنصرف!$E$3:$E$717)*1,('بيان العهد والتسويات'!$C108=المنصرف!$C$3:$C$717)*1,المنصرف!$J$3:$J$717)</f>
        <v>0</v>
      </c>
      <c r="BX108" s="160">
        <f>SUMPRODUCT((BX$3=المنصرف!$E$3:$E$717)*1,('بيان العهد والتسويات'!$C108=المنصرف!$C$3:$C$717)*1,المنصرف!$G$3:$G$717)</f>
        <v>0</v>
      </c>
      <c r="BY108" s="160">
        <f>SUMPRODUCT((BX$3=المنصرف!$E$3:$E$717)*1,('بيان العهد والتسويات'!$C108=المنصرف!$C$3:$C$717)*1,المنصرف!$J$3:$J$717)</f>
        <v>0</v>
      </c>
      <c r="BZ108" s="160">
        <f>SUMPRODUCT((BZ$3=المنصرف!$E$3:$E$717)*1,('بيان العهد والتسويات'!$C108=المنصرف!$C$3:$C$717)*1,المنصرف!$G$3:$G$717)</f>
        <v>0</v>
      </c>
      <c r="CA108" s="160">
        <f>SUMPRODUCT((BZ$3=المنصرف!$E$3:$E$717)*1,('بيان العهد والتسويات'!$C108=المنصرف!$C$3:$C$717)*1,المنصرف!$J$3:$J$717)</f>
        <v>0</v>
      </c>
      <c r="CB108" s="160">
        <f>SUMPRODUCT((CB$3=المنصرف!$E$3:$E$717)*1,('بيان العهد والتسويات'!$C108=المنصرف!$C$3:$C$717)*1,المنصرف!$G$3:$G$717)</f>
        <v>0</v>
      </c>
      <c r="CC108" s="160">
        <f>SUMPRODUCT((CB$3=المنصرف!$E$3:$E$717)*1,('بيان العهد والتسويات'!$C108=المنصرف!$C$3:$C$717)*1,المنصرف!$J$3:$J$717)</f>
        <v>0</v>
      </c>
      <c r="CD108" s="160">
        <f>SUMPRODUCT((CD$3=المنصرف!$E$3:$E$717)*1,('بيان العهد والتسويات'!$C108=المنصرف!$C$3:$C$717)*1,المنصرف!$G$3:$G$717)</f>
        <v>0</v>
      </c>
      <c r="CE108" s="160">
        <f>SUMPRODUCT((CD$3=المنصرف!$E$3:$E$717)*1,('بيان العهد والتسويات'!$C108=المنصرف!$C$3:$C$717)*1,المنصرف!$J$3:$J$717)</f>
        <v>0</v>
      </c>
      <c r="CF108" s="160">
        <f>SUMPRODUCT((CF$3=المنصرف!$E$3:$E$717)*1,('بيان العهد والتسويات'!$C108=المنصرف!$C$3:$C$717)*1,المنصرف!$G$3:$G$717)</f>
        <v>0</v>
      </c>
      <c r="CG108" s="160">
        <f>SUMPRODUCT((CF$3=المنصرف!$E$3:$E$717)*1,('بيان العهد والتسويات'!$C108=المنصرف!$C$3:$C$717)*1,المنصرف!$J$3:$J$717)</f>
        <v>0</v>
      </c>
      <c r="CH108" s="160">
        <f>SUMPRODUCT((CH$3=المنصرف!$E$3:$E$717)*1,('بيان العهد والتسويات'!$C108=المنصرف!$C$3:$C$717)*1,المنصرف!$G$3:$G$717)</f>
        <v>0</v>
      </c>
      <c r="CI108" s="160">
        <f>SUMPRODUCT((CH$3=المنصرف!$E$3:$E$717)*1,('بيان العهد والتسويات'!$C108=المنصرف!$C$3:$C$717)*1,المنصرف!$J$3:$J$717)</f>
        <v>0</v>
      </c>
      <c r="CJ108" s="160">
        <f>SUMPRODUCT((CJ$3=المنصرف!$E$3:$E$717)*1,('بيان العهد والتسويات'!$C108=المنصرف!$C$3:$C$717)*1,المنصرف!$G$3:$G$717)</f>
        <v>0</v>
      </c>
      <c r="CK108" s="160">
        <f>SUMPRODUCT((CJ$3=المنصرف!$E$3:$E$717)*1,('بيان العهد والتسويات'!$C108=المنصرف!$C$3:$C$717)*1,المنصرف!$J$3:$J$717)</f>
        <v>0</v>
      </c>
      <c r="CL108" s="160">
        <f>SUMPRODUCT((CL$3=المنصرف!$E$3:$E$717)*1,('بيان العهد والتسويات'!$C108=المنصرف!$C$3:$C$717)*1,المنصرف!$G$3:$G$717)</f>
        <v>0</v>
      </c>
      <c r="CM108" s="160">
        <f>SUMPRODUCT((CL$3=المنصرف!$E$3:$E$717)*1,('بيان العهد والتسويات'!$C108=المنصرف!$C$3:$C$717)*1,المنصرف!$J$3:$J$717)</f>
        <v>0</v>
      </c>
      <c r="CN108" s="160">
        <f>SUMPRODUCT((CN$3=المنصرف!$E$3:$E$717)*1,('بيان العهد والتسويات'!$C108=المنصرف!$C$3:$C$717)*1,المنصرف!$G$3:$G$717)</f>
        <v>0</v>
      </c>
      <c r="CO108" s="160">
        <f>SUMPRODUCT((CN$3=المنصرف!$E$3:$E$717)*1,('بيان العهد والتسويات'!$C108=المنصرف!$C$3:$C$717)*1,المنصرف!$J$3:$J$717)</f>
        <v>0</v>
      </c>
      <c r="CP108" s="160">
        <f>SUMPRODUCT((CP$3=المنصرف!$E$3:$E$717)*1,('بيان العهد والتسويات'!$C108=المنصرف!$C$3:$C$717)*1,المنصرف!$G$3:$G$717)</f>
        <v>0</v>
      </c>
      <c r="CQ108" s="160">
        <f>SUMPRODUCT((CP$3=المنصرف!$E$3:$E$717)*1,('بيان العهد والتسويات'!$C108=المنصرف!$C$3:$C$717)*1,المنصرف!$J$3:$J$717)</f>
        <v>0</v>
      </c>
      <c r="CR108" s="160">
        <f>SUMPRODUCT((CR$3=المنصرف!$E$3:$E$717)*1,('بيان العهد والتسويات'!$C108=المنصرف!$C$3:$C$717)*1,المنصرف!$G$3:$G$717)</f>
        <v>0</v>
      </c>
      <c r="CS108" s="160">
        <f>SUMPRODUCT((CR$3=المنصرف!$E$3:$E$717)*1,('بيان العهد والتسويات'!$C108=المنصرف!$C$3:$C$717)*1,المنصرف!$J$3:$J$717)</f>
        <v>0</v>
      </c>
      <c r="CT108" s="160">
        <f>SUMPRODUCT((CT$3=المنصرف!$E$3:$E$717)*1,('بيان العهد والتسويات'!$C108=المنصرف!$C$3:$C$717)*1,المنصرف!$G$3:$G$717)</f>
        <v>0</v>
      </c>
      <c r="CU108" s="160">
        <f>SUMPRODUCT((CT$3=المنصرف!$E$3:$E$717)*1,('بيان العهد والتسويات'!$C108=المنصرف!$C$3:$C$717)*1,المنصرف!$J$3:$J$717)</f>
        <v>0</v>
      </c>
      <c r="CV108" s="160">
        <f>SUMPRODUCT((CV$3=المنصرف!$E$3:$E$717)*1,('بيان العهد والتسويات'!$C108=المنصرف!$C$3:$C$717)*1,المنصرف!$G$3:$G$717)</f>
        <v>0</v>
      </c>
      <c r="CW108" s="160">
        <f>SUMPRODUCT((CV$3=المنصرف!$E$3:$E$717)*1,('بيان العهد والتسويات'!$C108=المنصرف!$C$3:$C$717)*1,المنصرف!$J$3:$J$717)</f>
        <v>0</v>
      </c>
      <c r="CX108" s="160">
        <f>SUMPRODUCT((CX$3=المنصرف!$E$3:$E$717)*1,('بيان العهد والتسويات'!$C108=المنصرف!$C$3:$C$717)*1,المنصرف!$G$3:$G$717)</f>
        <v>0</v>
      </c>
      <c r="CY108" s="160">
        <f>SUMPRODUCT((CX$3=المنصرف!$E$3:$E$717)*1,('بيان العهد والتسويات'!$C108=المنصرف!$C$3:$C$717)*1,المنصرف!$J$3:$J$717)</f>
        <v>0</v>
      </c>
      <c r="CZ108" s="160">
        <f>SUMPRODUCT((CZ$3=المنصرف!$E$3:$E$717)*1,('بيان العهد والتسويات'!$C108=المنصرف!$C$3:$C$717)*1,المنصرف!$G$3:$G$717)</f>
        <v>0</v>
      </c>
      <c r="DA108" s="160">
        <f>SUMPRODUCT((CZ$3=المنصرف!$E$3:$E$717)*1,('بيان العهد والتسويات'!$C108=المنصرف!$C$3:$C$717)*1,المنصرف!$J$3:$J$717)</f>
        <v>0</v>
      </c>
    </row>
    <row r="109" spans="3:105" ht="20.25" x14ac:dyDescent="0.15">
      <c r="C109" s="134">
        <v>45941</v>
      </c>
      <c r="D109" s="121">
        <f>SUMPRODUCT(($D$3=المنصرف!$E$3:$E$717)*1,('بيان العهد والتسويات'!$C109=المنصرف!$C$3:$C$717)*1,المنصرف!$G$3:$G$717)</f>
        <v>0</v>
      </c>
      <c r="E109" s="122">
        <f>SUMPRODUCT(($D$3=المنصرف!$E$3:$E$717)*1,('بيان العهد والتسويات'!$C109=المنصرف!$C$3:$C$717)*1,المنصرف!$J$3:$J$717)</f>
        <v>0</v>
      </c>
      <c r="F109" s="124">
        <f>SUMPRODUCT(($F$3=المنصرف!$E$3:$E$717)*1,('بيان العهد والتسويات'!$C109=المنصرف!$C$3:$C$717)*1,المنصرف!$G$3:$G$717)</f>
        <v>0</v>
      </c>
      <c r="G109" s="123">
        <f>SUMPRODUCT(($F$3=المنصرف!$E$3:$E$717)*1,('بيان العهد والتسويات'!$C109=المنصرف!$C$3:$C$717)*1,المنصرف!$J$3:$J$717)</f>
        <v>0</v>
      </c>
      <c r="H109" s="121">
        <f>SUMPRODUCT(($H$3=المنصرف!$E$3:$E$717)*1,('بيان العهد والتسويات'!$C109=المنصرف!$C$3:$C$717)*1,المنصرف!$G$3:$G$717)</f>
        <v>0</v>
      </c>
      <c r="I109" s="122">
        <f>SUMPRODUCT(($H$3=المنصرف!$E$3:$E$717)*1,('بيان العهد والتسويات'!$C109=المنصرف!$C$3:$C$717)*1,المنصرف!$J$3:$J$717)</f>
        <v>0</v>
      </c>
      <c r="J109" s="124">
        <f>SUMPRODUCT(($J$3=المنصرف!$E$3:$E$717)*1,('بيان العهد والتسويات'!$C109=المنصرف!$C$3:$C$717)*1,المنصرف!$G$3:$G$717)</f>
        <v>0</v>
      </c>
      <c r="K109" s="123">
        <f>SUMPRODUCT(($J$3=المنصرف!$E$3:$E$717)*1,('بيان العهد والتسويات'!$C109=المنصرف!$C$3:$C$717)*1,المنصرف!$J$3:$J$717)</f>
        <v>0</v>
      </c>
      <c r="L109" s="121">
        <f>SUMPRODUCT(($L$3=المنصرف!$E$3:$E$717)*1,('بيان العهد والتسويات'!$C109=المنصرف!$C$3:$C$717)*1,المنصرف!$G$3:$G$717)</f>
        <v>0</v>
      </c>
      <c r="M109" s="122">
        <f>SUMPRODUCT(($L$3=المنصرف!$E$3:$E$717)*1,('بيان العهد والتسويات'!$C109=المنصرف!$C$3:$C$717)*1,المنصرف!$J$3:$J$717)</f>
        <v>0</v>
      </c>
      <c r="N109" s="124">
        <f>SUMPRODUCT(($N$3=المنصرف!$E$3:$E$717)*1,('بيان العهد والتسويات'!$C109=المنصرف!$C$3:$C$717)*1,المنصرف!$G$3:$G$717)</f>
        <v>0</v>
      </c>
      <c r="O109" s="123">
        <f>SUMPRODUCT(($N$3=المنصرف!$E$3:$E$717)*1,('بيان العهد والتسويات'!$C109=المنصرف!$C$3:$C$717)*1,المنصرف!$J$3:$J$717)</f>
        <v>0</v>
      </c>
      <c r="P109" s="121">
        <f>SUMPRODUCT(($P$3=المنصرف!$E$3:$E$717)*1,('بيان العهد والتسويات'!$C109=المنصرف!$C$3:$C$717)*1,المنصرف!$G$3:$G$717)</f>
        <v>0</v>
      </c>
      <c r="Q109" s="122">
        <f>SUMPRODUCT(($P$3=المنصرف!$E$3:$E$717)*1,('بيان العهد والتسويات'!$C109=المنصرف!$C$3:$C$717)*1,المنصرف!$J$3:$J$717)</f>
        <v>0</v>
      </c>
      <c r="R109" s="124">
        <f>SUMPRODUCT(($R$3=المنصرف!$E$3:$E$717)*1,('بيان العهد والتسويات'!$C109=المنصرف!$C$3:$C$717)*1,المنصرف!$G$3:$G$717)</f>
        <v>0</v>
      </c>
      <c r="S109" s="123">
        <f>SUMPRODUCT(($R$3=المنصرف!$E$3:$E$717)*1,('بيان العهد والتسويات'!$C109=المنصرف!$C$3:$C$717)*1,المنصرف!$J$3:$J$717)</f>
        <v>0</v>
      </c>
      <c r="T109" s="121">
        <f>SUMPRODUCT(($T$3=المنصرف!$E$3:$E$717)*1,('بيان العهد والتسويات'!$C109=المنصرف!$C$3:$C$717)*1,المنصرف!$G$3:$G$717)</f>
        <v>0</v>
      </c>
      <c r="U109" s="122">
        <f>SUMPRODUCT(($T$3=المنصرف!$E$3:$E$717)*1,('بيان العهد والتسويات'!$C109=المنصرف!$C$3:$C$717)*1,المنصرف!$J$3:$J$717)</f>
        <v>0</v>
      </c>
      <c r="V109" s="124">
        <f>SUMPRODUCT(($V$3=المنصرف!$E$3:$E$717)*1,('بيان العهد والتسويات'!$C109=المنصرف!$C$3:$C$717)*1,المنصرف!$G$3:$G$717)</f>
        <v>0</v>
      </c>
      <c r="W109" s="123">
        <f>SUMPRODUCT(($V$3=المنصرف!$E$3:$E$717)*1,('بيان العهد والتسويات'!$C109=المنصرف!$C$3:$C$717)*1,المنصرف!$J$3:$J$717)</f>
        <v>0</v>
      </c>
      <c r="X109" s="121">
        <f>SUMPRODUCT(($X$3=المنصرف!$E$3:$E$717)*1,('بيان العهد والتسويات'!$C109=المنصرف!$C$3:$C$717)*1,المنصرف!$G$3:$G$717)</f>
        <v>0</v>
      </c>
      <c r="Y109" s="122">
        <f>SUMPRODUCT(($X$3=المنصرف!$E$3:$E$717)*1,('بيان العهد والتسويات'!$C109=المنصرف!$C$3:$C$717)*1,المنصرف!$J$3:$J$717)</f>
        <v>0</v>
      </c>
      <c r="Z109" s="124">
        <f>SUMPRODUCT(($Z$3=المنصرف!$E$3:$E$717)*1,('بيان العهد والتسويات'!$C109=المنصرف!$C$3:$C$717)*1,المنصرف!$G$3:$G$717)</f>
        <v>0</v>
      </c>
      <c r="AA109" s="123">
        <f>SUMPRODUCT(($Z$3=المنصرف!$E$3:$E$717)*1,('بيان العهد والتسويات'!$C109=المنصرف!$C$3:$C$717)*1,المنصرف!$J$3:$J$717)</f>
        <v>0</v>
      </c>
      <c r="AB109" s="121">
        <f>SUMPRODUCT(($AB$3=المنصرف!$E$3:$E$717)*1,('بيان العهد والتسويات'!$C109=المنصرف!$C$3:$C$717)*1,المنصرف!$G$3:$G$717)</f>
        <v>0</v>
      </c>
      <c r="AC109" s="122">
        <f>SUMPRODUCT(($AB$3=المنصرف!$E$3:$E$717)*1,('بيان العهد والتسويات'!$C109=المنصرف!$C$3:$C$717)*1,المنصرف!$J$3:$J$717)</f>
        <v>0</v>
      </c>
      <c r="AD109" s="124">
        <f>SUMPRODUCT(($AD$3=المنصرف!$E$3:$E$717)*1,('بيان العهد والتسويات'!$C109=المنصرف!$C$3:$C$717)*1,المنصرف!$G$3:$G$717)</f>
        <v>0</v>
      </c>
      <c r="AE109" s="123">
        <f>SUMPRODUCT(($AD$3=المنصرف!$E$3:$E$717)*1,('بيان العهد والتسويات'!$C109=المنصرف!$C$3:$C$717)*1,المنصرف!$J$3:$J$717)</f>
        <v>0</v>
      </c>
      <c r="AF109" s="121">
        <f>SUMPRODUCT(($AF$3=المنصرف!$E$3:$E$717)*1,('بيان العهد والتسويات'!$C109=المنصرف!$C$3:$C$717)*1,المنصرف!$G$3:$G$717)</f>
        <v>0</v>
      </c>
      <c r="AG109" s="122">
        <f>SUMPRODUCT(($AF$3=المنصرف!$E$3:$E$717)*1,('بيان العهد والتسويات'!$C109=المنصرف!$C$3:$C$717)*1,المنصرف!$J$3:$J$717)</f>
        <v>0</v>
      </c>
      <c r="AH109" s="124">
        <f>SUMPRODUCT(($AH$3=المنصرف!$E$3:$E$717)*1,('بيان العهد والتسويات'!$C109=المنصرف!$C$3:$C$717)*1,المنصرف!$G$3:$G$717)</f>
        <v>0</v>
      </c>
      <c r="AI109" s="123">
        <f>SUMPRODUCT(($AH$3=المنصرف!$E$3:$E$717)*1,('بيان العهد والتسويات'!$C109=المنصرف!$C$3:$C$717)*1,المنصرف!$J$3:$J$717)</f>
        <v>0</v>
      </c>
      <c r="AJ109" s="145">
        <f>SUMPRODUCT((AJ$3=المنصرف!$E$3:$E$717)*1,('بيان العهد والتسويات'!$C109=المنصرف!$C$3:$C$717)*1,المنصرف!$G$3:$G$717)</f>
        <v>0</v>
      </c>
      <c r="AK109" s="145">
        <f>SUMPRODUCT((AJ$3=المنصرف!$E$3:$E$717)*1,('بيان العهد والتسويات'!$C109=المنصرف!$C$3:$C$717)*1,المنصرف!$J$3:$J$717)</f>
        <v>0</v>
      </c>
      <c r="AL109" s="161">
        <f>SUMPRODUCT((AL$3=المنصرف!$E$3:$E$717)*1,('بيان العهد والتسويات'!$C109=المنصرف!$C$3:$C$717)*1,المنصرف!$G$3:$G$717)</f>
        <v>0</v>
      </c>
      <c r="AM109" s="161">
        <f>SUMPRODUCT((AL$3=المنصرف!$E$3:$E$717)*1,('بيان العهد والتسويات'!$C109=المنصرف!$C$3:$C$717)*1,المنصرف!$J$3:$J$717)</f>
        <v>0</v>
      </c>
      <c r="AN109" s="160">
        <f>SUMPRODUCT((AN$3=المنصرف!$E$3:$E$717)*1,('بيان العهد والتسويات'!$C109=المنصرف!$C$3:$C$717)*1,المنصرف!$G$3:$G$717)</f>
        <v>0</v>
      </c>
      <c r="AO109" s="160">
        <f>SUMPRODUCT((AN$3=المنصرف!$E$3:$E$717)*1,('بيان العهد والتسويات'!$C109=المنصرف!$C$3:$C$717)*1,المنصرف!$J$3:$J$717)</f>
        <v>0</v>
      </c>
      <c r="AP109" s="160">
        <f>SUMPRODUCT((AP$3=المنصرف!$E$3:$E$717)*1,('بيان العهد والتسويات'!$C109=المنصرف!$C$3:$C$717)*1,المنصرف!$G$3:$G$717)</f>
        <v>0</v>
      </c>
      <c r="AQ109" s="160">
        <f>SUMPRODUCT((AP$3=المنصرف!$E$3:$E$717)*1,('بيان العهد والتسويات'!$C109=المنصرف!$C$3:$C$717)*1,المنصرف!$J$3:$J$717)</f>
        <v>0</v>
      </c>
      <c r="AR109" s="160">
        <f>SUMPRODUCT((AR$3=المنصرف!$E$3:$E$717)*1,('بيان العهد والتسويات'!$C109=المنصرف!$C$3:$C$717)*1,المنصرف!$G$3:$G$717)</f>
        <v>0</v>
      </c>
      <c r="AS109" s="160">
        <f>SUMPRODUCT((AR$3=المنصرف!$E$3:$E$717)*1,('بيان العهد والتسويات'!$C109=المنصرف!$C$3:$C$717)*1,المنصرف!$J$3:$J$717)</f>
        <v>0</v>
      </c>
      <c r="AT109" s="160">
        <f>SUMPRODUCT((AT$3=المنصرف!$E$3:$E$717)*1,('بيان العهد والتسويات'!$C109=المنصرف!$C$3:$C$717)*1,المنصرف!$G$3:$G$717)</f>
        <v>0</v>
      </c>
      <c r="AU109" s="160">
        <f>SUMPRODUCT((AT$3=المنصرف!$E$3:$E$717)*1,('بيان العهد والتسويات'!$C109=المنصرف!$C$3:$C$717)*1,المنصرف!$J$3:$J$717)</f>
        <v>0</v>
      </c>
      <c r="AV109" s="160">
        <f>SUMPRODUCT((AV$3=المنصرف!$E$3:$E$717)*1,('بيان العهد والتسويات'!$C109=المنصرف!$C$3:$C$717)*1,المنصرف!$G$3:$G$717)</f>
        <v>0</v>
      </c>
      <c r="AW109" s="160">
        <f>SUMPRODUCT((AV$3=المنصرف!$E$3:$E$717)*1,('بيان العهد والتسويات'!$C109=المنصرف!$C$3:$C$717)*1,المنصرف!$J$3:$J$717)</f>
        <v>0</v>
      </c>
      <c r="AX109" s="160">
        <f>SUMPRODUCT((AX$3=المنصرف!$E$3:$E$717)*1,('بيان العهد والتسويات'!$C109=المنصرف!$C$3:$C$717)*1,المنصرف!$G$3:$G$717)</f>
        <v>0</v>
      </c>
      <c r="AY109" s="160">
        <f>SUMPRODUCT((AX$3=المنصرف!$E$3:$E$717)*1,('بيان العهد والتسويات'!$C109=المنصرف!$C$3:$C$717)*1,المنصرف!$J$3:$J$717)</f>
        <v>0</v>
      </c>
      <c r="AZ109" s="160">
        <f>SUMPRODUCT((AZ$3=المنصرف!$E$3:$E$717)*1,('بيان العهد والتسويات'!$C109=المنصرف!$C$3:$C$717)*1,المنصرف!$G$3:$G$717)</f>
        <v>0</v>
      </c>
      <c r="BA109" s="160">
        <f>SUMPRODUCT((AZ$3=المنصرف!$E$3:$E$717)*1,('بيان العهد والتسويات'!$C109=المنصرف!$C$3:$C$717)*1,المنصرف!$J$3:$J$717)</f>
        <v>0</v>
      </c>
      <c r="BB109" s="160">
        <f>SUMPRODUCT((BB$3=المنصرف!$E$3:$E$717)*1,('بيان العهد والتسويات'!$C109=المنصرف!$C$3:$C$717)*1,المنصرف!$G$3:$G$717)</f>
        <v>0</v>
      </c>
      <c r="BC109" s="160">
        <f>SUMPRODUCT((BB$3=المنصرف!$E$3:$E$717)*1,('بيان العهد والتسويات'!$C109=المنصرف!$C$3:$C$717)*1,المنصرف!$J$3:$J$717)</f>
        <v>0</v>
      </c>
      <c r="BD109" s="160">
        <f>SUMPRODUCT((BD$3=المنصرف!$E$3:$E$717)*1,('بيان العهد والتسويات'!$C109=المنصرف!$C$3:$C$717)*1,المنصرف!$G$3:$G$717)</f>
        <v>0</v>
      </c>
      <c r="BE109" s="160">
        <f>SUMPRODUCT((BD$3=المنصرف!$E$3:$E$717)*1,('بيان العهد والتسويات'!$C109=المنصرف!$C$3:$C$717)*1,المنصرف!$J$3:$J$717)</f>
        <v>0</v>
      </c>
      <c r="BF109" s="160">
        <f>SUMPRODUCT((BF$3=المنصرف!$E$3:$E$717)*1,('بيان العهد والتسويات'!$C109=المنصرف!$C$3:$C$717)*1,المنصرف!$G$3:$G$717)</f>
        <v>0</v>
      </c>
      <c r="BG109" s="160">
        <f>SUMPRODUCT((BF$3=المنصرف!$E$3:$E$717)*1,('بيان العهد والتسويات'!$C109=المنصرف!$C$3:$C$717)*1,المنصرف!$J$3:$J$717)</f>
        <v>0</v>
      </c>
      <c r="BH109" s="160">
        <f>SUMPRODUCT((BH$3=المنصرف!$E$3:$E$717)*1,('بيان العهد والتسويات'!$C109=المنصرف!$C$3:$C$717)*1,المنصرف!$G$3:$G$717)</f>
        <v>0</v>
      </c>
      <c r="BI109" s="160">
        <f>SUMPRODUCT((BH$3=المنصرف!$E$3:$E$717)*1,('بيان العهد والتسويات'!$C109=المنصرف!$C$3:$C$717)*1,المنصرف!$J$3:$J$717)</f>
        <v>0</v>
      </c>
      <c r="BJ109" s="160">
        <f>SUMPRODUCT((BJ$3=المنصرف!$E$3:$E$717)*1,('بيان العهد والتسويات'!$C109=المنصرف!$C$3:$C$717)*1,المنصرف!$G$3:$G$717)</f>
        <v>0</v>
      </c>
      <c r="BK109" s="160">
        <f>SUMPRODUCT((BJ$3=المنصرف!$E$3:$E$717)*1,('بيان العهد والتسويات'!$C109=المنصرف!$C$3:$C$717)*1,المنصرف!$J$3:$J$717)</f>
        <v>0</v>
      </c>
      <c r="BL109" s="160">
        <f>SUMPRODUCT((BL$3=المنصرف!$E$3:$E$717)*1,('بيان العهد والتسويات'!$C109=المنصرف!$C$3:$C$717)*1,المنصرف!$G$3:$G$717)</f>
        <v>0</v>
      </c>
      <c r="BM109" s="160">
        <f>SUMPRODUCT((BL$3=المنصرف!$E$3:$E$717)*1,('بيان العهد والتسويات'!$C109=المنصرف!$C$3:$C$717)*1,المنصرف!$J$3:$J$717)</f>
        <v>0</v>
      </c>
      <c r="BN109" s="160">
        <f>SUMPRODUCT((BN$3=المنصرف!$E$3:$E$717)*1,('بيان العهد والتسويات'!$C109=المنصرف!$C$3:$C$717)*1,المنصرف!$G$3:$G$717)</f>
        <v>0</v>
      </c>
      <c r="BO109" s="160">
        <f>SUMPRODUCT((BN$3=المنصرف!$E$3:$E$717)*1,('بيان العهد والتسويات'!$C109=المنصرف!$C$3:$C$717)*1,المنصرف!$J$3:$J$717)</f>
        <v>0</v>
      </c>
      <c r="BP109" s="160">
        <f>SUMPRODUCT((BP$3=المنصرف!$E$3:$E$717)*1,('بيان العهد والتسويات'!$C109=المنصرف!$C$3:$C$717)*1,المنصرف!$G$3:$G$717)</f>
        <v>0</v>
      </c>
      <c r="BQ109" s="160">
        <f>SUMPRODUCT((BP$3=المنصرف!$E$3:$E$717)*1,('بيان العهد والتسويات'!$C109=المنصرف!$C$3:$C$717)*1,المنصرف!$J$3:$J$717)</f>
        <v>0</v>
      </c>
      <c r="BR109" s="160">
        <f>SUMPRODUCT((BR$3=المنصرف!$E$3:$E$717)*1,('بيان العهد والتسويات'!$C109=المنصرف!$C$3:$C$717)*1,المنصرف!$G$3:$G$717)</f>
        <v>0</v>
      </c>
      <c r="BS109" s="160">
        <f>SUMPRODUCT((BR$3=المنصرف!$E$3:$E$717)*1,('بيان العهد والتسويات'!$C109=المنصرف!$C$3:$C$717)*1,المنصرف!$J$3:$J$717)</f>
        <v>0</v>
      </c>
      <c r="BT109" s="160">
        <f>SUMPRODUCT((BT$3=المنصرف!$E$3:$E$717)*1,('بيان العهد والتسويات'!$C109=المنصرف!$C$3:$C$717)*1,المنصرف!$G$3:$G$717)</f>
        <v>0</v>
      </c>
      <c r="BU109" s="160">
        <f>SUMPRODUCT((BT$3=المنصرف!$E$3:$E$717)*1,('بيان العهد والتسويات'!$C109=المنصرف!$C$3:$C$717)*1,المنصرف!$J$3:$J$717)</f>
        <v>0</v>
      </c>
      <c r="BV109" s="160">
        <f>SUMPRODUCT((BV$3=المنصرف!$E$3:$E$717)*1,('بيان العهد والتسويات'!$C109=المنصرف!$C$3:$C$717)*1,المنصرف!$G$3:$G$717)</f>
        <v>0</v>
      </c>
      <c r="BW109" s="160">
        <f>SUMPRODUCT((BV$3=المنصرف!$E$3:$E$717)*1,('بيان العهد والتسويات'!$C109=المنصرف!$C$3:$C$717)*1,المنصرف!$J$3:$J$717)</f>
        <v>0</v>
      </c>
      <c r="BX109" s="160">
        <f>SUMPRODUCT((BX$3=المنصرف!$E$3:$E$717)*1,('بيان العهد والتسويات'!$C109=المنصرف!$C$3:$C$717)*1,المنصرف!$G$3:$G$717)</f>
        <v>0</v>
      </c>
      <c r="BY109" s="160">
        <f>SUMPRODUCT((BX$3=المنصرف!$E$3:$E$717)*1,('بيان العهد والتسويات'!$C109=المنصرف!$C$3:$C$717)*1,المنصرف!$J$3:$J$717)</f>
        <v>0</v>
      </c>
      <c r="BZ109" s="160">
        <f>SUMPRODUCT((BZ$3=المنصرف!$E$3:$E$717)*1,('بيان العهد والتسويات'!$C109=المنصرف!$C$3:$C$717)*1,المنصرف!$G$3:$G$717)</f>
        <v>0</v>
      </c>
      <c r="CA109" s="160">
        <f>SUMPRODUCT((BZ$3=المنصرف!$E$3:$E$717)*1,('بيان العهد والتسويات'!$C109=المنصرف!$C$3:$C$717)*1,المنصرف!$J$3:$J$717)</f>
        <v>0</v>
      </c>
      <c r="CB109" s="160">
        <f>SUMPRODUCT((CB$3=المنصرف!$E$3:$E$717)*1,('بيان العهد والتسويات'!$C109=المنصرف!$C$3:$C$717)*1,المنصرف!$G$3:$G$717)</f>
        <v>0</v>
      </c>
      <c r="CC109" s="160">
        <f>SUMPRODUCT((CB$3=المنصرف!$E$3:$E$717)*1,('بيان العهد والتسويات'!$C109=المنصرف!$C$3:$C$717)*1,المنصرف!$J$3:$J$717)</f>
        <v>0</v>
      </c>
      <c r="CD109" s="160">
        <f>SUMPRODUCT((CD$3=المنصرف!$E$3:$E$717)*1,('بيان العهد والتسويات'!$C109=المنصرف!$C$3:$C$717)*1,المنصرف!$G$3:$G$717)</f>
        <v>0</v>
      </c>
      <c r="CE109" s="160">
        <f>SUMPRODUCT((CD$3=المنصرف!$E$3:$E$717)*1,('بيان العهد والتسويات'!$C109=المنصرف!$C$3:$C$717)*1,المنصرف!$J$3:$J$717)</f>
        <v>0</v>
      </c>
      <c r="CF109" s="160">
        <f>SUMPRODUCT((CF$3=المنصرف!$E$3:$E$717)*1,('بيان العهد والتسويات'!$C109=المنصرف!$C$3:$C$717)*1,المنصرف!$G$3:$G$717)</f>
        <v>0</v>
      </c>
      <c r="CG109" s="160">
        <f>SUMPRODUCT((CF$3=المنصرف!$E$3:$E$717)*1,('بيان العهد والتسويات'!$C109=المنصرف!$C$3:$C$717)*1,المنصرف!$J$3:$J$717)</f>
        <v>0</v>
      </c>
      <c r="CH109" s="160">
        <f>SUMPRODUCT((CH$3=المنصرف!$E$3:$E$717)*1,('بيان العهد والتسويات'!$C109=المنصرف!$C$3:$C$717)*1,المنصرف!$G$3:$G$717)</f>
        <v>0</v>
      </c>
      <c r="CI109" s="160">
        <f>SUMPRODUCT((CH$3=المنصرف!$E$3:$E$717)*1,('بيان العهد والتسويات'!$C109=المنصرف!$C$3:$C$717)*1,المنصرف!$J$3:$J$717)</f>
        <v>0</v>
      </c>
      <c r="CJ109" s="160">
        <f>SUMPRODUCT((CJ$3=المنصرف!$E$3:$E$717)*1,('بيان العهد والتسويات'!$C109=المنصرف!$C$3:$C$717)*1,المنصرف!$G$3:$G$717)</f>
        <v>0</v>
      </c>
      <c r="CK109" s="160">
        <f>SUMPRODUCT((CJ$3=المنصرف!$E$3:$E$717)*1,('بيان العهد والتسويات'!$C109=المنصرف!$C$3:$C$717)*1,المنصرف!$J$3:$J$717)</f>
        <v>0</v>
      </c>
      <c r="CL109" s="160">
        <f>SUMPRODUCT((CL$3=المنصرف!$E$3:$E$717)*1,('بيان العهد والتسويات'!$C109=المنصرف!$C$3:$C$717)*1,المنصرف!$G$3:$G$717)</f>
        <v>0</v>
      </c>
      <c r="CM109" s="160">
        <f>SUMPRODUCT((CL$3=المنصرف!$E$3:$E$717)*1,('بيان العهد والتسويات'!$C109=المنصرف!$C$3:$C$717)*1,المنصرف!$J$3:$J$717)</f>
        <v>0</v>
      </c>
      <c r="CN109" s="160">
        <f>SUMPRODUCT((CN$3=المنصرف!$E$3:$E$717)*1,('بيان العهد والتسويات'!$C109=المنصرف!$C$3:$C$717)*1,المنصرف!$G$3:$G$717)</f>
        <v>0</v>
      </c>
      <c r="CO109" s="160">
        <f>SUMPRODUCT((CN$3=المنصرف!$E$3:$E$717)*1,('بيان العهد والتسويات'!$C109=المنصرف!$C$3:$C$717)*1,المنصرف!$J$3:$J$717)</f>
        <v>0</v>
      </c>
      <c r="CP109" s="160">
        <f>SUMPRODUCT((CP$3=المنصرف!$E$3:$E$717)*1,('بيان العهد والتسويات'!$C109=المنصرف!$C$3:$C$717)*1,المنصرف!$G$3:$G$717)</f>
        <v>0</v>
      </c>
      <c r="CQ109" s="160">
        <f>SUMPRODUCT((CP$3=المنصرف!$E$3:$E$717)*1,('بيان العهد والتسويات'!$C109=المنصرف!$C$3:$C$717)*1,المنصرف!$J$3:$J$717)</f>
        <v>0</v>
      </c>
      <c r="CR109" s="160">
        <f>SUMPRODUCT((CR$3=المنصرف!$E$3:$E$717)*1,('بيان العهد والتسويات'!$C109=المنصرف!$C$3:$C$717)*1,المنصرف!$G$3:$G$717)</f>
        <v>0</v>
      </c>
      <c r="CS109" s="160">
        <f>SUMPRODUCT((CR$3=المنصرف!$E$3:$E$717)*1,('بيان العهد والتسويات'!$C109=المنصرف!$C$3:$C$717)*1,المنصرف!$J$3:$J$717)</f>
        <v>0</v>
      </c>
      <c r="CT109" s="160">
        <f>SUMPRODUCT((CT$3=المنصرف!$E$3:$E$717)*1,('بيان العهد والتسويات'!$C109=المنصرف!$C$3:$C$717)*1,المنصرف!$G$3:$G$717)</f>
        <v>0</v>
      </c>
      <c r="CU109" s="160">
        <f>SUMPRODUCT((CT$3=المنصرف!$E$3:$E$717)*1,('بيان العهد والتسويات'!$C109=المنصرف!$C$3:$C$717)*1,المنصرف!$J$3:$J$717)</f>
        <v>0</v>
      </c>
      <c r="CV109" s="160">
        <f>SUMPRODUCT((CV$3=المنصرف!$E$3:$E$717)*1,('بيان العهد والتسويات'!$C109=المنصرف!$C$3:$C$717)*1,المنصرف!$G$3:$G$717)</f>
        <v>0</v>
      </c>
      <c r="CW109" s="160">
        <f>SUMPRODUCT((CV$3=المنصرف!$E$3:$E$717)*1,('بيان العهد والتسويات'!$C109=المنصرف!$C$3:$C$717)*1,المنصرف!$J$3:$J$717)</f>
        <v>0</v>
      </c>
      <c r="CX109" s="160">
        <f>SUMPRODUCT((CX$3=المنصرف!$E$3:$E$717)*1,('بيان العهد والتسويات'!$C109=المنصرف!$C$3:$C$717)*1,المنصرف!$G$3:$G$717)</f>
        <v>0</v>
      </c>
      <c r="CY109" s="160">
        <f>SUMPRODUCT((CX$3=المنصرف!$E$3:$E$717)*1,('بيان العهد والتسويات'!$C109=المنصرف!$C$3:$C$717)*1,المنصرف!$J$3:$J$717)</f>
        <v>0</v>
      </c>
      <c r="CZ109" s="160">
        <f>SUMPRODUCT((CZ$3=المنصرف!$E$3:$E$717)*1,('بيان العهد والتسويات'!$C109=المنصرف!$C$3:$C$717)*1,المنصرف!$G$3:$G$717)</f>
        <v>0</v>
      </c>
      <c r="DA109" s="160">
        <f>SUMPRODUCT((CZ$3=المنصرف!$E$3:$E$717)*1,('بيان العهد والتسويات'!$C109=المنصرف!$C$3:$C$717)*1,المنصرف!$J$3:$J$717)</f>
        <v>0</v>
      </c>
    </row>
    <row r="110" spans="3:105" ht="20.25" x14ac:dyDescent="0.15">
      <c r="C110" s="134">
        <v>45942</v>
      </c>
      <c r="D110" s="121">
        <f>SUMPRODUCT(($D$3=المنصرف!$E$3:$E$717)*1,('بيان العهد والتسويات'!$C110=المنصرف!$C$3:$C$717)*1,المنصرف!$G$3:$G$717)</f>
        <v>0</v>
      </c>
      <c r="E110" s="122">
        <f>SUMPRODUCT(($D$3=المنصرف!$E$3:$E$717)*1,('بيان العهد والتسويات'!$C110=المنصرف!$C$3:$C$717)*1,المنصرف!$J$3:$J$717)</f>
        <v>0</v>
      </c>
      <c r="F110" s="124">
        <f>SUMPRODUCT(($F$3=المنصرف!$E$3:$E$717)*1,('بيان العهد والتسويات'!$C110=المنصرف!$C$3:$C$717)*1,المنصرف!$G$3:$G$717)</f>
        <v>0</v>
      </c>
      <c r="G110" s="123">
        <f>SUMPRODUCT(($F$3=المنصرف!$E$3:$E$717)*1,('بيان العهد والتسويات'!$C110=المنصرف!$C$3:$C$717)*1,المنصرف!$J$3:$J$717)</f>
        <v>0</v>
      </c>
      <c r="H110" s="121">
        <f>SUMPRODUCT(($H$3=المنصرف!$E$3:$E$717)*1,('بيان العهد والتسويات'!$C110=المنصرف!$C$3:$C$717)*1,المنصرف!$G$3:$G$717)</f>
        <v>0</v>
      </c>
      <c r="I110" s="122">
        <f>SUMPRODUCT(($H$3=المنصرف!$E$3:$E$717)*1,('بيان العهد والتسويات'!$C110=المنصرف!$C$3:$C$717)*1,المنصرف!$J$3:$J$717)</f>
        <v>0</v>
      </c>
      <c r="J110" s="124">
        <f>SUMPRODUCT(($J$3=المنصرف!$E$3:$E$717)*1,('بيان العهد والتسويات'!$C110=المنصرف!$C$3:$C$717)*1,المنصرف!$G$3:$G$717)</f>
        <v>0</v>
      </c>
      <c r="K110" s="123">
        <f>SUMPRODUCT(($J$3=المنصرف!$E$3:$E$717)*1,('بيان العهد والتسويات'!$C110=المنصرف!$C$3:$C$717)*1,المنصرف!$J$3:$J$717)</f>
        <v>0</v>
      </c>
      <c r="L110" s="121">
        <f>SUMPRODUCT(($L$3=المنصرف!$E$3:$E$717)*1,('بيان العهد والتسويات'!$C110=المنصرف!$C$3:$C$717)*1,المنصرف!$G$3:$G$717)</f>
        <v>0</v>
      </c>
      <c r="M110" s="122">
        <f>SUMPRODUCT(($L$3=المنصرف!$E$3:$E$717)*1,('بيان العهد والتسويات'!$C110=المنصرف!$C$3:$C$717)*1,المنصرف!$J$3:$J$717)</f>
        <v>0</v>
      </c>
      <c r="N110" s="124">
        <f>SUMPRODUCT(($N$3=المنصرف!$E$3:$E$717)*1,('بيان العهد والتسويات'!$C110=المنصرف!$C$3:$C$717)*1,المنصرف!$G$3:$G$717)</f>
        <v>0</v>
      </c>
      <c r="O110" s="123">
        <f>SUMPRODUCT(($N$3=المنصرف!$E$3:$E$717)*1,('بيان العهد والتسويات'!$C110=المنصرف!$C$3:$C$717)*1,المنصرف!$J$3:$J$717)</f>
        <v>0</v>
      </c>
      <c r="P110" s="121">
        <f>SUMPRODUCT(($P$3=المنصرف!$E$3:$E$717)*1,('بيان العهد والتسويات'!$C110=المنصرف!$C$3:$C$717)*1,المنصرف!$G$3:$G$717)</f>
        <v>0</v>
      </c>
      <c r="Q110" s="122">
        <f>SUMPRODUCT(($P$3=المنصرف!$E$3:$E$717)*1,('بيان العهد والتسويات'!$C110=المنصرف!$C$3:$C$717)*1,المنصرف!$J$3:$J$717)</f>
        <v>0</v>
      </c>
      <c r="R110" s="124">
        <f>SUMPRODUCT(($R$3=المنصرف!$E$3:$E$717)*1,('بيان العهد والتسويات'!$C110=المنصرف!$C$3:$C$717)*1,المنصرف!$G$3:$G$717)</f>
        <v>0</v>
      </c>
      <c r="S110" s="123">
        <f>SUMPRODUCT(($R$3=المنصرف!$E$3:$E$717)*1,('بيان العهد والتسويات'!$C110=المنصرف!$C$3:$C$717)*1,المنصرف!$J$3:$J$717)</f>
        <v>0</v>
      </c>
      <c r="T110" s="121">
        <f>SUMPRODUCT(($T$3=المنصرف!$E$3:$E$717)*1,('بيان العهد والتسويات'!$C110=المنصرف!$C$3:$C$717)*1,المنصرف!$G$3:$G$717)</f>
        <v>0</v>
      </c>
      <c r="U110" s="122">
        <f>SUMPRODUCT(($T$3=المنصرف!$E$3:$E$717)*1,('بيان العهد والتسويات'!$C110=المنصرف!$C$3:$C$717)*1,المنصرف!$J$3:$J$717)</f>
        <v>0</v>
      </c>
      <c r="V110" s="124">
        <f>SUMPRODUCT(($V$3=المنصرف!$E$3:$E$717)*1,('بيان العهد والتسويات'!$C110=المنصرف!$C$3:$C$717)*1,المنصرف!$G$3:$G$717)</f>
        <v>0</v>
      </c>
      <c r="W110" s="123">
        <f>SUMPRODUCT(($V$3=المنصرف!$E$3:$E$717)*1,('بيان العهد والتسويات'!$C110=المنصرف!$C$3:$C$717)*1,المنصرف!$J$3:$J$717)</f>
        <v>0</v>
      </c>
      <c r="X110" s="121">
        <f>SUMPRODUCT(($X$3=المنصرف!$E$3:$E$717)*1,('بيان العهد والتسويات'!$C110=المنصرف!$C$3:$C$717)*1,المنصرف!$G$3:$G$717)</f>
        <v>0</v>
      </c>
      <c r="Y110" s="122">
        <f>SUMPRODUCT(($X$3=المنصرف!$E$3:$E$717)*1,('بيان العهد والتسويات'!$C110=المنصرف!$C$3:$C$717)*1,المنصرف!$J$3:$J$717)</f>
        <v>0</v>
      </c>
      <c r="Z110" s="124">
        <f>SUMPRODUCT(($Z$3=المنصرف!$E$3:$E$717)*1,('بيان العهد والتسويات'!$C110=المنصرف!$C$3:$C$717)*1,المنصرف!$G$3:$G$717)</f>
        <v>0</v>
      </c>
      <c r="AA110" s="123">
        <f>SUMPRODUCT(($Z$3=المنصرف!$E$3:$E$717)*1,('بيان العهد والتسويات'!$C110=المنصرف!$C$3:$C$717)*1,المنصرف!$J$3:$J$717)</f>
        <v>0</v>
      </c>
      <c r="AB110" s="121">
        <f>SUMPRODUCT(($AB$3=المنصرف!$E$3:$E$717)*1,('بيان العهد والتسويات'!$C110=المنصرف!$C$3:$C$717)*1,المنصرف!$G$3:$G$717)</f>
        <v>0</v>
      </c>
      <c r="AC110" s="122">
        <f>SUMPRODUCT(($AB$3=المنصرف!$E$3:$E$717)*1,('بيان العهد والتسويات'!$C110=المنصرف!$C$3:$C$717)*1,المنصرف!$J$3:$J$717)</f>
        <v>0</v>
      </c>
      <c r="AD110" s="124">
        <f>SUMPRODUCT(($AD$3=المنصرف!$E$3:$E$717)*1,('بيان العهد والتسويات'!$C110=المنصرف!$C$3:$C$717)*1,المنصرف!$G$3:$G$717)</f>
        <v>0</v>
      </c>
      <c r="AE110" s="123">
        <f>SUMPRODUCT(($AD$3=المنصرف!$E$3:$E$717)*1,('بيان العهد والتسويات'!$C110=المنصرف!$C$3:$C$717)*1,المنصرف!$J$3:$J$717)</f>
        <v>0</v>
      </c>
      <c r="AF110" s="121">
        <f>SUMPRODUCT(($AF$3=المنصرف!$E$3:$E$717)*1,('بيان العهد والتسويات'!$C110=المنصرف!$C$3:$C$717)*1,المنصرف!$G$3:$G$717)</f>
        <v>0</v>
      </c>
      <c r="AG110" s="122">
        <f>SUMPRODUCT(($AF$3=المنصرف!$E$3:$E$717)*1,('بيان العهد والتسويات'!$C110=المنصرف!$C$3:$C$717)*1,المنصرف!$J$3:$J$717)</f>
        <v>0</v>
      </c>
      <c r="AH110" s="124">
        <f>SUMPRODUCT(($AH$3=المنصرف!$E$3:$E$717)*1,('بيان العهد والتسويات'!$C110=المنصرف!$C$3:$C$717)*1,المنصرف!$G$3:$G$717)</f>
        <v>0</v>
      </c>
      <c r="AI110" s="123">
        <f>SUMPRODUCT(($AH$3=المنصرف!$E$3:$E$717)*1,('بيان العهد والتسويات'!$C110=المنصرف!$C$3:$C$717)*1,المنصرف!$J$3:$J$717)</f>
        <v>0</v>
      </c>
      <c r="AJ110" s="145">
        <f>SUMPRODUCT((AJ$3=المنصرف!$E$3:$E$717)*1,('بيان العهد والتسويات'!$C110=المنصرف!$C$3:$C$717)*1,المنصرف!$G$3:$G$717)</f>
        <v>0</v>
      </c>
      <c r="AK110" s="145">
        <f>SUMPRODUCT((AJ$3=المنصرف!$E$3:$E$717)*1,('بيان العهد والتسويات'!$C110=المنصرف!$C$3:$C$717)*1,المنصرف!$J$3:$J$717)</f>
        <v>0</v>
      </c>
      <c r="AL110" s="161">
        <f>SUMPRODUCT((AL$3=المنصرف!$E$3:$E$717)*1,('بيان العهد والتسويات'!$C110=المنصرف!$C$3:$C$717)*1,المنصرف!$G$3:$G$717)</f>
        <v>0</v>
      </c>
      <c r="AM110" s="161">
        <f>SUMPRODUCT((AL$3=المنصرف!$E$3:$E$717)*1,('بيان العهد والتسويات'!$C110=المنصرف!$C$3:$C$717)*1,المنصرف!$J$3:$J$717)</f>
        <v>0</v>
      </c>
      <c r="AN110" s="160">
        <f>SUMPRODUCT((AN$3=المنصرف!$E$3:$E$717)*1,('بيان العهد والتسويات'!$C110=المنصرف!$C$3:$C$717)*1,المنصرف!$G$3:$G$717)</f>
        <v>0</v>
      </c>
      <c r="AO110" s="160">
        <f>SUMPRODUCT((AN$3=المنصرف!$E$3:$E$717)*1,('بيان العهد والتسويات'!$C110=المنصرف!$C$3:$C$717)*1,المنصرف!$J$3:$J$717)</f>
        <v>0</v>
      </c>
      <c r="AP110" s="160">
        <f>SUMPRODUCT((AP$3=المنصرف!$E$3:$E$717)*1,('بيان العهد والتسويات'!$C110=المنصرف!$C$3:$C$717)*1,المنصرف!$G$3:$G$717)</f>
        <v>0</v>
      </c>
      <c r="AQ110" s="160">
        <f>SUMPRODUCT((AP$3=المنصرف!$E$3:$E$717)*1,('بيان العهد والتسويات'!$C110=المنصرف!$C$3:$C$717)*1,المنصرف!$J$3:$J$717)</f>
        <v>0</v>
      </c>
      <c r="AR110" s="160">
        <f>SUMPRODUCT((AR$3=المنصرف!$E$3:$E$717)*1,('بيان العهد والتسويات'!$C110=المنصرف!$C$3:$C$717)*1,المنصرف!$G$3:$G$717)</f>
        <v>0</v>
      </c>
      <c r="AS110" s="160">
        <f>SUMPRODUCT((AR$3=المنصرف!$E$3:$E$717)*1,('بيان العهد والتسويات'!$C110=المنصرف!$C$3:$C$717)*1,المنصرف!$J$3:$J$717)</f>
        <v>0</v>
      </c>
      <c r="AT110" s="160">
        <f>SUMPRODUCT((AT$3=المنصرف!$E$3:$E$717)*1,('بيان العهد والتسويات'!$C110=المنصرف!$C$3:$C$717)*1,المنصرف!$G$3:$G$717)</f>
        <v>0</v>
      </c>
      <c r="AU110" s="160">
        <f>SUMPRODUCT((AT$3=المنصرف!$E$3:$E$717)*1,('بيان العهد والتسويات'!$C110=المنصرف!$C$3:$C$717)*1,المنصرف!$J$3:$J$717)</f>
        <v>0</v>
      </c>
      <c r="AV110" s="160">
        <f>SUMPRODUCT((AV$3=المنصرف!$E$3:$E$717)*1,('بيان العهد والتسويات'!$C110=المنصرف!$C$3:$C$717)*1,المنصرف!$G$3:$G$717)</f>
        <v>0</v>
      </c>
      <c r="AW110" s="160">
        <f>SUMPRODUCT((AV$3=المنصرف!$E$3:$E$717)*1,('بيان العهد والتسويات'!$C110=المنصرف!$C$3:$C$717)*1,المنصرف!$J$3:$J$717)</f>
        <v>0</v>
      </c>
      <c r="AX110" s="160">
        <f>SUMPRODUCT((AX$3=المنصرف!$E$3:$E$717)*1,('بيان العهد والتسويات'!$C110=المنصرف!$C$3:$C$717)*1,المنصرف!$G$3:$G$717)</f>
        <v>0</v>
      </c>
      <c r="AY110" s="160">
        <f>SUMPRODUCT((AX$3=المنصرف!$E$3:$E$717)*1,('بيان العهد والتسويات'!$C110=المنصرف!$C$3:$C$717)*1,المنصرف!$J$3:$J$717)</f>
        <v>0</v>
      </c>
      <c r="AZ110" s="160">
        <f>SUMPRODUCT((AZ$3=المنصرف!$E$3:$E$717)*1,('بيان العهد والتسويات'!$C110=المنصرف!$C$3:$C$717)*1,المنصرف!$G$3:$G$717)</f>
        <v>0</v>
      </c>
      <c r="BA110" s="160">
        <f>SUMPRODUCT((AZ$3=المنصرف!$E$3:$E$717)*1,('بيان العهد والتسويات'!$C110=المنصرف!$C$3:$C$717)*1,المنصرف!$J$3:$J$717)</f>
        <v>0</v>
      </c>
      <c r="BB110" s="160">
        <f>SUMPRODUCT((BB$3=المنصرف!$E$3:$E$717)*1,('بيان العهد والتسويات'!$C110=المنصرف!$C$3:$C$717)*1,المنصرف!$G$3:$G$717)</f>
        <v>0</v>
      </c>
      <c r="BC110" s="160">
        <f>SUMPRODUCT((BB$3=المنصرف!$E$3:$E$717)*1,('بيان العهد والتسويات'!$C110=المنصرف!$C$3:$C$717)*1,المنصرف!$J$3:$J$717)</f>
        <v>0</v>
      </c>
      <c r="BD110" s="160">
        <f>SUMPRODUCT((BD$3=المنصرف!$E$3:$E$717)*1,('بيان العهد والتسويات'!$C110=المنصرف!$C$3:$C$717)*1,المنصرف!$G$3:$G$717)</f>
        <v>0</v>
      </c>
      <c r="BE110" s="160">
        <f>SUMPRODUCT((BD$3=المنصرف!$E$3:$E$717)*1,('بيان العهد والتسويات'!$C110=المنصرف!$C$3:$C$717)*1,المنصرف!$J$3:$J$717)</f>
        <v>0</v>
      </c>
      <c r="BF110" s="160">
        <f>SUMPRODUCT((BF$3=المنصرف!$E$3:$E$717)*1,('بيان العهد والتسويات'!$C110=المنصرف!$C$3:$C$717)*1,المنصرف!$G$3:$G$717)</f>
        <v>0</v>
      </c>
      <c r="BG110" s="160">
        <f>SUMPRODUCT((BF$3=المنصرف!$E$3:$E$717)*1,('بيان العهد والتسويات'!$C110=المنصرف!$C$3:$C$717)*1,المنصرف!$J$3:$J$717)</f>
        <v>0</v>
      </c>
      <c r="BH110" s="160">
        <f>SUMPRODUCT((BH$3=المنصرف!$E$3:$E$717)*1,('بيان العهد والتسويات'!$C110=المنصرف!$C$3:$C$717)*1,المنصرف!$G$3:$G$717)</f>
        <v>0</v>
      </c>
      <c r="BI110" s="160">
        <f>SUMPRODUCT((BH$3=المنصرف!$E$3:$E$717)*1,('بيان العهد والتسويات'!$C110=المنصرف!$C$3:$C$717)*1,المنصرف!$J$3:$J$717)</f>
        <v>0</v>
      </c>
      <c r="BJ110" s="160">
        <f>SUMPRODUCT((BJ$3=المنصرف!$E$3:$E$717)*1,('بيان العهد والتسويات'!$C110=المنصرف!$C$3:$C$717)*1,المنصرف!$G$3:$G$717)</f>
        <v>0</v>
      </c>
      <c r="BK110" s="160">
        <f>SUMPRODUCT((BJ$3=المنصرف!$E$3:$E$717)*1,('بيان العهد والتسويات'!$C110=المنصرف!$C$3:$C$717)*1,المنصرف!$J$3:$J$717)</f>
        <v>0</v>
      </c>
      <c r="BL110" s="160">
        <f>SUMPRODUCT((BL$3=المنصرف!$E$3:$E$717)*1,('بيان العهد والتسويات'!$C110=المنصرف!$C$3:$C$717)*1,المنصرف!$G$3:$G$717)</f>
        <v>0</v>
      </c>
      <c r="BM110" s="160">
        <f>SUMPRODUCT((BL$3=المنصرف!$E$3:$E$717)*1,('بيان العهد والتسويات'!$C110=المنصرف!$C$3:$C$717)*1,المنصرف!$J$3:$J$717)</f>
        <v>0</v>
      </c>
      <c r="BN110" s="160">
        <f>SUMPRODUCT((BN$3=المنصرف!$E$3:$E$717)*1,('بيان العهد والتسويات'!$C110=المنصرف!$C$3:$C$717)*1,المنصرف!$G$3:$G$717)</f>
        <v>0</v>
      </c>
      <c r="BO110" s="160">
        <f>SUMPRODUCT((BN$3=المنصرف!$E$3:$E$717)*1,('بيان العهد والتسويات'!$C110=المنصرف!$C$3:$C$717)*1,المنصرف!$J$3:$J$717)</f>
        <v>0</v>
      </c>
      <c r="BP110" s="160">
        <f>SUMPRODUCT((BP$3=المنصرف!$E$3:$E$717)*1,('بيان العهد والتسويات'!$C110=المنصرف!$C$3:$C$717)*1,المنصرف!$G$3:$G$717)</f>
        <v>0</v>
      </c>
      <c r="BQ110" s="160">
        <f>SUMPRODUCT((BP$3=المنصرف!$E$3:$E$717)*1,('بيان العهد والتسويات'!$C110=المنصرف!$C$3:$C$717)*1,المنصرف!$J$3:$J$717)</f>
        <v>0</v>
      </c>
      <c r="BR110" s="160">
        <f>SUMPRODUCT((BR$3=المنصرف!$E$3:$E$717)*1,('بيان العهد والتسويات'!$C110=المنصرف!$C$3:$C$717)*1,المنصرف!$G$3:$G$717)</f>
        <v>0</v>
      </c>
      <c r="BS110" s="160">
        <f>SUMPRODUCT((BR$3=المنصرف!$E$3:$E$717)*1,('بيان العهد والتسويات'!$C110=المنصرف!$C$3:$C$717)*1,المنصرف!$J$3:$J$717)</f>
        <v>0</v>
      </c>
      <c r="BT110" s="160">
        <f>SUMPRODUCT((BT$3=المنصرف!$E$3:$E$717)*1,('بيان العهد والتسويات'!$C110=المنصرف!$C$3:$C$717)*1,المنصرف!$G$3:$G$717)</f>
        <v>0</v>
      </c>
      <c r="BU110" s="160">
        <f>SUMPRODUCT((BT$3=المنصرف!$E$3:$E$717)*1,('بيان العهد والتسويات'!$C110=المنصرف!$C$3:$C$717)*1,المنصرف!$J$3:$J$717)</f>
        <v>0</v>
      </c>
      <c r="BV110" s="160">
        <f>SUMPRODUCT((BV$3=المنصرف!$E$3:$E$717)*1,('بيان العهد والتسويات'!$C110=المنصرف!$C$3:$C$717)*1,المنصرف!$G$3:$G$717)</f>
        <v>0</v>
      </c>
      <c r="BW110" s="160">
        <f>SUMPRODUCT((BV$3=المنصرف!$E$3:$E$717)*1,('بيان العهد والتسويات'!$C110=المنصرف!$C$3:$C$717)*1,المنصرف!$J$3:$J$717)</f>
        <v>0</v>
      </c>
      <c r="BX110" s="160">
        <f>SUMPRODUCT((BX$3=المنصرف!$E$3:$E$717)*1,('بيان العهد والتسويات'!$C110=المنصرف!$C$3:$C$717)*1,المنصرف!$G$3:$G$717)</f>
        <v>0</v>
      </c>
      <c r="BY110" s="160">
        <f>SUMPRODUCT((BX$3=المنصرف!$E$3:$E$717)*1,('بيان العهد والتسويات'!$C110=المنصرف!$C$3:$C$717)*1,المنصرف!$J$3:$J$717)</f>
        <v>0</v>
      </c>
      <c r="BZ110" s="160">
        <f>SUMPRODUCT((BZ$3=المنصرف!$E$3:$E$717)*1,('بيان العهد والتسويات'!$C110=المنصرف!$C$3:$C$717)*1,المنصرف!$G$3:$G$717)</f>
        <v>0</v>
      </c>
      <c r="CA110" s="160">
        <f>SUMPRODUCT((BZ$3=المنصرف!$E$3:$E$717)*1,('بيان العهد والتسويات'!$C110=المنصرف!$C$3:$C$717)*1,المنصرف!$J$3:$J$717)</f>
        <v>0</v>
      </c>
      <c r="CB110" s="160">
        <f>SUMPRODUCT((CB$3=المنصرف!$E$3:$E$717)*1,('بيان العهد والتسويات'!$C110=المنصرف!$C$3:$C$717)*1,المنصرف!$G$3:$G$717)</f>
        <v>0</v>
      </c>
      <c r="CC110" s="160">
        <f>SUMPRODUCT((CB$3=المنصرف!$E$3:$E$717)*1,('بيان العهد والتسويات'!$C110=المنصرف!$C$3:$C$717)*1,المنصرف!$J$3:$J$717)</f>
        <v>0</v>
      </c>
      <c r="CD110" s="160">
        <f>SUMPRODUCT((CD$3=المنصرف!$E$3:$E$717)*1,('بيان العهد والتسويات'!$C110=المنصرف!$C$3:$C$717)*1,المنصرف!$G$3:$G$717)</f>
        <v>0</v>
      </c>
      <c r="CE110" s="160">
        <f>SUMPRODUCT((CD$3=المنصرف!$E$3:$E$717)*1,('بيان العهد والتسويات'!$C110=المنصرف!$C$3:$C$717)*1,المنصرف!$J$3:$J$717)</f>
        <v>0</v>
      </c>
      <c r="CF110" s="160">
        <f>SUMPRODUCT((CF$3=المنصرف!$E$3:$E$717)*1,('بيان العهد والتسويات'!$C110=المنصرف!$C$3:$C$717)*1,المنصرف!$G$3:$G$717)</f>
        <v>0</v>
      </c>
      <c r="CG110" s="160">
        <f>SUMPRODUCT((CF$3=المنصرف!$E$3:$E$717)*1,('بيان العهد والتسويات'!$C110=المنصرف!$C$3:$C$717)*1,المنصرف!$J$3:$J$717)</f>
        <v>0</v>
      </c>
      <c r="CH110" s="160">
        <f>SUMPRODUCT((CH$3=المنصرف!$E$3:$E$717)*1,('بيان العهد والتسويات'!$C110=المنصرف!$C$3:$C$717)*1,المنصرف!$G$3:$G$717)</f>
        <v>0</v>
      </c>
      <c r="CI110" s="160">
        <f>SUMPRODUCT((CH$3=المنصرف!$E$3:$E$717)*1,('بيان العهد والتسويات'!$C110=المنصرف!$C$3:$C$717)*1,المنصرف!$J$3:$J$717)</f>
        <v>0</v>
      </c>
      <c r="CJ110" s="160">
        <f>SUMPRODUCT((CJ$3=المنصرف!$E$3:$E$717)*1,('بيان العهد والتسويات'!$C110=المنصرف!$C$3:$C$717)*1,المنصرف!$G$3:$G$717)</f>
        <v>0</v>
      </c>
      <c r="CK110" s="160">
        <f>SUMPRODUCT((CJ$3=المنصرف!$E$3:$E$717)*1,('بيان العهد والتسويات'!$C110=المنصرف!$C$3:$C$717)*1,المنصرف!$J$3:$J$717)</f>
        <v>0</v>
      </c>
      <c r="CL110" s="160">
        <f>SUMPRODUCT((CL$3=المنصرف!$E$3:$E$717)*1,('بيان العهد والتسويات'!$C110=المنصرف!$C$3:$C$717)*1,المنصرف!$G$3:$G$717)</f>
        <v>0</v>
      </c>
      <c r="CM110" s="160">
        <f>SUMPRODUCT((CL$3=المنصرف!$E$3:$E$717)*1,('بيان العهد والتسويات'!$C110=المنصرف!$C$3:$C$717)*1,المنصرف!$J$3:$J$717)</f>
        <v>0</v>
      </c>
      <c r="CN110" s="160">
        <f>SUMPRODUCT((CN$3=المنصرف!$E$3:$E$717)*1,('بيان العهد والتسويات'!$C110=المنصرف!$C$3:$C$717)*1,المنصرف!$G$3:$G$717)</f>
        <v>0</v>
      </c>
      <c r="CO110" s="160">
        <f>SUMPRODUCT((CN$3=المنصرف!$E$3:$E$717)*1,('بيان العهد والتسويات'!$C110=المنصرف!$C$3:$C$717)*1,المنصرف!$J$3:$J$717)</f>
        <v>0</v>
      </c>
      <c r="CP110" s="160">
        <f>SUMPRODUCT((CP$3=المنصرف!$E$3:$E$717)*1,('بيان العهد والتسويات'!$C110=المنصرف!$C$3:$C$717)*1,المنصرف!$G$3:$G$717)</f>
        <v>0</v>
      </c>
      <c r="CQ110" s="160">
        <f>SUMPRODUCT((CP$3=المنصرف!$E$3:$E$717)*1,('بيان العهد والتسويات'!$C110=المنصرف!$C$3:$C$717)*1,المنصرف!$J$3:$J$717)</f>
        <v>0</v>
      </c>
      <c r="CR110" s="160">
        <f>SUMPRODUCT((CR$3=المنصرف!$E$3:$E$717)*1,('بيان العهد والتسويات'!$C110=المنصرف!$C$3:$C$717)*1,المنصرف!$G$3:$G$717)</f>
        <v>0</v>
      </c>
      <c r="CS110" s="160">
        <f>SUMPRODUCT((CR$3=المنصرف!$E$3:$E$717)*1,('بيان العهد والتسويات'!$C110=المنصرف!$C$3:$C$717)*1,المنصرف!$J$3:$J$717)</f>
        <v>0</v>
      </c>
      <c r="CT110" s="160">
        <f>SUMPRODUCT((CT$3=المنصرف!$E$3:$E$717)*1,('بيان العهد والتسويات'!$C110=المنصرف!$C$3:$C$717)*1,المنصرف!$G$3:$G$717)</f>
        <v>0</v>
      </c>
      <c r="CU110" s="160">
        <f>SUMPRODUCT((CT$3=المنصرف!$E$3:$E$717)*1,('بيان العهد والتسويات'!$C110=المنصرف!$C$3:$C$717)*1,المنصرف!$J$3:$J$717)</f>
        <v>0</v>
      </c>
      <c r="CV110" s="160">
        <f>SUMPRODUCT((CV$3=المنصرف!$E$3:$E$717)*1,('بيان العهد والتسويات'!$C110=المنصرف!$C$3:$C$717)*1,المنصرف!$G$3:$G$717)</f>
        <v>0</v>
      </c>
      <c r="CW110" s="160">
        <f>SUMPRODUCT((CV$3=المنصرف!$E$3:$E$717)*1,('بيان العهد والتسويات'!$C110=المنصرف!$C$3:$C$717)*1,المنصرف!$J$3:$J$717)</f>
        <v>0</v>
      </c>
      <c r="CX110" s="160">
        <f>SUMPRODUCT((CX$3=المنصرف!$E$3:$E$717)*1,('بيان العهد والتسويات'!$C110=المنصرف!$C$3:$C$717)*1,المنصرف!$G$3:$G$717)</f>
        <v>0</v>
      </c>
      <c r="CY110" s="160">
        <f>SUMPRODUCT((CX$3=المنصرف!$E$3:$E$717)*1,('بيان العهد والتسويات'!$C110=المنصرف!$C$3:$C$717)*1,المنصرف!$J$3:$J$717)</f>
        <v>0</v>
      </c>
      <c r="CZ110" s="160">
        <f>SUMPRODUCT((CZ$3=المنصرف!$E$3:$E$717)*1,('بيان العهد والتسويات'!$C110=المنصرف!$C$3:$C$717)*1,المنصرف!$G$3:$G$717)</f>
        <v>0</v>
      </c>
      <c r="DA110" s="160">
        <f>SUMPRODUCT((CZ$3=المنصرف!$E$3:$E$717)*1,('بيان العهد والتسويات'!$C110=المنصرف!$C$3:$C$717)*1,المنصرف!$J$3:$J$717)</f>
        <v>0</v>
      </c>
    </row>
    <row r="111" spans="3:105" ht="20.25" x14ac:dyDescent="0.15">
      <c r="C111" s="134">
        <v>45943</v>
      </c>
      <c r="D111" s="121">
        <f>SUMPRODUCT(($D$3=المنصرف!$E$3:$E$717)*1,('بيان العهد والتسويات'!$C111=المنصرف!$C$3:$C$717)*1,المنصرف!$G$3:$G$717)</f>
        <v>0</v>
      </c>
      <c r="E111" s="122">
        <f>SUMPRODUCT(($D$3=المنصرف!$E$3:$E$717)*1,('بيان العهد والتسويات'!$C111=المنصرف!$C$3:$C$717)*1,المنصرف!$J$3:$J$717)</f>
        <v>0</v>
      </c>
      <c r="F111" s="124">
        <f>SUMPRODUCT(($F$3=المنصرف!$E$3:$E$717)*1,('بيان العهد والتسويات'!$C111=المنصرف!$C$3:$C$717)*1,المنصرف!$G$3:$G$717)</f>
        <v>0</v>
      </c>
      <c r="G111" s="123">
        <f>SUMPRODUCT(($F$3=المنصرف!$E$3:$E$717)*1,('بيان العهد والتسويات'!$C111=المنصرف!$C$3:$C$717)*1,المنصرف!$J$3:$J$717)</f>
        <v>0</v>
      </c>
      <c r="H111" s="121">
        <f>SUMPRODUCT(($H$3=المنصرف!$E$3:$E$717)*1,('بيان العهد والتسويات'!$C111=المنصرف!$C$3:$C$717)*1,المنصرف!$G$3:$G$717)</f>
        <v>0</v>
      </c>
      <c r="I111" s="122">
        <f>SUMPRODUCT(($H$3=المنصرف!$E$3:$E$717)*1,('بيان العهد والتسويات'!$C111=المنصرف!$C$3:$C$717)*1,المنصرف!$J$3:$J$717)</f>
        <v>0</v>
      </c>
      <c r="J111" s="124">
        <f>SUMPRODUCT(($J$3=المنصرف!$E$3:$E$717)*1,('بيان العهد والتسويات'!$C111=المنصرف!$C$3:$C$717)*1,المنصرف!$G$3:$G$717)</f>
        <v>0</v>
      </c>
      <c r="K111" s="123">
        <f>SUMPRODUCT(($J$3=المنصرف!$E$3:$E$717)*1,('بيان العهد والتسويات'!$C111=المنصرف!$C$3:$C$717)*1,المنصرف!$J$3:$J$717)</f>
        <v>0</v>
      </c>
      <c r="L111" s="121">
        <f>SUMPRODUCT(($L$3=المنصرف!$E$3:$E$717)*1,('بيان العهد والتسويات'!$C111=المنصرف!$C$3:$C$717)*1,المنصرف!$G$3:$G$717)</f>
        <v>0</v>
      </c>
      <c r="M111" s="122">
        <f>SUMPRODUCT(($L$3=المنصرف!$E$3:$E$717)*1,('بيان العهد والتسويات'!$C111=المنصرف!$C$3:$C$717)*1,المنصرف!$J$3:$J$717)</f>
        <v>0</v>
      </c>
      <c r="N111" s="124">
        <f>SUMPRODUCT(($N$3=المنصرف!$E$3:$E$717)*1,('بيان العهد والتسويات'!$C111=المنصرف!$C$3:$C$717)*1,المنصرف!$G$3:$G$717)</f>
        <v>0</v>
      </c>
      <c r="O111" s="123">
        <f>SUMPRODUCT(($N$3=المنصرف!$E$3:$E$717)*1,('بيان العهد والتسويات'!$C111=المنصرف!$C$3:$C$717)*1,المنصرف!$J$3:$J$717)</f>
        <v>0</v>
      </c>
      <c r="P111" s="121">
        <f>SUMPRODUCT(($P$3=المنصرف!$E$3:$E$717)*1,('بيان العهد والتسويات'!$C111=المنصرف!$C$3:$C$717)*1,المنصرف!$G$3:$G$717)</f>
        <v>0</v>
      </c>
      <c r="Q111" s="122">
        <f>SUMPRODUCT(($P$3=المنصرف!$E$3:$E$717)*1,('بيان العهد والتسويات'!$C111=المنصرف!$C$3:$C$717)*1,المنصرف!$J$3:$J$717)</f>
        <v>0</v>
      </c>
      <c r="R111" s="124">
        <f>SUMPRODUCT(($R$3=المنصرف!$E$3:$E$717)*1,('بيان العهد والتسويات'!$C111=المنصرف!$C$3:$C$717)*1,المنصرف!$G$3:$G$717)</f>
        <v>0</v>
      </c>
      <c r="S111" s="123">
        <f>SUMPRODUCT(($R$3=المنصرف!$E$3:$E$717)*1,('بيان العهد والتسويات'!$C111=المنصرف!$C$3:$C$717)*1,المنصرف!$J$3:$J$717)</f>
        <v>0</v>
      </c>
      <c r="T111" s="121">
        <f>SUMPRODUCT(($T$3=المنصرف!$E$3:$E$717)*1,('بيان العهد والتسويات'!$C111=المنصرف!$C$3:$C$717)*1,المنصرف!$G$3:$G$717)</f>
        <v>0</v>
      </c>
      <c r="U111" s="122">
        <f>SUMPRODUCT(($T$3=المنصرف!$E$3:$E$717)*1,('بيان العهد والتسويات'!$C111=المنصرف!$C$3:$C$717)*1,المنصرف!$J$3:$J$717)</f>
        <v>0</v>
      </c>
      <c r="V111" s="124">
        <f>SUMPRODUCT(($V$3=المنصرف!$E$3:$E$717)*1,('بيان العهد والتسويات'!$C111=المنصرف!$C$3:$C$717)*1,المنصرف!$G$3:$G$717)</f>
        <v>0</v>
      </c>
      <c r="W111" s="123">
        <f>SUMPRODUCT(($V$3=المنصرف!$E$3:$E$717)*1,('بيان العهد والتسويات'!$C111=المنصرف!$C$3:$C$717)*1,المنصرف!$J$3:$J$717)</f>
        <v>0</v>
      </c>
      <c r="X111" s="121">
        <f>SUMPRODUCT(($X$3=المنصرف!$E$3:$E$717)*1,('بيان العهد والتسويات'!$C111=المنصرف!$C$3:$C$717)*1,المنصرف!$G$3:$G$717)</f>
        <v>0</v>
      </c>
      <c r="Y111" s="122">
        <f>SUMPRODUCT(($X$3=المنصرف!$E$3:$E$717)*1,('بيان العهد والتسويات'!$C111=المنصرف!$C$3:$C$717)*1,المنصرف!$J$3:$J$717)</f>
        <v>0</v>
      </c>
      <c r="Z111" s="124">
        <f>SUMPRODUCT(($Z$3=المنصرف!$E$3:$E$717)*1,('بيان العهد والتسويات'!$C111=المنصرف!$C$3:$C$717)*1,المنصرف!$G$3:$G$717)</f>
        <v>0</v>
      </c>
      <c r="AA111" s="123">
        <f>SUMPRODUCT(($Z$3=المنصرف!$E$3:$E$717)*1,('بيان العهد والتسويات'!$C111=المنصرف!$C$3:$C$717)*1,المنصرف!$J$3:$J$717)</f>
        <v>0</v>
      </c>
      <c r="AB111" s="121">
        <f>SUMPRODUCT(($AB$3=المنصرف!$E$3:$E$717)*1,('بيان العهد والتسويات'!$C111=المنصرف!$C$3:$C$717)*1,المنصرف!$G$3:$G$717)</f>
        <v>0</v>
      </c>
      <c r="AC111" s="122">
        <f>SUMPRODUCT(($AB$3=المنصرف!$E$3:$E$717)*1,('بيان العهد والتسويات'!$C111=المنصرف!$C$3:$C$717)*1,المنصرف!$J$3:$J$717)</f>
        <v>0</v>
      </c>
      <c r="AD111" s="124">
        <f>SUMPRODUCT(($AD$3=المنصرف!$E$3:$E$717)*1,('بيان العهد والتسويات'!$C111=المنصرف!$C$3:$C$717)*1,المنصرف!$G$3:$G$717)</f>
        <v>0</v>
      </c>
      <c r="AE111" s="123">
        <f>SUMPRODUCT(($AD$3=المنصرف!$E$3:$E$717)*1,('بيان العهد والتسويات'!$C111=المنصرف!$C$3:$C$717)*1,المنصرف!$J$3:$J$717)</f>
        <v>0</v>
      </c>
      <c r="AF111" s="121">
        <f>SUMPRODUCT(($AF$3=المنصرف!$E$3:$E$717)*1,('بيان العهد والتسويات'!$C111=المنصرف!$C$3:$C$717)*1,المنصرف!$G$3:$G$717)</f>
        <v>0</v>
      </c>
      <c r="AG111" s="122">
        <f>SUMPRODUCT(($AF$3=المنصرف!$E$3:$E$717)*1,('بيان العهد والتسويات'!$C111=المنصرف!$C$3:$C$717)*1,المنصرف!$J$3:$J$717)</f>
        <v>0</v>
      </c>
      <c r="AH111" s="124">
        <f>SUMPRODUCT(($AH$3=المنصرف!$E$3:$E$717)*1,('بيان العهد والتسويات'!$C111=المنصرف!$C$3:$C$717)*1,المنصرف!$G$3:$G$717)</f>
        <v>0</v>
      </c>
      <c r="AI111" s="123">
        <f>SUMPRODUCT(($AH$3=المنصرف!$E$3:$E$717)*1,('بيان العهد والتسويات'!$C111=المنصرف!$C$3:$C$717)*1,المنصرف!$J$3:$J$717)</f>
        <v>0</v>
      </c>
      <c r="AJ111" s="145">
        <f>SUMPRODUCT((AJ$3=المنصرف!$E$3:$E$717)*1,('بيان العهد والتسويات'!$C111=المنصرف!$C$3:$C$717)*1,المنصرف!$G$3:$G$717)</f>
        <v>0</v>
      </c>
      <c r="AK111" s="145">
        <f>SUMPRODUCT((AJ$3=المنصرف!$E$3:$E$717)*1,('بيان العهد والتسويات'!$C111=المنصرف!$C$3:$C$717)*1,المنصرف!$J$3:$J$717)</f>
        <v>0</v>
      </c>
      <c r="AL111" s="161">
        <f>SUMPRODUCT((AL$3=المنصرف!$E$3:$E$717)*1,('بيان العهد والتسويات'!$C111=المنصرف!$C$3:$C$717)*1,المنصرف!$G$3:$G$717)</f>
        <v>0</v>
      </c>
      <c r="AM111" s="161">
        <f>SUMPRODUCT((AL$3=المنصرف!$E$3:$E$717)*1,('بيان العهد والتسويات'!$C111=المنصرف!$C$3:$C$717)*1,المنصرف!$J$3:$J$717)</f>
        <v>0</v>
      </c>
      <c r="AN111" s="160">
        <f>SUMPRODUCT((AN$3=المنصرف!$E$3:$E$717)*1,('بيان العهد والتسويات'!$C111=المنصرف!$C$3:$C$717)*1,المنصرف!$G$3:$G$717)</f>
        <v>0</v>
      </c>
      <c r="AO111" s="160">
        <f>SUMPRODUCT((AN$3=المنصرف!$E$3:$E$717)*1,('بيان العهد والتسويات'!$C111=المنصرف!$C$3:$C$717)*1,المنصرف!$J$3:$J$717)</f>
        <v>0</v>
      </c>
      <c r="AP111" s="160">
        <f>SUMPRODUCT((AP$3=المنصرف!$E$3:$E$717)*1,('بيان العهد والتسويات'!$C111=المنصرف!$C$3:$C$717)*1,المنصرف!$G$3:$G$717)</f>
        <v>0</v>
      </c>
      <c r="AQ111" s="160">
        <f>SUMPRODUCT((AP$3=المنصرف!$E$3:$E$717)*1,('بيان العهد والتسويات'!$C111=المنصرف!$C$3:$C$717)*1,المنصرف!$J$3:$J$717)</f>
        <v>0</v>
      </c>
      <c r="AR111" s="160">
        <f>SUMPRODUCT((AR$3=المنصرف!$E$3:$E$717)*1,('بيان العهد والتسويات'!$C111=المنصرف!$C$3:$C$717)*1,المنصرف!$G$3:$G$717)</f>
        <v>0</v>
      </c>
      <c r="AS111" s="160">
        <f>SUMPRODUCT((AR$3=المنصرف!$E$3:$E$717)*1,('بيان العهد والتسويات'!$C111=المنصرف!$C$3:$C$717)*1,المنصرف!$J$3:$J$717)</f>
        <v>0</v>
      </c>
      <c r="AT111" s="160">
        <f>SUMPRODUCT((AT$3=المنصرف!$E$3:$E$717)*1,('بيان العهد والتسويات'!$C111=المنصرف!$C$3:$C$717)*1,المنصرف!$G$3:$G$717)</f>
        <v>0</v>
      </c>
      <c r="AU111" s="160">
        <f>SUMPRODUCT((AT$3=المنصرف!$E$3:$E$717)*1,('بيان العهد والتسويات'!$C111=المنصرف!$C$3:$C$717)*1,المنصرف!$J$3:$J$717)</f>
        <v>0</v>
      </c>
      <c r="AV111" s="160">
        <f>SUMPRODUCT((AV$3=المنصرف!$E$3:$E$717)*1,('بيان العهد والتسويات'!$C111=المنصرف!$C$3:$C$717)*1,المنصرف!$G$3:$G$717)</f>
        <v>0</v>
      </c>
      <c r="AW111" s="160">
        <f>SUMPRODUCT((AV$3=المنصرف!$E$3:$E$717)*1,('بيان العهد والتسويات'!$C111=المنصرف!$C$3:$C$717)*1,المنصرف!$J$3:$J$717)</f>
        <v>0</v>
      </c>
      <c r="AX111" s="160">
        <f>SUMPRODUCT((AX$3=المنصرف!$E$3:$E$717)*1,('بيان العهد والتسويات'!$C111=المنصرف!$C$3:$C$717)*1,المنصرف!$G$3:$G$717)</f>
        <v>0</v>
      </c>
      <c r="AY111" s="160">
        <f>SUMPRODUCT((AX$3=المنصرف!$E$3:$E$717)*1,('بيان العهد والتسويات'!$C111=المنصرف!$C$3:$C$717)*1,المنصرف!$J$3:$J$717)</f>
        <v>0</v>
      </c>
      <c r="AZ111" s="160">
        <f>SUMPRODUCT((AZ$3=المنصرف!$E$3:$E$717)*1,('بيان العهد والتسويات'!$C111=المنصرف!$C$3:$C$717)*1,المنصرف!$G$3:$G$717)</f>
        <v>0</v>
      </c>
      <c r="BA111" s="160">
        <f>SUMPRODUCT((AZ$3=المنصرف!$E$3:$E$717)*1,('بيان العهد والتسويات'!$C111=المنصرف!$C$3:$C$717)*1,المنصرف!$J$3:$J$717)</f>
        <v>0</v>
      </c>
      <c r="BB111" s="160">
        <f>SUMPRODUCT((BB$3=المنصرف!$E$3:$E$717)*1,('بيان العهد والتسويات'!$C111=المنصرف!$C$3:$C$717)*1,المنصرف!$G$3:$G$717)</f>
        <v>0</v>
      </c>
      <c r="BC111" s="160">
        <f>SUMPRODUCT((BB$3=المنصرف!$E$3:$E$717)*1,('بيان العهد والتسويات'!$C111=المنصرف!$C$3:$C$717)*1,المنصرف!$J$3:$J$717)</f>
        <v>0</v>
      </c>
      <c r="BD111" s="160">
        <f>SUMPRODUCT((BD$3=المنصرف!$E$3:$E$717)*1,('بيان العهد والتسويات'!$C111=المنصرف!$C$3:$C$717)*1,المنصرف!$G$3:$G$717)</f>
        <v>0</v>
      </c>
      <c r="BE111" s="160">
        <f>SUMPRODUCT((BD$3=المنصرف!$E$3:$E$717)*1,('بيان العهد والتسويات'!$C111=المنصرف!$C$3:$C$717)*1,المنصرف!$J$3:$J$717)</f>
        <v>0</v>
      </c>
      <c r="BF111" s="160">
        <f>SUMPRODUCT((BF$3=المنصرف!$E$3:$E$717)*1,('بيان العهد والتسويات'!$C111=المنصرف!$C$3:$C$717)*1,المنصرف!$G$3:$G$717)</f>
        <v>0</v>
      </c>
      <c r="BG111" s="160">
        <f>SUMPRODUCT((BF$3=المنصرف!$E$3:$E$717)*1,('بيان العهد والتسويات'!$C111=المنصرف!$C$3:$C$717)*1,المنصرف!$J$3:$J$717)</f>
        <v>0</v>
      </c>
      <c r="BH111" s="160">
        <f>SUMPRODUCT((BH$3=المنصرف!$E$3:$E$717)*1,('بيان العهد والتسويات'!$C111=المنصرف!$C$3:$C$717)*1,المنصرف!$G$3:$G$717)</f>
        <v>0</v>
      </c>
      <c r="BI111" s="160">
        <f>SUMPRODUCT((BH$3=المنصرف!$E$3:$E$717)*1,('بيان العهد والتسويات'!$C111=المنصرف!$C$3:$C$717)*1,المنصرف!$J$3:$J$717)</f>
        <v>0</v>
      </c>
      <c r="BJ111" s="160">
        <f>SUMPRODUCT((BJ$3=المنصرف!$E$3:$E$717)*1,('بيان العهد والتسويات'!$C111=المنصرف!$C$3:$C$717)*1,المنصرف!$G$3:$G$717)</f>
        <v>0</v>
      </c>
      <c r="BK111" s="160">
        <f>SUMPRODUCT((BJ$3=المنصرف!$E$3:$E$717)*1,('بيان العهد والتسويات'!$C111=المنصرف!$C$3:$C$717)*1,المنصرف!$J$3:$J$717)</f>
        <v>0</v>
      </c>
      <c r="BL111" s="160">
        <f>SUMPRODUCT((BL$3=المنصرف!$E$3:$E$717)*1,('بيان العهد والتسويات'!$C111=المنصرف!$C$3:$C$717)*1,المنصرف!$G$3:$G$717)</f>
        <v>0</v>
      </c>
      <c r="BM111" s="160">
        <f>SUMPRODUCT((BL$3=المنصرف!$E$3:$E$717)*1,('بيان العهد والتسويات'!$C111=المنصرف!$C$3:$C$717)*1,المنصرف!$J$3:$J$717)</f>
        <v>0</v>
      </c>
      <c r="BN111" s="160">
        <f>SUMPRODUCT((BN$3=المنصرف!$E$3:$E$717)*1,('بيان العهد والتسويات'!$C111=المنصرف!$C$3:$C$717)*1,المنصرف!$G$3:$G$717)</f>
        <v>0</v>
      </c>
      <c r="BO111" s="160">
        <f>SUMPRODUCT((BN$3=المنصرف!$E$3:$E$717)*1,('بيان العهد والتسويات'!$C111=المنصرف!$C$3:$C$717)*1,المنصرف!$J$3:$J$717)</f>
        <v>0</v>
      </c>
      <c r="BP111" s="160">
        <f>SUMPRODUCT((BP$3=المنصرف!$E$3:$E$717)*1,('بيان العهد والتسويات'!$C111=المنصرف!$C$3:$C$717)*1,المنصرف!$G$3:$G$717)</f>
        <v>0</v>
      </c>
      <c r="BQ111" s="160">
        <f>SUMPRODUCT((BP$3=المنصرف!$E$3:$E$717)*1,('بيان العهد والتسويات'!$C111=المنصرف!$C$3:$C$717)*1,المنصرف!$J$3:$J$717)</f>
        <v>0</v>
      </c>
      <c r="BR111" s="160">
        <f>SUMPRODUCT((BR$3=المنصرف!$E$3:$E$717)*1,('بيان العهد والتسويات'!$C111=المنصرف!$C$3:$C$717)*1,المنصرف!$G$3:$G$717)</f>
        <v>0</v>
      </c>
      <c r="BS111" s="160">
        <f>SUMPRODUCT((BR$3=المنصرف!$E$3:$E$717)*1,('بيان العهد والتسويات'!$C111=المنصرف!$C$3:$C$717)*1,المنصرف!$J$3:$J$717)</f>
        <v>0</v>
      </c>
      <c r="BT111" s="160">
        <f>SUMPRODUCT((BT$3=المنصرف!$E$3:$E$717)*1,('بيان العهد والتسويات'!$C111=المنصرف!$C$3:$C$717)*1,المنصرف!$G$3:$G$717)</f>
        <v>0</v>
      </c>
      <c r="BU111" s="160">
        <f>SUMPRODUCT((BT$3=المنصرف!$E$3:$E$717)*1,('بيان العهد والتسويات'!$C111=المنصرف!$C$3:$C$717)*1,المنصرف!$J$3:$J$717)</f>
        <v>0</v>
      </c>
      <c r="BV111" s="160">
        <f>SUMPRODUCT((BV$3=المنصرف!$E$3:$E$717)*1,('بيان العهد والتسويات'!$C111=المنصرف!$C$3:$C$717)*1,المنصرف!$G$3:$G$717)</f>
        <v>0</v>
      </c>
      <c r="BW111" s="160">
        <f>SUMPRODUCT((BV$3=المنصرف!$E$3:$E$717)*1,('بيان العهد والتسويات'!$C111=المنصرف!$C$3:$C$717)*1,المنصرف!$J$3:$J$717)</f>
        <v>0</v>
      </c>
      <c r="BX111" s="160">
        <f>SUMPRODUCT((BX$3=المنصرف!$E$3:$E$717)*1,('بيان العهد والتسويات'!$C111=المنصرف!$C$3:$C$717)*1,المنصرف!$G$3:$G$717)</f>
        <v>0</v>
      </c>
      <c r="BY111" s="160">
        <f>SUMPRODUCT((BX$3=المنصرف!$E$3:$E$717)*1,('بيان العهد والتسويات'!$C111=المنصرف!$C$3:$C$717)*1,المنصرف!$J$3:$J$717)</f>
        <v>0</v>
      </c>
      <c r="BZ111" s="160">
        <f>SUMPRODUCT((BZ$3=المنصرف!$E$3:$E$717)*1,('بيان العهد والتسويات'!$C111=المنصرف!$C$3:$C$717)*1,المنصرف!$G$3:$G$717)</f>
        <v>0</v>
      </c>
      <c r="CA111" s="160">
        <f>SUMPRODUCT((BZ$3=المنصرف!$E$3:$E$717)*1,('بيان العهد والتسويات'!$C111=المنصرف!$C$3:$C$717)*1,المنصرف!$J$3:$J$717)</f>
        <v>0</v>
      </c>
      <c r="CB111" s="160">
        <f>SUMPRODUCT((CB$3=المنصرف!$E$3:$E$717)*1,('بيان العهد والتسويات'!$C111=المنصرف!$C$3:$C$717)*1,المنصرف!$G$3:$G$717)</f>
        <v>0</v>
      </c>
      <c r="CC111" s="160">
        <f>SUMPRODUCT((CB$3=المنصرف!$E$3:$E$717)*1,('بيان العهد والتسويات'!$C111=المنصرف!$C$3:$C$717)*1,المنصرف!$J$3:$J$717)</f>
        <v>0</v>
      </c>
      <c r="CD111" s="160">
        <f>SUMPRODUCT((CD$3=المنصرف!$E$3:$E$717)*1,('بيان العهد والتسويات'!$C111=المنصرف!$C$3:$C$717)*1,المنصرف!$G$3:$G$717)</f>
        <v>0</v>
      </c>
      <c r="CE111" s="160">
        <f>SUMPRODUCT((CD$3=المنصرف!$E$3:$E$717)*1,('بيان العهد والتسويات'!$C111=المنصرف!$C$3:$C$717)*1,المنصرف!$J$3:$J$717)</f>
        <v>0</v>
      </c>
      <c r="CF111" s="160">
        <f>SUMPRODUCT((CF$3=المنصرف!$E$3:$E$717)*1,('بيان العهد والتسويات'!$C111=المنصرف!$C$3:$C$717)*1,المنصرف!$G$3:$G$717)</f>
        <v>0</v>
      </c>
      <c r="CG111" s="160">
        <f>SUMPRODUCT((CF$3=المنصرف!$E$3:$E$717)*1,('بيان العهد والتسويات'!$C111=المنصرف!$C$3:$C$717)*1,المنصرف!$J$3:$J$717)</f>
        <v>0</v>
      </c>
      <c r="CH111" s="160">
        <f>SUMPRODUCT((CH$3=المنصرف!$E$3:$E$717)*1,('بيان العهد والتسويات'!$C111=المنصرف!$C$3:$C$717)*1,المنصرف!$G$3:$G$717)</f>
        <v>0</v>
      </c>
      <c r="CI111" s="160">
        <f>SUMPRODUCT((CH$3=المنصرف!$E$3:$E$717)*1,('بيان العهد والتسويات'!$C111=المنصرف!$C$3:$C$717)*1,المنصرف!$J$3:$J$717)</f>
        <v>0</v>
      </c>
      <c r="CJ111" s="160">
        <f>SUMPRODUCT((CJ$3=المنصرف!$E$3:$E$717)*1,('بيان العهد والتسويات'!$C111=المنصرف!$C$3:$C$717)*1,المنصرف!$G$3:$G$717)</f>
        <v>0</v>
      </c>
      <c r="CK111" s="160">
        <f>SUMPRODUCT((CJ$3=المنصرف!$E$3:$E$717)*1,('بيان العهد والتسويات'!$C111=المنصرف!$C$3:$C$717)*1,المنصرف!$J$3:$J$717)</f>
        <v>0</v>
      </c>
      <c r="CL111" s="160">
        <f>SUMPRODUCT((CL$3=المنصرف!$E$3:$E$717)*1,('بيان العهد والتسويات'!$C111=المنصرف!$C$3:$C$717)*1,المنصرف!$G$3:$G$717)</f>
        <v>0</v>
      </c>
      <c r="CM111" s="160">
        <f>SUMPRODUCT((CL$3=المنصرف!$E$3:$E$717)*1,('بيان العهد والتسويات'!$C111=المنصرف!$C$3:$C$717)*1,المنصرف!$J$3:$J$717)</f>
        <v>0</v>
      </c>
      <c r="CN111" s="160">
        <f>SUMPRODUCT((CN$3=المنصرف!$E$3:$E$717)*1,('بيان العهد والتسويات'!$C111=المنصرف!$C$3:$C$717)*1,المنصرف!$G$3:$G$717)</f>
        <v>0</v>
      </c>
      <c r="CO111" s="160">
        <f>SUMPRODUCT((CN$3=المنصرف!$E$3:$E$717)*1,('بيان العهد والتسويات'!$C111=المنصرف!$C$3:$C$717)*1,المنصرف!$J$3:$J$717)</f>
        <v>0</v>
      </c>
      <c r="CP111" s="160">
        <f>SUMPRODUCT((CP$3=المنصرف!$E$3:$E$717)*1,('بيان العهد والتسويات'!$C111=المنصرف!$C$3:$C$717)*1,المنصرف!$G$3:$G$717)</f>
        <v>0</v>
      </c>
      <c r="CQ111" s="160">
        <f>SUMPRODUCT((CP$3=المنصرف!$E$3:$E$717)*1,('بيان العهد والتسويات'!$C111=المنصرف!$C$3:$C$717)*1,المنصرف!$J$3:$J$717)</f>
        <v>0</v>
      </c>
      <c r="CR111" s="160">
        <f>SUMPRODUCT((CR$3=المنصرف!$E$3:$E$717)*1,('بيان العهد والتسويات'!$C111=المنصرف!$C$3:$C$717)*1,المنصرف!$G$3:$G$717)</f>
        <v>0</v>
      </c>
      <c r="CS111" s="160">
        <f>SUMPRODUCT((CR$3=المنصرف!$E$3:$E$717)*1,('بيان العهد والتسويات'!$C111=المنصرف!$C$3:$C$717)*1,المنصرف!$J$3:$J$717)</f>
        <v>0</v>
      </c>
      <c r="CT111" s="160">
        <f>SUMPRODUCT((CT$3=المنصرف!$E$3:$E$717)*1,('بيان العهد والتسويات'!$C111=المنصرف!$C$3:$C$717)*1,المنصرف!$G$3:$G$717)</f>
        <v>0</v>
      </c>
      <c r="CU111" s="160">
        <f>SUMPRODUCT((CT$3=المنصرف!$E$3:$E$717)*1,('بيان العهد والتسويات'!$C111=المنصرف!$C$3:$C$717)*1,المنصرف!$J$3:$J$717)</f>
        <v>0</v>
      </c>
      <c r="CV111" s="160">
        <f>SUMPRODUCT((CV$3=المنصرف!$E$3:$E$717)*1,('بيان العهد والتسويات'!$C111=المنصرف!$C$3:$C$717)*1,المنصرف!$G$3:$G$717)</f>
        <v>0</v>
      </c>
      <c r="CW111" s="160">
        <f>SUMPRODUCT((CV$3=المنصرف!$E$3:$E$717)*1,('بيان العهد والتسويات'!$C111=المنصرف!$C$3:$C$717)*1,المنصرف!$J$3:$J$717)</f>
        <v>0</v>
      </c>
      <c r="CX111" s="160">
        <f>SUMPRODUCT((CX$3=المنصرف!$E$3:$E$717)*1,('بيان العهد والتسويات'!$C111=المنصرف!$C$3:$C$717)*1,المنصرف!$G$3:$G$717)</f>
        <v>0</v>
      </c>
      <c r="CY111" s="160">
        <f>SUMPRODUCT((CX$3=المنصرف!$E$3:$E$717)*1,('بيان العهد والتسويات'!$C111=المنصرف!$C$3:$C$717)*1,المنصرف!$J$3:$J$717)</f>
        <v>0</v>
      </c>
      <c r="CZ111" s="160">
        <f>SUMPRODUCT((CZ$3=المنصرف!$E$3:$E$717)*1,('بيان العهد والتسويات'!$C111=المنصرف!$C$3:$C$717)*1,المنصرف!$G$3:$G$717)</f>
        <v>0</v>
      </c>
      <c r="DA111" s="160">
        <f>SUMPRODUCT((CZ$3=المنصرف!$E$3:$E$717)*1,('بيان العهد والتسويات'!$C111=المنصرف!$C$3:$C$717)*1,المنصرف!$J$3:$J$717)</f>
        <v>0</v>
      </c>
    </row>
    <row r="112" spans="3:105" ht="20.25" x14ac:dyDescent="0.15">
      <c r="C112" s="134">
        <v>45944</v>
      </c>
      <c r="D112" s="121">
        <f>SUMPRODUCT(($D$3=المنصرف!$E$3:$E$717)*1,('بيان العهد والتسويات'!$C112=المنصرف!$C$3:$C$717)*1,المنصرف!$G$3:$G$717)</f>
        <v>0</v>
      </c>
      <c r="E112" s="122">
        <f>SUMPRODUCT(($D$3=المنصرف!$E$3:$E$717)*1,('بيان العهد والتسويات'!$C112=المنصرف!$C$3:$C$717)*1,المنصرف!$J$3:$J$717)</f>
        <v>0</v>
      </c>
      <c r="F112" s="124">
        <f>SUMPRODUCT(($F$3=المنصرف!$E$3:$E$717)*1,('بيان العهد والتسويات'!$C112=المنصرف!$C$3:$C$717)*1,المنصرف!$G$3:$G$717)</f>
        <v>0</v>
      </c>
      <c r="G112" s="123">
        <f>SUMPRODUCT(($F$3=المنصرف!$E$3:$E$717)*1,('بيان العهد والتسويات'!$C112=المنصرف!$C$3:$C$717)*1,المنصرف!$J$3:$J$717)</f>
        <v>0</v>
      </c>
      <c r="H112" s="121">
        <f>SUMPRODUCT(($H$3=المنصرف!$E$3:$E$717)*1,('بيان العهد والتسويات'!$C112=المنصرف!$C$3:$C$717)*1,المنصرف!$G$3:$G$717)</f>
        <v>0</v>
      </c>
      <c r="I112" s="122">
        <f>SUMPRODUCT(($H$3=المنصرف!$E$3:$E$717)*1,('بيان العهد والتسويات'!$C112=المنصرف!$C$3:$C$717)*1,المنصرف!$J$3:$J$717)</f>
        <v>0</v>
      </c>
      <c r="J112" s="124">
        <f>SUMPRODUCT(($J$3=المنصرف!$E$3:$E$717)*1,('بيان العهد والتسويات'!$C112=المنصرف!$C$3:$C$717)*1,المنصرف!$G$3:$G$717)</f>
        <v>0</v>
      </c>
      <c r="K112" s="123">
        <f>SUMPRODUCT(($J$3=المنصرف!$E$3:$E$717)*1,('بيان العهد والتسويات'!$C112=المنصرف!$C$3:$C$717)*1,المنصرف!$J$3:$J$717)</f>
        <v>0</v>
      </c>
      <c r="L112" s="121">
        <f>SUMPRODUCT(($L$3=المنصرف!$E$3:$E$717)*1,('بيان العهد والتسويات'!$C112=المنصرف!$C$3:$C$717)*1,المنصرف!$G$3:$G$717)</f>
        <v>0</v>
      </c>
      <c r="M112" s="122">
        <f>SUMPRODUCT(($L$3=المنصرف!$E$3:$E$717)*1,('بيان العهد والتسويات'!$C112=المنصرف!$C$3:$C$717)*1,المنصرف!$J$3:$J$717)</f>
        <v>0</v>
      </c>
      <c r="N112" s="124">
        <f>SUMPRODUCT(($N$3=المنصرف!$E$3:$E$717)*1,('بيان العهد والتسويات'!$C112=المنصرف!$C$3:$C$717)*1,المنصرف!$G$3:$G$717)</f>
        <v>0</v>
      </c>
      <c r="O112" s="123">
        <f>SUMPRODUCT(($N$3=المنصرف!$E$3:$E$717)*1,('بيان العهد والتسويات'!$C112=المنصرف!$C$3:$C$717)*1,المنصرف!$J$3:$J$717)</f>
        <v>0</v>
      </c>
      <c r="P112" s="121">
        <f>SUMPRODUCT(($P$3=المنصرف!$E$3:$E$717)*1,('بيان العهد والتسويات'!$C112=المنصرف!$C$3:$C$717)*1,المنصرف!$G$3:$G$717)</f>
        <v>0</v>
      </c>
      <c r="Q112" s="122">
        <f>SUMPRODUCT(($P$3=المنصرف!$E$3:$E$717)*1,('بيان العهد والتسويات'!$C112=المنصرف!$C$3:$C$717)*1,المنصرف!$J$3:$J$717)</f>
        <v>0</v>
      </c>
      <c r="R112" s="124">
        <f>SUMPRODUCT(($R$3=المنصرف!$E$3:$E$717)*1,('بيان العهد والتسويات'!$C112=المنصرف!$C$3:$C$717)*1,المنصرف!$G$3:$G$717)</f>
        <v>0</v>
      </c>
      <c r="S112" s="123">
        <f>SUMPRODUCT(($R$3=المنصرف!$E$3:$E$717)*1,('بيان العهد والتسويات'!$C112=المنصرف!$C$3:$C$717)*1,المنصرف!$J$3:$J$717)</f>
        <v>0</v>
      </c>
      <c r="T112" s="121">
        <f>SUMPRODUCT(($T$3=المنصرف!$E$3:$E$717)*1,('بيان العهد والتسويات'!$C112=المنصرف!$C$3:$C$717)*1,المنصرف!$G$3:$G$717)</f>
        <v>0</v>
      </c>
      <c r="U112" s="122">
        <f>SUMPRODUCT(($T$3=المنصرف!$E$3:$E$717)*1,('بيان العهد والتسويات'!$C112=المنصرف!$C$3:$C$717)*1,المنصرف!$J$3:$J$717)</f>
        <v>0</v>
      </c>
      <c r="V112" s="124">
        <f>SUMPRODUCT(($V$3=المنصرف!$E$3:$E$717)*1,('بيان العهد والتسويات'!$C112=المنصرف!$C$3:$C$717)*1,المنصرف!$G$3:$G$717)</f>
        <v>0</v>
      </c>
      <c r="W112" s="123">
        <f>SUMPRODUCT(($V$3=المنصرف!$E$3:$E$717)*1,('بيان العهد والتسويات'!$C112=المنصرف!$C$3:$C$717)*1,المنصرف!$J$3:$J$717)</f>
        <v>0</v>
      </c>
      <c r="X112" s="121">
        <f>SUMPRODUCT(($X$3=المنصرف!$E$3:$E$717)*1,('بيان العهد والتسويات'!$C112=المنصرف!$C$3:$C$717)*1,المنصرف!$G$3:$G$717)</f>
        <v>0</v>
      </c>
      <c r="Y112" s="122">
        <f>SUMPRODUCT(($X$3=المنصرف!$E$3:$E$717)*1,('بيان العهد والتسويات'!$C112=المنصرف!$C$3:$C$717)*1,المنصرف!$J$3:$J$717)</f>
        <v>0</v>
      </c>
      <c r="Z112" s="124">
        <f>SUMPRODUCT(($Z$3=المنصرف!$E$3:$E$717)*1,('بيان العهد والتسويات'!$C112=المنصرف!$C$3:$C$717)*1,المنصرف!$G$3:$G$717)</f>
        <v>0</v>
      </c>
      <c r="AA112" s="123">
        <f>SUMPRODUCT(($Z$3=المنصرف!$E$3:$E$717)*1,('بيان العهد والتسويات'!$C112=المنصرف!$C$3:$C$717)*1,المنصرف!$J$3:$J$717)</f>
        <v>0</v>
      </c>
      <c r="AB112" s="121">
        <f>SUMPRODUCT(($AB$3=المنصرف!$E$3:$E$717)*1,('بيان العهد والتسويات'!$C112=المنصرف!$C$3:$C$717)*1,المنصرف!$G$3:$G$717)</f>
        <v>0</v>
      </c>
      <c r="AC112" s="122">
        <f>SUMPRODUCT(($AB$3=المنصرف!$E$3:$E$717)*1,('بيان العهد والتسويات'!$C112=المنصرف!$C$3:$C$717)*1,المنصرف!$J$3:$J$717)</f>
        <v>0</v>
      </c>
      <c r="AD112" s="124">
        <f>SUMPRODUCT(($AD$3=المنصرف!$E$3:$E$717)*1,('بيان العهد والتسويات'!$C112=المنصرف!$C$3:$C$717)*1,المنصرف!$G$3:$G$717)</f>
        <v>0</v>
      </c>
      <c r="AE112" s="123">
        <f>SUMPRODUCT(($AD$3=المنصرف!$E$3:$E$717)*1,('بيان العهد والتسويات'!$C112=المنصرف!$C$3:$C$717)*1,المنصرف!$J$3:$J$717)</f>
        <v>0</v>
      </c>
      <c r="AF112" s="121">
        <f>SUMPRODUCT(($AF$3=المنصرف!$E$3:$E$717)*1,('بيان العهد والتسويات'!$C112=المنصرف!$C$3:$C$717)*1,المنصرف!$G$3:$G$717)</f>
        <v>0</v>
      </c>
      <c r="AG112" s="122">
        <f>SUMPRODUCT(($AF$3=المنصرف!$E$3:$E$717)*1,('بيان العهد والتسويات'!$C112=المنصرف!$C$3:$C$717)*1,المنصرف!$J$3:$J$717)</f>
        <v>0</v>
      </c>
      <c r="AH112" s="124">
        <f>SUMPRODUCT(($AH$3=المنصرف!$E$3:$E$717)*1,('بيان العهد والتسويات'!$C112=المنصرف!$C$3:$C$717)*1,المنصرف!$G$3:$G$717)</f>
        <v>0</v>
      </c>
      <c r="AI112" s="123">
        <f>SUMPRODUCT(($AH$3=المنصرف!$E$3:$E$717)*1,('بيان العهد والتسويات'!$C112=المنصرف!$C$3:$C$717)*1,المنصرف!$J$3:$J$717)</f>
        <v>0</v>
      </c>
      <c r="AJ112" s="145">
        <f>SUMPRODUCT((AJ$3=المنصرف!$E$3:$E$717)*1,('بيان العهد والتسويات'!$C112=المنصرف!$C$3:$C$717)*1,المنصرف!$G$3:$G$717)</f>
        <v>0</v>
      </c>
      <c r="AK112" s="145">
        <f>SUMPRODUCT((AJ$3=المنصرف!$E$3:$E$717)*1,('بيان العهد والتسويات'!$C112=المنصرف!$C$3:$C$717)*1,المنصرف!$J$3:$J$717)</f>
        <v>0</v>
      </c>
      <c r="AL112" s="161">
        <f>SUMPRODUCT((AL$3=المنصرف!$E$3:$E$717)*1,('بيان العهد والتسويات'!$C112=المنصرف!$C$3:$C$717)*1,المنصرف!$G$3:$G$717)</f>
        <v>0</v>
      </c>
      <c r="AM112" s="161">
        <f>SUMPRODUCT((AL$3=المنصرف!$E$3:$E$717)*1,('بيان العهد والتسويات'!$C112=المنصرف!$C$3:$C$717)*1,المنصرف!$J$3:$J$717)</f>
        <v>0</v>
      </c>
      <c r="AN112" s="160">
        <f>SUMPRODUCT((AN$3=المنصرف!$E$3:$E$717)*1,('بيان العهد والتسويات'!$C112=المنصرف!$C$3:$C$717)*1,المنصرف!$G$3:$G$717)</f>
        <v>0</v>
      </c>
      <c r="AO112" s="160">
        <f>SUMPRODUCT((AN$3=المنصرف!$E$3:$E$717)*1,('بيان العهد والتسويات'!$C112=المنصرف!$C$3:$C$717)*1,المنصرف!$J$3:$J$717)</f>
        <v>0</v>
      </c>
      <c r="AP112" s="160">
        <f>SUMPRODUCT((AP$3=المنصرف!$E$3:$E$717)*1,('بيان العهد والتسويات'!$C112=المنصرف!$C$3:$C$717)*1,المنصرف!$G$3:$G$717)</f>
        <v>0</v>
      </c>
      <c r="AQ112" s="160">
        <f>SUMPRODUCT((AP$3=المنصرف!$E$3:$E$717)*1,('بيان العهد والتسويات'!$C112=المنصرف!$C$3:$C$717)*1,المنصرف!$J$3:$J$717)</f>
        <v>0</v>
      </c>
      <c r="AR112" s="160">
        <f>SUMPRODUCT((AR$3=المنصرف!$E$3:$E$717)*1,('بيان العهد والتسويات'!$C112=المنصرف!$C$3:$C$717)*1,المنصرف!$G$3:$G$717)</f>
        <v>0</v>
      </c>
      <c r="AS112" s="160">
        <f>SUMPRODUCT((AR$3=المنصرف!$E$3:$E$717)*1,('بيان العهد والتسويات'!$C112=المنصرف!$C$3:$C$717)*1,المنصرف!$J$3:$J$717)</f>
        <v>0</v>
      </c>
      <c r="AT112" s="160">
        <f>SUMPRODUCT((AT$3=المنصرف!$E$3:$E$717)*1,('بيان العهد والتسويات'!$C112=المنصرف!$C$3:$C$717)*1,المنصرف!$G$3:$G$717)</f>
        <v>0</v>
      </c>
      <c r="AU112" s="160">
        <f>SUMPRODUCT((AT$3=المنصرف!$E$3:$E$717)*1,('بيان العهد والتسويات'!$C112=المنصرف!$C$3:$C$717)*1,المنصرف!$J$3:$J$717)</f>
        <v>0</v>
      </c>
      <c r="AV112" s="160">
        <f>SUMPRODUCT((AV$3=المنصرف!$E$3:$E$717)*1,('بيان العهد والتسويات'!$C112=المنصرف!$C$3:$C$717)*1,المنصرف!$G$3:$G$717)</f>
        <v>0</v>
      </c>
      <c r="AW112" s="160">
        <f>SUMPRODUCT((AV$3=المنصرف!$E$3:$E$717)*1,('بيان العهد والتسويات'!$C112=المنصرف!$C$3:$C$717)*1,المنصرف!$J$3:$J$717)</f>
        <v>0</v>
      </c>
      <c r="AX112" s="160">
        <f>SUMPRODUCT((AX$3=المنصرف!$E$3:$E$717)*1,('بيان العهد والتسويات'!$C112=المنصرف!$C$3:$C$717)*1,المنصرف!$G$3:$G$717)</f>
        <v>0</v>
      </c>
      <c r="AY112" s="160">
        <f>SUMPRODUCT((AX$3=المنصرف!$E$3:$E$717)*1,('بيان العهد والتسويات'!$C112=المنصرف!$C$3:$C$717)*1,المنصرف!$J$3:$J$717)</f>
        <v>0</v>
      </c>
      <c r="AZ112" s="160">
        <f>SUMPRODUCT((AZ$3=المنصرف!$E$3:$E$717)*1,('بيان العهد والتسويات'!$C112=المنصرف!$C$3:$C$717)*1,المنصرف!$G$3:$G$717)</f>
        <v>0</v>
      </c>
      <c r="BA112" s="160">
        <f>SUMPRODUCT((AZ$3=المنصرف!$E$3:$E$717)*1,('بيان العهد والتسويات'!$C112=المنصرف!$C$3:$C$717)*1,المنصرف!$J$3:$J$717)</f>
        <v>0</v>
      </c>
      <c r="BB112" s="160">
        <f>SUMPRODUCT((BB$3=المنصرف!$E$3:$E$717)*1,('بيان العهد والتسويات'!$C112=المنصرف!$C$3:$C$717)*1,المنصرف!$G$3:$G$717)</f>
        <v>0</v>
      </c>
      <c r="BC112" s="160">
        <f>SUMPRODUCT((BB$3=المنصرف!$E$3:$E$717)*1,('بيان العهد والتسويات'!$C112=المنصرف!$C$3:$C$717)*1,المنصرف!$J$3:$J$717)</f>
        <v>0</v>
      </c>
      <c r="BD112" s="160">
        <f>SUMPRODUCT((BD$3=المنصرف!$E$3:$E$717)*1,('بيان العهد والتسويات'!$C112=المنصرف!$C$3:$C$717)*1,المنصرف!$G$3:$G$717)</f>
        <v>0</v>
      </c>
      <c r="BE112" s="160">
        <f>SUMPRODUCT((BD$3=المنصرف!$E$3:$E$717)*1,('بيان العهد والتسويات'!$C112=المنصرف!$C$3:$C$717)*1,المنصرف!$J$3:$J$717)</f>
        <v>0</v>
      </c>
      <c r="BF112" s="160">
        <f>SUMPRODUCT((BF$3=المنصرف!$E$3:$E$717)*1,('بيان العهد والتسويات'!$C112=المنصرف!$C$3:$C$717)*1,المنصرف!$G$3:$G$717)</f>
        <v>0</v>
      </c>
      <c r="BG112" s="160">
        <f>SUMPRODUCT((BF$3=المنصرف!$E$3:$E$717)*1,('بيان العهد والتسويات'!$C112=المنصرف!$C$3:$C$717)*1,المنصرف!$J$3:$J$717)</f>
        <v>0</v>
      </c>
      <c r="BH112" s="160">
        <f>SUMPRODUCT((BH$3=المنصرف!$E$3:$E$717)*1,('بيان العهد والتسويات'!$C112=المنصرف!$C$3:$C$717)*1,المنصرف!$G$3:$G$717)</f>
        <v>0</v>
      </c>
      <c r="BI112" s="160">
        <f>SUMPRODUCT((BH$3=المنصرف!$E$3:$E$717)*1,('بيان العهد والتسويات'!$C112=المنصرف!$C$3:$C$717)*1,المنصرف!$J$3:$J$717)</f>
        <v>0</v>
      </c>
      <c r="BJ112" s="160">
        <f>SUMPRODUCT((BJ$3=المنصرف!$E$3:$E$717)*1,('بيان العهد والتسويات'!$C112=المنصرف!$C$3:$C$717)*1,المنصرف!$G$3:$G$717)</f>
        <v>0</v>
      </c>
      <c r="BK112" s="160">
        <f>SUMPRODUCT((BJ$3=المنصرف!$E$3:$E$717)*1,('بيان العهد والتسويات'!$C112=المنصرف!$C$3:$C$717)*1,المنصرف!$J$3:$J$717)</f>
        <v>0</v>
      </c>
      <c r="BL112" s="160">
        <f>SUMPRODUCT((BL$3=المنصرف!$E$3:$E$717)*1,('بيان العهد والتسويات'!$C112=المنصرف!$C$3:$C$717)*1,المنصرف!$G$3:$G$717)</f>
        <v>0</v>
      </c>
      <c r="BM112" s="160">
        <f>SUMPRODUCT((BL$3=المنصرف!$E$3:$E$717)*1,('بيان العهد والتسويات'!$C112=المنصرف!$C$3:$C$717)*1,المنصرف!$J$3:$J$717)</f>
        <v>0</v>
      </c>
      <c r="BN112" s="160">
        <f>SUMPRODUCT((BN$3=المنصرف!$E$3:$E$717)*1,('بيان العهد والتسويات'!$C112=المنصرف!$C$3:$C$717)*1,المنصرف!$G$3:$G$717)</f>
        <v>0</v>
      </c>
      <c r="BO112" s="160">
        <f>SUMPRODUCT((BN$3=المنصرف!$E$3:$E$717)*1,('بيان العهد والتسويات'!$C112=المنصرف!$C$3:$C$717)*1,المنصرف!$J$3:$J$717)</f>
        <v>0</v>
      </c>
      <c r="BP112" s="160">
        <f>SUMPRODUCT((BP$3=المنصرف!$E$3:$E$717)*1,('بيان العهد والتسويات'!$C112=المنصرف!$C$3:$C$717)*1,المنصرف!$G$3:$G$717)</f>
        <v>0</v>
      </c>
      <c r="BQ112" s="160">
        <f>SUMPRODUCT((BP$3=المنصرف!$E$3:$E$717)*1,('بيان العهد والتسويات'!$C112=المنصرف!$C$3:$C$717)*1,المنصرف!$J$3:$J$717)</f>
        <v>0</v>
      </c>
      <c r="BR112" s="160">
        <f>SUMPRODUCT((BR$3=المنصرف!$E$3:$E$717)*1,('بيان العهد والتسويات'!$C112=المنصرف!$C$3:$C$717)*1,المنصرف!$G$3:$G$717)</f>
        <v>0</v>
      </c>
      <c r="BS112" s="160">
        <f>SUMPRODUCT((BR$3=المنصرف!$E$3:$E$717)*1,('بيان العهد والتسويات'!$C112=المنصرف!$C$3:$C$717)*1,المنصرف!$J$3:$J$717)</f>
        <v>0</v>
      </c>
      <c r="BT112" s="160">
        <f>SUMPRODUCT((BT$3=المنصرف!$E$3:$E$717)*1,('بيان العهد والتسويات'!$C112=المنصرف!$C$3:$C$717)*1,المنصرف!$G$3:$G$717)</f>
        <v>0</v>
      </c>
      <c r="BU112" s="160">
        <f>SUMPRODUCT((BT$3=المنصرف!$E$3:$E$717)*1,('بيان العهد والتسويات'!$C112=المنصرف!$C$3:$C$717)*1,المنصرف!$J$3:$J$717)</f>
        <v>0</v>
      </c>
      <c r="BV112" s="160">
        <f>SUMPRODUCT((BV$3=المنصرف!$E$3:$E$717)*1,('بيان العهد والتسويات'!$C112=المنصرف!$C$3:$C$717)*1,المنصرف!$G$3:$G$717)</f>
        <v>0</v>
      </c>
      <c r="BW112" s="160">
        <f>SUMPRODUCT((BV$3=المنصرف!$E$3:$E$717)*1,('بيان العهد والتسويات'!$C112=المنصرف!$C$3:$C$717)*1,المنصرف!$J$3:$J$717)</f>
        <v>0</v>
      </c>
      <c r="BX112" s="160">
        <f>SUMPRODUCT((BX$3=المنصرف!$E$3:$E$717)*1,('بيان العهد والتسويات'!$C112=المنصرف!$C$3:$C$717)*1,المنصرف!$G$3:$G$717)</f>
        <v>0</v>
      </c>
      <c r="BY112" s="160">
        <f>SUMPRODUCT((BX$3=المنصرف!$E$3:$E$717)*1,('بيان العهد والتسويات'!$C112=المنصرف!$C$3:$C$717)*1,المنصرف!$J$3:$J$717)</f>
        <v>0</v>
      </c>
      <c r="BZ112" s="160">
        <f>SUMPRODUCT((BZ$3=المنصرف!$E$3:$E$717)*1,('بيان العهد والتسويات'!$C112=المنصرف!$C$3:$C$717)*1,المنصرف!$G$3:$G$717)</f>
        <v>0</v>
      </c>
      <c r="CA112" s="160">
        <f>SUMPRODUCT((BZ$3=المنصرف!$E$3:$E$717)*1,('بيان العهد والتسويات'!$C112=المنصرف!$C$3:$C$717)*1,المنصرف!$J$3:$J$717)</f>
        <v>0</v>
      </c>
      <c r="CB112" s="160">
        <f>SUMPRODUCT((CB$3=المنصرف!$E$3:$E$717)*1,('بيان العهد والتسويات'!$C112=المنصرف!$C$3:$C$717)*1,المنصرف!$G$3:$G$717)</f>
        <v>0</v>
      </c>
      <c r="CC112" s="160">
        <f>SUMPRODUCT((CB$3=المنصرف!$E$3:$E$717)*1,('بيان العهد والتسويات'!$C112=المنصرف!$C$3:$C$717)*1,المنصرف!$J$3:$J$717)</f>
        <v>0</v>
      </c>
      <c r="CD112" s="160">
        <f>SUMPRODUCT((CD$3=المنصرف!$E$3:$E$717)*1,('بيان العهد والتسويات'!$C112=المنصرف!$C$3:$C$717)*1,المنصرف!$G$3:$G$717)</f>
        <v>0</v>
      </c>
      <c r="CE112" s="160">
        <f>SUMPRODUCT((CD$3=المنصرف!$E$3:$E$717)*1,('بيان العهد والتسويات'!$C112=المنصرف!$C$3:$C$717)*1,المنصرف!$J$3:$J$717)</f>
        <v>0</v>
      </c>
      <c r="CF112" s="160">
        <f>SUMPRODUCT((CF$3=المنصرف!$E$3:$E$717)*1,('بيان العهد والتسويات'!$C112=المنصرف!$C$3:$C$717)*1,المنصرف!$G$3:$G$717)</f>
        <v>0</v>
      </c>
      <c r="CG112" s="160">
        <f>SUMPRODUCT((CF$3=المنصرف!$E$3:$E$717)*1,('بيان العهد والتسويات'!$C112=المنصرف!$C$3:$C$717)*1,المنصرف!$J$3:$J$717)</f>
        <v>0</v>
      </c>
      <c r="CH112" s="160">
        <f>SUMPRODUCT((CH$3=المنصرف!$E$3:$E$717)*1,('بيان العهد والتسويات'!$C112=المنصرف!$C$3:$C$717)*1,المنصرف!$G$3:$G$717)</f>
        <v>0</v>
      </c>
      <c r="CI112" s="160">
        <f>SUMPRODUCT((CH$3=المنصرف!$E$3:$E$717)*1,('بيان العهد والتسويات'!$C112=المنصرف!$C$3:$C$717)*1,المنصرف!$J$3:$J$717)</f>
        <v>0</v>
      </c>
      <c r="CJ112" s="160">
        <f>SUMPRODUCT((CJ$3=المنصرف!$E$3:$E$717)*1,('بيان العهد والتسويات'!$C112=المنصرف!$C$3:$C$717)*1,المنصرف!$G$3:$G$717)</f>
        <v>0</v>
      </c>
      <c r="CK112" s="160">
        <f>SUMPRODUCT((CJ$3=المنصرف!$E$3:$E$717)*1,('بيان العهد والتسويات'!$C112=المنصرف!$C$3:$C$717)*1,المنصرف!$J$3:$J$717)</f>
        <v>0</v>
      </c>
      <c r="CL112" s="160">
        <f>SUMPRODUCT((CL$3=المنصرف!$E$3:$E$717)*1,('بيان العهد والتسويات'!$C112=المنصرف!$C$3:$C$717)*1,المنصرف!$G$3:$G$717)</f>
        <v>0</v>
      </c>
      <c r="CM112" s="160">
        <f>SUMPRODUCT((CL$3=المنصرف!$E$3:$E$717)*1,('بيان العهد والتسويات'!$C112=المنصرف!$C$3:$C$717)*1,المنصرف!$J$3:$J$717)</f>
        <v>0</v>
      </c>
      <c r="CN112" s="160">
        <f>SUMPRODUCT((CN$3=المنصرف!$E$3:$E$717)*1,('بيان العهد والتسويات'!$C112=المنصرف!$C$3:$C$717)*1,المنصرف!$G$3:$G$717)</f>
        <v>0</v>
      </c>
      <c r="CO112" s="160">
        <f>SUMPRODUCT((CN$3=المنصرف!$E$3:$E$717)*1,('بيان العهد والتسويات'!$C112=المنصرف!$C$3:$C$717)*1,المنصرف!$J$3:$J$717)</f>
        <v>0</v>
      </c>
      <c r="CP112" s="160">
        <f>SUMPRODUCT((CP$3=المنصرف!$E$3:$E$717)*1,('بيان العهد والتسويات'!$C112=المنصرف!$C$3:$C$717)*1,المنصرف!$G$3:$G$717)</f>
        <v>0</v>
      </c>
      <c r="CQ112" s="160">
        <f>SUMPRODUCT((CP$3=المنصرف!$E$3:$E$717)*1,('بيان العهد والتسويات'!$C112=المنصرف!$C$3:$C$717)*1,المنصرف!$J$3:$J$717)</f>
        <v>0</v>
      </c>
      <c r="CR112" s="160">
        <f>SUMPRODUCT((CR$3=المنصرف!$E$3:$E$717)*1,('بيان العهد والتسويات'!$C112=المنصرف!$C$3:$C$717)*1,المنصرف!$G$3:$G$717)</f>
        <v>0</v>
      </c>
      <c r="CS112" s="160">
        <f>SUMPRODUCT((CR$3=المنصرف!$E$3:$E$717)*1,('بيان العهد والتسويات'!$C112=المنصرف!$C$3:$C$717)*1,المنصرف!$J$3:$J$717)</f>
        <v>0</v>
      </c>
      <c r="CT112" s="160">
        <f>SUMPRODUCT((CT$3=المنصرف!$E$3:$E$717)*1,('بيان العهد والتسويات'!$C112=المنصرف!$C$3:$C$717)*1,المنصرف!$G$3:$G$717)</f>
        <v>0</v>
      </c>
      <c r="CU112" s="160">
        <f>SUMPRODUCT((CT$3=المنصرف!$E$3:$E$717)*1,('بيان العهد والتسويات'!$C112=المنصرف!$C$3:$C$717)*1,المنصرف!$J$3:$J$717)</f>
        <v>0</v>
      </c>
      <c r="CV112" s="160">
        <f>SUMPRODUCT((CV$3=المنصرف!$E$3:$E$717)*1,('بيان العهد والتسويات'!$C112=المنصرف!$C$3:$C$717)*1,المنصرف!$G$3:$G$717)</f>
        <v>0</v>
      </c>
      <c r="CW112" s="160">
        <f>SUMPRODUCT((CV$3=المنصرف!$E$3:$E$717)*1,('بيان العهد والتسويات'!$C112=المنصرف!$C$3:$C$717)*1,المنصرف!$J$3:$J$717)</f>
        <v>0</v>
      </c>
      <c r="CX112" s="160">
        <f>SUMPRODUCT((CX$3=المنصرف!$E$3:$E$717)*1,('بيان العهد والتسويات'!$C112=المنصرف!$C$3:$C$717)*1,المنصرف!$G$3:$G$717)</f>
        <v>0</v>
      </c>
      <c r="CY112" s="160">
        <f>SUMPRODUCT((CX$3=المنصرف!$E$3:$E$717)*1,('بيان العهد والتسويات'!$C112=المنصرف!$C$3:$C$717)*1,المنصرف!$J$3:$J$717)</f>
        <v>0</v>
      </c>
      <c r="CZ112" s="160">
        <f>SUMPRODUCT((CZ$3=المنصرف!$E$3:$E$717)*1,('بيان العهد والتسويات'!$C112=المنصرف!$C$3:$C$717)*1,المنصرف!$G$3:$G$717)</f>
        <v>0</v>
      </c>
      <c r="DA112" s="160">
        <f>SUMPRODUCT((CZ$3=المنصرف!$E$3:$E$717)*1,('بيان العهد والتسويات'!$C112=المنصرف!$C$3:$C$717)*1,المنصرف!$J$3:$J$717)</f>
        <v>0</v>
      </c>
    </row>
    <row r="113" spans="3:105" ht="20.25" x14ac:dyDescent="0.15">
      <c r="C113" s="134">
        <v>45945</v>
      </c>
      <c r="D113" s="121">
        <f>SUMPRODUCT(($D$3=المنصرف!$E$3:$E$717)*1,('بيان العهد والتسويات'!$C113=المنصرف!$C$3:$C$717)*1,المنصرف!$G$3:$G$717)</f>
        <v>0</v>
      </c>
      <c r="E113" s="122">
        <f>SUMPRODUCT(($D$3=المنصرف!$E$3:$E$717)*1,('بيان العهد والتسويات'!$C113=المنصرف!$C$3:$C$717)*1,المنصرف!$J$3:$J$717)</f>
        <v>0</v>
      </c>
      <c r="F113" s="124">
        <f>SUMPRODUCT(($F$3=المنصرف!$E$3:$E$717)*1,('بيان العهد والتسويات'!$C113=المنصرف!$C$3:$C$717)*1,المنصرف!$G$3:$G$717)</f>
        <v>0</v>
      </c>
      <c r="G113" s="123">
        <f>SUMPRODUCT(($F$3=المنصرف!$E$3:$E$717)*1,('بيان العهد والتسويات'!$C113=المنصرف!$C$3:$C$717)*1,المنصرف!$J$3:$J$717)</f>
        <v>0</v>
      </c>
      <c r="H113" s="121">
        <f>SUMPRODUCT(($H$3=المنصرف!$E$3:$E$717)*1,('بيان العهد والتسويات'!$C113=المنصرف!$C$3:$C$717)*1,المنصرف!$G$3:$G$717)</f>
        <v>0</v>
      </c>
      <c r="I113" s="122">
        <f>SUMPRODUCT(($H$3=المنصرف!$E$3:$E$717)*1,('بيان العهد والتسويات'!$C113=المنصرف!$C$3:$C$717)*1,المنصرف!$J$3:$J$717)</f>
        <v>0</v>
      </c>
      <c r="J113" s="124">
        <f>SUMPRODUCT(($J$3=المنصرف!$E$3:$E$717)*1,('بيان العهد والتسويات'!$C113=المنصرف!$C$3:$C$717)*1,المنصرف!$G$3:$G$717)</f>
        <v>0</v>
      </c>
      <c r="K113" s="123">
        <f>SUMPRODUCT(($J$3=المنصرف!$E$3:$E$717)*1,('بيان العهد والتسويات'!$C113=المنصرف!$C$3:$C$717)*1,المنصرف!$J$3:$J$717)</f>
        <v>0</v>
      </c>
      <c r="L113" s="121">
        <f>SUMPRODUCT(($L$3=المنصرف!$E$3:$E$717)*1,('بيان العهد والتسويات'!$C113=المنصرف!$C$3:$C$717)*1,المنصرف!$G$3:$G$717)</f>
        <v>0</v>
      </c>
      <c r="M113" s="122">
        <f>SUMPRODUCT(($L$3=المنصرف!$E$3:$E$717)*1,('بيان العهد والتسويات'!$C113=المنصرف!$C$3:$C$717)*1,المنصرف!$J$3:$J$717)</f>
        <v>0</v>
      </c>
      <c r="N113" s="124">
        <f>SUMPRODUCT(($N$3=المنصرف!$E$3:$E$717)*1,('بيان العهد والتسويات'!$C113=المنصرف!$C$3:$C$717)*1,المنصرف!$G$3:$G$717)</f>
        <v>0</v>
      </c>
      <c r="O113" s="123">
        <f>SUMPRODUCT(($N$3=المنصرف!$E$3:$E$717)*1,('بيان العهد والتسويات'!$C113=المنصرف!$C$3:$C$717)*1,المنصرف!$J$3:$J$717)</f>
        <v>0</v>
      </c>
      <c r="P113" s="121">
        <f>SUMPRODUCT(($P$3=المنصرف!$E$3:$E$717)*1,('بيان العهد والتسويات'!$C113=المنصرف!$C$3:$C$717)*1,المنصرف!$G$3:$G$717)</f>
        <v>0</v>
      </c>
      <c r="Q113" s="122">
        <f>SUMPRODUCT(($P$3=المنصرف!$E$3:$E$717)*1,('بيان العهد والتسويات'!$C113=المنصرف!$C$3:$C$717)*1,المنصرف!$J$3:$J$717)</f>
        <v>0</v>
      </c>
      <c r="R113" s="124">
        <f>SUMPRODUCT(($R$3=المنصرف!$E$3:$E$717)*1,('بيان العهد والتسويات'!$C113=المنصرف!$C$3:$C$717)*1,المنصرف!$G$3:$G$717)</f>
        <v>0</v>
      </c>
      <c r="S113" s="123">
        <f>SUMPRODUCT(($R$3=المنصرف!$E$3:$E$717)*1,('بيان العهد والتسويات'!$C113=المنصرف!$C$3:$C$717)*1,المنصرف!$J$3:$J$717)</f>
        <v>0</v>
      </c>
      <c r="T113" s="121">
        <f>SUMPRODUCT(($T$3=المنصرف!$E$3:$E$717)*1,('بيان العهد والتسويات'!$C113=المنصرف!$C$3:$C$717)*1,المنصرف!$G$3:$G$717)</f>
        <v>0</v>
      </c>
      <c r="U113" s="122">
        <f>SUMPRODUCT(($T$3=المنصرف!$E$3:$E$717)*1,('بيان العهد والتسويات'!$C113=المنصرف!$C$3:$C$717)*1,المنصرف!$J$3:$J$717)</f>
        <v>0</v>
      </c>
      <c r="V113" s="124">
        <f>SUMPRODUCT(($V$3=المنصرف!$E$3:$E$717)*1,('بيان العهد والتسويات'!$C113=المنصرف!$C$3:$C$717)*1,المنصرف!$G$3:$G$717)</f>
        <v>0</v>
      </c>
      <c r="W113" s="123">
        <f>SUMPRODUCT(($V$3=المنصرف!$E$3:$E$717)*1,('بيان العهد والتسويات'!$C113=المنصرف!$C$3:$C$717)*1,المنصرف!$J$3:$J$717)</f>
        <v>0</v>
      </c>
      <c r="X113" s="121">
        <f>SUMPRODUCT(($X$3=المنصرف!$E$3:$E$717)*1,('بيان العهد والتسويات'!$C113=المنصرف!$C$3:$C$717)*1,المنصرف!$G$3:$G$717)</f>
        <v>0</v>
      </c>
      <c r="Y113" s="122">
        <f>SUMPRODUCT(($X$3=المنصرف!$E$3:$E$717)*1,('بيان العهد والتسويات'!$C113=المنصرف!$C$3:$C$717)*1,المنصرف!$J$3:$J$717)</f>
        <v>0</v>
      </c>
      <c r="Z113" s="124">
        <f>SUMPRODUCT(($Z$3=المنصرف!$E$3:$E$717)*1,('بيان العهد والتسويات'!$C113=المنصرف!$C$3:$C$717)*1,المنصرف!$G$3:$G$717)</f>
        <v>0</v>
      </c>
      <c r="AA113" s="123">
        <f>SUMPRODUCT(($Z$3=المنصرف!$E$3:$E$717)*1,('بيان العهد والتسويات'!$C113=المنصرف!$C$3:$C$717)*1,المنصرف!$J$3:$J$717)</f>
        <v>0</v>
      </c>
      <c r="AB113" s="121">
        <f>SUMPRODUCT(($AB$3=المنصرف!$E$3:$E$717)*1,('بيان العهد والتسويات'!$C113=المنصرف!$C$3:$C$717)*1,المنصرف!$G$3:$G$717)</f>
        <v>0</v>
      </c>
      <c r="AC113" s="122">
        <f>SUMPRODUCT(($AB$3=المنصرف!$E$3:$E$717)*1,('بيان العهد والتسويات'!$C113=المنصرف!$C$3:$C$717)*1,المنصرف!$J$3:$J$717)</f>
        <v>0</v>
      </c>
      <c r="AD113" s="124">
        <f>SUMPRODUCT(($AD$3=المنصرف!$E$3:$E$717)*1,('بيان العهد والتسويات'!$C113=المنصرف!$C$3:$C$717)*1,المنصرف!$G$3:$G$717)</f>
        <v>0</v>
      </c>
      <c r="AE113" s="123">
        <f>SUMPRODUCT(($AD$3=المنصرف!$E$3:$E$717)*1,('بيان العهد والتسويات'!$C113=المنصرف!$C$3:$C$717)*1,المنصرف!$J$3:$J$717)</f>
        <v>0</v>
      </c>
      <c r="AF113" s="121">
        <f>SUMPRODUCT(($AF$3=المنصرف!$E$3:$E$717)*1,('بيان العهد والتسويات'!$C113=المنصرف!$C$3:$C$717)*1,المنصرف!$G$3:$G$717)</f>
        <v>0</v>
      </c>
      <c r="AG113" s="122">
        <f>SUMPRODUCT(($AF$3=المنصرف!$E$3:$E$717)*1,('بيان العهد والتسويات'!$C113=المنصرف!$C$3:$C$717)*1,المنصرف!$J$3:$J$717)</f>
        <v>0</v>
      </c>
      <c r="AH113" s="124">
        <f>SUMPRODUCT(($AH$3=المنصرف!$E$3:$E$717)*1,('بيان العهد والتسويات'!$C113=المنصرف!$C$3:$C$717)*1,المنصرف!$G$3:$G$717)</f>
        <v>0</v>
      </c>
      <c r="AI113" s="123">
        <f>SUMPRODUCT(($AH$3=المنصرف!$E$3:$E$717)*1,('بيان العهد والتسويات'!$C113=المنصرف!$C$3:$C$717)*1,المنصرف!$J$3:$J$717)</f>
        <v>0</v>
      </c>
      <c r="AJ113" s="145">
        <f>SUMPRODUCT((AJ$3=المنصرف!$E$3:$E$717)*1,('بيان العهد والتسويات'!$C113=المنصرف!$C$3:$C$717)*1,المنصرف!$G$3:$G$717)</f>
        <v>0</v>
      </c>
      <c r="AK113" s="145">
        <f>SUMPRODUCT((AJ$3=المنصرف!$E$3:$E$717)*1,('بيان العهد والتسويات'!$C113=المنصرف!$C$3:$C$717)*1,المنصرف!$J$3:$J$717)</f>
        <v>0</v>
      </c>
      <c r="AL113" s="161">
        <f>SUMPRODUCT((AL$3=المنصرف!$E$3:$E$717)*1,('بيان العهد والتسويات'!$C113=المنصرف!$C$3:$C$717)*1,المنصرف!$G$3:$G$717)</f>
        <v>0</v>
      </c>
      <c r="AM113" s="161">
        <f>SUMPRODUCT((AL$3=المنصرف!$E$3:$E$717)*1,('بيان العهد والتسويات'!$C113=المنصرف!$C$3:$C$717)*1,المنصرف!$J$3:$J$717)</f>
        <v>0</v>
      </c>
      <c r="AN113" s="160">
        <f>SUMPRODUCT((AN$3=المنصرف!$E$3:$E$717)*1,('بيان العهد والتسويات'!$C113=المنصرف!$C$3:$C$717)*1,المنصرف!$G$3:$G$717)</f>
        <v>0</v>
      </c>
      <c r="AO113" s="160">
        <f>SUMPRODUCT((AN$3=المنصرف!$E$3:$E$717)*1,('بيان العهد والتسويات'!$C113=المنصرف!$C$3:$C$717)*1,المنصرف!$J$3:$J$717)</f>
        <v>0</v>
      </c>
      <c r="AP113" s="160">
        <f>SUMPRODUCT((AP$3=المنصرف!$E$3:$E$717)*1,('بيان العهد والتسويات'!$C113=المنصرف!$C$3:$C$717)*1,المنصرف!$G$3:$G$717)</f>
        <v>0</v>
      </c>
      <c r="AQ113" s="160">
        <f>SUMPRODUCT((AP$3=المنصرف!$E$3:$E$717)*1,('بيان العهد والتسويات'!$C113=المنصرف!$C$3:$C$717)*1,المنصرف!$J$3:$J$717)</f>
        <v>0</v>
      </c>
      <c r="AR113" s="160">
        <f>SUMPRODUCT((AR$3=المنصرف!$E$3:$E$717)*1,('بيان العهد والتسويات'!$C113=المنصرف!$C$3:$C$717)*1,المنصرف!$G$3:$G$717)</f>
        <v>0</v>
      </c>
      <c r="AS113" s="160">
        <f>SUMPRODUCT((AR$3=المنصرف!$E$3:$E$717)*1,('بيان العهد والتسويات'!$C113=المنصرف!$C$3:$C$717)*1,المنصرف!$J$3:$J$717)</f>
        <v>0</v>
      </c>
      <c r="AT113" s="160">
        <f>SUMPRODUCT((AT$3=المنصرف!$E$3:$E$717)*1,('بيان العهد والتسويات'!$C113=المنصرف!$C$3:$C$717)*1,المنصرف!$G$3:$G$717)</f>
        <v>0</v>
      </c>
      <c r="AU113" s="160">
        <f>SUMPRODUCT((AT$3=المنصرف!$E$3:$E$717)*1,('بيان العهد والتسويات'!$C113=المنصرف!$C$3:$C$717)*1,المنصرف!$J$3:$J$717)</f>
        <v>0</v>
      </c>
      <c r="AV113" s="160">
        <f>SUMPRODUCT((AV$3=المنصرف!$E$3:$E$717)*1,('بيان العهد والتسويات'!$C113=المنصرف!$C$3:$C$717)*1,المنصرف!$G$3:$G$717)</f>
        <v>0</v>
      </c>
      <c r="AW113" s="160">
        <f>SUMPRODUCT((AV$3=المنصرف!$E$3:$E$717)*1,('بيان العهد والتسويات'!$C113=المنصرف!$C$3:$C$717)*1,المنصرف!$J$3:$J$717)</f>
        <v>0</v>
      </c>
      <c r="AX113" s="160">
        <f>SUMPRODUCT((AX$3=المنصرف!$E$3:$E$717)*1,('بيان العهد والتسويات'!$C113=المنصرف!$C$3:$C$717)*1,المنصرف!$G$3:$G$717)</f>
        <v>0</v>
      </c>
      <c r="AY113" s="160">
        <f>SUMPRODUCT((AX$3=المنصرف!$E$3:$E$717)*1,('بيان العهد والتسويات'!$C113=المنصرف!$C$3:$C$717)*1,المنصرف!$J$3:$J$717)</f>
        <v>0</v>
      </c>
      <c r="AZ113" s="160">
        <f>SUMPRODUCT((AZ$3=المنصرف!$E$3:$E$717)*1,('بيان العهد والتسويات'!$C113=المنصرف!$C$3:$C$717)*1,المنصرف!$G$3:$G$717)</f>
        <v>0</v>
      </c>
      <c r="BA113" s="160">
        <f>SUMPRODUCT((AZ$3=المنصرف!$E$3:$E$717)*1,('بيان العهد والتسويات'!$C113=المنصرف!$C$3:$C$717)*1,المنصرف!$J$3:$J$717)</f>
        <v>0</v>
      </c>
      <c r="BB113" s="160">
        <f>SUMPRODUCT((BB$3=المنصرف!$E$3:$E$717)*1,('بيان العهد والتسويات'!$C113=المنصرف!$C$3:$C$717)*1,المنصرف!$G$3:$G$717)</f>
        <v>0</v>
      </c>
      <c r="BC113" s="160">
        <f>SUMPRODUCT((BB$3=المنصرف!$E$3:$E$717)*1,('بيان العهد والتسويات'!$C113=المنصرف!$C$3:$C$717)*1,المنصرف!$J$3:$J$717)</f>
        <v>0</v>
      </c>
      <c r="BD113" s="160">
        <f>SUMPRODUCT((BD$3=المنصرف!$E$3:$E$717)*1,('بيان العهد والتسويات'!$C113=المنصرف!$C$3:$C$717)*1,المنصرف!$G$3:$G$717)</f>
        <v>0</v>
      </c>
      <c r="BE113" s="160">
        <f>SUMPRODUCT((BD$3=المنصرف!$E$3:$E$717)*1,('بيان العهد والتسويات'!$C113=المنصرف!$C$3:$C$717)*1,المنصرف!$J$3:$J$717)</f>
        <v>0</v>
      </c>
      <c r="BF113" s="160">
        <f>SUMPRODUCT((BF$3=المنصرف!$E$3:$E$717)*1,('بيان العهد والتسويات'!$C113=المنصرف!$C$3:$C$717)*1,المنصرف!$G$3:$G$717)</f>
        <v>0</v>
      </c>
      <c r="BG113" s="160">
        <f>SUMPRODUCT((BF$3=المنصرف!$E$3:$E$717)*1,('بيان العهد والتسويات'!$C113=المنصرف!$C$3:$C$717)*1,المنصرف!$J$3:$J$717)</f>
        <v>0</v>
      </c>
      <c r="BH113" s="160">
        <f>SUMPRODUCT((BH$3=المنصرف!$E$3:$E$717)*1,('بيان العهد والتسويات'!$C113=المنصرف!$C$3:$C$717)*1,المنصرف!$G$3:$G$717)</f>
        <v>0</v>
      </c>
      <c r="BI113" s="160">
        <f>SUMPRODUCT((BH$3=المنصرف!$E$3:$E$717)*1,('بيان العهد والتسويات'!$C113=المنصرف!$C$3:$C$717)*1,المنصرف!$J$3:$J$717)</f>
        <v>0</v>
      </c>
      <c r="BJ113" s="160">
        <f>SUMPRODUCT((BJ$3=المنصرف!$E$3:$E$717)*1,('بيان العهد والتسويات'!$C113=المنصرف!$C$3:$C$717)*1,المنصرف!$G$3:$G$717)</f>
        <v>0</v>
      </c>
      <c r="BK113" s="160">
        <f>SUMPRODUCT((BJ$3=المنصرف!$E$3:$E$717)*1,('بيان العهد والتسويات'!$C113=المنصرف!$C$3:$C$717)*1,المنصرف!$J$3:$J$717)</f>
        <v>0</v>
      </c>
      <c r="BL113" s="160">
        <f>SUMPRODUCT((BL$3=المنصرف!$E$3:$E$717)*1,('بيان العهد والتسويات'!$C113=المنصرف!$C$3:$C$717)*1,المنصرف!$G$3:$G$717)</f>
        <v>0</v>
      </c>
      <c r="BM113" s="160">
        <f>SUMPRODUCT((BL$3=المنصرف!$E$3:$E$717)*1,('بيان العهد والتسويات'!$C113=المنصرف!$C$3:$C$717)*1,المنصرف!$J$3:$J$717)</f>
        <v>0</v>
      </c>
      <c r="BN113" s="160">
        <f>SUMPRODUCT((BN$3=المنصرف!$E$3:$E$717)*1,('بيان العهد والتسويات'!$C113=المنصرف!$C$3:$C$717)*1,المنصرف!$G$3:$G$717)</f>
        <v>0</v>
      </c>
      <c r="BO113" s="160">
        <f>SUMPRODUCT((BN$3=المنصرف!$E$3:$E$717)*1,('بيان العهد والتسويات'!$C113=المنصرف!$C$3:$C$717)*1,المنصرف!$J$3:$J$717)</f>
        <v>0</v>
      </c>
      <c r="BP113" s="160">
        <f>SUMPRODUCT((BP$3=المنصرف!$E$3:$E$717)*1,('بيان العهد والتسويات'!$C113=المنصرف!$C$3:$C$717)*1,المنصرف!$G$3:$G$717)</f>
        <v>0</v>
      </c>
      <c r="BQ113" s="160">
        <f>SUMPRODUCT((BP$3=المنصرف!$E$3:$E$717)*1,('بيان العهد والتسويات'!$C113=المنصرف!$C$3:$C$717)*1,المنصرف!$J$3:$J$717)</f>
        <v>0</v>
      </c>
      <c r="BR113" s="160">
        <f>SUMPRODUCT((BR$3=المنصرف!$E$3:$E$717)*1,('بيان العهد والتسويات'!$C113=المنصرف!$C$3:$C$717)*1,المنصرف!$G$3:$G$717)</f>
        <v>0</v>
      </c>
      <c r="BS113" s="160">
        <f>SUMPRODUCT((BR$3=المنصرف!$E$3:$E$717)*1,('بيان العهد والتسويات'!$C113=المنصرف!$C$3:$C$717)*1,المنصرف!$J$3:$J$717)</f>
        <v>0</v>
      </c>
      <c r="BT113" s="160">
        <f>SUMPRODUCT((BT$3=المنصرف!$E$3:$E$717)*1,('بيان العهد والتسويات'!$C113=المنصرف!$C$3:$C$717)*1,المنصرف!$G$3:$G$717)</f>
        <v>0</v>
      </c>
      <c r="BU113" s="160">
        <f>SUMPRODUCT((BT$3=المنصرف!$E$3:$E$717)*1,('بيان العهد والتسويات'!$C113=المنصرف!$C$3:$C$717)*1,المنصرف!$J$3:$J$717)</f>
        <v>0</v>
      </c>
      <c r="BV113" s="160">
        <f>SUMPRODUCT((BV$3=المنصرف!$E$3:$E$717)*1,('بيان العهد والتسويات'!$C113=المنصرف!$C$3:$C$717)*1,المنصرف!$G$3:$G$717)</f>
        <v>0</v>
      </c>
      <c r="BW113" s="160">
        <f>SUMPRODUCT((BV$3=المنصرف!$E$3:$E$717)*1,('بيان العهد والتسويات'!$C113=المنصرف!$C$3:$C$717)*1,المنصرف!$J$3:$J$717)</f>
        <v>0</v>
      </c>
      <c r="BX113" s="160">
        <f>SUMPRODUCT((BX$3=المنصرف!$E$3:$E$717)*1,('بيان العهد والتسويات'!$C113=المنصرف!$C$3:$C$717)*1,المنصرف!$G$3:$G$717)</f>
        <v>0</v>
      </c>
      <c r="BY113" s="160">
        <f>SUMPRODUCT((BX$3=المنصرف!$E$3:$E$717)*1,('بيان العهد والتسويات'!$C113=المنصرف!$C$3:$C$717)*1,المنصرف!$J$3:$J$717)</f>
        <v>0</v>
      </c>
      <c r="BZ113" s="160">
        <f>SUMPRODUCT((BZ$3=المنصرف!$E$3:$E$717)*1,('بيان العهد والتسويات'!$C113=المنصرف!$C$3:$C$717)*1,المنصرف!$G$3:$G$717)</f>
        <v>0</v>
      </c>
      <c r="CA113" s="160">
        <f>SUMPRODUCT((BZ$3=المنصرف!$E$3:$E$717)*1,('بيان العهد والتسويات'!$C113=المنصرف!$C$3:$C$717)*1,المنصرف!$J$3:$J$717)</f>
        <v>0</v>
      </c>
      <c r="CB113" s="160">
        <f>SUMPRODUCT((CB$3=المنصرف!$E$3:$E$717)*1,('بيان العهد والتسويات'!$C113=المنصرف!$C$3:$C$717)*1,المنصرف!$G$3:$G$717)</f>
        <v>0</v>
      </c>
      <c r="CC113" s="160">
        <f>SUMPRODUCT((CB$3=المنصرف!$E$3:$E$717)*1,('بيان العهد والتسويات'!$C113=المنصرف!$C$3:$C$717)*1,المنصرف!$J$3:$J$717)</f>
        <v>0</v>
      </c>
      <c r="CD113" s="160">
        <f>SUMPRODUCT((CD$3=المنصرف!$E$3:$E$717)*1,('بيان العهد والتسويات'!$C113=المنصرف!$C$3:$C$717)*1,المنصرف!$G$3:$G$717)</f>
        <v>0</v>
      </c>
      <c r="CE113" s="160">
        <f>SUMPRODUCT((CD$3=المنصرف!$E$3:$E$717)*1,('بيان العهد والتسويات'!$C113=المنصرف!$C$3:$C$717)*1,المنصرف!$J$3:$J$717)</f>
        <v>0</v>
      </c>
      <c r="CF113" s="160">
        <f>SUMPRODUCT((CF$3=المنصرف!$E$3:$E$717)*1,('بيان العهد والتسويات'!$C113=المنصرف!$C$3:$C$717)*1,المنصرف!$G$3:$G$717)</f>
        <v>0</v>
      </c>
      <c r="CG113" s="160">
        <f>SUMPRODUCT((CF$3=المنصرف!$E$3:$E$717)*1,('بيان العهد والتسويات'!$C113=المنصرف!$C$3:$C$717)*1,المنصرف!$J$3:$J$717)</f>
        <v>0</v>
      </c>
      <c r="CH113" s="160">
        <f>SUMPRODUCT((CH$3=المنصرف!$E$3:$E$717)*1,('بيان العهد والتسويات'!$C113=المنصرف!$C$3:$C$717)*1,المنصرف!$G$3:$G$717)</f>
        <v>0</v>
      </c>
      <c r="CI113" s="160">
        <f>SUMPRODUCT((CH$3=المنصرف!$E$3:$E$717)*1,('بيان العهد والتسويات'!$C113=المنصرف!$C$3:$C$717)*1,المنصرف!$J$3:$J$717)</f>
        <v>0</v>
      </c>
      <c r="CJ113" s="160">
        <f>SUMPRODUCT((CJ$3=المنصرف!$E$3:$E$717)*1,('بيان العهد والتسويات'!$C113=المنصرف!$C$3:$C$717)*1,المنصرف!$G$3:$G$717)</f>
        <v>0</v>
      </c>
      <c r="CK113" s="160">
        <f>SUMPRODUCT((CJ$3=المنصرف!$E$3:$E$717)*1,('بيان العهد والتسويات'!$C113=المنصرف!$C$3:$C$717)*1,المنصرف!$J$3:$J$717)</f>
        <v>0</v>
      </c>
      <c r="CL113" s="160">
        <f>SUMPRODUCT((CL$3=المنصرف!$E$3:$E$717)*1,('بيان العهد والتسويات'!$C113=المنصرف!$C$3:$C$717)*1,المنصرف!$G$3:$G$717)</f>
        <v>0</v>
      </c>
      <c r="CM113" s="160">
        <f>SUMPRODUCT((CL$3=المنصرف!$E$3:$E$717)*1,('بيان العهد والتسويات'!$C113=المنصرف!$C$3:$C$717)*1,المنصرف!$J$3:$J$717)</f>
        <v>0</v>
      </c>
      <c r="CN113" s="160">
        <f>SUMPRODUCT((CN$3=المنصرف!$E$3:$E$717)*1,('بيان العهد والتسويات'!$C113=المنصرف!$C$3:$C$717)*1,المنصرف!$G$3:$G$717)</f>
        <v>0</v>
      </c>
      <c r="CO113" s="160">
        <f>SUMPRODUCT((CN$3=المنصرف!$E$3:$E$717)*1,('بيان العهد والتسويات'!$C113=المنصرف!$C$3:$C$717)*1,المنصرف!$J$3:$J$717)</f>
        <v>0</v>
      </c>
      <c r="CP113" s="160">
        <f>SUMPRODUCT((CP$3=المنصرف!$E$3:$E$717)*1,('بيان العهد والتسويات'!$C113=المنصرف!$C$3:$C$717)*1,المنصرف!$G$3:$G$717)</f>
        <v>0</v>
      </c>
      <c r="CQ113" s="160">
        <f>SUMPRODUCT((CP$3=المنصرف!$E$3:$E$717)*1,('بيان العهد والتسويات'!$C113=المنصرف!$C$3:$C$717)*1,المنصرف!$J$3:$J$717)</f>
        <v>0</v>
      </c>
      <c r="CR113" s="160">
        <f>SUMPRODUCT((CR$3=المنصرف!$E$3:$E$717)*1,('بيان العهد والتسويات'!$C113=المنصرف!$C$3:$C$717)*1,المنصرف!$G$3:$G$717)</f>
        <v>0</v>
      </c>
      <c r="CS113" s="160">
        <f>SUMPRODUCT((CR$3=المنصرف!$E$3:$E$717)*1,('بيان العهد والتسويات'!$C113=المنصرف!$C$3:$C$717)*1,المنصرف!$J$3:$J$717)</f>
        <v>0</v>
      </c>
      <c r="CT113" s="160">
        <f>SUMPRODUCT((CT$3=المنصرف!$E$3:$E$717)*1,('بيان العهد والتسويات'!$C113=المنصرف!$C$3:$C$717)*1,المنصرف!$G$3:$G$717)</f>
        <v>0</v>
      </c>
      <c r="CU113" s="160">
        <f>SUMPRODUCT((CT$3=المنصرف!$E$3:$E$717)*1,('بيان العهد والتسويات'!$C113=المنصرف!$C$3:$C$717)*1,المنصرف!$J$3:$J$717)</f>
        <v>0</v>
      </c>
      <c r="CV113" s="160">
        <f>SUMPRODUCT((CV$3=المنصرف!$E$3:$E$717)*1,('بيان العهد والتسويات'!$C113=المنصرف!$C$3:$C$717)*1,المنصرف!$G$3:$G$717)</f>
        <v>0</v>
      </c>
      <c r="CW113" s="160">
        <f>SUMPRODUCT((CV$3=المنصرف!$E$3:$E$717)*1,('بيان العهد والتسويات'!$C113=المنصرف!$C$3:$C$717)*1,المنصرف!$J$3:$J$717)</f>
        <v>0</v>
      </c>
      <c r="CX113" s="160">
        <f>SUMPRODUCT((CX$3=المنصرف!$E$3:$E$717)*1,('بيان العهد والتسويات'!$C113=المنصرف!$C$3:$C$717)*1,المنصرف!$G$3:$G$717)</f>
        <v>0</v>
      </c>
      <c r="CY113" s="160">
        <f>SUMPRODUCT((CX$3=المنصرف!$E$3:$E$717)*1,('بيان العهد والتسويات'!$C113=المنصرف!$C$3:$C$717)*1,المنصرف!$J$3:$J$717)</f>
        <v>0</v>
      </c>
      <c r="CZ113" s="160">
        <f>SUMPRODUCT((CZ$3=المنصرف!$E$3:$E$717)*1,('بيان العهد والتسويات'!$C113=المنصرف!$C$3:$C$717)*1,المنصرف!$G$3:$G$717)</f>
        <v>0</v>
      </c>
      <c r="DA113" s="160">
        <f>SUMPRODUCT((CZ$3=المنصرف!$E$3:$E$717)*1,('بيان العهد والتسويات'!$C113=المنصرف!$C$3:$C$717)*1,المنصرف!$J$3:$J$717)</f>
        <v>0</v>
      </c>
    </row>
    <row r="114" spans="3:105" ht="20.25" x14ac:dyDescent="0.15">
      <c r="C114" s="134">
        <v>45946</v>
      </c>
      <c r="D114" s="121">
        <f>SUMPRODUCT(($D$3=المنصرف!$E$3:$E$717)*1,('بيان العهد والتسويات'!$C114=المنصرف!$C$3:$C$717)*1,المنصرف!$G$3:$G$717)</f>
        <v>0</v>
      </c>
      <c r="E114" s="122">
        <f>SUMPRODUCT(($D$3=المنصرف!$E$3:$E$717)*1,('بيان العهد والتسويات'!$C114=المنصرف!$C$3:$C$717)*1,المنصرف!$J$3:$J$717)</f>
        <v>0</v>
      </c>
      <c r="F114" s="124">
        <f>SUMPRODUCT(($F$3=المنصرف!$E$3:$E$717)*1,('بيان العهد والتسويات'!$C114=المنصرف!$C$3:$C$717)*1,المنصرف!$G$3:$G$717)</f>
        <v>0</v>
      </c>
      <c r="G114" s="123">
        <f>SUMPRODUCT(($F$3=المنصرف!$E$3:$E$717)*1,('بيان العهد والتسويات'!$C114=المنصرف!$C$3:$C$717)*1,المنصرف!$J$3:$J$717)</f>
        <v>0</v>
      </c>
      <c r="H114" s="121">
        <f>SUMPRODUCT(($H$3=المنصرف!$E$3:$E$717)*1,('بيان العهد والتسويات'!$C114=المنصرف!$C$3:$C$717)*1,المنصرف!$G$3:$G$717)</f>
        <v>0</v>
      </c>
      <c r="I114" s="122">
        <f>SUMPRODUCT(($H$3=المنصرف!$E$3:$E$717)*1,('بيان العهد والتسويات'!$C114=المنصرف!$C$3:$C$717)*1,المنصرف!$J$3:$J$717)</f>
        <v>0</v>
      </c>
      <c r="J114" s="124">
        <f>SUMPRODUCT(($J$3=المنصرف!$E$3:$E$717)*1,('بيان العهد والتسويات'!$C114=المنصرف!$C$3:$C$717)*1,المنصرف!$G$3:$G$717)</f>
        <v>0</v>
      </c>
      <c r="K114" s="123">
        <f>SUMPRODUCT(($J$3=المنصرف!$E$3:$E$717)*1,('بيان العهد والتسويات'!$C114=المنصرف!$C$3:$C$717)*1,المنصرف!$J$3:$J$717)</f>
        <v>0</v>
      </c>
      <c r="L114" s="121">
        <f>SUMPRODUCT(($L$3=المنصرف!$E$3:$E$717)*1,('بيان العهد والتسويات'!$C114=المنصرف!$C$3:$C$717)*1,المنصرف!$G$3:$G$717)</f>
        <v>0</v>
      </c>
      <c r="M114" s="122">
        <f>SUMPRODUCT(($L$3=المنصرف!$E$3:$E$717)*1,('بيان العهد والتسويات'!$C114=المنصرف!$C$3:$C$717)*1,المنصرف!$J$3:$J$717)</f>
        <v>0</v>
      </c>
      <c r="N114" s="124">
        <f>SUMPRODUCT(($N$3=المنصرف!$E$3:$E$717)*1,('بيان العهد والتسويات'!$C114=المنصرف!$C$3:$C$717)*1,المنصرف!$G$3:$G$717)</f>
        <v>0</v>
      </c>
      <c r="O114" s="123">
        <f>SUMPRODUCT(($N$3=المنصرف!$E$3:$E$717)*1,('بيان العهد والتسويات'!$C114=المنصرف!$C$3:$C$717)*1,المنصرف!$J$3:$J$717)</f>
        <v>0</v>
      </c>
      <c r="P114" s="121">
        <f>SUMPRODUCT(($P$3=المنصرف!$E$3:$E$717)*1,('بيان العهد والتسويات'!$C114=المنصرف!$C$3:$C$717)*1,المنصرف!$G$3:$G$717)</f>
        <v>0</v>
      </c>
      <c r="Q114" s="122">
        <f>SUMPRODUCT(($P$3=المنصرف!$E$3:$E$717)*1,('بيان العهد والتسويات'!$C114=المنصرف!$C$3:$C$717)*1,المنصرف!$J$3:$J$717)</f>
        <v>0</v>
      </c>
      <c r="R114" s="124">
        <f>SUMPRODUCT(($R$3=المنصرف!$E$3:$E$717)*1,('بيان العهد والتسويات'!$C114=المنصرف!$C$3:$C$717)*1,المنصرف!$G$3:$G$717)</f>
        <v>0</v>
      </c>
      <c r="S114" s="123">
        <f>SUMPRODUCT(($R$3=المنصرف!$E$3:$E$717)*1,('بيان العهد والتسويات'!$C114=المنصرف!$C$3:$C$717)*1,المنصرف!$J$3:$J$717)</f>
        <v>0</v>
      </c>
      <c r="T114" s="121">
        <f>SUMPRODUCT(($T$3=المنصرف!$E$3:$E$717)*1,('بيان العهد والتسويات'!$C114=المنصرف!$C$3:$C$717)*1,المنصرف!$G$3:$G$717)</f>
        <v>0</v>
      </c>
      <c r="U114" s="122">
        <f>SUMPRODUCT(($T$3=المنصرف!$E$3:$E$717)*1,('بيان العهد والتسويات'!$C114=المنصرف!$C$3:$C$717)*1,المنصرف!$J$3:$J$717)</f>
        <v>0</v>
      </c>
      <c r="V114" s="124">
        <f>SUMPRODUCT(($V$3=المنصرف!$E$3:$E$717)*1,('بيان العهد والتسويات'!$C114=المنصرف!$C$3:$C$717)*1,المنصرف!$G$3:$G$717)</f>
        <v>0</v>
      </c>
      <c r="W114" s="123">
        <f>SUMPRODUCT(($V$3=المنصرف!$E$3:$E$717)*1,('بيان العهد والتسويات'!$C114=المنصرف!$C$3:$C$717)*1,المنصرف!$J$3:$J$717)</f>
        <v>0</v>
      </c>
      <c r="X114" s="121">
        <f>SUMPRODUCT(($X$3=المنصرف!$E$3:$E$717)*1,('بيان العهد والتسويات'!$C114=المنصرف!$C$3:$C$717)*1,المنصرف!$G$3:$G$717)</f>
        <v>0</v>
      </c>
      <c r="Y114" s="122">
        <f>SUMPRODUCT(($X$3=المنصرف!$E$3:$E$717)*1,('بيان العهد والتسويات'!$C114=المنصرف!$C$3:$C$717)*1,المنصرف!$J$3:$J$717)</f>
        <v>0</v>
      </c>
      <c r="Z114" s="124">
        <f>SUMPRODUCT(($Z$3=المنصرف!$E$3:$E$717)*1,('بيان العهد والتسويات'!$C114=المنصرف!$C$3:$C$717)*1,المنصرف!$G$3:$G$717)</f>
        <v>0</v>
      </c>
      <c r="AA114" s="123">
        <f>SUMPRODUCT(($Z$3=المنصرف!$E$3:$E$717)*1,('بيان العهد والتسويات'!$C114=المنصرف!$C$3:$C$717)*1,المنصرف!$J$3:$J$717)</f>
        <v>0</v>
      </c>
      <c r="AB114" s="121">
        <f>SUMPRODUCT(($AB$3=المنصرف!$E$3:$E$717)*1,('بيان العهد والتسويات'!$C114=المنصرف!$C$3:$C$717)*1,المنصرف!$G$3:$G$717)</f>
        <v>0</v>
      </c>
      <c r="AC114" s="122">
        <f>SUMPRODUCT(($AB$3=المنصرف!$E$3:$E$717)*1,('بيان العهد والتسويات'!$C114=المنصرف!$C$3:$C$717)*1,المنصرف!$J$3:$J$717)</f>
        <v>0</v>
      </c>
      <c r="AD114" s="124">
        <f>SUMPRODUCT(($AD$3=المنصرف!$E$3:$E$717)*1,('بيان العهد والتسويات'!$C114=المنصرف!$C$3:$C$717)*1,المنصرف!$G$3:$G$717)</f>
        <v>0</v>
      </c>
      <c r="AE114" s="123">
        <f>SUMPRODUCT(($AD$3=المنصرف!$E$3:$E$717)*1,('بيان العهد والتسويات'!$C114=المنصرف!$C$3:$C$717)*1,المنصرف!$J$3:$J$717)</f>
        <v>0</v>
      </c>
      <c r="AF114" s="121">
        <f>SUMPRODUCT(($AF$3=المنصرف!$E$3:$E$717)*1,('بيان العهد والتسويات'!$C114=المنصرف!$C$3:$C$717)*1,المنصرف!$G$3:$G$717)</f>
        <v>0</v>
      </c>
      <c r="AG114" s="122">
        <f>SUMPRODUCT(($AF$3=المنصرف!$E$3:$E$717)*1,('بيان العهد والتسويات'!$C114=المنصرف!$C$3:$C$717)*1,المنصرف!$J$3:$J$717)</f>
        <v>0</v>
      </c>
      <c r="AH114" s="124">
        <f>SUMPRODUCT(($AH$3=المنصرف!$E$3:$E$717)*1,('بيان العهد والتسويات'!$C114=المنصرف!$C$3:$C$717)*1,المنصرف!$G$3:$G$717)</f>
        <v>0</v>
      </c>
      <c r="AI114" s="123">
        <f>SUMPRODUCT(($AH$3=المنصرف!$E$3:$E$717)*1,('بيان العهد والتسويات'!$C114=المنصرف!$C$3:$C$717)*1,المنصرف!$J$3:$J$717)</f>
        <v>0</v>
      </c>
      <c r="AJ114" s="145">
        <f>SUMPRODUCT((AJ$3=المنصرف!$E$3:$E$717)*1,('بيان العهد والتسويات'!$C114=المنصرف!$C$3:$C$717)*1,المنصرف!$G$3:$G$717)</f>
        <v>0</v>
      </c>
      <c r="AK114" s="145">
        <f>SUMPRODUCT((AJ$3=المنصرف!$E$3:$E$717)*1,('بيان العهد والتسويات'!$C114=المنصرف!$C$3:$C$717)*1,المنصرف!$J$3:$J$717)</f>
        <v>0</v>
      </c>
      <c r="AL114" s="161">
        <f>SUMPRODUCT((AL$3=المنصرف!$E$3:$E$717)*1,('بيان العهد والتسويات'!$C114=المنصرف!$C$3:$C$717)*1,المنصرف!$G$3:$G$717)</f>
        <v>0</v>
      </c>
      <c r="AM114" s="161">
        <f>SUMPRODUCT((AL$3=المنصرف!$E$3:$E$717)*1,('بيان العهد والتسويات'!$C114=المنصرف!$C$3:$C$717)*1,المنصرف!$J$3:$J$717)</f>
        <v>0</v>
      </c>
      <c r="AN114" s="160">
        <f>SUMPRODUCT((AN$3=المنصرف!$E$3:$E$717)*1,('بيان العهد والتسويات'!$C114=المنصرف!$C$3:$C$717)*1,المنصرف!$G$3:$G$717)</f>
        <v>0</v>
      </c>
      <c r="AO114" s="160">
        <f>SUMPRODUCT((AN$3=المنصرف!$E$3:$E$717)*1,('بيان العهد والتسويات'!$C114=المنصرف!$C$3:$C$717)*1,المنصرف!$J$3:$J$717)</f>
        <v>0</v>
      </c>
      <c r="AP114" s="160">
        <f>SUMPRODUCT((AP$3=المنصرف!$E$3:$E$717)*1,('بيان العهد والتسويات'!$C114=المنصرف!$C$3:$C$717)*1,المنصرف!$G$3:$G$717)</f>
        <v>0</v>
      </c>
      <c r="AQ114" s="160">
        <f>SUMPRODUCT((AP$3=المنصرف!$E$3:$E$717)*1,('بيان العهد والتسويات'!$C114=المنصرف!$C$3:$C$717)*1,المنصرف!$J$3:$J$717)</f>
        <v>0</v>
      </c>
      <c r="AR114" s="160">
        <f>SUMPRODUCT((AR$3=المنصرف!$E$3:$E$717)*1,('بيان العهد والتسويات'!$C114=المنصرف!$C$3:$C$717)*1,المنصرف!$G$3:$G$717)</f>
        <v>0</v>
      </c>
      <c r="AS114" s="160">
        <f>SUMPRODUCT((AR$3=المنصرف!$E$3:$E$717)*1,('بيان العهد والتسويات'!$C114=المنصرف!$C$3:$C$717)*1,المنصرف!$J$3:$J$717)</f>
        <v>0</v>
      </c>
      <c r="AT114" s="160">
        <f>SUMPRODUCT((AT$3=المنصرف!$E$3:$E$717)*1,('بيان العهد والتسويات'!$C114=المنصرف!$C$3:$C$717)*1,المنصرف!$G$3:$G$717)</f>
        <v>0</v>
      </c>
      <c r="AU114" s="160">
        <f>SUMPRODUCT((AT$3=المنصرف!$E$3:$E$717)*1,('بيان العهد والتسويات'!$C114=المنصرف!$C$3:$C$717)*1,المنصرف!$J$3:$J$717)</f>
        <v>0</v>
      </c>
      <c r="AV114" s="160">
        <f>SUMPRODUCT((AV$3=المنصرف!$E$3:$E$717)*1,('بيان العهد والتسويات'!$C114=المنصرف!$C$3:$C$717)*1,المنصرف!$G$3:$G$717)</f>
        <v>0</v>
      </c>
      <c r="AW114" s="160">
        <f>SUMPRODUCT((AV$3=المنصرف!$E$3:$E$717)*1,('بيان العهد والتسويات'!$C114=المنصرف!$C$3:$C$717)*1,المنصرف!$J$3:$J$717)</f>
        <v>0</v>
      </c>
      <c r="AX114" s="160">
        <f>SUMPRODUCT((AX$3=المنصرف!$E$3:$E$717)*1,('بيان العهد والتسويات'!$C114=المنصرف!$C$3:$C$717)*1,المنصرف!$G$3:$G$717)</f>
        <v>0</v>
      </c>
      <c r="AY114" s="160">
        <f>SUMPRODUCT((AX$3=المنصرف!$E$3:$E$717)*1,('بيان العهد والتسويات'!$C114=المنصرف!$C$3:$C$717)*1,المنصرف!$J$3:$J$717)</f>
        <v>0</v>
      </c>
      <c r="AZ114" s="160">
        <f>SUMPRODUCT((AZ$3=المنصرف!$E$3:$E$717)*1,('بيان العهد والتسويات'!$C114=المنصرف!$C$3:$C$717)*1,المنصرف!$G$3:$G$717)</f>
        <v>0</v>
      </c>
      <c r="BA114" s="160">
        <f>SUMPRODUCT((AZ$3=المنصرف!$E$3:$E$717)*1,('بيان العهد والتسويات'!$C114=المنصرف!$C$3:$C$717)*1,المنصرف!$J$3:$J$717)</f>
        <v>0</v>
      </c>
      <c r="BB114" s="160">
        <f>SUMPRODUCT((BB$3=المنصرف!$E$3:$E$717)*1,('بيان العهد والتسويات'!$C114=المنصرف!$C$3:$C$717)*1,المنصرف!$G$3:$G$717)</f>
        <v>0</v>
      </c>
      <c r="BC114" s="160">
        <f>SUMPRODUCT((BB$3=المنصرف!$E$3:$E$717)*1,('بيان العهد والتسويات'!$C114=المنصرف!$C$3:$C$717)*1,المنصرف!$J$3:$J$717)</f>
        <v>0</v>
      </c>
      <c r="BD114" s="160">
        <f>SUMPRODUCT((BD$3=المنصرف!$E$3:$E$717)*1,('بيان العهد والتسويات'!$C114=المنصرف!$C$3:$C$717)*1,المنصرف!$G$3:$G$717)</f>
        <v>0</v>
      </c>
      <c r="BE114" s="160">
        <f>SUMPRODUCT((BD$3=المنصرف!$E$3:$E$717)*1,('بيان العهد والتسويات'!$C114=المنصرف!$C$3:$C$717)*1,المنصرف!$J$3:$J$717)</f>
        <v>0</v>
      </c>
      <c r="BF114" s="160">
        <f>SUMPRODUCT((BF$3=المنصرف!$E$3:$E$717)*1,('بيان العهد والتسويات'!$C114=المنصرف!$C$3:$C$717)*1,المنصرف!$G$3:$G$717)</f>
        <v>0</v>
      </c>
      <c r="BG114" s="160">
        <f>SUMPRODUCT((BF$3=المنصرف!$E$3:$E$717)*1,('بيان العهد والتسويات'!$C114=المنصرف!$C$3:$C$717)*1,المنصرف!$J$3:$J$717)</f>
        <v>0</v>
      </c>
      <c r="BH114" s="160">
        <f>SUMPRODUCT((BH$3=المنصرف!$E$3:$E$717)*1,('بيان العهد والتسويات'!$C114=المنصرف!$C$3:$C$717)*1,المنصرف!$G$3:$G$717)</f>
        <v>0</v>
      </c>
      <c r="BI114" s="160">
        <f>SUMPRODUCT((BH$3=المنصرف!$E$3:$E$717)*1,('بيان العهد والتسويات'!$C114=المنصرف!$C$3:$C$717)*1,المنصرف!$J$3:$J$717)</f>
        <v>0</v>
      </c>
      <c r="BJ114" s="160">
        <f>SUMPRODUCT((BJ$3=المنصرف!$E$3:$E$717)*1,('بيان العهد والتسويات'!$C114=المنصرف!$C$3:$C$717)*1,المنصرف!$G$3:$G$717)</f>
        <v>0</v>
      </c>
      <c r="BK114" s="160">
        <f>SUMPRODUCT((BJ$3=المنصرف!$E$3:$E$717)*1,('بيان العهد والتسويات'!$C114=المنصرف!$C$3:$C$717)*1,المنصرف!$J$3:$J$717)</f>
        <v>0</v>
      </c>
      <c r="BL114" s="160">
        <f>SUMPRODUCT((BL$3=المنصرف!$E$3:$E$717)*1,('بيان العهد والتسويات'!$C114=المنصرف!$C$3:$C$717)*1,المنصرف!$G$3:$G$717)</f>
        <v>0</v>
      </c>
      <c r="BM114" s="160">
        <f>SUMPRODUCT((BL$3=المنصرف!$E$3:$E$717)*1,('بيان العهد والتسويات'!$C114=المنصرف!$C$3:$C$717)*1,المنصرف!$J$3:$J$717)</f>
        <v>0</v>
      </c>
      <c r="BN114" s="160">
        <f>SUMPRODUCT((BN$3=المنصرف!$E$3:$E$717)*1,('بيان العهد والتسويات'!$C114=المنصرف!$C$3:$C$717)*1,المنصرف!$G$3:$G$717)</f>
        <v>0</v>
      </c>
      <c r="BO114" s="160">
        <f>SUMPRODUCT((BN$3=المنصرف!$E$3:$E$717)*1,('بيان العهد والتسويات'!$C114=المنصرف!$C$3:$C$717)*1,المنصرف!$J$3:$J$717)</f>
        <v>0</v>
      </c>
      <c r="BP114" s="160">
        <f>SUMPRODUCT((BP$3=المنصرف!$E$3:$E$717)*1,('بيان العهد والتسويات'!$C114=المنصرف!$C$3:$C$717)*1,المنصرف!$G$3:$G$717)</f>
        <v>0</v>
      </c>
      <c r="BQ114" s="160">
        <f>SUMPRODUCT((BP$3=المنصرف!$E$3:$E$717)*1,('بيان العهد والتسويات'!$C114=المنصرف!$C$3:$C$717)*1,المنصرف!$J$3:$J$717)</f>
        <v>0</v>
      </c>
      <c r="BR114" s="160">
        <f>SUMPRODUCT((BR$3=المنصرف!$E$3:$E$717)*1,('بيان العهد والتسويات'!$C114=المنصرف!$C$3:$C$717)*1,المنصرف!$G$3:$G$717)</f>
        <v>0</v>
      </c>
      <c r="BS114" s="160">
        <f>SUMPRODUCT((BR$3=المنصرف!$E$3:$E$717)*1,('بيان العهد والتسويات'!$C114=المنصرف!$C$3:$C$717)*1,المنصرف!$J$3:$J$717)</f>
        <v>0</v>
      </c>
      <c r="BT114" s="160">
        <f>SUMPRODUCT((BT$3=المنصرف!$E$3:$E$717)*1,('بيان العهد والتسويات'!$C114=المنصرف!$C$3:$C$717)*1,المنصرف!$G$3:$G$717)</f>
        <v>0</v>
      </c>
      <c r="BU114" s="160">
        <f>SUMPRODUCT((BT$3=المنصرف!$E$3:$E$717)*1,('بيان العهد والتسويات'!$C114=المنصرف!$C$3:$C$717)*1,المنصرف!$J$3:$J$717)</f>
        <v>0</v>
      </c>
      <c r="BV114" s="160">
        <f>SUMPRODUCT((BV$3=المنصرف!$E$3:$E$717)*1,('بيان العهد والتسويات'!$C114=المنصرف!$C$3:$C$717)*1,المنصرف!$G$3:$G$717)</f>
        <v>0</v>
      </c>
      <c r="BW114" s="160">
        <f>SUMPRODUCT((BV$3=المنصرف!$E$3:$E$717)*1,('بيان العهد والتسويات'!$C114=المنصرف!$C$3:$C$717)*1,المنصرف!$J$3:$J$717)</f>
        <v>0</v>
      </c>
      <c r="BX114" s="160">
        <f>SUMPRODUCT((BX$3=المنصرف!$E$3:$E$717)*1,('بيان العهد والتسويات'!$C114=المنصرف!$C$3:$C$717)*1,المنصرف!$G$3:$G$717)</f>
        <v>0</v>
      </c>
      <c r="BY114" s="160">
        <f>SUMPRODUCT((BX$3=المنصرف!$E$3:$E$717)*1,('بيان العهد والتسويات'!$C114=المنصرف!$C$3:$C$717)*1,المنصرف!$J$3:$J$717)</f>
        <v>0</v>
      </c>
      <c r="BZ114" s="160">
        <f>SUMPRODUCT((BZ$3=المنصرف!$E$3:$E$717)*1,('بيان العهد والتسويات'!$C114=المنصرف!$C$3:$C$717)*1,المنصرف!$G$3:$G$717)</f>
        <v>0</v>
      </c>
      <c r="CA114" s="160">
        <f>SUMPRODUCT((BZ$3=المنصرف!$E$3:$E$717)*1,('بيان العهد والتسويات'!$C114=المنصرف!$C$3:$C$717)*1,المنصرف!$J$3:$J$717)</f>
        <v>0</v>
      </c>
      <c r="CB114" s="160">
        <f>SUMPRODUCT((CB$3=المنصرف!$E$3:$E$717)*1,('بيان العهد والتسويات'!$C114=المنصرف!$C$3:$C$717)*1,المنصرف!$G$3:$G$717)</f>
        <v>0</v>
      </c>
      <c r="CC114" s="160">
        <f>SUMPRODUCT((CB$3=المنصرف!$E$3:$E$717)*1,('بيان العهد والتسويات'!$C114=المنصرف!$C$3:$C$717)*1,المنصرف!$J$3:$J$717)</f>
        <v>0</v>
      </c>
      <c r="CD114" s="160">
        <f>SUMPRODUCT((CD$3=المنصرف!$E$3:$E$717)*1,('بيان العهد والتسويات'!$C114=المنصرف!$C$3:$C$717)*1,المنصرف!$G$3:$G$717)</f>
        <v>0</v>
      </c>
      <c r="CE114" s="160">
        <f>SUMPRODUCT((CD$3=المنصرف!$E$3:$E$717)*1,('بيان العهد والتسويات'!$C114=المنصرف!$C$3:$C$717)*1,المنصرف!$J$3:$J$717)</f>
        <v>0</v>
      </c>
      <c r="CF114" s="160">
        <f>SUMPRODUCT((CF$3=المنصرف!$E$3:$E$717)*1,('بيان العهد والتسويات'!$C114=المنصرف!$C$3:$C$717)*1,المنصرف!$G$3:$G$717)</f>
        <v>0</v>
      </c>
      <c r="CG114" s="160">
        <f>SUMPRODUCT((CF$3=المنصرف!$E$3:$E$717)*1,('بيان العهد والتسويات'!$C114=المنصرف!$C$3:$C$717)*1,المنصرف!$J$3:$J$717)</f>
        <v>0</v>
      </c>
      <c r="CH114" s="160">
        <f>SUMPRODUCT((CH$3=المنصرف!$E$3:$E$717)*1,('بيان العهد والتسويات'!$C114=المنصرف!$C$3:$C$717)*1,المنصرف!$G$3:$G$717)</f>
        <v>0</v>
      </c>
      <c r="CI114" s="160">
        <f>SUMPRODUCT((CH$3=المنصرف!$E$3:$E$717)*1,('بيان العهد والتسويات'!$C114=المنصرف!$C$3:$C$717)*1,المنصرف!$J$3:$J$717)</f>
        <v>0</v>
      </c>
      <c r="CJ114" s="160">
        <f>SUMPRODUCT((CJ$3=المنصرف!$E$3:$E$717)*1,('بيان العهد والتسويات'!$C114=المنصرف!$C$3:$C$717)*1,المنصرف!$G$3:$G$717)</f>
        <v>0</v>
      </c>
      <c r="CK114" s="160">
        <f>SUMPRODUCT((CJ$3=المنصرف!$E$3:$E$717)*1,('بيان العهد والتسويات'!$C114=المنصرف!$C$3:$C$717)*1,المنصرف!$J$3:$J$717)</f>
        <v>0</v>
      </c>
      <c r="CL114" s="160">
        <f>SUMPRODUCT((CL$3=المنصرف!$E$3:$E$717)*1,('بيان العهد والتسويات'!$C114=المنصرف!$C$3:$C$717)*1,المنصرف!$G$3:$G$717)</f>
        <v>0</v>
      </c>
      <c r="CM114" s="160">
        <f>SUMPRODUCT((CL$3=المنصرف!$E$3:$E$717)*1,('بيان العهد والتسويات'!$C114=المنصرف!$C$3:$C$717)*1,المنصرف!$J$3:$J$717)</f>
        <v>0</v>
      </c>
      <c r="CN114" s="160">
        <f>SUMPRODUCT((CN$3=المنصرف!$E$3:$E$717)*1,('بيان العهد والتسويات'!$C114=المنصرف!$C$3:$C$717)*1,المنصرف!$G$3:$G$717)</f>
        <v>0</v>
      </c>
      <c r="CO114" s="160">
        <f>SUMPRODUCT((CN$3=المنصرف!$E$3:$E$717)*1,('بيان العهد والتسويات'!$C114=المنصرف!$C$3:$C$717)*1,المنصرف!$J$3:$J$717)</f>
        <v>0</v>
      </c>
      <c r="CP114" s="160">
        <f>SUMPRODUCT((CP$3=المنصرف!$E$3:$E$717)*1,('بيان العهد والتسويات'!$C114=المنصرف!$C$3:$C$717)*1,المنصرف!$G$3:$G$717)</f>
        <v>0</v>
      </c>
      <c r="CQ114" s="160">
        <f>SUMPRODUCT((CP$3=المنصرف!$E$3:$E$717)*1,('بيان العهد والتسويات'!$C114=المنصرف!$C$3:$C$717)*1,المنصرف!$J$3:$J$717)</f>
        <v>0</v>
      </c>
      <c r="CR114" s="160">
        <f>SUMPRODUCT((CR$3=المنصرف!$E$3:$E$717)*1,('بيان العهد والتسويات'!$C114=المنصرف!$C$3:$C$717)*1,المنصرف!$G$3:$G$717)</f>
        <v>0</v>
      </c>
      <c r="CS114" s="160">
        <f>SUMPRODUCT((CR$3=المنصرف!$E$3:$E$717)*1,('بيان العهد والتسويات'!$C114=المنصرف!$C$3:$C$717)*1,المنصرف!$J$3:$J$717)</f>
        <v>0</v>
      </c>
      <c r="CT114" s="160">
        <f>SUMPRODUCT((CT$3=المنصرف!$E$3:$E$717)*1,('بيان العهد والتسويات'!$C114=المنصرف!$C$3:$C$717)*1,المنصرف!$G$3:$G$717)</f>
        <v>0</v>
      </c>
      <c r="CU114" s="160">
        <f>SUMPRODUCT((CT$3=المنصرف!$E$3:$E$717)*1,('بيان العهد والتسويات'!$C114=المنصرف!$C$3:$C$717)*1,المنصرف!$J$3:$J$717)</f>
        <v>0</v>
      </c>
      <c r="CV114" s="160">
        <f>SUMPRODUCT((CV$3=المنصرف!$E$3:$E$717)*1,('بيان العهد والتسويات'!$C114=المنصرف!$C$3:$C$717)*1,المنصرف!$G$3:$G$717)</f>
        <v>0</v>
      </c>
      <c r="CW114" s="160">
        <f>SUMPRODUCT((CV$3=المنصرف!$E$3:$E$717)*1,('بيان العهد والتسويات'!$C114=المنصرف!$C$3:$C$717)*1,المنصرف!$J$3:$J$717)</f>
        <v>0</v>
      </c>
      <c r="CX114" s="160">
        <f>SUMPRODUCT((CX$3=المنصرف!$E$3:$E$717)*1,('بيان العهد والتسويات'!$C114=المنصرف!$C$3:$C$717)*1,المنصرف!$G$3:$G$717)</f>
        <v>0</v>
      </c>
      <c r="CY114" s="160">
        <f>SUMPRODUCT((CX$3=المنصرف!$E$3:$E$717)*1,('بيان العهد والتسويات'!$C114=المنصرف!$C$3:$C$717)*1,المنصرف!$J$3:$J$717)</f>
        <v>0</v>
      </c>
      <c r="CZ114" s="160">
        <f>SUMPRODUCT((CZ$3=المنصرف!$E$3:$E$717)*1,('بيان العهد والتسويات'!$C114=المنصرف!$C$3:$C$717)*1,المنصرف!$G$3:$G$717)</f>
        <v>0</v>
      </c>
      <c r="DA114" s="160">
        <f>SUMPRODUCT((CZ$3=المنصرف!$E$3:$E$717)*1,('بيان العهد والتسويات'!$C114=المنصرف!$C$3:$C$717)*1,المنصرف!$J$3:$J$717)</f>
        <v>0</v>
      </c>
    </row>
    <row r="115" spans="3:105" ht="20.25" x14ac:dyDescent="0.15">
      <c r="C115" s="134">
        <v>45947</v>
      </c>
      <c r="D115" s="121">
        <f>SUMPRODUCT(($D$3=المنصرف!$E$3:$E$717)*1,('بيان العهد والتسويات'!$C115=المنصرف!$C$3:$C$717)*1,المنصرف!$G$3:$G$717)</f>
        <v>0</v>
      </c>
      <c r="E115" s="122">
        <f>SUMPRODUCT(($D$3=المنصرف!$E$3:$E$717)*1,('بيان العهد والتسويات'!$C115=المنصرف!$C$3:$C$717)*1,المنصرف!$J$3:$J$717)</f>
        <v>0</v>
      </c>
      <c r="F115" s="124">
        <f>SUMPRODUCT(($F$3=المنصرف!$E$3:$E$717)*1,('بيان العهد والتسويات'!$C115=المنصرف!$C$3:$C$717)*1,المنصرف!$G$3:$G$717)</f>
        <v>0</v>
      </c>
      <c r="G115" s="123">
        <f>SUMPRODUCT(($F$3=المنصرف!$E$3:$E$717)*1,('بيان العهد والتسويات'!$C115=المنصرف!$C$3:$C$717)*1,المنصرف!$J$3:$J$717)</f>
        <v>0</v>
      </c>
      <c r="H115" s="121">
        <f>SUMPRODUCT(($H$3=المنصرف!$E$3:$E$717)*1,('بيان العهد والتسويات'!$C115=المنصرف!$C$3:$C$717)*1,المنصرف!$G$3:$G$717)</f>
        <v>0</v>
      </c>
      <c r="I115" s="122">
        <f>SUMPRODUCT(($H$3=المنصرف!$E$3:$E$717)*1,('بيان العهد والتسويات'!$C115=المنصرف!$C$3:$C$717)*1,المنصرف!$J$3:$J$717)</f>
        <v>0</v>
      </c>
      <c r="J115" s="124">
        <f>SUMPRODUCT(($J$3=المنصرف!$E$3:$E$717)*1,('بيان العهد والتسويات'!$C115=المنصرف!$C$3:$C$717)*1,المنصرف!$G$3:$G$717)</f>
        <v>0</v>
      </c>
      <c r="K115" s="123">
        <f>SUMPRODUCT(($J$3=المنصرف!$E$3:$E$717)*1,('بيان العهد والتسويات'!$C115=المنصرف!$C$3:$C$717)*1,المنصرف!$J$3:$J$717)</f>
        <v>0</v>
      </c>
      <c r="L115" s="121">
        <f>SUMPRODUCT(($L$3=المنصرف!$E$3:$E$717)*1,('بيان العهد والتسويات'!$C115=المنصرف!$C$3:$C$717)*1,المنصرف!$G$3:$G$717)</f>
        <v>0</v>
      </c>
      <c r="M115" s="122">
        <f>SUMPRODUCT(($L$3=المنصرف!$E$3:$E$717)*1,('بيان العهد والتسويات'!$C115=المنصرف!$C$3:$C$717)*1,المنصرف!$J$3:$J$717)</f>
        <v>0</v>
      </c>
      <c r="N115" s="124">
        <f>SUMPRODUCT(($N$3=المنصرف!$E$3:$E$717)*1,('بيان العهد والتسويات'!$C115=المنصرف!$C$3:$C$717)*1,المنصرف!$G$3:$G$717)</f>
        <v>0</v>
      </c>
      <c r="O115" s="123">
        <f>SUMPRODUCT(($N$3=المنصرف!$E$3:$E$717)*1,('بيان العهد والتسويات'!$C115=المنصرف!$C$3:$C$717)*1,المنصرف!$J$3:$J$717)</f>
        <v>0</v>
      </c>
      <c r="P115" s="121">
        <f>SUMPRODUCT(($P$3=المنصرف!$E$3:$E$717)*1,('بيان العهد والتسويات'!$C115=المنصرف!$C$3:$C$717)*1,المنصرف!$G$3:$G$717)</f>
        <v>0</v>
      </c>
      <c r="Q115" s="122">
        <f>SUMPRODUCT(($P$3=المنصرف!$E$3:$E$717)*1,('بيان العهد والتسويات'!$C115=المنصرف!$C$3:$C$717)*1,المنصرف!$J$3:$J$717)</f>
        <v>0</v>
      </c>
      <c r="R115" s="124">
        <f>SUMPRODUCT(($R$3=المنصرف!$E$3:$E$717)*1,('بيان العهد والتسويات'!$C115=المنصرف!$C$3:$C$717)*1,المنصرف!$G$3:$G$717)</f>
        <v>0</v>
      </c>
      <c r="S115" s="123">
        <f>SUMPRODUCT(($R$3=المنصرف!$E$3:$E$717)*1,('بيان العهد والتسويات'!$C115=المنصرف!$C$3:$C$717)*1,المنصرف!$J$3:$J$717)</f>
        <v>0</v>
      </c>
      <c r="T115" s="121">
        <f>SUMPRODUCT(($T$3=المنصرف!$E$3:$E$717)*1,('بيان العهد والتسويات'!$C115=المنصرف!$C$3:$C$717)*1,المنصرف!$G$3:$G$717)</f>
        <v>0</v>
      </c>
      <c r="U115" s="122">
        <f>SUMPRODUCT(($T$3=المنصرف!$E$3:$E$717)*1,('بيان العهد والتسويات'!$C115=المنصرف!$C$3:$C$717)*1,المنصرف!$J$3:$J$717)</f>
        <v>0</v>
      </c>
      <c r="V115" s="124">
        <f>SUMPRODUCT(($V$3=المنصرف!$E$3:$E$717)*1,('بيان العهد والتسويات'!$C115=المنصرف!$C$3:$C$717)*1,المنصرف!$G$3:$G$717)</f>
        <v>0</v>
      </c>
      <c r="W115" s="123">
        <f>SUMPRODUCT(($V$3=المنصرف!$E$3:$E$717)*1,('بيان العهد والتسويات'!$C115=المنصرف!$C$3:$C$717)*1,المنصرف!$J$3:$J$717)</f>
        <v>0</v>
      </c>
      <c r="X115" s="121">
        <f>SUMPRODUCT(($X$3=المنصرف!$E$3:$E$717)*1,('بيان العهد والتسويات'!$C115=المنصرف!$C$3:$C$717)*1,المنصرف!$G$3:$G$717)</f>
        <v>0</v>
      </c>
      <c r="Y115" s="122">
        <f>SUMPRODUCT(($X$3=المنصرف!$E$3:$E$717)*1,('بيان العهد والتسويات'!$C115=المنصرف!$C$3:$C$717)*1,المنصرف!$J$3:$J$717)</f>
        <v>0</v>
      </c>
      <c r="Z115" s="124">
        <f>SUMPRODUCT(($Z$3=المنصرف!$E$3:$E$717)*1,('بيان العهد والتسويات'!$C115=المنصرف!$C$3:$C$717)*1,المنصرف!$G$3:$G$717)</f>
        <v>0</v>
      </c>
      <c r="AA115" s="123">
        <f>SUMPRODUCT(($Z$3=المنصرف!$E$3:$E$717)*1,('بيان العهد والتسويات'!$C115=المنصرف!$C$3:$C$717)*1,المنصرف!$J$3:$J$717)</f>
        <v>0</v>
      </c>
      <c r="AB115" s="121">
        <f>SUMPRODUCT(($AB$3=المنصرف!$E$3:$E$717)*1,('بيان العهد والتسويات'!$C115=المنصرف!$C$3:$C$717)*1,المنصرف!$G$3:$G$717)</f>
        <v>0</v>
      </c>
      <c r="AC115" s="122">
        <f>SUMPRODUCT(($AB$3=المنصرف!$E$3:$E$717)*1,('بيان العهد والتسويات'!$C115=المنصرف!$C$3:$C$717)*1,المنصرف!$J$3:$J$717)</f>
        <v>0</v>
      </c>
      <c r="AD115" s="124">
        <f>SUMPRODUCT(($AD$3=المنصرف!$E$3:$E$717)*1,('بيان العهد والتسويات'!$C115=المنصرف!$C$3:$C$717)*1,المنصرف!$G$3:$G$717)</f>
        <v>0</v>
      </c>
      <c r="AE115" s="123">
        <f>SUMPRODUCT(($AD$3=المنصرف!$E$3:$E$717)*1,('بيان العهد والتسويات'!$C115=المنصرف!$C$3:$C$717)*1,المنصرف!$J$3:$J$717)</f>
        <v>0</v>
      </c>
      <c r="AF115" s="121">
        <f>SUMPRODUCT(($AF$3=المنصرف!$E$3:$E$717)*1,('بيان العهد والتسويات'!$C115=المنصرف!$C$3:$C$717)*1,المنصرف!$G$3:$G$717)</f>
        <v>0</v>
      </c>
      <c r="AG115" s="122">
        <f>SUMPRODUCT(($AF$3=المنصرف!$E$3:$E$717)*1,('بيان العهد والتسويات'!$C115=المنصرف!$C$3:$C$717)*1,المنصرف!$J$3:$J$717)</f>
        <v>0</v>
      </c>
      <c r="AH115" s="124">
        <f>SUMPRODUCT(($AH$3=المنصرف!$E$3:$E$717)*1,('بيان العهد والتسويات'!$C115=المنصرف!$C$3:$C$717)*1,المنصرف!$G$3:$G$717)</f>
        <v>0</v>
      </c>
      <c r="AI115" s="123">
        <f>SUMPRODUCT(($AH$3=المنصرف!$E$3:$E$717)*1,('بيان العهد والتسويات'!$C115=المنصرف!$C$3:$C$717)*1,المنصرف!$J$3:$J$717)</f>
        <v>0</v>
      </c>
      <c r="AJ115" s="145">
        <f>SUMPRODUCT((AJ$3=المنصرف!$E$3:$E$717)*1,('بيان العهد والتسويات'!$C115=المنصرف!$C$3:$C$717)*1,المنصرف!$G$3:$G$717)</f>
        <v>0</v>
      </c>
      <c r="AK115" s="145">
        <f>SUMPRODUCT((AJ$3=المنصرف!$E$3:$E$717)*1,('بيان العهد والتسويات'!$C115=المنصرف!$C$3:$C$717)*1,المنصرف!$J$3:$J$717)</f>
        <v>0</v>
      </c>
      <c r="AL115" s="161">
        <f>SUMPRODUCT((AL$3=المنصرف!$E$3:$E$717)*1,('بيان العهد والتسويات'!$C115=المنصرف!$C$3:$C$717)*1,المنصرف!$G$3:$G$717)</f>
        <v>0</v>
      </c>
      <c r="AM115" s="161">
        <f>SUMPRODUCT((AL$3=المنصرف!$E$3:$E$717)*1,('بيان العهد والتسويات'!$C115=المنصرف!$C$3:$C$717)*1,المنصرف!$J$3:$J$717)</f>
        <v>0</v>
      </c>
      <c r="AN115" s="160">
        <f>SUMPRODUCT((AN$3=المنصرف!$E$3:$E$717)*1,('بيان العهد والتسويات'!$C115=المنصرف!$C$3:$C$717)*1,المنصرف!$G$3:$G$717)</f>
        <v>0</v>
      </c>
      <c r="AO115" s="160">
        <f>SUMPRODUCT((AN$3=المنصرف!$E$3:$E$717)*1,('بيان العهد والتسويات'!$C115=المنصرف!$C$3:$C$717)*1,المنصرف!$J$3:$J$717)</f>
        <v>0</v>
      </c>
      <c r="AP115" s="160">
        <f>SUMPRODUCT((AP$3=المنصرف!$E$3:$E$717)*1,('بيان العهد والتسويات'!$C115=المنصرف!$C$3:$C$717)*1,المنصرف!$G$3:$G$717)</f>
        <v>0</v>
      </c>
      <c r="AQ115" s="160">
        <f>SUMPRODUCT((AP$3=المنصرف!$E$3:$E$717)*1,('بيان العهد والتسويات'!$C115=المنصرف!$C$3:$C$717)*1,المنصرف!$J$3:$J$717)</f>
        <v>0</v>
      </c>
      <c r="AR115" s="160">
        <f>SUMPRODUCT((AR$3=المنصرف!$E$3:$E$717)*1,('بيان العهد والتسويات'!$C115=المنصرف!$C$3:$C$717)*1,المنصرف!$G$3:$G$717)</f>
        <v>0</v>
      </c>
      <c r="AS115" s="160">
        <f>SUMPRODUCT((AR$3=المنصرف!$E$3:$E$717)*1,('بيان العهد والتسويات'!$C115=المنصرف!$C$3:$C$717)*1,المنصرف!$J$3:$J$717)</f>
        <v>0</v>
      </c>
      <c r="AT115" s="160">
        <f>SUMPRODUCT((AT$3=المنصرف!$E$3:$E$717)*1,('بيان العهد والتسويات'!$C115=المنصرف!$C$3:$C$717)*1,المنصرف!$G$3:$G$717)</f>
        <v>0</v>
      </c>
      <c r="AU115" s="160">
        <f>SUMPRODUCT((AT$3=المنصرف!$E$3:$E$717)*1,('بيان العهد والتسويات'!$C115=المنصرف!$C$3:$C$717)*1,المنصرف!$J$3:$J$717)</f>
        <v>0</v>
      </c>
      <c r="AV115" s="160">
        <f>SUMPRODUCT((AV$3=المنصرف!$E$3:$E$717)*1,('بيان العهد والتسويات'!$C115=المنصرف!$C$3:$C$717)*1,المنصرف!$G$3:$G$717)</f>
        <v>0</v>
      </c>
      <c r="AW115" s="160">
        <f>SUMPRODUCT((AV$3=المنصرف!$E$3:$E$717)*1,('بيان العهد والتسويات'!$C115=المنصرف!$C$3:$C$717)*1,المنصرف!$J$3:$J$717)</f>
        <v>0</v>
      </c>
      <c r="AX115" s="160">
        <f>SUMPRODUCT((AX$3=المنصرف!$E$3:$E$717)*1,('بيان العهد والتسويات'!$C115=المنصرف!$C$3:$C$717)*1,المنصرف!$G$3:$G$717)</f>
        <v>0</v>
      </c>
      <c r="AY115" s="160">
        <f>SUMPRODUCT((AX$3=المنصرف!$E$3:$E$717)*1,('بيان العهد والتسويات'!$C115=المنصرف!$C$3:$C$717)*1,المنصرف!$J$3:$J$717)</f>
        <v>0</v>
      </c>
      <c r="AZ115" s="160">
        <f>SUMPRODUCT((AZ$3=المنصرف!$E$3:$E$717)*1,('بيان العهد والتسويات'!$C115=المنصرف!$C$3:$C$717)*1,المنصرف!$G$3:$G$717)</f>
        <v>0</v>
      </c>
      <c r="BA115" s="160">
        <f>SUMPRODUCT((AZ$3=المنصرف!$E$3:$E$717)*1,('بيان العهد والتسويات'!$C115=المنصرف!$C$3:$C$717)*1,المنصرف!$J$3:$J$717)</f>
        <v>0</v>
      </c>
      <c r="BB115" s="160">
        <f>SUMPRODUCT((BB$3=المنصرف!$E$3:$E$717)*1,('بيان العهد والتسويات'!$C115=المنصرف!$C$3:$C$717)*1,المنصرف!$G$3:$G$717)</f>
        <v>0</v>
      </c>
      <c r="BC115" s="160">
        <f>SUMPRODUCT((BB$3=المنصرف!$E$3:$E$717)*1,('بيان العهد والتسويات'!$C115=المنصرف!$C$3:$C$717)*1,المنصرف!$J$3:$J$717)</f>
        <v>0</v>
      </c>
      <c r="BD115" s="160">
        <f>SUMPRODUCT((BD$3=المنصرف!$E$3:$E$717)*1,('بيان العهد والتسويات'!$C115=المنصرف!$C$3:$C$717)*1,المنصرف!$G$3:$G$717)</f>
        <v>0</v>
      </c>
      <c r="BE115" s="160">
        <f>SUMPRODUCT((BD$3=المنصرف!$E$3:$E$717)*1,('بيان العهد والتسويات'!$C115=المنصرف!$C$3:$C$717)*1,المنصرف!$J$3:$J$717)</f>
        <v>0</v>
      </c>
      <c r="BF115" s="160">
        <f>SUMPRODUCT((BF$3=المنصرف!$E$3:$E$717)*1,('بيان العهد والتسويات'!$C115=المنصرف!$C$3:$C$717)*1,المنصرف!$G$3:$G$717)</f>
        <v>0</v>
      </c>
      <c r="BG115" s="160">
        <f>SUMPRODUCT((BF$3=المنصرف!$E$3:$E$717)*1,('بيان العهد والتسويات'!$C115=المنصرف!$C$3:$C$717)*1,المنصرف!$J$3:$J$717)</f>
        <v>0</v>
      </c>
      <c r="BH115" s="160">
        <f>SUMPRODUCT((BH$3=المنصرف!$E$3:$E$717)*1,('بيان العهد والتسويات'!$C115=المنصرف!$C$3:$C$717)*1,المنصرف!$G$3:$G$717)</f>
        <v>0</v>
      </c>
      <c r="BI115" s="160">
        <f>SUMPRODUCT((BH$3=المنصرف!$E$3:$E$717)*1,('بيان العهد والتسويات'!$C115=المنصرف!$C$3:$C$717)*1,المنصرف!$J$3:$J$717)</f>
        <v>0</v>
      </c>
      <c r="BJ115" s="160">
        <f>SUMPRODUCT((BJ$3=المنصرف!$E$3:$E$717)*1,('بيان العهد والتسويات'!$C115=المنصرف!$C$3:$C$717)*1,المنصرف!$G$3:$G$717)</f>
        <v>0</v>
      </c>
      <c r="BK115" s="160">
        <f>SUMPRODUCT((BJ$3=المنصرف!$E$3:$E$717)*1,('بيان العهد والتسويات'!$C115=المنصرف!$C$3:$C$717)*1,المنصرف!$J$3:$J$717)</f>
        <v>0</v>
      </c>
      <c r="BL115" s="160">
        <f>SUMPRODUCT((BL$3=المنصرف!$E$3:$E$717)*1,('بيان العهد والتسويات'!$C115=المنصرف!$C$3:$C$717)*1,المنصرف!$G$3:$G$717)</f>
        <v>0</v>
      </c>
      <c r="BM115" s="160">
        <f>SUMPRODUCT((BL$3=المنصرف!$E$3:$E$717)*1,('بيان العهد والتسويات'!$C115=المنصرف!$C$3:$C$717)*1,المنصرف!$J$3:$J$717)</f>
        <v>0</v>
      </c>
      <c r="BN115" s="160">
        <f>SUMPRODUCT((BN$3=المنصرف!$E$3:$E$717)*1,('بيان العهد والتسويات'!$C115=المنصرف!$C$3:$C$717)*1,المنصرف!$G$3:$G$717)</f>
        <v>0</v>
      </c>
      <c r="BO115" s="160">
        <f>SUMPRODUCT((BN$3=المنصرف!$E$3:$E$717)*1,('بيان العهد والتسويات'!$C115=المنصرف!$C$3:$C$717)*1,المنصرف!$J$3:$J$717)</f>
        <v>0</v>
      </c>
      <c r="BP115" s="160">
        <f>SUMPRODUCT((BP$3=المنصرف!$E$3:$E$717)*1,('بيان العهد والتسويات'!$C115=المنصرف!$C$3:$C$717)*1,المنصرف!$G$3:$G$717)</f>
        <v>0</v>
      </c>
      <c r="BQ115" s="160">
        <f>SUMPRODUCT((BP$3=المنصرف!$E$3:$E$717)*1,('بيان العهد والتسويات'!$C115=المنصرف!$C$3:$C$717)*1,المنصرف!$J$3:$J$717)</f>
        <v>0</v>
      </c>
      <c r="BR115" s="160">
        <f>SUMPRODUCT((BR$3=المنصرف!$E$3:$E$717)*1,('بيان العهد والتسويات'!$C115=المنصرف!$C$3:$C$717)*1,المنصرف!$G$3:$G$717)</f>
        <v>0</v>
      </c>
      <c r="BS115" s="160">
        <f>SUMPRODUCT((BR$3=المنصرف!$E$3:$E$717)*1,('بيان العهد والتسويات'!$C115=المنصرف!$C$3:$C$717)*1,المنصرف!$J$3:$J$717)</f>
        <v>0</v>
      </c>
      <c r="BT115" s="160">
        <f>SUMPRODUCT((BT$3=المنصرف!$E$3:$E$717)*1,('بيان العهد والتسويات'!$C115=المنصرف!$C$3:$C$717)*1,المنصرف!$G$3:$G$717)</f>
        <v>0</v>
      </c>
      <c r="BU115" s="160">
        <f>SUMPRODUCT((BT$3=المنصرف!$E$3:$E$717)*1,('بيان العهد والتسويات'!$C115=المنصرف!$C$3:$C$717)*1,المنصرف!$J$3:$J$717)</f>
        <v>0</v>
      </c>
      <c r="BV115" s="160">
        <f>SUMPRODUCT((BV$3=المنصرف!$E$3:$E$717)*1,('بيان العهد والتسويات'!$C115=المنصرف!$C$3:$C$717)*1,المنصرف!$G$3:$G$717)</f>
        <v>0</v>
      </c>
      <c r="BW115" s="160">
        <f>SUMPRODUCT((BV$3=المنصرف!$E$3:$E$717)*1,('بيان العهد والتسويات'!$C115=المنصرف!$C$3:$C$717)*1,المنصرف!$J$3:$J$717)</f>
        <v>0</v>
      </c>
      <c r="BX115" s="160">
        <f>SUMPRODUCT((BX$3=المنصرف!$E$3:$E$717)*1,('بيان العهد والتسويات'!$C115=المنصرف!$C$3:$C$717)*1,المنصرف!$G$3:$G$717)</f>
        <v>0</v>
      </c>
      <c r="BY115" s="160">
        <f>SUMPRODUCT((BX$3=المنصرف!$E$3:$E$717)*1,('بيان العهد والتسويات'!$C115=المنصرف!$C$3:$C$717)*1,المنصرف!$J$3:$J$717)</f>
        <v>0</v>
      </c>
      <c r="BZ115" s="160">
        <f>SUMPRODUCT((BZ$3=المنصرف!$E$3:$E$717)*1,('بيان العهد والتسويات'!$C115=المنصرف!$C$3:$C$717)*1,المنصرف!$G$3:$G$717)</f>
        <v>0</v>
      </c>
      <c r="CA115" s="160">
        <f>SUMPRODUCT((BZ$3=المنصرف!$E$3:$E$717)*1,('بيان العهد والتسويات'!$C115=المنصرف!$C$3:$C$717)*1,المنصرف!$J$3:$J$717)</f>
        <v>0</v>
      </c>
      <c r="CB115" s="160">
        <f>SUMPRODUCT((CB$3=المنصرف!$E$3:$E$717)*1,('بيان العهد والتسويات'!$C115=المنصرف!$C$3:$C$717)*1,المنصرف!$G$3:$G$717)</f>
        <v>0</v>
      </c>
      <c r="CC115" s="160">
        <f>SUMPRODUCT((CB$3=المنصرف!$E$3:$E$717)*1,('بيان العهد والتسويات'!$C115=المنصرف!$C$3:$C$717)*1,المنصرف!$J$3:$J$717)</f>
        <v>0</v>
      </c>
      <c r="CD115" s="160">
        <f>SUMPRODUCT((CD$3=المنصرف!$E$3:$E$717)*1,('بيان العهد والتسويات'!$C115=المنصرف!$C$3:$C$717)*1,المنصرف!$G$3:$G$717)</f>
        <v>0</v>
      </c>
      <c r="CE115" s="160">
        <f>SUMPRODUCT((CD$3=المنصرف!$E$3:$E$717)*1,('بيان العهد والتسويات'!$C115=المنصرف!$C$3:$C$717)*1,المنصرف!$J$3:$J$717)</f>
        <v>0</v>
      </c>
      <c r="CF115" s="160">
        <f>SUMPRODUCT((CF$3=المنصرف!$E$3:$E$717)*1,('بيان العهد والتسويات'!$C115=المنصرف!$C$3:$C$717)*1,المنصرف!$G$3:$G$717)</f>
        <v>0</v>
      </c>
      <c r="CG115" s="160">
        <f>SUMPRODUCT((CF$3=المنصرف!$E$3:$E$717)*1,('بيان العهد والتسويات'!$C115=المنصرف!$C$3:$C$717)*1,المنصرف!$J$3:$J$717)</f>
        <v>0</v>
      </c>
      <c r="CH115" s="160">
        <f>SUMPRODUCT((CH$3=المنصرف!$E$3:$E$717)*1,('بيان العهد والتسويات'!$C115=المنصرف!$C$3:$C$717)*1,المنصرف!$G$3:$G$717)</f>
        <v>0</v>
      </c>
      <c r="CI115" s="160">
        <f>SUMPRODUCT((CH$3=المنصرف!$E$3:$E$717)*1,('بيان العهد والتسويات'!$C115=المنصرف!$C$3:$C$717)*1,المنصرف!$J$3:$J$717)</f>
        <v>0</v>
      </c>
      <c r="CJ115" s="160">
        <f>SUMPRODUCT((CJ$3=المنصرف!$E$3:$E$717)*1,('بيان العهد والتسويات'!$C115=المنصرف!$C$3:$C$717)*1,المنصرف!$G$3:$G$717)</f>
        <v>0</v>
      </c>
      <c r="CK115" s="160">
        <f>SUMPRODUCT((CJ$3=المنصرف!$E$3:$E$717)*1,('بيان العهد والتسويات'!$C115=المنصرف!$C$3:$C$717)*1,المنصرف!$J$3:$J$717)</f>
        <v>0</v>
      </c>
      <c r="CL115" s="160">
        <f>SUMPRODUCT((CL$3=المنصرف!$E$3:$E$717)*1,('بيان العهد والتسويات'!$C115=المنصرف!$C$3:$C$717)*1,المنصرف!$G$3:$G$717)</f>
        <v>0</v>
      </c>
      <c r="CM115" s="160">
        <f>SUMPRODUCT((CL$3=المنصرف!$E$3:$E$717)*1,('بيان العهد والتسويات'!$C115=المنصرف!$C$3:$C$717)*1,المنصرف!$J$3:$J$717)</f>
        <v>0</v>
      </c>
      <c r="CN115" s="160">
        <f>SUMPRODUCT((CN$3=المنصرف!$E$3:$E$717)*1,('بيان العهد والتسويات'!$C115=المنصرف!$C$3:$C$717)*1,المنصرف!$G$3:$G$717)</f>
        <v>0</v>
      </c>
      <c r="CO115" s="160">
        <f>SUMPRODUCT((CN$3=المنصرف!$E$3:$E$717)*1,('بيان العهد والتسويات'!$C115=المنصرف!$C$3:$C$717)*1,المنصرف!$J$3:$J$717)</f>
        <v>0</v>
      </c>
      <c r="CP115" s="160">
        <f>SUMPRODUCT((CP$3=المنصرف!$E$3:$E$717)*1,('بيان العهد والتسويات'!$C115=المنصرف!$C$3:$C$717)*1,المنصرف!$G$3:$G$717)</f>
        <v>0</v>
      </c>
      <c r="CQ115" s="160">
        <f>SUMPRODUCT((CP$3=المنصرف!$E$3:$E$717)*1,('بيان العهد والتسويات'!$C115=المنصرف!$C$3:$C$717)*1,المنصرف!$J$3:$J$717)</f>
        <v>0</v>
      </c>
      <c r="CR115" s="160">
        <f>SUMPRODUCT((CR$3=المنصرف!$E$3:$E$717)*1,('بيان العهد والتسويات'!$C115=المنصرف!$C$3:$C$717)*1,المنصرف!$G$3:$G$717)</f>
        <v>0</v>
      </c>
      <c r="CS115" s="160">
        <f>SUMPRODUCT((CR$3=المنصرف!$E$3:$E$717)*1,('بيان العهد والتسويات'!$C115=المنصرف!$C$3:$C$717)*1,المنصرف!$J$3:$J$717)</f>
        <v>0</v>
      </c>
      <c r="CT115" s="160">
        <f>SUMPRODUCT((CT$3=المنصرف!$E$3:$E$717)*1,('بيان العهد والتسويات'!$C115=المنصرف!$C$3:$C$717)*1,المنصرف!$G$3:$G$717)</f>
        <v>0</v>
      </c>
      <c r="CU115" s="160">
        <f>SUMPRODUCT((CT$3=المنصرف!$E$3:$E$717)*1,('بيان العهد والتسويات'!$C115=المنصرف!$C$3:$C$717)*1,المنصرف!$J$3:$J$717)</f>
        <v>0</v>
      </c>
      <c r="CV115" s="160">
        <f>SUMPRODUCT((CV$3=المنصرف!$E$3:$E$717)*1,('بيان العهد والتسويات'!$C115=المنصرف!$C$3:$C$717)*1,المنصرف!$G$3:$G$717)</f>
        <v>0</v>
      </c>
      <c r="CW115" s="160">
        <f>SUMPRODUCT((CV$3=المنصرف!$E$3:$E$717)*1,('بيان العهد والتسويات'!$C115=المنصرف!$C$3:$C$717)*1,المنصرف!$J$3:$J$717)</f>
        <v>0</v>
      </c>
      <c r="CX115" s="160">
        <f>SUMPRODUCT((CX$3=المنصرف!$E$3:$E$717)*1,('بيان العهد والتسويات'!$C115=المنصرف!$C$3:$C$717)*1,المنصرف!$G$3:$G$717)</f>
        <v>0</v>
      </c>
      <c r="CY115" s="160">
        <f>SUMPRODUCT((CX$3=المنصرف!$E$3:$E$717)*1,('بيان العهد والتسويات'!$C115=المنصرف!$C$3:$C$717)*1,المنصرف!$J$3:$J$717)</f>
        <v>0</v>
      </c>
      <c r="CZ115" s="160">
        <f>SUMPRODUCT((CZ$3=المنصرف!$E$3:$E$717)*1,('بيان العهد والتسويات'!$C115=المنصرف!$C$3:$C$717)*1,المنصرف!$G$3:$G$717)</f>
        <v>0</v>
      </c>
      <c r="DA115" s="160">
        <f>SUMPRODUCT((CZ$3=المنصرف!$E$3:$E$717)*1,('بيان العهد والتسويات'!$C115=المنصرف!$C$3:$C$717)*1,المنصرف!$J$3:$J$717)</f>
        <v>0</v>
      </c>
    </row>
    <row r="116" spans="3:105" ht="20.25" x14ac:dyDescent="0.15">
      <c r="C116" s="134">
        <v>45948</v>
      </c>
      <c r="D116" s="121">
        <f>SUMPRODUCT(($D$3=المنصرف!$E$3:$E$717)*1,('بيان العهد والتسويات'!$C116=المنصرف!$C$3:$C$717)*1,المنصرف!$G$3:$G$717)</f>
        <v>0</v>
      </c>
      <c r="E116" s="122">
        <f>SUMPRODUCT(($D$3=المنصرف!$E$3:$E$717)*1,('بيان العهد والتسويات'!$C116=المنصرف!$C$3:$C$717)*1,المنصرف!$J$3:$J$717)</f>
        <v>0</v>
      </c>
      <c r="F116" s="124">
        <f>SUMPRODUCT(($F$3=المنصرف!$E$3:$E$717)*1,('بيان العهد والتسويات'!$C116=المنصرف!$C$3:$C$717)*1,المنصرف!$G$3:$G$717)</f>
        <v>0</v>
      </c>
      <c r="G116" s="123">
        <f>SUMPRODUCT(($F$3=المنصرف!$E$3:$E$717)*1,('بيان العهد والتسويات'!$C116=المنصرف!$C$3:$C$717)*1,المنصرف!$J$3:$J$717)</f>
        <v>0</v>
      </c>
      <c r="H116" s="121">
        <f>SUMPRODUCT(($H$3=المنصرف!$E$3:$E$717)*1,('بيان العهد والتسويات'!$C116=المنصرف!$C$3:$C$717)*1,المنصرف!$G$3:$G$717)</f>
        <v>0</v>
      </c>
      <c r="I116" s="122">
        <f>SUMPRODUCT(($H$3=المنصرف!$E$3:$E$717)*1,('بيان العهد والتسويات'!$C116=المنصرف!$C$3:$C$717)*1,المنصرف!$J$3:$J$717)</f>
        <v>0</v>
      </c>
      <c r="J116" s="124">
        <f>SUMPRODUCT(($J$3=المنصرف!$E$3:$E$717)*1,('بيان العهد والتسويات'!$C116=المنصرف!$C$3:$C$717)*1,المنصرف!$G$3:$G$717)</f>
        <v>0</v>
      </c>
      <c r="K116" s="123">
        <f>SUMPRODUCT(($J$3=المنصرف!$E$3:$E$717)*1,('بيان العهد والتسويات'!$C116=المنصرف!$C$3:$C$717)*1,المنصرف!$J$3:$J$717)</f>
        <v>0</v>
      </c>
      <c r="L116" s="121">
        <f>SUMPRODUCT(($L$3=المنصرف!$E$3:$E$717)*1,('بيان العهد والتسويات'!$C116=المنصرف!$C$3:$C$717)*1,المنصرف!$G$3:$G$717)</f>
        <v>0</v>
      </c>
      <c r="M116" s="122">
        <f>SUMPRODUCT(($L$3=المنصرف!$E$3:$E$717)*1,('بيان العهد والتسويات'!$C116=المنصرف!$C$3:$C$717)*1,المنصرف!$J$3:$J$717)</f>
        <v>0</v>
      </c>
      <c r="N116" s="124">
        <f>SUMPRODUCT(($N$3=المنصرف!$E$3:$E$717)*1,('بيان العهد والتسويات'!$C116=المنصرف!$C$3:$C$717)*1,المنصرف!$G$3:$G$717)</f>
        <v>0</v>
      </c>
      <c r="O116" s="123">
        <f>SUMPRODUCT(($N$3=المنصرف!$E$3:$E$717)*1,('بيان العهد والتسويات'!$C116=المنصرف!$C$3:$C$717)*1,المنصرف!$J$3:$J$717)</f>
        <v>0</v>
      </c>
      <c r="P116" s="121">
        <f>SUMPRODUCT(($P$3=المنصرف!$E$3:$E$717)*1,('بيان العهد والتسويات'!$C116=المنصرف!$C$3:$C$717)*1,المنصرف!$G$3:$G$717)</f>
        <v>0</v>
      </c>
      <c r="Q116" s="122">
        <f>SUMPRODUCT(($P$3=المنصرف!$E$3:$E$717)*1,('بيان العهد والتسويات'!$C116=المنصرف!$C$3:$C$717)*1,المنصرف!$J$3:$J$717)</f>
        <v>0</v>
      </c>
      <c r="R116" s="124">
        <f>SUMPRODUCT(($R$3=المنصرف!$E$3:$E$717)*1,('بيان العهد والتسويات'!$C116=المنصرف!$C$3:$C$717)*1,المنصرف!$G$3:$G$717)</f>
        <v>0</v>
      </c>
      <c r="S116" s="123">
        <f>SUMPRODUCT(($R$3=المنصرف!$E$3:$E$717)*1,('بيان العهد والتسويات'!$C116=المنصرف!$C$3:$C$717)*1,المنصرف!$J$3:$J$717)</f>
        <v>0</v>
      </c>
      <c r="T116" s="121">
        <f>SUMPRODUCT(($T$3=المنصرف!$E$3:$E$717)*1,('بيان العهد والتسويات'!$C116=المنصرف!$C$3:$C$717)*1,المنصرف!$G$3:$G$717)</f>
        <v>0</v>
      </c>
      <c r="U116" s="122">
        <f>SUMPRODUCT(($T$3=المنصرف!$E$3:$E$717)*1,('بيان العهد والتسويات'!$C116=المنصرف!$C$3:$C$717)*1,المنصرف!$J$3:$J$717)</f>
        <v>0</v>
      </c>
      <c r="V116" s="124">
        <f>SUMPRODUCT(($V$3=المنصرف!$E$3:$E$717)*1,('بيان العهد والتسويات'!$C116=المنصرف!$C$3:$C$717)*1,المنصرف!$G$3:$G$717)</f>
        <v>0</v>
      </c>
      <c r="W116" s="123">
        <f>SUMPRODUCT(($V$3=المنصرف!$E$3:$E$717)*1,('بيان العهد والتسويات'!$C116=المنصرف!$C$3:$C$717)*1,المنصرف!$J$3:$J$717)</f>
        <v>0</v>
      </c>
      <c r="X116" s="121">
        <f>SUMPRODUCT(($X$3=المنصرف!$E$3:$E$717)*1,('بيان العهد والتسويات'!$C116=المنصرف!$C$3:$C$717)*1,المنصرف!$G$3:$G$717)</f>
        <v>0</v>
      </c>
      <c r="Y116" s="122">
        <f>SUMPRODUCT(($X$3=المنصرف!$E$3:$E$717)*1,('بيان العهد والتسويات'!$C116=المنصرف!$C$3:$C$717)*1,المنصرف!$J$3:$J$717)</f>
        <v>0</v>
      </c>
      <c r="Z116" s="124">
        <f>SUMPRODUCT(($Z$3=المنصرف!$E$3:$E$717)*1,('بيان العهد والتسويات'!$C116=المنصرف!$C$3:$C$717)*1,المنصرف!$G$3:$G$717)</f>
        <v>0</v>
      </c>
      <c r="AA116" s="123">
        <f>SUMPRODUCT(($Z$3=المنصرف!$E$3:$E$717)*1,('بيان العهد والتسويات'!$C116=المنصرف!$C$3:$C$717)*1,المنصرف!$J$3:$J$717)</f>
        <v>0</v>
      </c>
      <c r="AB116" s="121">
        <f>SUMPRODUCT(($AB$3=المنصرف!$E$3:$E$717)*1,('بيان العهد والتسويات'!$C116=المنصرف!$C$3:$C$717)*1,المنصرف!$G$3:$G$717)</f>
        <v>0</v>
      </c>
      <c r="AC116" s="122">
        <f>SUMPRODUCT(($AB$3=المنصرف!$E$3:$E$717)*1,('بيان العهد والتسويات'!$C116=المنصرف!$C$3:$C$717)*1,المنصرف!$J$3:$J$717)</f>
        <v>0</v>
      </c>
      <c r="AD116" s="124">
        <f>SUMPRODUCT(($AD$3=المنصرف!$E$3:$E$717)*1,('بيان العهد والتسويات'!$C116=المنصرف!$C$3:$C$717)*1,المنصرف!$G$3:$G$717)</f>
        <v>0</v>
      </c>
      <c r="AE116" s="123">
        <f>SUMPRODUCT(($AD$3=المنصرف!$E$3:$E$717)*1,('بيان العهد والتسويات'!$C116=المنصرف!$C$3:$C$717)*1,المنصرف!$J$3:$J$717)</f>
        <v>0</v>
      </c>
      <c r="AF116" s="121">
        <f>SUMPRODUCT(($AF$3=المنصرف!$E$3:$E$717)*1,('بيان العهد والتسويات'!$C116=المنصرف!$C$3:$C$717)*1,المنصرف!$G$3:$G$717)</f>
        <v>0</v>
      </c>
      <c r="AG116" s="122">
        <f>SUMPRODUCT(($AF$3=المنصرف!$E$3:$E$717)*1,('بيان العهد والتسويات'!$C116=المنصرف!$C$3:$C$717)*1,المنصرف!$J$3:$J$717)</f>
        <v>0</v>
      </c>
      <c r="AH116" s="124">
        <f>SUMPRODUCT(($AH$3=المنصرف!$E$3:$E$717)*1,('بيان العهد والتسويات'!$C116=المنصرف!$C$3:$C$717)*1,المنصرف!$G$3:$G$717)</f>
        <v>0</v>
      </c>
      <c r="AI116" s="123">
        <f>SUMPRODUCT(($AH$3=المنصرف!$E$3:$E$717)*1,('بيان العهد والتسويات'!$C116=المنصرف!$C$3:$C$717)*1,المنصرف!$J$3:$J$717)</f>
        <v>0</v>
      </c>
      <c r="AJ116" s="145">
        <f>SUMPRODUCT((AJ$3=المنصرف!$E$3:$E$717)*1,('بيان العهد والتسويات'!$C116=المنصرف!$C$3:$C$717)*1,المنصرف!$G$3:$G$717)</f>
        <v>0</v>
      </c>
      <c r="AK116" s="145">
        <f>SUMPRODUCT((AJ$3=المنصرف!$E$3:$E$717)*1,('بيان العهد والتسويات'!$C116=المنصرف!$C$3:$C$717)*1,المنصرف!$J$3:$J$717)</f>
        <v>0</v>
      </c>
      <c r="AL116" s="161">
        <f>SUMPRODUCT((AL$3=المنصرف!$E$3:$E$717)*1,('بيان العهد والتسويات'!$C116=المنصرف!$C$3:$C$717)*1,المنصرف!$G$3:$G$717)</f>
        <v>0</v>
      </c>
      <c r="AM116" s="161">
        <f>SUMPRODUCT((AL$3=المنصرف!$E$3:$E$717)*1,('بيان العهد والتسويات'!$C116=المنصرف!$C$3:$C$717)*1,المنصرف!$J$3:$J$717)</f>
        <v>0</v>
      </c>
      <c r="AN116" s="160">
        <f>SUMPRODUCT((AN$3=المنصرف!$E$3:$E$717)*1,('بيان العهد والتسويات'!$C116=المنصرف!$C$3:$C$717)*1,المنصرف!$G$3:$G$717)</f>
        <v>0</v>
      </c>
      <c r="AO116" s="160">
        <f>SUMPRODUCT((AN$3=المنصرف!$E$3:$E$717)*1,('بيان العهد والتسويات'!$C116=المنصرف!$C$3:$C$717)*1,المنصرف!$J$3:$J$717)</f>
        <v>0</v>
      </c>
      <c r="AP116" s="160">
        <f>SUMPRODUCT((AP$3=المنصرف!$E$3:$E$717)*1,('بيان العهد والتسويات'!$C116=المنصرف!$C$3:$C$717)*1,المنصرف!$G$3:$G$717)</f>
        <v>0</v>
      </c>
      <c r="AQ116" s="160">
        <f>SUMPRODUCT((AP$3=المنصرف!$E$3:$E$717)*1,('بيان العهد والتسويات'!$C116=المنصرف!$C$3:$C$717)*1,المنصرف!$J$3:$J$717)</f>
        <v>0</v>
      </c>
      <c r="AR116" s="160">
        <f>SUMPRODUCT((AR$3=المنصرف!$E$3:$E$717)*1,('بيان العهد والتسويات'!$C116=المنصرف!$C$3:$C$717)*1,المنصرف!$G$3:$G$717)</f>
        <v>0</v>
      </c>
      <c r="AS116" s="160">
        <f>SUMPRODUCT((AR$3=المنصرف!$E$3:$E$717)*1,('بيان العهد والتسويات'!$C116=المنصرف!$C$3:$C$717)*1,المنصرف!$J$3:$J$717)</f>
        <v>0</v>
      </c>
      <c r="AT116" s="160">
        <f>SUMPRODUCT((AT$3=المنصرف!$E$3:$E$717)*1,('بيان العهد والتسويات'!$C116=المنصرف!$C$3:$C$717)*1,المنصرف!$G$3:$G$717)</f>
        <v>0</v>
      </c>
      <c r="AU116" s="160">
        <f>SUMPRODUCT((AT$3=المنصرف!$E$3:$E$717)*1,('بيان العهد والتسويات'!$C116=المنصرف!$C$3:$C$717)*1,المنصرف!$J$3:$J$717)</f>
        <v>0</v>
      </c>
      <c r="AV116" s="160">
        <f>SUMPRODUCT((AV$3=المنصرف!$E$3:$E$717)*1,('بيان العهد والتسويات'!$C116=المنصرف!$C$3:$C$717)*1,المنصرف!$G$3:$G$717)</f>
        <v>0</v>
      </c>
      <c r="AW116" s="160">
        <f>SUMPRODUCT((AV$3=المنصرف!$E$3:$E$717)*1,('بيان العهد والتسويات'!$C116=المنصرف!$C$3:$C$717)*1,المنصرف!$J$3:$J$717)</f>
        <v>0</v>
      </c>
      <c r="AX116" s="160">
        <f>SUMPRODUCT((AX$3=المنصرف!$E$3:$E$717)*1,('بيان العهد والتسويات'!$C116=المنصرف!$C$3:$C$717)*1,المنصرف!$G$3:$G$717)</f>
        <v>0</v>
      </c>
      <c r="AY116" s="160">
        <f>SUMPRODUCT((AX$3=المنصرف!$E$3:$E$717)*1,('بيان العهد والتسويات'!$C116=المنصرف!$C$3:$C$717)*1,المنصرف!$J$3:$J$717)</f>
        <v>0</v>
      </c>
      <c r="AZ116" s="160">
        <f>SUMPRODUCT((AZ$3=المنصرف!$E$3:$E$717)*1,('بيان العهد والتسويات'!$C116=المنصرف!$C$3:$C$717)*1,المنصرف!$G$3:$G$717)</f>
        <v>0</v>
      </c>
      <c r="BA116" s="160">
        <f>SUMPRODUCT((AZ$3=المنصرف!$E$3:$E$717)*1,('بيان العهد والتسويات'!$C116=المنصرف!$C$3:$C$717)*1,المنصرف!$J$3:$J$717)</f>
        <v>0</v>
      </c>
      <c r="BB116" s="160">
        <f>SUMPRODUCT((BB$3=المنصرف!$E$3:$E$717)*1,('بيان العهد والتسويات'!$C116=المنصرف!$C$3:$C$717)*1,المنصرف!$G$3:$G$717)</f>
        <v>0</v>
      </c>
      <c r="BC116" s="160">
        <f>SUMPRODUCT((BB$3=المنصرف!$E$3:$E$717)*1,('بيان العهد والتسويات'!$C116=المنصرف!$C$3:$C$717)*1,المنصرف!$J$3:$J$717)</f>
        <v>0</v>
      </c>
      <c r="BD116" s="160">
        <f>SUMPRODUCT((BD$3=المنصرف!$E$3:$E$717)*1,('بيان العهد والتسويات'!$C116=المنصرف!$C$3:$C$717)*1,المنصرف!$G$3:$G$717)</f>
        <v>0</v>
      </c>
      <c r="BE116" s="160">
        <f>SUMPRODUCT((BD$3=المنصرف!$E$3:$E$717)*1,('بيان العهد والتسويات'!$C116=المنصرف!$C$3:$C$717)*1,المنصرف!$J$3:$J$717)</f>
        <v>0</v>
      </c>
      <c r="BF116" s="160">
        <f>SUMPRODUCT((BF$3=المنصرف!$E$3:$E$717)*1,('بيان العهد والتسويات'!$C116=المنصرف!$C$3:$C$717)*1,المنصرف!$G$3:$G$717)</f>
        <v>0</v>
      </c>
      <c r="BG116" s="160">
        <f>SUMPRODUCT((BF$3=المنصرف!$E$3:$E$717)*1,('بيان العهد والتسويات'!$C116=المنصرف!$C$3:$C$717)*1,المنصرف!$J$3:$J$717)</f>
        <v>0</v>
      </c>
      <c r="BH116" s="160">
        <f>SUMPRODUCT((BH$3=المنصرف!$E$3:$E$717)*1,('بيان العهد والتسويات'!$C116=المنصرف!$C$3:$C$717)*1,المنصرف!$G$3:$G$717)</f>
        <v>0</v>
      </c>
      <c r="BI116" s="160">
        <f>SUMPRODUCT((BH$3=المنصرف!$E$3:$E$717)*1,('بيان العهد والتسويات'!$C116=المنصرف!$C$3:$C$717)*1,المنصرف!$J$3:$J$717)</f>
        <v>0</v>
      </c>
      <c r="BJ116" s="160">
        <f>SUMPRODUCT((BJ$3=المنصرف!$E$3:$E$717)*1,('بيان العهد والتسويات'!$C116=المنصرف!$C$3:$C$717)*1,المنصرف!$G$3:$G$717)</f>
        <v>0</v>
      </c>
      <c r="BK116" s="160">
        <f>SUMPRODUCT((BJ$3=المنصرف!$E$3:$E$717)*1,('بيان العهد والتسويات'!$C116=المنصرف!$C$3:$C$717)*1,المنصرف!$J$3:$J$717)</f>
        <v>0</v>
      </c>
      <c r="BL116" s="160">
        <f>SUMPRODUCT((BL$3=المنصرف!$E$3:$E$717)*1,('بيان العهد والتسويات'!$C116=المنصرف!$C$3:$C$717)*1,المنصرف!$G$3:$G$717)</f>
        <v>0</v>
      </c>
      <c r="BM116" s="160">
        <f>SUMPRODUCT((BL$3=المنصرف!$E$3:$E$717)*1,('بيان العهد والتسويات'!$C116=المنصرف!$C$3:$C$717)*1,المنصرف!$J$3:$J$717)</f>
        <v>0</v>
      </c>
      <c r="BN116" s="160">
        <f>SUMPRODUCT((BN$3=المنصرف!$E$3:$E$717)*1,('بيان العهد والتسويات'!$C116=المنصرف!$C$3:$C$717)*1,المنصرف!$G$3:$G$717)</f>
        <v>0</v>
      </c>
      <c r="BO116" s="160">
        <f>SUMPRODUCT((BN$3=المنصرف!$E$3:$E$717)*1,('بيان العهد والتسويات'!$C116=المنصرف!$C$3:$C$717)*1,المنصرف!$J$3:$J$717)</f>
        <v>0</v>
      </c>
      <c r="BP116" s="160">
        <f>SUMPRODUCT((BP$3=المنصرف!$E$3:$E$717)*1,('بيان العهد والتسويات'!$C116=المنصرف!$C$3:$C$717)*1,المنصرف!$G$3:$G$717)</f>
        <v>0</v>
      </c>
      <c r="BQ116" s="160">
        <f>SUMPRODUCT((BP$3=المنصرف!$E$3:$E$717)*1,('بيان العهد والتسويات'!$C116=المنصرف!$C$3:$C$717)*1,المنصرف!$J$3:$J$717)</f>
        <v>0</v>
      </c>
      <c r="BR116" s="160">
        <f>SUMPRODUCT((BR$3=المنصرف!$E$3:$E$717)*1,('بيان العهد والتسويات'!$C116=المنصرف!$C$3:$C$717)*1,المنصرف!$G$3:$G$717)</f>
        <v>0</v>
      </c>
      <c r="BS116" s="160">
        <f>SUMPRODUCT((BR$3=المنصرف!$E$3:$E$717)*1,('بيان العهد والتسويات'!$C116=المنصرف!$C$3:$C$717)*1,المنصرف!$J$3:$J$717)</f>
        <v>0</v>
      </c>
      <c r="BT116" s="160">
        <f>SUMPRODUCT((BT$3=المنصرف!$E$3:$E$717)*1,('بيان العهد والتسويات'!$C116=المنصرف!$C$3:$C$717)*1,المنصرف!$G$3:$G$717)</f>
        <v>0</v>
      </c>
      <c r="BU116" s="160">
        <f>SUMPRODUCT((BT$3=المنصرف!$E$3:$E$717)*1,('بيان العهد والتسويات'!$C116=المنصرف!$C$3:$C$717)*1,المنصرف!$J$3:$J$717)</f>
        <v>0</v>
      </c>
      <c r="BV116" s="160">
        <f>SUMPRODUCT((BV$3=المنصرف!$E$3:$E$717)*1,('بيان العهد والتسويات'!$C116=المنصرف!$C$3:$C$717)*1,المنصرف!$G$3:$G$717)</f>
        <v>0</v>
      </c>
      <c r="BW116" s="160">
        <f>SUMPRODUCT((BV$3=المنصرف!$E$3:$E$717)*1,('بيان العهد والتسويات'!$C116=المنصرف!$C$3:$C$717)*1,المنصرف!$J$3:$J$717)</f>
        <v>0</v>
      </c>
      <c r="BX116" s="160">
        <f>SUMPRODUCT((BX$3=المنصرف!$E$3:$E$717)*1,('بيان العهد والتسويات'!$C116=المنصرف!$C$3:$C$717)*1,المنصرف!$G$3:$G$717)</f>
        <v>0</v>
      </c>
      <c r="BY116" s="160">
        <f>SUMPRODUCT((BX$3=المنصرف!$E$3:$E$717)*1,('بيان العهد والتسويات'!$C116=المنصرف!$C$3:$C$717)*1,المنصرف!$J$3:$J$717)</f>
        <v>0</v>
      </c>
      <c r="BZ116" s="160">
        <f>SUMPRODUCT((BZ$3=المنصرف!$E$3:$E$717)*1,('بيان العهد والتسويات'!$C116=المنصرف!$C$3:$C$717)*1,المنصرف!$G$3:$G$717)</f>
        <v>0</v>
      </c>
      <c r="CA116" s="160">
        <f>SUMPRODUCT((BZ$3=المنصرف!$E$3:$E$717)*1,('بيان العهد والتسويات'!$C116=المنصرف!$C$3:$C$717)*1,المنصرف!$J$3:$J$717)</f>
        <v>0</v>
      </c>
      <c r="CB116" s="160">
        <f>SUMPRODUCT((CB$3=المنصرف!$E$3:$E$717)*1,('بيان العهد والتسويات'!$C116=المنصرف!$C$3:$C$717)*1,المنصرف!$G$3:$G$717)</f>
        <v>0</v>
      </c>
      <c r="CC116" s="160">
        <f>SUMPRODUCT((CB$3=المنصرف!$E$3:$E$717)*1,('بيان العهد والتسويات'!$C116=المنصرف!$C$3:$C$717)*1,المنصرف!$J$3:$J$717)</f>
        <v>0</v>
      </c>
      <c r="CD116" s="160">
        <f>SUMPRODUCT((CD$3=المنصرف!$E$3:$E$717)*1,('بيان العهد والتسويات'!$C116=المنصرف!$C$3:$C$717)*1,المنصرف!$G$3:$G$717)</f>
        <v>0</v>
      </c>
      <c r="CE116" s="160">
        <f>SUMPRODUCT((CD$3=المنصرف!$E$3:$E$717)*1,('بيان العهد والتسويات'!$C116=المنصرف!$C$3:$C$717)*1,المنصرف!$J$3:$J$717)</f>
        <v>0</v>
      </c>
      <c r="CF116" s="160">
        <f>SUMPRODUCT((CF$3=المنصرف!$E$3:$E$717)*1,('بيان العهد والتسويات'!$C116=المنصرف!$C$3:$C$717)*1,المنصرف!$G$3:$G$717)</f>
        <v>0</v>
      </c>
      <c r="CG116" s="160">
        <f>SUMPRODUCT((CF$3=المنصرف!$E$3:$E$717)*1,('بيان العهد والتسويات'!$C116=المنصرف!$C$3:$C$717)*1,المنصرف!$J$3:$J$717)</f>
        <v>0</v>
      </c>
      <c r="CH116" s="160">
        <f>SUMPRODUCT((CH$3=المنصرف!$E$3:$E$717)*1,('بيان العهد والتسويات'!$C116=المنصرف!$C$3:$C$717)*1,المنصرف!$G$3:$G$717)</f>
        <v>0</v>
      </c>
      <c r="CI116" s="160">
        <f>SUMPRODUCT((CH$3=المنصرف!$E$3:$E$717)*1,('بيان العهد والتسويات'!$C116=المنصرف!$C$3:$C$717)*1,المنصرف!$J$3:$J$717)</f>
        <v>0</v>
      </c>
      <c r="CJ116" s="160">
        <f>SUMPRODUCT((CJ$3=المنصرف!$E$3:$E$717)*1,('بيان العهد والتسويات'!$C116=المنصرف!$C$3:$C$717)*1,المنصرف!$G$3:$G$717)</f>
        <v>0</v>
      </c>
      <c r="CK116" s="160">
        <f>SUMPRODUCT((CJ$3=المنصرف!$E$3:$E$717)*1,('بيان العهد والتسويات'!$C116=المنصرف!$C$3:$C$717)*1,المنصرف!$J$3:$J$717)</f>
        <v>0</v>
      </c>
      <c r="CL116" s="160">
        <f>SUMPRODUCT((CL$3=المنصرف!$E$3:$E$717)*1,('بيان العهد والتسويات'!$C116=المنصرف!$C$3:$C$717)*1,المنصرف!$G$3:$G$717)</f>
        <v>0</v>
      </c>
      <c r="CM116" s="160">
        <f>SUMPRODUCT((CL$3=المنصرف!$E$3:$E$717)*1,('بيان العهد والتسويات'!$C116=المنصرف!$C$3:$C$717)*1,المنصرف!$J$3:$J$717)</f>
        <v>0</v>
      </c>
      <c r="CN116" s="160">
        <f>SUMPRODUCT((CN$3=المنصرف!$E$3:$E$717)*1,('بيان العهد والتسويات'!$C116=المنصرف!$C$3:$C$717)*1,المنصرف!$G$3:$G$717)</f>
        <v>0</v>
      </c>
      <c r="CO116" s="160">
        <f>SUMPRODUCT((CN$3=المنصرف!$E$3:$E$717)*1,('بيان العهد والتسويات'!$C116=المنصرف!$C$3:$C$717)*1,المنصرف!$J$3:$J$717)</f>
        <v>0</v>
      </c>
      <c r="CP116" s="160">
        <f>SUMPRODUCT((CP$3=المنصرف!$E$3:$E$717)*1,('بيان العهد والتسويات'!$C116=المنصرف!$C$3:$C$717)*1,المنصرف!$G$3:$G$717)</f>
        <v>0</v>
      </c>
      <c r="CQ116" s="160">
        <f>SUMPRODUCT((CP$3=المنصرف!$E$3:$E$717)*1,('بيان العهد والتسويات'!$C116=المنصرف!$C$3:$C$717)*1,المنصرف!$J$3:$J$717)</f>
        <v>0</v>
      </c>
      <c r="CR116" s="160">
        <f>SUMPRODUCT((CR$3=المنصرف!$E$3:$E$717)*1,('بيان العهد والتسويات'!$C116=المنصرف!$C$3:$C$717)*1,المنصرف!$G$3:$G$717)</f>
        <v>0</v>
      </c>
      <c r="CS116" s="160">
        <f>SUMPRODUCT((CR$3=المنصرف!$E$3:$E$717)*1,('بيان العهد والتسويات'!$C116=المنصرف!$C$3:$C$717)*1,المنصرف!$J$3:$J$717)</f>
        <v>0</v>
      </c>
      <c r="CT116" s="160">
        <f>SUMPRODUCT((CT$3=المنصرف!$E$3:$E$717)*1,('بيان العهد والتسويات'!$C116=المنصرف!$C$3:$C$717)*1,المنصرف!$G$3:$G$717)</f>
        <v>0</v>
      </c>
      <c r="CU116" s="160">
        <f>SUMPRODUCT((CT$3=المنصرف!$E$3:$E$717)*1,('بيان العهد والتسويات'!$C116=المنصرف!$C$3:$C$717)*1,المنصرف!$J$3:$J$717)</f>
        <v>0</v>
      </c>
      <c r="CV116" s="160">
        <f>SUMPRODUCT((CV$3=المنصرف!$E$3:$E$717)*1,('بيان العهد والتسويات'!$C116=المنصرف!$C$3:$C$717)*1,المنصرف!$G$3:$G$717)</f>
        <v>0</v>
      </c>
      <c r="CW116" s="160">
        <f>SUMPRODUCT((CV$3=المنصرف!$E$3:$E$717)*1,('بيان العهد والتسويات'!$C116=المنصرف!$C$3:$C$717)*1,المنصرف!$J$3:$J$717)</f>
        <v>0</v>
      </c>
      <c r="CX116" s="160">
        <f>SUMPRODUCT((CX$3=المنصرف!$E$3:$E$717)*1,('بيان العهد والتسويات'!$C116=المنصرف!$C$3:$C$717)*1,المنصرف!$G$3:$G$717)</f>
        <v>0</v>
      </c>
      <c r="CY116" s="160">
        <f>SUMPRODUCT((CX$3=المنصرف!$E$3:$E$717)*1,('بيان العهد والتسويات'!$C116=المنصرف!$C$3:$C$717)*1,المنصرف!$J$3:$J$717)</f>
        <v>0</v>
      </c>
      <c r="CZ116" s="160">
        <f>SUMPRODUCT((CZ$3=المنصرف!$E$3:$E$717)*1,('بيان العهد والتسويات'!$C116=المنصرف!$C$3:$C$717)*1,المنصرف!$G$3:$G$717)</f>
        <v>0</v>
      </c>
      <c r="DA116" s="160">
        <f>SUMPRODUCT((CZ$3=المنصرف!$E$3:$E$717)*1,('بيان العهد والتسويات'!$C116=المنصرف!$C$3:$C$717)*1,المنصرف!$J$3:$J$717)</f>
        <v>0</v>
      </c>
    </row>
    <row r="117" spans="3:105" ht="20.25" x14ac:dyDescent="0.15">
      <c r="C117" s="134">
        <v>45949</v>
      </c>
      <c r="D117" s="121">
        <f>SUMPRODUCT(($D$3=المنصرف!$E$3:$E$717)*1,('بيان العهد والتسويات'!$C117=المنصرف!$C$3:$C$717)*1,المنصرف!$G$3:$G$717)</f>
        <v>0</v>
      </c>
      <c r="E117" s="122">
        <f>SUMPRODUCT(($D$3=المنصرف!$E$3:$E$717)*1,('بيان العهد والتسويات'!$C117=المنصرف!$C$3:$C$717)*1,المنصرف!$J$3:$J$717)</f>
        <v>0</v>
      </c>
      <c r="F117" s="124">
        <f>SUMPRODUCT(($F$3=المنصرف!$E$3:$E$717)*1,('بيان العهد والتسويات'!$C117=المنصرف!$C$3:$C$717)*1,المنصرف!$G$3:$G$717)</f>
        <v>0</v>
      </c>
      <c r="G117" s="123">
        <f>SUMPRODUCT(($F$3=المنصرف!$E$3:$E$717)*1,('بيان العهد والتسويات'!$C117=المنصرف!$C$3:$C$717)*1,المنصرف!$J$3:$J$717)</f>
        <v>0</v>
      </c>
      <c r="H117" s="121">
        <f>SUMPRODUCT(($H$3=المنصرف!$E$3:$E$717)*1,('بيان العهد والتسويات'!$C117=المنصرف!$C$3:$C$717)*1,المنصرف!$G$3:$G$717)</f>
        <v>0</v>
      </c>
      <c r="I117" s="122">
        <f>SUMPRODUCT(($H$3=المنصرف!$E$3:$E$717)*1,('بيان العهد والتسويات'!$C117=المنصرف!$C$3:$C$717)*1,المنصرف!$J$3:$J$717)</f>
        <v>0</v>
      </c>
      <c r="J117" s="124">
        <f>SUMPRODUCT(($J$3=المنصرف!$E$3:$E$717)*1,('بيان العهد والتسويات'!$C117=المنصرف!$C$3:$C$717)*1,المنصرف!$G$3:$G$717)</f>
        <v>0</v>
      </c>
      <c r="K117" s="123">
        <f>SUMPRODUCT(($J$3=المنصرف!$E$3:$E$717)*1,('بيان العهد والتسويات'!$C117=المنصرف!$C$3:$C$717)*1,المنصرف!$J$3:$J$717)</f>
        <v>0</v>
      </c>
      <c r="L117" s="121">
        <f>SUMPRODUCT(($L$3=المنصرف!$E$3:$E$717)*1,('بيان العهد والتسويات'!$C117=المنصرف!$C$3:$C$717)*1,المنصرف!$G$3:$G$717)</f>
        <v>0</v>
      </c>
      <c r="M117" s="122">
        <f>SUMPRODUCT(($L$3=المنصرف!$E$3:$E$717)*1,('بيان العهد والتسويات'!$C117=المنصرف!$C$3:$C$717)*1,المنصرف!$J$3:$J$717)</f>
        <v>0</v>
      </c>
      <c r="N117" s="124">
        <f>SUMPRODUCT(($N$3=المنصرف!$E$3:$E$717)*1,('بيان العهد والتسويات'!$C117=المنصرف!$C$3:$C$717)*1,المنصرف!$G$3:$G$717)</f>
        <v>0</v>
      </c>
      <c r="O117" s="123">
        <f>SUMPRODUCT(($N$3=المنصرف!$E$3:$E$717)*1,('بيان العهد والتسويات'!$C117=المنصرف!$C$3:$C$717)*1,المنصرف!$J$3:$J$717)</f>
        <v>0</v>
      </c>
      <c r="P117" s="121">
        <f>SUMPRODUCT(($P$3=المنصرف!$E$3:$E$717)*1,('بيان العهد والتسويات'!$C117=المنصرف!$C$3:$C$717)*1,المنصرف!$G$3:$G$717)</f>
        <v>0</v>
      </c>
      <c r="Q117" s="122">
        <f>SUMPRODUCT(($P$3=المنصرف!$E$3:$E$717)*1,('بيان العهد والتسويات'!$C117=المنصرف!$C$3:$C$717)*1,المنصرف!$J$3:$J$717)</f>
        <v>0</v>
      </c>
      <c r="R117" s="124">
        <f>SUMPRODUCT(($R$3=المنصرف!$E$3:$E$717)*1,('بيان العهد والتسويات'!$C117=المنصرف!$C$3:$C$717)*1,المنصرف!$G$3:$G$717)</f>
        <v>0</v>
      </c>
      <c r="S117" s="123">
        <f>SUMPRODUCT(($R$3=المنصرف!$E$3:$E$717)*1,('بيان العهد والتسويات'!$C117=المنصرف!$C$3:$C$717)*1,المنصرف!$J$3:$J$717)</f>
        <v>0</v>
      </c>
      <c r="T117" s="121">
        <f>SUMPRODUCT(($T$3=المنصرف!$E$3:$E$717)*1,('بيان العهد والتسويات'!$C117=المنصرف!$C$3:$C$717)*1,المنصرف!$G$3:$G$717)</f>
        <v>0</v>
      </c>
      <c r="U117" s="122">
        <f>SUMPRODUCT(($T$3=المنصرف!$E$3:$E$717)*1,('بيان العهد والتسويات'!$C117=المنصرف!$C$3:$C$717)*1,المنصرف!$J$3:$J$717)</f>
        <v>0</v>
      </c>
      <c r="V117" s="124">
        <f>SUMPRODUCT(($V$3=المنصرف!$E$3:$E$717)*1,('بيان العهد والتسويات'!$C117=المنصرف!$C$3:$C$717)*1,المنصرف!$G$3:$G$717)</f>
        <v>0</v>
      </c>
      <c r="W117" s="123">
        <f>SUMPRODUCT(($V$3=المنصرف!$E$3:$E$717)*1,('بيان العهد والتسويات'!$C117=المنصرف!$C$3:$C$717)*1,المنصرف!$J$3:$J$717)</f>
        <v>0</v>
      </c>
      <c r="X117" s="121">
        <f>SUMPRODUCT(($X$3=المنصرف!$E$3:$E$717)*1,('بيان العهد والتسويات'!$C117=المنصرف!$C$3:$C$717)*1,المنصرف!$G$3:$G$717)</f>
        <v>0</v>
      </c>
      <c r="Y117" s="122">
        <f>SUMPRODUCT(($X$3=المنصرف!$E$3:$E$717)*1,('بيان العهد والتسويات'!$C117=المنصرف!$C$3:$C$717)*1,المنصرف!$J$3:$J$717)</f>
        <v>0</v>
      </c>
      <c r="Z117" s="124">
        <f>SUMPRODUCT(($Z$3=المنصرف!$E$3:$E$717)*1,('بيان العهد والتسويات'!$C117=المنصرف!$C$3:$C$717)*1,المنصرف!$G$3:$G$717)</f>
        <v>0</v>
      </c>
      <c r="AA117" s="123">
        <f>SUMPRODUCT(($Z$3=المنصرف!$E$3:$E$717)*1,('بيان العهد والتسويات'!$C117=المنصرف!$C$3:$C$717)*1,المنصرف!$J$3:$J$717)</f>
        <v>0</v>
      </c>
      <c r="AB117" s="121">
        <f>SUMPRODUCT(($AB$3=المنصرف!$E$3:$E$717)*1,('بيان العهد والتسويات'!$C117=المنصرف!$C$3:$C$717)*1,المنصرف!$G$3:$G$717)</f>
        <v>0</v>
      </c>
      <c r="AC117" s="122">
        <f>SUMPRODUCT(($AB$3=المنصرف!$E$3:$E$717)*1,('بيان العهد والتسويات'!$C117=المنصرف!$C$3:$C$717)*1,المنصرف!$J$3:$J$717)</f>
        <v>0</v>
      </c>
      <c r="AD117" s="124">
        <f>SUMPRODUCT(($AD$3=المنصرف!$E$3:$E$717)*1,('بيان العهد والتسويات'!$C117=المنصرف!$C$3:$C$717)*1,المنصرف!$G$3:$G$717)</f>
        <v>0</v>
      </c>
      <c r="AE117" s="123">
        <f>SUMPRODUCT(($AD$3=المنصرف!$E$3:$E$717)*1,('بيان العهد والتسويات'!$C117=المنصرف!$C$3:$C$717)*1,المنصرف!$J$3:$J$717)</f>
        <v>0</v>
      </c>
      <c r="AF117" s="121">
        <f>SUMPRODUCT(($AF$3=المنصرف!$E$3:$E$717)*1,('بيان العهد والتسويات'!$C117=المنصرف!$C$3:$C$717)*1,المنصرف!$G$3:$G$717)</f>
        <v>0</v>
      </c>
      <c r="AG117" s="122">
        <f>SUMPRODUCT(($AF$3=المنصرف!$E$3:$E$717)*1,('بيان العهد والتسويات'!$C117=المنصرف!$C$3:$C$717)*1,المنصرف!$J$3:$J$717)</f>
        <v>0</v>
      </c>
      <c r="AH117" s="124">
        <f>SUMPRODUCT(($AH$3=المنصرف!$E$3:$E$717)*1,('بيان العهد والتسويات'!$C117=المنصرف!$C$3:$C$717)*1,المنصرف!$G$3:$G$717)</f>
        <v>0</v>
      </c>
      <c r="AI117" s="123">
        <f>SUMPRODUCT(($AH$3=المنصرف!$E$3:$E$717)*1,('بيان العهد والتسويات'!$C117=المنصرف!$C$3:$C$717)*1,المنصرف!$J$3:$J$717)</f>
        <v>0</v>
      </c>
      <c r="AJ117" s="145">
        <f>SUMPRODUCT((AJ$3=المنصرف!$E$3:$E$717)*1,('بيان العهد والتسويات'!$C117=المنصرف!$C$3:$C$717)*1,المنصرف!$G$3:$G$717)</f>
        <v>0</v>
      </c>
      <c r="AK117" s="145">
        <f>SUMPRODUCT((AJ$3=المنصرف!$E$3:$E$717)*1,('بيان العهد والتسويات'!$C117=المنصرف!$C$3:$C$717)*1,المنصرف!$J$3:$J$717)</f>
        <v>0</v>
      </c>
      <c r="AL117" s="161">
        <f>SUMPRODUCT((AL$3=المنصرف!$E$3:$E$717)*1,('بيان العهد والتسويات'!$C117=المنصرف!$C$3:$C$717)*1,المنصرف!$G$3:$G$717)</f>
        <v>0</v>
      </c>
      <c r="AM117" s="161">
        <f>SUMPRODUCT((AL$3=المنصرف!$E$3:$E$717)*1,('بيان العهد والتسويات'!$C117=المنصرف!$C$3:$C$717)*1,المنصرف!$J$3:$J$717)</f>
        <v>0</v>
      </c>
      <c r="AN117" s="160">
        <f>SUMPRODUCT((AN$3=المنصرف!$E$3:$E$717)*1,('بيان العهد والتسويات'!$C117=المنصرف!$C$3:$C$717)*1,المنصرف!$G$3:$G$717)</f>
        <v>0</v>
      </c>
      <c r="AO117" s="160">
        <f>SUMPRODUCT((AN$3=المنصرف!$E$3:$E$717)*1,('بيان العهد والتسويات'!$C117=المنصرف!$C$3:$C$717)*1,المنصرف!$J$3:$J$717)</f>
        <v>0</v>
      </c>
      <c r="AP117" s="160">
        <f>SUMPRODUCT((AP$3=المنصرف!$E$3:$E$717)*1,('بيان العهد والتسويات'!$C117=المنصرف!$C$3:$C$717)*1,المنصرف!$G$3:$G$717)</f>
        <v>0</v>
      </c>
      <c r="AQ117" s="160">
        <f>SUMPRODUCT((AP$3=المنصرف!$E$3:$E$717)*1,('بيان العهد والتسويات'!$C117=المنصرف!$C$3:$C$717)*1,المنصرف!$J$3:$J$717)</f>
        <v>0</v>
      </c>
      <c r="AR117" s="160">
        <f>SUMPRODUCT((AR$3=المنصرف!$E$3:$E$717)*1,('بيان العهد والتسويات'!$C117=المنصرف!$C$3:$C$717)*1,المنصرف!$G$3:$G$717)</f>
        <v>0</v>
      </c>
      <c r="AS117" s="160">
        <f>SUMPRODUCT((AR$3=المنصرف!$E$3:$E$717)*1,('بيان العهد والتسويات'!$C117=المنصرف!$C$3:$C$717)*1,المنصرف!$J$3:$J$717)</f>
        <v>0</v>
      </c>
      <c r="AT117" s="160">
        <f>SUMPRODUCT((AT$3=المنصرف!$E$3:$E$717)*1,('بيان العهد والتسويات'!$C117=المنصرف!$C$3:$C$717)*1,المنصرف!$G$3:$G$717)</f>
        <v>0</v>
      </c>
      <c r="AU117" s="160">
        <f>SUMPRODUCT((AT$3=المنصرف!$E$3:$E$717)*1,('بيان العهد والتسويات'!$C117=المنصرف!$C$3:$C$717)*1,المنصرف!$J$3:$J$717)</f>
        <v>0</v>
      </c>
      <c r="AV117" s="160">
        <f>SUMPRODUCT((AV$3=المنصرف!$E$3:$E$717)*1,('بيان العهد والتسويات'!$C117=المنصرف!$C$3:$C$717)*1,المنصرف!$G$3:$G$717)</f>
        <v>0</v>
      </c>
      <c r="AW117" s="160">
        <f>SUMPRODUCT((AV$3=المنصرف!$E$3:$E$717)*1,('بيان العهد والتسويات'!$C117=المنصرف!$C$3:$C$717)*1,المنصرف!$J$3:$J$717)</f>
        <v>0</v>
      </c>
      <c r="AX117" s="160">
        <f>SUMPRODUCT((AX$3=المنصرف!$E$3:$E$717)*1,('بيان العهد والتسويات'!$C117=المنصرف!$C$3:$C$717)*1,المنصرف!$G$3:$G$717)</f>
        <v>0</v>
      </c>
      <c r="AY117" s="160">
        <f>SUMPRODUCT((AX$3=المنصرف!$E$3:$E$717)*1,('بيان العهد والتسويات'!$C117=المنصرف!$C$3:$C$717)*1,المنصرف!$J$3:$J$717)</f>
        <v>0</v>
      </c>
      <c r="AZ117" s="160">
        <f>SUMPRODUCT((AZ$3=المنصرف!$E$3:$E$717)*1,('بيان العهد والتسويات'!$C117=المنصرف!$C$3:$C$717)*1,المنصرف!$G$3:$G$717)</f>
        <v>0</v>
      </c>
      <c r="BA117" s="160">
        <f>SUMPRODUCT((AZ$3=المنصرف!$E$3:$E$717)*1,('بيان العهد والتسويات'!$C117=المنصرف!$C$3:$C$717)*1,المنصرف!$J$3:$J$717)</f>
        <v>0</v>
      </c>
      <c r="BB117" s="160">
        <f>SUMPRODUCT((BB$3=المنصرف!$E$3:$E$717)*1,('بيان العهد والتسويات'!$C117=المنصرف!$C$3:$C$717)*1,المنصرف!$G$3:$G$717)</f>
        <v>0</v>
      </c>
      <c r="BC117" s="160">
        <f>SUMPRODUCT((BB$3=المنصرف!$E$3:$E$717)*1,('بيان العهد والتسويات'!$C117=المنصرف!$C$3:$C$717)*1,المنصرف!$J$3:$J$717)</f>
        <v>0</v>
      </c>
      <c r="BD117" s="160">
        <f>SUMPRODUCT((BD$3=المنصرف!$E$3:$E$717)*1,('بيان العهد والتسويات'!$C117=المنصرف!$C$3:$C$717)*1,المنصرف!$G$3:$G$717)</f>
        <v>0</v>
      </c>
      <c r="BE117" s="160">
        <f>SUMPRODUCT((BD$3=المنصرف!$E$3:$E$717)*1,('بيان العهد والتسويات'!$C117=المنصرف!$C$3:$C$717)*1,المنصرف!$J$3:$J$717)</f>
        <v>0</v>
      </c>
      <c r="BF117" s="160">
        <f>SUMPRODUCT((BF$3=المنصرف!$E$3:$E$717)*1,('بيان العهد والتسويات'!$C117=المنصرف!$C$3:$C$717)*1,المنصرف!$G$3:$G$717)</f>
        <v>0</v>
      </c>
      <c r="BG117" s="160">
        <f>SUMPRODUCT((BF$3=المنصرف!$E$3:$E$717)*1,('بيان العهد والتسويات'!$C117=المنصرف!$C$3:$C$717)*1,المنصرف!$J$3:$J$717)</f>
        <v>0</v>
      </c>
      <c r="BH117" s="160">
        <f>SUMPRODUCT((BH$3=المنصرف!$E$3:$E$717)*1,('بيان العهد والتسويات'!$C117=المنصرف!$C$3:$C$717)*1,المنصرف!$G$3:$G$717)</f>
        <v>0</v>
      </c>
      <c r="BI117" s="160">
        <f>SUMPRODUCT((BH$3=المنصرف!$E$3:$E$717)*1,('بيان العهد والتسويات'!$C117=المنصرف!$C$3:$C$717)*1,المنصرف!$J$3:$J$717)</f>
        <v>0</v>
      </c>
      <c r="BJ117" s="160">
        <f>SUMPRODUCT((BJ$3=المنصرف!$E$3:$E$717)*1,('بيان العهد والتسويات'!$C117=المنصرف!$C$3:$C$717)*1,المنصرف!$G$3:$G$717)</f>
        <v>0</v>
      </c>
      <c r="BK117" s="160">
        <f>SUMPRODUCT((BJ$3=المنصرف!$E$3:$E$717)*1,('بيان العهد والتسويات'!$C117=المنصرف!$C$3:$C$717)*1,المنصرف!$J$3:$J$717)</f>
        <v>0</v>
      </c>
      <c r="BL117" s="160">
        <f>SUMPRODUCT((BL$3=المنصرف!$E$3:$E$717)*1,('بيان العهد والتسويات'!$C117=المنصرف!$C$3:$C$717)*1,المنصرف!$G$3:$G$717)</f>
        <v>0</v>
      </c>
      <c r="BM117" s="160">
        <f>SUMPRODUCT((BL$3=المنصرف!$E$3:$E$717)*1,('بيان العهد والتسويات'!$C117=المنصرف!$C$3:$C$717)*1,المنصرف!$J$3:$J$717)</f>
        <v>0</v>
      </c>
      <c r="BN117" s="160">
        <f>SUMPRODUCT((BN$3=المنصرف!$E$3:$E$717)*1,('بيان العهد والتسويات'!$C117=المنصرف!$C$3:$C$717)*1,المنصرف!$G$3:$G$717)</f>
        <v>0</v>
      </c>
      <c r="BO117" s="160">
        <f>SUMPRODUCT((BN$3=المنصرف!$E$3:$E$717)*1,('بيان العهد والتسويات'!$C117=المنصرف!$C$3:$C$717)*1,المنصرف!$J$3:$J$717)</f>
        <v>0</v>
      </c>
      <c r="BP117" s="160">
        <f>SUMPRODUCT((BP$3=المنصرف!$E$3:$E$717)*1,('بيان العهد والتسويات'!$C117=المنصرف!$C$3:$C$717)*1,المنصرف!$G$3:$G$717)</f>
        <v>0</v>
      </c>
      <c r="BQ117" s="160">
        <f>SUMPRODUCT((BP$3=المنصرف!$E$3:$E$717)*1,('بيان العهد والتسويات'!$C117=المنصرف!$C$3:$C$717)*1,المنصرف!$J$3:$J$717)</f>
        <v>0</v>
      </c>
      <c r="BR117" s="160">
        <f>SUMPRODUCT((BR$3=المنصرف!$E$3:$E$717)*1,('بيان العهد والتسويات'!$C117=المنصرف!$C$3:$C$717)*1,المنصرف!$G$3:$G$717)</f>
        <v>0</v>
      </c>
      <c r="BS117" s="160">
        <f>SUMPRODUCT((BR$3=المنصرف!$E$3:$E$717)*1,('بيان العهد والتسويات'!$C117=المنصرف!$C$3:$C$717)*1,المنصرف!$J$3:$J$717)</f>
        <v>0</v>
      </c>
      <c r="BT117" s="160">
        <f>SUMPRODUCT((BT$3=المنصرف!$E$3:$E$717)*1,('بيان العهد والتسويات'!$C117=المنصرف!$C$3:$C$717)*1,المنصرف!$G$3:$G$717)</f>
        <v>0</v>
      </c>
      <c r="BU117" s="160">
        <f>SUMPRODUCT((BT$3=المنصرف!$E$3:$E$717)*1,('بيان العهد والتسويات'!$C117=المنصرف!$C$3:$C$717)*1,المنصرف!$J$3:$J$717)</f>
        <v>0</v>
      </c>
      <c r="BV117" s="160">
        <f>SUMPRODUCT((BV$3=المنصرف!$E$3:$E$717)*1,('بيان العهد والتسويات'!$C117=المنصرف!$C$3:$C$717)*1,المنصرف!$G$3:$G$717)</f>
        <v>0</v>
      </c>
      <c r="BW117" s="160">
        <f>SUMPRODUCT((BV$3=المنصرف!$E$3:$E$717)*1,('بيان العهد والتسويات'!$C117=المنصرف!$C$3:$C$717)*1,المنصرف!$J$3:$J$717)</f>
        <v>0</v>
      </c>
      <c r="BX117" s="160">
        <f>SUMPRODUCT((BX$3=المنصرف!$E$3:$E$717)*1,('بيان العهد والتسويات'!$C117=المنصرف!$C$3:$C$717)*1,المنصرف!$G$3:$G$717)</f>
        <v>0</v>
      </c>
      <c r="BY117" s="160">
        <f>SUMPRODUCT((BX$3=المنصرف!$E$3:$E$717)*1,('بيان العهد والتسويات'!$C117=المنصرف!$C$3:$C$717)*1,المنصرف!$J$3:$J$717)</f>
        <v>0</v>
      </c>
      <c r="BZ117" s="160">
        <f>SUMPRODUCT((BZ$3=المنصرف!$E$3:$E$717)*1,('بيان العهد والتسويات'!$C117=المنصرف!$C$3:$C$717)*1,المنصرف!$G$3:$G$717)</f>
        <v>0</v>
      </c>
      <c r="CA117" s="160">
        <f>SUMPRODUCT((BZ$3=المنصرف!$E$3:$E$717)*1,('بيان العهد والتسويات'!$C117=المنصرف!$C$3:$C$717)*1,المنصرف!$J$3:$J$717)</f>
        <v>0</v>
      </c>
      <c r="CB117" s="160">
        <f>SUMPRODUCT((CB$3=المنصرف!$E$3:$E$717)*1,('بيان العهد والتسويات'!$C117=المنصرف!$C$3:$C$717)*1,المنصرف!$G$3:$G$717)</f>
        <v>0</v>
      </c>
      <c r="CC117" s="160">
        <f>SUMPRODUCT((CB$3=المنصرف!$E$3:$E$717)*1,('بيان العهد والتسويات'!$C117=المنصرف!$C$3:$C$717)*1,المنصرف!$J$3:$J$717)</f>
        <v>0</v>
      </c>
      <c r="CD117" s="160">
        <f>SUMPRODUCT((CD$3=المنصرف!$E$3:$E$717)*1,('بيان العهد والتسويات'!$C117=المنصرف!$C$3:$C$717)*1,المنصرف!$G$3:$G$717)</f>
        <v>0</v>
      </c>
      <c r="CE117" s="160">
        <f>SUMPRODUCT((CD$3=المنصرف!$E$3:$E$717)*1,('بيان العهد والتسويات'!$C117=المنصرف!$C$3:$C$717)*1,المنصرف!$J$3:$J$717)</f>
        <v>0</v>
      </c>
      <c r="CF117" s="160">
        <f>SUMPRODUCT((CF$3=المنصرف!$E$3:$E$717)*1,('بيان العهد والتسويات'!$C117=المنصرف!$C$3:$C$717)*1,المنصرف!$G$3:$G$717)</f>
        <v>0</v>
      </c>
      <c r="CG117" s="160">
        <f>SUMPRODUCT((CF$3=المنصرف!$E$3:$E$717)*1,('بيان العهد والتسويات'!$C117=المنصرف!$C$3:$C$717)*1,المنصرف!$J$3:$J$717)</f>
        <v>0</v>
      </c>
      <c r="CH117" s="160">
        <f>SUMPRODUCT((CH$3=المنصرف!$E$3:$E$717)*1,('بيان العهد والتسويات'!$C117=المنصرف!$C$3:$C$717)*1,المنصرف!$G$3:$G$717)</f>
        <v>0</v>
      </c>
      <c r="CI117" s="160">
        <f>SUMPRODUCT((CH$3=المنصرف!$E$3:$E$717)*1,('بيان العهد والتسويات'!$C117=المنصرف!$C$3:$C$717)*1,المنصرف!$J$3:$J$717)</f>
        <v>0</v>
      </c>
      <c r="CJ117" s="160">
        <f>SUMPRODUCT((CJ$3=المنصرف!$E$3:$E$717)*1,('بيان العهد والتسويات'!$C117=المنصرف!$C$3:$C$717)*1,المنصرف!$G$3:$G$717)</f>
        <v>0</v>
      </c>
      <c r="CK117" s="160">
        <f>SUMPRODUCT((CJ$3=المنصرف!$E$3:$E$717)*1,('بيان العهد والتسويات'!$C117=المنصرف!$C$3:$C$717)*1,المنصرف!$J$3:$J$717)</f>
        <v>0</v>
      </c>
      <c r="CL117" s="160">
        <f>SUMPRODUCT((CL$3=المنصرف!$E$3:$E$717)*1,('بيان العهد والتسويات'!$C117=المنصرف!$C$3:$C$717)*1,المنصرف!$G$3:$G$717)</f>
        <v>0</v>
      </c>
      <c r="CM117" s="160">
        <f>SUMPRODUCT((CL$3=المنصرف!$E$3:$E$717)*1,('بيان العهد والتسويات'!$C117=المنصرف!$C$3:$C$717)*1,المنصرف!$J$3:$J$717)</f>
        <v>0</v>
      </c>
      <c r="CN117" s="160">
        <f>SUMPRODUCT((CN$3=المنصرف!$E$3:$E$717)*1,('بيان العهد والتسويات'!$C117=المنصرف!$C$3:$C$717)*1,المنصرف!$G$3:$G$717)</f>
        <v>0</v>
      </c>
      <c r="CO117" s="160">
        <f>SUMPRODUCT((CN$3=المنصرف!$E$3:$E$717)*1,('بيان العهد والتسويات'!$C117=المنصرف!$C$3:$C$717)*1,المنصرف!$J$3:$J$717)</f>
        <v>0</v>
      </c>
      <c r="CP117" s="160">
        <f>SUMPRODUCT((CP$3=المنصرف!$E$3:$E$717)*1,('بيان العهد والتسويات'!$C117=المنصرف!$C$3:$C$717)*1,المنصرف!$G$3:$G$717)</f>
        <v>0</v>
      </c>
      <c r="CQ117" s="160">
        <f>SUMPRODUCT((CP$3=المنصرف!$E$3:$E$717)*1,('بيان العهد والتسويات'!$C117=المنصرف!$C$3:$C$717)*1,المنصرف!$J$3:$J$717)</f>
        <v>0</v>
      </c>
      <c r="CR117" s="160">
        <f>SUMPRODUCT((CR$3=المنصرف!$E$3:$E$717)*1,('بيان العهد والتسويات'!$C117=المنصرف!$C$3:$C$717)*1,المنصرف!$G$3:$G$717)</f>
        <v>0</v>
      </c>
      <c r="CS117" s="160">
        <f>SUMPRODUCT((CR$3=المنصرف!$E$3:$E$717)*1,('بيان العهد والتسويات'!$C117=المنصرف!$C$3:$C$717)*1,المنصرف!$J$3:$J$717)</f>
        <v>0</v>
      </c>
      <c r="CT117" s="160">
        <f>SUMPRODUCT((CT$3=المنصرف!$E$3:$E$717)*1,('بيان العهد والتسويات'!$C117=المنصرف!$C$3:$C$717)*1,المنصرف!$G$3:$G$717)</f>
        <v>0</v>
      </c>
      <c r="CU117" s="160">
        <f>SUMPRODUCT((CT$3=المنصرف!$E$3:$E$717)*1,('بيان العهد والتسويات'!$C117=المنصرف!$C$3:$C$717)*1,المنصرف!$J$3:$J$717)</f>
        <v>0</v>
      </c>
      <c r="CV117" s="160">
        <f>SUMPRODUCT((CV$3=المنصرف!$E$3:$E$717)*1,('بيان العهد والتسويات'!$C117=المنصرف!$C$3:$C$717)*1,المنصرف!$G$3:$G$717)</f>
        <v>0</v>
      </c>
      <c r="CW117" s="160">
        <f>SUMPRODUCT((CV$3=المنصرف!$E$3:$E$717)*1,('بيان العهد والتسويات'!$C117=المنصرف!$C$3:$C$717)*1,المنصرف!$J$3:$J$717)</f>
        <v>0</v>
      </c>
      <c r="CX117" s="160">
        <f>SUMPRODUCT((CX$3=المنصرف!$E$3:$E$717)*1,('بيان العهد والتسويات'!$C117=المنصرف!$C$3:$C$717)*1,المنصرف!$G$3:$G$717)</f>
        <v>0</v>
      </c>
      <c r="CY117" s="160">
        <f>SUMPRODUCT((CX$3=المنصرف!$E$3:$E$717)*1,('بيان العهد والتسويات'!$C117=المنصرف!$C$3:$C$717)*1,المنصرف!$J$3:$J$717)</f>
        <v>0</v>
      </c>
      <c r="CZ117" s="160">
        <f>SUMPRODUCT((CZ$3=المنصرف!$E$3:$E$717)*1,('بيان العهد والتسويات'!$C117=المنصرف!$C$3:$C$717)*1,المنصرف!$G$3:$G$717)</f>
        <v>0</v>
      </c>
      <c r="DA117" s="160">
        <f>SUMPRODUCT((CZ$3=المنصرف!$E$3:$E$717)*1,('بيان العهد والتسويات'!$C117=المنصرف!$C$3:$C$717)*1,المنصرف!$J$3:$J$717)</f>
        <v>0</v>
      </c>
    </row>
    <row r="118" spans="3:105" ht="20.25" x14ac:dyDescent="0.15">
      <c r="C118" s="134">
        <v>45950</v>
      </c>
      <c r="D118" s="121">
        <f>SUMPRODUCT(($D$3=المنصرف!$E$3:$E$717)*1,('بيان العهد والتسويات'!$C118=المنصرف!$C$3:$C$717)*1,المنصرف!$G$3:$G$717)</f>
        <v>0</v>
      </c>
      <c r="E118" s="122">
        <f>SUMPRODUCT(($D$3=المنصرف!$E$3:$E$717)*1,('بيان العهد والتسويات'!$C118=المنصرف!$C$3:$C$717)*1,المنصرف!$J$3:$J$717)</f>
        <v>0</v>
      </c>
      <c r="F118" s="124">
        <f>SUMPRODUCT(($F$3=المنصرف!$E$3:$E$717)*1,('بيان العهد والتسويات'!$C118=المنصرف!$C$3:$C$717)*1,المنصرف!$G$3:$G$717)</f>
        <v>0</v>
      </c>
      <c r="G118" s="123">
        <f>SUMPRODUCT(($F$3=المنصرف!$E$3:$E$717)*1,('بيان العهد والتسويات'!$C118=المنصرف!$C$3:$C$717)*1,المنصرف!$J$3:$J$717)</f>
        <v>0</v>
      </c>
      <c r="H118" s="121">
        <f>SUMPRODUCT(($H$3=المنصرف!$E$3:$E$717)*1,('بيان العهد والتسويات'!$C118=المنصرف!$C$3:$C$717)*1,المنصرف!$G$3:$G$717)</f>
        <v>0</v>
      </c>
      <c r="I118" s="122">
        <f>SUMPRODUCT(($H$3=المنصرف!$E$3:$E$717)*1,('بيان العهد والتسويات'!$C118=المنصرف!$C$3:$C$717)*1,المنصرف!$J$3:$J$717)</f>
        <v>0</v>
      </c>
      <c r="J118" s="124">
        <f>SUMPRODUCT(($J$3=المنصرف!$E$3:$E$717)*1,('بيان العهد والتسويات'!$C118=المنصرف!$C$3:$C$717)*1,المنصرف!$G$3:$G$717)</f>
        <v>0</v>
      </c>
      <c r="K118" s="123">
        <f>SUMPRODUCT(($J$3=المنصرف!$E$3:$E$717)*1,('بيان العهد والتسويات'!$C118=المنصرف!$C$3:$C$717)*1,المنصرف!$J$3:$J$717)</f>
        <v>0</v>
      </c>
      <c r="L118" s="121">
        <f>SUMPRODUCT(($L$3=المنصرف!$E$3:$E$717)*1,('بيان العهد والتسويات'!$C118=المنصرف!$C$3:$C$717)*1,المنصرف!$G$3:$G$717)</f>
        <v>0</v>
      </c>
      <c r="M118" s="122">
        <f>SUMPRODUCT(($L$3=المنصرف!$E$3:$E$717)*1,('بيان العهد والتسويات'!$C118=المنصرف!$C$3:$C$717)*1,المنصرف!$J$3:$J$717)</f>
        <v>0</v>
      </c>
      <c r="N118" s="124">
        <f>SUMPRODUCT(($N$3=المنصرف!$E$3:$E$717)*1,('بيان العهد والتسويات'!$C118=المنصرف!$C$3:$C$717)*1,المنصرف!$G$3:$G$717)</f>
        <v>0</v>
      </c>
      <c r="O118" s="123">
        <f>SUMPRODUCT(($N$3=المنصرف!$E$3:$E$717)*1,('بيان العهد والتسويات'!$C118=المنصرف!$C$3:$C$717)*1,المنصرف!$J$3:$J$717)</f>
        <v>0</v>
      </c>
      <c r="P118" s="121">
        <f>SUMPRODUCT(($P$3=المنصرف!$E$3:$E$717)*1,('بيان العهد والتسويات'!$C118=المنصرف!$C$3:$C$717)*1,المنصرف!$G$3:$G$717)</f>
        <v>0</v>
      </c>
      <c r="Q118" s="122">
        <f>SUMPRODUCT(($P$3=المنصرف!$E$3:$E$717)*1,('بيان العهد والتسويات'!$C118=المنصرف!$C$3:$C$717)*1,المنصرف!$J$3:$J$717)</f>
        <v>0</v>
      </c>
      <c r="R118" s="124">
        <f>SUMPRODUCT(($R$3=المنصرف!$E$3:$E$717)*1,('بيان العهد والتسويات'!$C118=المنصرف!$C$3:$C$717)*1,المنصرف!$G$3:$G$717)</f>
        <v>0</v>
      </c>
      <c r="S118" s="123">
        <f>SUMPRODUCT(($R$3=المنصرف!$E$3:$E$717)*1,('بيان العهد والتسويات'!$C118=المنصرف!$C$3:$C$717)*1,المنصرف!$J$3:$J$717)</f>
        <v>0</v>
      </c>
      <c r="T118" s="121">
        <f>SUMPRODUCT(($T$3=المنصرف!$E$3:$E$717)*1,('بيان العهد والتسويات'!$C118=المنصرف!$C$3:$C$717)*1,المنصرف!$G$3:$G$717)</f>
        <v>0</v>
      </c>
      <c r="U118" s="122">
        <f>SUMPRODUCT(($T$3=المنصرف!$E$3:$E$717)*1,('بيان العهد والتسويات'!$C118=المنصرف!$C$3:$C$717)*1,المنصرف!$J$3:$J$717)</f>
        <v>0</v>
      </c>
      <c r="V118" s="124">
        <f>SUMPRODUCT(($V$3=المنصرف!$E$3:$E$717)*1,('بيان العهد والتسويات'!$C118=المنصرف!$C$3:$C$717)*1,المنصرف!$G$3:$G$717)</f>
        <v>0</v>
      </c>
      <c r="W118" s="123">
        <f>SUMPRODUCT(($V$3=المنصرف!$E$3:$E$717)*1,('بيان العهد والتسويات'!$C118=المنصرف!$C$3:$C$717)*1,المنصرف!$J$3:$J$717)</f>
        <v>0</v>
      </c>
      <c r="X118" s="121">
        <f>SUMPRODUCT(($X$3=المنصرف!$E$3:$E$717)*1,('بيان العهد والتسويات'!$C118=المنصرف!$C$3:$C$717)*1,المنصرف!$G$3:$G$717)</f>
        <v>0</v>
      </c>
      <c r="Y118" s="122">
        <f>SUMPRODUCT(($X$3=المنصرف!$E$3:$E$717)*1,('بيان العهد والتسويات'!$C118=المنصرف!$C$3:$C$717)*1,المنصرف!$J$3:$J$717)</f>
        <v>0</v>
      </c>
      <c r="Z118" s="124">
        <f>SUMPRODUCT(($Z$3=المنصرف!$E$3:$E$717)*1,('بيان العهد والتسويات'!$C118=المنصرف!$C$3:$C$717)*1,المنصرف!$G$3:$G$717)</f>
        <v>0</v>
      </c>
      <c r="AA118" s="123">
        <f>SUMPRODUCT(($Z$3=المنصرف!$E$3:$E$717)*1,('بيان العهد والتسويات'!$C118=المنصرف!$C$3:$C$717)*1,المنصرف!$J$3:$J$717)</f>
        <v>0</v>
      </c>
      <c r="AB118" s="121">
        <f>SUMPRODUCT(($AB$3=المنصرف!$E$3:$E$717)*1,('بيان العهد والتسويات'!$C118=المنصرف!$C$3:$C$717)*1,المنصرف!$G$3:$G$717)</f>
        <v>0</v>
      </c>
      <c r="AC118" s="122">
        <f>SUMPRODUCT(($AB$3=المنصرف!$E$3:$E$717)*1,('بيان العهد والتسويات'!$C118=المنصرف!$C$3:$C$717)*1,المنصرف!$J$3:$J$717)</f>
        <v>0</v>
      </c>
      <c r="AD118" s="124">
        <f>SUMPRODUCT(($AD$3=المنصرف!$E$3:$E$717)*1,('بيان العهد والتسويات'!$C118=المنصرف!$C$3:$C$717)*1,المنصرف!$G$3:$G$717)</f>
        <v>0</v>
      </c>
      <c r="AE118" s="123">
        <f>SUMPRODUCT(($AD$3=المنصرف!$E$3:$E$717)*1,('بيان العهد والتسويات'!$C118=المنصرف!$C$3:$C$717)*1,المنصرف!$J$3:$J$717)</f>
        <v>0</v>
      </c>
      <c r="AF118" s="121">
        <f>SUMPRODUCT(($AF$3=المنصرف!$E$3:$E$717)*1,('بيان العهد والتسويات'!$C118=المنصرف!$C$3:$C$717)*1,المنصرف!$G$3:$G$717)</f>
        <v>0</v>
      </c>
      <c r="AG118" s="122">
        <f>SUMPRODUCT(($AF$3=المنصرف!$E$3:$E$717)*1,('بيان العهد والتسويات'!$C118=المنصرف!$C$3:$C$717)*1,المنصرف!$J$3:$J$717)</f>
        <v>0</v>
      </c>
      <c r="AH118" s="124">
        <f>SUMPRODUCT(($AH$3=المنصرف!$E$3:$E$717)*1,('بيان العهد والتسويات'!$C118=المنصرف!$C$3:$C$717)*1,المنصرف!$G$3:$G$717)</f>
        <v>0</v>
      </c>
      <c r="AI118" s="123">
        <f>SUMPRODUCT(($AH$3=المنصرف!$E$3:$E$717)*1,('بيان العهد والتسويات'!$C118=المنصرف!$C$3:$C$717)*1,المنصرف!$J$3:$J$717)</f>
        <v>0</v>
      </c>
      <c r="AJ118" s="145">
        <f>SUMPRODUCT((AJ$3=المنصرف!$E$3:$E$717)*1,('بيان العهد والتسويات'!$C118=المنصرف!$C$3:$C$717)*1,المنصرف!$G$3:$G$717)</f>
        <v>0</v>
      </c>
      <c r="AK118" s="145">
        <f>SUMPRODUCT((AJ$3=المنصرف!$E$3:$E$717)*1,('بيان العهد والتسويات'!$C118=المنصرف!$C$3:$C$717)*1,المنصرف!$J$3:$J$717)</f>
        <v>0</v>
      </c>
      <c r="AL118" s="161">
        <f>SUMPRODUCT((AL$3=المنصرف!$E$3:$E$717)*1,('بيان العهد والتسويات'!$C118=المنصرف!$C$3:$C$717)*1,المنصرف!$G$3:$G$717)</f>
        <v>0</v>
      </c>
      <c r="AM118" s="161">
        <f>SUMPRODUCT((AL$3=المنصرف!$E$3:$E$717)*1,('بيان العهد والتسويات'!$C118=المنصرف!$C$3:$C$717)*1,المنصرف!$J$3:$J$717)</f>
        <v>0</v>
      </c>
      <c r="AN118" s="160">
        <f>SUMPRODUCT((AN$3=المنصرف!$E$3:$E$717)*1,('بيان العهد والتسويات'!$C118=المنصرف!$C$3:$C$717)*1,المنصرف!$G$3:$G$717)</f>
        <v>0</v>
      </c>
      <c r="AO118" s="160">
        <f>SUMPRODUCT((AN$3=المنصرف!$E$3:$E$717)*1,('بيان العهد والتسويات'!$C118=المنصرف!$C$3:$C$717)*1,المنصرف!$J$3:$J$717)</f>
        <v>0</v>
      </c>
      <c r="AP118" s="160">
        <f>SUMPRODUCT((AP$3=المنصرف!$E$3:$E$717)*1,('بيان العهد والتسويات'!$C118=المنصرف!$C$3:$C$717)*1,المنصرف!$G$3:$G$717)</f>
        <v>0</v>
      </c>
      <c r="AQ118" s="160">
        <f>SUMPRODUCT((AP$3=المنصرف!$E$3:$E$717)*1,('بيان العهد والتسويات'!$C118=المنصرف!$C$3:$C$717)*1,المنصرف!$J$3:$J$717)</f>
        <v>0</v>
      </c>
      <c r="AR118" s="160">
        <f>SUMPRODUCT((AR$3=المنصرف!$E$3:$E$717)*1,('بيان العهد والتسويات'!$C118=المنصرف!$C$3:$C$717)*1,المنصرف!$G$3:$G$717)</f>
        <v>0</v>
      </c>
      <c r="AS118" s="160">
        <f>SUMPRODUCT((AR$3=المنصرف!$E$3:$E$717)*1,('بيان العهد والتسويات'!$C118=المنصرف!$C$3:$C$717)*1,المنصرف!$J$3:$J$717)</f>
        <v>0</v>
      </c>
      <c r="AT118" s="160">
        <f>SUMPRODUCT((AT$3=المنصرف!$E$3:$E$717)*1,('بيان العهد والتسويات'!$C118=المنصرف!$C$3:$C$717)*1,المنصرف!$G$3:$G$717)</f>
        <v>0</v>
      </c>
      <c r="AU118" s="160">
        <f>SUMPRODUCT((AT$3=المنصرف!$E$3:$E$717)*1,('بيان العهد والتسويات'!$C118=المنصرف!$C$3:$C$717)*1,المنصرف!$J$3:$J$717)</f>
        <v>0</v>
      </c>
      <c r="AV118" s="160">
        <f>SUMPRODUCT((AV$3=المنصرف!$E$3:$E$717)*1,('بيان العهد والتسويات'!$C118=المنصرف!$C$3:$C$717)*1,المنصرف!$G$3:$G$717)</f>
        <v>0</v>
      </c>
      <c r="AW118" s="160">
        <f>SUMPRODUCT((AV$3=المنصرف!$E$3:$E$717)*1,('بيان العهد والتسويات'!$C118=المنصرف!$C$3:$C$717)*1,المنصرف!$J$3:$J$717)</f>
        <v>0</v>
      </c>
      <c r="AX118" s="160">
        <f>SUMPRODUCT((AX$3=المنصرف!$E$3:$E$717)*1,('بيان العهد والتسويات'!$C118=المنصرف!$C$3:$C$717)*1,المنصرف!$G$3:$G$717)</f>
        <v>0</v>
      </c>
      <c r="AY118" s="160">
        <f>SUMPRODUCT((AX$3=المنصرف!$E$3:$E$717)*1,('بيان العهد والتسويات'!$C118=المنصرف!$C$3:$C$717)*1,المنصرف!$J$3:$J$717)</f>
        <v>0</v>
      </c>
      <c r="AZ118" s="160">
        <f>SUMPRODUCT((AZ$3=المنصرف!$E$3:$E$717)*1,('بيان العهد والتسويات'!$C118=المنصرف!$C$3:$C$717)*1,المنصرف!$G$3:$G$717)</f>
        <v>0</v>
      </c>
      <c r="BA118" s="160">
        <f>SUMPRODUCT((AZ$3=المنصرف!$E$3:$E$717)*1,('بيان العهد والتسويات'!$C118=المنصرف!$C$3:$C$717)*1,المنصرف!$J$3:$J$717)</f>
        <v>0</v>
      </c>
      <c r="BB118" s="160">
        <f>SUMPRODUCT((BB$3=المنصرف!$E$3:$E$717)*1,('بيان العهد والتسويات'!$C118=المنصرف!$C$3:$C$717)*1,المنصرف!$G$3:$G$717)</f>
        <v>0</v>
      </c>
      <c r="BC118" s="160">
        <f>SUMPRODUCT((BB$3=المنصرف!$E$3:$E$717)*1,('بيان العهد والتسويات'!$C118=المنصرف!$C$3:$C$717)*1,المنصرف!$J$3:$J$717)</f>
        <v>0</v>
      </c>
      <c r="BD118" s="160">
        <f>SUMPRODUCT((BD$3=المنصرف!$E$3:$E$717)*1,('بيان العهد والتسويات'!$C118=المنصرف!$C$3:$C$717)*1,المنصرف!$G$3:$G$717)</f>
        <v>0</v>
      </c>
      <c r="BE118" s="160">
        <f>SUMPRODUCT((BD$3=المنصرف!$E$3:$E$717)*1,('بيان العهد والتسويات'!$C118=المنصرف!$C$3:$C$717)*1,المنصرف!$J$3:$J$717)</f>
        <v>0</v>
      </c>
      <c r="BF118" s="160">
        <f>SUMPRODUCT((BF$3=المنصرف!$E$3:$E$717)*1,('بيان العهد والتسويات'!$C118=المنصرف!$C$3:$C$717)*1,المنصرف!$G$3:$G$717)</f>
        <v>0</v>
      </c>
      <c r="BG118" s="160">
        <f>SUMPRODUCT((BF$3=المنصرف!$E$3:$E$717)*1,('بيان العهد والتسويات'!$C118=المنصرف!$C$3:$C$717)*1,المنصرف!$J$3:$J$717)</f>
        <v>0</v>
      </c>
      <c r="BH118" s="160">
        <f>SUMPRODUCT((BH$3=المنصرف!$E$3:$E$717)*1,('بيان العهد والتسويات'!$C118=المنصرف!$C$3:$C$717)*1,المنصرف!$G$3:$G$717)</f>
        <v>0</v>
      </c>
      <c r="BI118" s="160">
        <f>SUMPRODUCT((BH$3=المنصرف!$E$3:$E$717)*1,('بيان العهد والتسويات'!$C118=المنصرف!$C$3:$C$717)*1,المنصرف!$J$3:$J$717)</f>
        <v>0</v>
      </c>
      <c r="BJ118" s="160">
        <f>SUMPRODUCT((BJ$3=المنصرف!$E$3:$E$717)*1,('بيان العهد والتسويات'!$C118=المنصرف!$C$3:$C$717)*1,المنصرف!$G$3:$G$717)</f>
        <v>0</v>
      </c>
      <c r="BK118" s="160">
        <f>SUMPRODUCT((BJ$3=المنصرف!$E$3:$E$717)*1,('بيان العهد والتسويات'!$C118=المنصرف!$C$3:$C$717)*1,المنصرف!$J$3:$J$717)</f>
        <v>0</v>
      </c>
      <c r="BL118" s="160">
        <f>SUMPRODUCT((BL$3=المنصرف!$E$3:$E$717)*1,('بيان العهد والتسويات'!$C118=المنصرف!$C$3:$C$717)*1,المنصرف!$G$3:$G$717)</f>
        <v>0</v>
      </c>
      <c r="BM118" s="160">
        <f>SUMPRODUCT((BL$3=المنصرف!$E$3:$E$717)*1,('بيان العهد والتسويات'!$C118=المنصرف!$C$3:$C$717)*1,المنصرف!$J$3:$J$717)</f>
        <v>0</v>
      </c>
      <c r="BN118" s="160">
        <f>SUMPRODUCT((BN$3=المنصرف!$E$3:$E$717)*1,('بيان العهد والتسويات'!$C118=المنصرف!$C$3:$C$717)*1,المنصرف!$G$3:$G$717)</f>
        <v>0</v>
      </c>
      <c r="BO118" s="160">
        <f>SUMPRODUCT((BN$3=المنصرف!$E$3:$E$717)*1,('بيان العهد والتسويات'!$C118=المنصرف!$C$3:$C$717)*1,المنصرف!$J$3:$J$717)</f>
        <v>0</v>
      </c>
      <c r="BP118" s="160">
        <f>SUMPRODUCT((BP$3=المنصرف!$E$3:$E$717)*1,('بيان العهد والتسويات'!$C118=المنصرف!$C$3:$C$717)*1,المنصرف!$G$3:$G$717)</f>
        <v>0</v>
      </c>
      <c r="BQ118" s="160">
        <f>SUMPRODUCT((BP$3=المنصرف!$E$3:$E$717)*1,('بيان العهد والتسويات'!$C118=المنصرف!$C$3:$C$717)*1,المنصرف!$J$3:$J$717)</f>
        <v>0</v>
      </c>
      <c r="BR118" s="160">
        <f>SUMPRODUCT((BR$3=المنصرف!$E$3:$E$717)*1,('بيان العهد والتسويات'!$C118=المنصرف!$C$3:$C$717)*1,المنصرف!$G$3:$G$717)</f>
        <v>0</v>
      </c>
      <c r="BS118" s="160">
        <f>SUMPRODUCT((BR$3=المنصرف!$E$3:$E$717)*1,('بيان العهد والتسويات'!$C118=المنصرف!$C$3:$C$717)*1,المنصرف!$J$3:$J$717)</f>
        <v>0</v>
      </c>
      <c r="BT118" s="160">
        <f>SUMPRODUCT((BT$3=المنصرف!$E$3:$E$717)*1,('بيان العهد والتسويات'!$C118=المنصرف!$C$3:$C$717)*1,المنصرف!$G$3:$G$717)</f>
        <v>0</v>
      </c>
      <c r="BU118" s="160">
        <f>SUMPRODUCT((BT$3=المنصرف!$E$3:$E$717)*1,('بيان العهد والتسويات'!$C118=المنصرف!$C$3:$C$717)*1,المنصرف!$J$3:$J$717)</f>
        <v>0</v>
      </c>
      <c r="BV118" s="160">
        <f>SUMPRODUCT((BV$3=المنصرف!$E$3:$E$717)*1,('بيان العهد والتسويات'!$C118=المنصرف!$C$3:$C$717)*1,المنصرف!$G$3:$G$717)</f>
        <v>0</v>
      </c>
      <c r="BW118" s="160">
        <f>SUMPRODUCT((BV$3=المنصرف!$E$3:$E$717)*1,('بيان العهد والتسويات'!$C118=المنصرف!$C$3:$C$717)*1,المنصرف!$J$3:$J$717)</f>
        <v>0</v>
      </c>
      <c r="BX118" s="160">
        <f>SUMPRODUCT((BX$3=المنصرف!$E$3:$E$717)*1,('بيان العهد والتسويات'!$C118=المنصرف!$C$3:$C$717)*1,المنصرف!$G$3:$G$717)</f>
        <v>0</v>
      </c>
      <c r="BY118" s="160">
        <f>SUMPRODUCT((BX$3=المنصرف!$E$3:$E$717)*1,('بيان العهد والتسويات'!$C118=المنصرف!$C$3:$C$717)*1,المنصرف!$J$3:$J$717)</f>
        <v>0</v>
      </c>
      <c r="BZ118" s="160">
        <f>SUMPRODUCT((BZ$3=المنصرف!$E$3:$E$717)*1,('بيان العهد والتسويات'!$C118=المنصرف!$C$3:$C$717)*1,المنصرف!$G$3:$G$717)</f>
        <v>0</v>
      </c>
      <c r="CA118" s="160">
        <f>SUMPRODUCT((BZ$3=المنصرف!$E$3:$E$717)*1,('بيان العهد والتسويات'!$C118=المنصرف!$C$3:$C$717)*1,المنصرف!$J$3:$J$717)</f>
        <v>0</v>
      </c>
      <c r="CB118" s="160">
        <f>SUMPRODUCT((CB$3=المنصرف!$E$3:$E$717)*1,('بيان العهد والتسويات'!$C118=المنصرف!$C$3:$C$717)*1,المنصرف!$G$3:$G$717)</f>
        <v>0</v>
      </c>
      <c r="CC118" s="160">
        <f>SUMPRODUCT((CB$3=المنصرف!$E$3:$E$717)*1,('بيان العهد والتسويات'!$C118=المنصرف!$C$3:$C$717)*1,المنصرف!$J$3:$J$717)</f>
        <v>0</v>
      </c>
      <c r="CD118" s="160">
        <f>SUMPRODUCT((CD$3=المنصرف!$E$3:$E$717)*1,('بيان العهد والتسويات'!$C118=المنصرف!$C$3:$C$717)*1,المنصرف!$G$3:$G$717)</f>
        <v>0</v>
      </c>
      <c r="CE118" s="160">
        <f>SUMPRODUCT((CD$3=المنصرف!$E$3:$E$717)*1,('بيان العهد والتسويات'!$C118=المنصرف!$C$3:$C$717)*1,المنصرف!$J$3:$J$717)</f>
        <v>0</v>
      </c>
      <c r="CF118" s="160">
        <f>SUMPRODUCT((CF$3=المنصرف!$E$3:$E$717)*1,('بيان العهد والتسويات'!$C118=المنصرف!$C$3:$C$717)*1,المنصرف!$G$3:$G$717)</f>
        <v>0</v>
      </c>
      <c r="CG118" s="160">
        <f>SUMPRODUCT((CF$3=المنصرف!$E$3:$E$717)*1,('بيان العهد والتسويات'!$C118=المنصرف!$C$3:$C$717)*1,المنصرف!$J$3:$J$717)</f>
        <v>0</v>
      </c>
      <c r="CH118" s="160">
        <f>SUMPRODUCT((CH$3=المنصرف!$E$3:$E$717)*1,('بيان العهد والتسويات'!$C118=المنصرف!$C$3:$C$717)*1,المنصرف!$G$3:$G$717)</f>
        <v>0</v>
      </c>
      <c r="CI118" s="160">
        <f>SUMPRODUCT((CH$3=المنصرف!$E$3:$E$717)*1,('بيان العهد والتسويات'!$C118=المنصرف!$C$3:$C$717)*1,المنصرف!$J$3:$J$717)</f>
        <v>0</v>
      </c>
      <c r="CJ118" s="160">
        <f>SUMPRODUCT((CJ$3=المنصرف!$E$3:$E$717)*1,('بيان العهد والتسويات'!$C118=المنصرف!$C$3:$C$717)*1,المنصرف!$G$3:$G$717)</f>
        <v>0</v>
      </c>
      <c r="CK118" s="160">
        <f>SUMPRODUCT((CJ$3=المنصرف!$E$3:$E$717)*1,('بيان العهد والتسويات'!$C118=المنصرف!$C$3:$C$717)*1,المنصرف!$J$3:$J$717)</f>
        <v>0</v>
      </c>
      <c r="CL118" s="160">
        <f>SUMPRODUCT((CL$3=المنصرف!$E$3:$E$717)*1,('بيان العهد والتسويات'!$C118=المنصرف!$C$3:$C$717)*1,المنصرف!$G$3:$G$717)</f>
        <v>0</v>
      </c>
      <c r="CM118" s="160">
        <f>SUMPRODUCT((CL$3=المنصرف!$E$3:$E$717)*1,('بيان العهد والتسويات'!$C118=المنصرف!$C$3:$C$717)*1,المنصرف!$J$3:$J$717)</f>
        <v>0</v>
      </c>
      <c r="CN118" s="160">
        <f>SUMPRODUCT((CN$3=المنصرف!$E$3:$E$717)*1,('بيان العهد والتسويات'!$C118=المنصرف!$C$3:$C$717)*1,المنصرف!$G$3:$G$717)</f>
        <v>0</v>
      </c>
      <c r="CO118" s="160">
        <f>SUMPRODUCT((CN$3=المنصرف!$E$3:$E$717)*1,('بيان العهد والتسويات'!$C118=المنصرف!$C$3:$C$717)*1,المنصرف!$J$3:$J$717)</f>
        <v>0</v>
      </c>
      <c r="CP118" s="160">
        <f>SUMPRODUCT((CP$3=المنصرف!$E$3:$E$717)*1,('بيان العهد والتسويات'!$C118=المنصرف!$C$3:$C$717)*1,المنصرف!$G$3:$G$717)</f>
        <v>0</v>
      </c>
      <c r="CQ118" s="160">
        <f>SUMPRODUCT((CP$3=المنصرف!$E$3:$E$717)*1,('بيان العهد والتسويات'!$C118=المنصرف!$C$3:$C$717)*1,المنصرف!$J$3:$J$717)</f>
        <v>0</v>
      </c>
      <c r="CR118" s="160">
        <f>SUMPRODUCT((CR$3=المنصرف!$E$3:$E$717)*1,('بيان العهد والتسويات'!$C118=المنصرف!$C$3:$C$717)*1,المنصرف!$G$3:$G$717)</f>
        <v>0</v>
      </c>
      <c r="CS118" s="160">
        <f>SUMPRODUCT((CR$3=المنصرف!$E$3:$E$717)*1,('بيان العهد والتسويات'!$C118=المنصرف!$C$3:$C$717)*1,المنصرف!$J$3:$J$717)</f>
        <v>0</v>
      </c>
      <c r="CT118" s="160">
        <f>SUMPRODUCT((CT$3=المنصرف!$E$3:$E$717)*1,('بيان العهد والتسويات'!$C118=المنصرف!$C$3:$C$717)*1,المنصرف!$G$3:$G$717)</f>
        <v>0</v>
      </c>
      <c r="CU118" s="160">
        <f>SUMPRODUCT((CT$3=المنصرف!$E$3:$E$717)*1,('بيان العهد والتسويات'!$C118=المنصرف!$C$3:$C$717)*1,المنصرف!$J$3:$J$717)</f>
        <v>0</v>
      </c>
      <c r="CV118" s="160">
        <f>SUMPRODUCT((CV$3=المنصرف!$E$3:$E$717)*1,('بيان العهد والتسويات'!$C118=المنصرف!$C$3:$C$717)*1,المنصرف!$G$3:$G$717)</f>
        <v>0</v>
      </c>
      <c r="CW118" s="160">
        <f>SUMPRODUCT((CV$3=المنصرف!$E$3:$E$717)*1,('بيان العهد والتسويات'!$C118=المنصرف!$C$3:$C$717)*1,المنصرف!$J$3:$J$717)</f>
        <v>0</v>
      </c>
      <c r="CX118" s="160">
        <f>SUMPRODUCT((CX$3=المنصرف!$E$3:$E$717)*1,('بيان العهد والتسويات'!$C118=المنصرف!$C$3:$C$717)*1,المنصرف!$G$3:$G$717)</f>
        <v>0</v>
      </c>
      <c r="CY118" s="160">
        <f>SUMPRODUCT((CX$3=المنصرف!$E$3:$E$717)*1,('بيان العهد والتسويات'!$C118=المنصرف!$C$3:$C$717)*1,المنصرف!$J$3:$J$717)</f>
        <v>0</v>
      </c>
      <c r="CZ118" s="160">
        <f>SUMPRODUCT((CZ$3=المنصرف!$E$3:$E$717)*1,('بيان العهد والتسويات'!$C118=المنصرف!$C$3:$C$717)*1,المنصرف!$G$3:$G$717)</f>
        <v>0</v>
      </c>
      <c r="DA118" s="160">
        <f>SUMPRODUCT((CZ$3=المنصرف!$E$3:$E$717)*1,('بيان العهد والتسويات'!$C118=المنصرف!$C$3:$C$717)*1,المنصرف!$J$3:$J$717)</f>
        <v>0</v>
      </c>
    </row>
    <row r="119" spans="3:105" ht="20.25" x14ac:dyDescent="0.15">
      <c r="C119" s="134">
        <v>45951</v>
      </c>
      <c r="D119" s="121">
        <f>SUMPRODUCT(($D$3=المنصرف!$E$3:$E$717)*1,('بيان العهد والتسويات'!$C119=المنصرف!$C$3:$C$717)*1,المنصرف!$G$3:$G$717)</f>
        <v>0</v>
      </c>
      <c r="E119" s="122">
        <f>SUMPRODUCT(($D$3=المنصرف!$E$3:$E$717)*1,('بيان العهد والتسويات'!$C119=المنصرف!$C$3:$C$717)*1,المنصرف!$J$3:$J$717)</f>
        <v>0</v>
      </c>
      <c r="F119" s="124">
        <f>SUMPRODUCT(($F$3=المنصرف!$E$3:$E$717)*1,('بيان العهد والتسويات'!$C119=المنصرف!$C$3:$C$717)*1,المنصرف!$G$3:$G$717)</f>
        <v>0</v>
      </c>
      <c r="G119" s="123">
        <f>SUMPRODUCT(($F$3=المنصرف!$E$3:$E$717)*1,('بيان العهد والتسويات'!$C119=المنصرف!$C$3:$C$717)*1,المنصرف!$J$3:$J$717)</f>
        <v>0</v>
      </c>
      <c r="H119" s="121">
        <f>SUMPRODUCT(($H$3=المنصرف!$E$3:$E$717)*1,('بيان العهد والتسويات'!$C119=المنصرف!$C$3:$C$717)*1,المنصرف!$G$3:$G$717)</f>
        <v>0</v>
      </c>
      <c r="I119" s="122">
        <f>SUMPRODUCT(($H$3=المنصرف!$E$3:$E$717)*1,('بيان العهد والتسويات'!$C119=المنصرف!$C$3:$C$717)*1,المنصرف!$J$3:$J$717)</f>
        <v>0</v>
      </c>
      <c r="J119" s="124">
        <f>SUMPRODUCT(($J$3=المنصرف!$E$3:$E$717)*1,('بيان العهد والتسويات'!$C119=المنصرف!$C$3:$C$717)*1,المنصرف!$G$3:$G$717)</f>
        <v>0</v>
      </c>
      <c r="K119" s="123">
        <f>SUMPRODUCT(($J$3=المنصرف!$E$3:$E$717)*1,('بيان العهد والتسويات'!$C119=المنصرف!$C$3:$C$717)*1,المنصرف!$J$3:$J$717)</f>
        <v>0</v>
      </c>
      <c r="L119" s="121">
        <f>SUMPRODUCT(($L$3=المنصرف!$E$3:$E$717)*1,('بيان العهد والتسويات'!$C119=المنصرف!$C$3:$C$717)*1,المنصرف!$G$3:$G$717)</f>
        <v>0</v>
      </c>
      <c r="M119" s="122">
        <f>SUMPRODUCT(($L$3=المنصرف!$E$3:$E$717)*1,('بيان العهد والتسويات'!$C119=المنصرف!$C$3:$C$717)*1,المنصرف!$J$3:$J$717)</f>
        <v>0</v>
      </c>
      <c r="N119" s="124">
        <f>SUMPRODUCT(($N$3=المنصرف!$E$3:$E$717)*1,('بيان العهد والتسويات'!$C119=المنصرف!$C$3:$C$717)*1,المنصرف!$G$3:$G$717)</f>
        <v>0</v>
      </c>
      <c r="O119" s="123">
        <f>SUMPRODUCT(($N$3=المنصرف!$E$3:$E$717)*1,('بيان العهد والتسويات'!$C119=المنصرف!$C$3:$C$717)*1,المنصرف!$J$3:$J$717)</f>
        <v>0</v>
      </c>
      <c r="P119" s="121">
        <f>SUMPRODUCT(($P$3=المنصرف!$E$3:$E$717)*1,('بيان العهد والتسويات'!$C119=المنصرف!$C$3:$C$717)*1,المنصرف!$G$3:$G$717)</f>
        <v>0</v>
      </c>
      <c r="Q119" s="122">
        <f>SUMPRODUCT(($P$3=المنصرف!$E$3:$E$717)*1,('بيان العهد والتسويات'!$C119=المنصرف!$C$3:$C$717)*1,المنصرف!$J$3:$J$717)</f>
        <v>0</v>
      </c>
      <c r="R119" s="124">
        <f>SUMPRODUCT(($R$3=المنصرف!$E$3:$E$717)*1,('بيان العهد والتسويات'!$C119=المنصرف!$C$3:$C$717)*1,المنصرف!$G$3:$G$717)</f>
        <v>0</v>
      </c>
      <c r="S119" s="123">
        <f>SUMPRODUCT(($R$3=المنصرف!$E$3:$E$717)*1,('بيان العهد والتسويات'!$C119=المنصرف!$C$3:$C$717)*1,المنصرف!$J$3:$J$717)</f>
        <v>0</v>
      </c>
      <c r="T119" s="121">
        <f>SUMPRODUCT(($T$3=المنصرف!$E$3:$E$717)*1,('بيان العهد والتسويات'!$C119=المنصرف!$C$3:$C$717)*1,المنصرف!$G$3:$G$717)</f>
        <v>0</v>
      </c>
      <c r="U119" s="122">
        <f>SUMPRODUCT(($T$3=المنصرف!$E$3:$E$717)*1,('بيان العهد والتسويات'!$C119=المنصرف!$C$3:$C$717)*1,المنصرف!$J$3:$J$717)</f>
        <v>0</v>
      </c>
      <c r="V119" s="124">
        <f>SUMPRODUCT(($V$3=المنصرف!$E$3:$E$717)*1,('بيان العهد والتسويات'!$C119=المنصرف!$C$3:$C$717)*1,المنصرف!$G$3:$G$717)</f>
        <v>0</v>
      </c>
      <c r="W119" s="123">
        <f>SUMPRODUCT(($V$3=المنصرف!$E$3:$E$717)*1,('بيان العهد والتسويات'!$C119=المنصرف!$C$3:$C$717)*1,المنصرف!$J$3:$J$717)</f>
        <v>0</v>
      </c>
      <c r="X119" s="121">
        <f>SUMPRODUCT(($X$3=المنصرف!$E$3:$E$717)*1,('بيان العهد والتسويات'!$C119=المنصرف!$C$3:$C$717)*1,المنصرف!$G$3:$G$717)</f>
        <v>0</v>
      </c>
      <c r="Y119" s="122">
        <f>SUMPRODUCT(($X$3=المنصرف!$E$3:$E$717)*1,('بيان العهد والتسويات'!$C119=المنصرف!$C$3:$C$717)*1,المنصرف!$J$3:$J$717)</f>
        <v>0</v>
      </c>
      <c r="Z119" s="124">
        <f>SUMPRODUCT(($Z$3=المنصرف!$E$3:$E$717)*1,('بيان العهد والتسويات'!$C119=المنصرف!$C$3:$C$717)*1,المنصرف!$G$3:$G$717)</f>
        <v>0</v>
      </c>
      <c r="AA119" s="123">
        <f>SUMPRODUCT(($Z$3=المنصرف!$E$3:$E$717)*1,('بيان العهد والتسويات'!$C119=المنصرف!$C$3:$C$717)*1,المنصرف!$J$3:$J$717)</f>
        <v>0</v>
      </c>
      <c r="AB119" s="121">
        <f>SUMPRODUCT(($AB$3=المنصرف!$E$3:$E$717)*1,('بيان العهد والتسويات'!$C119=المنصرف!$C$3:$C$717)*1,المنصرف!$G$3:$G$717)</f>
        <v>0</v>
      </c>
      <c r="AC119" s="122">
        <f>SUMPRODUCT(($AB$3=المنصرف!$E$3:$E$717)*1,('بيان العهد والتسويات'!$C119=المنصرف!$C$3:$C$717)*1,المنصرف!$J$3:$J$717)</f>
        <v>0</v>
      </c>
      <c r="AD119" s="124">
        <f>SUMPRODUCT(($AD$3=المنصرف!$E$3:$E$717)*1,('بيان العهد والتسويات'!$C119=المنصرف!$C$3:$C$717)*1,المنصرف!$G$3:$G$717)</f>
        <v>0</v>
      </c>
      <c r="AE119" s="123">
        <f>SUMPRODUCT(($AD$3=المنصرف!$E$3:$E$717)*1,('بيان العهد والتسويات'!$C119=المنصرف!$C$3:$C$717)*1,المنصرف!$J$3:$J$717)</f>
        <v>0</v>
      </c>
      <c r="AF119" s="121">
        <f>SUMPRODUCT(($AF$3=المنصرف!$E$3:$E$717)*1,('بيان العهد والتسويات'!$C119=المنصرف!$C$3:$C$717)*1,المنصرف!$G$3:$G$717)</f>
        <v>0</v>
      </c>
      <c r="AG119" s="122">
        <f>SUMPRODUCT(($AF$3=المنصرف!$E$3:$E$717)*1,('بيان العهد والتسويات'!$C119=المنصرف!$C$3:$C$717)*1,المنصرف!$J$3:$J$717)</f>
        <v>0</v>
      </c>
      <c r="AH119" s="124">
        <f>SUMPRODUCT(($AH$3=المنصرف!$E$3:$E$717)*1,('بيان العهد والتسويات'!$C119=المنصرف!$C$3:$C$717)*1,المنصرف!$G$3:$G$717)</f>
        <v>0</v>
      </c>
      <c r="AI119" s="123">
        <f>SUMPRODUCT(($AH$3=المنصرف!$E$3:$E$717)*1,('بيان العهد والتسويات'!$C119=المنصرف!$C$3:$C$717)*1,المنصرف!$J$3:$J$717)</f>
        <v>0</v>
      </c>
      <c r="AJ119" s="145">
        <f>SUMPRODUCT((AJ$3=المنصرف!$E$3:$E$717)*1,('بيان العهد والتسويات'!$C119=المنصرف!$C$3:$C$717)*1,المنصرف!$G$3:$G$717)</f>
        <v>0</v>
      </c>
      <c r="AK119" s="145">
        <f>SUMPRODUCT((AJ$3=المنصرف!$E$3:$E$717)*1,('بيان العهد والتسويات'!$C119=المنصرف!$C$3:$C$717)*1,المنصرف!$J$3:$J$717)</f>
        <v>0</v>
      </c>
      <c r="AL119" s="161">
        <f>SUMPRODUCT((AL$3=المنصرف!$E$3:$E$717)*1,('بيان العهد والتسويات'!$C119=المنصرف!$C$3:$C$717)*1,المنصرف!$G$3:$G$717)</f>
        <v>0</v>
      </c>
      <c r="AM119" s="161">
        <f>SUMPRODUCT((AL$3=المنصرف!$E$3:$E$717)*1,('بيان العهد والتسويات'!$C119=المنصرف!$C$3:$C$717)*1,المنصرف!$J$3:$J$717)</f>
        <v>0</v>
      </c>
      <c r="AN119" s="160">
        <f>SUMPRODUCT((AN$3=المنصرف!$E$3:$E$717)*1,('بيان العهد والتسويات'!$C119=المنصرف!$C$3:$C$717)*1,المنصرف!$G$3:$G$717)</f>
        <v>0</v>
      </c>
      <c r="AO119" s="160">
        <f>SUMPRODUCT((AN$3=المنصرف!$E$3:$E$717)*1,('بيان العهد والتسويات'!$C119=المنصرف!$C$3:$C$717)*1,المنصرف!$J$3:$J$717)</f>
        <v>0</v>
      </c>
      <c r="AP119" s="160">
        <f>SUMPRODUCT((AP$3=المنصرف!$E$3:$E$717)*1,('بيان العهد والتسويات'!$C119=المنصرف!$C$3:$C$717)*1,المنصرف!$G$3:$G$717)</f>
        <v>0</v>
      </c>
      <c r="AQ119" s="160">
        <f>SUMPRODUCT((AP$3=المنصرف!$E$3:$E$717)*1,('بيان العهد والتسويات'!$C119=المنصرف!$C$3:$C$717)*1,المنصرف!$J$3:$J$717)</f>
        <v>0</v>
      </c>
      <c r="AR119" s="160">
        <f>SUMPRODUCT((AR$3=المنصرف!$E$3:$E$717)*1,('بيان العهد والتسويات'!$C119=المنصرف!$C$3:$C$717)*1,المنصرف!$G$3:$G$717)</f>
        <v>0</v>
      </c>
      <c r="AS119" s="160">
        <f>SUMPRODUCT((AR$3=المنصرف!$E$3:$E$717)*1,('بيان العهد والتسويات'!$C119=المنصرف!$C$3:$C$717)*1,المنصرف!$J$3:$J$717)</f>
        <v>0</v>
      </c>
      <c r="AT119" s="160">
        <f>SUMPRODUCT((AT$3=المنصرف!$E$3:$E$717)*1,('بيان العهد والتسويات'!$C119=المنصرف!$C$3:$C$717)*1,المنصرف!$G$3:$G$717)</f>
        <v>0</v>
      </c>
      <c r="AU119" s="160">
        <f>SUMPRODUCT((AT$3=المنصرف!$E$3:$E$717)*1,('بيان العهد والتسويات'!$C119=المنصرف!$C$3:$C$717)*1,المنصرف!$J$3:$J$717)</f>
        <v>0</v>
      </c>
      <c r="AV119" s="160">
        <f>SUMPRODUCT((AV$3=المنصرف!$E$3:$E$717)*1,('بيان العهد والتسويات'!$C119=المنصرف!$C$3:$C$717)*1,المنصرف!$G$3:$G$717)</f>
        <v>0</v>
      </c>
      <c r="AW119" s="160">
        <f>SUMPRODUCT((AV$3=المنصرف!$E$3:$E$717)*1,('بيان العهد والتسويات'!$C119=المنصرف!$C$3:$C$717)*1,المنصرف!$J$3:$J$717)</f>
        <v>0</v>
      </c>
      <c r="AX119" s="160">
        <f>SUMPRODUCT((AX$3=المنصرف!$E$3:$E$717)*1,('بيان العهد والتسويات'!$C119=المنصرف!$C$3:$C$717)*1,المنصرف!$G$3:$G$717)</f>
        <v>0</v>
      </c>
      <c r="AY119" s="160">
        <f>SUMPRODUCT((AX$3=المنصرف!$E$3:$E$717)*1,('بيان العهد والتسويات'!$C119=المنصرف!$C$3:$C$717)*1,المنصرف!$J$3:$J$717)</f>
        <v>0</v>
      </c>
      <c r="AZ119" s="160">
        <f>SUMPRODUCT((AZ$3=المنصرف!$E$3:$E$717)*1,('بيان العهد والتسويات'!$C119=المنصرف!$C$3:$C$717)*1,المنصرف!$G$3:$G$717)</f>
        <v>0</v>
      </c>
      <c r="BA119" s="160">
        <f>SUMPRODUCT((AZ$3=المنصرف!$E$3:$E$717)*1,('بيان العهد والتسويات'!$C119=المنصرف!$C$3:$C$717)*1,المنصرف!$J$3:$J$717)</f>
        <v>0</v>
      </c>
      <c r="BB119" s="160">
        <f>SUMPRODUCT((BB$3=المنصرف!$E$3:$E$717)*1,('بيان العهد والتسويات'!$C119=المنصرف!$C$3:$C$717)*1,المنصرف!$G$3:$G$717)</f>
        <v>0</v>
      </c>
      <c r="BC119" s="160">
        <f>SUMPRODUCT((BB$3=المنصرف!$E$3:$E$717)*1,('بيان العهد والتسويات'!$C119=المنصرف!$C$3:$C$717)*1,المنصرف!$J$3:$J$717)</f>
        <v>0</v>
      </c>
      <c r="BD119" s="160">
        <f>SUMPRODUCT((BD$3=المنصرف!$E$3:$E$717)*1,('بيان العهد والتسويات'!$C119=المنصرف!$C$3:$C$717)*1,المنصرف!$G$3:$G$717)</f>
        <v>0</v>
      </c>
      <c r="BE119" s="160">
        <f>SUMPRODUCT((BD$3=المنصرف!$E$3:$E$717)*1,('بيان العهد والتسويات'!$C119=المنصرف!$C$3:$C$717)*1,المنصرف!$J$3:$J$717)</f>
        <v>0</v>
      </c>
      <c r="BF119" s="160">
        <f>SUMPRODUCT((BF$3=المنصرف!$E$3:$E$717)*1,('بيان العهد والتسويات'!$C119=المنصرف!$C$3:$C$717)*1,المنصرف!$G$3:$G$717)</f>
        <v>0</v>
      </c>
      <c r="BG119" s="160">
        <f>SUMPRODUCT((BF$3=المنصرف!$E$3:$E$717)*1,('بيان العهد والتسويات'!$C119=المنصرف!$C$3:$C$717)*1,المنصرف!$J$3:$J$717)</f>
        <v>0</v>
      </c>
      <c r="BH119" s="160">
        <f>SUMPRODUCT((BH$3=المنصرف!$E$3:$E$717)*1,('بيان العهد والتسويات'!$C119=المنصرف!$C$3:$C$717)*1,المنصرف!$G$3:$G$717)</f>
        <v>0</v>
      </c>
      <c r="BI119" s="160">
        <f>SUMPRODUCT((BH$3=المنصرف!$E$3:$E$717)*1,('بيان العهد والتسويات'!$C119=المنصرف!$C$3:$C$717)*1,المنصرف!$J$3:$J$717)</f>
        <v>0</v>
      </c>
      <c r="BJ119" s="160">
        <f>SUMPRODUCT((BJ$3=المنصرف!$E$3:$E$717)*1,('بيان العهد والتسويات'!$C119=المنصرف!$C$3:$C$717)*1,المنصرف!$G$3:$G$717)</f>
        <v>0</v>
      </c>
      <c r="BK119" s="160">
        <f>SUMPRODUCT((BJ$3=المنصرف!$E$3:$E$717)*1,('بيان العهد والتسويات'!$C119=المنصرف!$C$3:$C$717)*1,المنصرف!$J$3:$J$717)</f>
        <v>0</v>
      </c>
      <c r="BL119" s="160">
        <f>SUMPRODUCT((BL$3=المنصرف!$E$3:$E$717)*1,('بيان العهد والتسويات'!$C119=المنصرف!$C$3:$C$717)*1,المنصرف!$G$3:$G$717)</f>
        <v>0</v>
      </c>
      <c r="BM119" s="160">
        <f>SUMPRODUCT((BL$3=المنصرف!$E$3:$E$717)*1,('بيان العهد والتسويات'!$C119=المنصرف!$C$3:$C$717)*1,المنصرف!$J$3:$J$717)</f>
        <v>0</v>
      </c>
      <c r="BN119" s="160">
        <f>SUMPRODUCT((BN$3=المنصرف!$E$3:$E$717)*1,('بيان العهد والتسويات'!$C119=المنصرف!$C$3:$C$717)*1,المنصرف!$G$3:$G$717)</f>
        <v>0</v>
      </c>
      <c r="BO119" s="160">
        <f>SUMPRODUCT((BN$3=المنصرف!$E$3:$E$717)*1,('بيان العهد والتسويات'!$C119=المنصرف!$C$3:$C$717)*1,المنصرف!$J$3:$J$717)</f>
        <v>0</v>
      </c>
      <c r="BP119" s="160">
        <f>SUMPRODUCT((BP$3=المنصرف!$E$3:$E$717)*1,('بيان العهد والتسويات'!$C119=المنصرف!$C$3:$C$717)*1,المنصرف!$G$3:$G$717)</f>
        <v>0</v>
      </c>
      <c r="BQ119" s="160">
        <f>SUMPRODUCT((BP$3=المنصرف!$E$3:$E$717)*1,('بيان العهد والتسويات'!$C119=المنصرف!$C$3:$C$717)*1,المنصرف!$J$3:$J$717)</f>
        <v>0</v>
      </c>
      <c r="BR119" s="160">
        <f>SUMPRODUCT((BR$3=المنصرف!$E$3:$E$717)*1,('بيان العهد والتسويات'!$C119=المنصرف!$C$3:$C$717)*1,المنصرف!$G$3:$G$717)</f>
        <v>0</v>
      </c>
      <c r="BS119" s="160">
        <f>SUMPRODUCT((BR$3=المنصرف!$E$3:$E$717)*1,('بيان العهد والتسويات'!$C119=المنصرف!$C$3:$C$717)*1,المنصرف!$J$3:$J$717)</f>
        <v>0</v>
      </c>
      <c r="BT119" s="160">
        <f>SUMPRODUCT((BT$3=المنصرف!$E$3:$E$717)*1,('بيان العهد والتسويات'!$C119=المنصرف!$C$3:$C$717)*1,المنصرف!$G$3:$G$717)</f>
        <v>0</v>
      </c>
      <c r="BU119" s="160">
        <f>SUMPRODUCT((BT$3=المنصرف!$E$3:$E$717)*1,('بيان العهد والتسويات'!$C119=المنصرف!$C$3:$C$717)*1,المنصرف!$J$3:$J$717)</f>
        <v>0</v>
      </c>
      <c r="BV119" s="160">
        <f>SUMPRODUCT((BV$3=المنصرف!$E$3:$E$717)*1,('بيان العهد والتسويات'!$C119=المنصرف!$C$3:$C$717)*1,المنصرف!$G$3:$G$717)</f>
        <v>0</v>
      </c>
      <c r="BW119" s="160">
        <f>SUMPRODUCT((BV$3=المنصرف!$E$3:$E$717)*1,('بيان العهد والتسويات'!$C119=المنصرف!$C$3:$C$717)*1,المنصرف!$J$3:$J$717)</f>
        <v>0</v>
      </c>
      <c r="BX119" s="160">
        <f>SUMPRODUCT((BX$3=المنصرف!$E$3:$E$717)*1,('بيان العهد والتسويات'!$C119=المنصرف!$C$3:$C$717)*1,المنصرف!$G$3:$G$717)</f>
        <v>0</v>
      </c>
      <c r="BY119" s="160">
        <f>SUMPRODUCT((BX$3=المنصرف!$E$3:$E$717)*1,('بيان العهد والتسويات'!$C119=المنصرف!$C$3:$C$717)*1,المنصرف!$J$3:$J$717)</f>
        <v>0</v>
      </c>
      <c r="BZ119" s="160">
        <f>SUMPRODUCT((BZ$3=المنصرف!$E$3:$E$717)*1,('بيان العهد والتسويات'!$C119=المنصرف!$C$3:$C$717)*1,المنصرف!$G$3:$G$717)</f>
        <v>0</v>
      </c>
      <c r="CA119" s="160">
        <f>SUMPRODUCT((BZ$3=المنصرف!$E$3:$E$717)*1,('بيان العهد والتسويات'!$C119=المنصرف!$C$3:$C$717)*1,المنصرف!$J$3:$J$717)</f>
        <v>0</v>
      </c>
      <c r="CB119" s="160">
        <f>SUMPRODUCT((CB$3=المنصرف!$E$3:$E$717)*1,('بيان العهد والتسويات'!$C119=المنصرف!$C$3:$C$717)*1,المنصرف!$G$3:$G$717)</f>
        <v>0</v>
      </c>
      <c r="CC119" s="160">
        <f>SUMPRODUCT((CB$3=المنصرف!$E$3:$E$717)*1,('بيان العهد والتسويات'!$C119=المنصرف!$C$3:$C$717)*1,المنصرف!$J$3:$J$717)</f>
        <v>0</v>
      </c>
      <c r="CD119" s="160">
        <f>SUMPRODUCT((CD$3=المنصرف!$E$3:$E$717)*1,('بيان العهد والتسويات'!$C119=المنصرف!$C$3:$C$717)*1,المنصرف!$G$3:$G$717)</f>
        <v>0</v>
      </c>
      <c r="CE119" s="160">
        <f>SUMPRODUCT((CD$3=المنصرف!$E$3:$E$717)*1,('بيان العهد والتسويات'!$C119=المنصرف!$C$3:$C$717)*1,المنصرف!$J$3:$J$717)</f>
        <v>0</v>
      </c>
      <c r="CF119" s="160">
        <f>SUMPRODUCT((CF$3=المنصرف!$E$3:$E$717)*1,('بيان العهد والتسويات'!$C119=المنصرف!$C$3:$C$717)*1,المنصرف!$G$3:$G$717)</f>
        <v>0</v>
      </c>
      <c r="CG119" s="160">
        <f>SUMPRODUCT((CF$3=المنصرف!$E$3:$E$717)*1,('بيان العهد والتسويات'!$C119=المنصرف!$C$3:$C$717)*1,المنصرف!$J$3:$J$717)</f>
        <v>0</v>
      </c>
      <c r="CH119" s="160">
        <f>SUMPRODUCT((CH$3=المنصرف!$E$3:$E$717)*1,('بيان العهد والتسويات'!$C119=المنصرف!$C$3:$C$717)*1,المنصرف!$G$3:$G$717)</f>
        <v>0</v>
      </c>
      <c r="CI119" s="160">
        <f>SUMPRODUCT((CH$3=المنصرف!$E$3:$E$717)*1,('بيان العهد والتسويات'!$C119=المنصرف!$C$3:$C$717)*1,المنصرف!$J$3:$J$717)</f>
        <v>0</v>
      </c>
      <c r="CJ119" s="160">
        <f>SUMPRODUCT((CJ$3=المنصرف!$E$3:$E$717)*1,('بيان العهد والتسويات'!$C119=المنصرف!$C$3:$C$717)*1,المنصرف!$G$3:$G$717)</f>
        <v>0</v>
      </c>
      <c r="CK119" s="160">
        <f>SUMPRODUCT((CJ$3=المنصرف!$E$3:$E$717)*1,('بيان العهد والتسويات'!$C119=المنصرف!$C$3:$C$717)*1,المنصرف!$J$3:$J$717)</f>
        <v>0</v>
      </c>
      <c r="CL119" s="160">
        <f>SUMPRODUCT((CL$3=المنصرف!$E$3:$E$717)*1,('بيان العهد والتسويات'!$C119=المنصرف!$C$3:$C$717)*1,المنصرف!$G$3:$G$717)</f>
        <v>0</v>
      </c>
      <c r="CM119" s="160">
        <f>SUMPRODUCT((CL$3=المنصرف!$E$3:$E$717)*1,('بيان العهد والتسويات'!$C119=المنصرف!$C$3:$C$717)*1,المنصرف!$J$3:$J$717)</f>
        <v>0</v>
      </c>
      <c r="CN119" s="160">
        <f>SUMPRODUCT((CN$3=المنصرف!$E$3:$E$717)*1,('بيان العهد والتسويات'!$C119=المنصرف!$C$3:$C$717)*1,المنصرف!$G$3:$G$717)</f>
        <v>0</v>
      </c>
      <c r="CO119" s="160">
        <f>SUMPRODUCT((CN$3=المنصرف!$E$3:$E$717)*1,('بيان العهد والتسويات'!$C119=المنصرف!$C$3:$C$717)*1,المنصرف!$J$3:$J$717)</f>
        <v>0</v>
      </c>
      <c r="CP119" s="160">
        <f>SUMPRODUCT((CP$3=المنصرف!$E$3:$E$717)*1,('بيان العهد والتسويات'!$C119=المنصرف!$C$3:$C$717)*1,المنصرف!$G$3:$G$717)</f>
        <v>0</v>
      </c>
      <c r="CQ119" s="160">
        <f>SUMPRODUCT((CP$3=المنصرف!$E$3:$E$717)*1,('بيان العهد والتسويات'!$C119=المنصرف!$C$3:$C$717)*1,المنصرف!$J$3:$J$717)</f>
        <v>0</v>
      </c>
      <c r="CR119" s="160">
        <f>SUMPRODUCT((CR$3=المنصرف!$E$3:$E$717)*1,('بيان العهد والتسويات'!$C119=المنصرف!$C$3:$C$717)*1,المنصرف!$G$3:$G$717)</f>
        <v>0</v>
      </c>
      <c r="CS119" s="160">
        <f>SUMPRODUCT((CR$3=المنصرف!$E$3:$E$717)*1,('بيان العهد والتسويات'!$C119=المنصرف!$C$3:$C$717)*1,المنصرف!$J$3:$J$717)</f>
        <v>0</v>
      </c>
      <c r="CT119" s="160">
        <f>SUMPRODUCT((CT$3=المنصرف!$E$3:$E$717)*1,('بيان العهد والتسويات'!$C119=المنصرف!$C$3:$C$717)*1,المنصرف!$G$3:$G$717)</f>
        <v>0</v>
      </c>
      <c r="CU119" s="160">
        <f>SUMPRODUCT((CT$3=المنصرف!$E$3:$E$717)*1,('بيان العهد والتسويات'!$C119=المنصرف!$C$3:$C$717)*1,المنصرف!$J$3:$J$717)</f>
        <v>0</v>
      </c>
      <c r="CV119" s="160">
        <f>SUMPRODUCT((CV$3=المنصرف!$E$3:$E$717)*1,('بيان العهد والتسويات'!$C119=المنصرف!$C$3:$C$717)*1,المنصرف!$G$3:$G$717)</f>
        <v>0</v>
      </c>
      <c r="CW119" s="160">
        <f>SUMPRODUCT((CV$3=المنصرف!$E$3:$E$717)*1,('بيان العهد والتسويات'!$C119=المنصرف!$C$3:$C$717)*1,المنصرف!$J$3:$J$717)</f>
        <v>0</v>
      </c>
      <c r="CX119" s="160">
        <f>SUMPRODUCT((CX$3=المنصرف!$E$3:$E$717)*1,('بيان العهد والتسويات'!$C119=المنصرف!$C$3:$C$717)*1,المنصرف!$G$3:$G$717)</f>
        <v>0</v>
      </c>
      <c r="CY119" s="160">
        <f>SUMPRODUCT((CX$3=المنصرف!$E$3:$E$717)*1,('بيان العهد والتسويات'!$C119=المنصرف!$C$3:$C$717)*1,المنصرف!$J$3:$J$717)</f>
        <v>0</v>
      </c>
      <c r="CZ119" s="160">
        <f>SUMPRODUCT((CZ$3=المنصرف!$E$3:$E$717)*1,('بيان العهد والتسويات'!$C119=المنصرف!$C$3:$C$717)*1,المنصرف!$G$3:$G$717)</f>
        <v>0</v>
      </c>
      <c r="DA119" s="160">
        <f>SUMPRODUCT((CZ$3=المنصرف!$E$3:$E$717)*1,('بيان العهد والتسويات'!$C119=المنصرف!$C$3:$C$717)*1,المنصرف!$J$3:$J$717)</f>
        <v>0</v>
      </c>
    </row>
    <row r="120" spans="3:105" ht="20.25" x14ac:dyDescent="0.15">
      <c r="C120" s="134">
        <v>45952</v>
      </c>
      <c r="D120" s="121">
        <f>SUMPRODUCT(($D$3=المنصرف!$E$3:$E$717)*1,('بيان العهد والتسويات'!$C120=المنصرف!$C$3:$C$717)*1,المنصرف!$G$3:$G$717)</f>
        <v>0</v>
      </c>
      <c r="E120" s="122">
        <f>SUMPRODUCT(($D$3=المنصرف!$E$3:$E$717)*1,('بيان العهد والتسويات'!$C120=المنصرف!$C$3:$C$717)*1,المنصرف!$J$3:$J$717)</f>
        <v>0</v>
      </c>
      <c r="F120" s="124">
        <f>SUMPRODUCT(($F$3=المنصرف!$E$3:$E$717)*1,('بيان العهد والتسويات'!$C120=المنصرف!$C$3:$C$717)*1,المنصرف!$G$3:$G$717)</f>
        <v>0</v>
      </c>
      <c r="G120" s="123">
        <f>SUMPRODUCT(($F$3=المنصرف!$E$3:$E$717)*1,('بيان العهد والتسويات'!$C120=المنصرف!$C$3:$C$717)*1,المنصرف!$J$3:$J$717)</f>
        <v>0</v>
      </c>
      <c r="H120" s="121">
        <f>SUMPRODUCT(($H$3=المنصرف!$E$3:$E$717)*1,('بيان العهد والتسويات'!$C120=المنصرف!$C$3:$C$717)*1,المنصرف!$G$3:$G$717)</f>
        <v>0</v>
      </c>
      <c r="I120" s="122">
        <f>SUMPRODUCT(($H$3=المنصرف!$E$3:$E$717)*1,('بيان العهد والتسويات'!$C120=المنصرف!$C$3:$C$717)*1,المنصرف!$J$3:$J$717)</f>
        <v>0</v>
      </c>
      <c r="J120" s="124">
        <f>SUMPRODUCT(($J$3=المنصرف!$E$3:$E$717)*1,('بيان العهد والتسويات'!$C120=المنصرف!$C$3:$C$717)*1,المنصرف!$G$3:$G$717)</f>
        <v>0</v>
      </c>
      <c r="K120" s="123">
        <f>SUMPRODUCT(($J$3=المنصرف!$E$3:$E$717)*1,('بيان العهد والتسويات'!$C120=المنصرف!$C$3:$C$717)*1,المنصرف!$J$3:$J$717)</f>
        <v>0</v>
      </c>
      <c r="L120" s="121">
        <f>SUMPRODUCT(($L$3=المنصرف!$E$3:$E$717)*1,('بيان العهد والتسويات'!$C120=المنصرف!$C$3:$C$717)*1,المنصرف!$G$3:$G$717)</f>
        <v>0</v>
      </c>
      <c r="M120" s="122">
        <f>SUMPRODUCT(($L$3=المنصرف!$E$3:$E$717)*1,('بيان العهد والتسويات'!$C120=المنصرف!$C$3:$C$717)*1,المنصرف!$J$3:$J$717)</f>
        <v>0</v>
      </c>
      <c r="N120" s="124">
        <f>SUMPRODUCT(($N$3=المنصرف!$E$3:$E$717)*1,('بيان العهد والتسويات'!$C120=المنصرف!$C$3:$C$717)*1,المنصرف!$G$3:$G$717)</f>
        <v>0</v>
      </c>
      <c r="O120" s="123">
        <f>SUMPRODUCT(($N$3=المنصرف!$E$3:$E$717)*1,('بيان العهد والتسويات'!$C120=المنصرف!$C$3:$C$717)*1,المنصرف!$J$3:$J$717)</f>
        <v>0</v>
      </c>
      <c r="P120" s="121">
        <f>SUMPRODUCT(($P$3=المنصرف!$E$3:$E$717)*1,('بيان العهد والتسويات'!$C120=المنصرف!$C$3:$C$717)*1,المنصرف!$G$3:$G$717)</f>
        <v>0</v>
      </c>
      <c r="Q120" s="122">
        <f>SUMPRODUCT(($P$3=المنصرف!$E$3:$E$717)*1,('بيان العهد والتسويات'!$C120=المنصرف!$C$3:$C$717)*1,المنصرف!$J$3:$J$717)</f>
        <v>0</v>
      </c>
      <c r="R120" s="124">
        <f>SUMPRODUCT(($R$3=المنصرف!$E$3:$E$717)*1,('بيان العهد والتسويات'!$C120=المنصرف!$C$3:$C$717)*1,المنصرف!$G$3:$G$717)</f>
        <v>0</v>
      </c>
      <c r="S120" s="123">
        <f>SUMPRODUCT(($R$3=المنصرف!$E$3:$E$717)*1,('بيان العهد والتسويات'!$C120=المنصرف!$C$3:$C$717)*1,المنصرف!$J$3:$J$717)</f>
        <v>0</v>
      </c>
      <c r="T120" s="121">
        <f>SUMPRODUCT(($T$3=المنصرف!$E$3:$E$717)*1,('بيان العهد والتسويات'!$C120=المنصرف!$C$3:$C$717)*1,المنصرف!$G$3:$G$717)</f>
        <v>0</v>
      </c>
      <c r="U120" s="122">
        <f>SUMPRODUCT(($T$3=المنصرف!$E$3:$E$717)*1,('بيان العهد والتسويات'!$C120=المنصرف!$C$3:$C$717)*1,المنصرف!$J$3:$J$717)</f>
        <v>0</v>
      </c>
      <c r="V120" s="124">
        <f>SUMPRODUCT(($V$3=المنصرف!$E$3:$E$717)*1,('بيان العهد والتسويات'!$C120=المنصرف!$C$3:$C$717)*1,المنصرف!$G$3:$G$717)</f>
        <v>0</v>
      </c>
      <c r="W120" s="123">
        <f>SUMPRODUCT(($V$3=المنصرف!$E$3:$E$717)*1,('بيان العهد والتسويات'!$C120=المنصرف!$C$3:$C$717)*1,المنصرف!$J$3:$J$717)</f>
        <v>0</v>
      </c>
      <c r="X120" s="121">
        <f>SUMPRODUCT(($X$3=المنصرف!$E$3:$E$717)*1,('بيان العهد والتسويات'!$C120=المنصرف!$C$3:$C$717)*1,المنصرف!$G$3:$G$717)</f>
        <v>0</v>
      </c>
      <c r="Y120" s="122">
        <f>SUMPRODUCT(($X$3=المنصرف!$E$3:$E$717)*1,('بيان العهد والتسويات'!$C120=المنصرف!$C$3:$C$717)*1,المنصرف!$J$3:$J$717)</f>
        <v>0</v>
      </c>
      <c r="Z120" s="124">
        <f>SUMPRODUCT(($Z$3=المنصرف!$E$3:$E$717)*1,('بيان العهد والتسويات'!$C120=المنصرف!$C$3:$C$717)*1,المنصرف!$G$3:$G$717)</f>
        <v>0</v>
      </c>
      <c r="AA120" s="123">
        <f>SUMPRODUCT(($Z$3=المنصرف!$E$3:$E$717)*1,('بيان العهد والتسويات'!$C120=المنصرف!$C$3:$C$717)*1,المنصرف!$J$3:$J$717)</f>
        <v>0</v>
      </c>
      <c r="AB120" s="121">
        <f>SUMPRODUCT(($AB$3=المنصرف!$E$3:$E$717)*1,('بيان العهد والتسويات'!$C120=المنصرف!$C$3:$C$717)*1,المنصرف!$G$3:$G$717)</f>
        <v>0</v>
      </c>
      <c r="AC120" s="122">
        <f>SUMPRODUCT(($AB$3=المنصرف!$E$3:$E$717)*1,('بيان العهد والتسويات'!$C120=المنصرف!$C$3:$C$717)*1,المنصرف!$J$3:$J$717)</f>
        <v>0</v>
      </c>
      <c r="AD120" s="124">
        <f>SUMPRODUCT(($AD$3=المنصرف!$E$3:$E$717)*1,('بيان العهد والتسويات'!$C120=المنصرف!$C$3:$C$717)*1,المنصرف!$G$3:$G$717)</f>
        <v>0</v>
      </c>
      <c r="AE120" s="123">
        <f>SUMPRODUCT(($AD$3=المنصرف!$E$3:$E$717)*1,('بيان العهد والتسويات'!$C120=المنصرف!$C$3:$C$717)*1,المنصرف!$J$3:$J$717)</f>
        <v>0</v>
      </c>
      <c r="AF120" s="121">
        <f>SUMPRODUCT(($AF$3=المنصرف!$E$3:$E$717)*1,('بيان العهد والتسويات'!$C120=المنصرف!$C$3:$C$717)*1,المنصرف!$G$3:$G$717)</f>
        <v>0</v>
      </c>
      <c r="AG120" s="122">
        <f>SUMPRODUCT(($AF$3=المنصرف!$E$3:$E$717)*1,('بيان العهد والتسويات'!$C120=المنصرف!$C$3:$C$717)*1,المنصرف!$J$3:$J$717)</f>
        <v>0</v>
      </c>
      <c r="AH120" s="124">
        <f>SUMPRODUCT(($AH$3=المنصرف!$E$3:$E$717)*1,('بيان العهد والتسويات'!$C120=المنصرف!$C$3:$C$717)*1,المنصرف!$G$3:$G$717)</f>
        <v>0</v>
      </c>
      <c r="AI120" s="123">
        <f>SUMPRODUCT(($AH$3=المنصرف!$E$3:$E$717)*1,('بيان العهد والتسويات'!$C120=المنصرف!$C$3:$C$717)*1,المنصرف!$J$3:$J$717)</f>
        <v>0</v>
      </c>
      <c r="AJ120" s="145">
        <f>SUMPRODUCT((AJ$3=المنصرف!$E$3:$E$717)*1,('بيان العهد والتسويات'!$C120=المنصرف!$C$3:$C$717)*1,المنصرف!$G$3:$G$717)</f>
        <v>0</v>
      </c>
      <c r="AK120" s="145">
        <f>SUMPRODUCT((AJ$3=المنصرف!$E$3:$E$717)*1,('بيان العهد والتسويات'!$C120=المنصرف!$C$3:$C$717)*1,المنصرف!$J$3:$J$717)</f>
        <v>0</v>
      </c>
      <c r="AL120" s="161">
        <f>SUMPRODUCT((AL$3=المنصرف!$E$3:$E$717)*1,('بيان العهد والتسويات'!$C120=المنصرف!$C$3:$C$717)*1,المنصرف!$G$3:$G$717)</f>
        <v>0</v>
      </c>
      <c r="AM120" s="161">
        <f>SUMPRODUCT((AL$3=المنصرف!$E$3:$E$717)*1,('بيان العهد والتسويات'!$C120=المنصرف!$C$3:$C$717)*1,المنصرف!$J$3:$J$717)</f>
        <v>0</v>
      </c>
      <c r="AN120" s="160">
        <f>SUMPRODUCT((AN$3=المنصرف!$E$3:$E$717)*1,('بيان العهد والتسويات'!$C120=المنصرف!$C$3:$C$717)*1,المنصرف!$G$3:$G$717)</f>
        <v>0</v>
      </c>
      <c r="AO120" s="160">
        <f>SUMPRODUCT((AN$3=المنصرف!$E$3:$E$717)*1,('بيان العهد والتسويات'!$C120=المنصرف!$C$3:$C$717)*1,المنصرف!$J$3:$J$717)</f>
        <v>0</v>
      </c>
      <c r="AP120" s="160">
        <f>SUMPRODUCT((AP$3=المنصرف!$E$3:$E$717)*1,('بيان العهد والتسويات'!$C120=المنصرف!$C$3:$C$717)*1,المنصرف!$G$3:$G$717)</f>
        <v>0</v>
      </c>
      <c r="AQ120" s="160">
        <f>SUMPRODUCT((AP$3=المنصرف!$E$3:$E$717)*1,('بيان العهد والتسويات'!$C120=المنصرف!$C$3:$C$717)*1,المنصرف!$J$3:$J$717)</f>
        <v>0</v>
      </c>
      <c r="AR120" s="160">
        <f>SUMPRODUCT((AR$3=المنصرف!$E$3:$E$717)*1,('بيان العهد والتسويات'!$C120=المنصرف!$C$3:$C$717)*1,المنصرف!$G$3:$G$717)</f>
        <v>0</v>
      </c>
      <c r="AS120" s="160">
        <f>SUMPRODUCT((AR$3=المنصرف!$E$3:$E$717)*1,('بيان العهد والتسويات'!$C120=المنصرف!$C$3:$C$717)*1,المنصرف!$J$3:$J$717)</f>
        <v>0</v>
      </c>
      <c r="AT120" s="160">
        <f>SUMPRODUCT((AT$3=المنصرف!$E$3:$E$717)*1,('بيان العهد والتسويات'!$C120=المنصرف!$C$3:$C$717)*1,المنصرف!$G$3:$G$717)</f>
        <v>0</v>
      </c>
      <c r="AU120" s="160">
        <f>SUMPRODUCT((AT$3=المنصرف!$E$3:$E$717)*1,('بيان العهد والتسويات'!$C120=المنصرف!$C$3:$C$717)*1,المنصرف!$J$3:$J$717)</f>
        <v>0</v>
      </c>
      <c r="AV120" s="160">
        <f>SUMPRODUCT((AV$3=المنصرف!$E$3:$E$717)*1,('بيان العهد والتسويات'!$C120=المنصرف!$C$3:$C$717)*1,المنصرف!$G$3:$G$717)</f>
        <v>0</v>
      </c>
      <c r="AW120" s="160">
        <f>SUMPRODUCT((AV$3=المنصرف!$E$3:$E$717)*1,('بيان العهد والتسويات'!$C120=المنصرف!$C$3:$C$717)*1,المنصرف!$J$3:$J$717)</f>
        <v>0</v>
      </c>
      <c r="AX120" s="160">
        <f>SUMPRODUCT((AX$3=المنصرف!$E$3:$E$717)*1,('بيان العهد والتسويات'!$C120=المنصرف!$C$3:$C$717)*1,المنصرف!$G$3:$G$717)</f>
        <v>0</v>
      </c>
      <c r="AY120" s="160">
        <f>SUMPRODUCT((AX$3=المنصرف!$E$3:$E$717)*1,('بيان العهد والتسويات'!$C120=المنصرف!$C$3:$C$717)*1,المنصرف!$J$3:$J$717)</f>
        <v>0</v>
      </c>
      <c r="AZ120" s="160">
        <f>SUMPRODUCT((AZ$3=المنصرف!$E$3:$E$717)*1,('بيان العهد والتسويات'!$C120=المنصرف!$C$3:$C$717)*1,المنصرف!$G$3:$G$717)</f>
        <v>0</v>
      </c>
      <c r="BA120" s="160">
        <f>SUMPRODUCT((AZ$3=المنصرف!$E$3:$E$717)*1,('بيان العهد والتسويات'!$C120=المنصرف!$C$3:$C$717)*1,المنصرف!$J$3:$J$717)</f>
        <v>0</v>
      </c>
      <c r="BB120" s="160">
        <f>SUMPRODUCT((BB$3=المنصرف!$E$3:$E$717)*1,('بيان العهد والتسويات'!$C120=المنصرف!$C$3:$C$717)*1,المنصرف!$G$3:$G$717)</f>
        <v>0</v>
      </c>
      <c r="BC120" s="160">
        <f>SUMPRODUCT((BB$3=المنصرف!$E$3:$E$717)*1,('بيان العهد والتسويات'!$C120=المنصرف!$C$3:$C$717)*1,المنصرف!$J$3:$J$717)</f>
        <v>0</v>
      </c>
      <c r="BD120" s="160">
        <f>SUMPRODUCT((BD$3=المنصرف!$E$3:$E$717)*1,('بيان العهد والتسويات'!$C120=المنصرف!$C$3:$C$717)*1,المنصرف!$G$3:$G$717)</f>
        <v>0</v>
      </c>
      <c r="BE120" s="160">
        <f>SUMPRODUCT((BD$3=المنصرف!$E$3:$E$717)*1,('بيان العهد والتسويات'!$C120=المنصرف!$C$3:$C$717)*1,المنصرف!$J$3:$J$717)</f>
        <v>0</v>
      </c>
      <c r="BF120" s="160">
        <f>SUMPRODUCT((BF$3=المنصرف!$E$3:$E$717)*1,('بيان العهد والتسويات'!$C120=المنصرف!$C$3:$C$717)*1,المنصرف!$G$3:$G$717)</f>
        <v>0</v>
      </c>
      <c r="BG120" s="160">
        <f>SUMPRODUCT((BF$3=المنصرف!$E$3:$E$717)*1,('بيان العهد والتسويات'!$C120=المنصرف!$C$3:$C$717)*1,المنصرف!$J$3:$J$717)</f>
        <v>0</v>
      </c>
      <c r="BH120" s="160">
        <f>SUMPRODUCT((BH$3=المنصرف!$E$3:$E$717)*1,('بيان العهد والتسويات'!$C120=المنصرف!$C$3:$C$717)*1,المنصرف!$G$3:$G$717)</f>
        <v>0</v>
      </c>
      <c r="BI120" s="160">
        <f>SUMPRODUCT((BH$3=المنصرف!$E$3:$E$717)*1,('بيان العهد والتسويات'!$C120=المنصرف!$C$3:$C$717)*1,المنصرف!$J$3:$J$717)</f>
        <v>0</v>
      </c>
      <c r="BJ120" s="160">
        <f>SUMPRODUCT((BJ$3=المنصرف!$E$3:$E$717)*1,('بيان العهد والتسويات'!$C120=المنصرف!$C$3:$C$717)*1,المنصرف!$G$3:$G$717)</f>
        <v>0</v>
      </c>
      <c r="BK120" s="160">
        <f>SUMPRODUCT((BJ$3=المنصرف!$E$3:$E$717)*1,('بيان العهد والتسويات'!$C120=المنصرف!$C$3:$C$717)*1,المنصرف!$J$3:$J$717)</f>
        <v>0</v>
      </c>
      <c r="BL120" s="160">
        <f>SUMPRODUCT((BL$3=المنصرف!$E$3:$E$717)*1,('بيان العهد والتسويات'!$C120=المنصرف!$C$3:$C$717)*1,المنصرف!$G$3:$G$717)</f>
        <v>0</v>
      </c>
      <c r="BM120" s="160">
        <f>SUMPRODUCT((BL$3=المنصرف!$E$3:$E$717)*1,('بيان العهد والتسويات'!$C120=المنصرف!$C$3:$C$717)*1,المنصرف!$J$3:$J$717)</f>
        <v>0</v>
      </c>
      <c r="BN120" s="160">
        <f>SUMPRODUCT((BN$3=المنصرف!$E$3:$E$717)*1,('بيان العهد والتسويات'!$C120=المنصرف!$C$3:$C$717)*1,المنصرف!$G$3:$G$717)</f>
        <v>0</v>
      </c>
      <c r="BO120" s="160">
        <f>SUMPRODUCT((BN$3=المنصرف!$E$3:$E$717)*1,('بيان العهد والتسويات'!$C120=المنصرف!$C$3:$C$717)*1,المنصرف!$J$3:$J$717)</f>
        <v>0</v>
      </c>
      <c r="BP120" s="160">
        <f>SUMPRODUCT((BP$3=المنصرف!$E$3:$E$717)*1,('بيان العهد والتسويات'!$C120=المنصرف!$C$3:$C$717)*1,المنصرف!$G$3:$G$717)</f>
        <v>0</v>
      </c>
      <c r="BQ120" s="160">
        <f>SUMPRODUCT((BP$3=المنصرف!$E$3:$E$717)*1,('بيان العهد والتسويات'!$C120=المنصرف!$C$3:$C$717)*1,المنصرف!$J$3:$J$717)</f>
        <v>0</v>
      </c>
      <c r="BR120" s="160">
        <f>SUMPRODUCT((BR$3=المنصرف!$E$3:$E$717)*1,('بيان العهد والتسويات'!$C120=المنصرف!$C$3:$C$717)*1,المنصرف!$G$3:$G$717)</f>
        <v>0</v>
      </c>
      <c r="BS120" s="160">
        <f>SUMPRODUCT((BR$3=المنصرف!$E$3:$E$717)*1,('بيان العهد والتسويات'!$C120=المنصرف!$C$3:$C$717)*1,المنصرف!$J$3:$J$717)</f>
        <v>0</v>
      </c>
      <c r="BT120" s="160">
        <f>SUMPRODUCT((BT$3=المنصرف!$E$3:$E$717)*1,('بيان العهد والتسويات'!$C120=المنصرف!$C$3:$C$717)*1,المنصرف!$G$3:$G$717)</f>
        <v>0</v>
      </c>
      <c r="BU120" s="160">
        <f>SUMPRODUCT((BT$3=المنصرف!$E$3:$E$717)*1,('بيان العهد والتسويات'!$C120=المنصرف!$C$3:$C$717)*1,المنصرف!$J$3:$J$717)</f>
        <v>0</v>
      </c>
      <c r="BV120" s="160">
        <f>SUMPRODUCT((BV$3=المنصرف!$E$3:$E$717)*1,('بيان العهد والتسويات'!$C120=المنصرف!$C$3:$C$717)*1,المنصرف!$G$3:$G$717)</f>
        <v>0</v>
      </c>
      <c r="BW120" s="160">
        <f>SUMPRODUCT((BV$3=المنصرف!$E$3:$E$717)*1,('بيان العهد والتسويات'!$C120=المنصرف!$C$3:$C$717)*1,المنصرف!$J$3:$J$717)</f>
        <v>0</v>
      </c>
      <c r="BX120" s="160">
        <f>SUMPRODUCT((BX$3=المنصرف!$E$3:$E$717)*1,('بيان العهد والتسويات'!$C120=المنصرف!$C$3:$C$717)*1,المنصرف!$G$3:$G$717)</f>
        <v>0</v>
      </c>
      <c r="BY120" s="160">
        <f>SUMPRODUCT((BX$3=المنصرف!$E$3:$E$717)*1,('بيان العهد والتسويات'!$C120=المنصرف!$C$3:$C$717)*1,المنصرف!$J$3:$J$717)</f>
        <v>0</v>
      </c>
      <c r="BZ120" s="160">
        <f>SUMPRODUCT((BZ$3=المنصرف!$E$3:$E$717)*1,('بيان العهد والتسويات'!$C120=المنصرف!$C$3:$C$717)*1,المنصرف!$G$3:$G$717)</f>
        <v>0</v>
      </c>
      <c r="CA120" s="160">
        <f>SUMPRODUCT((BZ$3=المنصرف!$E$3:$E$717)*1,('بيان العهد والتسويات'!$C120=المنصرف!$C$3:$C$717)*1,المنصرف!$J$3:$J$717)</f>
        <v>0</v>
      </c>
      <c r="CB120" s="160">
        <f>SUMPRODUCT((CB$3=المنصرف!$E$3:$E$717)*1,('بيان العهد والتسويات'!$C120=المنصرف!$C$3:$C$717)*1,المنصرف!$G$3:$G$717)</f>
        <v>0</v>
      </c>
      <c r="CC120" s="160">
        <f>SUMPRODUCT((CB$3=المنصرف!$E$3:$E$717)*1,('بيان العهد والتسويات'!$C120=المنصرف!$C$3:$C$717)*1,المنصرف!$J$3:$J$717)</f>
        <v>0</v>
      </c>
      <c r="CD120" s="160">
        <f>SUMPRODUCT((CD$3=المنصرف!$E$3:$E$717)*1,('بيان العهد والتسويات'!$C120=المنصرف!$C$3:$C$717)*1,المنصرف!$G$3:$G$717)</f>
        <v>0</v>
      </c>
      <c r="CE120" s="160">
        <f>SUMPRODUCT((CD$3=المنصرف!$E$3:$E$717)*1,('بيان العهد والتسويات'!$C120=المنصرف!$C$3:$C$717)*1,المنصرف!$J$3:$J$717)</f>
        <v>0</v>
      </c>
      <c r="CF120" s="160">
        <f>SUMPRODUCT((CF$3=المنصرف!$E$3:$E$717)*1,('بيان العهد والتسويات'!$C120=المنصرف!$C$3:$C$717)*1,المنصرف!$G$3:$G$717)</f>
        <v>0</v>
      </c>
      <c r="CG120" s="160">
        <f>SUMPRODUCT((CF$3=المنصرف!$E$3:$E$717)*1,('بيان العهد والتسويات'!$C120=المنصرف!$C$3:$C$717)*1,المنصرف!$J$3:$J$717)</f>
        <v>0</v>
      </c>
      <c r="CH120" s="160">
        <f>SUMPRODUCT((CH$3=المنصرف!$E$3:$E$717)*1,('بيان العهد والتسويات'!$C120=المنصرف!$C$3:$C$717)*1,المنصرف!$G$3:$G$717)</f>
        <v>0</v>
      </c>
      <c r="CI120" s="160">
        <f>SUMPRODUCT((CH$3=المنصرف!$E$3:$E$717)*1,('بيان العهد والتسويات'!$C120=المنصرف!$C$3:$C$717)*1,المنصرف!$J$3:$J$717)</f>
        <v>0</v>
      </c>
      <c r="CJ120" s="160">
        <f>SUMPRODUCT((CJ$3=المنصرف!$E$3:$E$717)*1,('بيان العهد والتسويات'!$C120=المنصرف!$C$3:$C$717)*1,المنصرف!$G$3:$G$717)</f>
        <v>0</v>
      </c>
      <c r="CK120" s="160">
        <f>SUMPRODUCT((CJ$3=المنصرف!$E$3:$E$717)*1,('بيان العهد والتسويات'!$C120=المنصرف!$C$3:$C$717)*1,المنصرف!$J$3:$J$717)</f>
        <v>0</v>
      </c>
      <c r="CL120" s="160">
        <f>SUMPRODUCT((CL$3=المنصرف!$E$3:$E$717)*1,('بيان العهد والتسويات'!$C120=المنصرف!$C$3:$C$717)*1,المنصرف!$G$3:$G$717)</f>
        <v>0</v>
      </c>
      <c r="CM120" s="160">
        <f>SUMPRODUCT((CL$3=المنصرف!$E$3:$E$717)*1,('بيان العهد والتسويات'!$C120=المنصرف!$C$3:$C$717)*1,المنصرف!$J$3:$J$717)</f>
        <v>0</v>
      </c>
      <c r="CN120" s="160">
        <f>SUMPRODUCT((CN$3=المنصرف!$E$3:$E$717)*1,('بيان العهد والتسويات'!$C120=المنصرف!$C$3:$C$717)*1,المنصرف!$G$3:$G$717)</f>
        <v>0</v>
      </c>
      <c r="CO120" s="160">
        <f>SUMPRODUCT((CN$3=المنصرف!$E$3:$E$717)*1,('بيان العهد والتسويات'!$C120=المنصرف!$C$3:$C$717)*1,المنصرف!$J$3:$J$717)</f>
        <v>0</v>
      </c>
      <c r="CP120" s="160">
        <f>SUMPRODUCT((CP$3=المنصرف!$E$3:$E$717)*1,('بيان العهد والتسويات'!$C120=المنصرف!$C$3:$C$717)*1,المنصرف!$G$3:$G$717)</f>
        <v>0</v>
      </c>
      <c r="CQ120" s="160">
        <f>SUMPRODUCT((CP$3=المنصرف!$E$3:$E$717)*1,('بيان العهد والتسويات'!$C120=المنصرف!$C$3:$C$717)*1,المنصرف!$J$3:$J$717)</f>
        <v>0</v>
      </c>
      <c r="CR120" s="160">
        <f>SUMPRODUCT((CR$3=المنصرف!$E$3:$E$717)*1,('بيان العهد والتسويات'!$C120=المنصرف!$C$3:$C$717)*1,المنصرف!$G$3:$G$717)</f>
        <v>0</v>
      </c>
      <c r="CS120" s="160">
        <f>SUMPRODUCT((CR$3=المنصرف!$E$3:$E$717)*1,('بيان العهد والتسويات'!$C120=المنصرف!$C$3:$C$717)*1,المنصرف!$J$3:$J$717)</f>
        <v>0</v>
      </c>
      <c r="CT120" s="160">
        <f>SUMPRODUCT((CT$3=المنصرف!$E$3:$E$717)*1,('بيان العهد والتسويات'!$C120=المنصرف!$C$3:$C$717)*1,المنصرف!$G$3:$G$717)</f>
        <v>0</v>
      </c>
      <c r="CU120" s="160">
        <f>SUMPRODUCT((CT$3=المنصرف!$E$3:$E$717)*1,('بيان العهد والتسويات'!$C120=المنصرف!$C$3:$C$717)*1,المنصرف!$J$3:$J$717)</f>
        <v>0</v>
      </c>
      <c r="CV120" s="160">
        <f>SUMPRODUCT((CV$3=المنصرف!$E$3:$E$717)*1,('بيان العهد والتسويات'!$C120=المنصرف!$C$3:$C$717)*1,المنصرف!$G$3:$G$717)</f>
        <v>0</v>
      </c>
      <c r="CW120" s="160">
        <f>SUMPRODUCT((CV$3=المنصرف!$E$3:$E$717)*1,('بيان العهد والتسويات'!$C120=المنصرف!$C$3:$C$717)*1,المنصرف!$J$3:$J$717)</f>
        <v>0</v>
      </c>
      <c r="CX120" s="160">
        <f>SUMPRODUCT((CX$3=المنصرف!$E$3:$E$717)*1,('بيان العهد والتسويات'!$C120=المنصرف!$C$3:$C$717)*1,المنصرف!$G$3:$G$717)</f>
        <v>0</v>
      </c>
      <c r="CY120" s="160">
        <f>SUMPRODUCT((CX$3=المنصرف!$E$3:$E$717)*1,('بيان العهد والتسويات'!$C120=المنصرف!$C$3:$C$717)*1,المنصرف!$J$3:$J$717)</f>
        <v>0</v>
      </c>
      <c r="CZ120" s="160">
        <f>SUMPRODUCT((CZ$3=المنصرف!$E$3:$E$717)*1,('بيان العهد والتسويات'!$C120=المنصرف!$C$3:$C$717)*1,المنصرف!$G$3:$G$717)</f>
        <v>0</v>
      </c>
      <c r="DA120" s="160">
        <f>SUMPRODUCT((CZ$3=المنصرف!$E$3:$E$717)*1,('بيان العهد والتسويات'!$C120=المنصرف!$C$3:$C$717)*1,المنصرف!$J$3:$J$717)</f>
        <v>0</v>
      </c>
    </row>
    <row r="121" spans="3:105" ht="20.25" x14ac:dyDescent="0.15">
      <c r="C121" s="134">
        <v>45953</v>
      </c>
      <c r="D121" s="121">
        <f>SUMPRODUCT(($D$3=المنصرف!$E$3:$E$717)*1,('بيان العهد والتسويات'!$C121=المنصرف!$C$3:$C$717)*1,المنصرف!$G$3:$G$717)</f>
        <v>0</v>
      </c>
      <c r="E121" s="122">
        <f>SUMPRODUCT(($D$3=المنصرف!$E$3:$E$717)*1,('بيان العهد والتسويات'!$C121=المنصرف!$C$3:$C$717)*1,المنصرف!$J$3:$J$717)</f>
        <v>0</v>
      </c>
      <c r="F121" s="124">
        <f>SUMPRODUCT(($F$3=المنصرف!$E$3:$E$717)*1,('بيان العهد والتسويات'!$C121=المنصرف!$C$3:$C$717)*1,المنصرف!$G$3:$G$717)</f>
        <v>0</v>
      </c>
      <c r="G121" s="123">
        <f>SUMPRODUCT(($F$3=المنصرف!$E$3:$E$717)*1,('بيان العهد والتسويات'!$C121=المنصرف!$C$3:$C$717)*1,المنصرف!$J$3:$J$717)</f>
        <v>0</v>
      </c>
      <c r="H121" s="121">
        <f>SUMPRODUCT(($H$3=المنصرف!$E$3:$E$717)*1,('بيان العهد والتسويات'!$C121=المنصرف!$C$3:$C$717)*1,المنصرف!$G$3:$G$717)</f>
        <v>0</v>
      </c>
      <c r="I121" s="122">
        <f>SUMPRODUCT(($H$3=المنصرف!$E$3:$E$717)*1,('بيان العهد والتسويات'!$C121=المنصرف!$C$3:$C$717)*1,المنصرف!$J$3:$J$717)</f>
        <v>0</v>
      </c>
      <c r="J121" s="124">
        <f>SUMPRODUCT(($J$3=المنصرف!$E$3:$E$717)*1,('بيان العهد والتسويات'!$C121=المنصرف!$C$3:$C$717)*1,المنصرف!$G$3:$G$717)</f>
        <v>0</v>
      </c>
      <c r="K121" s="123">
        <f>SUMPRODUCT(($J$3=المنصرف!$E$3:$E$717)*1,('بيان العهد والتسويات'!$C121=المنصرف!$C$3:$C$717)*1,المنصرف!$J$3:$J$717)</f>
        <v>0</v>
      </c>
      <c r="L121" s="121">
        <f>SUMPRODUCT(($L$3=المنصرف!$E$3:$E$717)*1,('بيان العهد والتسويات'!$C121=المنصرف!$C$3:$C$717)*1,المنصرف!$G$3:$G$717)</f>
        <v>0</v>
      </c>
      <c r="M121" s="122">
        <f>SUMPRODUCT(($L$3=المنصرف!$E$3:$E$717)*1,('بيان العهد والتسويات'!$C121=المنصرف!$C$3:$C$717)*1,المنصرف!$J$3:$J$717)</f>
        <v>0</v>
      </c>
      <c r="N121" s="124">
        <f>SUMPRODUCT(($N$3=المنصرف!$E$3:$E$717)*1,('بيان العهد والتسويات'!$C121=المنصرف!$C$3:$C$717)*1,المنصرف!$G$3:$G$717)</f>
        <v>0</v>
      </c>
      <c r="O121" s="123">
        <f>SUMPRODUCT(($N$3=المنصرف!$E$3:$E$717)*1,('بيان العهد والتسويات'!$C121=المنصرف!$C$3:$C$717)*1,المنصرف!$J$3:$J$717)</f>
        <v>0</v>
      </c>
      <c r="P121" s="121">
        <f>SUMPRODUCT(($P$3=المنصرف!$E$3:$E$717)*1,('بيان العهد والتسويات'!$C121=المنصرف!$C$3:$C$717)*1,المنصرف!$G$3:$G$717)</f>
        <v>0</v>
      </c>
      <c r="Q121" s="122">
        <f>SUMPRODUCT(($P$3=المنصرف!$E$3:$E$717)*1,('بيان العهد والتسويات'!$C121=المنصرف!$C$3:$C$717)*1,المنصرف!$J$3:$J$717)</f>
        <v>0</v>
      </c>
      <c r="R121" s="124">
        <f>SUMPRODUCT(($R$3=المنصرف!$E$3:$E$717)*1,('بيان العهد والتسويات'!$C121=المنصرف!$C$3:$C$717)*1,المنصرف!$G$3:$G$717)</f>
        <v>0</v>
      </c>
      <c r="S121" s="123">
        <f>SUMPRODUCT(($R$3=المنصرف!$E$3:$E$717)*1,('بيان العهد والتسويات'!$C121=المنصرف!$C$3:$C$717)*1,المنصرف!$J$3:$J$717)</f>
        <v>0</v>
      </c>
      <c r="T121" s="121">
        <f>SUMPRODUCT(($T$3=المنصرف!$E$3:$E$717)*1,('بيان العهد والتسويات'!$C121=المنصرف!$C$3:$C$717)*1,المنصرف!$G$3:$G$717)</f>
        <v>0</v>
      </c>
      <c r="U121" s="122">
        <f>SUMPRODUCT(($T$3=المنصرف!$E$3:$E$717)*1,('بيان العهد والتسويات'!$C121=المنصرف!$C$3:$C$717)*1,المنصرف!$J$3:$J$717)</f>
        <v>0</v>
      </c>
      <c r="V121" s="124">
        <f>SUMPRODUCT(($V$3=المنصرف!$E$3:$E$717)*1,('بيان العهد والتسويات'!$C121=المنصرف!$C$3:$C$717)*1,المنصرف!$G$3:$G$717)</f>
        <v>0</v>
      </c>
      <c r="W121" s="123">
        <f>SUMPRODUCT(($V$3=المنصرف!$E$3:$E$717)*1,('بيان العهد والتسويات'!$C121=المنصرف!$C$3:$C$717)*1,المنصرف!$J$3:$J$717)</f>
        <v>0</v>
      </c>
      <c r="X121" s="121">
        <f>SUMPRODUCT(($X$3=المنصرف!$E$3:$E$717)*1,('بيان العهد والتسويات'!$C121=المنصرف!$C$3:$C$717)*1,المنصرف!$G$3:$G$717)</f>
        <v>0</v>
      </c>
      <c r="Y121" s="122">
        <f>SUMPRODUCT(($X$3=المنصرف!$E$3:$E$717)*1,('بيان العهد والتسويات'!$C121=المنصرف!$C$3:$C$717)*1,المنصرف!$J$3:$J$717)</f>
        <v>0</v>
      </c>
      <c r="Z121" s="124">
        <f>SUMPRODUCT(($Z$3=المنصرف!$E$3:$E$717)*1,('بيان العهد والتسويات'!$C121=المنصرف!$C$3:$C$717)*1,المنصرف!$G$3:$G$717)</f>
        <v>0</v>
      </c>
      <c r="AA121" s="123">
        <f>SUMPRODUCT(($Z$3=المنصرف!$E$3:$E$717)*1,('بيان العهد والتسويات'!$C121=المنصرف!$C$3:$C$717)*1,المنصرف!$J$3:$J$717)</f>
        <v>0</v>
      </c>
      <c r="AB121" s="121">
        <f>SUMPRODUCT(($AB$3=المنصرف!$E$3:$E$717)*1,('بيان العهد والتسويات'!$C121=المنصرف!$C$3:$C$717)*1,المنصرف!$G$3:$G$717)</f>
        <v>0</v>
      </c>
      <c r="AC121" s="122">
        <f>SUMPRODUCT(($AB$3=المنصرف!$E$3:$E$717)*1,('بيان العهد والتسويات'!$C121=المنصرف!$C$3:$C$717)*1,المنصرف!$J$3:$J$717)</f>
        <v>0</v>
      </c>
      <c r="AD121" s="124">
        <f>SUMPRODUCT(($AD$3=المنصرف!$E$3:$E$717)*1,('بيان العهد والتسويات'!$C121=المنصرف!$C$3:$C$717)*1,المنصرف!$G$3:$G$717)</f>
        <v>0</v>
      </c>
      <c r="AE121" s="123">
        <f>SUMPRODUCT(($AD$3=المنصرف!$E$3:$E$717)*1,('بيان العهد والتسويات'!$C121=المنصرف!$C$3:$C$717)*1,المنصرف!$J$3:$J$717)</f>
        <v>0</v>
      </c>
      <c r="AF121" s="121">
        <f>SUMPRODUCT(($AF$3=المنصرف!$E$3:$E$717)*1,('بيان العهد والتسويات'!$C121=المنصرف!$C$3:$C$717)*1,المنصرف!$G$3:$G$717)</f>
        <v>0</v>
      </c>
      <c r="AG121" s="122">
        <f>SUMPRODUCT(($AF$3=المنصرف!$E$3:$E$717)*1,('بيان العهد والتسويات'!$C121=المنصرف!$C$3:$C$717)*1,المنصرف!$J$3:$J$717)</f>
        <v>0</v>
      </c>
      <c r="AH121" s="124">
        <f>SUMPRODUCT(($AH$3=المنصرف!$E$3:$E$717)*1,('بيان العهد والتسويات'!$C121=المنصرف!$C$3:$C$717)*1,المنصرف!$G$3:$G$717)</f>
        <v>0</v>
      </c>
      <c r="AI121" s="123">
        <f>SUMPRODUCT(($AH$3=المنصرف!$E$3:$E$717)*1,('بيان العهد والتسويات'!$C121=المنصرف!$C$3:$C$717)*1,المنصرف!$J$3:$J$717)</f>
        <v>0</v>
      </c>
      <c r="AJ121" s="145">
        <f>SUMPRODUCT((AJ$3=المنصرف!$E$3:$E$717)*1,('بيان العهد والتسويات'!$C121=المنصرف!$C$3:$C$717)*1,المنصرف!$G$3:$G$717)</f>
        <v>0</v>
      </c>
      <c r="AK121" s="145">
        <f>SUMPRODUCT((AJ$3=المنصرف!$E$3:$E$717)*1,('بيان العهد والتسويات'!$C121=المنصرف!$C$3:$C$717)*1,المنصرف!$J$3:$J$717)</f>
        <v>0</v>
      </c>
      <c r="AL121" s="161">
        <f>SUMPRODUCT((AL$3=المنصرف!$E$3:$E$717)*1,('بيان العهد والتسويات'!$C121=المنصرف!$C$3:$C$717)*1,المنصرف!$G$3:$G$717)</f>
        <v>0</v>
      </c>
      <c r="AM121" s="161">
        <f>SUMPRODUCT((AL$3=المنصرف!$E$3:$E$717)*1,('بيان العهد والتسويات'!$C121=المنصرف!$C$3:$C$717)*1,المنصرف!$J$3:$J$717)</f>
        <v>0</v>
      </c>
      <c r="AN121" s="160">
        <f>SUMPRODUCT((AN$3=المنصرف!$E$3:$E$717)*1,('بيان العهد والتسويات'!$C121=المنصرف!$C$3:$C$717)*1,المنصرف!$G$3:$G$717)</f>
        <v>0</v>
      </c>
      <c r="AO121" s="160">
        <f>SUMPRODUCT((AN$3=المنصرف!$E$3:$E$717)*1,('بيان العهد والتسويات'!$C121=المنصرف!$C$3:$C$717)*1,المنصرف!$J$3:$J$717)</f>
        <v>0</v>
      </c>
      <c r="AP121" s="160">
        <f>SUMPRODUCT((AP$3=المنصرف!$E$3:$E$717)*1,('بيان العهد والتسويات'!$C121=المنصرف!$C$3:$C$717)*1,المنصرف!$G$3:$G$717)</f>
        <v>0</v>
      </c>
      <c r="AQ121" s="160">
        <f>SUMPRODUCT((AP$3=المنصرف!$E$3:$E$717)*1,('بيان العهد والتسويات'!$C121=المنصرف!$C$3:$C$717)*1,المنصرف!$J$3:$J$717)</f>
        <v>0</v>
      </c>
      <c r="AR121" s="160">
        <f>SUMPRODUCT((AR$3=المنصرف!$E$3:$E$717)*1,('بيان العهد والتسويات'!$C121=المنصرف!$C$3:$C$717)*1,المنصرف!$G$3:$G$717)</f>
        <v>0</v>
      </c>
      <c r="AS121" s="160">
        <f>SUMPRODUCT((AR$3=المنصرف!$E$3:$E$717)*1,('بيان العهد والتسويات'!$C121=المنصرف!$C$3:$C$717)*1,المنصرف!$J$3:$J$717)</f>
        <v>0</v>
      </c>
      <c r="AT121" s="160">
        <f>SUMPRODUCT((AT$3=المنصرف!$E$3:$E$717)*1,('بيان العهد والتسويات'!$C121=المنصرف!$C$3:$C$717)*1,المنصرف!$G$3:$G$717)</f>
        <v>0</v>
      </c>
      <c r="AU121" s="160">
        <f>SUMPRODUCT((AT$3=المنصرف!$E$3:$E$717)*1,('بيان العهد والتسويات'!$C121=المنصرف!$C$3:$C$717)*1,المنصرف!$J$3:$J$717)</f>
        <v>0</v>
      </c>
      <c r="AV121" s="160">
        <f>SUMPRODUCT((AV$3=المنصرف!$E$3:$E$717)*1,('بيان العهد والتسويات'!$C121=المنصرف!$C$3:$C$717)*1,المنصرف!$G$3:$G$717)</f>
        <v>0</v>
      </c>
      <c r="AW121" s="160">
        <f>SUMPRODUCT((AV$3=المنصرف!$E$3:$E$717)*1,('بيان العهد والتسويات'!$C121=المنصرف!$C$3:$C$717)*1,المنصرف!$J$3:$J$717)</f>
        <v>0</v>
      </c>
      <c r="AX121" s="160">
        <f>SUMPRODUCT((AX$3=المنصرف!$E$3:$E$717)*1,('بيان العهد والتسويات'!$C121=المنصرف!$C$3:$C$717)*1,المنصرف!$G$3:$G$717)</f>
        <v>0</v>
      </c>
      <c r="AY121" s="160">
        <f>SUMPRODUCT((AX$3=المنصرف!$E$3:$E$717)*1,('بيان العهد والتسويات'!$C121=المنصرف!$C$3:$C$717)*1,المنصرف!$J$3:$J$717)</f>
        <v>0</v>
      </c>
      <c r="AZ121" s="160">
        <f>SUMPRODUCT((AZ$3=المنصرف!$E$3:$E$717)*1,('بيان العهد والتسويات'!$C121=المنصرف!$C$3:$C$717)*1,المنصرف!$G$3:$G$717)</f>
        <v>0</v>
      </c>
      <c r="BA121" s="160">
        <f>SUMPRODUCT((AZ$3=المنصرف!$E$3:$E$717)*1,('بيان العهد والتسويات'!$C121=المنصرف!$C$3:$C$717)*1,المنصرف!$J$3:$J$717)</f>
        <v>0</v>
      </c>
      <c r="BB121" s="160">
        <f>SUMPRODUCT((BB$3=المنصرف!$E$3:$E$717)*1,('بيان العهد والتسويات'!$C121=المنصرف!$C$3:$C$717)*1,المنصرف!$G$3:$G$717)</f>
        <v>0</v>
      </c>
      <c r="BC121" s="160">
        <f>SUMPRODUCT((BB$3=المنصرف!$E$3:$E$717)*1,('بيان العهد والتسويات'!$C121=المنصرف!$C$3:$C$717)*1,المنصرف!$J$3:$J$717)</f>
        <v>0</v>
      </c>
      <c r="BD121" s="160">
        <f>SUMPRODUCT((BD$3=المنصرف!$E$3:$E$717)*1,('بيان العهد والتسويات'!$C121=المنصرف!$C$3:$C$717)*1,المنصرف!$G$3:$G$717)</f>
        <v>0</v>
      </c>
      <c r="BE121" s="160">
        <f>SUMPRODUCT((BD$3=المنصرف!$E$3:$E$717)*1,('بيان العهد والتسويات'!$C121=المنصرف!$C$3:$C$717)*1,المنصرف!$J$3:$J$717)</f>
        <v>0</v>
      </c>
      <c r="BF121" s="160">
        <f>SUMPRODUCT((BF$3=المنصرف!$E$3:$E$717)*1,('بيان العهد والتسويات'!$C121=المنصرف!$C$3:$C$717)*1,المنصرف!$G$3:$G$717)</f>
        <v>0</v>
      </c>
      <c r="BG121" s="160">
        <f>SUMPRODUCT((BF$3=المنصرف!$E$3:$E$717)*1,('بيان العهد والتسويات'!$C121=المنصرف!$C$3:$C$717)*1,المنصرف!$J$3:$J$717)</f>
        <v>0</v>
      </c>
      <c r="BH121" s="160">
        <f>SUMPRODUCT((BH$3=المنصرف!$E$3:$E$717)*1,('بيان العهد والتسويات'!$C121=المنصرف!$C$3:$C$717)*1,المنصرف!$G$3:$G$717)</f>
        <v>0</v>
      </c>
      <c r="BI121" s="160">
        <f>SUMPRODUCT((BH$3=المنصرف!$E$3:$E$717)*1,('بيان العهد والتسويات'!$C121=المنصرف!$C$3:$C$717)*1,المنصرف!$J$3:$J$717)</f>
        <v>0</v>
      </c>
      <c r="BJ121" s="160">
        <f>SUMPRODUCT((BJ$3=المنصرف!$E$3:$E$717)*1,('بيان العهد والتسويات'!$C121=المنصرف!$C$3:$C$717)*1,المنصرف!$G$3:$G$717)</f>
        <v>0</v>
      </c>
      <c r="BK121" s="160">
        <f>SUMPRODUCT((BJ$3=المنصرف!$E$3:$E$717)*1,('بيان العهد والتسويات'!$C121=المنصرف!$C$3:$C$717)*1,المنصرف!$J$3:$J$717)</f>
        <v>0</v>
      </c>
      <c r="BL121" s="160">
        <f>SUMPRODUCT((BL$3=المنصرف!$E$3:$E$717)*1,('بيان العهد والتسويات'!$C121=المنصرف!$C$3:$C$717)*1,المنصرف!$G$3:$G$717)</f>
        <v>0</v>
      </c>
      <c r="BM121" s="160">
        <f>SUMPRODUCT((BL$3=المنصرف!$E$3:$E$717)*1,('بيان العهد والتسويات'!$C121=المنصرف!$C$3:$C$717)*1,المنصرف!$J$3:$J$717)</f>
        <v>0</v>
      </c>
      <c r="BN121" s="160">
        <f>SUMPRODUCT((BN$3=المنصرف!$E$3:$E$717)*1,('بيان العهد والتسويات'!$C121=المنصرف!$C$3:$C$717)*1,المنصرف!$G$3:$G$717)</f>
        <v>0</v>
      </c>
      <c r="BO121" s="160">
        <f>SUMPRODUCT((BN$3=المنصرف!$E$3:$E$717)*1,('بيان العهد والتسويات'!$C121=المنصرف!$C$3:$C$717)*1,المنصرف!$J$3:$J$717)</f>
        <v>0</v>
      </c>
      <c r="BP121" s="160">
        <f>SUMPRODUCT((BP$3=المنصرف!$E$3:$E$717)*1,('بيان العهد والتسويات'!$C121=المنصرف!$C$3:$C$717)*1,المنصرف!$G$3:$G$717)</f>
        <v>0</v>
      </c>
      <c r="BQ121" s="160">
        <f>SUMPRODUCT((BP$3=المنصرف!$E$3:$E$717)*1,('بيان العهد والتسويات'!$C121=المنصرف!$C$3:$C$717)*1,المنصرف!$J$3:$J$717)</f>
        <v>0</v>
      </c>
      <c r="BR121" s="160">
        <f>SUMPRODUCT((BR$3=المنصرف!$E$3:$E$717)*1,('بيان العهد والتسويات'!$C121=المنصرف!$C$3:$C$717)*1,المنصرف!$G$3:$G$717)</f>
        <v>0</v>
      </c>
      <c r="BS121" s="160">
        <f>SUMPRODUCT((BR$3=المنصرف!$E$3:$E$717)*1,('بيان العهد والتسويات'!$C121=المنصرف!$C$3:$C$717)*1,المنصرف!$J$3:$J$717)</f>
        <v>0</v>
      </c>
      <c r="BT121" s="160">
        <f>SUMPRODUCT((BT$3=المنصرف!$E$3:$E$717)*1,('بيان العهد والتسويات'!$C121=المنصرف!$C$3:$C$717)*1,المنصرف!$G$3:$G$717)</f>
        <v>0</v>
      </c>
      <c r="BU121" s="160">
        <f>SUMPRODUCT((BT$3=المنصرف!$E$3:$E$717)*1,('بيان العهد والتسويات'!$C121=المنصرف!$C$3:$C$717)*1,المنصرف!$J$3:$J$717)</f>
        <v>0</v>
      </c>
      <c r="BV121" s="160">
        <f>SUMPRODUCT((BV$3=المنصرف!$E$3:$E$717)*1,('بيان العهد والتسويات'!$C121=المنصرف!$C$3:$C$717)*1,المنصرف!$G$3:$G$717)</f>
        <v>0</v>
      </c>
      <c r="BW121" s="160">
        <f>SUMPRODUCT((BV$3=المنصرف!$E$3:$E$717)*1,('بيان العهد والتسويات'!$C121=المنصرف!$C$3:$C$717)*1,المنصرف!$J$3:$J$717)</f>
        <v>0</v>
      </c>
      <c r="BX121" s="160">
        <f>SUMPRODUCT((BX$3=المنصرف!$E$3:$E$717)*1,('بيان العهد والتسويات'!$C121=المنصرف!$C$3:$C$717)*1,المنصرف!$G$3:$G$717)</f>
        <v>0</v>
      </c>
      <c r="BY121" s="160">
        <f>SUMPRODUCT((BX$3=المنصرف!$E$3:$E$717)*1,('بيان العهد والتسويات'!$C121=المنصرف!$C$3:$C$717)*1,المنصرف!$J$3:$J$717)</f>
        <v>0</v>
      </c>
      <c r="BZ121" s="160">
        <f>SUMPRODUCT((BZ$3=المنصرف!$E$3:$E$717)*1,('بيان العهد والتسويات'!$C121=المنصرف!$C$3:$C$717)*1,المنصرف!$G$3:$G$717)</f>
        <v>0</v>
      </c>
      <c r="CA121" s="160">
        <f>SUMPRODUCT((BZ$3=المنصرف!$E$3:$E$717)*1,('بيان العهد والتسويات'!$C121=المنصرف!$C$3:$C$717)*1,المنصرف!$J$3:$J$717)</f>
        <v>0</v>
      </c>
      <c r="CB121" s="160">
        <f>SUMPRODUCT((CB$3=المنصرف!$E$3:$E$717)*1,('بيان العهد والتسويات'!$C121=المنصرف!$C$3:$C$717)*1,المنصرف!$G$3:$G$717)</f>
        <v>0</v>
      </c>
      <c r="CC121" s="160">
        <f>SUMPRODUCT((CB$3=المنصرف!$E$3:$E$717)*1,('بيان العهد والتسويات'!$C121=المنصرف!$C$3:$C$717)*1,المنصرف!$J$3:$J$717)</f>
        <v>0</v>
      </c>
      <c r="CD121" s="160">
        <f>SUMPRODUCT((CD$3=المنصرف!$E$3:$E$717)*1,('بيان العهد والتسويات'!$C121=المنصرف!$C$3:$C$717)*1,المنصرف!$G$3:$G$717)</f>
        <v>0</v>
      </c>
      <c r="CE121" s="160">
        <f>SUMPRODUCT((CD$3=المنصرف!$E$3:$E$717)*1,('بيان العهد والتسويات'!$C121=المنصرف!$C$3:$C$717)*1,المنصرف!$J$3:$J$717)</f>
        <v>0</v>
      </c>
      <c r="CF121" s="160">
        <f>SUMPRODUCT((CF$3=المنصرف!$E$3:$E$717)*1,('بيان العهد والتسويات'!$C121=المنصرف!$C$3:$C$717)*1,المنصرف!$G$3:$G$717)</f>
        <v>0</v>
      </c>
      <c r="CG121" s="160">
        <f>SUMPRODUCT((CF$3=المنصرف!$E$3:$E$717)*1,('بيان العهد والتسويات'!$C121=المنصرف!$C$3:$C$717)*1,المنصرف!$J$3:$J$717)</f>
        <v>0</v>
      </c>
      <c r="CH121" s="160">
        <f>SUMPRODUCT((CH$3=المنصرف!$E$3:$E$717)*1,('بيان العهد والتسويات'!$C121=المنصرف!$C$3:$C$717)*1,المنصرف!$G$3:$G$717)</f>
        <v>0</v>
      </c>
      <c r="CI121" s="160">
        <f>SUMPRODUCT((CH$3=المنصرف!$E$3:$E$717)*1,('بيان العهد والتسويات'!$C121=المنصرف!$C$3:$C$717)*1,المنصرف!$J$3:$J$717)</f>
        <v>0</v>
      </c>
      <c r="CJ121" s="160">
        <f>SUMPRODUCT((CJ$3=المنصرف!$E$3:$E$717)*1,('بيان العهد والتسويات'!$C121=المنصرف!$C$3:$C$717)*1,المنصرف!$G$3:$G$717)</f>
        <v>0</v>
      </c>
      <c r="CK121" s="160">
        <f>SUMPRODUCT((CJ$3=المنصرف!$E$3:$E$717)*1,('بيان العهد والتسويات'!$C121=المنصرف!$C$3:$C$717)*1,المنصرف!$J$3:$J$717)</f>
        <v>0</v>
      </c>
      <c r="CL121" s="160">
        <f>SUMPRODUCT((CL$3=المنصرف!$E$3:$E$717)*1,('بيان العهد والتسويات'!$C121=المنصرف!$C$3:$C$717)*1,المنصرف!$G$3:$G$717)</f>
        <v>0</v>
      </c>
      <c r="CM121" s="160">
        <f>SUMPRODUCT((CL$3=المنصرف!$E$3:$E$717)*1,('بيان العهد والتسويات'!$C121=المنصرف!$C$3:$C$717)*1,المنصرف!$J$3:$J$717)</f>
        <v>0</v>
      </c>
      <c r="CN121" s="160">
        <f>SUMPRODUCT((CN$3=المنصرف!$E$3:$E$717)*1,('بيان العهد والتسويات'!$C121=المنصرف!$C$3:$C$717)*1,المنصرف!$G$3:$G$717)</f>
        <v>0</v>
      </c>
      <c r="CO121" s="160">
        <f>SUMPRODUCT((CN$3=المنصرف!$E$3:$E$717)*1,('بيان العهد والتسويات'!$C121=المنصرف!$C$3:$C$717)*1,المنصرف!$J$3:$J$717)</f>
        <v>0</v>
      </c>
      <c r="CP121" s="160">
        <f>SUMPRODUCT((CP$3=المنصرف!$E$3:$E$717)*1,('بيان العهد والتسويات'!$C121=المنصرف!$C$3:$C$717)*1,المنصرف!$G$3:$G$717)</f>
        <v>0</v>
      </c>
      <c r="CQ121" s="160">
        <f>SUMPRODUCT((CP$3=المنصرف!$E$3:$E$717)*1,('بيان العهد والتسويات'!$C121=المنصرف!$C$3:$C$717)*1,المنصرف!$J$3:$J$717)</f>
        <v>0</v>
      </c>
      <c r="CR121" s="160">
        <f>SUMPRODUCT((CR$3=المنصرف!$E$3:$E$717)*1,('بيان العهد والتسويات'!$C121=المنصرف!$C$3:$C$717)*1,المنصرف!$G$3:$G$717)</f>
        <v>0</v>
      </c>
      <c r="CS121" s="160">
        <f>SUMPRODUCT((CR$3=المنصرف!$E$3:$E$717)*1,('بيان العهد والتسويات'!$C121=المنصرف!$C$3:$C$717)*1,المنصرف!$J$3:$J$717)</f>
        <v>0</v>
      </c>
      <c r="CT121" s="160">
        <f>SUMPRODUCT((CT$3=المنصرف!$E$3:$E$717)*1,('بيان العهد والتسويات'!$C121=المنصرف!$C$3:$C$717)*1,المنصرف!$G$3:$G$717)</f>
        <v>0</v>
      </c>
      <c r="CU121" s="160">
        <f>SUMPRODUCT((CT$3=المنصرف!$E$3:$E$717)*1,('بيان العهد والتسويات'!$C121=المنصرف!$C$3:$C$717)*1,المنصرف!$J$3:$J$717)</f>
        <v>0</v>
      </c>
      <c r="CV121" s="160">
        <f>SUMPRODUCT((CV$3=المنصرف!$E$3:$E$717)*1,('بيان العهد والتسويات'!$C121=المنصرف!$C$3:$C$717)*1,المنصرف!$G$3:$G$717)</f>
        <v>0</v>
      </c>
      <c r="CW121" s="160">
        <f>SUMPRODUCT((CV$3=المنصرف!$E$3:$E$717)*1,('بيان العهد والتسويات'!$C121=المنصرف!$C$3:$C$717)*1,المنصرف!$J$3:$J$717)</f>
        <v>0</v>
      </c>
      <c r="CX121" s="160">
        <f>SUMPRODUCT((CX$3=المنصرف!$E$3:$E$717)*1,('بيان العهد والتسويات'!$C121=المنصرف!$C$3:$C$717)*1,المنصرف!$G$3:$G$717)</f>
        <v>0</v>
      </c>
      <c r="CY121" s="160">
        <f>SUMPRODUCT((CX$3=المنصرف!$E$3:$E$717)*1,('بيان العهد والتسويات'!$C121=المنصرف!$C$3:$C$717)*1,المنصرف!$J$3:$J$717)</f>
        <v>0</v>
      </c>
      <c r="CZ121" s="160">
        <f>SUMPRODUCT((CZ$3=المنصرف!$E$3:$E$717)*1,('بيان العهد والتسويات'!$C121=المنصرف!$C$3:$C$717)*1,المنصرف!$G$3:$G$717)</f>
        <v>0</v>
      </c>
      <c r="DA121" s="160">
        <f>SUMPRODUCT((CZ$3=المنصرف!$E$3:$E$717)*1,('بيان العهد والتسويات'!$C121=المنصرف!$C$3:$C$717)*1,المنصرف!$J$3:$J$717)</f>
        <v>0</v>
      </c>
    </row>
    <row r="122" spans="3:105" ht="20.25" x14ac:dyDescent="0.15">
      <c r="C122" s="134">
        <v>45954</v>
      </c>
      <c r="D122" s="121">
        <f>SUMPRODUCT(($D$3=المنصرف!$E$3:$E$717)*1,('بيان العهد والتسويات'!$C122=المنصرف!$C$3:$C$717)*1,المنصرف!$G$3:$G$717)</f>
        <v>0</v>
      </c>
      <c r="E122" s="122">
        <f>SUMPRODUCT(($D$3=المنصرف!$E$3:$E$717)*1,('بيان العهد والتسويات'!$C122=المنصرف!$C$3:$C$717)*1,المنصرف!$J$3:$J$717)</f>
        <v>0</v>
      </c>
      <c r="F122" s="124">
        <f>SUMPRODUCT(($F$3=المنصرف!$E$3:$E$717)*1,('بيان العهد والتسويات'!$C122=المنصرف!$C$3:$C$717)*1,المنصرف!$G$3:$G$717)</f>
        <v>0</v>
      </c>
      <c r="G122" s="123">
        <f>SUMPRODUCT(($F$3=المنصرف!$E$3:$E$717)*1,('بيان العهد والتسويات'!$C122=المنصرف!$C$3:$C$717)*1,المنصرف!$J$3:$J$717)</f>
        <v>0</v>
      </c>
      <c r="H122" s="121">
        <f>SUMPRODUCT(($H$3=المنصرف!$E$3:$E$717)*1,('بيان العهد والتسويات'!$C122=المنصرف!$C$3:$C$717)*1,المنصرف!$G$3:$G$717)</f>
        <v>0</v>
      </c>
      <c r="I122" s="122">
        <f>SUMPRODUCT(($H$3=المنصرف!$E$3:$E$717)*1,('بيان العهد والتسويات'!$C122=المنصرف!$C$3:$C$717)*1,المنصرف!$J$3:$J$717)</f>
        <v>0</v>
      </c>
      <c r="J122" s="124">
        <f>SUMPRODUCT(($J$3=المنصرف!$E$3:$E$717)*1,('بيان العهد والتسويات'!$C122=المنصرف!$C$3:$C$717)*1,المنصرف!$G$3:$G$717)</f>
        <v>0</v>
      </c>
      <c r="K122" s="123">
        <f>SUMPRODUCT(($J$3=المنصرف!$E$3:$E$717)*1,('بيان العهد والتسويات'!$C122=المنصرف!$C$3:$C$717)*1,المنصرف!$J$3:$J$717)</f>
        <v>0</v>
      </c>
      <c r="L122" s="121">
        <f>SUMPRODUCT(($L$3=المنصرف!$E$3:$E$717)*1,('بيان العهد والتسويات'!$C122=المنصرف!$C$3:$C$717)*1,المنصرف!$G$3:$G$717)</f>
        <v>0</v>
      </c>
      <c r="M122" s="122">
        <f>SUMPRODUCT(($L$3=المنصرف!$E$3:$E$717)*1,('بيان العهد والتسويات'!$C122=المنصرف!$C$3:$C$717)*1,المنصرف!$J$3:$J$717)</f>
        <v>0</v>
      </c>
      <c r="N122" s="124">
        <f>SUMPRODUCT(($N$3=المنصرف!$E$3:$E$717)*1,('بيان العهد والتسويات'!$C122=المنصرف!$C$3:$C$717)*1,المنصرف!$G$3:$G$717)</f>
        <v>0</v>
      </c>
      <c r="O122" s="123">
        <f>SUMPRODUCT(($N$3=المنصرف!$E$3:$E$717)*1,('بيان العهد والتسويات'!$C122=المنصرف!$C$3:$C$717)*1,المنصرف!$J$3:$J$717)</f>
        <v>0</v>
      </c>
      <c r="P122" s="121">
        <f>SUMPRODUCT(($P$3=المنصرف!$E$3:$E$717)*1,('بيان العهد والتسويات'!$C122=المنصرف!$C$3:$C$717)*1,المنصرف!$G$3:$G$717)</f>
        <v>0</v>
      </c>
      <c r="Q122" s="122">
        <f>SUMPRODUCT(($P$3=المنصرف!$E$3:$E$717)*1,('بيان العهد والتسويات'!$C122=المنصرف!$C$3:$C$717)*1,المنصرف!$J$3:$J$717)</f>
        <v>0</v>
      </c>
      <c r="R122" s="124">
        <f>SUMPRODUCT(($R$3=المنصرف!$E$3:$E$717)*1,('بيان العهد والتسويات'!$C122=المنصرف!$C$3:$C$717)*1,المنصرف!$G$3:$G$717)</f>
        <v>0</v>
      </c>
      <c r="S122" s="123">
        <f>SUMPRODUCT(($R$3=المنصرف!$E$3:$E$717)*1,('بيان العهد والتسويات'!$C122=المنصرف!$C$3:$C$717)*1,المنصرف!$J$3:$J$717)</f>
        <v>0</v>
      </c>
      <c r="T122" s="121">
        <f>SUMPRODUCT(($T$3=المنصرف!$E$3:$E$717)*1,('بيان العهد والتسويات'!$C122=المنصرف!$C$3:$C$717)*1,المنصرف!$G$3:$G$717)</f>
        <v>0</v>
      </c>
      <c r="U122" s="122">
        <f>SUMPRODUCT(($T$3=المنصرف!$E$3:$E$717)*1,('بيان العهد والتسويات'!$C122=المنصرف!$C$3:$C$717)*1,المنصرف!$J$3:$J$717)</f>
        <v>0</v>
      </c>
      <c r="V122" s="124">
        <f>SUMPRODUCT(($V$3=المنصرف!$E$3:$E$717)*1,('بيان العهد والتسويات'!$C122=المنصرف!$C$3:$C$717)*1,المنصرف!$G$3:$G$717)</f>
        <v>0</v>
      </c>
      <c r="W122" s="123">
        <f>SUMPRODUCT(($V$3=المنصرف!$E$3:$E$717)*1,('بيان العهد والتسويات'!$C122=المنصرف!$C$3:$C$717)*1,المنصرف!$J$3:$J$717)</f>
        <v>0</v>
      </c>
      <c r="X122" s="121">
        <f>SUMPRODUCT(($X$3=المنصرف!$E$3:$E$717)*1,('بيان العهد والتسويات'!$C122=المنصرف!$C$3:$C$717)*1,المنصرف!$G$3:$G$717)</f>
        <v>0</v>
      </c>
      <c r="Y122" s="122">
        <f>SUMPRODUCT(($X$3=المنصرف!$E$3:$E$717)*1,('بيان العهد والتسويات'!$C122=المنصرف!$C$3:$C$717)*1,المنصرف!$J$3:$J$717)</f>
        <v>0</v>
      </c>
      <c r="Z122" s="124">
        <f>SUMPRODUCT(($Z$3=المنصرف!$E$3:$E$717)*1,('بيان العهد والتسويات'!$C122=المنصرف!$C$3:$C$717)*1,المنصرف!$G$3:$G$717)</f>
        <v>0</v>
      </c>
      <c r="AA122" s="123">
        <f>SUMPRODUCT(($Z$3=المنصرف!$E$3:$E$717)*1,('بيان العهد والتسويات'!$C122=المنصرف!$C$3:$C$717)*1,المنصرف!$J$3:$J$717)</f>
        <v>0</v>
      </c>
      <c r="AB122" s="121">
        <f>SUMPRODUCT(($AB$3=المنصرف!$E$3:$E$717)*1,('بيان العهد والتسويات'!$C122=المنصرف!$C$3:$C$717)*1,المنصرف!$G$3:$G$717)</f>
        <v>0</v>
      </c>
      <c r="AC122" s="122">
        <f>SUMPRODUCT(($AB$3=المنصرف!$E$3:$E$717)*1,('بيان العهد والتسويات'!$C122=المنصرف!$C$3:$C$717)*1,المنصرف!$J$3:$J$717)</f>
        <v>0</v>
      </c>
      <c r="AD122" s="124">
        <f>SUMPRODUCT(($AD$3=المنصرف!$E$3:$E$717)*1,('بيان العهد والتسويات'!$C122=المنصرف!$C$3:$C$717)*1,المنصرف!$G$3:$G$717)</f>
        <v>0</v>
      </c>
      <c r="AE122" s="123">
        <f>SUMPRODUCT(($AD$3=المنصرف!$E$3:$E$717)*1,('بيان العهد والتسويات'!$C122=المنصرف!$C$3:$C$717)*1,المنصرف!$J$3:$J$717)</f>
        <v>0</v>
      </c>
      <c r="AF122" s="121">
        <f>SUMPRODUCT(($AF$3=المنصرف!$E$3:$E$717)*1,('بيان العهد والتسويات'!$C122=المنصرف!$C$3:$C$717)*1,المنصرف!$G$3:$G$717)</f>
        <v>0</v>
      </c>
      <c r="AG122" s="122">
        <f>SUMPRODUCT(($AF$3=المنصرف!$E$3:$E$717)*1,('بيان العهد والتسويات'!$C122=المنصرف!$C$3:$C$717)*1,المنصرف!$J$3:$J$717)</f>
        <v>0</v>
      </c>
      <c r="AH122" s="124">
        <f>SUMPRODUCT(($AH$3=المنصرف!$E$3:$E$717)*1,('بيان العهد والتسويات'!$C122=المنصرف!$C$3:$C$717)*1,المنصرف!$G$3:$G$717)</f>
        <v>0</v>
      </c>
      <c r="AI122" s="123">
        <f>SUMPRODUCT(($AH$3=المنصرف!$E$3:$E$717)*1,('بيان العهد والتسويات'!$C122=المنصرف!$C$3:$C$717)*1,المنصرف!$J$3:$J$717)</f>
        <v>0</v>
      </c>
      <c r="AJ122" s="145">
        <f>SUMPRODUCT((AJ$3=المنصرف!$E$3:$E$717)*1,('بيان العهد والتسويات'!$C122=المنصرف!$C$3:$C$717)*1,المنصرف!$G$3:$G$717)</f>
        <v>0</v>
      </c>
      <c r="AK122" s="145">
        <f>SUMPRODUCT((AJ$3=المنصرف!$E$3:$E$717)*1,('بيان العهد والتسويات'!$C122=المنصرف!$C$3:$C$717)*1,المنصرف!$J$3:$J$717)</f>
        <v>0</v>
      </c>
      <c r="AL122" s="161">
        <f>SUMPRODUCT((AL$3=المنصرف!$E$3:$E$717)*1,('بيان العهد والتسويات'!$C122=المنصرف!$C$3:$C$717)*1,المنصرف!$G$3:$G$717)</f>
        <v>0</v>
      </c>
      <c r="AM122" s="161">
        <f>SUMPRODUCT((AL$3=المنصرف!$E$3:$E$717)*1,('بيان العهد والتسويات'!$C122=المنصرف!$C$3:$C$717)*1,المنصرف!$J$3:$J$717)</f>
        <v>0</v>
      </c>
      <c r="AN122" s="160">
        <f>SUMPRODUCT((AN$3=المنصرف!$E$3:$E$717)*1,('بيان العهد والتسويات'!$C122=المنصرف!$C$3:$C$717)*1,المنصرف!$G$3:$G$717)</f>
        <v>0</v>
      </c>
      <c r="AO122" s="160">
        <f>SUMPRODUCT((AN$3=المنصرف!$E$3:$E$717)*1,('بيان العهد والتسويات'!$C122=المنصرف!$C$3:$C$717)*1,المنصرف!$J$3:$J$717)</f>
        <v>0</v>
      </c>
      <c r="AP122" s="160">
        <f>SUMPRODUCT((AP$3=المنصرف!$E$3:$E$717)*1,('بيان العهد والتسويات'!$C122=المنصرف!$C$3:$C$717)*1,المنصرف!$G$3:$G$717)</f>
        <v>0</v>
      </c>
      <c r="AQ122" s="160">
        <f>SUMPRODUCT((AP$3=المنصرف!$E$3:$E$717)*1,('بيان العهد والتسويات'!$C122=المنصرف!$C$3:$C$717)*1,المنصرف!$J$3:$J$717)</f>
        <v>0</v>
      </c>
      <c r="AR122" s="160">
        <f>SUMPRODUCT((AR$3=المنصرف!$E$3:$E$717)*1,('بيان العهد والتسويات'!$C122=المنصرف!$C$3:$C$717)*1,المنصرف!$G$3:$G$717)</f>
        <v>0</v>
      </c>
      <c r="AS122" s="160">
        <f>SUMPRODUCT((AR$3=المنصرف!$E$3:$E$717)*1,('بيان العهد والتسويات'!$C122=المنصرف!$C$3:$C$717)*1,المنصرف!$J$3:$J$717)</f>
        <v>0</v>
      </c>
      <c r="AT122" s="160">
        <f>SUMPRODUCT((AT$3=المنصرف!$E$3:$E$717)*1,('بيان العهد والتسويات'!$C122=المنصرف!$C$3:$C$717)*1,المنصرف!$G$3:$G$717)</f>
        <v>0</v>
      </c>
      <c r="AU122" s="160">
        <f>SUMPRODUCT((AT$3=المنصرف!$E$3:$E$717)*1,('بيان العهد والتسويات'!$C122=المنصرف!$C$3:$C$717)*1,المنصرف!$J$3:$J$717)</f>
        <v>0</v>
      </c>
      <c r="AV122" s="160">
        <f>SUMPRODUCT((AV$3=المنصرف!$E$3:$E$717)*1,('بيان العهد والتسويات'!$C122=المنصرف!$C$3:$C$717)*1,المنصرف!$G$3:$G$717)</f>
        <v>0</v>
      </c>
      <c r="AW122" s="160">
        <f>SUMPRODUCT((AV$3=المنصرف!$E$3:$E$717)*1,('بيان العهد والتسويات'!$C122=المنصرف!$C$3:$C$717)*1,المنصرف!$J$3:$J$717)</f>
        <v>0</v>
      </c>
      <c r="AX122" s="160">
        <f>SUMPRODUCT((AX$3=المنصرف!$E$3:$E$717)*1,('بيان العهد والتسويات'!$C122=المنصرف!$C$3:$C$717)*1,المنصرف!$G$3:$G$717)</f>
        <v>0</v>
      </c>
      <c r="AY122" s="160">
        <f>SUMPRODUCT((AX$3=المنصرف!$E$3:$E$717)*1,('بيان العهد والتسويات'!$C122=المنصرف!$C$3:$C$717)*1,المنصرف!$J$3:$J$717)</f>
        <v>0</v>
      </c>
      <c r="AZ122" s="160">
        <f>SUMPRODUCT((AZ$3=المنصرف!$E$3:$E$717)*1,('بيان العهد والتسويات'!$C122=المنصرف!$C$3:$C$717)*1,المنصرف!$G$3:$G$717)</f>
        <v>0</v>
      </c>
      <c r="BA122" s="160">
        <f>SUMPRODUCT((AZ$3=المنصرف!$E$3:$E$717)*1,('بيان العهد والتسويات'!$C122=المنصرف!$C$3:$C$717)*1,المنصرف!$J$3:$J$717)</f>
        <v>0</v>
      </c>
      <c r="BB122" s="160">
        <f>SUMPRODUCT((BB$3=المنصرف!$E$3:$E$717)*1,('بيان العهد والتسويات'!$C122=المنصرف!$C$3:$C$717)*1,المنصرف!$G$3:$G$717)</f>
        <v>0</v>
      </c>
      <c r="BC122" s="160">
        <f>SUMPRODUCT((BB$3=المنصرف!$E$3:$E$717)*1,('بيان العهد والتسويات'!$C122=المنصرف!$C$3:$C$717)*1,المنصرف!$J$3:$J$717)</f>
        <v>0</v>
      </c>
      <c r="BD122" s="160">
        <f>SUMPRODUCT((BD$3=المنصرف!$E$3:$E$717)*1,('بيان العهد والتسويات'!$C122=المنصرف!$C$3:$C$717)*1,المنصرف!$G$3:$G$717)</f>
        <v>0</v>
      </c>
      <c r="BE122" s="160">
        <f>SUMPRODUCT((BD$3=المنصرف!$E$3:$E$717)*1,('بيان العهد والتسويات'!$C122=المنصرف!$C$3:$C$717)*1,المنصرف!$J$3:$J$717)</f>
        <v>0</v>
      </c>
      <c r="BF122" s="160">
        <f>SUMPRODUCT((BF$3=المنصرف!$E$3:$E$717)*1,('بيان العهد والتسويات'!$C122=المنصرف!$C$3:$C$717)*1,المنصرف!$G$3:$G$717)</f>
        <v>0</v>
      </c>
      <c r="BG122" s="160">
        <f>SUMPRODUCT((BF$3=المنصرف!$E$3:$E$717)*1,('بيان العهد والتسويات'!$C122=المنصرف!$C$3:$C$717)*1,المنصرف!$J$3:$J$717)</f>
        <v>0</v>
      </c>
      <c r="BH122" s="160">
        <f>SUMPRODUCT((BH$3=المنصرف!$E$3:$E$717)*1,('بيان العهد والتسويات'!$C122=المنصرف!$C$3:$C$717)*1,المنصرف!$G$3:$G$717)</f>
        <v>0</v>
      </c>
      <c r="BI122" s="160">
        <f>SUMPRODUCT((BH$3=المنصرف!$E$3:$E$717)*1,('بيان العهد والتسويات'!$C122=المنصرف!$C$3:$C$717)*1,المنصرف!$J$3:$J$717)</f>
        <v>0</v>
      </c>
      <c r="BJ122" s="160">
        <f>SUMPRODUCT((BJ$3=المنصرف!$E$3:$E$717)*1,('بيان العهد والتسويات'!$C122=المنصرف!$C$3:$C$717)*1,المنصرف!$G$3:$G$717)</f>
        <v>0</v>
      </c>
      <c r="BK122" s="160">
        <f>SUMPRODUCT((BJ$3=المنصرف!$E$3:$E$717)*1,('بيان العهد والتسويات'!$C122=المنصرف!$C$3:$C$717)*1,المنصرف!$J$3:$J$717)</f>
        <v>0</v>
      </c>
      <c r="BL122" s="160">
        <f>SUMPRODUCT((BL$3=المنصرف!$E$3:$E$717)*1,('بيان العهد والتسويات'!$C122=المنصرف!$C$3:$C$717)*1,المنصرف!$G$3:$G$717)</f>
        <v>0</v>
      </c>
      <c r="BM122" s="160">
        <f>SUMPRODUCT((BL$3=المنصرف!$E$3:$E$717)*1,('بيان العهد والتسويات'!$C122=المنصرف!$C$3:$C$717)*1,المنصرف!$J$3:$J$717)</f>
        <v>0</v>
      </c>
      <c r="BN122" s="160">
        <f>SUMPRODUCT((BN$3=المنصرف!$E$3:$E$717)*1,('بيان العهد والتسويات'!$C122=المنصرف!$C$3:$C$717)*1,المنصرف!$G$3:$G$717)</f>
        <v>0</v>
      </c>
      <c r="BO122" s="160">
        <f>SUMPRODUCT((BN$3=المنصرف!$E$3:$E$717)*1,('بيان العهد والتسويات'!$C122=المنصرف!$C$3:$C$717)*1,المنصرف!$J$3:$J$717)</f>
        <v>0</v>
      </c>
      <c r="BP122" s="160">
        <f>SUMPRODUCT((BP$3=المنصرف!$E$3:$E$717)*1,('بيان العهد والتسويات'!$C122=المنصرف!$C$3:$C$717)*1,المنصرف!$G$3:$G$717)</f>
        <v>0</v>
      </c>
      <c r="BQ122" s="160">
        <f>SUMPRODUCT((BP$3=المنصرف!$E$3:$E$717)*1,('بيان العهد والتسويات'!$C122=المنصرف!$C$3:$C$717)*1,المنصرف!$J$3:$J$717)</f>
        <v>0</v>
      </c>
      <c r="BR122" s="160">
        <f>SUMPRODUCT((BR$3=المنصرف!$E$3:$E$717)*1,('بيان العهد والتسويات'!$C122=المنصرف!$C$3:$C$717)*1,المنصرف!$G$3:$G$717)</f>
        <v>0</v>
      </c>
      <c r="BS122" s="160">
        <f>SUMPRODUCT((BR$3=المنصرف!$E$3:$E$717)*1,('بيان العهد والتسويات'!$C122=المنصرف!$C$3:$C$717)*1,المنصرف!$J$3:$J$717)</f>
        <v>0</v>
      </c>
      <c r="BT122" s="160">
        <f>SUMPRODUCT((BT$3=المنصرف!$E$3:$E$717)*1,('بيان العهد والتسويات'!$C122=المنصرف!$C$3:$C$717)*1,المنصرف!$G$3:$G$717)</f>
        <v>0</v>
      </c>
      <c r="BU122" s="160">
        <f>SUMPRODUCT((BT$3=المنصرف!$E$3:$E$717)*1,('بيان العهد والتسويات'!$C122=المنصرف!$C$3:$C$717)*1,المنصرف!$J$3:$J$717)</f>
        <v>0</v>
      </c>
      <c r="BV122" s="160">
        <f>SUMPRODUCT((BV$3=المنصرف!$E$3:$E$717)*1,('بيان العهد والتسويات'!$C122=المنصرف!$C$3:$C$717)*1,المنصرف!$G$3:$G$717)</f>
        <v>0</v>
      </c>
      <c r="BW122" s="160">
        <f>SUMPRODUCT((BV$3=المنصرف!$E$3:$E$717)*1,('بيان العهد والتسويات'!$C122=المنصرف!$C$3:$C$717)*1,المنصرف!$J$3:$J$717)</f>
        <v>0</v>
      </c>
      <c r="BX122" s="160">
        <f>SUMPRODUCT((BX$3=المنصرف!$E$3:$E$717)*1,('بيان العهد والتسويات'!$C122=المنصرف!$C$3:$C$717)*1,المنصرف!$G$3:$G$717)</f>
        <v>0</v>
      </c>
      <c r="BY122" s="160">
        <f>SUMPRODUCT((BX$3=المنصرف!$E$3:$E$717)*1,('بيان العهد والتسويات'!$C122=المنصرف!$C$3:$C$717)*1,المنصرف!$J$3:$J$717)</f>
        <v>0</v>
      </c>
      <c r="BZ122" s="160">
        <f>SUMPRODUCT((BZ$3=المنصرف!$E$3:$E$717)*1,('بيان العهد والتسويات'!$C122=المنصرف!$C$3:$C$717)*1,المنصرف!$G$3:$G$717)</f>
        <v>0</v>
      </c>
      <c r="CA122" s="160">
        <f>SUMPRODUCT((BZ$3=المنصرف!$E$3:$E$717)*1,('بيان العهد والتسويات'!$C122=المنصرف!$C$3:$C$717)*1,المنصرف!$J$3:$J$717)</f>
        <v>0</v>
      </c>
      <c r="CB122" s="160">
        <f>SUMPRODUCT((CB$3=المنصرف!$E$3:$E$717)*1,('بيان العهد والتسويات'!$C122=المنصرف!$C$3:$C$717)*1,المنصرف!$G$3:$G$717)</f>
        <v>0</v>
      </c>
      <c r="CC122" s="160">
        <f>SUMPRODUCT((CB$3=المنصرف!$E$3:$E$717)*1,('بيان العهد والتسويات'!$C122=المنصرف!$C$3:$C$717)*1,المنصرف!$J$3:$J$717)</f>
        <v>0</v>
      </c>
      <c r="CD122" s="160">
        <f>SUMPRODUCT((CD$3=المنصرف!$E$3:$E$717)*1,('بيان العهد والتسويات'!$C122=المنصرف!$C$3:$C$717)*1,المنصرف!$G$3:$G$717)</f>
        <v>0</v>
      </c>
      <c r="CE122" s="160">
        <f>SUMPRODUCT((CD$3=المنصرف!$E$3:$E$717)*1,('بيان العهد والتسويات'!$C122=المنصرف!$C$3:$C$717)*1,المنصرف!$J$3:$J$717)</f>
        <v>0</v>
      </c>
      <c r="CF122" s="160">
        <f>SUMPRODUCT((CF$3=المنصرف!$E$3:$E$717)*1,('بيان العهد والتسويات'!$C122=المنصرف!$C$3:$C$717)*1,المنصرف!$G$3:$G$717)</f>
        <v>0</v>
      </c>
      <c r="CG122" s="160">
        <f>SUMPRODUCT((CF$3=المنصرف!$E$3:$E$717)*1,('بيان العهد والتسويات'!$C122=المنصرف!$C$3:$C$717)*1,المنصرف!$J$3:$J$717)</f>
        <v>0</v>
      </c>
      <c r="CH122" s="160">
        <f>SUMPRODUCT((CH$3=المنصرف!$E$3:$E$717)*1,('بيان العهد والتسويات'!$C122=المنصرف!$C$3:$C$717)*1,المنصرف!$G$3:$G$717)</f>
        <v>0</v>
      </c>
      <c r="CI122" s="160">
        <f>SUMPRODUCT((CH$3=المنصرف!$E$3:$E$717)*1,('بيان العهد والتسويات'!$C122=المنصرف!$C$3:$C$717)*1,المنصرف!$J$3:$J$717)</f>
        <v>0</v>
      </c>
      <c r="CJ122" s="160">
        <f>SUMPRODUCT((CJ$3=المنصرف!$E$3:$E$717)*1,('بيان العهد والتسويات'!$C122=المنصرف!$C$3:$C$717)*1,المنصرف!$G$3:$G$717)</f>
        <v>0</v>
      </c>
      <c r="CK122" s="160">
        <f>SUMPRODUCT((CJ$3=المنصرف!$E$3:$E$717)*1,('بيان العهد والتسويات'!$C122=المنصرف!$C$3:$C$717)*1,المنصرف!$J$3:$J$717)</f>
        <v>0</v>
      </c>
      <c r="CL122" s="160">
        <f>SUMPRODUCT((CL$3=المنصرف!$E$3:$E$717)*1,('بيان العهد والتسويات'!$C122=المنصرف!$C$3:$C$717)*1,المنصرف!$G$3:$G$717)</f>
        <v>0</v>
      </c>
      <c r="CM122" s="160">
        <f>SUMPRODUCT((CL$3=المنصرف!$E$3:$E$717)*1,('بيان العهد والتسويات'!$C122=المنصرف!$C$3:$C$717)*1,المنصرف!$J$3:$J$717)</f>
        <v>0</v>
      </c>
      <c r="CN122" s="160">
        <f>SUMPRODUCT((CN$3=المنصرف!$E$3:$E$717)*1,('بيان العهد والتسويات'!$C122=المنصرف!$C$3:$C$717)*1,المنصرف!$G$3:$G$717)</f>
        <v>0</v>
      </c>
      <c r="CO122" s="160">
        <f>SUMPRODUCT((CN$3=المنصرف!$E$3:$E$717)*1,('بيان العهد والتسويات'!$C122=المنصرف!$C$3:$C$717)*1,المنصرف!$J$3:$J$717)</f>
        <v>0</v>
      </c>
      <c r="CP122" s="160">
        <f>SUMPRODUCT((CP$3=المنصرف!$E$3:$E$717)*1,('بيان العهد والتسويات'!$C122=المنصرف!$C$3:$C$717)*1,المنصرف!$G$3:$G$717)</f>
        <v>0</v>
      </c>
      <c r="CQ122" s="160">
        <f>SUMPRODUCT((CP$3=المنصرف!$E$3:$E$717)*1,('بيان العهد والتسويات'!$C122=المنصرف!$C$3:$C$717)*1,المنصرف!$J$3:$J$717)</f>
        <v>0</v>
      </c>
      <c r="CR122" s="160">
        <f>SUMPRODUCT((CR$3=المنصرف!$E$3:$E$717)*1,('بيان العهد والتسويات'!$C122=المنصرف!$C$3:$C$717)*1,المنصرف!$G$3:$G$717)</f>
        <v>0</v>
      </c>
      <c r="CS122" s="160">
        <f>SUMPRODUCT((CR$3=المنصرف!$E$3:$E$717)*1,('بيان العهد والتسويات'!$C122=المنصرف!$C$3:$C$717)*1,المنصرف!$J$3:$J$717)</f>
        <v>0</v>
      </c>
      <c r="CT122" s="160">
        <f>SUMPRODUCT((CT$3=المنصرف!$E$3:$E$717)*1,('بيان العهد والتسويات'!$C122=المنصرف!$C$3:$C$717)*1,المنصرف!$G$3:$G$717)</f>
        <v>0</v>
      </c>
      <c r="CU122" s="160">
        <f>SUMPRODUCT((CT$3=المنصرف!$E$3:$E$717)*1,('بيان العهد والتسويات'!$C122=المنصرف!$C$3:$C$717)*1,المنصرف!$J$3:$J$717)</f>
        <v>0</v>
      </c>
      <c r="CV122" s="160">
        <f>SUMPRODUCT((CV$3=المنصرف!$E$3:$E$717)*1,('بيان العهد والتسويات'!$C122=المنصرف!$C$3:$C$717)*1,المنصرف!$G$3:$G$717)</f>
        <v>0</v>
      </c>
      <c r="CW122" s="160">
        <f>SUMPRODUCT((CV$3=المنصرف!$E$3:$E$717)*1,('بيان العهد والتسويات'!$C122=المنصرف!$C$3:$C$717)*1,المنصرف!$J$3:$J$717)</f>
        <v>0</v>
      </c>
      <c r="CX122" s="160">
        <f>SUMPRODUCT((CX$3=المنصرف!$E$3:$E$717)*1,('بيان العهد والتسويات'!$C122=المنصرف!$C$3:$C$717)*1,المنصرف!$G$3:$G$717)</f>
        <v>0</v>
      </c>
      <c r="CY122" s="160">
        <f>SUMPRODUCT((CX$3=المنصرف!$E$3:$E$717)*1,('بيان العهد والتسويات'!$C122=المنصرف!$C$3:$C$717)*1,المنصرف!$J$3:$J$717)</f>
        <v>0</v>
      </c>
      <c r="CZ122" s="160">
        <f>SUMPRODUCT((CZ$3=المنصرف!$E$3:$E$717)*1,('بيان العهد والتسويات'!$C122=المنصرف!$C$3:$C$717)*1,المنصرف!$G$3:$G$717)</f>
        <v>0</v>
      </c>
      <c r="DA122" s="160">
        <f>SUMPRODUCT((CZ$3=المنصرف!$E$3:$E$717)*1,('بيان العهد والتسويات'!$C122=المنصرف!$C$3:$C$717)*1,المنصرف!$J$3:$J$717)</f>
        <v>0</v>
      </c>
    </row>
    <row r="123" spans="3:105" ht="20.25" x14ac:dyDescent="0.15">
      <c r="C123" s="134">
        <v>45955</v>
      </c>
      <c r="D123" s="121">
        <f>SUMPRODUCT(($D$3=المنصرف!$E$3:$E$717)*1,('بيان العهد والتسويات'!$C123=المنصرف!$C$3:$C$717)*1,المنصرف!$G$3:$G$717)</f>
        <v>0</v>
      </c>
      <c r="E123" s="122">
        <f>SUMPRODUCT(($D$3=المنصرف!$E$3:$E$717)*1,('بيان العهد والتسويات'!$C123=المنصرف!$C$3:$C$717)*1,المنصرف!$J$3:$J$717)</f>
        <v>0</v>
      </c>
      <c r="F123" s="124">
        <f>SUMPRODUCT(($F$3=المنصرف!$E$3:$E$717)*1,('بيان العهد والتسويات'!$C123=المنصرف!$C$3:$C$717)*1,المنصرف!$G$3:$G$717)</f>
        <v>0</v>
      </c>
      <c r="G123" s="123">
        <f>SUMPRODUCT(($F$3=المنصرف!$E$3:$E$717)*1,('بيان العهد والتسويات'!$C123=المنصرف!$C$3:$C$717)*1,المنصرف!$J$3:$J$717)</f>
        <v>0</v>
      </c>
      <c r="H123" s="121">
        <f>SUMPRODUCT(($H$3=المنصرف!$E$3:$E$717)*1,('بيان العهد والتسويات'!$C123=المنصرف!$C$3:$C$717)*1,المنصرف!$G$3:$G$717)</f>
        <v>0</v>
      </c>
      <c r="I123" s="122">
        <f>SUMPRODUCT(($H$3=المنصرف!$E$3:$E$717)*1,('بيان العهد والتسويات'!$C123=المنصرف!$C$3:$C$717)*1,المنصرف!$J$3:$J$717)</f>
        <v>0</v>
      </c>
      <c r="J123" s="124">
        <f>SUMPRODUCT(($J$3=المنصرف!$E$3:$E$717)*1,('بيان العهد والتسويات'!$C123=المنصرف!$C$3:$C$717)*1,المنصرف!$G$3:$G$717)</f>
        <v>0</v>
      </c>
      <c r="K123" s="123">
        <f>SUMPRODUCT(($J$3=المنصرف!$E$3:$E$717)*1,('بيان العهد والتسويات'!$C123=المنصرف!$C$3:$C$717)*1,المنصرف!$J$3:$J$717)</f>
        <v>0</v>
      </c>
      <c r="L123" s="121">
        <f>SUMPRODUCT(($L$3=المنصرف!$E$3:$E$717)*1,('بيان العهد والتسويات'!$C123=المنصرف!$C$3:$C$717)*1,المنصرف!$G$3:$G$717)</f>
        <v>0</v>
      </c>
      <c r="M123" s="122">
        <f>SUMPRODUCT(($L$3=المنصرف!$E$3:$E$717)*1,('بيان العهد والتسويات'!$C123=المنصرف!$C$3:$C$717)*1,المنصرف!$J$3:$J$717)</f>
        <v>0</v>
      </c>
      <c r="N123" s="124">
        <f>SUMPRODUCT(($N$3=المنصرف!$E$3:$E$717)*1,('بيان العهد والتسويات'!$C123=المنصرف!$C$3:$C$717)*1,المنصرف!$G$3:$G$717)</f>
        <v>0</v>
      </c>
      <c r="O123" s="123">
        <f>SUMPRODUCT(($N$3=المنصرف!$E$3:$E$717)*1,('بيان العهد والتسويات'!$C123=المنصرف!$C$3:$C$717)*1,المنصرف!$J$3:$J$717)</f>
        <v>0</v>
      </c>
      <c r="P123" s="121">
        <f>SUMPRODUCT(($P$3=المنصرف!$E$3:$E$717)*1,('بيان العهد والتسويات'!$C123=المنصرف!$C$3:$C$717)*1,المنصرف!$G$3:$G$717)</f>
        <v>0</v>
      </c>
      <c r="Q123" s="122">
        <f>SUMPRODUCT(($P$3=المنصرف!$E$3:$E$717)*1,('بيان العهد والتسويات'!$C123=المنصرف!$C$3:$C$717)*1,المنصرف!$J$3:$J$717)</f>
        <v>0</v>
      </c>
      <c r="R123" s="124">
        <f>SUMPRODUCT(($R$3=المنصرف!$E$3:$E$717)*1,('بيان العهد والتسويات'!$C123=المنصرف!$C$3:$C$717)*1,المنصرف!$G$3:$G$717)</f>
        <v>0</v>
      </c>
      <c r="S123" s="123">
        <f>SUMPRODUCT(($R$3=المنصرف!$E$3:$E$717)*1,('بيان العهد والتسويات'!$C123=المنصرف!$C$3:$C$717)*1,المنصرف!$J$3:$J$717)</f>
        <v>0</v>
      </c>
      <c r="T123" s="121">
        <f>SUMPRODUCT(($T$3=المنصرف!$E$3:$E$717)*1,('بيان العهد والتسويات'!$C123=المنصرف!$C$3:$C$717)*1,المنصرف!$G$3:$G$717)</f>
        <v>0</v>
      </c>
      <c r="U123" s="122">
        <f>SUMPRODUCT(($T$3=المنصرف!$E$3:$E$717)*1,('بيان العهد والتسويات'!$C123=المنصرف!$C$3:$C$717)*1,المنصرف!$J$3:$J$717)</f>
        <v>0</v>
      </c>
      <c r="V123" s="124">
        <f>SUMPRODUCT(($V$3=المنصرف!$E$3:$E$717)*1,('بيان العهد والتسويات'!$C123=المنصرف!$C$3:$C$717)*1,المنصرف!$G$3:$G$717)</f>
        <v>0</v>
      </c>
      <c r="W123" s="123">
        <f>SUMPRODUCT(($V$3=المنصرف!$E$3:$E$717)*1,('بيان العهد والتسويات'!$C123=المنصرف!$C$3:$C$717)*1,المنصرف!$J$3:$J$717)</f>
        <v>0</v>
      </c>
      <c r="X123" s="121">
        <f>SUMPRODUCT(($X$3=المنصرف!$E$3:$E$717)*1,('بيان العهد والتسويات'!$C123=المنصرف!$C$3:$C$717)*1,المنصرف!$G$3:$G$717)</f>
        <v>0</v>
      </c>
      <c r="Y123" s="122">
        <f>SUMPRODUCT(($X$3=المنصرف!$E$3:$E$717)*1,('بيان العهد والتسويات'!$C123=المنصرف!$C$3:$C$717)*1,المنصرف!$J$3:$J$717)</f>
        <v>0</v>
      </c>
      <c r="Z123" s="124">
        <f>SUMPRODUCT(($Z$3=المنصرف!$E$3:$E$717)*1,('بيان العهد والتسويات'!$C123=المنصرف!$C$3:$C$717)*1,المنصرف!$G$3:$G$717)</f>
        <v>0</v>
      </c>
      <c r="AA123" s="123">
        <f>SUMPRODUCT(($Z$3=المنصرف!$E$3:$E$717)*1,('بيان العهد والتسويات'!$C123=المنصرف!$C$3:$C$717)*1,المنصرف!$J$3:$J$717)</f>
        <v>0</v>
      </c>
      <c r="AB123" s="121">
        <f>SUMPRODUCT(($AB$3=المنصرف!$E$3:$E$717)*1,('بيان العهد والتسويات'!$C123=المنصرف!$C$3:$C$717)*1,المنصرف!$G$3:$G$717)</f>
        <v>0</v>
      </c>
      <c r="AC123" s="122">
        <f>SUMPRODUCT(($AB$3=المنصرف!$E$3:$E$717)*1,('بيان العهد والتسويات'!$C123=المنصرف!$C$3:$C$717)*1,المنصرف!$J$3:$J$717)</f>
        <v>0</v>
      </c>
      <c r="AD123" s="124">
        <f>SUMPRODUCT(($AD$3=المنصرف!$E$3:$E$717)*1,('بيان العهد والتسويات'!$C123=المنصرف!$C$3:$C$717)*1,المنصرف!$G$3:$G$717)</f>
        <v>0</v>
      </c>
      <c r="AE123" s="123">
        <f>SUMPRODUCT(($AD$3=المنصرف!$E$3:$E$717)*1,('بيان العهد والتسويات'!$C123=المنصرف!$C$3:$C$717)*1,المنصرف!$J$3:$J$717)</f>
        <v>0</v>
      </c>
      <c r="AF123" s="121">
        <f>SUMPRODUCT(($AF$3=المنصرف!$E$3:$E$717)*1,('بيان العهد والتسويات'!$C123=المنصرف!$C$3:$C$717)*1,المنصرف!$G$3:$G$717)</f>
        <v>0</v>
      </c>
      <c r="AG123" s="122">
        <f>SUMPRODUCT(($AF$3=المنصرف!$E$3:$E$717)*1,('بيان العهد والتسويات'!$C123=المنصرف!$C$3:$C$717)*1,المنصرف!$J$3:$J$717)</f>
        <v>0</v>
      </c>
      <c r="AH123" s="124">
        <f>SUMPRODUCT(($AH$3=المنصرف!$E$3:$E$717)*1,('بيان العهد والتسويات'!$C123=المنصرف!$C$3:$C$717)*1,المنصرف!$G$3:$G$717)</f>
        <v>0</v>
      </c>
      <c r="AI123" s="123">
        <f>SUMPRODUCT(($AH$3=المنصرف!$E$3:$E$717)*1,('بيان العهد والتسويات'!$C123=المنصرف!$C$3:$C$717)*1,المنصرف!$J$3:$J$717)</f>
        <v>0</v>
      </c>
      <c r="AJ123" s="145">
        <f>SUMPRODUCT((AJ$3=المنصرف!$E$3:$E$717)*1,('بيان العهد والتسويات'!$C123=المنصرف!$C$3:$C$717)*1,المنصرف!$G$3:$G$717)</f>
        <v>0</v>
      </c>
      <c r="AK123" s="145">
        <f>SUMPRODUCT((AJ$3=المنصرف!$E$3:$E$717)*1,('بيان العهد والتسويات'!$C123=المنصرف!$C$3:$C$717)*1,المنصرف!$J$3:$J$717)</f>
        <v>0</v>
      </c>
      <c r="AL123" s="161">
        <f>SUMPRODUCT((AL$3=المنصرف!$E$3:$E$717)*1,('بيان العهد والتسويات'!$C123=المنصرف!$C$3:$C$717)*1,المنصرف!$G$3:$G$717)</f>
        <v>0</v>
      </c>
      <c r="AM123" s="161">
        <f>SUMPRODUCT((AL$3=المنصرف!$E$3:$E$717)*1,('بيان العهد والتسويات'!$C123=المنصرف!$C$3:$C$717)*1,المنصرف!$J$3:$J$717)</f>
        <v>0</v>
      </c>
      <c r="AN123" s="160">
        <f>SUMPRODUCT((AN$3=المنصرف!$E$3:$E$717)*1,('بيان العهد والتسويات'!$C123=المنصرف!$C$3:$C$717)*1,المنصرف!$G$3:$G$717)</f>
        <v>0</v>
      </c>
      <c r="AO123" s="160">
        <f>SUMPRODUCT((AN$3=المنصرف!$E$3:$E$717)*1,('بيان العهد والتسويات'!$C123=المنصرف!$C$3:$C$717)*1,المنصرف!$J$3:$J$717)</f>
        <v>0</v>
      </c>
      <c r="AP123" s="160">
        <f>SUMPRODUCT((AP$3=المنصرف!$E$3:$E$717)*1,('بيان العهد والتسويات'!$C123=المنصرف!$C$3:$C$717)*1,المنصرف!$G$3:$G$717)</f>
        <v>0</v>
      </c>
      <c r="AQ123" s="160">
        <f>SUMPRODUCT((AP$3=المنصرف!$E$3:$E$717)*1,('بيان العهد والتسويات'!$C123=المنصرف!$C$3:$C$717)*1,المنصرف!$J$3:$J$717)</f>
        <v>0</v>
      </c>
      <c r="AR123" s="160">
        <f>SUMPRODUCT((AR$3=المنصرف!$E$3:$E$717)*1,('بيان العهد والتسويات'!$C123=المنصرف!$C$3:$C$717)*1,المنصرف!$G$3:$G$717)</f>
        <v>0</v>
      </c>
      <c r="AS123" s="160">
        <f>SUMPRODUCT((AR$3=المنصرف!$E$3:$E$717)*1,('بيان العهد والتسويات'!$C123=المنصرف!$C$3:$C$717)*1,المنصرف!$J$3:$J$717)</f>
        <v>0</v>
      </c>
      <c r="AT123" s="160">
        <f>SUMPRODUCT((AT$3=المنصرف!$E$3:$E$717)*1,('بيان العهد والتسويات'!$C123=المنصرف!$C$3:$C$717)*1,المنصرف!$G$3:$G$717)</f>
        <v>0</v>
      </c>
      <c r="AU123" s="160">
        <f>SUMPRODUCT((AT$3=المنصرف!$E$3:$E$717)*1,('بيان العهد والتسويات'!$C123=المنصرف!$C$3:$C$717)*1,المنصرف!$J$3:$J$717)</f>
        <v>0</v>
      </c>
      <c r="AV123" s="160">
        <f>SUMPRODUCT((AV$3=المنصرف!$E$3:$E$717)*1,('بيان العهد والتسويات'!$C123=المنصرف!$C$3:$C$717)*1,المنصرف!$G$3:$G$717)</f>
        <v>0</v>
      </c>
      <c r="AW123" s="160">
        <f>SUMPRODUCT((AV$3=المنصرف!$E$3:$E$717)*1,('بيان العهد والتسويات'!$C123=المنصرف!$C$3:$C$717)*1,المنصرف!$J$3:$J$717)</f>
        <v>0</v>
      </c>
      <c r="AX123" s="160">
        <f>SUMPRODUCT((AX$3=المنصرف!$E$3:$E$717)*1,('بيان العهد والتسويات'!$C123=المنصرف!$C$3:$C$717)*1,المنصرف!$G$3:$G$717)</f>
        <v>0</v>
      </c>
      <c r="AY123" s="160">
        <f>SUMPRODUCT((AX$3=المنصرف!$E$3:$E$717)*1,('بيان العهد والتسويات'!$C123=المنصرف!$C$3:$C$717)*1,المنصرف!$J$3:$J$717)</f>
        <v>0</v>
      </c>
      <c r="AZ123" s="160">
        <f>SUMPRODUCT((AZ$3=المنصرف!$E$3:$E$717)*1,('بيان العهد والتسويات'!$C123=المنصرف!$C$3:$C$717)*1,المنصرف!$G$3:$G$717)</f>
        <v>0</v>
      </c>
      <c r="BA123" s="160">
        <f>SUMPRODUCT((AZ$3=المنصرف!$E$3:$E$717)*1,('بيان العهد والتسويات'!$C123=المنصرف!$C$3:$C$717)*1,المنصرف!$J$3:$J$717)</f>
        <v>0</v>
      </c>
      <c r="BB123" s="160">
        <f>SUMPRODUCT((BB$3=المنصرف!$E$3:$E$717)*1,('بيان العهد والتسويات'!$C123=المنصرف!$C$3:$C$717)*1,المنصرف!$G$3:$G$717)</f>
        <v>0</v>
      </c>
      <c r="BC123" s="160">
        <f>SUMPRODUCT((BB$3=المنصرف!$E$3:$E$717)*1,('بيان العهد والتسويات'!$C123=المنصرف!$C$3:$C$717)*1,المنصرف!$J$3:$J$717)</f>
        <v>0</v>
      </c>
      <c r="BD123" s="160">
        <f>SUMPRODUCT((BD$3=المنصرف!$E$3:$E$717)*1,('بيان العهد والتسويات'!$C123=المنصرف!$C$3:$C$717)*1,المنصرف!$G$3:$G$717)</f>
        <v>0</v>
      </c>
      <c r="BE123" s="160">
        <f>SUMPRODUCT((BD$3=المنصرف!$E$3:$E$717)*1,('بيان العهد والتسويات'!$C123=المنصرف!$C$3:$C$717)*1,المنصرف!$J$3:$J$717)</f>
        <v>0</v>
      </c>
      <c r="BF123" s="160">
        <f>SUMPRODUCT((BF$3=المنصرف!$E$3:$E$717)*1,('بيان العهد والتسويات'!$C123=المنصرف!$C$3:$C$717)*1,المنصرف!$G$3:$G$717)</f>
        <v>0</v>
      </c>
      <c r="BG123" s="160">
        <f>SUMPRODUCT((BF$3=المنصرف!$E$3:$E$717)*1,('بيان العهد والتسويات'!$C123=المنصرف!$C$3:$C$717)*1,المنصرف!$J$3:$J$717)</f>
        <v>0</v>
      </c>
      <c r="BH123" s="160">
        <f>SUMPRODUCT((BH$3=المنصرف!$E$3:$E$717)*1,('بيان العهد والتسويات'!$C123=المنصرف!$C$3:$C$717)*1,المنصرف!$G$3:$G$717)</f>
        <v>0</v>
      </c>
      <c r="BI123" s="160">
        <f>SUMPRODUCT((BH$3=المنصرف!$E$3:$E$717)*1,('بيان العهد والتسويات'!$C123=المنصرف!$C$3:$C$717)*1,المنصرف!$J$3:$J$717)</f>
        <v>0</v>
      </c>
      <c r="BJ123" s="160">
        <f>SUMPRODUCT((BJ$3=المنصرف!$E$3:$E$717)*1,('بيان العهد والتسويات'!$C123=المنصرف!$C$3:$C$717)*1,المنصرف!$G$3:$G$717)</f>
        <v>0</v>
      </c>
      <c r="BK123" s="160">
        <f>SUMPRODUCT((BJ$3=المنصرف!$E$3:$E$717)*1,('بيان العهد والتسويات'!$C123=المنصرف!$C$3:$C$717)*1,المنصرف!$J$3:$J$717)</f>
        <v>0</v>
      </c>
      <c r="BL123" s="160">
        <f>SUMPRODUCT((BL$3=المنصرف!$E$3:$E$717)*1,('بيان العهد والتسويات'!$C123=المنصرف!$C$3:$C$717)*1,المنصرف!$G$3:$G$717)</f>
        <v>0</v>
      </c>
      <c r="BM123" s="160">
        <f>SUMPRODUCT((BL$3=المنصرف!$E$3:$E$717)*1,('بيان العهد والتسويات'!$C123=المنصرف!$C$3:$C$717)*1,المنصرف!$J$3:$J$717)</f>
        <v>0</v>
      </c>
      <c r="BN123" s="160">
        <f>SUMPRODUCT((BN$3=المنصرف!$E$3:$E$717)*1,('بيان العهد والتسويات'!$C123=المنصرف!$C$3:$C$717)*1,المنصرف!$G$3:$G$717)</f>
        <v>0</v>
      </c>
      <c r="BO123" s="160">
        <f>SUMPRODUCT((BN$3=المنصرف!$E$3:$E$717)*1,('بيان العهد والتسويات'!$C123=المنصرف!$C$3:$C$717)*1,المنصرف!$J$3:$J$717)</f>
        <v>0</v>
      </c>
      <c r="BP123" s="160">
        <f>SUMPRODUCT((BP$3=المنصرف!$E$3:$E$717)*1,('بيان العهد والتسويات'!$C123=المنصرف!$C$3:$C$717)*1,المنصرف!$G$3:$G$717)</f>
        <v>0</v>
      </c>
      <c r="BQ123" s="160">
        <f>SUMPRODUCT((BP$3=المنصرف!$E$3:$E$717)*1,('بيان العهد والتسويات'!$C123=المنصرف!$C$3:$C$717)*1,المنصرف!$J$3:$J$717)</f>
        <v>0</v>
      </c>
      <c r="BR123" s="160">
        <f>SUMPRODUCT((BR$3=المنصرف!$E$3:$E$717)*1,('بيان العهد والتسويات'!$C123=المنصرف!$C$3:$C$717)*1,المنصرف!$G$3:$G$717)</f>
        <v>0</v>
      </c>
      <c r="BS123" s="160">
        <f>SUMPRODUCT((BR$3=المنصرف!$E$3:$E$717)*1,('بيان العهد والتسويات'!$C123=المنصرف!$C$3:$C$717)*1,المنصرف!$J$3:$J$717)</f>
        <v>0</v>
      </c>
      <c r="BT123" s="160">
        <f>SUMPRODUCT((BT$3=المنصرف!$E$3:$E$717)*1,('بيان العهد والتسويات'!$C123=المنصرف!$C$3:$C$717)*1,المنصرف!$G$3:$G$717)</f>
        <v>0</v>
      </c>
      <c r="BU123" s="160">
        <f>SUMPRODUCT((BT$3=المنصرف!$E$3:$E$717)*1,('بيان العهد والتسويات'!$C123=المنصرف!$C$3:$C$717)*1,المنصرف!$J$3:$J$717)</f>
        <v>0</v>
      </c>
      <c r="BV123" s="160">
        <f>SUMPRODUCT((BV$3=المنصرف!$E$3:$E$717)*1,('بيان العهد والتسويات'!$C123=المنصرف!$C$3:$C$717)*1,المنصرف!$G$3:$G$717)</f>
        <v>0</v>
      </c>
      <c r="BW123" s="160">
        <f>SUMPRODUCT((BV$3=المنصرف!$E$3:$E$717)*1,('بيان العهد والتسويات'!$C123=المنصرف!$C$3:$C$717)*1,المنصرف!$J$3:$J$717)</f>
        <v>0</v>
      </c>
      <c r="BX123" s="160">
        <f>SUMPRODUCT((BX$3=المنصرف!$E$3:$E$717)*1,('بيان العهد والتسويات'!$C123=المنصرف!$C$3:$C$717)*1,المنصرف!$G$3:$G$717)</f>
        <v>0</v>
      </c>
      <c r="BY123" s="160">
        <f>SUMPRODUCT((BX$3=المنصرف!$E$3:$E$717)*1,('بيان العهد والتسويات'!$C123=المنصرف!$C$3:$C$717)*1,المنصرف!$J$3:$J$717)</f>
        <v>0</v>
      </c>
      <c r="BZ123" s="160">
        <f>SUMPRODUCT((BZ$3=المنصرف!$E$3:$E$717)*1,('بيان العهد والتسويات'!$C123=المنصرف!$C$3:$C$717)*1,المنصرف!$G$3:$G$717)</f>
        <v>0</v>
      </c>
      <c r="CA123" s="160">
        <f>SUMPRODUCT((BZ$3=المنصرف!$E$3:$E$717)*1,('بيان العهد والتسويات'!$C123=المنصرف!$C$3:$C$717)*1,المنصرف!$J$3:$J$717)</f>
        <v>0</v>
      </c>
      <c r="CB123" s="160">
        <f>SUMPRODUCT((CB$3=المنصرف!$E$3:$E$717)*1,('بيان العهد والتسويات'!$C123=المنصرف!$C$3:$C$717)*1,المنصرف!$G$3:$G$717)</f>
        <v>0</v>
      </c>
      <c r="CC123" s="160">
        <f>SUMPRODUCT((CB$3=المنصرف!$E$3:$E$717)*1,('بيان العهد والتسويات'!$C123=المنصرف!$C$3:$C$717)*1,المنصرف!$J$3:$J$717)</f>
        <v>0</v>
      </c>
      <c r="CD123" s="160">
        <f>SUMPRODUCT((CD$3=المنصرف!$E$3:$E$717)*1,('بيان العهد والتسويات'!$C123=المنصرف!$C$3:$C$717)*1,المنصرف!$G$3:$G$717)</f>
        <v>0</v>
      </c>
      <c r="CE123" s="160">
        <f>SUMPRODUCT((CD$3=المنصرف!$E$3:$E$717)*1,('بيان العهد والتسويات'!$C123=المنصرف!$C$3:$C$717)*1,المنصرف!$J$3:$J$717)</f>
        <v>0</v>
      </c>
      <c r="CF123" s="160">
        <f>SUMPRODUCT((CF$3=المنصرف!$E$3:$E$717)*1,('بيان العهد والتسويات'!$C123=المنصرف!$C$3:$C$717)*1,المنصرف!$G$3:$G$717)</f>
        <v>0</v>
      </c>
      <c r="CG123" s="160">
        <f>SUMPRODUCT((CF$3=المنصرف!$E$3:$E$717)*1,('بيان العهد والتسويات'!$C123=المنصرف!$C$3:$C$717)*1,المنصرف!$J$3:$J$717)</f>
        <v>0</v>
      </c>
      <c r="CH123" s="160">
        <f>SUMPRODUCT((CH$3=المنصرف!$E$3:$E$717)*1,('بيان العهد والتسويات'!$C123=المنصرف!$C$3:$C$717)*1,المنصرف!$G$3:$G$717)</f>
        <v>0</v>
      </c>
      <c r="CI123" s="160">
        <f>SUMPRODUCT((CH$3=المنصرف!$E$3:$E$717)*1,('بيان العهد والتسويات'!$C123=المنصرف!$C$3:$C$717)*1,المنصرف!$J$3:$J$717)</f>
        <v>0</v>
      </c>
      <c r="CJ123" s="160">
        <f>SUMPRODUCT((CJ$3=المنصرف!$E$3:$E$717)*1,('بيان العهد والتسويات'!$C123=المنصرف!$C$3:$C$717)*1,المنصرف!$G$3:$G$717)</f>
        <v>0</v>
      </c>
      <c r="CK123" s="160">
        <f>SUMPRODUCT((CJ$3=المنصرف!$E$3:$E$717)*1,('بيان العهد والتسويات'!$C123=المنصرف!$C$3:$C$717)*1,المنصرف!$J$3:$J$717)</f>
        <v>0</v>
      </c>
      <c r="CL123" s="160">
        <f>SUMPRODUCT((CL$3=المنصرف!$E$3:$E$717)*1,('بيان العهد والتسويات'!$C123=المنصرف!$C$3:$C$717)*1,المنصرف!$G$3:$G$717)</f>
        <v>0</v>
      </c>
      <c r="CM123" s="160">
        <f>SUMPRODUCT((CL$3=المنصرف!$E$3:$E$717)*1,('بيان العهد والتسويات'!$C123=المنصرف!$C$3:$C$717)*1,المنصرف!$J$3:$J$717)</f>
        <v>0</v>
      </c>
      <c r="CN123" s="160">
        <f>SUMPRODUCT((CN$3=المنصرف!$E$3:$E$717)*1,('بيان العهد والتسويات'!$C123=المنصرف!$C$3:$C$717)*1,المنصرف!$G$3:$G$717)</f>
        <v>0</v>
      </c>
      <c r="CO123" s="160">
        <f>SUMPRODUCT((CN$3=المنصرف!$E$3:$E$717)*1,('بيان العهد والتسويات'!$C123=المنصرف!$C$3:$C$717)*1,المنصرف!$J$3:$J$717)</f>
        <v>0</v>
      </c>
      <c r="CP123" s="160">
        <f>SUMPRODUCT((CP$3=المنصرف!$E$3:$E$717)*1,('بيان العهد والتسويات'!$C123=المنصرف!$C$3:$C$717)*1,المنصرف!$G$3:$G$717)</f>
        <v>0</v>
      </c>
      <c r="CQ123" s="160">
        <f>SUMPRODUCT((CP$3=المنصرف!$E$3:$E$717)*1,('بيان العهد والتسويات'!$C123=المنصرف!$C$3:$C$717)*1,المنصرف!$J$3:$J$717)</f>
        <v>0</v>
      </c>
      <c r="CR123" s="160">
        <f>SUMPRODUCT((CR$3=المنصرف!$E$3:$E$717)*1,('بيان العهد والتسويات'!$C123=المنصرف!$C$3:$C$717)*1,المنصرف!$G$3:$G$717)</f>
        <v>0</v>
      </c>
      <c r="CS123" s="160">
        <f>SUMPRODUCT((CR$3=المنصرف!$E$3:$E$717)*1,('بيان العهد والتسويات'!$C123=المنصرف!$C$3:$C$717)*1,المنصرف!$J$3:$J$717)</f>
        <v>0</v>
      </c>
      <c r="CT123" s="160">
        <f>SUMPRODUCT((CT$3=المنصرف!$E$3:$E$717)*1,('بيان العهد والتسويات'!$C123=المنصرف!$C$3:$C$717)*1,المنصرف!$G$3:$G$717)</f>
        <v>0</v>
      </c>
      <c r="CU123" s="160">
        <f>SUMPRODUCT((CT$3=المنصرف!$E$3:$E$717)*1,('بيان العهد والتسويات'!$C123=المنصرف!$C$3:$C$717)*1,المنصرف!$J$3:$J$717)</f>
        <v>0</v>
      </c>
      <c r="CV123" s="160">
        <f>SUMPRODUCT((CV$3=المنصرف!$E$3:$E$717)*1,('بيان العهد والتسويات'!$C123=المنصرف!$C$3:$C$717)*1,المنصرف!$G$3:$G$717)</f>
        <v>0</v>
      </c>
      <c r="CW123" s="160">
        <f>SUMPRODUCT((CV$3=المنصرف!$E$3:$E$717)*1,('بيان العهد والتسويات'!$C123=المنصرف!$C$3:$C$717)*1,المنصرف!$J$3:$J$717)</f>
        <v>0</v>
      </c>
      <c r="CX123" s="160">
        <f>SUMPRODUCT((CX$3=المنصرف!$E$3:$E$717)*1,('بيان العهد والتسويات'!$C123=المنصرف!$C$3:$C$717)*1,المنصرف!$G$3:$G$717)</f>
        <v>0</v>
      </c>
      <c r="CY123" s="160">
        <f>SUMPRODUCT((CX$3=المنصرف!$E$3:$E$717)*1,('بيان العهد والتسويات'!$C123=المنصرف!$C$3:$C$717)*1,المنصرف!$J$3:$J$717)</f>
        <v>0</v>
      </c>
      <c r="CZ123" s="160">
        <f>SUMPRODUCT((CZ$3=المنصرف!$E$3:$E$717)*1,('بيان العهد والتسويات'!$C123=المنصرف!$C$3:$C$717)*1,المنصرف!$G$3:$G$717)</f>
        <v>0</v>
      </c>
      <c r="DA123" s="160">
        <f>SUMPRODUCT((CZ$3=المنصرف!$E$3:$E$717)*1,('بيان العهد والتسويات'!$C123=المنصرف!$C$3:$C$717)*1,المنصرف!$J$3:$J$717)</f>
        <v>0</v>
      </c>
    </row>
    <row r="124" spans="3:105" ht="20.25" x14ac:dyDescent="0.15">
      <c r="C124" s="134">
        <v>45956</v>
      </c>
      <c r="D124" s="121">
        <f>SUMPRODUCT(($D$3=المنصرف!$E$3:$E$717)*1,('بيان العهد والتسويات'!$C124=المنصرف!$C$3:$C$717)*1,المنصرف!$G$3:$G$717)</f>
        <v>0</v>
      </c>
      <c r="E124" s="122">
        <f>SUMPRODUCT(($D$3=المنصرف!$E$3:$E$717)*1,('بيان العهد والتسويات'!$C124=المنصرف!$C$3:$C$717)*1,المنصرف!$J$3:$J$717)</f>
        <v>0</v>
      </c>
      <c r="F124" s="124">
        <f>SUMPRODUCT(($F$3=المنصرف!$E$3:$E$717)*1,('بيان العهد والتسويات'!$C124=المنصرف!$C$3:$C$717)*1,المنصرف!$G$3:$G$717)</f>
        <v>0</v>
      </c>
      <c r="G124" s="123">
        <f>SUMPRODUCT(($F$3=المنصرف!$E$3:$E$717)*1,('بيان العهد والتسويات'!$C124=المنصرف!$C$3:$C$717)*1,المنصرف!$J$3:$J$717)</f>
        <v>0</v>
      </c>
      <c r="H124" s="121">
        <f>SUMPRODUCT(($H$3=المنصرف!$E$3:$E$717)*1,('بيان العهد والتسويات'!$C124=المنصرف!$C$3:$C$717)*1,المنصرف!$G$3:$G$717)</f>
        <v>0</v>
      </c>
      <c r="I124" s="122">
        <f>SUMPRODUCT(($H$3=المنصرف!$E$3:$E$717)*1,('بيان العهد والتسويات'!$C124=المنصرف!$C$3:$C$717)*1,المنصرف!$J$3:$J$717)</f>
        <v>0</v>
      </c>
      <c r="J124" s="124">
        <f>SUMPRODUCT(($J$3=المنصرف!$E$3:$E$717)*1,('بيان العهد والتسويات'!$C124=المنصرف!$C$3:$C$717)*1,المنصرف!$G$3:$G$717)</f>
        <v>0</v>
      </c>
      <c r="K124" s="123">
        <f>SUMPRODUCT(($J$3=المنصرف!$E$3:$E$717)*1,('بيان العهد والتسويات'!$C124=المنصرف!$C$3:$C$717)*1,المنصرف!$J$3:$J$717)</f>
        <v>0</v>
      </c>
      <c r="L124" s="121">
        <f>SUMPRODUCT(($L$3=المنصرف!$E$3:$E$717)*1,('بيان العهد والتسويات'!$C124=المنصرف!$C$3:$C$717)*1,المنصرف!$G$3:$G$717)</f>
        <v>0</v>
      </c>
      <c r="M124" s="122">
        <f>SUMPRODUCT(($L$3=المنصرف!$E$3:$E$717)*1,('بيان العهد والتسويات'!$C124=المنصرف!$C$3:$C$717)*1,المنصرف!$J$3:$J$717)</f>
        <v>0</v>
      </c>
      <c r="N124" s="124">
        <f>SUMPRODUCT(($N$3=المنصرف!$E$3:$E$717)*1,('بيان العهد والتسويات'!$C124=المنصرف!$C$3:$C$717)*1,المنصرف!$G$3:$G$717)</f>
        <v>0</v>
      </c>
      <c r="O124" s="123">
        <f>SUMPRODUCT(($N$3=المنصرف!$E$3:$E$717)*1,('بيان العهد والتسويات'!$C124=المنصرف!$C$3:$C$717)*1,المنصرف!$J$3:$J$717)</f>
        <v>0</v>
      </c>
      <c r="P124" s="121">
        <f>SUMPRODUCT(($P$3=المنصرف!$E$3:$E$717)*1,('بيان العهد والتسويات'!$C124=المنصرف!$C$3:$C$717)*1,المنصرف!$G$3:$G$717)</f>
        <v>0</v>
      </c>
      <c r="Q124" s="122">
        <f>SUMPRODUCT(($P$3=المنصرف!$E$3:$E$717)*1,('بيان العهد والتسويات'!$C124=المنصرف!$C$3:$C$717)*1,المنصرف!$J$3:$J$717)</f>
        <v>0</v>
      </c>
      <c r="R124" s="124">
        <f>SUMPRODUCT(($R$3=المنصرف!$E$3:$E$717)*1,('بيان العهد والتسويات'!$C124=المنصرف!$C$3:$C$717)*1,المنصرف!$G$3:$G$717)</f>
        <v>0</v>
      </c>
      <c r="S124" s="123">
        <f>SUMPRODUCT(($R$3=المنصرف!$E$3:$E$717)*1,('بيان العهد والتسويات'!$C124=المنصرف!$C$3:$C$717)*1,المنصرف!$J$3:$J$717)</f>
        <v>0</v>
      </c>
      <c r="T124" s="121">
        <f>SUMPRODUCT(($T$3=المنصرف!$E$3:$E$717)*1,('بيان العهد والتسويات'!$C124=المنصرف!$C$3:$C$717)*1,المنصرف!$G$3:$G$717)</f>
        <v>0</v>
      </c>
      <c r="U124" s="122">
        <f>SUMPRODUCT(($T$3=المنصرف!$E$3:$E$717)*1,('بيان العهد والتسويات'!$C124=المنصرف!$C$3:$C$717)*1,المنصرف!$J$3:$J$717)</f>
        <v>0</v>
      </c>
      <c r="V124" s="124">
        <f>SUMPRODUCT(($V$3=المنصرف!$E$3:$E$717)*1,('بيان العهد والتسويات'!$C124=المنصرف!$C$3:$C$717)*1,المنصرف!$G$3:$G$717)</f>
        <v>0</v>
      </c>
      <c r="W124" s="123">
        <f>SUMPRODUCT(($V$3=المنصرف!$E$3:$E$717)*1,('بيان العهد والتسويات'!$C124=المنصرف!$C$3:$C$717)*1,المنصرف!$J$3:$J$717)</f>
        <v>0</v>
      </c>
      <c r="X124" s="121">
        <f>SUMPRODUCT(($X$3=المنصرف!$E$3:$E$717)*1,('بيان العهد والتسويات'!$C124=المنصرف!$C$3:$C$717)*1,المنصرف!$G$3:$G$717)</f>
        <v>0</v>
      </c>
      <c r="Y124" s="122">
        <f>SUMPRODUCT(($X$3=المنصرف!$E$3:$E$717)*1,('بيان العهد والتسويات'!$C124=المنصرف!$C$3:$C$717)*1,المنصرف!$J$3:$J$717)</f>
        <v>0</v>
      </c>
      <c r="Z124" s="124">
        <f>SUMPRODUCT(($Z$3=المنصرف!$E$3:$E$717)*1,('بيان العهد والتسويات'!$C124=المنصرف!$C$3:$C$717)*1,المنصرف!$G$3:$G$717)</f>
        <v>0</v>
      </c>
      <c r="AA124" s="123">
        <f>SUMPRODUCT(($Z$3=المنصرف!$E$3:$E$717)*1,('بيان العهد والتسويات'!$C124=المنصرف!$C$3:$C$717)*1,المنصرف!$J$3:$J$717)</f>
        <v>0</v>
      </c>
      <c r="AB124" s="121">
        <f>SUMPRODUCT(($AB$3=المنصرف!$E$3:$E$717)*1,('بيان العهد والتسويات'!$C124=المنصرف!$C$3:$C$717)*1,المنصرف!$G$3:$G$717)</f>
        <v>0</v>
      </c>
      <c r="AC124" s="122">
        <f>SUMPRODUCT(($AB$3=المنصرف!$E$3:$E$717)*1,('بيان العهد والتسويات'!$C124=المنصرف!$C$3:$C$717)*1,المنصرف!$J$3:$J$717)</f>
        <v>0</v>
      </c>
      <c r="AD124" s="124">
        <f>SUMPRODUCT(($AD$3=المنصرف!$E$3:$E$717)*1,('بيان العهد والتسويات'!$C124=المنصرف!$C$3:$C$717)*1,المنصرف!$G$3:$G$717)</f>
        <v>0</v>
      </c>
      <c r="AE124" s="123">
        <f>SUMPRODUCT(($AD$3=المنصرف!$E$3:$E$717)*1,('بيان العهد والتسويات'!$C124=المنصرف!$C$3:$C$717)*1,المنصرف!$J$3:$J$717)</f>
        <v>0</v>
      </c>
      <c r="AF124" s="121">
        <f>SUMPRODUCT(($AF$3=المنصرف!$E$3:$E$717)*1,('بيان العهد والتسويات'!$C124=المنصرف!$C$3:$C$717)*1,المنصرف!$G$3:$G$717)</f>
        <v>0</v>
      </c>
      <c r="AG124" s="122">
        <f>SUMPRODUCT(($AF$3=المنصرف!$E$3:$E$717)*1,('بيان العهد والتسويات'!$C124=المنصرف!$C$3:$C$717)*1,المنصرف!$J$3:$J$717)</f>
        <v>0</v>
      </c>
      <c r="AH124" s="124">
        <f>SUMPRODUCT(($AH$3=المنصرف!$E$3:$E$717)*1,('بيان العهد والتسويات'!$C124=المنصرف!$C$3:$C$717)*1,المنصرف!$G$3:$G$717)</f>
        <v>0</v>
      </c>
      <c r="AI124" s="123">
        <f>SUMPRODUCT(($AH$3=المنصرف!$E$3:$E$717)*1,('بيان العهد والتسويات'!$C124=المنصرف!$C$3:$C$717)*1,المنصرف!$J$3:$J$717)</f>
        <v>0</v>
      </c>
      <c r="AJ124" s="145">
        <f>SUMPRODUCT((AJ$3=المنصرف!$E$3:$E$717)*1,('بيان العهد والتسويات'!$C124=المنصرف!$C$3:$C$717)*1,المنصرف!$G$3:$G$717)</f>
        <v>0</v>
      </c>
      <c r="AK124" s="145">
        <f>SUMPRODUCT((AJ$3=المنصرف!$E$3:$E$717)*1,('بيان العهد والتسويات'!$C124=المنصرف!$C$3:$C$717)*1,المنصرف!$J$3:$J$717)</f>
        <v>0</v>
      </c>
      <c r="AL124" s="161">
        <f>SUMPRODUCT((AL$3=المنصرف!$E$3:$E$717)*1,('بيان العهد والتسويات'!$C124=المنصرف!$C$3:$C$717)*1,المنصرف!$G$3:$G$717)</f>
        <v>0</v>
      </c>
      <c r="AM124" s="161">
        <f>SUMPRODUCT((AL$3=المنصرف!$E$3:$E$717)*1,('بيان العهد والتسويات'!$C124=المنصرف!$C$3:$C$717)*1,المنصرف!$J$3:$J$717)</f>
        <v>0</v>
      </c>
      <c r="AN124" s="160">
        <f>SUMPRODUCT((AN$3=المنصرف!$E$3:$E$717)*1,('بيان العهد والتسويات'!$C124=المنصرف!$C$3:$C$717)*1,المنصرف!$G$3:$G$717)</f>
        <v>0</v>
      </c>
      <c r="AO124" s="160">
        <f>SUMPRODUCT((AN$3=المنصرف!$E$3:$E$717)*1,('بيان العهد والتسويات'!$C124=المنصرف!$C$3:$C$717)*1,المنصرف!$J$3:$J$717)</f>
        <v>0</v>
      </c>
      <c r="AP124" s="160">
        <f>SUMPRODUCT((AP$3=المنصرف!$E$3:$E$717)*1,('بيان العهد والتسويات'!$C124=المنصرف!$C$3:$C$717)*1,المنصرف!$G$3:$G$717)</f>
        <v>0</v>
      </c>
      <c r="AQ124" s="160">
        <f>SUMPRODUCT((AP$3=المنصرف!$E$3:$E$717)*1,('بيان العهد والتسويات'!$C124=المنصرف!$C$3:$C$717)*1,المنصرف!$J$3:$J$717)</f>
        <v>0</v>
      </c>
      <c r="AR124" s="160">
        <f>SUMPRODUCT((AR$3=المنصرف!$E$3:$E$717)*1,('بيان العهد والتسويات'!$C124=المنصرف!$C$3:$C$717)*1,المنصرف!$G$3:$G$717)</f>
        <v>0</v>
      </c>
      <c r="AS124" s="160">
        <f>SUMPRODUCT((AR$3=المنصرف!$E$3:$E$717)*1,('بيان العهد والتسويات'!$C124=المنصرف!$C$3:$C$717)*1,المنصرف!$J$3:$J$717)</f>
        <v>0</v>
      </c>
      <c r="AT124" s="160">
        <f>SUMPRODUCT((AT$3=المنصرف!$E$3:$E$717)*1,('بيان العهد والتسويات'!$C124=المنصرف!$C$3:$C$717)*1,المنصرف!$G$3:$G$717)</f>
        <v>0</v>
      </c>
      <c r="AU124" s="160">
        <f>SUMPRODUCT((AT$3=المنصرف!$E$3:$E$717)*1,('بيان العهد والتسويات'!$C124=المنصرف!$C$3:$C$717)*1,المنصرف!$J$3:$J$717)</f>
        <v>0</v>
      </c>
      <c r="AV124" s="160">
        <f>SUMPRODUCT((AV$3=المنصرف!$E$3:$E$717)*1,('بيان العهد والتسويات'!$C124=المنصرف!$C$3:$C$717)*1,المنصرف!$G$3:$G$717)</f>
        <v>0</v>
      </c>
      <c r="AW124" s="160">
        <f>SUMPRODUCT((AV$3=المنصرف!$E$3:$E$717)*1,('بيان العهد والتسويات'!$C124=المنصرف!$C$3:$C$717)*1,المنصرف!$J$3:$J$717)</f>
        <v>0</v>
      </c>
      <c r="AX124" s="160">
        <f>SUMPRODUCT((AX$3=المنصرف!$E$3:$E$717)*1,('بيان العهد والتسويات'!$C124=المنصرف!$C$3:$C$717)*1,المنصرف!$G$3:$G$717)</f>
        <v>0</v>
      </c>
      <c r="AY124" s="160">
        <f>SUMPRODUCT((AX$3=المنصرف!$E$3:$E$717)*1,('بيان العهد والتسويات'!$C124=المنصرف!$C$3:$C$717)*1,المنصرف!$J$3:$J$717)</f>
        <v>0</v>
      </c>
      <c r="AZ124" s="160">
        <f>SUMPRODUCT((AZ$3=المنصرف!$E$3:$E$717)*1,('بيان العهد والتسويات'!$C124=المنصرف!$C$3:$C$717)*1,المنصرف!$G$3:$G$717)</f>
        <v>0</v>
      </c>
      <c r="BA124" s="160">
        <f>SUMPRODUCT((AZ$3=المنصرف!$E$3:$E$717)*1,('بيان العهد والتسويات'!$C124=المنصرف!$C$3:$C$717)*1,المنصرف!$J$3:$J$717)</f>
        <v>0</v>
      </c>
      <c r="BB124" s="160">
        <f>SUMPRODUCT((BB$3=المنصرف!$E$3:$E$717)*1,('بيان العهد والتسويات'!$C124=المنصرف!$C$3:$C$717)*1,المنصرف!$G$3:$G$717)</f>
        <v>0</v>
      </c>
      <c r="BC124" s="160">
        <f>SUMPRODUCT((BB$3=المنصرف!$E$3:$E$717)*1,('بيان العهد والتسويات'!$C124=المنصرف!$C$3:$C$717)*1,المنصرف!$J$3:$J$717)</f>
        <v>0</v>
      </c>
      <c r="BD124" s="160">
        <f>SUMPRODUCT((BD$3=المنصرف!$E$3:$E$717)*1,('بيان العهد والتسويات'!$C124=المنصرف!$C$3:$C$717)*1,المنصرف!$G$3:$G$717)</f>
        <v>0</v>
      </c>
      <c r="BE124" s="160">
        <f>SUMPRODUCT((BD$3=المنصرف!$E$3:$E$717)*1,('بيان العهد والتسويات'!$C124=المنصرف!$C$3:$C$717)*1,المنصرف!$J$3:$J$717)</f>
        <v>0</v>
      </c>
      <c r="BF124" s="160">
        <f>SUMPRODUCT((BF$3=المنصرف!$E$3:$E$717)*1,('بيان العهد والتسويات'!$C124=المنصرف!$C$3:$C$717)*1,المنصرف!$G$3:$G$717)</f>
        <v>0</v>
      </c>
      <c r="BG124" s="160">
        <f>SUMPRODUCT((BF$3=المنصرف!$E$3:$E$717)*1,('بيان العهد والتسويات'!$C124=المنصرف!$C$3:$C$717)*1,المنصرف!$J$3:$J$717)</f>
        <v>0</v>
      </c>
      <c r="BH124" s="160">
        <f>SUMPRODUCT((BH$3=المنصرف!$E$3:$E$717)*1,('بيان العهد والتسويات'!$C124=المنصرف!$C$3:$C$717)*1,المنصرف!$G$3:$G$717)</f>
        <v>0</v>
      </c>
      <c r="BI124" s="160">
        <f>SUMPRODUCT((BH$3=المنصرف!$E$3:$E$717)*1,('بيان العهد والتسويات'!$C124=المنصرف!$C$3:$C$717)*1,المنصرف!$J$3:$J$717)</f>
        <v>0</v>
      </c>
      <c r="BJ124" s="160">
        <f>SUMPRODUCT((BJ$3=المنصرف!$E$3:$E$717)*1,('بيان العهد والتسويات'!$C124=المنصرف!$C$3:$C$717)*1,المنصرف!$G$3:$G$717)</f>
        <v>0</v>
      </c>
      <c r="BK124" s="160">
        <f>SUMPRODUCT((BJ$3=المنصرف!$E$3:$E$717)*1,('بيان العهد والتسويات'!$C124=المنصرف!$C$3:$C$717)*1,المنصرف!$J$3:$J$717)</f>
        <v>0</v>
      </c>
      <c r="BL124" s="160">
        <f>SUMPRODUCT((BL$3=المنصرف!$E$3:$E$717)*1,('بيان العهد والتسويات'!$C124=المنصرف!$C$3:$C$717)*1,المنصرف!$G$3:$G$717)</f>
        <v>0</v>
      </c>
      <c r="BM124" s="160">
        <f>SUMPRODUCT((BL$3=المنصرف!$E$3:$E$717)*1,('بيان العهد والتسويات'!$C124=المنصرف!$C$3:$C$717)*1,المنصرف!$J$3:$J$717)</f>
        <v>0</v>
      </c>
      <c r="BN124" s="160">
        <f>SUMPRODUCT((BN$3=المنصرف!$E$3:$E$717)*1,('بيان العهد والتسويات'!$C124=المنصرف!$C$3:$C$717)*1,المنصرف!$G$3:$G$717)</f>
        <v>0</v>
      </c>
      <c r="BO124" s="160">
        <f>SUMPRODUCT((BN$3=المنصرف!$E$3:$E$717)*1,('بيان العهد والتسويات'!$C124=المنصرف!$C$3:$C$717)*1,المنصرف!$J$3:$J$717)</f>
        <v>0</v>
      </c>
      <c r="BP124" s="160">
        <f>SUMPRODUCT((BP$3=المنصرف!$E$3:$E$717)*1,('بيان العهد والتسويات'!$C124=المنصرف!$C$3:$C$717)*1,المنصرف!$G$3:$G$717)</f>
        <v>0</v>
      </c>
      <c r="BQ124" s="160">
        <f>SUMPRODUCT((BP$3=المنصرف!$E$3:$E$717)*1,('بيان العهد والتسويات'!$C124=المنصرف!$C$3:$C$717)*1,المنصرف!$J$3:$J$717)</f>
        <v>0</v>
      </c>
      <c r="BR124" s="160">
        <f>SUMPRODUCT((BR$3=المنصرف!$E$3:$E$717)*1,('بيان العهد والتسويات'!$C124=المنصرف!$C$3:$C$717)*1,المنصرف!$G$3:$G$717)</f>
        <v>0</v>
      </c>
      <c r="BS124" s="160">
        <f>SUMPRODUCT((BR$3=المنصرف!$E$3:$E$717)*1,('بيان العهد والتسويات'!$C124=المنصرف!$C$3:$C$717)*1,المنصرف!$J$3:$J$717)</f>
        <v>0</v>
      </c>
      <c r="BT124" s="160">
        <f>SUMPRODUCT((BT$3=المنصرف!$E$3:$E$717)*1,('بيان العهد والتسويات'!$C124=المنصرف!$C$3:$C$717)*1,المنصرف!$G$3:$G$717)</f>
        <v>0</v>
      </c>
      <c r="BU124" s="160">
        <f>SUMPRODUCT((BT$3=المنصرف!$E$3:$E$717)*1,('بيان العهد والتسويات'!$C124=المنصرف!$C$3:$C$717)*1,المنصرف!$J$3:$J$717)</f>
        <v>0</v>
      </c>
      <c r="BV124" s="160">
        <f>SUMPRODUCT((BV$3=المنصرف!$E$3:$E$717)*1,('بيان العهد والتسويات'!$C124=المنصرف!$C$3:$C$717)*1,المنصرف!$G$3:$G$717)</f>
        <v>0</v>
      </c>
      <c r="BW124" s="160">
        <f>SUMPRODUCT((BV$3=المنصرف!$E$3:$E$717)*1,('بيان العهد والتسويات'!$C124=المنصرف!$C$3:$C$717)*1,المنصرف!$J$3:$J$717)</f>
        <v>0</v>
      </c>
      <c r="BX124" s="160">
        <f>SUMPRODUCT((BX$3=المنصرف!$E$3:$E$717)*1,('بيان العهد والتسويات'!$C124=المنصرف!$C$3:$C$717)*1,المنصرف!$G$3:$G$717)</f>
        <v>0</v>
      </c>
      <c r="BY124" s="160">
        <f>SUMPRODUCT((BX$3=المنصرف!$E$3:$E$717)*1,('بيان العهد والتسويات'!$C124=المنصرف!$C$3:$C$717)*1,المنصرف!$J$3:$J$717)</f>
        <v>0</v>
      </c>
      <c r="BZ124" s="160">
        <f>SUMPRODUCT((BZ$3=المنصرف!$E$3:$E$717)*1,('بيان العهد والتسويات'!$C124=المنصرف!$C$3:$C$717)*1,المنصرف!$G$3:$G$717)</f>
        <v>0</v>
      </c>
      <c r="CA124" s="160">
        <f>SUMPRODUCT((BZ$3=المنصرف!$E$3:$E$717)*1,('بيان العهد والتسويات'!$C124=المنصرف!$C$3:$C$717)*1,المنصرف!$J$3:$J$717)</f>
        <v>0</v>
      </c>
      <c r="CB124" s="160">
        <f>SUMPRODUCT((CB$3=المنصرف!$E$3:$E$717)*1,('بيان العهد والتسويات'!$C124=المنصرف!$C$3:$C$717)*1,المنصرف!$G$3:$G$717)</f>
        <v>0</v>
      </c>
      <c r="CC124" s="160">
        <f>SUMPRODUCT((CB$3=المنصرف!$E$3:$E$717)*1,('بيان العهد والتسويات'!$C124=المنصرف!$C$3:$C$717)*1,المنصرف!$J$3:$J$717)</f>
        <v>0</v>
      </c>
      <c r="CD124" s="160">
        <f>SUMPRODUCT((CD$3=المنصرف!$E$3:$E$717)*1,('بيان العهد والتسويات'!$C124=المنصرف!$C$3:$C$717)*1,المنصرف!$G$3:$G$717)</f>
        <v>0</v>
      </c>
      <c r="CE124" s="160">
        <f>SUMPRODUCT((CD$3=المنصرف!$E$3:$E$717)*1,('بيان العهد والتسويات'!$C124=المنصرف!$C$3:$C$717)*1,المنصرف!$J$3:$J$717)</f>
        <v>0</v>
      </c>
      <c r="CF124" s="160">
        <f>SUMPRODUCT((CF$3=المنصرف!$E$3:$E$717)*1,('بيان العهد والتسويات'!$C124=المنصرف!$C$3:$C$717)*1,المنصرف!$G$3:$G$717)</f>
        <v>0</v>
      </c>
      <c r="CG124" s="160">
        <f>SUMPRODUCT((CF$3=المنصرف!$E$3:$E$717)*1,('بيان العهد والتسويات'!$C124=المنصرف!$C$3:$C$717)*1,المنصرف!$J$3:$J$717)</f>
        <v>0</v>
      </c>
      <c r="CH124" s="160">
        <f>SUMPRODUCT((CH$3=المنصرف!$E$3:$E$717)*1,('بيان العهد والتسويات'!$C124=المنصرف!$C$3:$C$717)*1,المنصرف!$G$3:$G$717)</f>
        <v>0</v>
      </c>
      <c r="CI124" s="160">
        <f>SUMPRODUCT((CH$3=المنصرف!$E$3:$E$717)*1,('بيان العهد والتسويات'!$C124=المنصرف!$C$3:$C$717)*1,المنصرف!$J$3:$J$717)</f>
        <v>0</v>
      </c>
      <c r="CJ124" s="160">
        <f>SUMPRODUCT((CJ$3=المنصرف!$E$3:$E$717)*1,('بيان العهد والتسويات'!$C124=المنصرف!$C$3:$C$717)*1,المنصرف!$G$3:$G$717)</f>
        <v>0</v>
      </c>
      <c r="CK124" s="160">
        <f>SUMPRODUCT((CJ$3=المنصرف!$E$3:$E$717)*1,('بيان العهد والتسويات'!$C124=المنصرف!$C$3:$C$717)*1,المنصرف!$J$3:$J$717)</f>
        <v>0</v>
      </c>
      <c r="CL124" s="160">
        <f>SUMPRODUCT((CL$3=المنصرف!$E$3:$E$717)*1,('بيان العهد والتسويات'!$C124=المنصرف!$C$3:$C$717)*1,المنصرف!$G$3:$G$717)</f>
        <v>0</v>
      </c>
      <c r="CM124" s="160">
        <f>SUMPRODUCT((CL$3=المنصرف!$E$3:$E$717)*1,('بيان العهد والتسويات'!$C124=المنصرف!$C$3:$C$717)*1,المنصرف!$J$3:$J$717)</f>
        <v>0</v>
      </c>
      <c r="CN124" s="160">
        <f>SUMPRODUCT((CN$3=المنصرف!$E$3:$E$717)*1,('بيان العهد والتسويات'!$C124=المنصرف!$C$3:$C$717)*1,المنصرف!$G$3:$G$717)</f>
        <v>0</v>
      </c>
      <c r="CO124" s="160">
        <f>SUMPRODUCT((CN$3=المنصرف!$E$3:$E$717)*1,('بيان العهد والتسويات'!$C124=المنصرف!$C$3:$C$717)*1,المنصرف!$J$3:$J$717)</f>
        <v>0</v>
      </c>
      <c r="CP124" s="160">
        <f>SUMPRODUCT((CP$3=المنصرف!$E$3:$E$717)*1,('بيان العهد والتسويات'!$C124=المنصرف!$C$3:$C$717)*1,المنصرف!$G$3:$G$717)</f>
        <v>0</v>
      </c>
      <c r="CQ124" s="160">
        <f>SUMPRODUCT((CP$3=المنصرف!$E$3:$E$717)*1,('بيان العهد والتسويات'!$C124=المنصرف!$C$3:$C$717)*1,المنصرف!$J$3:$J$717)</f>
        <v>0</v>
      </c>
      <c r="CR124" s="160">
        <f>SUMPRODUCT((CR$3=المنصرف!$E$3:$E$717)*1,('بيان العهد والتسويات'!$C124=المنصرف!$C$3:$C$717)*1,المنصرف!$G$3:$G$717)</f>
        <v>0</v>
      </c>
      <c r="CS124" s="160">
        <f>SUMPRODUCT((CR$3=المنصرف!$E$3:$E$717)*1,('بيان العهد والتسويات'!$C124=المنصرف!$C$3:$C$717)*1,المنصرف!$J$3:$J$717)</f>
        <v>0</v>
      </c>
      <c r="CT124" s="160">
        <f>SUMPRODUCT((CT$3=المنصرف!$E$3:$E$717)*1,('بيان العهد والتسويات'!$C124=المنصرف!$C$3:$C$717)*1,المنصرف!$G$3:$G$717)</f>
        <v>0</v>
      </c>
      <c r="CU124" s="160">
        <f>SUMPRODUCT((CT$3=المنصرف!$E$3:$E$717)*1,('بيان العهد والتسويات'!$C124=المنصرف!$C$3:$C$717)*1,المنصرف!$J$3:$J$717)</f>
        <v>0</v>
      </c>
      <c r="CV124" s="160">
        <f>SUMPRODUCT((CV$3=المنصرف!$E$3:$E$717)*1,('بيان العهد والتسويات'!$C124=المنصرف!$C$3:$C$717)*1,المنصرف!$G$3:$G$717)</f>
        <v>0</v>
      </c>
      <c r="CW124" s="160">
        <f>SUMPRODUCT((CV$3=المنصرف!$E$3:$E$717)*1,('بيان العهد والتسويات'!$C124=المنصرف!$C$3:$C$717)*1,المنصرف!$J$3:$J$717)</f>
        <v>0</v>
      </c>
      <c r="CX124" s="160">
        <f>SUMPRODUCT((CX$3=المنصرف!$E$3:$E$717)*1,('بيان العهد والتسويات'!$C124=المنصرف!$C$3:$C$717)*1,المنصرف!$G$3:$G$717)</f>
        <v>0</v>
      </c>
      <c r="CY124" s="160">
        <f>SUMPRODUCT((CX$3=المنصرف!$E$3:$E$717)*1,('بيان العهد والتسويات'!$C124=المنصرف!$C$3:$C$717)*1,المنصرف!$J$3:$J$717)</f>
        <v>0</v>
      </c>
      <c r="CZ124" s="160">
        <f>SUMPRODUCT((CZ$3=المنصرف!$E$3:$E$717)*1,('بيان العهد والتسويات'!$C124=المنصرف!$C$3:$C$717)*1,المنصرف!$G$3:$G$717)</f>
        <v>0</v>
      </c>
      <c r="DA124" s="160">
        <f>SUMPRODUCT((CZ$3=المنصرف!$E$3:$E$717)*1,('بيان العهد والتسويات'!$C124=المنصرف!$C$3:$C$717)*1,المنصرف!$J$3:$J$717)</f>
        <v>0</v>
      </c>
    </row>
    <row r="125" spans="3:105" ht="20.25" x14ac:dyDescent="0.15">
      <c r="C125" s="134">
        <v>45957</v>
      </c>
      <c r="D125" s="121">
        <f>SUMPRODUCT(($D$3=المنصرف!$E$3:$E$717)*1,('بيان العهد والتسويات'!$C125=المنصرف!$C$3:$C$717)*1,المنصرف!$G$3:$G$717)</f>
        <v>0</v>
      </c>
      <c r="E125" s="122">
        <f>SUMPRODUCT(($D$3=المنصرف!$E$3:$E$717)*1,('بيان العهد والتسويات'!$C125=المنصرف!$C$3:$C$717)*1,المنصرف!$J$3:$J$717)</f>
        <v>0</v>
      </c>
      <c r="F125" s="124">
        <f>SUMPRODUCT(($F$3=المنصرف!$E$3:$E$717)*1,('بيان العهد والتسويات'!$C125=المنصرف!$C$3:$C$717)*1,المنصرف!$G$3:$G$717)</f>
        <v>0</v>
      </c>
      <c r="G125" s="123">
        <f>SUMPRODUCT(($F$3=المنصرف!$E$3:$E$717)*1,('بيان العهد والتسويات'!$C125=المنصرف!$C$3:$C$717)*1,المنصرف!$J$3:$J$717)</f>
        <v>0</v>
      </c>
      <c r="H125" s="121">
        <f>SUMPRODUCT(($H$3=المنصرف!$E$3:$E$717)*1,('بيان العهد والتسويات'!$C125=المنصرف!$C$3:$C$717)*1,المنصرف!$G$3:$G$717)</f>
        <v>0</v>
      </c>
      <c r="I125" s="122">
        <f>SUMPRODUCT(($H$3=المنصرف!$E$3:$E$717)*1,('بيان العهد والتسويات'!$C125=المنصرف!$C$3:$C$717)*1,المنصرف!$J$3:$J$717)</f>
        <v>0</v>
      </c>
      <c r="J125" s="124">
        <f>SUMPRODUCT(($J$3=المنصرف!$E$3:$E$717)*1,('بيان العهد والتسويات'!$C125=المنصرف!$C$3:$C$717)*1,المنصرف!$G$3:$G$717)</f>
        <v>0</v>
      </c>
      <c r="K125" s="123">
        <f>SUMPRODUCT(($J$3=المنصرف!$E$3:$E$717)*1,('بيان العهد والتسويات'!$C125=المنصرف!$C$3:$C$717)*1,المنصرف!$J$3:$J$717)</f>
        <v>0</v>
      </c>
      <c r="L125" s="121">
        <f>SUMPRODUCT(($L$3=المنصرف!$E$3:$E$717)*1,('بيان العهد والتسويات'!$C125=المنصرف!$C$3:$C$717)*1,المنصرف!$G$3:$G$717)</f>
        <v>0</v>
      </c>
      <c r="M125" s="122">
        <f>SUMPRODUCT(($L$3=المنصرف!$E$3:$E$717)*1,('بيان العهد والتسويات'!$C125=المنصرف!$C$3:$C$717)*1,المنصرف!$J$3:$J$717)</f>
        <v>0</v>
      </c>
      <c r="N125" s="124">
        <f>SUMPRODUCT(($N$3=المنصرف!$E$3:$E$717)*1,('بيان العهد والتسويات'!$C125=المنصرف!$C$3:$C$717)*1,المنصرف!$G$3:$G$717)</f>
        <v>0</v>
      </c>
      <c r="O125" s="123">
        <f>SUMPRODUCT(($N$3=المنصرف!$E$3:$E$717)*1,('بيان العهد والتسويات'!$C125=المنصرف!$C$3:$C$717)*1,المنصرف!$J$3:$J$717)</f>
        <v>0</v>
      </c>
      <c r="P125" s="121">
        <f>SUMPRODUCT(($P$3=المنصرف!$E$3:$E$717)*1,('بيان العهد والتسويات'!$C125=المنصرف!$C$3:$C$717)*1,المنصرف!$G$3:$G$717)</f>
        <v>0</v>
      </c>
      <c r="Q125" s="122">
        <f>SUMPRODUCT(($P$3=المنصرف!$E$3:$E$717)*1,('بيان العهد والتسويات'!$C125=المنصرف!$C$3:$C$717)*1,المنصرف!$J$3:$J$717)</f>
        <v>0</v>
      </c>
      <c r="R125" s="124">
        <f>SUMPRODUCT(($R$3=المنصرف!$E$3:$E$717)*1,('بيان العهد والتسويات'!$C125=المنصرف!$C$3:$C$717)*1,المنصرف!$G$3:$G$717)</f>
        <v>0</v>
      </c>
      <c r="S125" s="123">
        <f>SUMPRODUCT(($R$3=المنصرف!$E$3:$E$717)*1,('بيان العهد والتسويات'!$C125=المنصرف!$C$3:$C$717)*1,المنصرف!$J$3:$J$717)</f>
        <v>0</v>
      </c>
      <c r="T125" s="121">
        <f>SUMPRODUCT(($T$3=المنصرف!$E$3:$E$717)*1,('بيان العهد والتسويات'!$C125=المنصرف!$C$3:$C$717)*1,المنصرف!$G$3:$G$717)</f>
        <v>0</v>
      </c>
      <c r="U125" s="122">
        <f>SUMPRODUCT(($T$3=المنصرف!$E$3:$E$717)*1,('بيان العهد والتسويات'!$C125=المنصرف!$C$3:$C$717)*1,المنصرف!$J$3:$J$717)</f>
        <v>0</v>
      </c>
      <c r="V125" s="124">
        <f>SUMPRODUCT(($V$3=المنصرف!$E$3:$E$717)*1,('بيان العهد والتسويات'!$C125=المنصرف!$C$3:$C$717)*1,المنصرف!$G$3:$G$717)</f>
        <v>0</v>
      </c>
      <c r="W125" s="123">
        <f>SUMPRODUCT(($V$3=المنصرف!$E$3:$E$717)*1,('بيان العهد والتسويات'!$C125=المنصرف!$C$3:$C$717)*1,المنصرف!$J$3:$J$717)</f>
        <v>0</v>
      </c>
      <c r="X125" s="121">
        <f>SUMPRODUCT(($X$3=المنصرف!$E$3:$E$717)*1,('بيان العهد والتسويات'!$C125=المنصرف!$C$3:$C$717)*1,المنصرف!$G$3:$G$717)</f>
        <v>0</v>
      </c>
      <c r="Y125" s="122">
        <f>SUMPRODUCT(($X$3=المنصرف!$E$3:$E$717)*1,('بيان العهد والتسويات'!$C125=المنصرف!$C$3:$C$717)*1,المنصرف!$J$3:$J$717)</f>
        <v>0</v>
      </c>
      <c r="Z125" s="124">
        <f>SUMPRODUCT(($Z$3=المنصرف!$E$3:$E$717)*1,('بيان العهد والتسويات'!$C125=المنصرف!$C$3:$C$717)*1,المنصرف!$G$3:$G$717)</f>
        <v>0</v>
      </c>
      <c r="AA125" s="123">
        <f>SUMPRODUCT(($Z$3=المنصرف!$E$3:$E$717)*1,('بيان العهد والتسويات'!$C125=المنصرف!$C$3:$C$717)*1,المنصرف!$J$3:$J$717)</f>
        <v>0</v>
      </c>
      <c r="AB125" s="121">
        <f>SUMPRODUCT(($AB$3=المنصرف!$E$3:$E$717)*1,('بيان العهد والتسويات'!$C125=المنصرف!$C$3:$C$717)*1,المنصرف!$G$3:$G$717)</f>
        <v>0</v>
      </c>
      <c r="AC125" s="122">
        <f>SUMPRODUCT(($AB$3=المنصرف!$E$3:$E$717)*1,('بيان العهد والتسويات'!$C125=المنصرف!$C$3:$C$717)*1,المنصرف!$J$3:$J$717)</f>
        <v>0</v>
      </c>
      <c r="AD125" s="124">
        <f>SUMPRODUCT(($AD$3=المنصرف!$E$3:$E$717)*1,('بيان العهد والتسويات'!$C125=المنصرف!$C$3:$C$717)*1,المنصرف!$G$3:$G$717)</f>
        <v>0</v>
      </c>
      <c r="AE125" s="123">
        <f>SUMPRODUCT(($AD$3=المنصرف!$E$3:$E$717)*1,('بيان العهد والتسويات'!$C125=المنصرف!$C$3:$C$717)*1,المنصرف!$J$3:$J$717)</f>
        <v>0</v>
      </c>
      <c r="AF125" s="121">
        <f>SUMPRODUCT(($AF$3=المنصرف!$E$3:$E$717)*1,('بيان العهد والتسويات'!$C125=المنصرف!$C$3:$C$717)*1,المنصرف!$G$3:$G$717)</f>
        <v>0</v>
      </c>
      <c r="AG125" s="122">
        <f>SUMPRODUCT(($AF$3=المنصرف!$E$3:$E$717)*1,('بيان العهد والتسويات'!$C125=المنصرف!$C$3:$C$717)*1,المنصرف!$J$3:$J$717)</f>
        <v>0</v>
      </c>
      <c r="AH125" s="124">
        <f>SUMPRODUCT(($AH$3=المنصرف!$E$3:$E$717)*1,('بيان العهد والتسويات'!$C125=المنصرف!$C$3:$C$717)*1,المنصرف!$G$3:$G$717)</f>
        <v>0</v>
      </c>
      <c r="AI125" s="123">
        <f>SUMPRODUCT(($AH$3=المنصرف!$E$3:$E$717)*1,('بيان العهد والتسويات'!$C125=المنصرف!$C$3:$C$717)*1,المنصرف!$J$3:$J$717)</f>
        <v>0</v>
      </c>
      <c r="AJ125" s="145">
        <f>SUMPRODUCT((AJ$3=المنصرف!$E$3:$E$717)*1,('بيان العهد والتسويات'!$C125=المنصرف!$C$3:$C$717)*1,المنصرف!$G$3:$G$717)</f>
        <v>0</v>
      </c>
      <c r="AK125" s="145">
        <f>SUMPRODUCT((AJ$3=المنصرف!$E$3:$E$717)*1,('بيان العهد والتسويات'!$C125=المنصرف!$C$3:$C$717)*1,المنصرف!$J$3:$J$717)</f>
        <v>0</v>
      </c>
      <c r="AL125" s="161">
        <f>SUMPRODUCT((AL$3=المنصرف!$E$3:$E$717)*1,('بيان العهد والتسويات'!$C125=المنصرف!$C$3:$C$717)*1,المنصرف!$G$3:$G$717)</f>
        <v>0</v>
      </c>
      <c r="AM125" s="161">
        <f>SUMPRODUCT((AL$3=المنصرف!$E$3:$E$717)*1,('بيان العهد والتسويات'!$C125=المنصرف!$C$3:$C$717)*1,المنصرف!$J$3:$J$717)</f>
        <v>0</v>
      </c>
      <c r="AN125" s="160">
        <f>SUMPRODUCT((AN$3=المنصرف!$E$3:$E$717)*1,('بيان العهد والتسويات'!$C125=المنصرف!$C$3:$C$717)*1,المنصرف!$G$3:$G$717)</f>
        <v>0</v>
      </c>
      <c r="AO125" s="160">
        <f>SUMPRODUCT((AN$3=المنصرف!$E$3:$E$717)*1,('بيان العهد والتسويات'!$C125=المنصرف!$C$3:$C$717)*1,المنصرف!$J$3:$J$717)</f>
        <v>0</v>
      </c>
      <c r="AP125" s="160">
        <f>SUMPRODUCT((AP$3=المنصرف!$E$3:$E$717)*1,('بيان العهد والتسويات'!$C125=المنصرف!$C$3:$C$717)*1,المنصرف!$G$3:$G$717)</f>
        <v>0</v>
      </c>
      <c r="AQ125" s="160">
        <f>SUMPRODUCT((AP$3=المنصرف!$E$3:$E$717)*1,('بيان العهد والتسويات'!$C125=المنصرف!$C$3:$C$717)*1,المنصرف!$J$3:$J$717)</f>
        <v>0</v>
      </c>
      <c r="AR125" s="160">
        <f>SUMPRODUCT((AR$3=المنصرف!$E$3:$E$717)*1,('بيان العهد والتسويات'!$C125=المنصرف!$C$3:$C$717)*1,المنصرف!$G$3:$G$717)</f>
        <v>0</v>
      </c>
      <c r="AS125" s="160">
        <f>SUMPRODUCT((AR$3=المنصرف!$E$3:$E$717)*1,('بيان العهد والتسويات'!$C125=المنصرف!$C$3:$C$717)*1,المنصرف!$J$3:$J$717)</f>
        <v>0</v>
      </c>
      <c r="AT125" s="160">
        <f>SUMPRODUCT((AT$3=المنصرف!$E$3:$E$717)*1,('بيان العهد والتسويات'!$C125=المنصرف!$C$3:$C$717)*1,المنصرف!$G$3:$G$717)</f>
        <v>0</v>
      </c>
      <c r="AU125" s="160">
        <f>SUMPRODUCT((AT$3=المنصرف!$E$3:$E$717)*1,('بيان العهد والتسويات'!$C125=المنصرف!$C$3:$C$717)*1,المنصرف!$J$3:$J$717)</f>
        <v>0</v>
      </c>
      <c r="AV125" s="160">
        <f>SUMPRODUCT((AV$3=المنصرف!$E$3:$E$717)*1,('بيان العهد والتسويات'!$C125=المنصرف!$C$3:$C$717)*1,المنصرف!$G$3:$G$717)</f>
        <v>0</v>
      </c>
      <c r="AW125" s="160">
        <f>SUMPRODUCT((AV$3=المنصرف!$E$3:$E$717)*1,('بيان العهد والتسويات'!$C125=المنصرف!$C$3:$C$717)*1,المنصرف!$J$3:$J$717)</f>
        <v>0</v>
      </c>
      <c r="AX125" s="160">
        <f>SUMPRODUCT((AX$3=المنصرف!$E$3:$E$717)*1,('بيان العهد والتسويات'!$C125=المنصرف!$C$3:$C$717)*1,المنصرف!$G$3:$G$717)</f>
        <v>0</v>
      </c>
      <c r="AY125" s="160">
        <f>SUMPRODUCT((AX$3=المنصرف!$E$3:$E$717)*1,('بيان العهد والتسويات'!$C125=المنصرف!$C$3:$C$717)*1,المنصرف!$J$3:$J$717)</f>
        <v>0</v>
      </c>
      <c r="AZ125" s="160">
        <f>SUMPRODUCT((AZ$3=المنصرف!$E$3:$E$717)*1,('بيان العهد والتسويات'!$C125=المنصرف!$C$3:$C$717)*1,المنصرف!$G$3:$G$717)</f>
        <v>0</v>
      </c>
      <c r="BA125" s="160">
        <f>SUMPRODUCT((AZ$3=المنصرف!$E$3:$E$717)*1,('بيان العهد والتسويات'!$C125=المنصرف!$C$3:$C$717)*1,المنصرف!$J$3:$J$717)</f>
        <v>0</v>
      </c>
      <c r="BB125" s="160">
        <f>SUMPRODUCT((BB$3=المنصرف!$E$3:$E$717)*1,('بيان العهد والتسويات'!$C125=المنصرف!$C$3:$C$717)*1,المنصرف!$G$3:$G$717)</f>
        <v>0</v>
      </c>
      <c r="BC125" s="160">
        <f>SUMPRODUCT((BB$3=المنصرف!$E$3:$E$717)*1,('بيان العهد والتسويات'!$C125=المنصرف!$C$3:$C$717)*1,المنصرف!$J$3:$J$717)</f>
        <v>0</v>
      </c>
      <c r="BD125" s="160">
        <f>SUMPRODUCT((BD$3=المنصرف!$E$3:$E$717)*1,('بيان العهد والتسويات'!$C125=المنصرف!$C$3:$C$717)*1,المنصرف!$G$3:$G$717)</f>
        <v>0</v>
      </c>
      <c r="BE125" s="160">
        <f>SUMPRODUCT((BD$3=المنصرف!$E$3:$E$717)*1,('بيان العهد والتسويات'!$C125=المنصرف!$C$3:$C$717)*1,المنصرف!$J$3:$J$717)</f>
        <v>0</v>
      </c>
      <c r="BF125" s="160">
        <f>SUMPRODUCT((BF$3=المنصرف!$E$3:$E$717)*1,('بيان العهد والتسويات'!$C125=المنصرف!$C$3:$C$717)*1,المنصرف!$G$3:$G$717)</f>
        <v>0</v>
      </c>
      <c r="BG125" s="160">
        <f>SUMPRODUCT((BF$3=المنصرف!$E$3:$E$717)*1,('بيان العهد والتسويات'!$C125=المنصرف!$C$3:$C$717)*1,المنصرف!$J$3:$J$717)</f>
        <v>0</v>
      </c>
      <c r="BH125" s="160">
        <f>SUMPRODUCT((BH$3=المنصرف!$E$3:$E$717)*1,('بيان العهد والتسويات'!$C125=المنصرف!$C$3:$C$717)*1,المنصرف!$G$3:$G$717)</f>
        <v>0</v>
      </c>
      <c r="BI125" s="160">
        <f>SUMPRODUCT((BH$3=المنصرف!$E$3:$E$717)*1,('بيان العهد والتسويات'!$C125=المنصرف!$C$3:$C$717)*1,المنصرف!$J$3:$J$717)</f>
        <v>0</v>
      </c>
      <c r="BJ125" s="160">
        <f>SUMPRODUCT((BJ$3=المنصرف!$E$3:$E$717)*1,('بيان العهد والتسويات'!$C125=المنصرف!$C$3:$C$717)*1,المنصرف!$G$3:$G$717)</f>
        <v>0</v>
      </c>
      <c r="BK125" s="160">
        <f>SUMPRODUCT((BJ$3=المنصرف!$E$3:$E$717)*1,('بيان العهد والتسويات'!$C125=المنصرف!$C$3:$C$717)*1,المنصرف!$J$3:$J$717)</f>
        <v>0</v>
      </c>
      <c r="BL125" s="160">
        <f>SUMPRODUCT((BL$3=المنصرف!$E$3:$E$717)*1,('بيان العهد والتسويات'!$C125=المنصرف!$C$3:$C$717)*1,المنصرف!$G$3:$G$717)</f>
        <v>0</v>
      </c>
      <c r="BM125" s="160">
        <f>SUMPRODUCT((BL$3=المنصرف!$E$3:$E$717)*1,('بيان العهد والتسويات'!$C125=المنصرف!$C$3:$C$717)*1,المنصرف!$J$3:$J$717)</f>
        <v>0</v>
      </c>
      <c r="BN125" s="160">
        <f>SUMPRODUCT((BN$3=المنصرف!$E$3:$E$717)*1,('بيان العهد والتسويات'!$C125=المنصرف!$C$3:$C$717)*1,المنصرف!$G$3:$G$717)</f>
        <v>0</v>
      </c>
      <c r="BO125" s="160">
        <f>SUMPRODUCT((BN$3=المنصرف!$E$3:$E$717)*1,('بيان العهد والتسويات'!$C125=المنصرف!$C$3:$C$717)*1,المنصرف!$J$3:$J$717)</f>
        <v>0</v>
      </c>
      <c r="BP125" s="160">
        <f>SUMPRODUCT((BP$3=المنصرف!$E$3:$E$717)*1,('بيان العهد والتسويات'!$C125=المنصرف!$C$3:$C$717)*1,المنصرف!$G$3:$G$717)</f>
        <v>0</v>
      </c>
      <c r="BQ125" s="160">
        <f>SUMPRODUCT((BP$3=المنصرف!$E$3:$E$717)*1,('بيان العهد والتسويات'!$C125=المنصرف!$C$3:$C$717)*1,المنصرف!$J$3:$J$717)</f>
        <v>0</v>
      </c>
      <c r="BR125" s="160">
        <f>SUMPRODUCT((BR$3=المنصرف!$E$3:$E$717)*1,('بيان العهد والتسويات'!$C125=المنصرف!$C$3:$C$717)*1,المنصرف!$G$3:$G$717)</f>
        <v>0</v>
      </c>
      <c r="BS125" s="160">
        <f>SUMPRODUCT((BR$3=المنصرف!$E$3:$E$717)*1,('بيان العهد والتسويات'!$C125=المنصرف!$C$3:$C$717)*1,المنصرف!$J$3:$J$717)</f>
        <v>0</v>
      </c>
      <c r="BT125" s="160">
        <f>SUMPRODUCT((BT$3=المنصرف!$E$3:$E$717)*1,('بيان العهد والتسويات'!$C125=المنصرف!$C$3:$C$717)*1,المنصرف!$G$3:$G$717)</f>
        <v>0</v>
      </c>
      <c r="BU125" s="160">
        <f>SUMPRODUCT((BT$3=المنصرف!$E$3:$E$717)*1,('بيان العهد والتسويات'!$C125=المنصرف!$C$3:$C$717)*1,المنصرف!$J$3:$J$717)</f>
        <v>0</v>
      </c>
      <c r="BV125" s="160">
        <f>SUMPRODUCT((BV$3=المنصرف!$E$3:$E$717)*1,('بيان العهد والتسويات'!$C125=المنصرف!$C$3:$C$717)*1,المنصرف!$G$3:$G$717)</f>
        <v>0</v>
      </c>
      <c r="BW125" s="160">
        <f>SUMPRODUCT((BV$3=المنصرف!$E$3:$E$717)*1,('بيان العهد والتسويات'!$C125=المنصرف!$C$3:$C$717)*1,المنصرف!$J$3:$J$717)</f>
        <v>0</v>
      </c>
      <c r="BX125" s="160">
        <f>SUMPRODUCT((BX$3=المنصرف!$E$3:$E$717)*1,('بيان العهد والتسويات'!$C125=المنصرف!$C$3:$C$717)*1,المنصرف!$G$3:$G$717)</f>
        <v>0</v>
      </c>
      <c r="BY125" s="160">
        <f>SUMPRODUCT((BX$3=المنصرف!$E$3:$E$717)*1,('بيان العهد والتسويات'!$C125=المنصرف!$C$3:$C$717)*1,المنصرف!$J$3:$J$717)</f>
        <v>0</v>
      </c>
      <c r="BZ125" s="160">
        <f>SUMPRODUCT((BZ$3=المنصرف!$E$3:$E$717)*1,('بيان العهد والتسويات'!$C125=المنصرف!$C$3:$C$717)*1,المنصرف!$G$3:$G$717)</f>
        <v>0</v>
      </c>
      <c r="CA125" s="160">
        <f>SUMPRODUCT((BZ$3=المنصرف!$E$3:$E$717)*1,('بيان العهد والتسويات'!$C125=المنصرف!$C$3:$C$717)*1,المنصرف!$J$3:$J$717)</f>
        <v>0</v>
      </c>
      <c r="CB125" s="160">
        <f>SUMPRODUCT((CB$3=المنصرف!$E$3:$E$717)*1,('بيان العهد والتسويات'!$C125=المنصرف!$C$3:$C$717)*1,المنصرف!$G$3:$G$717)</f>
        <v>0</v>
      </c>
      <c r="CC125" s="160">
        <f>SUMPRODUCT((CB$3=المنصرف!$E$3:$E$717)*1,('بيان العهد والتسويات'!$C125=المنصرف!$C$3:$C$717)*1,المنصرف!$J$3:$J$717)</f>
        <v>0</v>
      </c>
      <c r="CD125" s="160">
        <f>SUMPRODUCT((CD$3=المنصرف!$E$3:$E$717)*1,('بيان العهد والتسويات'!$C125=المنصرف!$C$3:$C$717)*1,المنصرف!$G$3:$G$717)</f>
        <v>0</v>
      </c>
      <c r="CE125" s="160">
        <f>SUMPRODUCT((CD$3=المنصرف!$E$3:$E$717)*1,('بيان العهد والتسويات'!$C125=المنصرف!$C$3:$C$717)*1,المنصرف!$J$3:$J$717)</f>
        <v>0</v>
      </c>
      <c r="CF125" s="160">
        <f>SUMPRODUCT((CF$3=المنصرف!$E$3:$E$717)*1,('بيان العهد والتسويات'!$C125=المنصرف!$C$3:$C$717)*1,المنصرف!$G$3:$G$717)</f>
        <v>0</v>
      </c>
      <c r="CG125" s="160">
        <f>SUMPRODUCT((CF$3=المنصرف!$E$3:$E$717)*1,('بيان العهد والتسويات'!$C125=المنصرف!$C$3:$C$717)*1,المنصرف!$J$3:$J$717)</f>
        <v>0</v>
      </c>
      <c r="CH125" s="160">
        <f>SUMPRODUCT((CH$3=المنصرف!$E$3:$E$717)*1,('بيان العهد والتسويات'!$C125=المنصرف!$C$3:$C$717)*1,المنصرف!$G$3:$G$717)</f>
        <v>0</v>
      </c>
      <c r="CI125" s="160">
        <f>SUMPRODUCT((CH$3=المنصرف!$E$3:$E$717)*1,('بيان العهد والتسويات'!$C125=المنصرف!$C$3:$C$717)*1,المنصرف!$J$3:$J$717)</f>
        <v>0</v>
      </c>
      <c r="CJ125" s="160">
        <f>SUMPRODUCT((CJ$3=المنصرف!$E$3:$E$717)*1,('بيان العهد والتسويات'!$C125=المنصرف!$C$3:$C$717)*1,المنصرف!$G$3:$G$717)</f>
        <v>0</v>
      </c>
      <c r="CK125" s="160">
        <f>SUMPRODUCT((CJ$3=المنصرف!$E$3:$E$717)*1,('بيان العهد والتسويات'!$C125=المنصرف!$C$3:$C$717)*1,المنصرف!$J$3:$J$717)</f>
        <v>0</v>
      </c>
      <c r="CL125" s="160">
        <f>SUMPRODUCT((CL$3=المنصرف!$E$3:$E$717)*1,('بيان العهد والتسويات'!$C125=المنصرف!$C$3:$C$717)*1,المنصرف!$G$3:$G$717)</f>
        <v>0</v>
      </c>
      <c r="CM125" s="160">
        <f>SUMPRODUCT((CL$3=المنصرف!$E$3:$E$717)*1,('بيان العهد والتسويات'!$C125=المنصرف!$C$3:$C$717)*1,المنصرف!$J$3:$J$717)</f>
        <v>0</v>
      </c>
      <c r="CN125" s="160">
        <f>SUMPRODUCT((CN$3=المنصرف!$E$3:$E$717)*1,('بيان العهد والتسويات'!$C125=المنصرف!$C$3:$C$717)*1,المنصرف!$G$3:$G$717)</f>
        <v>0</v>
      </c>
      <c r="CO125" s="160">
        <f>SUMPRODUCT((CN$3=المنصرف!$E$3:$E$717)*1,('بيان العهد والتسويات'!$C125=المنصرف!$C$3:$C$717)*1,المنصرف!$J$3:$J$717)</f>
        <v>0</v>
      </c>
      <c r="CP125" s="160">
        <f>SUMPRODUCT((CP$3=المنصرف!$E$3:$E$717)*1,('بيان العهد والتسويات'!$C125=المنصرف!$C$3:$C$717)*1,المنصرف!$G$3:$G$717)</f>
        <v>0</v>
      </c>
      <c r="CQ125" s="160">
        <f>SUMPRODUCT((CP$3=المنصرف!$E$3:$E$717)*1,('بيان العهد والتسويات'!$C125=المنصرف!$C$3:$C$717)*1,المنصرف!$J$3:$J$717)</f>
        <v>0</v>
      </c>
      <c r="CR125" s="160">
        <f>SUMPRODUCT((CR$3=المنصرف!$E$3:$E$717)*1,('بيان العهد والتسويات'!$C125=المنصرف!$C$3:$C$717)*1,المنصرف!$G$3:$G$717)</f>
        <v>0</v>
      </c>
      <c r="CS125" s="160">
        <f>SUMPRODUCT((CR$3=المنصرف!$E$3:$E$717)*1,('بيان العهد والتسويات'!$C125=المنصرف!$C$3:$C$717)*1,المنصرف!$J$3:$J$717)</f>
        <v>0</v>
      </c>
      <c r="CT125" s="160">
        <f>SUMPRODUCT((CT$3=المنصرف!$E$3:$E$717)*1,('بيان العهد والتسويات'!$C125=المنصرف!$C$3:$C$717)*1,المنصرف!$G$3:$G$717)</f>
        <v>0</v>
      </c>
      <c r="CU125" s="160">
        <f>SUMPRODUCT((CT$3=المنصرف!$E$3:$E$717)*1,('بيان العهد والتسويات'!$C125=المنصرف!$C$3:$C$717)*1,المنصرف!$J$3:$J$717)</f>
        <v>0</v>
      </c>
      <c r="CV125" s="160">
        <f>SUMPRODUCT((CV$3=المنصرف!$E$3:$E$717)*1,('بيان العهد والتسويات'!$C125=المنصرف!$C$3:$C$717)*1,المنصرف!$G$3:$G$717)</f>
        <v>0</v>
      </c>
      <c r="CW125" s="160">
        <f>SUMPRODUCT((CV$3=المنصرف!$E$3:$E$717)*1,('بيان العهد والتسويات'!$C125=المنصرف!$C$3:$C$717)*1,المنصرف!$J$3:$J$717)</f>
        <v>0</v>
      </c>
      <c r="CX125" s="160">
        <f>SUMPRODUCT((CX$3=المنصرف!$E$3:$E$717)*1,('بيان العهد والتسويات'!$C125=المنصرف!$C$3:$C$717)*1,المنصرف!$G$3:$G$717)</f>
        <v>0</v>
      </c>
      <c r="CY125" s="160">
        <f>SUMPRODUCT((CX$3=المنصرف!$E$3:$E$717)*1,('بيان العهد والتسويات'!$C125=المنصرف!$C$3:$C$717)*1,المنصرف!$J$3:$J$717)</f>
        <v>0</v>
      </c>
      <c r="CZ125" s="160">
        <f>SUMPRODUCT((CZ$3=المنصرف!$E$3:$E$717)*1,('بيان العهد والتسويات'!$C125=المنصرف!$C$3:$C$717)*1,المنصرف!$G$3:$G$717)</f>
        <v>0</v>
      </c>
      <c r="DA125" s="160">
        <f>SUMPRODUCT((CZ$3=المنصرف!$E$3:$E$717)*1,('بيان العهد والتسويات'!$C125=المنصرف!$C$3:$C$717)*1,المنصرف!$J$3:$J$717)</f>
        <v>0</v>
      </c>
    </row>
    <row r="126" spans="3:105" ht="20.25" x14ac:dyDescent="0.15">
      <c r="C126" s="134">
        <v>45958</v>
      </c>
      <c r="D126" s="121">
        <f>SUMPRODUCT(($D$3=المنصرف!$E$3:$E$717)*1,('بيان العهد والتسويات'!$C126=المنصرف!$C$3:$C$717)*1,المنصرف!$G$3:$G$717)</f>
        <v>0</v>
      </c>
      <c r="E126" s="122">
        <f>SUMPRODUCT(($D$3=المنصرف!$E$3:$E$717)*1,('بيان العهد والتسويات'!$C126=المنصرف!$C$3:$C$717)*1,المنصرف!$J$3:$J$717)</f>
        <v>0</v>
      </c>
      <c r="F126" s="124">
        <f>SUMPRODUCT(($F$3=المنصرف!$E$3:$E$717)*1,('بيان العهد والتسويات'!$C126=المنصرف!$C$3:$C$717)*1,المنصرف!$G$3:$G$717)</f>
        <v>0</v>
      </c>
      <c r="G126" s="123">
        <f>SUMPRODUCT(($F$3=المنصرف!$E$3:$E$717)*1,('بيان العهد والتسويات'!$C126=المنصرف!$C$3:$C$717)*1,المنصرف!$J$3:$J$717)</f>
        <v>0</v>
      </c>
      <c r="H126" s="121">
        <f>SUMPRODUCT(($H$3=المنصرف!$E$3:$E$717)*1,('بيان العهد والتسويات'!$C126=المنصرف!$C$3:$C$717)*1,المنصرف!$G$3:$G$717)</f>
        <v>0</v>
      </c>
      <c r="I126" s="122">
        <f>SUMPRODUCT(($H$3=المنصرف!$E$3:$E$717)*1,('بيان العهد والتسويات'!$C126=المنصرف!$C$3:$C$717)*1,المنصرف!$J$3:$J$717)</f>
        <v>0</v>
      </c>
      <c r="J126" s="124">
        <f>SUMPRODUCT(($J$3=المنصرف!$E$3:$E$717)*1,('بيان العهد والتسويات'!$C126=المنصرف!$C$3:$C$717)*1,المنصرف!$G$3:$G$717)</f>
        <v>0</v>
      </c>
      <c r="K126" s="123">
        <f>SUMPRODUCT(($J$3=المنصرف!$E$3:$E$717)*1,('بيان العهد والتسويات'!$C126=المنصرف!$C$3:$C$717)*1,المنصرف!$J$3:$J$717)</f>
        <v>0</v>
      </c>
      <c r="L126" s="121">
        <f>SUMPRODUCT(($L$3=المنصرف!$E$3:$E$717)*1,('بيان العهد والتسويات'!$C126=المنصرف!$C$3:$C$717)*1,المنصرف!$G$3:$G$717)</f>
        <v>0</v>
      </c>
      <c r="M126" s="122">
        <f>SUMPRODUCT(($L$3=المنصرف!$E$3:$E$717)*1,('بيان العهد والتسويات'!$C126=المنصرف!$C$3:$C$717)*1,المنصرف!$J$3:$J$717)</f>
        <v>0</v>
      </c>
      <c r="N126" s="124">
        <f>SUMPRODUCT(($N$3=المنصرف!$E$3:$E$717)*1,('بيان العهد والتسويات'!$C126=المنصرف!$C$3:$C$717)*1,المنصرف!$G$3:$G$717)</f>
        <v>0</v>
      </c>
      <c r="O126" s="123">
        <f>SUMPRODUCT(($N$3=المنصرف!$E$3:$E$717)*1,('بيان العهد والتسويات'!$C126=المنصرف!$C$3:$C$717)*1,المنصرف!$J$3:$J$717)</f>
        <v>0</v>
      </c>
      <c r="P126" s="121">
        <f>SUMPRODUCT(($P$3=المنصرف!$E$3:$E$717)*1,('بيان العهد والتسويات'!$C126=المنصرف!$C$3:$C$717)*1,المنصرف!$G$3:$G$717)</f>
        <v>0</v>
      </c>
      <c r="Q126" s="122">
        <f>SUMPRODUCT(($P$3=المنصرف!$E$3:$E$717)*1,('بيان العهد والتسويات'!$C126=المنصرف!$C$3:$C$717)*1,المنصرف!$J$3:$J$717)</f>
        <v>0</v>
      </c>
      <c r="R126" s="124">
        <f>SUMPRODUCT(($R$3=المنصرف!$E$3:$E$717)*1,('بيان العهد والتسويات'!$C126=المنصرف!$C$3:$C$717)*1,المنصرف!$G$3:$G$717)</f>
        <v>0</v>
      </c>
      <c r="S126" s="123">
        <f>SUMPRODUCT(($R$3=المنصرف!$E$3:$E$717)*1,('بيان العهد والتسويات'!$C126=المنصرف!$C$3:$C$717)*1,المنصرف!$J$3:$J$717)</f>
        <v>0</v>
      </c>
      <c r="T126" s="121">
        <f>SUMPRODUCT(($T$3=المنصرف!$E$3:$E$717)*1,('بيان العهد والتسويات'!$C126=المنصرف!$C$3:$C$717)*1,المنصرف!$G$3:$G$717)</f>
        <v>0</v>
      </c>
      <c r="U126" s="122">
        <f>SUMPRODUCT(($T$3=المنصرف!$E$3:$E$717)*1,('بيان العهد والتسويات'!$C126=المنصرف!$C$3:$C$717)*1,المنصرف!$J$3:$J$717)</f>
        <v>0</v>
      </c>
      <c r="V126" s="124">
        <f>SUMPRODUCT(($V$3=المنصرف!$E$3:$E$717)*1,('بيان العهد والتسويات'!$C126=المنصرف!$C$3:$C$717)*1,المنصرف!$G$3:$G$717)</f>
        <v>0</v>
      </c>
      <c r="W126" s="123">
        <f>SUMPRODUCT(($V$3=المنصرف!$E$3:$E$717)*1,('بيان العهد والتسويات'!$C126=المنصرف!$C$3:$C$717)*1,المنصرف!$J$3:$J$717)</f>
        <v>0</v>
      </c>
      <c r="X126" s="121">
        <f>SUMPRODUCT(($X$3=المنصرف!$E$3:$E$717)*1,('بيان العهد والتسويات'!$C126=المنصرف!$C$3:$C$717)*1,المنصرف!$G$3:$G$717)</f>
        <v>0</v>
      </c>
      <c r="Y126" s="122">
        <f>SUMPRODUCT(($X$3=المنصرف!$E$3:$E$717)*1,('بيان العهد والتسويات'!$C126=المنصرف!$C$3:$C$717)*1,المنصرف!$J$3:$J$717)</f>
        <v>0</v>
      </c>
      <c r="Z126" s="124">
        <f>SUMPRODUCT(($Z$3=المنصرف!$E$3:$E$717)*1,('بيان العهد والتسويات'!$C126=المنصرف!$C$3:$C$717)*1,المنصرف!$G$3:$G$717)</f>
        <v>0</v>
      </c>
      <c r="AA126" s="123">
        <f>SUMPRODUCT(($Z$3=المنصرف!$E$3:$E$717)*1,('بيان العهد والتسويات'!$C126=المنصرف!$C$3:$C$717)*1,المنصرف!$J$3:$J$717)</f>
        <v>0</v>
      </c>
      <c r="AB126" s="121">
        <f>SUMPRODUCT(($AB$3=المنصرف!$E$3:$E$717)*1,('بيان العهد والتسويات'!$C126=المنصرف!$C$3:$C$717)*1,المنصرف!$G$3:$G$717)</f>
        <v>0</v>
      </c>
      <c r="AC126" s="122">
        <f>SUMPRODUCT(($AB$3=المنصرف!$E$3:$E$717)*1,('بيان العهد والتسويات'!$C126=المنصرف!$C$3:$C$717)*1,المنصرف!$J$3:$J$717)</f>
        <v>0</v>
      </c>
      <c r="AD126" s="124">
        <f>SUMPRODUCT(($AD$3=المنصرف!$E$3:$E$717)*1,('بيان العهد والتسويات'!$C126=المنصرف!$C$3:$C$717)*1,المنصرف!$G$3:$G$717)</f>
        <v>0</v>
      </c>
      <c r="AE126" s="123">
        <f>SUMPRODUCT(($AD$3=المنصرف!$E$3:$E$717)*1,('بيان العهد والتسويات'!$C126=المنصرف!$C$3:$C$717)*1,المنصرف!$J$3:$J$717)</f>
        <v>0</v>
      </c>
      <c r="AF126" s="121">
        <f>SUMPRODUCT(($AF$3=المنصرف!$E$3:$E$717)*1,('بيان العهد والتسويات'!$C126=المنصرف!$C$3:$C$717)*1,المنصرف!$G$3:$G$717)</f>
        <v>0</v>
      </c>
      <c r="AG126" s="122">
        <f>SUMPRODUCT(($AF$3=المنصرف!$E$3:$E$717)*1,('بيان العهد والتسويات'!$C126=المنصرف!$C$3:$C$717)*1,المنصرف!$J$3:$J$717)</f>
        <v>0</v>
      </c>
      <c r="AH126" s="124">
        <f>SUMPRODUCT(($AH$3=المنصرف!$E$3:$E$717)*1,('بيان العهد والتسويات'!$C126=المنصرف!$C$3:$C$717)*1,المنصرف!$G$3:$G$717)</f>
        <v>0</v>
      </c>
      <c r="AI126" s="123">
        <f>SUMPRODUCT(($AH$3=المنصرف!$E$3:$E$717)*1,('بيان العهد والتسويات'!$C126=المنصرف!$C$3:$C$717)*1,المنصرف!$J$3:$J$717)</f>
        <v>0</v>
      </c>
      <c r="AJ126" s="145">
        <f>SUMPRODUCT((AJ$3=المنصرف!$E$3:$E$717)*1,('بيان العهد والتسويات'!$C126=المنصرف!$C$3:$C$717)*1,المنصرف!$G$3:$G$717)</f>
        <v>0</v>
      </c>
      <c r="AK126" s="145">
        <f>SUMPRODUCT((AJ$3=المنصرف!$E$3:$E$717)*1,('بيان العهد والتسويات'!$C126=المنصرف!$C$3:$C$717)*1,المنصرف!$J$3:$J$717)</f>
        <v>0</v>
      </c>
      <c r="AL126" s="161">
        <f>SUMPRODUCT((AL$3=المنصرف!$E$3:$E$717)*1,('بيان العهد والتسويات'!$C126=المنصرف!$C$3:$C$717)*1,المنصرف!$G$3:$G$717)</f>
        <v>0</v>
      </c>
      <c r="AM126" s="161">
        <f>SUMPRODUCT((AL$3=المنصرف!$E$3:$E$717)*1,('بيان العهد والتسويات'!$C126=المنصرف!$C$3:$C$717)*1,المنصرف!$J$3:$J$717)</f>
        <v>0</v>
      </c>
      <c r="AN126" s="160">
        <f>SUMPRODUCT((AN$3=المنصرف!$E$3:$E$717)*1,('بيان العهد والتسويات'!$C126=المنصرف!$C$3:$C$717)*1,المنصرف!$G$3:$G$717)</f>
        <v>0</v>
      </c>
      <c r="AO126" s="160">
        <f>SUMPRODUCT((AN$3=المنصرف!$E$3:$E$717)*1,('بيان العهد والتسويات'!$C126=المنصرف!$C$3:$C$717)*1,المنصرف!$J$3:$J$717)</f>
        <v>0</v>
      </c>
      <c r="AP126" s="160">
        <f>SUMPRODUCT((AP$3=المنصرف!$E$3:$E$717)*1,('بيان العهد والتسويات'!$C126=المنصرف!$C$3:$C$717)*1,المنصرف!$G$3:$G$717)</f>
        <v>0</v>
      </c>
      <c r="AQ126" s="160">
        <f>SUMPRODUCT((AP$3=المنصرف!$E$3:$E$717)*1,('بيان العهد والتسويات'!$C126=المنصرف!$C$3:$C$717)*1,المنصرف!$J$3:$J$717)</f>
        <v>0</v>
      </c>
      <c r="AR126" s="160">
        <f>SUMPRODUCT((AR$3=المنصرف!$E$3:$E$717)*1,('بيان العهد والتسويات'!$C126=المنصرف!$C$3:$C$717)*1,المنصرف!$G$3:$G$717)</f>
        <v>0</v>
      </c>
      <c r="AS126" s="160">
        <f>SUMPRODUCT((AR$3=المنصرف!$E$3:$E$717)*1,('بيان العهد والتسويات'!$C126=المنصرف!$C$3:$C$717)*1,المنصرف!$J$3:$J$717)</f>
        <v>0</v>
      </c>
      <c r="AT126" s="160">
        <f>SUMPRODUCT((AT$3=المنصرف!$E$3:$E$717)*1,('بيان العهد والتسويات'!$C126=المنصرف!$C$3:$C$717)*1,المنصرف!$G$3:$G$717)</f>
        <v>0</v>
      </c>
      <c r="AU126" s="160">
        <f>SUMPRODUCT((AT$3=المنصرف!$E$3:$E$717)*1,('بيان العهد والتسويات'!$C126=المنصرف!$C$3:$C$717)*1,المنصرف!$J$3:$J$717)</f>
        <v>0</v>
      </c>
      <c r="AV126" s="160">
        <f>SUMPRODUCT((AV$3=المنصرف!$E$3:$E$717)*1,('بيان العهد والتسويات'!$C126=المنصرف!$C$3:$C$717)*1,المنصرف!$G$3:$G$717)</f>
        <v>0</v>
      </c>
      <c r="AW126" s="160">
        <f>SUMPRODUCT((AV$3=المنصرف!$E$3:$E$717)*1,('بيان العهد والتسويات'!$C126=المنصرف!$C$3:$C$717)*1,المنصرف!$J$3:$J$717)</f>
        <v>0</v>
      </c>
      <c r="AX126" s="160">
        <f>SUMPRODUCT((AX$3=المنصرف!$E$3:$E$717)*1,('بيان العهد والتسويات'!$C126=المنصرف!$C$3:$C$717)*1,المنصرف!$G$3:$G$717)</f>
        <v>0</v>
      </c>
      <c r="AY126" s="160">
        <f>SUMPRODUCT((AX$3=المنصرف!$E$3:$E$717)*1,('بيان العهد والتسويات'!$C126=المنصرف!$C$3:$C$717)*1,المنصرف!$J$3:$J$717)</f>
        <v>0</v>
      </c>
      <c r="AZ126" s="160">
        <f>SUMPRODUCT((AZ$3=المنصرف!$E$3:$E$717)*1,('بيان العهد والتسويات'!$C126=المنصرف!$C$3:$C$717)*1,المنصرف!$G$3:$G$717)</f>
        <v>0</v>
      </c>
      <c r="BA126" s="160">
        <f>SUMPRODUCT((AZ$3=المنصرف!$E$3:$E$717)*1,('بيان العهد والتسويات'!$C126=المنصرف!$C$3:$C$717)*1,المنصرف!$J$3:$J$717)</f>
        <v>0</v>
      </c>
      <c r="BB126" s="160">
        <f>SUMPRODUCT((BB$3=المنصرف!$E$3:$E$717)*1,('بيان العهد والتسويات'!$C126=المنصرف!$C$3:$C$717)*1,المنصرف!$G$3:$G$717)</f>
        <v>0</v>
      </c>
      <c r="BC126" s="160">
        <f>SUMPRODUCT((BB$3=المنصرف!$E$3:$E$717)*1,('بيان العهد والتسويات'!$C126=المنصرف!$C$3:$C$717)*1,المنصرف!$J$3:$J$717)</f>
        <v>0</v>
      </c>
      <c r="BD126" s="160">
        <f>SUMPRODUCT((BD$3=المنصرف!$E$3:$E$717)*1,('بيان العهد والتسويات'!$C126=المنصرف!$C$3:$C$717)*1,المنصرف!$G$3:$G$717)</f>
        <v>0</v>
      </c>
      <c r="BE126" s="160">
        <f>SUMPRODUCT((BD$3=المنصرف!$E$3:$E$717)*1,('بيان العهد والتسويات'!$C126=المنصرف!$C$3:$C$717)*1,المنصرف!$J$3:$J$717)</f>
        <v>0</v>
      </c>
      <c r="BF126" s="160">
        <f>SUMPRODUCT((BF$3=المنصرف!$E$3:$E$717)*1,('بيان العهد والتسويات'!$C126=المنصرف!$C$3:$C$717)*1,المنصرف!$G$3:$G$717)</f>
        <v>0</v>
      </c>
      <c r="BG126" s="160">
        <f>SUMPRODUCT((BF$3=المنصرف!$E$3:$E$717)*1,('بيان العهد والتسويات'!$C126=المنصرف!$C$3:$C$717)*1,المنصرف!$J$3:$J$717)</f>
        <v>0</v>
      </c>
      <c r="BH126" s="160">
        <f>SUMPRODUCT((BH$3=المنصرف!$E$3:$E$717)*1,('بيان العهد والتسويات'!$C126=المنصرف!$C$3:$C$717)*1,المنصرف!$G$3:$G$717)</f>
        <v>0</v>
      </c>
      <c r="BI126" s="160">
        <f>SUMPRODUCT((BH$3=المنصرف!$E$3:$E$717)*1,('بيان العهد والتسويات'!$C126=المنصرف!$C$3:$C$717)*1,المنصرف!$J$3:$J$717)</f>
        <v>0</v>
      </c>
      <c r="BJ126" s="160">
        <f>SUMPRODUCT((BJ$3=المنصرف!$E$3:$E$717)*1,('بيان العهد والتسويات'!$C126=المنصرف!$C$3:$C$717)*1,المنصرف!$G$3:$G$717)</f>
        <v>0</v>
      </c>
      <c r="BK126" s="160">
        <f>SUMPRODUCT((BJ$3=المنصرف!$E$3:$E$717)*1,('بيان العهد والتسويات'!$C126=المنصرف!$C$3:$C$717)*1,المنصرف!$J$3:$J$717)</f>
        <v>0</v>
      </c>
      <c r="BL126" s="160">
        <f>SUMPRODUCT((BL$3=المنصرف!$E$3:$E$717)*1,('بيان العهد والتسويات'!$C126=المنصرف!$C$3:$C$717)*1,المنصرف!$G$3:$G$717)</f>
        <v>0</v>
      </c>
      <c r="BM126" s="160">
        <f>SUMPRODUCT((BL$3=المنصرف!$E$3:$E$717)*1,('بيان العهد والتسويات'!$C126=المنصرف!$C$3:$C$717)*1,المنصرف!$J$3:$J$717)</f>
        <v>0</v>
      </c>
      <c r="BN126" s="160">
        <f>SUMPRODUCT((BN$3=المنصرف!$E$3:$E$717)*1,('بيان العهد والتسويات'!$C126=المنصرف!$C$3:$C$717)*1,المنصرف!$G$3:$G$717)</f>
        <v>0</v>
      </c>
      <c r="BO126" s="160">
        <f>SUMPRODUCT((BN$3=المنصرف!$E$3:$E$717)*1,('بيان العهد والتسويات'!$C126=المنصرف!$C$3:$C$717)*1,المنصرف!$J$3:$J$717)</f>
        <v>0</v>
      </c>
      <c r="BP126" s="160">
        <f>SUMPRODUCT((BP$3=المنصرف!$E$3:$E$717)*1,('بيان العهد والتسويات'!$C126=المنصرف!$C$3:$C$717)*1,المنصرف!$G$3:$G$717)</f>
        <v>0</v>
      </c>
      <c r="BQ126" s="160">
        <f>SUMPRODUCT((BP$3=المنصرف!$E$3:$E$717)*1,('بيان العهد والتسويات'!$C126=المنصرف!$C$3:$C$717)*1,المنصرف!$J$3:$J$717)</f>
        <v>0</v>
      </c>
      <c r="BR126" s="160">
        <f>SUMPRODUCT((BR$3=المنصرف!$E$3:$E$717)*1,('بيان العهد والتسويات'!$C126=المنصرف!$C$3:$C$717)*1,المنصرف!$G$3:$G$717)</f>
        <v>0</v>
      </c>
      <c r="BS126" s="160">
        <f>SUMPRODUCT((BR$3=المنصرف!$E$3:$E$717)*1,('بيان العهد والتسويات'!$C126=المنصرف!$C$3:$C$717)*1,المنصرف!$J$3:$J$717)</f>
        <v>0</v>
      </c>
      <c r="BT126" s="160">
        <f>SUMPRODUCT((BT$3=المنصرف!$E$3:$E$717)*1,('بيان العهد والتسويات'!$C126=المنصرف!$C$3:$C$717)*1,المنصرف!$G$3:$G$717)</f>
        <v>0</v>
      </c>
      <c r="BU126" s="160">
        <f>SUMPRODUCT((BT$3=المنصرف!$E$3:$E$717)*1,('بيان العهد والتسويات'!$C126=المنصرف!$C$3:$C$717)*1,المنصرف!$J$3:$J$717)</f>
        <v>0</v>
      </c>
      <c r="BV126" s="160">
        <f>SUMPRODUCT((BV$3=المنصرف!$E$3:$E$717)*1,('بيان العهد والتسويات'!$C126=المنصرف!$C$3:$C$717)*1,المنصرف!$G$3:$G$717)</f>
        <v>0</v>
      </c>
      <c r="BW126" s="160">
        <f>SUMPRODUCT((BV$3=المنصرف!$E$3:$E$717)*1,('بيان العهد والتسويات'!$C126=المنصرف!$C$3:$C$717)*1,المنصرف!$J$3:$J$717)</f>
        <v>0</v>
      </c>
      <c r="BX126" s="160">
        <f>SUMPRODUCT((BX$3=المنصرف!$E$3:$E$717)*1,('بيان العهد والتسويات'!$C126=المنصرف!$C$3:$C$717)*1,المنصرف!$G$3:$G$717)</f>
        <v>0</v>
      </c>
      <c r="BY126" s="160">
        <f>SUMPRODUCT((BX$3=المنصرف!$E$3:$E$717)*1,('بيان العهد والتسويات'!$C126=المنصرف!$C$3:$C$717)*1,المنصرف!$J$3:$J$717)</f>
        <v>0</v>
      </c>
      <c r="BZ126" s="160">
        <f>SUMPRODUCT((BZ$3=المنصرف!$E$3:$E$717)*1,('بيان العهد والتسويات'!$C126=المنصرف!$C$3:$C$717)*1,المنصرف!$G$3:$G$717)</f>
        <v>0</v>
      </c>
      <c r="CA126" s="160">
        <f>SUMPRODUCT((BZ$3=المنصرف!$E$3:$E$717)*1,('بيان العهد والتسويات'!$C126=المنصرف!$C$3:$C$717)*1,المنصرف!$J$3:$J$717)</f>
        <v>0</v>
      </c>
      <c r="CB126" s="160">
        <f>SUMPRODUCT((CB$3=المنصرف!$E$3:$E$717)*1,('بيان العهد والتسويات'!$C126=المنصرف!$C$3:$C$717)*1,المنصرف!$G$3:$G$717)</f>
        <v>0</v>
      </c>
      <c r="CC126" s="160">
        <f>SUMPRODUCT((CB$3=المنصرف!$E$3:$E$717)*1,('بيان العهد والتسويات'!$C126=المنصرف!$C$3:$C$717)*1,المنصرف!$J$3:$J$717)</f>
        <v>0</v>
      </c>
      <c r="CD126" s="160">
        <f>SUMPRODUCT((CD$3=المنصرف!$E$3:$E$717)*1,('بيان العهد والتسويات'!$C126=المنصرف!$C$3:$C$717)*1,المنصرف!$G$3:$G$717)</f>
        <v>0</v>
      </c>
      <c r="CE126" s="160">
        <f>SUMPRODUCT((CD$3=المنصرف!$E$3:$E$717)*1,('بيان العهد والتسويات'!$C126=المنصرف!$C$3:$C$717)*1,المنصرف!$J$3:$J$717)</f>
        <v>0</v>
      </c>
      <c r="CF126" s="160">
        <f>SUMPRODUCT((CF$3=المنصرف!$E$3:$E$717)*1,('بيان العهد والتسويات'!$C126=المنصرف!$C$3:$C$717)*1,المنصرف!$G$3:$G$717)</f>
        <v>0</v>
      </c>
      <c r="CG126" s="160">
        <f>SUMPRODUCT((CF$3=المنصرف!$E$3:$E$717)*1,('بيان العهد والتسويات'!$C126=المنصرف!$C$3:$C$717)*1,المنصرف!$J$3:$J$717)</f>
        <v>0</v>
      </c>
      <c r="CH126" s="160">
        <f>SUMPRODUCT((CH$3=المنصرف!$E$3:$E$717)*1,('بيان العهد والتسويات'!$C126=المنصرف!$C$3:$C$717)*1,المنصرف!$G$3:$G$717)</f>
        <v>0</v>
      </c>
      <c r="CI126" s="160">
        <f>SUMPRODUCT((CH$3=المنصرف!$E$3:$E$717)*1,('بيان العهد والتسويات'!$C126=المنصرف!$C$3:$C$717)*1,المنصرف!$J$3:$J$717)</f>
        <v>0</v>
      </c>
      <c r="CJ126" s="160">
        <f>SUMPRODUCT((CJ$3=المنصرف!$E$3:$E$717)*1,('بيان العهد والتسويات'!$C126=المنصرف!$C$3:$C$717)*1,المنصرف!$G$3:$G$717)</f>
        <v>0</v>
      </c>
      <c r="CK126" s="160">
        <f>SUMPRODUCT((CJ$3=المنصرف!$E$3:$E$717)*1,('بيان العهد والتسويات'!$C126=المنصرف!$C$3:$C$717)*1,المنصرف!$J$3:$J$717)</f>
        <v>0</v>
      </c>
      <c r="CL126" s="160">
        <f>SUMPRODUCT((CL$3=المنصرف!$E$3:$E$717)*1,('بيان العهد والتسويات'!$C126=المنصرف!$C$3:$C$717)*1,المنصرف!$G$3:$G$717)</f>
        <v>0</v>
      </c>
      <c r="CM126" s="160">
        <f>SUMPRODUCT((CL$3=المنصرف!$E$3:$E$717)*1,('بيان العهد والتسويات'!$C126=المنصرف!$C$3:$C$717)*1,المنصرف!$J$3:$J$717)</f>
        <v>0</v>
      </c>
      <c r="CN126" s="160">
        <f>SUMPRODUCT((CN$3=المنصرف!$E$3:$E$717)*1,('بيان العهد والتسويات'!$C126=المنصرف!$C$3:$C$717)*1,المنصرف!$G$3:$G$717)</f>
        <v>0</v>
      </c>
      <c r="CO126" s="160">
        <f>SUMPRODUCT((CN$3=المنصرف!$E$3:$E$717)*1,('بيان العهد والتسويات'!$C126=المنصرف!$C$3:$C$717)*1,المنصرف!$J$3:$J$717)</f>
        <v>0</v>
      </c>
      <c r="CP126" s="160">
        <f>SUMPRODUCT((CP$3=المنصرف!$E$3:$E$717)*1,('بيان العهد والتسويات'!$C126=المنصرف!$C$3:$C$717)*1,المنصرف!$G$3:$G$717)</f>
        <v>0</v>
      </c>
      <c r="CQ126" s="160">
        <f>SUMPRODUCT((CP$3=المنصرف!$E$3:$E$717)*1,('بيان العهد والتسويات'!$C126=المنصرف!$C$3:$C$717)*1,المنصرف!$J$3:$J$717)</f>
        <v>0</v>
      </c>
      <c r="CR126" s="160">
        <f>SUMPRODUCT((CR$3=المنصرف!$E$3:$E$717)*1,('بيان العهد والتسويات'!$C126=المنصرف!$C$3:$C$717)*1,المنصرف!$G$3:$G$717)</f>
        <v>0</v>
      </c>
      <c r="CS126" s="160">
        <f>SUMPRODUCT((CR$3=المنصرف!$E$3:$E$717)*1,('بيان العهد والتسويات'!$C126=المنصرف!$C$3:$C$717)*1,المنصرف!$J$3:$J$717)</f>
        <v>0</v>
      </c>
      <c r="CT126" s="160">
        <f>SUMPRODUCT((CT$3=المنصرف!$E$3:$E$717)*1,('بيان العهد والتسويات'!$C126=المنصرف!$C$3:$C$717)*1,المنصرف!$G$3:$G$717)</f>
        <v>0</v>
      </c>
      <c r="CU126" s="160">
        <f>SUMPRODUCT((CT$3=المنصرف!$E$3:$E$717)*1,('بيان العهد والتسويات'!$C126=المنصرف!$C$3:$C$717)*1,المنصرف!$J$3:$J$717)</f>
        <v>0</v>
      </c>
      <c r="CV126" s="160">
        <f>SUMPRODUCT((CV$3=المنصرف!$E$3:$E$717)*1,('بيان العهد والتسويات'!$C126=المنصرف!$C$3:$C$717)*1,المنصرف!$G$3:$G$717)</f>
        <v>0</v>
      </c>
      <c r="CW126" s="160">
        <f>SUMPRODUCT((CV$3=المنصرف!$E$3:$E$717)*1,('بيان العهد والتسويات'!$C126=المنصرف!$C$3:$C$717)*1,المنصرف!$J$3:$J$717)</f>
        <v>0</v>
      </c>
      <c r="CX126" s="160">
        <f>SUMPRODUCT((CX$3=المنصرف!$E$3:$E$717)*1,('بيان العهد والتسويات'!$C126=المنصرف!$C$3:$C$717)*1,المنصرف!$G$3:$G$717)</f>
        <v>0</v>
      </c>
      <c r="CY126" s="160">
        <f>SUMPRODUCT((CX$3=المنصرف!$E$3:$E$717)*1,('بيان العهد والتسويات'!$C126=المنصرف!$C$3:$C$717)*1,المنصرف!$J$3:$J$717)</f>
        <v>0</v>
      </c>
      <c r="CZ126" s="160">
        <f>SUMPRODUCT((CZ$3=المنصرف!$E$3:$E$717)*1,('بيان العهد والتسويات'!$C126=المنصرف!$C$3:$C$717)*1,المنصرف!$G$3:$G$717)</f>
        <v>0</v>
      </c>
      <c r="DA126" s="160">
        <f>SUMPRODUCT((CZ$3=المنصرف!$E$3:$E$717)*1,('بيان العهد والتسويات'!$C126=المنصرف!$C$3:$C$717)*1,المنصرف!$J$3:$J$717)</f>
        <v>0</v>
      </c>
    </row>
    <row r="127" spans="3:105" ht="20.25" x14ac:dyDescent="0.15">
      <c r="C127" s="134">
        <v>45959</v>
      </c>
      <c r="D127" s="121">
        <f>SUMPRODUCT(($D$3=المنصرف!$E$3:$E$717)*1,('بيان العهد والتسويات'!$C127=المنصرف!$C$3:$C$717)*1,المنصرف!$G$3:$G$717)</f>
        <v>0</v>
      </c>
      <c r="E127" s="122">
        <f>SUMPRODUCT(($D$3=المنصرف!$E$3:$E$717)*1,('بيان العهد والتسويات'!$C127=المنصرف!$C$3:$C$717)*1,المنصرف!$J$3:$J$717)</f>
        <v>0</v>
      </c>
      <c r="F127" s="124">
        <f>SUMPRODUCT(($F$3=المنصرف!$E$3:$E$717)*1,('بيان العهد والتسويات'!$C127=المنصرف!$C$3:$C$717)*1,المنصرف!$G$3:$G$717)</f>
        <v>0</v>
      </c>
      <c r="G127" s="123">
        <f>SUMPRODUCT(($F$3=المنصرف!$E$3:$E$717)*1,('بيان العهد والتسويات'!$C127=المنصرف!$C$3:$C$717)*1,المنصرف!$J$3:$J$717)</f>
        <v>0</v>
      </c>
      <c r="H127" s="121">
        <f>SUMPRODUCT(($H$3=المنصرف!$E$3:$E$717)*1,('بيان العهد والتسويات'!$C127=المنصرف!$C$3:$C$717)*1,المنصرف!$G$3:$G$717)</f>
        <v>0</v>
      </c>
      <c r="I127" s="122">
        <f>SUMPRODUCT(($H$3=المنصرف!$E$3:$E$717)*1,('بيان العهد والتسويات'!$C127=المنصرف!$C$3:$C$717)*1,المنصرف!$J$3:$J$717)</f>
        <v>0</v>
      </c>
      <c r="J127" s="124">
        <f>SUMPRODUCT(($J$3=المنصرف!$E$3:$E$717)*1,('بيان العهد والتسويات'!$C127=المنصرف!$C$3:$C$717)*1,المنصرف!$G$3:$G$717)</f>
        <v>0</v>
      </c>
      <c r="K127" s="123">
        <f>SUMPRODUCT(($J$3=المنصرف!$E$3:$E$717)*1,('بيان العهد والتسويات'!$C127=المنصرف!$C$3:$C$717)*1,المنصرف!$J$3:$J$717)</f>
        <v>0</v>
      </c>
      <c r="L127" s="121">
        <f>SUMPRODUCT(($L$3=المنصرف!$E$3:$E$717)*1,('بيان العهد والتسويات'!$C127=المنصرف!$C$3:$C$717)*1,المنصرف!$G$3:$G$717)</f>
        <v>0</v>
      </c>
      <c r="M127" s="122">
        <f>SUMPRODUCT(($L$3=المنصرف!$E$3:$E$717)*1,('بيان العهد والتسويات'!$C127=المنصرف!$C$3:$C$717)*1,المنصرف!$J$3:$J$717)</f>
        <v>0</v>
      </c>
      <c r="N127" s="124">
        <f>SUMPRODUCT(($N$3=المنصرف!$E$3:$E$717)*1,('بيان العهد والتسويات'!$C127=المنصرف!$C$3:$C$717)*1,المنصرف!$G$3:$G$717)</f>
        <v>0</v>
      </c>
      <c r="O127" s="123">
        <f>SUMPRODUCT(($N$3=المنصرف!$E$3:$E$717)*1,('بيان العهد والتسويات'!$C127=المنصرف!$C$3:$C$717)*1,المنصرف!$J$3:$J$717)</f>
        <v>0</v>
      </c>
      <c r="P127" s="121">
        <f>SUMPRODUCT(($P$3=المنصرف!$E$3:$E$717)*1,('بيان العهد والتسويات'!$C127=المنصرف!$C$3:$C$717)*1,المنصرف!$G$3:$G$717)</f>
        <v>0</v>
      </c>
      <c r="Q127" s="122">
        <f>SUMPRODUCT(($P$3=المنصرف!$E$3:$E$717)*1,('بيان العهد والتسويات'!$C127=المنصرف!$C$3:$C$717)*1,المنصرف!$J$3:$J$717)</f>
        <v>0</v>
      </c>
      <c r="R127" s="124">
        <f>SUMPRODUCT(($R$3=المنصرف!$E$3:$E$717)*1,('بيان العهد والتسويات'!$C127=المنصرف!$C$3:$C$717)*1,المنصرف!$G$3:$G$717)</f>
        <v>0</v>
      </c>
      <c r="S127" s="123">
        <f>SUMPRODUCT(($R$3=المنصرف!$E$3:$E$717)*1,('بيان العهد والتسويات'!$C127=المنصرف!$C$3:$C$717)*1,المنصرف!$J$3:$J$717)</f>
        <v>0</v>
      </c>
      <c r="T127" s="121">
        <f>SUMPRODUCT(($T$3=المنصرف!$E$3:$E$717)*1,('بيان العهد والتسويات'!$C127=المنصرف!$C$3:$C$717)*1,المنصرف!$G$3:$G$717)</f>
        <v>0</v>
      </c>
      <c r="U127" s="122">
        <f>SUMPRODUCT(($T$3=المنصرف!$E$3:$E$717)*1,('بيان العهد والتسويات'!$C127=المنصرف!$C$3:$C$717)*1,المنصرف!$J$3:$J$717)</f>
        <v>0</v>
      </c>
      <c r="V127" s="124">
        <f>SUMPRODUCT(($V$3=المنصرف!$E$3:$E$717)*1,('بيان العهد والتسويات'!$C127=المنصرف!$C$3:$C$717)*1,المنصرف!$G$3:$G$717)</f>
        <v>0</v>
      </c>
      <c r="W127" s="123">
        <f>SUMPRODUCT(($V$3=المنصرف!$E$3:$E$717)*1,('بيان العهد والتسويات'!$C127=المنصرف!$C$3:$C$717)*1,المنصرف!$J$3:$J$717)</f>
        <v>0</v>
      </c>
      <c r="X127" s="121">
        <f>SUMPRODUCT(($X$3=المنصرف!$E$3:$E$717)*1,('بيان العهد والتسويات'!$C127=المنصرف!$C$3:$C$717)*1,المنصرف!$G$3:$G$717)</f>
        <v>0</v>
      </c>
      <c r="Y127" s="122">
        <f>SUMPRODUCT(($X$3=المنصرف!$E$3:$E$717)*1,('بيان العهد والتسويات'!$C127=المنصرف!$C$3:$C$717)*1,المنصرف!$J$3:$J$717)</f>
        <v>0</v>
      </c>
      <c r="Z127" s="124">
        <f>SUMPRODUCT(($Z$3=المنصرف!$E$3:$E$717)*1,('بيان العهد والتسويات'!$C127=المنصرف!$C$3:$C$717)*1,المنصرف!$G$3:$G$717)</f>
        <v>0</v>
      </c>
      <c r="AA127" s="123">
        <f>SUMPRODUCT(($Z$3=المنصرف!$E$3:$E$717)*1,('بيان العهد والتسويات'!$C127=المنصرف!$C$3:$C$717)*1,المنصرف!$J$3:$J$717)</f>
        <v>0</v>
      </c>
      <c r="AB127" s="121">
        <f>SUMPRODUCT(($AB$3=المنصرف!$E$3:$E$717)*1,('بيان العهد والتسويات'!$C127=المنصرف!$C$3:$C$717)*1,المنصرف!$G$3:$G$717)</f>
        <v>0</v>
      </c>
      <c r="AC127" s="122">
        <f>SUMPRODUCT(($AB$3=المنصرف!$E$3:$E$717)*1,('بيان العهد والتسويات'!$C127=المنصرف!$C$3:$C$717)*1,المنصرف!$J$3:$J$717)</f>
        <v>0</v>
      </c>
      <c r="AD127" s="124">
        <f>SUMPRODUCT(($AD$3=المنصرف!$E$3:$E$717)*1,('بيان العهد والتسويات'!$C127=المنصرف!$C$3:$C$717)*1,المنصرف!$G$3:$G$717)</f>
        <v>0</v>
      </c>
      <c r="AE127" s="123">
        <f>SUMPRODUCT(($AD$3=المنصرف!$E$3:$E$717)*1,('بيان العهد والتسويات'!$C127=المنصرف!$C$3:$C$717)*1,المنصرف!$J$3:$J$717)</f>
        <v>0</v>
      </c>
      <c r="AF127" s="121">
        <f>SUMPRODUCT(($AF$3=المنصرف!$E$3:$E$717)*1,('بيان العهد والتسويات'!$C127=المنصرف!$C$3:$C$717)*1,المنصرف!$G$3:$G$717)</f>
        <v>0</v>
      </c>
      <c r="AG127" s="122">
        <f>SUMPRODUCT(($AF$3=المنصرف!$E$3:$E$717)*1,('بيان العهد والتسويات'!$C127=المنصرف!$C$3:$C$717)*1,المنصرف!$J$3:$J$717)</f>
        <v>0</v>
      </c>
      <c r="AH127" s="124">
        <f>SUMPRODUCT(($AH$3=المنصرف!$E$3:$E$717)*1,('بيان العهد والتسويات'!$C127=المنصرف!$C$3:$C$717)*1,المنصرف!$G$3:$G$717)</f>
        <v>0</v>
      </c>
      <c r="AI127" s="123">
        <f>SUMPRODUCT(($AH$3=المنصرف!$E$3:$E$717)*1,('بيان العهد والتسويات'!$C127=المنصرف!$C$3:$C$717)*1,المنصرف!$J$3:$J$717)</f>
        <v>0</v>
      </c>
      <c r="AJ127" s="145">
        <f>SUMPRODUCT((AJ$3=المنصرف!$E$3:$E$717)*1,('بيان العهد والتسويات'!$C127=المنصرف!$C$3:$C$717)*1,المنصرف!$G$3:$G$717)</f>
        <v>0</v>
      </c>
      <c r="AK127" s="145">
        <f>SUMPRODUCT((AJ$3=المنصرف!$E$3:$E$717)*1,('بيان العهد والتسويات'!$C127=المنصرف!$C$3:$C$717)*1,المنصرف!$J$3:$J$717)</f>
        <v>0</v>
      </c>
      <c r="AL127" s="161">
        <f>SUMPRODUCT((AL$3=المنصرف!$E$3:$E$717)*1,('بيان العهد والتسويات'!$C127=المنصرف!$C$3:$C$717)*1,المنصرف!$G$3:$G$717)</f>
        <v>0</v>
      </c>
      <c r="AM127" s="161">
        <f>SUMPRODUCT((AL$3=المنصرف!$E$3:$E$717)*1,('بيان العهد والتسويات'!$C127=المنصرف!$C$3:$C$717)*1,المنصرف!$J$3:$J$717)</f>
        <v>0</v>
      </c>
      <c r="AN127" s="160">
        <f>SUMPRODUCT((AN$3=المنصرف!$E$3:$E$717)*1,('بيان العهد والتسويات'!$C127=المنصرف!$C$3:$C$717)*1,المنصرف!$G$3:$G$717)</f>
        <v>0</v>
      </c>
      <c r="AO127" s="160">
        <f>SUMPRODUCT((AN$3=المنصرف!$E$3:$E$717)*1,('بيان العهد والتسويات'!$C127=المنصرف!$C$3:$C$717)*1,المنصرف!$J$3:$J$717)</f>
        <v>0</v>
      </c>
      <c r="AP127" s="160">
        <f>SUMPRODUCT((AP$3=المنصرف!$E$3:$E$717)*1,('بيان العهد والتسويات'!$C127=المنصرف!$C$3:$C$717)*1,المنصرف!$G$3:$G$717)</f>
        <v>0</v>
      </c>
      <c r="AQ127" s="160">
        <f>SUMPRODUCT((AP$3=المنصرف!$E$3:$E$717)*1,('بيان العهد والتسويات'!$C127=المنصرف!$C$3:$C$717)*1,المنصرف!$J$3:$J$717)</f>
        <v>0</v>
      </c>
      <c r="AR127" s="160">
        <f>SUMPRODUCT((AR$3=المنصرف!$E$3:$E$717)*1,('بيان العهد والتسويات'!$C127=المنصرف!$C$3:$C$717)*1,المنصرف!$G$3:$G$717)</f>
        <v>0</v>
      </c>
      <c r="AS127" s="160">
        <f>SUMPRODUCT((AR$3=المنصرف!$E$3:$E$717)*1,('بيان العهد والتسويات'!$C127=المنصرف!$C$3:$C$717)*1,المنصرف!$J$3:$J$717)</f>
        <v>0</v>
      </c>
      <c r="AT127" s="160">
        <f>SUMPRODUCT((AT$3=المنصرف!$E$3:$E$717)*1,('بيان العهد والتسويات'!$C127=المنصرف!$C$3:$C$717)*1,المنصرف!$G$3:$G$717)</f>
        <v>0</v>
      </c>
      <c r="AU127" s="160">
        <f>SUMPRODUCT((AT$3=المنصرف!$E$3:$E$717)*1,('بيان العهد والتسويات'!$C127=المنصرف!$C$3:$C$717)*1,المنصرف!$J$3:$J$717)</f>
        <v>0</v>
      </c>
      <c r="AV127" s="160">
        <f>SUMPRODUCT((AV$3=المنصرف!$E$3:$E$717)*1,('بيان العهد والتسويات'!$C127=المنصرف!$C$3:$C$717)*1,المنصرف!$G$3:$G$717)</f>
        <v>0</v>
      </c>
      <c r="AW127" s="160">
        <f>SUMPRODUCT((AV$3=المنصرف!$E$3:$E$717)*1,('بيان العهد والتسويات'!$C127=المنصرف!$C$3:$C$717)*1,المنصرف!$J$3:$J$717)</f>
        <v>0</v>
      </c>
      <c r="AX127" s="160">
        <f>SUMPRODUCT((AX$3=المنصرف!$E$3:$E$717)*1,('بيان العهد والتسويات'!$C127=المنصرف!$C$3:$C$717)*1,المنصرف!$G$3:$G$717)</f>
        <v>0</v>
      </c>
      <c r="AY127" s="160">
        <f>SUMPRODUCT((AX$3=المنصرف!$E$3:$E$717)*1,('بيان العهد والتسويات'!$C127=المنصرف!$C$3:$C$717)*1,المنصرف!$J$3:$J$717)</f>
        <v>0</v>
      </c>
      <c r="AZ127" s="160">
        <f>SUMPRODUCT((AZ$3=المنصرف!$E$3:$E$717)*1,('بيان العهد والتسويات'!$C127=المنصرف!$C$3:$C$717)*1,المنصرف!$G$3:$G$717)</f>
        <v>0</v>
      </c>
      <c r="BA127" s="160">
        <f>SUMPRODUCT((AZ$3=المنصرف!$E$3:$E$717)*1,('بيان العهد والتسويات'!$C127=المنصرف!$C$3:$C$717)*1,المنصرف!$J$3:$J$717)</f>
        <v>0</v>
      </c>
      <c r="BB127" s="160">
        <f>SUMPRODUCT((BB$3=المنصرف!$E$3:$E$717)*1,('بيان العهد والتسويات'!$C127=المنصرف!$C$3:$C$717)*1,المنصرف!$G$3:$G$717)</f>
        <v>0</v>
      </c>
      <c r="BC127" s="160">
        <f>SUMPRODUCT((BB$3=المنصرف!$E$3:$E$717)*1,('بيان العهد والتسويات'!$C127=المنصرف!$C$3:$C$717)*1,المنصرف!$J$3:$J$717)</f>
        <v>0</v>
      </c>
      <c r="BD127" s="160">
        <f>SUMPRODUCT((BD$3=المنصرف!$E$3:$E$717)*1,('بيان العهد والتسويات'!$C127=المنصرف!$C$3:$C$717)*1,المنصرف!$G$3:$G$717)</f>
        <v>0</v>
      </c>
      <c r="BE127" s="160">
        <f>SUMPRODUCT((BD$3=المنصرف!$E$3:$E$717)*1,('بيان العهد والتسويات'!$C127=المنصرف!$C$3:$C$717)*1,المنصرف!$J$3:$J$717)</f>
        <v>0</v>
      </c>
      <c r="BF127" s="160">
        <f>SUMPRODUCT((BF$3=المنصرف!$E$3:$E$717)*1,('بيان العهد والتسويات'!$C127=المنصرف!$C$3:$C$717)*1,المنصرف!$G$3:$G$717)</f>
        <v>0</v>
      </c>
      <c r="BG127" s="160">
        <f>SUMPRODUCT((BF$3=المنصرف!$E$3:$E$717)*1,('بيان العهد والتسويات'!$C127=المنصرف!$C$3:$C$717)*1,المنصرف!$J$3:$J$717)</f>
        <v>0</v>
      </c>
      <c r="BH127" s="160">
        <f>SUMPRODUCT((BH$3=المنصرف!$E$3:$E$717)*1,('بيان العهد والتسويات'!$C127=المنصرف!$C$3:$C$717)*1,المنصرف!$G$3:$G$717)</f>
        <v>0</v>
      </c>
      <c r="BI127" s="160">
        <f>SUMPRODUCT((BH$3=المنصرف!$E$3:$E$717)*1,('بيان العهد والتسويات'!$C127=المنصرف!$C$3:$C$717)*1,المنصرف!$J$3:$J$717)</f>
        <v>0</v>
      </c>
      <c r="BJ127" s="160">
        <f>SUMPRODUCT((BJ$3=المنصرف!$E$3:$E$717)*1,('بيان العهد والتسويات'!$C127=المنصرف!$C$3:$C$717)*1,المنصرف!$G$3:$G$717)</f>
        <v>0</v>
      </c>
      <c r="BK127" s="160">
        <f>SUMPRODUCT((BJ$3=المنصرف!$E$3:$E$717)*1,('بيان العهد والتسويات'!$C127=المنصرف!$C$3:$C$717)*1,المنصرف!$J$3:$J$717)</f>
        <v>0</v>
      </c>
      <c r="BL127" s="160">
        <f>SUMPRODUCT((BL$3=المنصرف!$E$3:$E$717)*1,('بيان العهد والتسويات'!$C127=المنصرف!$C$3:$C$717)*1,المنصرف!$G$3:$G$717)</f>
        <v>0</v>
      </c>
      <c r="BM127" s="160">
        <f>SUMPRODUCT((BL$3=المنصرف!$E$3:$E$717)*1,('بيان العهد والتسويات'!$C127=المنصرف!$C$3:$C$717)*1,المنصرف!$J$3:$J$717)</f>
        <v>0</v>
      </c>
      <c r="BN127" s="160">
        <f>SUMPRODUCT((BN$3=المنصرف!$E$3:$E$717)*1,('بيان العهد والتسويات'!$C127=المنصرف!$C$3:$C$717)*1,المنصرف!$G$3:$G$717)</f>
        <v>0</v>
      </c>
      <c r="BO127" s="160">
        <f>SUMPRODUCT((BN$3=المنصرف!$E$3:$E$717)*1,('بيان العهد والتسويات'!$C127=المنصرف!$C$3:$C$717)*1,المنصرف!$J$3:$J$717)</f>
        <v>0</v>
      </c>
      <c r="BP127" s="160">
        <f>SUMPRODUCT((BP$3=المنصرف!$E$3:$E$717)*1,('بيان العهد والتسويات'!$C127=المنصرف!$C$3:$C$717)*1,المنصرف!$G$3:$G$717)</f>
        <v>0</v>
      </c>
      <c r="BQ127" s="160">
        <f>SUMPRODUCT((BP$3=المنصرف!$E$3:$E$717)*1,('بيان العهد والتسويات'!$C127=المنصرف!$C$3:$C$717)*1,المنصرف!$J$3:$J$717)</f>
        <v>0</v>
      </c>
      <c r="BR127" s="160">
        <f>SUMPRODUCT((BR$3=المنصرف!$E$3:$E$717)*1,('بيان العهد والتسويات'!$C127=المنصرف!$C$3:$C$717)*1,المنصرف!$G$3:$G$717)</f>
        <v>0</v>
      </c>
      <c r="BS127" s="160">
        <f>SUMPRODUCT((BR$3=المنصرف!$E$3:$E$717)*1,('بيان العهد والتسويات'!$C127=المنصرف!$C$3:$C$717)*1,المنصرف!$J$3:$J$717)</f>
        <v>0</v>
      </c>
      <c r="BT127" s="160">
        <f>SUMPRODUCT((BT$3=المنصرف!$E$3:$E$717)*1,('بيان العهد والتسويات'!$C127=المنصرف!$C$3:$C$717)*1,المنصرف!$G$3:$G$717)</f>
        <v>0</v>
      </c>
      <c r="BU127" s="160">
        <f>SUMPRODUCT((BT$3=المنصرف!$E$3:$E$717)*1,('بيان العهد والتسويات'!$C127=المنصرف!$C$3:$C$717)*1,المنصرف!$J$3:$J$717)</f>
        <v>0</v>
      </c>
      <c r="BV127" s="160">
        <f>SUMPRODUCT((BV$3=المنصرف!$E$3:$E$717)*1,('بيان العهد والتسويات'!$C127=المنصرف!$C$3:$C$717)*1,المنصرف!$G$3:$G$717)</f>
        <v>0</v>
      </c>
      <c r="BW127" s="160">
        <f>SUMPRODUCT((BV$3=المنصرف!$E$3:$E$717)*1,('بيان العهد والتسويات'!$C127=المنصرف!$C$3:$C$717)*1,المنصرف!$J$3:$J$717)</f>
        <v>0</v>
      </c>
      <c r="BX127" s="160">
        <f>SUMPRODUCT((BX$3=المنصرف!$E$3:$E$717)*1,('بيان العهد والتسويات'!$C127=المنصرف!$C$3:$C$717)*1,المنصرف!$G$3:$G$717)</f>
        <v>0</v>
      </c>
      <c r="BY127" s="160">
        <f>SUMPRODUCT((BX$3=المنصرف!$E$3:$E$717)*1,('بيان العهد والتسويات'!$C127=المنصرف!$C$3:$C$717)*1,المنصرف!$J$3:$J$717)</f>
        <v>0</v>
      </c>
      <c r="BZ127" s="160">
        <f>SUMPRODUCT((BZ$3=المنصرف!$E$3:$E$717)*1,('بيان العهد والتسويات'!$C127=المنصرف!$C$3:$C$717)*1,المنصرف!$G$3:$G$717)</f>
        <v>0</v>
      </c>
      <c r="CA127" s="160">
        <f>SUMPRODUCT((BZ$3=المنصرف!$E$3:$E$717)*1,('بيان العهد والتسويات'!$C127=المنصرف!$C$3:$C$717)*1,المنصرف!$J$3:$J$717)</f>
        <v>0</v>
      </c>
      <c r="CB127" s="160">
        <f>SUMPRODUCT((CB$3=المنصرف!$E$3:$E$717)*1,('بيان العهد والتسويات'!$C127=المنصرف!$C$3:$C$717)*1,المنصرف!$G$3:$G$717)</f>
        <v>0</v>
      </c>
      <c r="CC127" s="160">
        <f>SUMPRODUCT((CB$3=المنصرف!$E$3:$E$717)*1,('بيان العهد والتسويات'!$C127=المنصرف!$C$3:$C$717)*1,المنصرف!$J$3:$J$717)</f>
        <v>0</v>
      </c>
      <c r="CD127" s="160">
        <f>SUMPRODUCT((CD$3=المنصرف!$E$3:$E$717)*1,('بيان العهد والتسويات'!$C127=المنصرف!$C$3:$C$717)*1,المنصرف!$G$3:$G$717)</f>
        <v>0</v>
      </c>
      <c r="CE127" s="160">
        <f>SUMPRODUCT((CD$3=المنصرف!$E$3:$E$717)*1,('بيان العهد والتسويات'!$C127=المنصرف!$C$3:$C$717)*1,المنصرف!$J$3:$J$717)</f>
        <v>0</v>
      </c>
      <c r="CF127" s="160">
        <f>SUMPRODUCT((CF$3=المنصرف!$E$3:$E$717)*1,('بيان العهد والتسويات'!$C127=المنصرف!$C$3:$C$717)*1,المنصرف!$G$3:$G$717)</f>
        <v>0</v>
      </c>
      <c r="CG127" s="160">
        <f>SUMPRODUCT((CF$3=المنصرف!$E$3:$E$717)*1,('بيان العهد والتسويات'!$C127=المنصرف!$C$3:$C$717)*1,المنصرف!$J$3:$J$717)</f>
        <v>0</v>
      </c>
      <c r="CH127" s="160">
        <f>SUMPRODUCT((CH$3=المنصرف!$E$3:$E$717)*1,('بيان العهد والتسويات'!$C127=المنصرف!$C$3:$C$717)*1,المنصرف!$G$3:$G$717)</f>
        <v>0</v>
      </c>
      <c r="CI127" s="160">
        <f>SUMPRODUCT((CH$3=المنصرف!$E$3:$E$717)*1,('بيان العهد والتسويات'!$C127=المنصرف!$C$3:$C$717)*1,المنصرف!$J$3:$J$717)</f>
        <v>0</v>
      </c>
      <c r="CJ127" s="160">
        <f>SUMPRODUCT((CJ$3=المنصرف!$E$3:$E$717)*1,('بيان العهد والتسويات'!$C127=المنصرف!$C$3:$C$717)*1,المنصرف!$G$3:$G$717)</f>
        <v>0</v>
      </c>
      <c r="CK127" s="160">
        <f>SUMPRODUCT((CJ$3=المنصرف!$E$3:$E$717)*1,('بيان العهد والتسويات'!$C127=المنصرف!$C$3:$C$717)*1,المنصرف!$J$3:$J$717)</f>
        <v>0</v>
      </c>
      <c r="CL127" s="160">
        <f>SUMPRODUCT((CL$3=المنصرف!$E$3:$E$717)*1,('بيان العهد والتسويات'!$C127=المنصرف!$C$3:$C$717)*1,المنصرف!$G$3:$G$717)</f>
        <v>0</v>
      </c>
      <c r="CM127" s="160">
        <f>SUMPRODUCT((CL$3=المنصرف!$E$3:$E$717)*1,('بيان العهد والتسويات'!$C127=المنصرف!$C$3:$C$717)*1,المنصرف!$J$3:$J$717)</f>
        <v>0</v>
      </c>
      <c r="CN127" s="160">
        <f>SUMPRODUCT((CN$3=المنصرف!$E$3:$E$717)*1,('بيان العهد والتسويات'!$C127=المنصرف!$C$3:$C$717)*1,المنصرف!$G$3:$G$717)</f>
        <v>0</v>
      </c>
      <c r="CO127" s="160">
        <f>SUMPRODUCT((CN$3=المنصرف!$E$3:$E$717)*1,('بيان العهد والتسويات'!$C127=المنصرف!$C$3:$C$717)*1,المنصرف!$J$3:$J$717)</f>
        <v>0</v>
      </c>
      <c r="CP127" s="160">
        <f>SUMPRODUCT((CP$3=المنصرف!$E$3:$E$717)*1,('بيان العهد والتسويات'!$C127=المنصرف!$C$3:$C$717)*1,المنصرف!$G$3:$G$717)</f>
        <v>0</v>
      </c>
      <c r="CQ127" s="160">
        <f>SUMPRODUCT((CP$3=المنصرف!$E$3:$E$717)*1,('بيان العهد والتسويات'!$C127=المنصرف!$C$3:$C$717)*1,المنصرف!$J$3:$J$717)</f>
        <v>0</v>
      </c>
      <c r="CR127" s="160">
        <f>SUMPRODUCT((CR$3=المنصرف!$E$3:$E$717)*1,('بيان العهد والتسويات'!$C127=المنصرف!$C$3:$C$717)*1,المنصرف!$G$3:$G$717)</f>
        <v>0</v>
      </c>
      <c r="CS127" s="160">
        <f>SUMPRODUCT((CR$3=المنصرف!$E$3:$E$717)*1,('بيان العهد والتسويات'!$C127=المنصرف!$C$3:$C$717)*1,المنصرف!$J$3:$J$717)</f>
        <v>0</v>
      </c>
      <c r="CT127" s="160">
        <f>SUMPRODUCT((CT$3=المنصرف!$E$3:$E$717)*1,('بيان العهد والتسويات'!$C127=المنصرف!$C$3:$C$717)*1,المنصرف!$G$3:$G$717)</f>
        <v>0</v>
      </c>
      <c r="CU127" s="160">
        <f>SUMPRODUCT((CT$3=المنصرف!$E$3:$E$717)*1,('بيان العهد والتسويات'!$C127=المنصرف!$C$3:$C$717)*1,المنصرف!$J$3:$J$717)</f>
        <v>0</v>
      </c>
      <c r="CV127" s="160">
        <f>SUMPRODUCT((CV$3=المنصرف!$E$3:$E$717)*1,('بيان العهد والتسويات'!$C127=المنصرف!$C$3:$C$717)*1,المنصرف!$G$3:$G$717)</f>
        <v>0</v>
      </c>
      <c r="CW127" s="160">
        <f>SUMPRODUCT((CV$3=المنصرف!$E$3:$E$717)*1,('بيان العهد والتسويات'!$C127=المنصرف!$C$3:$C$717)*1,المنصرف!$J$3:$J$717)</f>
        <v>0</v>
      </c>
      <c r="CX127" s="160">
        <f>SUMPRODUCT((CX$3=المنصرف!$E$3:$E$717)*1,('بيان العهد والتسويات'!$C127=المنصرف!$C$3:$C$717)*1,المنصرف!$G$3:$G$717)</f>
        <v>0</v>
      </c>
      <c r="CY127" s="160">
        <f>SUMPRODUCT((CX$3=المنصرف!$E$3:$E$717)*1,('بيان العهد والتسويات'!$C127=المنصرف!$C$3:$C$717)*1,المنصرف!$J$3:$J$717)</f>
        <v>0</v>
      </c>
      <c r="CZ127" s="160">
        <f>SUMPRODUCT((CZ$3=المنصرف!$E$3:$E$717)*1,('بيان العهد والتسويات'!$C127=المنصرف!$C$3:$C$717)*1,المنصرف!$G$3:$G$717)</f>
        <v>0</v>
      </c>
      <c r="DA127" s="160">
        <f>SUMPRODUCT((CZ$3=المنصرف!$E$3:$E$717)*1,('بيان العهد والتسويات'!$C127=المنصرف!$C$3:$C$717)*1,المنصرف!$J$3:$J$717)</f>
        <v>0</v>
      </c>
    </row>
    <row r="128" spans="3:105" ht="20.25" x14ac:dyDescent="0.15">
      <c r="C128" s="134">
        <v>45960</v>
      </c>
      <c r="D128" s="121">
        <f>SUMPRODUCT(($D$3=المنصرف!$E$3:$E$717)*1,('بيان العهد والتسويات'!$C128=المنصرف!$C$3:$C$717)*1,المنصرف!$G$3:$G$717)</f>
        <v>0</v>
      </c>
      <c r="E128" s="122">
        <f>SUMPRODUCT(($D$3=المنصرف!$E$3:$E$717)*1,('بيان العهد والتسويات'!$C128=المنصرف!$C$3:$C$717)*1,المنصرف!$J$3:$J$717)</f>
        <v>0</v>
      </c>
      <c r="F128" s="124">
        <f>SUMPRODUCT(($F$3=المنصرف!$E$3:$E$717)*1,('بيان العهد والتسويات'!$C128=المنصرف!$C$3:$C$717)*1,المنصرف!$G$3:$G$717)</f>
        <v>0</v>
      </c>
      <c r="G128" s="123">
        <f>SUMPRODUCT(($F$3=المنصرف!$E$3:$E$717)*1,('بيان العهد والتسويات'!$C128=المنصرف!$C$3:$C$717)*1,المنصرف!$J$3:$J$717)</f>
        <v>0</v>
      </c>
      <c r="H128" s="121">
        <f>SUMPRODUCT(($H$3=المنصرف!$E$3:$E$717)*1,('بيان العهد والتسويات'!$C128=المنصرف!$C$3:$C$717)*1,المنصرف!$G$3:$G$717)</f>
        <v>0</v>
      </c>
      <c r="I128" s="122">
        <f>SUMPRODUCT(($H$3=المنصرف!$E$3:$E$717)*1,('بيان العهد والتسويات'!$C128=المنصرف!$C$3:$C$717)*1,المنصرف!$J$3:$J$717)</f>
        <v>0</v>
      </c>
      <c r="J128" s="124">
        <f>SUMPRODUCT(($J$3=المنصرف!$E$3:$E$717)*1,('بيان العهد والتسويات'!$C128=المنصرف!$C$3:$C$717)*1,المنصرف!$G$3:$G$717)</f>
        <v>0</v>
      </c>
      <c r="K128" s="123">
        <f>SUMPRODUCT(($J$3=المنصرف!$E$3:$E$717)*1,('بيان العهد والتسويات'!$C128=المنصرف!$C$3:$C$717)*1,المنصرف!$J$3:$J$717)</f>
        <v>0</v>
      </c>
      <c r="L128" s="121">
        <f>SUMPRODUCT(($L$3=المنصرف!$E$3:$E$717)*1,('بيان العهد والتسويات'!$C128=المنصرف!$C$3:$C$717)*1,المنصرف!$G$3:$G$717)</f>
        <v>0</v>
      </c>
      <c r="M128" s="122">
        <f>SUMPRODUCT(($L$3=المنصرف!$E$3:$E$717)*1,('بيان العهد والتسويات'!$C128=المنصرف!$C$3:$C$717)*1,المنصرف!$J$3:$J$717)</f>
        <v>0</v>
      </c>
      <c r="N128" s="124">
        <f>SUMPRODUCT(($N$3=المنصرف!$E$3:$E$717)*1,('بيان العهد والتسويات'!$C128=المنصرف!$C$3:$C$717)*1,المنصرف!$G$3:$G$717)</f>
        <v>0</v>
      </c>
      <c r="O128" s="123">
        <f>SUMPRODUCT(($N$3=المنصرف!$E$3:$E$717)*1,('بيان العهد والتسويات'!$C128=المنصرف!$C$3:$C$717)*1,المنصرف!$J$3:$J$717)</f>
        <v>0</v>
      </c>
      <c r="P128" s="121">
        <f>SUMPRODUCT(($P$3=المنصرف!$E$3:$E$717)*1,('بيان العهد والتسويات'!$C128=المنصرف!$C$3:$C$717)*1,المنصرف!$G$3:$G$717)</f>
        <v>0</v>
      </c>
      <c r="Q128" s="122">
        <f>SUMPRODUCT(($P$3=المنصرف!$E$3:$E$717)*1,('بيان العهد والتسويات'!$C128=المنصرف!$C$3:$C$717)*1,المنصرف!$J$3:$J$717)</f>
        <v>0</v>
      </c>
      <c r="R128" s="124">
        <f>SUMPRODUCT(($R$3=المنصرف!$E$3:$E$717)*1,('بيان العهد والتسويات'!$C128=المنصرف!$C$3:$C$717)*1,المنصرف!$G$3:$G$717)</f>
        <v>0</v>
      </c>
      <c r="S128" s="123">
        <f>SUMPRODUCT(($R$3=المنصرف!$E$3:$E$717)*1,('بيان العهد والتسويات'!$C128=المنصرف!$C$3:$C$717)*1,المنصرف!$J$3:$J$717)</f>
        <v>0</v>
      </c>
      <c r="T128" s="121">
        <f>SUMPRODUCT(($T$3=المنصرف!$E$3:$E$717)*1,('بيان العهد والتسويات'!$C128=المنصرف!$C$3:$C$717)*1,المنصرف!$G$3:$G$717)</f>
        <v>0</v>
      </c>
      <c r="U128" s="122">
        <f>SUMPRODUCT(($T$3=المنصرف!$E$3:$E$717)*1,('بيان العهد والتسويات'!$C128=المنصرف!$C$3:$C$717)*1,المنصرف!$J$3:$J$717)</f>
        <v>0</v>
      </c>
      <c r="V128" s="124">
        <f>SUMPRODUCT(($V$3=المنصرف!$E$3:$E$717)*1,('بيان العهد والتسويات'!$C128=المنصرف!$C$3:$C$717)*1,المنصرف!$G$3:$G$717)</f>
        <v>0</v>
      </c>
      <c r="W128" s="123">
        <f>SUMPRODUCT(($V$3=المنصرف!$E$3:$E$717)*1,('بيان العهد والتسويات'!$C128=المنصرف!$C$3:$C$717)*1,المنصرف!$J$3:$J$717)</f>
        <v>0</v>
      </c>
      <c r="X128" s="121">
        <f>SUMPRODUCT(($X$3=المنصرف!$E$3:$E$717)*1,('بيان العهد والتسويات'!$C128=المنصرف!$C$3:$C$717)*1,المنصرف!$G$3:$G$717)</f>
        <v>0</v>
      </c>
      <c r="Y128" s="122">
        <f>SUMPRODUCT(($X$3=المنصرف!$E$3:$E$717)*1,('بيان العهد والتسويات'!$C128=المنصرف!$C$3:$C$717)*1,المنصرف!$J$3:$J$717)</f>
        <v>0</v>
      </c>
      <c r="Z128" s="124">
        <f>SUMPRODUCT(($Z$3=المنصرف!$E$3:$E$717)*1,('بيان العهد والتسويات'!$C128=المنصرف!$C$3:$C$717)*1,المنصرف!$G$3:$G$717)</f>
        <v>0</v>
      </c>
      <c r="AA128" s="123">
        <f>SUMPRODUCT(($Z$3=المنصرف!$E$3:$E$717)*1,('بيان العهد والتسويات'!$C128=المنصرف!$C$3:$C$717)*1,المنصرف!$J$3:$J$717)</f>
        <v>0</v>
      </c>
      <c r="AB128" s="121">
        <f>SUMPRODUCT(($AB$3=المنصرف!$E$3:$E$717)*1,('بيان العهد والتسويات'!$C128=المنصرف!$C$3:$C$717)*1,المنصرف!$G$3:$G$717)</f>
        <v>0</v>
      </c>
      <c r="AC128" s="122">
        <f>SUMPRODUCT(($AB$3=المنصرف!$E$3:$E$717)*1,('بيان العهد والتسويات'!$C128=المنصرف!$C$3:$C$717)*1,المنصرف!$J$3:$J$717)</f>
        <v>0</v>
      </c>
      <c r="AD128" s="124">
        <f>SUMPRODUCT(($AD$3=المنصرف!$E$3:$E$717)*1,('بيان العهد والتسويات'!$C128=المنصرف!$C$3:$C$717)*1,المنصرف!$G$3:$G$717)</f>
        <v>0</v>
      </c>
      <c r="AE128" s="123">
        <f>SUMPRODUCT(($AD$3=المنصرف!$E$3:$E$717)*1,('بيان العهد والتسويات'!$C128=المنصرف!$C$3:$C$717)*1,المنصرف!$J$3:$J$717)</f>
        <v>0</v>
      </c>
      <c r="AF128" s="121">
        <f>SUMPRODUCT(($AF$3=المنصرف!$E$3:$E$717)*1,('بيان العهد والتسويات'!$C128=المنصرف!$C$3:$C$717)*1,المنصرف!$G$3:$G$717)</f>
        <v>0</v>
      </c>
      <c r="AG128" s="122">
        <f>SUMPRODUCT(($AF$3=المنصرف!$E$3:$E$717)*1,('بيان العهد والتسويات'!$C128=المنصرف!$C$3:$C$717)*1,المنصرف!$J$3:$J$717)</f>
        <v>0</v>
      </c>
      <c r="AH128" s="124">
        <f>SUMPRODUCT(($AH$3=المنصرف!$E$3:$E$717)*1,('بيان العهد والتسويات'!$C128=المنصرف!$C$3:$C$717)*1,المنصرف!$G$3:$G$717)</f>
        <v>0</v>
      </c>
      <c r="AI128" s="123">
        <f>SUMPRODUCT(($AH$3=المنصرف!$E$3:$E$717)*1,('بيان العهد والتسويات'!$C128=المنصرف!$C$3:$C$717)*1,المنصرف!$J$3:$J$717)</f>
        <v>0</v>
      </c>
      <c r="AJ128" s="145">
        <f>SUMPRODUCT((AJ$3=المنصرف!$E$3:$E$717)*1,('بيان العهد والتسويات'!$C128=المنصرف!$C$3:$C$717)*1,المنصرف!$G$3:$G$717)</f>
        <v>0</v>
      </c>
      <c r="AK128" s="145">
        <f>SUMPRODUCT((AJ$3=المنصرف!$E$3:$E$717)*1,('بيان العهد والتسويات'!$C128=المنصرف!$C$3:$C$717)*1,المنصرف!$J$3:$J$717)</f>
        <v>0</v>
      </c>
      <c r="AL128" s="161">
        <f>SUMPRODUCT((AL$3=المنصرف!$E$3:$E$717)*1,('بيان العهد والتسويات'!$C128=المنصرف!$C$3:$C$717)*1,المنصرف!$G$3:$G$717)</f>
        <v>0</v>
      </c>
      <c r="AM128" s="161">
        <f>SUMPRODUCT((AL$3=المنصرف!$E$3:$E$717)*1,('بيان العهد والتسويات'!$C128=المنصرف!$C$3:$C$717)*1,المنصرف!$J$3:$J$717)</f>
        <v>0</v>
      </c>
      <c r="AN128" s="160">
        <f>SUMPRODUCT((AN$3=المنصرف!$E$3:$E$717)*1,('بيان العهد والتسويات'!$C128=المنصرف!$C$3:$C$717)*1,المنصرف!$G$3:$G$717)</f>
        <v>0</v>
      </c>
      <c r="AO128" s="160">
        <f>SUMPRODUCT((AN$3=المنصرف!$E$3:$E$717)*1,('بيان العهد والتسويات'!$C128=المنصرف!$C$3:$C$717)*1,المنصرف!$J$3:$J$717)</f>
        <v>0</v>
      </c>
      <c r="AP128" s="160">
        <f>SUMPRODUCT((AP$3=المنصرف!$E$3:$E$717)*1,('بيان العهد والتسويات'!$C128=المنصرف!$C$3:$C$717)*1,المنصرف!$G$3:$G$717)</f>
        <v>0</v>
      </c>
      <c r="AQ128" s="160">
        <f>SUMPRODUCT((AP$3=المنصرف!$E$3:$E$717)*1,('بيان العهد والتسويات'!$C128=المنصرف!$C$3:$C$717)*1,المنصرف!$J$3:$J$717)</f>
        <v>0</v>
      </c>
      <c r="AR128" s="160">
        <f>SUMPRODUCT((AR$3=المنصرف!$E$3:$E$717)*1,('بيان العهد والتسويات'!$C128=المنصرف!$C$3:$C$717)*1,المنصرف!$G$3:$G$717)</f>
        <v>0</v>
      </c>
      <c r="AS128" s="160">
        <f>SUMPRODUCT((AR$3=المنصرف!$E$3:$E$717)*1,('بيان العهد والتسويات'!$C128=المنصرف!$C$3:$C$717)*1,المنصرف!$J$3:$J$717)</f>
        <v>0</v>
      </c>
      <c r="AT128" s="160">
        <f>SUMPRODUCT((AT$3=المنصرف!$E$3:$E$717)*1,('بيان العهد والتسويات'!$C128=المنصرف!$C$3:$C$717)*1,المنصرف!$G$3:$G$717)</f>
        <v>0</v>
      </c>
      <c r="AU128" s="160">
        <f>SUMPRODUCT((AT$3=المنصرف!$E$3:$E$717)*1,('بيان العهد والتسويات'!$C128=المنصرف!$C$3:$C$717)*1,المنصرف!$J$3:$J$717)</f>
        <v>0</v>
      </c>
      <c r="AV128" s="160">
        <f>SUMPRODUCT((AV$3=المنصرف!$E$3:$E$717)*1,('بيان العهد والتسويات'!$C128=المنصرف!$C$3:$C$717)*1,المنصرف!$G$3:$G$717)</f>
        <v>0</v>
      </c>
      <c r="AW128" s="160">
        <f>SUMPRODUCT((AV$3=المنصرف!$E$3:$E$717)*1,('بيان العهد والتسويات'!$C128=المنصرف!$C$3:$C$717)*1,المنصرف!$J$3:$J$717)</f>
        <v>0</v>
      </c>
      <c r="AX128" s="160">
        <f>SUMPRODUCT((AX$3=المنصرف!$E$3:$E$717)*1,('بيان العهد والتسويات'!$C128=المنصرف!$C$3:$C$717)*1,المنصرف!$G$3:$G$717)</f>
        <v>0</v>
      </c>
      <c r="AY128" s="160">
        <f>SUMPRODUCT((AX$3=المنصرف!$E$3:$E$717)*1,('بيان العهد والتسويات'!$C128=المنصرف!$C$3:$C$717)*1,المنصرف!$J$3:$J$717)</f>
        <v>0</v>
      </c>
      <c r="AZ128" s="160">
        <f>SUMPRODUCT((AZ$3=المنصرف!$E$3:$E$717)*1,('بيان العهد والتسويات'!$C128=المنصرف!$C$3:$C$717)*1,المنصرف!$G$3:$G$717)</f>
        <v>0</v>
      </c>
      <c r="BA128" s="160">
        <f>SUMPRODUCT((AZ$3=المنصرف!$E$3:$E$717)*1,('بيان العهد والتسويات'!$C128=المنصرف!$C$3:$C$717)*1,المنصرف!$J$3:$J$717)</f>
        <v>0</v>
      </c>
      <c r="BB128" s="160">
        <f>SUMPRODUCT((BB$3=المنصرف!$E$3:$E$717)*1,('بيان العهد والتسويات'!$C128=المنصرف!$C$3:$C$717)*1,المنصرف!$G$3:$G$717)</f>
        <v>0</v>
      </c>
      <c r="BC128" s="160">
        <f>SUMPRODUCT((BB$3=المنصرف!$E$3:$E$717)*1,('بيان العهد والتسويات'!$C128=المنصرف!$C$3:$C$717)*1,المنصرف!$J$3:$J$717)</f>
        <v>0</v>
      </c>
      <c r="BD128" s="160">
        <f>SUMPRODUCT((BD$3=المنصرف!$E$3:$E$717)*1,('بيان العهد والتسويات'!$C128=المنصرف!$C$3:$C$717)*1,المنصرف!$G$3:$G$717)</f>
        <v>0</v>
      </c>
      <c r="BE128" s="160">
        <f>SUMPRODUCT((BD$3=المنصرف!$E$3:$E$717)*1,('بيان العهد والتسويات'!$C128=المنصرف!$C$3:$C$717)*1,المنصرف!$J$3:$J$717)</f>
        <v>0</v>
      </c>
      <c r="BF128" s="160">
        <f>SUMPRODUCT((BF$3=المنصرف!$E$3:$E$717)*1,('بيان العهد والتسويات'!$C128=المنصرف!$C$3:$C$717)*1,المنصرف!$G$3:$G$717)</f>
        <v>0</v>
      </c>
      <c r="BG128" s="160">
        <f>SUMPRODUCT((BF$3=المنصرف!$E$3:$E$717)*1,('بيان العهد والتسويات'!$C128=المنصرف!$C$3:$C$717)*1,المنصرف!$J$3:$J$717)</f>
        <v>0</v>
      </c>
      <c r="BH128" s="160">
        <f>SUMPRODUCT((BH$3=المنصرف!$E$3:$E$717)*1,('بيان العهد والتسويات'!$C128=المنصرف!$C$3:$C$717)*1,المنصرف!$G$3:$G$717)</f>
        <v>0</v>
      </c>
      <c r="BI128" s="160">
        <f>SUMPRODUCT((BH$3=المنصرف!$E$3:$E$717)*1,('بيان العهد والتسويات'!$C128=المنصرف!$C$3:$C$717)*1,المنصرف!$J$3:$J$717)</f>
        <v>0</v>
      </c>
      <c r="BJ128" s="160">
        <f>SUMPRODUCT((BJ$3=المنصرف!$E$3:$E$717)*1,('بيان العهد والتسويات'!$C128=المنصرف!$C$3:$C$717)*1,المنصرف!$G$3:$G$717)</f>
        <v>0</v>
      </c>
      <c r="BK128" s="160">
        <f>SUMPRODUCT((BJ$3=المنصرف!$E$3:$E$717)*1,('بيان العهد والتسويات'!$C128=المنصرف!$C$3:$C$717)*1,المنصرف!$J$3:$J$717)</f>
        <v>0</v>
      </c>
      <c r="BL128" s="160">
        <f>SUMPRODUCT((BL$3=المنصرف!$E$3:$E$717)*1,('بيان العهد والتسويات'!$C128=المنصرف!$C$3:$C$717)*1,المنصرف!$G$3:$G$717)</f>
        <v>0</v>
      </c>
      <c r="BM128" s="160">
        <f>SUMPRODUCT((BL$3=المنصرف!$E$3:$E$717)*1,('بيان العهد والتسويات'!$C128=المنصرف!$C$3:$C$717)*1,المنصرف!$J$3:$J$717)</f>
        <v>0</v>
      </c>
      <c r="BN128" s="160">
        <f>SUMPRODUCT((BN$3=المنصرف!$E$3:$E$717)*1,('بيان العهد والتسويات'!$C128=المنصرف!$C$3:$C$717)*1,المنصرف!$G$3:$G$717)</f>
        <v>0</v>
      </c>
      <c r="BO128" s="160">
        <f>SUMPRODUCT((BN$3=المنصرف!$E$3:$E$717)*1,('بيان العهد والتسويات'!$C128=المنصرف!$C$3:$C$717)*1,المنصرف!$J$3:$J$717)</f>
        <v>0</v>
      </c>
      <c r="BP128" s="160">
        <f>SUMPRODUCT((BP$3=المنصرف!$E$3:$E$717)*1,('بيان العهد والتسويات'!$C128=المنصرف!$C$3:$C$717)*1,المنصرف!$G$3:$G$717)</f>
        <v>0</v>
      </c>
      <c r="BQ128" s="160">
        <f>SUMPRODUCT((BP$3=المنصرف!$E$3:$E$717)*1,('بيان العهد والتسويات'!$C128=المنصرف!$C$3:$C$717)*1,المنصرف!$J$3:$J$717)</f>
        <v>0</v>
      </c>
      <c r="BR128" s="160">
        <f>SUMPRODUCT((BR$3=المنصرف!$E$3:$E$717)*1,('بيان العهد والتسويات'!$C128=المنصرف!$C$3:$C$717)*1,المنصرف!$G$3:$G$717)</f>
        <v>0</v>
      </c>
      <c r="BS128" s="160">
        <f>SUMPRODUCT((BR$3=المنصرف!$E$3:$E$717)*1,('بيان العهد والتسويات'!$C128=المنصرف!$C$3:$C$717)*1,المنصرف!$J$3:$J$717)</f>
        <v>0</v>
      </c>
      <c r="BT128" s="160">
        <f>SUMPRODUCT((BT$3=المنصرف!$E$3:$E$717)*1,('بيان العهد والتسويات'!$C128=المنصرف!$C$3:$C$717)*1,المنصرف!$G$3:$G$717)</f>
        <v>0</v>
      </c>
      <c r="BU128" s="160">
        <f>SUMPRODUCT((BT$3=المنصرف!$E$3:$E$717)*1,('بيان العهد والتسويات'!$C128=المنصرف!$C$3:$C$717)*1,المنصرف!$J$3:$J$717)</f>
        <v>0</v>
      </c>
      <c r="BV128" s="160">
        <f>SUMPRODUCT((BV$3=المنصرف!$E$3:$E$717)*1,('بيان العهد والتسويات'!$C128=المنصرف!$C$3:$C$717)*1,المنصرف!$G$3:$G$717)</f>
        <v>0</v>
      </c>
      <c r="BW128" s="160">
        <f>SUMPRODUCT((BV$3=المنصرف!$E$3:$E$717)*1,('بيان العهد والتسويات'!$C128=المنصرف!$C$3:$C$717)*1,المنصرف!$J$3:$J$717)</f>
        <v>0</v>
      </c>
      <c r="BX128" s="160">
        <f>SUMPRODUCT((BX$3=المنصرف!$E$3:$E$717)*1,('بيان العهد والتسويات'!$C128=المنصرف!$C$3:$C$717)*1,المنصرف!$G$3:$G$717)</f>
        <v>0</v>
      </c>
      <c r="BY128" s="160">
        <f>SUMPRODUCT((BX$3=المنصرف!$E$3:$E$717)*1,('بيان العهد والتسويات'!$C128=المنصرف!$C$3:$C$717)*1,المنصرف!$J$3:$J$717)</f>
        <v>0</v>
      </c>
      <c r="BZ128" s="160">
        <f>SUMPRODUCT((BZ$3=المنصرف!$E$3:$E$717)*1,('بيان العهد والتسويات'!$C128=المنصرف!$C$3:$C$717)*1,المنصرف!$G$3:$G$717)</f>
        <v>0</v>
      </c>
      <c r="CA128" s="160">
        <f>SUMPRODUCT((BZ$3=المنصرف!$E$3:$E$717)*1,('بيان العهد والتسويات'!$C128=المنصرف!$C$3:$C$717)*1,المنصرف!$J$3:$J$717)</f>
        <v>0</v>
      </c>
      <c r="CB128" s="160">
        <f>SUMPRODUCT((CB$3=المنصرف!$E$3:$E$717)*1,('بيان العهد والتسويات'!$C128=المنصرف!$C$3:$C$717)*1,المنصرف!$G$3:$G$717)</f>
        <v>0</v>
      </c>
      <c r="CC128" s="160">
        <f>SUMPRODUCT((CB$3=المنصرف!$E$3:$E$717)*1,('بيان العهد والتسويات'!$C128=المنصرف!$C$3:$C$717)*1,المنصرف!$J$3:$J$717)</f>
        <v>0</v>
      </c>
      <c r="CD128" s="160">
        <f>SUMPRODUCT((CD$3=المنصرف!$E$3:$E$717)*1,('بيان العهد والتسويات'!$C128=المنصرف!$C$3:$C$717)*1,المنصرف!$G$3:$G$717)</f>
        <v>0</v>
      </c>
      <c r="CE128" s="160">
        <f>SUMPRODUCT((CD$3=المنصرف!$E$3:$E$717)*1,('بيان العهد والتسويات'!$C128=المنصرف!$C$3:$C$717)*1,المنصرف!$J$3:$J$717)</f>
        <v>0</v>
      </c>
      <c r="CF128" s="160">
        <f>SUMPRODUCT((CF$3=المنصرف!$E$3:$E$717)*1,('بيان العهد والتسويات'!$C128=المنصرف!$C$3:$C$717)*1,المنصرف!$G$3:$G$717)</f>
        <v>0</v>
      </c>
      <c r="CG128" s="160">
        <f>SUMPRODUCT((CF$3=المنصرف!$E$3:$E$717)*1,('بيان العهد والتسويات'!$C128=المنصرف!$C$3:$C$717)*1,المنصرف!$J$3:$J$717)</f>
        <v>0</v>
      </c>
      <c r="CH128" s="160">
        <f>SUMPRODUCT((CH$3=المنصرف!$E$3:$E$717)*1,('بيان العهد والتسويات'!$C128=المنصرف!$C$3:$C$717)*1,المنصرف!$G$3:$G$717)</f>
        <v>0</v>
      </c>
      <c r="CI128" s="160">
        <f>SUMPRODUCT((CH$3=المنصرف!$E$3:$E$717)*1,('بيان العهد والتسويات'!$C128=المنصرف!$C$3:$C$717)*1,المنصرف!$J$3:$J$717)</f>
        <v>0</v>
      </c>
      <c r="CJ128" s="160">
        <f>SUMPRODUCT((CJ$3=المنصرف!$E$3:$E$717)*1,('بيان العهد والتسويات'!$C128=المنصرف!$C$3:$C$717)*1,المنصرف!$G$3:$G$717)</f>
        <v>0</v>
      </c>
      <c r="CK128" s="160">
        <f>SUMPRODUCT((CJ$3=المنصرف!$E$3:$E$717)*1,('بيان العهد والتسويات'!$C128=المنصرف!$C$3:$C$717)*1,المنصرف!$J$3:$J$717)</f>
        <v>0</v>
      </c>
      <c r="CL128" s="160">
        <f>SUMPRODUCT((CL$3=المنصرف!$E$3:$E$717)*1,('بيان العهد والتسويات'!$C128=المنصرف!$C$3:$C$717)*1,المنصرف!$G$3:$G$717)</f>
        <v>0</v>
      </c>
      <c r="CM128" s="160">
        <f>SUMPRODUCT((CL$3=المنصرف!$E$3:$E$717)*1,('بيان العهد والتسويات'!$C128=المنصرف!$C$3:$C$717)*1,المنصرف!$J$3:$J$717)</f>
        <v>0</v>
      </c>
      <c r="CN128" s="160">
        <f>SUMPRODUCT((CN$3=المنصرف!$E$3:$E$717)*1,('بيان العهد والتسويات'!$C128=المنصرف!$C$3:$C$717)*1,المنصرف!$G$3:$G$717)</f>
        <v>0</v>
      </c>
      <c r="CO128" s="160">
        <f>SUMPRODUCT((CN$3=المنصرف!$E$3:$E$717)*1,('بيان العهد والتسويات'!$C128=المنصرف!$C$3:$C$717)*1,المنصرف!$J$3:$J$717)</f>
        <v>0</v>
      </c>
      <c r="CP128" s="160">
        <f>SUMPRODUCT((CP$3=المنصرف!$E$3:$E$717)*1,('بيان العهد والتسويات'!$C128=المنصرف!$C$3:$C$717)*1,المنصرف!$G$3:$G$717)</f>
        <v>0</v>
      </c>
      <c r="CQ128" s="160">
        <f>SUMPRODUCT((CP$3=المنصرف!$E$3:$E$717)*1,('بيان العهد والتسويات'!$C128=المنصرف!$C$3:$C$717)*1,المنصرف!$J$3:$J$717)</f>
        <v>0</v>
      </c>
      <c r="CR128" s="160">
        <f>SUMPRODUCT((CR$3=المنصرف!$E$3:$E$717)*1,('بيان العهد والتسويات'!$C128=المنصرف!$C$3:$C$717)*1,المنصرف!$G$3:$G$717)</f>
        <v>0</v>
      </c>
      <c r="CS128" s="160">
        <f>SUMPRODUCT((CR$3=المنصرف!$E$3:$E$717)*1,('بيان العهد والتسويات'!$C128=المنصرف!$C$3:$C$717)*1,المنصرف!$J$3:$J$717)</f>
        <v>0</v>
      </c>
      <c r="CT128" s="160">
        <f>SUMPRODUCT((CT$3=المنصرف!$E$3:$E$717)*1,('بيان العهد والتسويات'!$C128=المنصرف!$C$3:$C$717)*1,المنصرف!$G$3:$G$717)</f>
        <v>0</v>
      </c>
      <c r="CU128" s="160">
        <f>SUMPRODUCT((CT$3=المنصرف!$E$3:$E$717)*1,('بيان العهد والتسويات'!$C128=المنصرف!$C$3:$C$717)*1,المنصرف!$J$3:$J$717)</f>
        <v>0</v>
      </c>
      <c r="CV128" s="160">
        <f>SUMPRODUCT((CV$3=المنصرف!$E$3:$E$717)*1,('بيان العهد والتسويات'!$C128=المنصرف!$C$3:$C$717)*1,المنصرف!$G$3:$G$717)</f>
        <v>0</v>
      </c>
      <c r="CW128" s="160">
        <f>SUMPRODUCT((CV$3=المنصرف!$E$3:$E$717)*1,('بيان العهد والتسويات'!$C128=المنصرف!$C$3:$C$717)*1,المنصرف!$J$3:$J$717)</f>
        <v>0</v>
      </c>
      <c r="CX128" s="160">
        <f>SUMPRODUCT((CX$3=المنصرف!$E$3:$E$717)*1,('بيان العهد والتسويات'!$C128=المنصرف!$C$3:$C$717)*1,المنصرف!$G$3:$G$717)</f>
        <v>0</v>
      </c>
      <c r="CY128" s="160">
        <f>SUMPRODUCT((CX$3=المنصرف!$E$3:$E$717)*1,('بيان العهد والتسويات'!$C128=المنصرف!$C$3:$C$717)*1,المنصرف!$J$3:$J$717)</f>
        <v>0</v>
      </c>
      <c r="CZ128" s="160">
        <f>SUMPRODUCT((CZ$3=المنصرف!$E$3:$E$717)*1,('بيان العهد والتسويات'!$C128=المنصرف!$C$3:$C$717)*1,المنصرف!$G$3:$G$717)</f>
        <v>0</v>
      </c>
      <c r="DA128" s="160">
        <f>SUMPRODUCT((CZ$3=المنصرف!$E$3:$E$717)*1,('بيان العهد والتسويات'!$C128=المنصرف!$C$3:$C$717)*1,المنصرف!$J$3:$J$717)</f>
        <v>0</v>
      </c>
    </row>
    <row r="129" spans="3:105" ht="20.25" x14ac:dyDescent="0.15">
      <c r="C129" s="134">
        <v>45961</v>
      </c>
      <c r="D129" s="121">
        <f>SUMPRODUCT(($D$3=المنصرف!$E$3:$E$717)*1,('بيان العهد والتسويات'!$C129=المنصرف!$C$3:$C$717)*1,المنصرف!$G$3:$G$717)</f>
        <v>0</v>
      </c>
      <c r="E129" s="122">
        <f>SUMPRODUCT(($D$3=المنصرف!$E$3:$E$717)*1,('بيان العهد والتسويات'!$C129=المنصرف!$C$3:$C$717)*1,المنصرف!$J$3:$J$717)</f>
        <v>0</v>
      </c>
      <c r="F129" s="124">
        <f>SUMPRODUCT(($F$3=المنصرف!$E$3:$E$717)*1,('بيان العهد والتسويات'!$C129=المنصرف!$C$3:$C$717)*1,المنصرف!$G$3:$G$717)</f>
        <v>0</v>
      </c>
      <c r="G129" s="123">
        <f>SUMPRODUCT(($F$3=المنصرف!$E$3:$E$717)*1,('بيان العهد والتسويات'!$C129=المنصرف!$C$3:$C$717)*1,المنصرف!$J$3:$J$717)</f>
        <v>0</v>
      </c>
      <c r="H129" s="121">
        <f>SUMPRODUCT(($H$3=المنصرف!$E$3:$E$717)*1,('بيان العهد والتسويات'!$C129=المنصرف!$C$3:$C$717)*1,المنصرف!$G$3:$G$717)</f>
        <v>0</v>
      </c>
      <c r="I129" s="122">
        <f>SUMPRODUCT(($H$3=المنصرف!$E$3:$E$717)*1,('بيان العهد والتسويات'!$C129=المنصرف!$C$3:$C$717)*1,المنصرف!$J$3:$J$717)</f>
        <v>0</v>
      </c>
      <c r="J129" s="124">
        <f>SUMPRODUCT(($J$3=المنصرف!$E$3:$E$717)*1,('بيان العهد والتسويات'!$C129=المنصرف!$C$3:$C$717)*1,المنصرف!$G$3:$G$717)</f>
        <v>0</v>
      </c>
      <c r="K129" s="123">
        <f>SUMPRODUCT(($J$3=المنصرف!$E$3:$E$717)*1,('بيان العهد والتسويات'!$C129=المنصرف!$C$3:$C$717)*1,المنصرف!$J$3:$J$717)</f>
        <v>0</v>
      </c>
      <c r="L129" s="121">
        <f>SUMPRODUCT(($L$3=المنصرف!$E$3:$E$717)*1,('بيان العهد والتسويات'!$C129=المنصرف!$C$3:$C$717)*1,المنصرف!$G$3:$G$717)</f>
        <v>0</v>
      </c>
      <c r="M129" s="122">
        <f>SUMPRODUCT(($L$3=المنصرف!$E$3:$E$717)*1,('بيان العهد والتسويات'!$C129=المنصرف!$C$3:$C$717)*1,المنصرف!$J$3:$J$717)</f>
        <v>0</v>
      </c>
      <c r="N129" s="124">
        <f>SUMPRODUCT(($N$3=المنصرف!$E$3:$E$717)*1,('بيان العهد والتسويات'!$C129=المنصرف!$C$3:$C$717)*1,المنصرف!$G$3:$G$717)</f>
        <v>0</v>
      </c>
      <c r="O129" s="123">
        <f>SUMPRODUCT(($N$3=المنصرف!$E$3:$E$717)*1,('بيان العهد والتسويات'!$C129=المنصرف!$C$3:$C$717)*1,المنصرف!$J$3:$J$717)</f>
        <v>0</v>
      </c>
      <c r="P129" s="121">
        <f>SUMPRODUCT(($P$3=المنصرف!$E$3:$E$717)*1,('بيان العهد والتسويات'!$C129=المنصرف!$C$3:$C$717)*1,المنصرف!$G$3:$G$717)</f>
        <v>0</v>
      </c>
      <c r="Q129" s="122">
        <f>SUMPRODUCT(($P$3=المنصرف!$E$3:$E$717)*1,('بيان العهد والتسويات'!$C129=المنصرف!$C$3:$C$717)*1,المنصرف!$J$3:$J$717)</f>
        <v>0</v>
      </c>
      <c r="R129" s="124">
        <f>SUMPRODUCT(($R$3=المنصرف!$E$3:$E$717)*1,('بيان العهد والتسويات'!$C129=المنصرف!$C$3:$C$717)*1,المنصرف!$G$3:$G$717)</f>
        <v>0</v>
      </c>
      <c r="S129" s="123">
        <f>SUMPRODUCT(($R$3=المنصرف!$E$3:$E$717)*1,('بيان العهد والتسويات'!$C129=المنصرف!$C$3:$C$717)*1,المنصرف!$J$3:$J$717)</f>
        <v>0</v>
      </c>
      <c r="T129" s="121">
        <f>SUMPRODUCT(($T$3=المنصرف!$E$3:$E$717)*1,('بيان العهد والتسويات'!$C129=المنصرف!$C$3:$C$717)*1,المنصرف!$G$3:$G$717)</f>
        <v>0</v>
      </c>
      <c r="U129" s="122">
        <f>SUMPRODUCT(($T$3=المنصرف!$E$3:$E$717)*1,('بيان العهد والتسويات'!$C129=المنصرف!$C$3:$C$717)*1,المنصرف!$J$3:$J$717)</f>
        <v>0</v>
      </c>
      <c r="V129" s="124">
        <f>SUMPRODUCT(($V$3=المنصرف!$E$3:$E$717)*1,('بيان العهد والتسويات'!$C129=المنصرف!$C$3:$C$717)*1,المنصرف!$G$3:$G$717)</f>
        <v>0</v>
      </c>
      <c r="W129" s="123">
        <f>SUMPRODUCT(($V$3=المنصرف!$E$3:$E$717)*1,('بيان العهد والتسويات'!$C129=المنصرف!$C$3:$C$717)*1,المنصرف!$J$3:$J$717)</f>
        <v>0</v>
      </c>
      <c r="X129" s="121">
        <f>SUMPRODUCT(($X$3=المنصرف!$E$3:$E$717)*1,('بيان العهد والتسويات'!$C129=المنصرف!$C$3:$C$717)*1,المنصرف!$G$3:$G$717)</f>
        <v>0</v>
      </c>
      <c r="Y129" s="122">
        <f>SUMPRODUCT(($X$3=المنصرف!$E$3:$E$717)*1,('بيان العهد والتسويات'!$C129=المنصرف!$C$3:$C$717)*1,المنصرف!$J$3:$J$717)</f>
        <v>0</v>
      </c>
      <c r="Z129" s="124">
        <f>SUMPRODUCT(($Z$3=المنصرف!$E$3:$E$717)*1,('بيان العهد والتسويات'!$C129=المنصرف!$C$3:$C$717)*1,المنصرف!$G$3:$G$717)</f>
        <v>0</v>
      </c>
      <c r="AA129" s="123">
        <f>SUMPRODUCT(($Z$3=المنصرف!$E$3:$E$717)*1,('بيان العهد والتسويات'!$C129=المنصرف!$C$3:$C$717)*1,المنصرف!$J$3:$J$717)</f>
        <v>0</v>
      </c>
      <c r="AB129" s="121">
        <f>SUMPRODUCT(($AB$3=المنصرف!$E$3:$E$717)*1,('بيان العهد والتسويات'!$C129=المنصرف!$C$3:$C$717)*1,المنصرف!$G$3:$G$717)</f>
        <v>0</v>
      </c>
      <c r="AC129" s="122">
        <f>SUMPRODUCT(($AB$3=المنصرف!$E$3:$E$717)*1,('بيان العهد والتسويات'!$C129=المنصرف!$C$3:$C$717)*1,المنصرف!$J$3:$J$717)</f>
        <v>0</v>
      </c>
      <c r="AD129" s="124">
        <f>SUMPRODUCT(($AD$3=المنصرف!$E$3:$E$717)*1,('بيان العهد والتسويات'!$C129=المنصرف!$C$3:$C$717)*1,المنصرف!$G$3:$G$717)</f>
        <v>0</v>
      </c>
      <c r="AE129" s="123">
        <f>SUMPRODUCT(($AD$3=المنصرف!$E$3:$E$717)*1,('بيان العهد والتسويات'!$C129=المنصرف!$C$3:$C$717)*1,المنصرف!$J$3:$J$717)</f>
        <v>0</v>
      </c>
      <c r="AF129" s="121">
        <f>SUMPRODUCT(($AF$3=المنصرف!$E$3:$E$717)*1,('بيان العهد والتسويات'!$C129=المنصرف!$C$3:$C$717)*1,المنصرف!$G$3:$G$717)</f>
        <v>0</v>
      </c>
      <c r="AG129" s="122">
        <f>SUMPRODUCT(($AF$3=المنصرف!$E$3:$E$717)*1,('بيان العهد والتسويات'!$C129=المنصرف!$C$3:$C$717)*1,المنصرف!$J$3:$J$717)</f>
        <v>0</v>
      </c>
      <c r="AH129" s="124">
        <f>SUMPRODUCT(($AH$3=المنصرف!$E$3:$E$717)*1,('بيان العهد والتسويات'!$C129=المنصرف!$C$3:$C$717)*1,المنصرف!$G$3:$G$717)</f>
        <v>0</v>
      </c>
      <c r="AI129" s="123">
        <f>SUMPRODUCT(($AH$3=المنصرف!$E$3:$E$717)*1,('بيان العهد والتسويات'!$C129=المنصرف!$C$3:$C$717)*1,المنصرف!$J$3:$J$717)</f>
        <v>0</v>
      </c>
      <c r="AJ129" s="145">
        <f>SUMPRODUCT((AJ$3=المنصرف!$E$3:$E$717)*1,('بيان العهد والتسويات'!$C129=المنصرف!$C$3:$C$717)*1,المنصرف!$G$3:$G$717)</f>
        <v>0</v>
      </c>
      <c r="AK129" s="145">
        <f>SUMPRODUCT((AJ$3=المنصرف!$E$3:$E$717)*1,('بيان العهد والتسويات'!$C129=المنصرف!$C$3:$C$717)*1,المنصرف!$J$3:$J$717)</f>
        <v>0</v>
      </c>
      <c r="AL129" s="161">
        <f>SUMPRODUCT((AL$3=المنصرف!$E$3:$E$717)*1,('بيان العهد والتسويات'!$C129=المنصرف!$C$3:$C$717)*1,المنصرف!$G$3:$G$717)</f>
        <v>0</v>
      </c>
      <c r="AM129" s="161">
        <f>SUMPRODUCT((AL$3=المنصرف!$E$3:$E$717)*1,('بيان العهد والتسويات'!$C129=المنصرف!$C$3:$C$717)*1,المنصرف!$J$3:$J$717)</f>
        <v>0</v>
      </c>
      <c r="AN129" s="160">
        <f>SUMPRODUCT((AN$3=المنصرف!$E$3:$E$717)*1,('بيان العهد والتسويات'!$C129=المنصرف!$C$3:$C$717)*1,المنصرف!$G$3:$G$717)</f>
        <v>0</v>
      </c>
      <c r="AO129" s="160">
        <f>SUMPRODUCT((AN$3=المنصرف!$E$3:$E$717)*1,('بيان العهد والتسويات'!$C129=المنصرف!$C$3:$C$717)*1,المنصرف!$J$3:$J$717)</f>
        <v>0</v>
      </c>
      <c r="AP129" s="160">
        <f>SUMPRODUCT((AP$3=المنصرف!$E$3:$E$717)*1,('بيان العهد والتسويات'!$C129=المنصرف!$C$3:$C$717)*1,المنصرف!$G$3:$G$717)</f>
        <v>0</v>
      </c>
      <c r="AQ129" s="160">
        <f>SUMPRODUCT((AP$3=المنصرف!$E$3:$E$717)*1,('بيان العهد والتسويات'!$C129=المنصرف!$C$3:$C$717)*1,المنصرف!$J$3:$J$717)</f>
        <v>0</v>
      </c>
      <c r="AR129" s="160">
        <f>SUMPRODUCT((AR$3=المنصرف!$E$3:$E$717)*1,('بيان العهد والتسويات'!$C129=المنصرف!$C$3:$C$717)*1,المنصرف!$G$3:$G$717)</f>
        <v>0</v>
      </c>
      <c r="AS129" s="160">
        <f>SUMPRODUCT((AR$3=المنصرف!$E$3:$E$717)*1,('بيان العهد والتسويات'!$C129=المنصرف!$C$3:$C$717)*1,المنصرف!$J$3:$J$717)</f>
        <v>0</v>
      </c>
      <c r="AT129" s="160">
        <f>SUMPRODUCT((AT$3=المنصرف!$E$3:$E$717)*1,('بيان العهد والتسويات'!$C129=المنصرف!$C$3:$C$717)*1,المنصرف!$G$3:$G$717)</f>
        <v>0</v>
      </c>
      <c r="AU129" s="160">
        <f>SUMPRODUCT((AT$3=المنصرف!$E$3:$E$717)*1,('بيان العهد والتسويات'!$C129=المنصرف!$C$3:$C$717)*1,المنصرف!$J$3:$J$717)</f>
        <v>0</v>
      </c>
      <c r="AV129" s="160">
        <f>SUMPRODUCT((AV$3=المنصرف!$E$3:$E$717)*1,('بيان العهد والتسويات'!$C129=المنصرف!$C$3:$C$717)*1,المنصرف!$G$3:$G$717)</f>
        <v>0</v>
      </c>
      <c r="AW129" s="160">
        <f>SUMPRODUCT((AV$3=المنصرف!$E$3:$E$717)*1,('بيان العهد والتسويات'!$C129=المنصرف!$C$3:$C$717)*1,المنصرف!$J$3:$J$717)</f>
        <v>0</v>
      </c>
      <c r="AX129" s="160">
        <f>SUMPRODUCT((AX$3=المنصرف!$E$3:$E$717)*1,('بيان العهد والتسويات'!$C129=المنصرف!$C$3:$C$717)*1,المنصرف!$G$3:$G$717)</f>
        <v>0</v>
      </c>
      <c r="AY129" s="160">
        <f>SUMPRODUCT((AX$3=المنصرف!$E$3:$E$717)*1,('بيان العهد والتسويات'!$C129=المنصرف!$C$3:$C$717)*1,المنصرف!$J$3:$J$717)</f>
        <v>0</v>
      </c>
      <c r="AZ129" s="160">
        <f>SUMPRODUCT((AZ$3=المنصرف!$E$3:$E$717)*1,('بيان العهد والتسويات'!$C129=المنصرف!$C$3:$C$717)*1,المنصرف!$G$3:$G$717)</f>
        <v>0</v>
      </c>
      <c r="BA129" s="160">
        <f>SUMPRODUCT((AZ$3=المنصرف!$E$3:$E$717)*1,('بيان العهد والتسويات'!$C129=المنصرف!$C$3:$C$717)*1,المنصرف!$J$3:$J$717)</f>
        <v>0</v>
      </c>
      <c r="BB129" s="160">
        <f>SUMPRODUCT((BB$3=المنصرف!$E$3:$E$717)*1,('بيان العهد والتسويات'!$C129=المنصرف!$C$3:$C$717)*1,المنصرف!$G$3:$G$717)</f>
        <v>0</v>
      </c>
      <c r="BC129" s="160">
        <f>SUMPRODUCT((BB$3=المنصرف!$E$3:$E$717)*1,('بيان العهد والتسويات'!$C129=المنصرف!$C$3:$C$717)*1,المنصرف!$J$3:$J$717)</f>
        <v>0</v>
      </c>
      <c r="BD129" s="160">
        <f>SUMPRODUCT((BD$3=المنصرف!$E$3:$E$717)*1,('بيان العهد والتسويات'!$C129=المنصرف!$C$3:$C$717)*1,المنصرف!$G$3:$G$717)</f>
        <v>0</v>
      </c>
      <c r="BE129" s="160">
        <f>SUMPRODUCT((BD$3=المنصرف!$E$3:$E$717)*1,('بيان العهد والتسويات'!$C129=المنصرف!$C$3:$C$717)*1,المنصرف!$J$3:$J$717)</f>
        <v>0</v>
      </c>
      <c r="BF129" s="160">
        <f>SUMPRODUCT((BF$3=المنصرف!$E$3:$E$717)*1,('بيان العهد والتسويات'!$C129=المنصرف!$C$3:$C$717)*1,المنصرف!$G$3:$G$717)</f>
        <v>0</v>
      </c>
      <c r="BG129" s="160">
        <f>SUMPRODUCT((BF$3=المنصرف!$E$3:$E$717)*1,('بيان العهد والتسويات'!$C129=المنصرف!$C$3:$C$717)*1,المنصرف!$J$3:$J$717)</f>
        <v>0</v>
      </c>
      <c r="BH129" s="160">
        <f>SUMPRODUCT((BH$3=المنصرف!$E$3:$E$717)*1,('بيان العهد والتسويات'!$C129=المنصرف!$C$3:$C$717)*1,المنصرف!$G$3:$G$717)</f>
        <v>0</v>
      </c>
      <c r="BI129" s="160">
        <f>SUMPRODUCT((BH$3=المنصرف!$E$3:$E$717)*1,('بيان العهد والتسويات'!$C129=المنصرف!$C$3:$C$717)*1,المنصرف!$J$3:$J$717)</f>
        <v>0</v>
      </c>
      <c r="BJ129" s="160">
        <f>SUMPRODUCT((BJ$3=المنصرف!$E$3:$E$717)*1,('بيان العهد والتسويات'!$C129=المنصرف!$C$3:$C$717)*1,المنصرف!$G$3:$G$717)</f>
        <v>0</v>
      </c>
      <c r="BK129" s="160">
        <f>SUMPRODUCT((BJ$3=المنصرف!$E$3:$E$717)*1,('بيان العهد والتسويات'!$C129=المنصرف!$C$3:$C$717)*1,المنصرف!$J$3:$J$717)</f>
        <v>0</v>
      </c>
      <c r="BL129" s="160">
        <f>SUMPRODUCT((BL$3=المنصرف!$E$3:$E$717)*1,('بيان العهد والتسويات'!$C129=المنصرف!$C$3:$C$717)*1,المنصرف!$G$3:$G$717)</f>
        <v>0</v>
      </c>
      <c r="BM129" s="160">
        <f>SUMPRODUCT((BL$3=المنصرف!$E$3:$E$717)*1,('بيان العهد والتسويات'!$C129=المنصرف!$C$3:$C$717)*1,المنصرف!$J$3:$J$717)</f>
        <v>0</v>
      </c>
      <c r="BN129" s="160">
        <f>SUMPRODUCT((BN$3=المنصرف!$E$3:$E$717)*1,('بيان العهد والتسويات'!$C129=المنصرف!$C$3:$C$717)*1,المنصرف!$G$3:$G$717)</f>
        <v>0</v>
      </c>
      <c r="BO129" s="160">
        <f>SUMPRODUCT((BN$3=المنصرف!$E$3:$E$717)*1,('بيان العهد والتسويات'!$C129=المنصرف!$C$3:$C$717)*1,المنصرف!$J$3:$J$717)</f>
        <v>0</v>
      </c>
      <c r="BP129" s="160">
        <f>SUMPRODUCT((BP$3=المنصرف!$E$3:$E$717)*1,('بيان العهد والتسويات'!$C129=المنصرف!$C$3:$C$717)*1,المنصرف!$G$3:$G$717)</f>
        <v>0</v>
      </c>
      <c r="BQ129" s="160">
        <f>SUMPRODUCT((BP$3=المنصرف!$E$3:$E$717)*1,('بيان العهد والتسويات'!$C129=المنصرف!$C$3:$C$717)*1,المنصرف!$J$3:$J$717)</f>
        <v>0</v>
      </c>
      <c r="BR129" s="160">
        <f>SUMPRODUCT((BR$3=المنصرف!$E$3:$E$717)*1,('بيان العهد والتسويات'!$C129=المنصرف!$C$3:$C$717)*1,المنصرف!$G$3:$G$717)</f>
        <v>0</v>
      </c>
      <c r="BS129" s="160">
        <f>SUMPRODUCT((BR$3=المنصرف!$E$3:$E$717)*1,('بيان العهد والتسويات'!$C129=المنصرف!$C$3:$C$717)*1,المنصرف!$J$3:$J$717)</f>
        <v>0</v>
      </c>
      <c r="BT129" s="160">
        <f>SUMPRODUCT((BT$3=المنصرف!$E$3:$E$717)*1,('بيان العهد والتسويات'!$C129=المنصرف!$C$3:$C$717)*1,المنصرف!$G$3:$G$717)</f>
        <v>0</v>
      </c>
      <c r="BU129" s="160">
        <f>SUMPRODUCT((BT$3=المنصرف!$E$3:$E$717)*1,('بيان العهد والتسويات'!$C129=المنصرف!$C$3:$C$717)*1,المنصرف!$J$3:$J$717)</f>
        <v>0</v>
      </c>
      <c r="BV129" s="160">
        <f>SUMPRODUCT((BV$3=المنصرف!$E$3:$E$717)*1,('بيان العهد والتسويات'!$C129=المنصرف!$C$3:$C$717)*1,المنصرف!$G$3:$G$717)</f>
        <v>0</v>
      </c>
      <c r="BW129" s="160">
        <f>SUMPRODUCT((BV$3=المنصرف!$E$3:$E$717)*1,('بيان العهد والتسويات'!$C129=المنصرف!$C$3:$C$717)*1,المنصرف!$J$3:$J$717)</f>
        <v>0</v>
      </c>
      <c r="BX129" s="160">
        <f>SUMPRODUCT((BX$3=المنصرف!$E$3:$E$717)*1,('بيان العهد والتسويات'!$C129=المنصرف!$C$3:$C$717)*1,المنصرف!$G$3:$G$717)</f>
        <v>0</v>
      </c>
      <c r="BY129" s="160">
        <f>SUMPRODUCT((BX$3=المنصرف!$E$3:$E$717)*1,('بيان العهد والتسويات'!$C129=المنصرف!$C$3:$C$717)*1,المنصرف!$J$3:$J$717)</f>
        <v>0</v>
      </c>
      <c r="BZ129" s="160">
        <f>SUMPRODUCT((BZ$3=المنصرف!$E$3:$E$717)*1,('بيان العهد والتسويات'!$C129=المنصرف!$C$3:$C$717)*1,المنصرف!$G$3:$G$717)</f>
        <v>0</v>
      </c>
      <c r="CA129" s="160">
        <f>SUMPRODUCT((BZ$3=المنصرف!$E$3:$E$717)*1,('بيان العهد والتسويات'!$C129=المنصرف!$C$3:$C$717)*1,المنصرف!$J$3:$J$717)</f>
        <v>0</v>
      </c>
      <c r="CB129" s="160">
        <f>SUMPRODUCT((CB$3=المنصرف!$E$3:$E$717)*1,('بيان العهد والتسويات'!$C129=المنصرف!$C$3:$C$717)*1,المنصرف!$G$3:$G$717)</f>
        <v>0</v>
      </c>
      <c r="CC129" s="160">
        <f>SUMPRODUCT((CB$3=المنصرف!$E$3:$E$717)*1,('بيان العهد والتسويات'!$C129=المنصرف!$C$3:$C$717)*1,المنصرف!$J$3:$J$717)</f>
        <v>0</v>
      </c>
      <c r="CD129" s="160">
        <f>SUMPRODUCT((CD$3=المنصرف!$E$3:$E$717)*1,('بيان العهد والتسويات'!$C129=المنصرف!$C$3:$C$717)*1,المنصرف!$G$3:$G$717)</f>
        <v>0</v>
      </c>
      <c r="CE129" s="160">
        <f>SUMPRODUCT((CD$3=المنصرف!$E$3:$E$717)*1,('بيان العهد والتسويات'!$C129=المنصرف!$C$3:$C$717)*1,المنصرف!$J$3:$J$717)</f>
        <v>0</v>
      </c>
      <c r="CF129" s="160">
        <f>SUMPRODUCT((CF$3=المنصرف!$E$3:$E$717)*1,('بيان العهد والتسويات'!$C129=المنصرف!$C$3:$C$717)*1,المنصرف!$G$3:$G$717)</f>
        <v>0</v>
      </c>
      <c r="CG129" s="160">
        <f>SUMPRODUCT((CF$3=المنصرف!$E$3:$E$717)*1,('بيان العهد والتسويات'!$C129=المنصرف!$C$3:$C$717)*1,المنصرف!$J$3:$J$717)</f>
        <v>0</v>
      </c>
      <c r="CH129" s="160">
        <f>SUMPRODUCT((CH$3=المنصرف!$E$3:$E$717)*1,('بيان العهد والتسويات'!$C129=المنصرف!$C$3:$C$717)*1,المنصرف!$G$3:$G$717)</f>
        <v>0</v>
      </c>
      <c r="CI129" s="160">
        <f>SUMPRODUCT((CH$3=المنصرف!$E$3:$E$717)*1,('بيان العهد والتسويات'!$C129=المنصرف!$C$3:$C$717)*1,المنصرف!$J$3:$J$717)</f>
        <v>0</v>
      </c>
      <c r="CJ129" s="160">
        <f>SUMPRODUCT((CJ$3=المنصرف!$E$3:$E$717)*1,('بيان العهد والتسويات'!$C129=المنصرف!$C$3:$C$717)*1,المنصرف!$G$3:$G$717)</f>
        <v>0</v>
      </c>
      <c r="CK129" s="160">
        <f>SUMPRODUCT((CJ$3=المنصرف!$E$3:$E$717)*1,('بيان العهد والتسويات'!$C129=المنصرف!$C$3:$C$717)*1,المنصرف!$J$3:$J$717)</f>
        <v>0</v>
      </c>
      <c r="CL129" s="160">
        <f>SUMPRODUCT((CL$3=المنصرف!$E$3:$E$717)*1,('بيان العهد والتسويات'!$C129=المنصرف!$C$3:$C$717)*1,المنصرف!$G$3:$G$717)</f>
        <v>0</v>
      </c>
      <c r="CM129" s="160">
        <f>SUMPRODUCT((CL$3=المنصرف!$E$3:$E$717)*1,('بيان العهد والتسويات'!$C129=المنصرف!$C$3:$C$717)*1,المنصرف!$J$3:$J$717)</f>
        <v>0</v>
      </c>
      <c r="CN129" s="160">
        <f>SUMPRODUCT((CN$3=المنصرف!$E$3:$E$717)*1,('بيان العهد والتسويات'!$C129=المنصرف!$C$3:$C$717)*1,المنصرف!$G$3:$G$717)</f>
        <v>0</v>
      </c>
      <c r="CO129" s="160">
        <f>SUMPRODUCT((CN$3=المنصرف!$E$3:$E$717)*1,('بيان العهد والتسويات'!$C129=المنصرف!$C$3:$C$717)*1,المنصرف!$J$3:$J$717)</f>
        <v>0</v>
      </c>
      <c r="CP129" s="160">
        <f>SUMPRODUCT((CP$3=المنصرف!$E$3:$E$717)*1,('بيان العهد والتسويات'!$C129=المنصرف!$C$3:$C$717)*1,المنصرف!$G$3:$G$717)</f>
        <v>0</v>
      </c>
      <c r="CQ129" s="160">
        <f>SUMPRODUCT((CP$3=المنصرف!$E$3:$E$717)*1,('بيان العهد والتسويات'!$C129=المنصرف!$C$3:$C$717)*1,المنصرف!$J$3:$J$717)</f>
        <v>0</v>
      </c>
      <c r="CR129" s="160">
        <f>SUMPRODUCT((CR$3=المنصرف!$E$3:$E$717)*1,('بيان العهد والتسويات'!$C129=المنصرف!$C$3:$C$717)*1,المنصرف!$G$3:$G$717)</f>
        <v>0</v>
      </c>
      <c r="CS129" s="160">
        <f>SUMPRODUCT((CR$3=المنصرف!$E$3:$E$717)*1,('بيان العهد والتسويات'!$C129=المنصرف!$C$3:$C$717)*1,المنصرف!$J$3:$J$717)</f>
        <v>0</v>
      </c>
      <c r="CT129" s="160">
        <f>SUMPRODUCT((CT$3=المنصرف!$E$3:$E$717)*1,('بيان العهد والتسويات'!$C129=المنصرف!$C$3:$C$717)*1,المنصرف!$G$3:$G$717)</f>
        <v>0</v>
      </c>
      <c r="CU129" s="160">
        <f>SUMPRODUCT((CT$3=المنصرف!$E$3:$E$717)*1,('بيان العهد والتسويات'!$C129=المنصرف!$C$3:$C$717)*1,المنصرف!$J$3:$J$717)</f>
        <v>0</v>
      </c>
      <c r="CV129" s="160">
        <f>SUMPRODUCT((CV$3=المنصرف!$E$3:$E$717)*1,('بيان العهد والتسويات'!$C129=المنصرف!$C$3:$C$717)*1,المنصرف!$G$3:$G$717)</f>
        <v>0</v>
      </c>
      <c r="CW129" s="160">
        <f>SUMPRODUCT((CV$3=المنصرف!$E$3:$E$717)*1,('بيان العهد والتسويات'!$C129=المنصرف!$C$3:$C$717)*1,المنصرف!$J$3:$J$717)</f>
        <v>0</v>
      </c>
      <c r="CX129" s="160">
        <f>SUMPRODUCT((CX$3=المنصرف!$E$3:$E$717)*1,('بيان العهد والتسويات'!$C129=المنصرف!$C$3:$C$717)*1,المنصرف!$G$3:$G$717)</f>
        <v>0</v>
      </c>
      <c r="CY129" s="160">
        <f>SUMPRODUCT((CX$3=المنصرف!$E$3:$E$717)*1,('بيان العهد والتسويات'!$C129=المنصرف!$C$3:$C$717)*1,المنصرف!$J$3:$J$717)</f>
        <v>0</v>
      </c>
      <c r="CZ129" s="160">
        <f>SUMPRODUCT((CZ$3=المنصرف!$E$3:$E$717)*1,('بيان العهد والتسويات'!$C129=المنصرف!$C$3:$C$717)*1,المنصرف!$G$3:$G$717)</f>
        <v>0</v>
      </c>
      <c r="DA129" s="160">
        <f>SUMPRODUCT((CZ$3=المنصرف!$E$3:$E$717)*1,('بيان العهد والتسويات'!$C129=المنصرف!$C$3:$C$717)*1,المنصرف!$J$3:$J$717)</f>
        <v>0</v>
      </c>
    </row>
    <row r="130" spans="3:105" ht="20.25" x14ac:dyDescent="0.15">
      <c r="C130" s="134">
        <v>45962</v>
      </c>
      <c r="D130" s="121">
        <f>SUMPRODUCT(($D$3=المنصرف!$E$3:$E$717)*1,('بيان العهد والتسويات'!$C130=المنصرف!$C$3:$C$717)*1,المنصرف!$G$3:$G$717)</f>
        <v>0</v>
      </c>
      <c r="E130" s="122">
        <f>SUMPRODUCT(($D$3=المنصرف!$E$3:$E$717)*1,('بيان العهد والتسويات'!$C130=المنصرف!$C$3:$C$717)*1,المنصرف!$J$3:$J$717)</f>
        <v>0</v>
      </c>
      <c r="F130" s="124">
        <f>SUMPRODUCT(($F$3=المنصرف!$E$3:$E$717)*1,('بيان العهد والتسويات'!$C130=المنصرف!$C$3:$C$717)*1,المنصرف!$G$3:$G$717)</f>
        <v>0</v>
      </c>
      <c r="G130" s="123">
        <f>SUMPRODUCT(($F$3=المنصرف!$E$3:$E$717)*1,('بيان العهد والتسويات'!$C130=المنصرف!$C$3:$C$717)*1,المنصرف!$J$3:$J$717)</f>
        <v>0</v>
      </c>
      <c r="H130" s="121">
        <f>SUMPRODUCT(($H$3=المنصرف!$E$3:$E$717)*1,('بيان العهد والتسويات'!$C130=المنصرف!$C$3:$C$717)*1,المنصرف!$G$3:$G$717)</f>
        <v>0</v>
      </c>
      <c r="I130" s="122">
        <f>SUMPRODUCT(($H$3=المنصرف!$E$3:$E$717)*1,('بيان العهد والتسويات'!$C130=المنصرف!$C$3:$C$717)*1,المنصرف!$J$3:$J$717)</f>
        <v>0</v>
      </c>
      <c r="J130" s="124">
        <f>SUMPRODUCT(($J$3=المنصرف!$E$3:$E$717)*1,('بيان العهد والتسويات'!$C130=المنصرف!$C$3:$C$717)*1,المنصرف!$G$3:$G$717)</f>
        <v>0</v>
      </c>
      <c r="K130" s="123">
        <f>SUMPRODUCT(($J$3=المنصرف!$E$3:$E$717)*1,('بيان العهد والتسويات'!$C130=المنصرف!$C$3:$C$717)*1,المنصرف!$J$3:$J$717)</f>
        <v>0</v>
      </c>
      <c r="L130" s="121">
        <f>SUMPRODUCT(($L$3=المنصرف!$E$3:$E$717)*1,('بيان العهد والتسويات'!$C130=المنصرف!$C$3:$C$717)*1,المنصرف!$G$3:$G$717)</f>
        <v>0</v>
      </c>
      <c r="M130" s="122">
        <f>SUMPRODUCT(($L$3=المنصرف!$E$3:$E$717)*1,('بيان العهد والتسويات'!$C130=المنصرف!$C$3:$C$717)*1,المنصرف!$J$3:$J$717)</f>
        <v>0</v>
      </c>
      <c r="N130" s="124">
        <f>SUMPRODUCT(($N$3=المنصرف!$E$3:$E$717)*1,('بيان العهد والتسويات'!$C130=المنصرف!$C$3:$C$717)*1,المنصرف!$G$3:$G$717)</f>
        <v>0</v>
      </c>
      <c r="O130" s="123">
        <f>SUMPRODUCT(($N$3=المنصرف!$E$3:$E$717)*1,('بيان العهد والتسويات'!$C130=المنصرف!$C$3:$C$717)*1,المنصرف!$J$3:$J$717)</f>
        <v>0</v>
      </c>
      <c r="P130" s="121">
        <f>SUMPRODUCT(($P$3=المنصرف!$E$3:$E$717)*1,('بيان العهد والتسويات'!$C130=المنصرف!$C$3:$C$717)*1,المنصرف!$G$3:$G$717)</f>
        <v>0</v>
      </c>
      <c r="Q130" s="122">
        <f>SUMPRODUCT(($P$3=المنصرف!$E$3:$E$717)*1,('بيان العهد والتسويات'!$C130=المنصرف!$C$3:$C$717)*1,المنصرف!$J$3:$J$717)</f>
        <v>0</v>
      </c>
      <c r="R130" s="124">
        <f>SUMPRODUCT(($R$3=المنصرف!$E$3:$E$717)*1,('بيان العهد والتسويات'!$C130=المنصرف!$C$3:$C$717)*1,المنصرف!$G$3:$G$717)</f>
        <v>0</v>
      </c>
      <c r="S130" s="123">
        <f>SUMPRODUCT(($R$3=المنصرف!$E$3:$E$717)*1,('بيان العهد والتسويات'!$C130=المنصرف!$C$3:$C$717)*1,المنصرف!$J$3:$J$717)</f>
        <v>0</v>
      </c>
      <c r="T130" s="121">
        <f>SUMPRODUCT(($T$3=المنصرف!$E$3:$E$717)*1,('بيان العهد والتسويات'!$C130=المنصرف!$C$3:$C$717)*1,المنصرف!$G$3:$G$717)</f>
        <v>0</v>
      </c>
      <c r="U130" s="122">
        <f>SUMPRODUCT(($T$3=المنصرف!$E$3:$E$717)*1,('بيان العهد والتسويات'!$C130=المنصرف!$C$3:$C$717)*1,المنصرف!$J$3:$J$717)</f>
        <v>0</v>
      </c>
      <c r="V130" s="124">
        <f>SUMPRODUCT(($V$3=المنصرف!$E$3:$E$717)*1,('بيان العهد والتسويات'!$C130=المنصرف!$C$3:$C$717)*1,المنصرف!$G$3:$G$717)</f>
        <v>0</v>
      </c>
      <c r="W130" s="123">
        <f>SUMPRODUCT(($V$3=المنصرف!$E$3:$E$717)*1,('بيان العهد والتسويات'!$C130=المنصرف!$C$3:$C$717)*1,المنصرف!$J$3:$J$717)</f>
        <v>0</v>
      </c>
      <c r="X130" s="121">
        <f>SUMPRODUCT(($X$3=المنصرف!$E$3:$E$717)*1,('بيان العهد والتسويات'!$C130=المنصرف!$C$3:$C$717)*1,المنصرف!$G$3:$G$717)</f>
        <v>0</v>
      </c>
      <c r="Y130" s="122">
        <f>SUMPRODUCT(($X$3=المنصرف!$E$3:$E$717)*1,('بيان العهد والتسويات'!$C130=المنصرف!$C$3:$C$717)*1,المنصرف!$J$3:$J$717)</f>
        <v>0</v>
      </c>
      <c r="Z130" s="124">
        <f>SUMPRODUCT(($Z$3=المنصرف!$E$3:$E$717)*1,('بيان العهد والتسويات'!$C130=المنصرف!$C$3:$C$717)*1,المنصرف!$G$3:$G$717)</f>
        <v>0</v>
      </c>
      <c r="AA130" s="123">
        <f>SUMPRODUCT(($Z$3=المنصرف!$E$3:$E$717)*1,('بيان العهد والتسويات'!$C130=المنصرف!$C$3:$C$717)*1,المنصرف!$J$3:$J$717)</f>
        <v>0</v>
      </c>
      <c r="AB130" s="121">
        <f>SUMPRODUCT(($AB$3=المنصرف!$E$3:$E$717)*1,('بيان العهد والتسويات'!$C130=المنصرف!$C$3:$C$717)*1,المنصرف!$G$3:$G$717)</f>
        <v>0</v>
      </c>
      <c r="AC130" s="122">
        <f>SUMPRODUCT(($AB$3=المنصرف!$E$3:$E$717)*1,('بيان العهد والتسويات'!$C130=المنصرف!$C$3:$C$717)*1,المنصرف!$J$3:$J$717)</f>
        <v>0</v>
      </c>
      <c r="AD130" s="124">
        <f>SUMPRODUCT(($AD$3=المنصرف!$E$3:$E$717)*1,('بيان العهد والتسويات'!$C130=المنصرف!$C$3:$C$717)*1,المنصرف!$G$3:$G$717)</f>
        <v>0</v>
      </c>
      <c r="AE130" s="123">
        <f>SUMPRODUCT(($AD$3=المنصرف!$E$3:$E$717)*1,('بيان العهد والتسويات'!$C130=المنصرف!$C$3:$C$717)*1,المنصرف!$J$3:$J$717)</f>
        <v>0</v>
      </c>
      <c r="AF130" s="121">
        <f>SUMPRODUCT(($AF$3=المنصرف!$E$3:$E$717)*1,('بيان العهد والتسويات'!$C130=المنصرف!$C$3:$C$717)*1,المنصرف!$G$3:$G$717)</f>
        <v>0</v>
      </c>
      <c r="AG130" s="122">
        <f>SUMPRODUCT(($AF$3=المنصرف!$E$3:$E$717)*1,('بيان العهد والتسويات'!$C130=المنصرف!$C$3:$C$717)*1,المنصرف!$J$3:$J$717)</f>
        <v>0</v>
      </c>
      <c r="AH130" s="124">
        <f>SUMPRODUCT(($AH$3=المنصرف!$E$3:$E$717)*1,('بيان العهد والتسويات'!$C130=المنصرف!$C$3:$C$717)*1,المنصرف!$G$3:$G$717)</f>
        <v>0</v>
      </c>
      <c r="AI130" s="123">
        <f>SUMPRODUCT(($AH$3=المنصرف!$E$3:$E$717)*1,('بيان العهد والتسويات'!$C130=المنصرف!$C$3:$C$717)*1,المنصرف!$J$3:$J$717)</f>
        <v>0</v>
      </c>
      <c r="AJ130" s="145">
        <f>SUMPRODUCT((AJ$3=المنصرف!$E$3:$E$717)*1,('بيان العهد والتسويات'!$C130=المنصرف!$C$3:$C$717)*1,المنصرف!$G$3:$G$717)</f>
        <v>0</v>
      </c>
      <c r="AK130" s="145">
        <f>SUMPRODUCT((AJ$3=المنصرف!$E$3:$E$717)*1,('بيان العهد والتسويات'!$C130=المنصرف!$C$3:$C$717)*1,المنصرف!$J$3:$J$717)</f>
        <v>0</v>
      </c>
      <c r="AL130" s="161">
        <f>SUMPRODUCT((AL$3=المنصرف!$E$3:$E$717)*1,('بيان العهد والتسويات'!$C130=المنصرف!$C$3:$C$717)*1,المنصرف!$G$3:$G$717)</f>
        <v>0</v>
      </c>
      <c r="AM130" s="161">
        <f>SUMPRODUCT((AL$3=المنصرف!$E$3:$E$717)*1,('بيان العهد والتسويات'!$C130=المنصرف!$C$3:$C$717)*1,المنصرف!$J$3:$J$717)</f>
        <v>0</v>
      </c>
      <c r="AN130" s="160">
        <f>SUMPRODUCT((AN$3=المنصرف!$E$3:$E$717)*1,('بيان العهد والتسويات'!$C130=المنصرف!$C$3:$C$717)*1,المنصرف!$G$3:$G$717)</f>
        <v>0</v>
      </c>
      <c r="AO130" s="160">
        <f>SUMPRODUCT((AN$3=المنصرف!$E$3:$E$717)*1,('بيان العهد والتسويات'!$C130=المنصرف!$C$3:$C$717)*1,المنصرف!$J$3:$J$717)</f>
        <v>0</v>
      </c>
      <c r="AP130" s="160">
        <f>SUMPRODUCT((AP$3=المنصرف!$E$3:$E$717)*1,('بيان العهد والتسويات'!$C130=المنصرف!$C$3:$C$717)*1,المنصرف!$G$3:$G$717)</f>
        <v>0</v>
      </c>
      <c r="AQ130" s="160">
        <f>SUMPRODUCT((AP$3=المنصرف!$E$3:$E$717)*1,('بيان العهد والتسويات'!$C130=المنصرف!$C$3:$C$717)*1,المنصرف!$J$3:$J$717)</f>
        <v>0</v>
      </c>
      <c r="AR130" s="160">
        <f>SUMPRODUCT((AR$3=المنصرف!$E$3:$E$717)*1,('بيان العهد والتسويات'!$C130=المنصرف!$C$3:$C$717)*1,المنصرف!$G$3:$G$717)</f>
        <v>0</v>
      </c>
      <c r="AS130" s="160">
        <f>SUMPRODUCT((AR$3=المنصرف!$E$3:$E$717)*1,('بيان العهد والتسويات'!$C130=المنصرف!$C$3:$C$717)*1,المنصرف!$J$3:$J$717)</f>
        <v>0</v>
      </c>
      <c r="AT130" s="160">
        <f>SUMPRODUCT((AT$3=المنصرف!$E$3:$E$717)*1,('بيان العهد والتسويات'!$C130=المنصرف!$C$3:$C$717)*1,المنصرف!$G$3:$G$717)</f>
        <v>0</v>
      </c>
      <c r="AU130" s="160">
        <f>SUMPRODUCT((AT$3=المنصرف!$E$3:$E$717)*1,('بيان العهد والتسويات'!$C130=المنصرف!$C$3:$C$717)*1,المنصرف!$J$3:$J$717)</f>
        <v>0</v>
      </c>
      <c r="AV130" s="160">
        <f>SUMPRODUCT((AV$3=المنصرف!$E$3:$E$717)*1,('بيان العهد والتسويات'!$C130=المنصرف!$C$3:$C$717)*1,المنصرف!$G$3:$G$717)</f>
        <v>0</v>
      </c>
      <c r="AW130" s="160">
        <f>SUMPRODUCT((AV$3=المنصرف!$E$3:$E$717)*1,('بيان العهد والتسويات'!$C130=المنصرف!$C$3:$C$717)*1,المنصرف!$J$3:$J$717)</f>
        <v>0</v>
      </c>
      <c r="AX130" s="160">
        <f>SUMPRODUCT((AX$3=المنصرف!$E$3:$E$717)*1,('بيان العهد والتسويات'!$C130=المنصرف!$C$3:$C$717)*1,المنصرف!$G$3:$G$717)</f>
        <v>0</v>
      </c>
      <c r="AY130" s="160">
        <f>SUMPRODUCT((AX$3=المنصرف!$E$3:$E$717)*1,('بيان العهد والتسويات'!$C130=المنصرف!$C$3:$C$717)*1,المنصرف!$J$3:$J$717)</f>
        <v>0</v>
      </c>
      <c r="AZ130" s="160">
        <f>SUMPRODUCT((AZ$3=المنصرف!$E$3:$E$717)*1,('بيان العهد والتسويات'!$C130=المنصرف!$C$3:$C$717)*1,المنصرف!$G$3:$G$717)</f>
        <v>0</v>
      </c>
      <c r="BA130" s="160">
        <f>SUMPRODUCT((AZ$3=المنصرف!$E$3:$E$717)*1,('بيان العهد والتسويات'!$C130=المنصرف!$C$3:$C$717)*1,المنصرف!$J$3:$J$717)</f>
        <v>0</v>
      </c>
      <c r="BB130" s="160">
        <f>SUMPRODUCT((BB$3=المنصرف!$E$3:$E$717)*1,('بيان العهد والتسويات'!$C130=المنصرف!$C$3:$C$717)*1,المنصرف!$G$3:$G$717)</f>
        <v>0</v>
      </c>
      <c r="BC130" s="160">
        <f>SUMPRODUCT((BB$3=المنصرف!$E$3:$E$717)*1,('بيان العهد والتسويات'!$C130=المنصرف!$C$3:$C$717)*1,المنصرف!$J$3:$J$717)</f>
        <v>0</v>
      </c>
      <c r="BD130" s="160">
        <f>SUMPRODUCT((BD$3=المنصرف!$E$3:$E$717)*1,('بيان العهد والتسويات'!$C130=المنصرف!$C$3:$C$717)*1,المنصرف!$G$3:$G$717)</f>
        <v>0</v>
      </c>
      <c r="BE130" s="160">
        <f>SUMPRODUCT((BD$3=المنصرف!$E$3:$E$717)*1,('بيان العهد والتسويات'!$C130=المنصرف!$C$3:$C$717)*1,المنصرف!$J$3:$J$717)</f>
        <v>0</v>
      </c>
      <c r="BF130" s="160">
        <f>SUMPRODUCT((BF$3=المنصرف!$E$3:$E$717)*1,('بيان العهد والتسويات'!$C130=المنصرف!$C$3:$C$717)*1,المنصرف!$G$3:$G$717)</f>
        <v>0</v>
      </c>
      <c r="BG130" s="160">
        <f>SUMPRODUCT((BF$3=المنصرف!$E$3:$E$717)*1,('بيان العهد والتسويات'!$C130=المنصرف!$C$3:$C$717)*1,المنصرف!$J$3:$J$717)</f>
        <v>0</v>
      </c>
      <c r="BH130" s="160">
        <f>SUMPRODUCT((BH$3=المنصرف!$E$3:$E$717)*1,('بيان العهد والتسويات'!$C130=المنصرف!$C$3:$C$717)*1,المنصرف!$G$3:$G$717)</f>
        <v>0</v>
      </c>
      <c r="BI130" s="160">
        <f>SUMPRODUCT((BH$3=المنصرف!$E$3:$E$717)*1,('بيان العهد والتسويات'!$C130=المنصرف!$C$3:$C$717)*1,المنصرف!$J$3:$J$717)</f>
        <v>0</v>
      </c>
      <c r="BJ130" s="160">
        <f>SUMPRODUCT((BJ$3=المنصرف!$E$3:$E$717)*1,('بيان العهد والتسويات'!$C130=المنصرف!$C$3:$C$717)*1,المنصرف!$G$3:$G$717)</f>
        <v>0</v>
      </c>
      <c r="BK130" s="160">
        <f>SUMPRODUCT((BJ$3=المنصرف!$E$3:$E$717)*1,('بيان العهد والتسويات'!$C130=المنصرف!$C$3:$C$717)*1,المنصرف!$J$3:$J$717)</f>
        <v>0</v>
      </c>
      <c r="BL130" s="160">
        <f>SUMPRODUCT((BL$3=المنصرف!$E$3:$E$717)*1,('بيان العهد والتسويات'!$C130=المنصرف!$C$3:$C$717)*1,المنصرف!$G$3:$G$717)</f>
        <v>0</v>
      </c>
      <c r="BM130" s="160">
        <f>SUMPRODUCT((BL$3=المنصرف!$E$3:$E$717)*1,('بيان العهد والتسويات'!$C130=المنصرف!$C$3:$C$717)*1,المنصرف!$J$3:$J$717)</f>
        <v>0</v>
      </c>
      <c r="BN130" s="160">
        <f>SUMPRODUCT((BN$3=المنصرف!$E$3:$E$717)*1,('بيان العهد والتسويات'!$C130=المنصرف!$C$3:$C$717)*1,المنصرف!$G$3:$G$717)</f>
        <v>0</v>
      </c>
      <c r="BO130" s="160">
        <f>SUMPRODUCT((BN$3=المنصرف!$E$3:$E$717)*1,('بيان العهد والتسويات'!$C130=المنصرف!$C$3:$C$717)*1,المنصرف!$J$3:$J$717)</f>
        <v>0</v>
      </c>
      <c r="BP130" s="160">
        <f>SUMPRODUCT((BP$3=المنصرف!$E$3:$E$717)*1,('بيان العهد والتسويات'!$C130=المنصرف!$C$3:$C$717)*1,المنصرف!$G$3:$G$717)</f>
        <v>0</v>
      </c>
      <c r="BQ130" s="160">
        <f>SUMPRODUCT((BP$3=المنصرف!$E$3:$E$717)*1,('بيان العهد والتسويات'!$C130=المنصرف!$C$3:$C$717)*1,المنصرف!$J$3:$J$717)</f>
        <v>0</v>
      </c>
      <c r="BR130" s="160">
        <f>SUMPRODUCT((BR$3=المنصرف!$E$3:$E$717)*1,('بيان العهد والتسويات'!$C130=المنصرف!$C$3:$C$717)*1,المنصرف!$G$3:$G$717)</f>
        <v>0</v>
      </c>
      <c r="BS130" s="160">
        <f>SUMPRODUCT((BR$3=المنصرف!$E$3:$E$717)*1,('بيان العهد والتسويات'!$C130=المنصرف!$C$3:$C$717)*1,المنصرف!$J$3:$J$717)</f>
        <v>0</v>
      </c>
      <c r="BT130" s="160">
        <f>SUMPRODUCT((BT$3=المنصرف!$E$3:$E$717)*1,('بيان العهد والتسويات'!$C130=المنصرف!$C$3:$C$717)*1,المنصرف!$G$3:$G$717)</f>
        <v>0</v>
      </c>
      <c r="BU130" s="160">
        <f>SUMPRODUCT((BT$3=المنصرف!$E$3:$E$717)*1,('بيان العهد والتسويات'!$C130=المنصرف!$C$3:$C$717)*1,المنصرف!$J$3:$J$717)</f>
        <v>0</v>
      </c>
      <c r="BV130" s="160">
        <f>SUMPRODUCT((BV$3=المنصرف!$E$3:$E$717)*1,('بيان العهد والتسويات'!$C130=المنصرف!$C$3:$C$717)*1,المنصرف!$G$3:$G$717)</f>
        <v>0</v>
      </c>
      <c r="BW130" s="160">
        <f>SUMPRODUCT((BV$3=المنصرف!$E$3:$E$717)*1,('بيان العهد والتسويات'!$C130=المنصرف!$C$3:$C$717)*1,المنصرف!$J$3:$J$717)</f>
        <v>0</v>
      </c>
      <c r="BX130" s="160">
        <f>SUMPRODUCT((BX$3=المنصرف!$E$3:$E$717)*1,('بيان العهد والتسويات'!$C130=المنصرف!$C$3:$C$717)*1,المنصرف!$G$3:$G$717)</f>
        <v>0</v>
      </c>
      <c r="BY130" s="160">
        <f>SUMPRODUCT((BX$3=المنصرف!$E$3:$E$717)*1,('بيان العهد والتسويات'!$C130=المنصرف!$C$3:$C$717)*1,المنصرف!$J$3:$J$717)</f>
        <v>0</v>
      </c>
      <c r="BZ130" s="160">
        <f>SUMPRODUCT((BZ$3=المنصرف!$E$3:$E$717)*1,('بيان العهد والتسويات'!$C130=المنصرف!$C$3:$C$717)*1,المنصرف!$G$3:$G$717)</f>
        <v>0</v>
      </c>
      <c r="CA130" s="160">
        <f>SUMPRODUCT((BZ$3=المنصرف!$E$3:$E$717)*1,('بيان العهد والتسويات'!$C130=المنصرف!$C$3:$C$717)*1,المنصرف!$J$3:$J$717)</f>
        <v>0</v>
      </c>
      <c r="CB130" s="160">
        <f>SUMPRODUCT((CB$3=المنصرف!$E$3:$E$717)*1,('بيان العهد والتسويات'!$C130=المنصرف!$C$3:$C$717)*1,المنصرف!$G$3:$G$717)</f>
        <v>0</v>
      </c>
      <c r="CC130" s="160">
        <f>SUMPRODUCT((CB$3=المنصرف!$E$3:$E$717)*1,('بيان العهد والتسويات'!$C130=المنصرف!$C$3:$C$717)*1,المنصرف!$J$3:$J$717)</f>
        <v>0</v>
      </c>
      <c r="CD130" s="160">
        <f>SUMPRODUCT((CD$3=المنصرف!$E$3:$E$717)*1,('بيان العهد والتسويات'!$C130=المنصرف!$C$3:$C$717)*1,المنصرف!$G$3:$G$717)</f>
        <v>0</v>
      </c>
      <c r="CE130" s="160">
        <f>SUMPRODUCT((CD$3=المنصرف!$E$3:$E$717)*1,('بيان العهد والتسويات'!$C130=المنصرف!$C$3:$C$717)*1,المنصرف!$J$3:$J$717)</f>
        <v>0</v>
      </c>
      <c r="CF130" s="160">
        <f>SUMPRODUCT((CF$3=المنصرف!$E$3:$E$717)*1,('بيان العهد والتسويات'!$C130=المنصرف!$C$3:$C$717)*1,المنصرف!$G$3:$G$717)</f>
        <v>0</v>
      </c>
      <c r="CG130" s="160">
        <f>SUMPRODUCT((CF$3=المنصرف!$E$3:$E$717)*1,('بيان العهد والتسويات'!$C130=المنصرف!$C$3:$C$717)*1,المنصرف!$J$3:$J$717)</f>
        <v>0</v>
      </c>
      <c r="CH130" s="160">
        <f>SUMPRODUCT((CH$3=المنصرف!$E$3:$E$717)*1,('بيان العهد والتسويات'!$C130=المنصرف!$C$3:$C$717)*1,المنصرف!$G$3:$G$717)</f>
        <v>0</v>
      </c>
      <c r="CI130" s="160">
        <f>SUMPRODUCT((CH$3=المنصرف!$E$3:$E$717)*1,('بيان العهد والتسويات'!$C130=المنصرف!$C$3:$C$717)*1,المنصرف!$J$3:$J$717)</f>
        <v>0</v>
      </c>
      <c r="CJ130" s="160">
        <f>SUMPRODUCT((CJ$3=المنصرف!$E$3:$E$717)*1,('بيان العهد والتسويات'!$C130=المنصرف!$C$3:$C$717)*1,المنصرف!$G$3:$G$717)</f>
        <v>0</v>
      </c>
      <c r="CK130" s="160">
        <f>SUMPRODUCT((CJ$3=المنصرف!$E$3:$E$717)*1,('بيان العهد والتسويات'!$C130=المنصرف!$C$3:$C$717)*1,المنصرف!$J$3:$J$717)</f>
        <v>0</v>
      </c>
      <c r="CL130" s="160">
        <f>SUMPRODUCT((CL$3=المنصرف!$E$3:$E$717)*1,('بيان العهد والتسويات'!$C130=المنصرف!$C$3:$C$717)*1,المنصرف!$G$3:$G$717)</f>
        <v>0</v>
      </c>
      <c r="CM130" s="160">
        <f>SUMPRODUCT((CL$3=المنصرف!$E$3:$E$717)*1,('بيان العهد والتسويات'!$C130=المنصرف!$C$3:$C$717)*1,المنصرف!$J$3:$J$717)</f>
        <v>0</v>
      </c>
      <c r="CN130" s="160">
        <f>SUMPRODUCT((CN$3=المنصرف!$E$3:$E$717)*1,('بيان العهد والتسويات'!$C130=المنصرف!$C$3:$C$717)*1,المنصرف!$G$3:$G$717)</f>
        <v>0</v>
      </c>
      <c r="CO130" s="160">
        <f>SUMPRODUCT((CN$3=المنصرف!$E$3:$E$717)*1,('بيان العهد والتسويات'!$C130=المنصرف!$C$3:$C$717)*1,المنصرف!$J$3:$J$717)</f>
        <v>0</v>
      </c>
      <c r="CP130" s="160">
        <f>SUMPRODUCT((CP$3=المنصرف!$E$3:$E$717)*1,('بيان العهد والتسويات'!$C130=المنصرف!$C$3:$C$717)*1,المنصرف!$G$3:$G$717)</f>
        <v>0</v>
      </c>
      <c r="CQ130" s="160">
        <f>SUMPRODUCT((CP$3=المنصرف!$E$3:$E$717)*1,('بيان العهد والتسويات'!$C130=المنصرف!$C$3:$C$717)*1,المنصرف!$J$3:$J$717)</f>
        <v>0</v>
      </c>
      <c r="CR130" s="160">
        <f>SUMPRODUCT((CR$3=المنصرف!$E$3:$E$717)*1,('بيان العهد والتسويات'!$C130=المنصرف!$C$3:$C$717)*1,المنصرف!$G$3:$G$717)</f>
        <v>0</v>
      </c>
      <c r="CS130" s="160">
        <f>SUMPRODUCT((CR$3=المنصرف!$E$3:$E$717)*1,('بيان العهد والتسويات'!$C130=المنصرف!$C$3:$C$717)*1,المنصرف!$J$3:$J$717)</f>
        <v>0</v>
      </c>
      <c r="CT130" s="160">
        <f>SUMPRODUCT((CT$3=المنصرف!$E$3:$E$717)*1,('بيان العهد والتسويات'!$C130=المنصرف!$C$3:$C$717)*1,المنصرف!$G$3:$G$717)</f>
        <v>0</v>
      </c>
      <c r="CU130" s="160">
        <f>SUMPRODUCT((CT$3=المنصرف!$E$3:$E$717)*1,('بيان العهد والتسويات'!$C130=المنصرف!$C$3:$C$717)*1,المنصرف!$J$3:$J$717)</f>
        <v>0</v>
      </c>
      <c r="CV130" s="160">
        <f>SUMPRODUCT((CV$3=المنصرف!$E$3:$E$717)*1,('بيان العهد والتسويات'!$C130=المنصرف!$C$3:$C$717)*1,المنصرف!$G$3:$G$717)</f>
        <v>0</v>
      </c>
      <c r="CW130" s="160">
        <f>SUMPRODUCT((CV$3=المنصرف!$E$3:$E$717)*1,('بيان العهد والتسويات'!$C130=المنصرف!$C$3:$C$717)*1,المنصرف!$J$3:$J$717)</f>
        <v>0</v>
      </c>
      <c r="CX130" s="160">
        <f>SUMPRODUCT((CX$3=المنصرف!$E$3:$E$717)*1,('بيان العهد والتسويات'!$C130=المنصرف!$C$3:$C$717)*1,المنصرف!$G$3:$G$717)</f>
        <v>0</v>
      </c>
      <c r="CY130" s="160">
        <f>SUMPRODUCT((CX$3=المنصرف!$E$3:$E$717)*1,('بيان العهد والتسويات'!$C130=المنصرف!$C$3:$C$717)*1,المنصرف!$J$3:$J$717)</f>
        <v>0</v>
      </c>
      <c r="CZ130" s="160">
        <f>SUMPRODUCT((CZ$3=المنصرف!$E$3:$E$717)*1,('بيان العهد والتسويات'!$C130=المنصرف!$C$3:$C$717)*1,المنصرف!$G$3:$G$717)</f>
        <v>0</v>
      </c>
      <c r="DA130" s="160">
        <f>SUMPRODUCT((CZ$3=المنصرف!$E$3:$E$717)*1,('بيان العهد والتسويات'!$C130=المنصرف!$C$3:$C$717)*1,المنصرف!$J$3:$J$717)</f>
        <v>0</v>
      </c>
    </row>
    <row r="131" spans="3:105" ht="20.25" x14ac:dyDescent="0.15">
      <c r="C131" s="134">
        <v>45963</v>
      </c>
      <c r="D131" s="121">
        <f>SUMPRODUCT(($D$3=المنصرف!$E$3:$E$717)*1,('بيان العهد والتسويات'!$C131=المنصرف!$C$3:$C$717)*1,المنصرف!$G$3:$G$717)</f>
        <v>0</v>
      </c>
      <c r="E131" s="122">
        <f>SUMPRODUCT(($D$3=المنصرف!$E$3:$E$717)*1,('بيان العهد والتسويات'!$C131=المنصرف!$C$3:$C$717)*1,المنصرف!$J$3:$J$717)</f>
        <v>0</v>
      </c>
      <c r="F131" s="124">
        <f>SUMPRODUCT(($F$3=المنصرف!$E$3:$E$717)*1,('بيان العهد والتسويات'!$C131=المنصرف!$C$3:$C$717)*1,المنصرف!$G$3:$G$717)</f>
        <v>0</v>
      </c>
      <c r="G131" s="123">
        <f>SUMPRODUCT(($F$3=المنصرف!$E$3:$E$717)*1,('بيان العهد والتسويات'!$C131=المنصرف!$C$3:$C$717)*1,المنصرف!$J$3:$J$717)</f>
        <v>0</v>
      </c>
      <c r="H131" s="121">
        <f>SUMPRODUCT(($H$3=المنصرف!$E$3:$E$717)*1,('بيان العهد والتسويات'!$C131=المنصرف!$C$3:$C$717)*1,المنصرف!$G$3:$G$717)</f>
        <v>0</v>
      </c>
      <c r="I131" s="122">
        <f>SUMPRODUCT(($H$3=المنصرف!$E$3:$E$717)*1,('بيان العهد والتسويات'!$C131=المنصرف!$C$3:$C$717)*1,المنصرف!$J$3:$J$717)</f>
        <v>0</v>
      </c>
      <c r="J131" s="124">
        <f>SUMPRODUCT(($J$3=المنصرف!$E$3:$E$717)*1,('بيان العهد والتسويات'!$C131=المنصرف!$C$3:$C$717)*1,المنصرف!$G$3:$G$717)</f>
        <v>0</v>
      </c>
      <c r="K131" s="123">
        <f>SUMPRODUCT(($J$3=المنصرف!$E$3:$E$717)*1,('بيان العهد والتسويات'!$C131=المنصرف!$C$3:$C$717)*1,المنصرف!$J$3:$J$717)</f>
        <v>0</v>
      </c>
      <c r="L131" s="121">
        <f>SUMPRODUCT(($L$3=المنصرف!$E$3:$E$717)*1,('بيان العهد والتسويات'!$C131=المنصرف!$C$3:$C$717)*1,المنصرف!$G$3:$G$717)</f>
        <v>0</v>
      </c>
      <c r="M131" s="122">
        <f>SUMPRODUCT(($L$3=المنصرف!$E$3:$E$717)*1,('بيان العهد والتسويات'!$C131=المنصرف!$C$3:$C$717)*1,المنصرف!$J$3:$J$717)</f>
        <v>0</v>
      </c>
      <c r="N131" s="124">
        <f>SUMPRODUCT(($N$3=المنصرف!$E$3:$E$717)*1,('بيان العهد والتسويات'!$C131=المنصرف!$C$3:$C$717)*1,المنصرف!$G$3:$G$717)</f>
        <v>0</v>
      </c>
      <c r="O131" s="123">
        <f>SUMPRODUCT(($N$3=المنصرف!$E$3:$E$717)*1,('بيان العهد والتسويات'!$C131=المنصرف!$C$3:$C$717)*1,المنصرف!$J$3:$J$717)</f>
        <v>0</v>
      </c>
      <c r="P131" s="121">
        <f>SUMPRODUCT(($P$3=المنصرف!$E$3:$E$717)*1,('بيان العهد والتسويات'!$C131=المنصرف!$C$3:$C$717)*1,المنصرف!$G$3:$G$717)</f>
        <v>0</v>
      </c>
      <c r="Q131" s="122">
        <f>SUMPRODUCT(($P$3=المنصرف!$E$3:$E$717)*1,('بيان العهد والتسويات'!$C131=المنصرف!$C$3:$C$717)*1,المنصرف!$J$3:$J$717)</f>
        <v>0</v>
      </c>
      <c r="R131" s="124">
        <f>SUMPRODUCT(($R$3=المنصرف!$E$3:$E$717)*1,('بيان العهد والتسويات'!$C131=المنصرف!$C$3:$C$717)*1,المنصرف!$G$3:$G$717)</f>
        <v>0</v>
      </c>
      <c r="S131" s="123">
        <f>SUMPRODUCT(($R$3=المنصرف!$E$3:$E$717)*1,('بيان العهد والتسويات'!$C131=المنصرف!$C$3:$C$717)*1,المنصرف!$J$3:$J$717)</f>
        <v>0</v>
      </c>
      <c r="T131" s="121">
        <f>SUMPRODUCT(($T$3=المنصرف!$E$3:$E$717)*1,('بيان العهد والتسويات'!$C131=المنصرف!$C$3:$C$717)*1,المنصرف!$G$3:$G$717)</f>
        <v>0</v>
      </c>
      <c r="U131" s="122">
        <f>SUMPRODUCT(($T$3=المنصرف!$E$3:$E$717)*1,('بيان العهد والتسويات'!$C131=المنصرف!$C$3:$C$717)*1,المنصرف!$J$3:$J$717)</f>
        <v>0</v>
      </c>
      <c r="V131" s="124">
        <f>SUMPRODUCT(($V$3=المنصرف!$E$3:$E$717)*1,('بيان العهد والتسويات'!$C131=المنصرف!$C$3:$C$717)*1,المنصرف!$G$3:$G$717)</f>
        <v>0</v>
      </c>
      <c r="W131" s="123">
        <f>SUMPRODUCT(($V$3=المنصرف!$E$3:$E$717)*1,('بيان العهد والتسويات'!$C131=المنصرف!$C$3:$C$717)*1,المنصرف!$J$3:$J$717)</f>
        <v>0</v>
      </c>
      <c r="X131" s="121">
        <f>SUMPRODUCT(($X$3=المنصرف!$E$3:$E$717)*1,('بيان العهد والتسويات'!$C131=المنصرف!$C$3:$C$717)*1,المنصرف!$G$3:$G$717)</f>
        <v>0</v>
      </c>
      <c r="Y131" s="122">
        <f>SUMPRODUCT(($X$3=المنصرف!$E$3:$E$717)*1,('بيان العهد والتسويات'!$C131=المنصرف!$C$3:$C$717)*1,المنصرف!$J$3:$J$717)</f>
        <v>0</v>
      </c>
      <c r="Z131" s="124">
        <f>SUMPRODUCT(($Z$3=المنصرف!$E$3:$E$717)*1,('بيان العهد والتسويات'!$C131=المنصرف!$C$3:$C$717)*1,المنصرف!$G$3:$G$717)</f>
        <v>0</v>
      </c>
      <c r="AA131" s="123">
        <f>SUMPRODUCT(($Z$3=المنصرف!$E$3:$E$717)*1,('بيان العهد والتسويات'!$C131=المنصرف!$C$3:$C$717)*1,المنصرف!$J$3:$J$717)</f>
        <v>0</v>
      </c>
      <c r="AB131" s="121">
        <f>SUMPRODUCT(($AB$3=المنصرف!$E$3:$E$717)*1,('بيان العهد والتسويات'!$C131=المنصرف!$C$3:$C$717)*1,المنصرف!$G$3:$G$717)</f>
        <v>0</v>
      </c>
      <c r="AC131" s="122">
        <f>SUMPRODUCT(($AB$3=المنصرف!$E$3:$E$717)*1,('بيان العهد والتسويات'!$C131=المنصرف!$C$3:$C$717)*1,المنصرف!$J$3:$J$717)</f>
        <v>0</v>
      </c>
      <c r="AD131" s="124">
        <f>SUMPRODUCT(($AD$3=المنصرف!$E$3:$E$717)*1,('بيان العهد والتسويات'!$C131=المنصرف!$C$3:$C$717)*1,المنصرف!$G$3:$G$717)</f>
        <v>0</v>
      </c>
      <c r="AE131" s="123">
        <f>SUMPRODUCT(($AD$3=المنصرف!$E$3:$E$717)*1,('بيان العهد والتسويات'!$C131=المنصرف!$C$3:$C$717)*1,المنصرف!$J$3:$J$717)</f>
        <v>0</v>
      </c>
      <c r="AF131" s="121">
        <f>SUMPRODUCT(($AF$3=المنصرف!$E$3:$E$717)*1,('بيان العهد والتسويات'!$C131=المنصرف!$C$3:$C$717)*1,المنصرف!$G$3:$G$717)</f>
        <v>0</v>
      </c>
      <c r="AG131" s="122">
        <f>SUMPRODUCT(($AF$3=المنصرف!$E$3:$E$717)*1,('بيان العهد والتسويات'!$C131=المنصرف!$C$3:$C$717)*1,المنصرف!$J$3:$J$717)</f>
        <v>0</v>
      </c>
      <c r="AH131" s="124">
        <f>SUMPRODUCT(($AH$3=المنصرف!$E$3:$E$717)*1,('بيان العهد والتسويات'!$C131=المنصرف!$C$3:$C$717)*1,المنصرف!$G$3:$G$717)</f>
        <v>0</v>
      </c>
      <c r="AI131" s="123">
        <f>SUMPRODUCT(($AH$3=المنصرف!$E$3:$E$717)*1,('بيان العهد والتسويات'!$C131=المنصرف!$C$3:$C$717)*1,المنصرف!$J$3:$J$717)</f>
        <v>0</v>
      </c>
      <c r="AJ131" s="145">
        <f>SUMPRODUCT((AJ$3=المنصرف!$E$3:$E$717)*1,('بيان العهد والتسويات'!$C131=المنصرف!$C$3:$C$717)*1,المنصرف!$G$3:$G$717)</f>
        <v>0</v>
      </c>
      <c r="AK131" s="145">
        <f>SUMPRODUCT((AJ$3=المنصرف!$E$3:$E$717)*1,('بيان العهد والتسويات'!$C131=المنصرف!$C$3:$C$717)*1,المنصرف!$J$3:$J$717)</f>
        <v>0</v>
      </c>
      <c r="AL131" s="161">
        <f>SUMPRODUCT((AL$3=المنصرف!$E$3:$E$717)*1,('بيان العهد والتسويات'!$C131=المنصرف!$C$3:$C$717)*1,المنصرف!$G$3:$G$717)</f>
        <v>0</v>
      </c>
      <c r="AM131" s="161">
        <f>SUMPRODUCT((AL$3=المنصرف!$E$3:$E$717)*1,('بيان العهد والتسويات'!$C131=المنصرف!$C$3:$C$717)*1,المنصرف!$J$3:$J$717)</f>
        <v>0</v>
      </c>
      <c r="AN131" s="160">
        <f>SUMPRODUCT((AN$3=المنصرف!$E$3:$E$717)*1,('بيان العهد والتسويات'!$C131=المنصرف!$C$3:$C$717)*1,المنصرف!$G$3:$G$717)</f>
        <v>0</v>
      </c>
      <c r="AO131" s="160">
        <f>SUMPRODUCT((AN$3=المنصرف!$E$3:$E$717)*1,('بيان العهد والتسويات'!$C131=المنصرف!$C$3:$C$717)*1,المنصرف!$J$3:$J$717)</f>
        <v>0</v>
      </c>
      <c r="AP131" s="160">
        <f>SUMPRODUCT((AP$3=المنصرف!$E$3:$E$717)*1,('بيان العهد والتسويات'!$C131=المنصرف!$C$3:$C$717)*1,المنصرف!$G$3:$G$717)</f>
        <v>0</v>
      </c>
      <c r="AQ131" s="160">
        <f>SUMPRODUCT((AP$3=المنصرف!$E$3:$E$717)*1,('بيان العهد والتسويات'!$C131=المنصرف!$C$3:$C$717)*1,المنصرف!$J$3:$J$717)</f>
        <v>0</v>
      </c>
      <c r="AR131" s="160">
        <f>SUMPRODUCT((AR$3=المنصرف!$E$3:$E$717)*1,('بيان العهد والتسويات'!$C131=المنصرف!$C$3:$C$717)*1,المنصرف!$G$3:$G$717)</f>
        <v>0</v>
      </c>
      <c r="AS131" s="160">
        <f>SUMPRODUCT((AR$3=المنصرف!$E$3:$E$717)*1,('بيان العهد والتسويات'!$C131=المنصرف!$C$3:$C$717)*1,المنصرف!$J$3:$J$717)</f>
        <v>0</v>
      </c>
      <c r="AT131" s="160">
        <f>SUMPRODUCT((AT$3=المنصرف!$E$3:$E$717)*1,('بيان العهد والتسويات'!$C131=المنصرف!$C$3:$C$717)*1,المنصرف!$G$3:$G$717)</f>
        <v>0</v>
      </c>
      <c r="AU131" s="160">
        <f>SUMPRODUCT((AT$3=المنصرف!$E$3:$E$717)*1,('بيان العهد والتسويات'!$C131=المنصرف!$C$3:$C$717)*1,المنصرف!$J$3:$J$717)</f>
        <v>0</v>
      </c>
      <c r="AV131" s="160">
        <f>SUMPRODUCT((AV$3=المنصرف!$E$3:$E$717)*1,('بيان العهد والتسويات'!$C131=المنصرف!$C$3:$C$717)*1,المنصرف!$G$3:$G$717)</f>
        <v>0</v>
      </c>
      <c r="AW131" s="160">
        <f>SUMPRODUCT((AV$3=المنصرف!$E$3:$E$717)*1,('بيان العهد والتسويات'!$C131=المنصرف!$C$3:$C$717)*1,المنصرف!$J$3:$J$717)</f>
        <v>0</v>
      </c>
      <c r="AX131" s="160">
        <f>SUMPRODUCT((AX$3=المنصرف!$E$3:$E$717)*1,('بيان العهد والتسويات'!$C131=المنصرف!$C$3:$C$717)*1,المنصرف!$G$3:$G$717)</f>
        <v>0</v>
      </c>
      <c r="AY131" s="160">
        <f>SUMPRODUCT((AX$3=المنصرف!$E$3:$E$717)*1,('بيان العهد والتسويات'!$C131=المنصرف!$C$3:$C$717)*1,المنصرف!$J$3:$J$717)</f>
        <v>0</v>
      </c>
      <c r="AZ131" s="160">
        <f>SUMPRODUCT((AZ$3=المنصرف!$E$3:$E$717)*1,('بيان العهد والتسويات'!$C131=المنصرف!$C$3:$C$717)*1,المنصرف!$G$3:$G$717)</f>
        <v>0</v>
      </c>
      <c r="BA131" s="160">
        <f>SUMPRODUCT((AZ$3=المنصرف!$E$3:$E$717)*1,('بيان العهد والتسويات'!$C131=المنصرف!$C$3:$C$717)*1,المنصرف!$J$3:$J$717)</f>
        <v>0</v>
      </c>
      <c r="BB131" s="160">
        <f>SUMPRODUCT((BB$3=المنصرف!$E$3:$E$717)*1,('بيان العهد والتسويات'!$C131=المنصرف!$C$3:$C$717)*1,المنصرف!$G$3:$G$717)</f>
        <v>0</v>
      </c>
      <c r="BC131" s="160">
        <f>SUMPRODUCT((BB$3=المنصرف!$E$3:$E$717)*1,('بيان العهد والتسويات'!$C131=المنصرف!$C$3:$C$717)*1,المنصرف!$J$3:$J$717)</f>
        <v>0</v>
      </c>
      <c r="BD131" s="160">
        <f>SUMPRODUCT((BD$3=المنصرف!$E$3:$E$717)*1,('بيان العهد والتسويات'!$C131=المنصرف!$C$3:$C$717)*1,المنصرف!$G$3:$G$717)</f>
        <v>0</v>
      </c>
      <c r="BE131" s="160">
        <f>SUMPRODUCT((BD$3=المنصرف!$E$3:$E$717)*1,('بيان العهد والتسويات'!$C131=المنصرف!$C$3:$C$717)*1,المنصرف!$J$3:$J$717)</f>
        <v>0</v>
      </c>
      <c r="BF131" s="160">
        <f>SUMPRODUCT((BF$3=المنصرف!$E$3:$E$717)*1,('بيان العهد والتسويات'!$C131=المنصرف!$C$3:$C$717)*1,المنصرف!$G$3:$G$717)</f>
        <v>0</v>
      </c>
      <c r="BG131" s="160">
        <f>SUMPRODUCT((BF$3=المنصرف!$E$3:$E$717)*1,('بيان العهد والتسويات'!$C131=المنصرف!$C$3:$C$717)*1,المنصرف!$J$3:$J$717)</f>
        <v>0</v>
      </c>
      <c r="BH131" s="160">
        <f>SUMPRODUCT((BH$3=المنصرف!$E$3:$E$717)*1,('بيان العهد والتسويات'!$C131=المنصرف!$C$3:$C$717)*1,المنصرف!$G$3:$G$717)</f>
        <v>0</v>
      </c>
      <c r="BI131" s="160">
        <f>SUMPRODUCT((BH$3=المنصرف!$E$3:$E$717)*1,('بيان العهد والتسويات'!$C131=المنصرف!$C$3:$C$717)*1,المنصرف!$J$3:$J$717)</f>
        <v>0</v>
      </c>
      <c r="BJ131" s="160">
        <f>SUMPRODUCT((BJ$3=المنصرف!$E$3:$E$717)*1,('بيان العهد والتسويات'!$C131=المنصرف!$C$3:$C$717)*1,المنصرف!$G$3:$G$717)</f>
        <v>0</v>
      </c>
      <c r="BK131" s="160">
        <f>SUMPRODUCT((BJ$3=المنصرف!$E$3:$E$717)*1,('بيان العهد والتسويات'!$C131=المنصرف!$C$3:$C$717)*1,المنصرف!$J$3:$J$717)</f>
        <v>0</v>
      </c>
      <c r="BL131" s="160">
        <f>SUMPRODUCT((BL$3=المنصرف!$E$3:$E$717)*1,('بيان العهد والتسويات'!$C131=المنصرف!$C$3:$C$717)*1,المنصرف!$G$3:$G$717)</f>
        <v>0</v>
      </c>
      <c r="BM131" s="160">
        <f>SUMPRODUCT((BL$3=المنصرف!$E$3:$E$717)*1,('بيان العهد والتسويات'!$C131=المنصرف!$C$3:$C$717)*1,المنصرف!$J$3:$J$717)</f>
        <v>0</v>
      </c>
      <c r="BN131" s="160">
        <f>SUMPRODUCT((BN$3=المنصرف!$E$3:$E$717)*1,('بيان العهد والتسويات'!$C131=المنصرف!$C$3:$C$717)*1,المنصرف!$G$3:$G$717)</f>
        <v>0</v>
      </c>
      <c r="BO131" s="160">
        <f>SUMPRODUCT((BN$3=المنصرف!$E$3:$E$717)*1,('بيان العهد والتسويات'!$C131=المنصرف!$C$3:$C$717)*1,المنصرف!$J$3:$J$717)</f>
        <v>0</v>
      </c>
      <c r="BP131" s="160">
        <f>SUMPRODUCT((BP$3=المنصرف!$E$3:$E$717)*1,('بيان العهد والتسويات'!$C131=المنصرف!$C$3:$C$717)*1,المنصرف!$G$3:$G$717)</f>
        <v>0</v>
      </c>
      <c r="BQ131" s="160">
        <f>SUMPRODUCT((BP$3=المنصرف!$E$3:$E$717)*1,('بيان العهد والتسويات'!$C131=المنصرف!$C$3:$C$717)*1,المنصرف!$J$3:$J$717)</f>
        <v>0</v>
      </c>
      <c r="BR131" s="160">
        <f>SUMPRODUCT((BR$3=المنصرف!$E$3:$E$717)*1,('بيان العهد والتسويات'!$C131=المنصرف!$C$3:$C$717)*1,المنصرف!$G$3:$G$717)</f>
        <v>0</v>
      </c>
      <c r="BS131" s="160">
        <f>SUMPRODUCT((BR$3=المنصرف!$E$3:$E$717)*1,('بيان العهد والتسويات'!$C131=المنصرف!$C$3:$C$717)*1,المنصرف!$J$3:$J$717)</f>
        <v>0</v>
      </c>
      <c r="BT131" s="160">
        <f>SUMPRODUCT((BT$3=المنصرف!$E$3:$E$717)*1,('بيان العهد والتسويات'!$C131=المنصرف!$C$3:$C$717)*1,المنصرف!$G$3:$G$717)</f>
        <v>0</v>
      </c>
      <c r="BU131" s="160">
        <f>SUMPRODUCT((BT$3=المنصرف!$E$3:$E$717)*1,('بيان العهد والتسويات'!$C131=المنصرف!$C$3:$C$717)*1,المنصرف!$J$3:$J$717)</f>
        <v>0</v>
      </c>
      <c r="BV131" s="160">
        <f>SUMPRODUCT((BV$3=المنصرف!$E$3:$E$717)*1,('بيان العهد والتسويات'!$C131=المنصرف!$C$3:$C$717)*1,المنصرف!$G$3:$G$717)</f>
        <v>0</v>
      </c>
      <c r="BW131" s="160">
        <f>SUMPRODUCT((BV$3=المنصرف!$E$3:$E$717)*1,('بيان العهد والتسويات'!$C131=المنصرف!$C$3:$C$717)*1,المنصرف!$J$3:$J$717)</f>
        <v>0</v>
      </c>
      <c r="BX131" s="160">
        <f>SUMPRODUCT((BX$3=المنصرف!$E$3:$E$717)*1,('بيان العهد والتسويات'!$C131=المنصرف!$C$3:$C$717)*1,المنصرف!$G$3:$G$717)</f>
        <v>0</v>
      </c>
      <c r="BY131" s="160">
        <f>SUMPRODUCT((BX$3=المنصرف!$E$3:$E$717)*1,('بيان العهد والتسويات'!$C131=المنصرف!$C$3:$C$717)*1,المنصرف!$J$3:$J$717)</f>
        <v>0</v>
      </c>
      <c r="BZ131" s="160">
        <f>SUMPRODUCT((BZ$3=المنصرف!$E$3:$E$717)*1,('بيان العهد والتسويات'!$C131=المنصرف!$C$3:$C$717)*1,المنصرف!$G$3:$G$717)</f>
        <v>0</v>
      </c>
      <c r="CA131" s="160">
        <f>SUMPRODUCT((BZ$3=المنصرف!$E$3:$E$717)*1,('بيان العهد والتسويات'!$C131=المنصرف!$C$3:$C$717)*1,المنصرف!$J$3:$J$717)</f>
        <v>0</v>
      </c>
      <c r="CB131" s="160">
        <f>SUMPRODUCT((CB$3=المنصرف!$E$3:$E$717)*1,('بيان العهد والتسويات'!$C131=المنصرف!$C$3:$C$717)*1,المنصرف!$G$3:$G$717)</f>
        <v>0</v>
      </c>
      <c r="CC131" s="160">
        <f>SUMPRODUCT((CB$3=المنصرف!$E$3:$E$717)*1,('بيان العهد والتسويات'!$C131=المنصرف!$C$3:$C$717)*1,المنصرف!$J$3:$J$717)</f>
        <v>0</v>
      </c>
      <c r="CD131" s="160">
        <f>SUMPRODUCT((CD$3=المنصرف!$E$3:$E$717)*1,('بيان العهد والتسويات'!$C131=المنصرف!$C$3:$C$717)*1,المنصرف!$G$3:$G$717)</f>
        <v>0</v>
      </c>
      <c r="CE131" s="160">
        <f>SUMPRODUCT((CD$3=المنصرف!$E$3:$E$717)*1,('بيان العهد والتسويات'!$C131=المنصرف!$C$3:$C$717)*1,المنصرف!$J$3:$J$717)</f>
        <v>0</v>
      </c>
      <c r="CF131" s="160">
        <f>SUMPRODUCT((CF$3=المنصرف!$E$3:$E$717)*1,('بيان العهد والتسويات'!$C131=المنصرف!$C$3:$C$717)*1,المنصرف!$G$3:$G$717)</f>
        <v>0</v>
      </c>
      <c r="CG131" s="160">
        <f>SUMPRODUCT((CF$3=المنصرف!$E$3:$E$717)*1,('بيان العهد والتسويات'!$C131=المنصرف!$C$3:$C$717)*1,المنصرف!$J$3:$J$717)</f>
        <v>0</v>
      </c>
      <c r="CH131" s="160">
        <f>SUMPRODUCT((CH$3=المنصرف!$E$3:$E$717)*1,('بيان العهد والتسويات'!$C131=المنصرف!$C$3:$C$717)*1,المنصرف!$G$3:$G$717)</f>
        <v>0</v>
      </c>
      <c r="CI131" s="160">
        <f>SUMPRODUCT((CH$3=المنصرف!$E$3:$E$717)*1,('بيان العهد والتسويات'!$C131=المنصرف!$C$3:$C$717)*1,المنصرف!$J$3:$J$717)</f>
        <v>0</v>
      </c>
      <c r="CJ131" s="160">
        <f>SUMPRODUCT((CJ$3=المنصرف!$E$3:$E$717)*1,('بيان العهد والتسويات'!$C131=المنصرف!$C$3:$C$717)*1,المنصرف!$G$3:$G$717)</f>
        <v>0</v>
      </c>
      <c r="CK131" s="160">
        <f>SUMPRODUCT((CJ$3=المنصرف!$E$3:$E$717)*1,('بيان العهد والتسويات'!$C131=المنصرف!$C$3:$C$717)*1,المنصرف!$J$3:$J$717)</f>
        <v>0</v>
      </c>
      <c r="CL131" s="160">
        <f>SUMPRODUCT((CL$3=المنصرف!$E$3:$E$717)*1,('بيان العهد والتسويات'!$C131=المنصرف!$C$3:$C$717)*1,المنصرف!$G$3:$G$717)</f>
        <v>0</v>
      </c>
      <c r="CM131" s="160">
        <f>SUMPRODUCT((CL$3=المنصرف!$E$3:$E$717)*1,('بيان العهد والتسويات'!$C131=المنصرف!$C$3:$C$717)*1,المنصرف!$J$3:$J$717)</f>
        <v>0</v>
      </c>
      <c r="CN131" s="160">
        <f>SUMPRODUCT((CN$3=المنصرف!$E$3:$E$717)*1,('بيان العهد والتسويات'!$C131=المنصرف!$C$3:$C$717)*1,المنصرف!$G$3:$G$717)</f>
        <v>0</v>
      </c>
      <c r="CO131" s="160">
        <f>SUMPRODUCT((CN$3=المنصرف!$E$3:$E$717)*1,('بيان العهد والتسويات'!$C131=المنصرف!$C$3:$C$717)*1,المنصرف!$J$3:$J$717)</f>
        <v>0</v>
      </c>
      <c r="CP131" s="160">
        <f>SUMPRODUCT((CP$3=المنصرف!$E$3:$E$717)*1,('بيان العهد والتسويات'!$C131=المنصرف!$C$3:$C$717)*1,المنصرف!$G$3:$G$717)</f>
        <v>0</v>
      </c>
      <c r="CQ131" s="160">
        <f>SUMPRODUCT((CP$3=المنصرف!$E$3:$E$717)*1,('بيان العهد والتسويات'!$C131=المنصرف!$C$3:$C$717)*1,المنصرف!$J$3:$J$717)</f>
        <v>0</v>
      </c>
      <c r="CR131" s="160">
        <f>SUMPRODUCT((CR$3=المنصرف!$E$3:$E$717)*1,('بيان العهد والتسويات'!$C131=المنصرف!$C$3:$C$717)*1,المنصرف!$G$3:$G$717)</f>
        <v>0</v>
      </c>
      <c r="CS131" s="160">
        <f>SUMPRODUCT((CR$3=المنصرف!$E$3:$E$717)*1,('بيان العهد والتسويات'!$C131=المنصرف!$C$3:$C$717)*1,المنصرف!$J$3:$J$717)</f>
        <v>0</v>
      </c>
      <c r="CT131" s="160">
        <f>SUMPRODUCT((CT$3=المنصرف!$E$3:$E$717)*1,('بيان العهد والتسويات'!$C131=المنصرف!$C$3:$C$717)*1,المنصرف!$G$3:$G$717)</f>
        <v>0</v>
      </c>
      <c r="CU131" s="160">
        <f>SUMPRODUCT((CT$3=المنصرف!$E$3:$E$717)*1,('بيان العهد والتسويات'!$C131=المنصرف!$C$3:$C$717)*1,المنصرف!$J$3:$J$717)</f>
        <v>0</v>
      </c>
      <c r="CV131" s="160">
        <f>SUMPRODUCT((CV$3=المنصرف!$E$3:$E$717)*1,('بيان العهد والتسويات'!$C131=المنصرف!$C$3:$C$717)*1,المنصرف!$G$3:$G$717)</f>
        <v>0</v>
      </c>
      <c r="CW131" s="160">
        <f>SUMPRODUCT((CV$3=المنصرف!$E$3:$E$717)*1,('بيان العهد والتسويات'!$C131=المنصرف!$C$3:$C$717)*1,المنصرف!$J$3:$J$717)</f>
        <v>0</v>
      </c>
      <c r="CX131" s="160">
        <f>SUMPRODUCT((CX$3=المنصرف!$E$3:$E$717)*1,('بيان العهد والتسويات'!$C131=المنصرف!$C$3:$C$717)*1,المنصرف!$G$3:$G$717)</f>
        <v>0</v>
      </c>
      <c r="CY131" s="160">
        <f>SUMPRODUCT((CX$3=المنصرف!$E$3:$E$717)*1,('بيان العهد والتسويات'!$C131=المنصرف!$C$3:$C$717)*1,المنصرف!$J$3:$J$717)</f>
        <v>0</v>
      </c>
      <c r="CZ131" s="160">
        <f>SUMPRODUCT((CZ$3=المنصرف!$E$3:$E$717)*1,('بيان العهد والتسويات'!$C131=المنصرف!$C$3:$C$717)*1,المنصرف!$G$3:$G$717)</f>
        <v>0</v>
      </c>
      <c r="DA131" s="160">
        <f>SUMPRODUCT((CZ$3=المنصرف!$E$3:$E$717)*1,('بيان العهد والتسويات'!$C131=المنصرف!$C$3:$C$717)*1,المنصرف!$J$3:$J$717)</f>
        <v>0</v>
      </c>
    </row>
    <row r="132" spans="3:105" ht="20.25" x14ac:dyDescent="0.15">
      <c r="C132" s="134">
        <v>45964</v>
      </c>
      <c r="D132" s="121">
        <f>SUMPRODUCT(($D$3=المنصرف!$E$3:$E$717)*1,('بيان العهد والتسويات'!$C132=المنصرف!$C$3:$C$717)*1,المنصرف!$G$3:$G$717)</f>
        <v>0</v>
      </c>
      <c r="E132" s="122">
        <f>SUMPRODUCT(($D$3=المنصرف!$E$3:$E$717)*1,('بيان العهد والتسويات'!$C132=المنصرف!$C$3:$C$717)*1,المنصرف!$J$3:$J$717)</f>
        <v>0</v>
      </c>
      <c r="F132" s="124">
        <f>SUMPRODUCT(($F$3=المنصرف!$E$3:$E$717)*1,('بيان العهد والتسويات'!$C132=المنصرف!$C$3:$C$717)*1,المنصرف!$G$3:$G$717)</f>
        <v>0</v>
      </c>
      <c r="G132" s="123">
        <f>SUMPRODUCT(($F$3=المنصرف!$E$3:$E$717)*1,('بيان العهد والتسويات'!$C132=المنصرف!$C$3:$C$717)*1,المنصرف!$J$3:$J$717)</f>
        <v>0</v>
      </c>
      <c r="H132" s="121">
        <f>SUMPRODUCT(($H$3=المنصرف!$E$3:$E$717)*1,('بيان العهد والتسويات'!$C132=المنصرف!$C$3:$C$717)*1,المنصرف!$G$3:$G$717)</f>
        <v>0</v>
      </c>
      <c r="I132" s="122">
        <f>SUMPRODUCT(($H$3=المنصرف!$E$3:$E$717)*1,('بيان العهد والتسويات'!$C132=المنصرف!$C$3:$C$717)*1,المنصرف!$J$3:$J$717)</f>
        <v>0</v>
      </c>
      <c r="J132" s="124">
        <f>SUMPRODUCT(($J$3=المنصرف!$E$3:$E$717)*1,('بيان العهد والتسويات'!$C132=المنصرف!$C$3:$C$717)*1,المنصرف!$G$3:$G$717)</f>
        <v>0</v>
      </c>
      <c r="K132" s="123">
        <f>SUMPRODUCT(($J$3=المنصرف!$E$3:$E$717)*1,('بيان العهد والتسويات'!$C132=المنصرف!$C$3:$C$717)*1,المنصرف!$J$3:$J$717)</f>
        <v>0</v>
      </c>
      <c r="L132" s="121">
        <f>SUMPRODUCT(($L$3=المنصرف!$E$3:$E$717)*1,('بيان العهد والتسويات'!$C132=المنصرف!$C$3:$C$717)*1,المنصرف!$G$3:$G$717)</f>
        <v>0</v>
      </c>
      <c r="M132" s="122">
        <f>SUMPRODUCT(($L$3=المنصرف!$E$3:$E$717)*1,('بيان العهد والتسويات'!$C132=المنصرف!$C$3:$C$717)*1,المنصرف!$J$3:$J$717)</f>
        <v>0</v>
      </c>
      <c r="N132" s="124">
        <f>SUMPRODUCT(($N$3=المنصرف!$E$3:$E$717)*1,('بيان العهد والتسويات'!$C132=المنصرف!$C$3:$C$717)*1,المنصرف!$G$3:$G$717)</f>
        <v>0</v>
      </c>
      <c r="O132" s="123">
        <f>SUMPRODUCT(($N$3=المنصرف!$E$3:$E$717)*1,('بيان العهد والتسويات'!$C132=المنصرف!$C$3:$C$717)*1,المنصرف!$J$3:$J$717)</f>
        <v>0</v>
      </c>
      <c r="P132" s="121">
        <f>SUMPRODUCT(($P$3=المنصرف!$E$3:$E$717)*1,('بيان العهد والتسويات'!$C132=المنصرف!$C$3:$C$717)*1,المنصرف!$G$3:$G$717)</f>
        <v>0</v>
      </c>
      <c r="Q132" s="122">
        <f>SUMPRODUCT(($P$3=المنصرف!$E$3:$E$717)*1,('بيان العهد والتسويات'!$C132=المنصرف!$C$3:$C$717)*1,المنصرف!$J$3:$J$717)</f>
        <v>0</v>
      </c>
      <c r="R132" s="124">
        <f>SUMPRODUCT(($R$3=المنصرف!$E$3:$E$717)*1,('بيان العهد والتسويات'!$C132=المنصرف!$C$3:$C$717)*1,المنصرف!$G$3:$G$717)</f>
        <v>0</v>
      </c>
      <c r="S132" s="123">
        <f>SUMPRODUCT(($R$3=المنصرف!$E$3:$E$717)*1,('بيان العهد والتسويات'!$C132=المنصرف!$C$3:$C$717)*1,المنصرف!$J$3:$J$717)</f>
        <v>0</v>
      </c>
      <c r="T132" s="121">
        <f>SUMPRODUCT(($T$3=المنصرف!$E$3:$E$717)*1,('بيان العهد والتسويات'!$C132=المنصرف!$C$3:$C$717)*1,المنصرف!$G$3:$G$717)</f>
        <v>0</v>
      </c>
      <c r="U132" s="122">
        <f>SUMPRODUCT(($T$3=المنصرف!$E$3:$E$717)*1,('بيان العهد والتسويات'!$C132=المنصرف!$C$3:$C$717)*1,المنصرف!$J$3:$J$717)</f>
        <v>0</v>
      </c>
      <c r="V132" s="124">
        <f>SUMPRODUCT(($V$3=المنصرف!$E$3:$E$717)*1,('بيان العهد والتسويات'!$C132=المنصرف!$C$3:$C$717)*1,المنصرف!$G$3:$G$717)</f>
        <v>0</v>
      </c>
      <c r="W132" s="123">
        <f>SUMPRODUCT(($V$3=المنصرف!$E$3:$E$717)*1,('بيان العهد والتسويات'!$C132=المنصرف!$C$3:$C$717)*1,المنصرف!$J$3:$J$717)</f>
        <v>0</v>
      </c>
      <c r="X132" s="121">
        <f>SUMPRODUCT(($X$3=المنصرف!$E$3:$E$717)*1,('بيان العهد والتسويات'!$C132=المنصرف!$C$3:$C$717)*1,المنصرف!$G$3:$G$717)</f>
        <v>0</v>
      </c>
      <c r="Y132" s="122">
        <f>SUMPRODUCT(($X$3=المنصرف!$E$3:$E$717)*1,('بيان العهد والتسويات'!$C132=المنصرف!$C$3:$C$717)*1,المنصرف!$J$3:$J$717)</f>
        <v>0</v>
      </c>
      <c r="Z132" s="124">
        <f>SUMPRODUCT(($Z$3=المنصرف!$E$3:$E$717)*1,('بيان العهد والتسويات'!$C132=المنصرف!$C$3:$C$717)*1,المنصرف!$G$3:$G$717)</f>
        <v>0</v>
      </c>
      <c r="AA132" s="123">
        <f>SUMPRODUCT(($Z$3=المنصرف!$E$3:$E$717)*1,('بيان العهد والتسويات'!$C132=المنصرف!$C$3:$C$717)*1,المنصرف!$J$3:$J$717)</f>
        <v>0</v>
      </c>
      <c r="AB132" s="121">
        <f>SUMPRODUCT(($AB$3=المنصرف!$E$3:$E$717)*1,('بيان العهد والتسويات'!$C132=المنصرف!$C$3:$C$717)*1,المنصرف!$G$3:$G$717)</f>
        <v>0</v>
      </c>
      <c r="AC132" s="122">
        <f>SUMPRODUCT(($AB$3=المنصرف!$E$3:$E$717)*1,('بيان العهد والتسويات'!$C132=المنصرف!$C$3:$C$717)*1,المنصرف!$J$3:$J$717)</f>
        <v>0</v>
      </c>
      <c r="AD132" s="124">
        <f>SUMPRODUCT(($AD$3=المنصرف!$E$3:$E$717)*1,('بيان العهد والتسويات'!$C132=المنصرف!$C$3:$C$717)*1,المنصرف!$G$3:$G$717)</f>
        <v>0</v>
      </c>
      <c r="AE132" s="123">
        <f>SUMPRODUCT(($AD$3=المنصرف!$E$3:$E$717)*1,('بيان العهد والتسويات'!$C132=المنصرف!$C$3:$C$717)*1,المنصرف!$J$3:$J$717)</f>
        <v>0</v>
      </c>
      <c r="AF132" s="121">
        <f>SUMPRODUCT(($AF$3=المنصرف!$E$3:$E$717)*1,('بيان العهد والتسويات'!$C132=المنصرف!$C$3:$C$717)*1,المنصرف!$G$3:$G$717)</f>
        <v>0</v>
      </c>
      <c r="AG132" s="122">
        <f>SUMPRODUCT(($AF$3=المنصرف!$E$3:$E$717)*1,('بيان العهد والتسويات'!$C132=المنصرف!$C$3:$C$717)*1,المنصرف!$J$3:$J$717)</f>
        <v>0</v>
      </c>
      <c r="AH132" s="124">
        <f>SUMPRODUCT(($AH$3=المنصرف!$E$3:$E$717)*1,('بيان العهد والتسويات'!$C132=المنصرف!$C$3:$C$717)*1,المنصرف!$G$3:$G$717)</f>
        <v>0</v>
      </c>
      <c r="AI132" s="123">
        <f>SUMPRODUCT(($AH$3=المنصرف!$E$3:$E$717)*1,('بيان العهد والتسويات'!$C132=المنصرف!$C$3:$C$717)*1,المنصرف!$J$3:$J$717)</f>
        <v>0</v>
      </c>
      <c r="AJ132" s="145">
        <f>SUMPRODUCT((AJ$3=المنصرف!$E$3:$E$717)*1,('بيان العهد والتسويات'!$C132=المنصرف!$C$3:$C$717)*1,المنصرف!$G$3:$G$717)</f>
        <v>0</v>
      </c>
      <c r="AK132" s="145">
        <f>SUMPRODUCT((AJ$3=المنصرف!$E$3:$E$717)*1,('بيان العهد والتسويات'!$C132=المنصرف!$C$3:$C$717)*1,المنصرف!$J$3:$J$717)</f>
        <v>0</v>
      </c>
      <c r="AL132" s="161">
        <f>SUMPRODUCT((AL$3=المنصرف!$E$3:$E$717)*1,('بيان العهد والتسويات'!$C132=المنصرف!$C$3:$C$717)*1,المنصرف!$G$3:$G$717)</f>
        <v>0</v>
      </c>
      <c r="AM132" s="161">
        <f>SUMPRODUCT((AL$3=المنصرف!$E$3:$E$717)*1,('بيان العهد والتسويات'!$C132=المنصرف!$C$3:$C$717)*1,المنصرف!$J$3:$J$717)</f>
        <v>0</v>
      </c>
      <c r="AN132" s="160">
        <f>SUMPRODUCT((AN$3=المنصرف!$E$3:$E$717)*1,('بيان العهد والتسويات'!$C132=المنصرف!$C$3:$C$717)*1,المنصرف!$G$3:$G$717)</f>
        <v>0</v>
      </c>
      <c r="AO132" s="160">
        <f>SUMPRODUCT((AN$3=المنصرف!$E$3:$E$717)*1,('بيان العهد والتسويات'!$C132=المنصرف!$C$3:$C$717)*1,المنصرف!$J$3:$J$717)</f>
        <v>0</v>
      </c>
      <c r="AP132" s="160">
        <f>SUMPRODUCT((AP$3=المنصرف!$E$3:$E$717)*1,('بيان العهد والتسويات'!$C132=المنصرف!$C$3:$C$717)*1,المنصرف!$G$3:$G$717)</f>
        <v>0</v>
      </c>
      <c r="AQ132" s="160">
        <f>SUMPRODUCT((AP$3=المنصرف!$E$3:$E$717)*1,('بيان العهد والتسويات'!$C132=المنصرف!$C$3:$C$717)*1,المنصرف!$J$3:$J$717)</f>
        <v>0</v>
      </c>
      <c r="AR132" s="160">
        <f>SUMPRODUCT((AR$3=المنصرف!$E$3:$E$717)*1,('بيان العهد والتسويات'!$C132=المنصرف!$C$3:$C$717)*1,المنصرف!$G$3:$G$717)</f>
        <v>0</v>
      </c>
      <c r="AS132" s="160">
        <f>SUMPRODUCT((AR$3=المنصرف!$E$3:$E$717)*1,('بيان العهد والتسويات'!$C132=المنصرف!$C$3:$C$717)*1,المنصرف!$J$3:$J$717)</f>
        <v>0</v>
      </c>
      <c r="AT132" s="160">
        <f>SUMPRODUCT((AT$3=المنصرف!$E$3:$E$717)*1,('بيان العهد والتسويات'!$C132=المنصرف!$C$3:$C$717)*1,المنصرف!$G$3:$G$717)</f>
        <v>0</v>
      </c>
      <c r="AU132" s="160">
        <f>SUMPRODUCT((AT$3=المنصرف!$E$3:$E$717)*1,('بيان العهد والتسويات'!$C132=المنصرف!$C$3:$C$717)*1,المنصرف!$J$3:$J$717)</f>
        <v>0</v>
      </c>
      <c r="AV132" s="160">
        <f>SUMPRODUCT((AV$3=المنصرف!$E$3:$E$717)*1,('بيان العهد والتسويات'!$C132=المنصرف!$C$3:$C$717)*1,المنصرف!$G$3:$G$717)</f>
        <v>0</v>
      </c>
      <c r="AW132" s="160">
        <f>SUMPRODUCT((AV$3=المنصرف!$E$3:$E$717)*1,('بيان العهد والتسويات'!$C132=المنصرف!$C$3:$C$717)*1,المنصرف!$J$3:$J$717)</f>
        <v>0</v>
      </c>
      <c r="AX132" s="160">
        <f>SUMPRODUCT((AX$3=المنصرف!$E$3:$E$717)*1,('بيان العهد والتسويات'!$C132=المنصرف!$C$3:$C$717)*1,المنصرف!$G$3:$G$717)</f>
        <v>0</v>
      </c>
      <c r="AY132" s="160">
        <f>SUMPRODUCT((AX$3=المنصرف!$E$3:$E$717)*1,('بيان العهد والتسويات'!$C132=المنصرف!$C$3:$C$717)*1,المنصرف!$J$3:$J$717)</f>
        <v>0</v>
      </c>
      <c r="AZ132" s="160">
        <f>SUMPRODUCT((AZ$3=المنصرف!$E$3:$E$717)*1,('بيان العهد والتسويات'!$C132=المنصرف!$C$3:$C$717)*1,المنصرف!$G$3:$G$717)</f>
        <v>0</v>
      </c>
      <c r="BA132" s="160">
        <f>SUMPRODUCT((AZ$3=المنصرف!$E$3:$E$717)*1,('بيان العهد والتسويات'!$C132=المنصرف!$C$3:$C$717)*1,المنصرف!$J$3:$J$717)</f>
        <v>0</v>
      </c>
      <c r="BB132" s="160">
        <f>SUMPRODUCT((BB$3=المنصرف!$E$3:$E$717)*1,('بيان العهد والتسويات'!$C132=المنصرف!$C$3:$C$717)*1,المنصرف!$G$3:$G$717)</f>
        <v>0</v>
      </c>
      <c r="BC132" s="160">
        <f>SUMPRODUCT((BB$3=المنصرف!$E$3:$E$717)*1,('بيان العهد والتسويات'!$C132=المنصرف!$C$3:$C$717)*1,المنصرف!$J$3:$J$717)</f>
        <v>0</v>
      </c>
      <c r="BD132" s="160">
        <f>SUMPRODUCT((BD$3=المنصرف!$E$3:$E$717)*1,('بيان العهد والتسويات'!$C132=المنصرف!$C$3:$C$717)*1,المنصرف!$G$3:$G$717)</f>
        <v>0</v>
      </c>
      <c r="BE132" s="160">
        <f>SUMPRODUCT((BD$3=المنصرف!$E$3:$E$717)*1,('بيان العهد والتسويات'!$C132=المنصرف!$C$3:$C$717)*1,المنصرف!$J$3:$J$717)</f>
        <v>0</v>
      </c>
      <c r="BF132" s="160">
        <f>SUMPRODUCT((BF$3=المنصرف!$E$3:$E$717)*1,('بيان العهد والتسويات'!$C132=المنصرف!$C$3:$C$717)*1,المنصرف!$G$3:$G$717)</f>
        <v>0</v>
      </c>
      <c r="BG132" s="160">
        <f>SUMPRODUCT((BF$3=المنصرف!$E$3:$E$717)*1,('بيان العهد والتسويات'!$C132=المنصرف!$C$3:$C$717)*1,المنصرف!$J$3:$J$717)</f>
        <v>0</v>
      </c>
      <c r="BH132" s="160">
        <f>SUMPRODUCT((BH$3=المنصرف!$E$3:$E$717)*1,('بيان العهد والتسويات'!$C132=المنصرف!$C$3:$C$717)*1,المنصرف!$G$3:$G$717)</f>
        <v>0</v>
      </c>
      <c r="BI132" s="160">
        <f>SUMPRODUCT((BH$3=المنصرف!$E$3:$E$717)*1,('بيان العهد والتسويات'!$C132=المنصرف!$C$3:$C$717)*1,المنصرف!$J$3:$J$717)</f>
        <v>0</v>
      </c>
      <c r="BJ132" s="160">
        <f>SUMPRODUCT((BJ$3=المنصرف!$E$3:$E$717)*1,('بيان العهد والتسويات'!$C132=المنصرف!$C$3:$C$717)*1,المنصرف!$G$3:$G$717)</f>
        <v>0</v>
      </c>
      <c r="BK132" s="160">
        <f>SUMPRODUCT((BJ$3=المنصرف!$E$3:$E$717)*1,('بيان العهد والتسويات'!$C132=المنصرف!$C$3:$C$717)*1,المنصرف!$J$3:$J$717)</f>
        <v>0</v>
      </c>
      <c r="BL132" s="160">
        <f>SUMPRODUCT((BL$3=المنصرف!$E$3:$E$717)*1,('بيان العهد والتسويات'!$C132=المنصرف!$C$3:$C$717)*1,المنصرف!$G$3:$G$717)</f>
        <v>0</v>
      </c>
      <c r="BM132" s="160">
        <f>SUMPRODUCT((BL$3=المنصرف!$E$3:$E$717)*1,('بيان العهد والتسويات'!$C132=المنصرف!$C$3:$C$717)*1,المنصرف!$J$3:$J$717)</f>
        <v>0</v>
      </c>
      <c r="BN132" s="160">
        <f>SUMPRODUCT((BN$3=المنصرف!$E$3:$E$717)*1,('بيان العهد والتسويات'!$C132=المنصرف!$C$3:$C$717)*1,المنصرف!$G$3:$G$717)</f>
        <v>0</v>
      </c>
      <c r="BO132" s="160">
        <f>SUMPRODUCT((BN$3=المنصرف!$E$3:$E$717)*1,('بيان العهد والتسويات'!$C132=المنصرف!$C$3:$C$717)*1,المنصرف!$J$3:$J$717)</f>
        <v>0</v>
      </c>
      <c r="BP132" s="160">
        <f>SUMPRODUCT((BP$3=المنصرف!$E$3:$E$717)*1,('بيان العهد والتسويات'!$C132=المنصرف!$C$3:$C$717)*1,المنصرف!$G$3:$G$717)</f>
        <v>0</v>
      </c>
      <c r="BQ132" s="160">
        <f>SUMPRODUCT((BP$3=المنصرف!$E$3:$E$717)*1,('بيان العهد والتسويات'!$C132=المنصرف!$C$3:$C$717)*1,المنصرف!$J$3:$J$717)</f>
        <v>0</v>
      </c>
      <c r="BR132" s="160">
        <f>SUMPRODUCT((BR$3=المنصرف!$E$3:$E$717)*1,('بيان العهد والتسويات'!$C132=المنصرف!$C$3:$C$717)*1,المنصرف!$G$3:$G$717)</f>
        <v>0</v>
      </c>
      <c r="BS132" s="160">
        <f>SUMPRODUCT((BR$3=المنصرف!$E$3:$E$717)*1,('بيان العهد والتسويات'!$C132=المنصرف!$C$3:$C$717)*1,المنصرف!$J$3:$J$717)</f>
        <v>0</v>
      </c>
      <c r="BT132" s="160">
        <f>SUMPRODUCT((BT$3=المنصرف!$E$3:$E$717)*1,('بيان العهد والتسويات'!$C132=المنصرف!$C$3:$C$717)*1,المنصرف!$G$3:$G$717)</f>
        <v>0</v>
      </c>
      <c r="BU132" s="160">
        <f>SUMPRODUCT((BT$3=المنصرف!$E$3:$E$717)*1,('بيان العهد والتسويات'!$C132=المنصرف!$C$3:$C$717)*1,المنصرف!$J$3:$J$717)</f>
        <v>0</v>
      </c>
      <c r="BV132" s="160">
        <f>SUMPRODUCT((BV$3=المنصرف!$E$3:$E$717)*1,('بيان العهد والتسويات'!$C132=المنصرف!$C$3:$C$717)*1,المنصرف!$G$3:$G$717)</f>
        <v>0</v>
      </c>
      <c r="BW132" s="160">
        <f>SUMPRODUCT((BV$3=المنصرف!$E$3:$E$717)*1,('بيان العهد والتسويات'!$C132=المنصرف!$C$3:$C$717)*1,المنصرف!$J$3:$J$717)</f>
        <v>0</v>
      </c>
      <c r="BX132" s="160">
        <f>SUMPRODUCT((BX$3=المنصرف!$E$3:$E$717)*1,('بيان العهد والتسويات'!$C132=المنصرف!$C$3:$C$717)*1,المنصرف!$G$3:$G$717)</f>
        <v>0</v>
      </c>
      <c r="BY132" s="160">
        <f>SUMPRODUCT((BX$3=المنصرف!$E$3:$E$717)*1,('بيان العهد والتسويات'!$C132=المنصرف!$C$3:$C$717)*1,المنصرف!$J$3:$J$717)</f>
        <v>0</v>
      </c>
      <c r="BZ132" s="160">
        <f>SUMPRODUCT((BZ$3=المنصرف!$E$3:$E$717)*1,('بيان العهد والتسويات'!$C132=المنصرف!$C$3:$C$717)*1,المنصرف!$G$3:$G$717)</f>
        <v>0</v>
      </c>
      <c r="CA132" s="160">
        <f>SUMPRODUCT((BZ$3=المنصرف!$E$3:$E$717)*1,('بيان العهد والتسويات'!$C132=المنصرف!$C$3:$C$717)*1,المنصرف!$J$3:$J$717)</f>
        <v>0</v>
      </c>
      <c r="CB132" s="160">
        <f>SUMPRODUCT((CB$3=المنصرف!$E$3:$E$717)*1,('بيان العهد والتسويات'!$C132=المنصرف!$C$3:$C$717)*1,المنصرف!$G$3:$G$717)</f>
        <v>0</v>
      </c>
      <c r="CC132" s="160">
        <f>SUMPRODUCT((CB$3=المنصرف!$E$3:$E$717)*1,('بيان العهد والتسويات'!$C132=المنصرف!$C$3:$C$717)*1,المنصرف!$J$3:$J$717)</f>
        <v>0</v>
      </c>
      <c r="CD132" s="160">
        <f>SUMPRODUCT((CD$3=المنصرف!$E$3:$E$717)*1,('بيان العهد والتسويات'!$C132=المنصرف!$C$3:$C$717)*1,المنصرف!$G$3:$G$717)</f>
        <v>0</v>
      </c>
      <c r="CE132" s="160">
        <f>SUMPRODUCT((CD$3=المنصرف!$E$3:$E$717)*1,('بيان العهد والتسويات'!$C132=المنصرف!$C$3:$C$717)*1,المنصرف!$J$3:$J$717)</f>
        <v>0</v>
      </c>
      <c r="CF132" s="160">
        <f>SUMPRODUCT((CF$3=المنصرف!$E$3:$E$717)*1,('بيان العهد والتسويات'!$C132=المنصرف!$C$3:$C$717)*1,المنصرف!$G$3:$G$717)</f>
        <v>0</v>
      </c>
      <c r="CG132" s="160">
        <f>SUMPRODUCT((CF$3=المنصرف!$E$3:$E$717)*1,('بيان العهد والتسويات'!$C132=المنصرف!$C$3:$C$717)*1,المنصرف!$J$3:$J$717)</f>
        <v>0</v>
      </c>
      <c r="CH132" s="160">
        <f>SUMPRODUCT((CH$3=المنصرف!$E$3:$E$717)*1,('بيان العهد والتسويات'!$C132=المنصرف!$C$3:$C$717)*1,المنصرف!$G$3:$G$717)</f>
        <v>0</v>
      </c>
      <c r="CI132" s="160">
        <f>SUMPRODUCT((CH$3=المنصرف!$E$3:$E$717)*1,('بيان العهد والتسويات'!$C132=المنصرف!$C$3:$C$717)*1,المنصرف!$J$3:$J$717)</f>
        <v>0</v>
      </c>
      <c r="CJ132" s="160">
        <f>SUMPRODUCT((CJ$3=المنصرف!$E$3:$E$717)*1,('بيان العهد والتسويات'!$C132=المنصرف!$C$3:$C$717)*1,المنصرف!$G$3:$G$717)</f>
        <v>0</v>
      </c>
      <c r="CK132" s="160">
        <f>SUMPRODUCT((CJ$3=المنصرف!$E$3:$E$717)*1,('بيان العهد والتسويات'!$C132=المنصرف!$C$3:$C$717)*1,المنصرف!$J$3:$J$717)</f>
        <v>0</v>
      </c>
      <c r="CL132" s="160">
        <f>SUMPRODUCT((CL$3=المنصرف!$E$3:$E$717)*1,('بيان العهد والتسويات'!$C132=المنصرف!$C$3:$C$717)*1,المنصرف!$G$3:$G$717)</f>
        <v>0</v>
      </c>
      <c r="CM132" s="160">
        <f>SUMPRODUCT((CL$3=المنصرف!$E$3:$E$717)*1,('بيان العهد والتسويات'!$C132=المنصرف!$C$3:$C$717)*1,المنصرف!$J$3:$J$717)</f>
        <v>0</v>
      </c>
      <c r="CN132" s="160">
        <f>SUMPRODUCT((CN$3=المنصرف!$E$3:$E$717)*1,('بيان العهد والتسويات'!$C132=المنصرف!$C$3:$C$717)*1,المنصرف!$G$3:$G$717)</f>
        <v>0</v>
      </c>
      <c r="CO132" s="160">
        <f>SUMPRODUCT((CN$3=المنصرف!$E$3:$E$717)*1,('بيان العهد والتسويات'!$C132=المنصرف!$C$3:$C$717)*1,المنصرف!$J$3:$J$717)</f>
        <v>0</v>
      </c>
      <c r="CP132" s="160">
        <f>SUMPRODUCT((CP$3=المنصرف!$E$3:$E$717)*1,('بيان العهد والتسويات'!$C132=المنصرف!$C$3:$C$717)*1,المنصرف!$G$3:$G$717)</f>
        <v>0</v>
      </c>
      <c r="CQ132" s="160">
        <f>SUMPRODUCT((CP$3=المنصرف!$E$3:$E$717)*1,('بيان العهد والتسويات'!$C132=المنصرف!$C$3:$C$717)*1,المنصرف!$J$3:$J$717)</f>
        <v>0</v>
      </c>
      <c r="CR132" s="160">
        <f>SUMPRODUCT((CR$3=المنصرف!$E$3:$E$717)*1,('بيان العهد والتسويات'!$C132=المنصرف!$C$3:$C$717)*1,المنصرف!$G$3:$G$717)</f>
        <v>0</v>
      </c>
      <c r="CS132" s="160">
        <f>SUMPRODUCT((CR$3=المنصرف!$E$3:$E$717)*1,('بيان العهد والتسويات'!$C132=المنصرف!$C$3:$C$717)*1,المنصرف!$J$3:$J$717)</f>
        <v>0</v>
      </c>
      <c r="CT132" s="160">
        <f>SUMPRODUCT((CT$3=المنصرف!$E$3:$E$717)*1,('بيان العهد والتسويات'!$C132=المنصرف!$C$3:$C$717)*1,المنصرف!$G$3:$G$717)</f>
        <v>0</v>
      </c>
      <c r="CU132" s="160">
        <f>SUMPRODUCT((CT$3=المنصرف!$E$3:$E$717)*1,('بيان العهد والتسويات'!$C132=المنصرف!$C$3:$C$717)*1,المنصرف!$J$3:$J$717)</f>
        <v>0</v>
      </c>
      <c r="CV132" s="160">
        <f>SUMPRODUCT((CV$3=المنصرف!$E$3:$E$717)*1,('بيان العهد والتسويات'!$C132=المنصرف!$C$3:$C$717)*1,المنصرف!$G$3:$G$717)</f>
        <v>0</v>
      </c>
      <c r="CW132" s="160">
        <f>SUMPRODUCT((CV$3=المنصرف!$E$3:$E$717)*1,('بيان العهد والتسويات'!$C132=المنصرف!$C$3:$C$717)*1,المنصرف!$J$3:$J$717)</f>
        <v>0</v>
      </c>
      <c r="CX132" s="160">
        <f>SUMPRODUCT((CX$3=المنصرف!$E$3:$E$717)*1,('بيان العهد والتسويات'!$C132=المنصرف!$C$3:$C$717)*1,المنصرف!$G$3:$G$717)</f>
        <v>0</v>
      </c>
      <c r="CY132" s="160">
        <f>SUMPRODUCT((CX$3=المنصرف!$E$3:$E$717)*1,('بيان العهد والتسويات'!$C132=المنصرف!$C$3:$C$717)*1,المنصرف!$J$3:$J$717)</f>
        <v>0</v>
      </c>
      <c r="CZ132" s="160">
        <f>SUMPRODUCT((CZ$3=المنصرف!$E$3:$E$717)*1,('بيان العهد والتسويات'!$C132=المنصرف!$C$3:$C$717)*1,المنصرف!$G$3:$G$717)</f>
        <v>0</v>
      </c>
      <c r="DA132" s="160">
        <f>SUMPRODUCT((CZ$3=المنصرف!$E$3:$E$717)*1,('بيان العهد والتسويات'!$C132=المنصرف!$C$3:$C$717)*1,المنصرف!$J$3:$J$717)</f>
        <v>0</v>
      </c>
    </row>
    <row r="133" spans="3:105" ht="20.25" x14ac:dyDescent="0.15">
      <c r="C133" s="134">
        <v>45965</v>
      </c>
      <c r="D133" s="121">
        <f>SUMPRODUCT(($D$3=المنصرف!$E$3:$E$717)*1,('بيان العهد والتسويات'!$C133=المنصرف!$C$3:$C$717)*1,المنصرف!$G$3:$G$717)</f>
        <v>0</v>
      </c>
      <c r="E133" s="122">
        <f>SUMPRODUCT(($D$3=المنصرف!$E$3:$E$717)*1,('بيان العهد والتسويات'!$C133=المنصرف!$C$3:$C$717)*1,المنصرف!$J$3:$J$717)</f>
        <v>0</v>
      </c>
      <c r="F133" s="124">
        <f>SUMPRODUCT(($F$3=المنصرف!$E$3:$E$717)*1,('بيان العهد والتسويات'!$C133=المنصرف!$C$3:$C$717)*1,المنصرف!$G$3:$G$717)</f>
        <v>0</v>
      </c>
      <c r="G133" s="123">
        <f>SUMPRODUCT(($F$3=المنصرف!$E$3:$E$717)*1,('بيان العهد والتسويات'!$C133=المنصرف!$C$3:$C$717)*1,المنصرف!$J$3:$J$717)</f>
        <v>0</v>
      </c>
      <c r="H133" s="121">
        <f>SUMPRODUCT(($H$3=المنصرف!$E$3:$E$717)*1,('بيان العهد والتسويات'!$C133=المنصرف!$C$3:$C$717)*1,المنصرف!$G$3:$G$717)</f>
        <v>0</v>
      </c>
      <c r="I133" s="122">
        <f>SUMPRODUCT(($H$3=المنصرف!$E$3:$E$717)*1,('بيان العهد والتسويات'!$C133=المنصرف!$C$3:$C$717)*1,المنصرف!$J$3:$J$717)</f>
        <v>0</v>
      </c>
      <c r="J133" s="124">
        <f>SUMPRODUCT(($J$3=المنصرف!$E$3:$E$717)*1,('بيان العهد والتسويات'!$C133=المنصرف!$C$3:$C$717)*1,المنصرف!$G$3:$G$717)</f>
        <v>0</v>
      </c>
      <c r="K133" s="123">
        <f>SUMPRODUCT(($J$3=المنصرف!$E$3:$E$717)*1,('بيان العهد والتسويات'!$C133=المنصرف!$C$3:$C$717)*1,المنصرف!$J$3:$J$717)</f>
        <v>0</v>
      </c>
      <c r="L133" s="121">
        <f>SUMPRODUCT(($L$3=المنصرف!$E$3:$E$717)*1,('بيان العهد والتسويات'!$C133=المنصرف!$C$3:$C$717)*1,المنصرف!$G$3:$G$717)</f>
        <v>0</v>
      </c>
      <c r="M133" s="122">
        <f>SUMPRODUCT(($L$3=المنصرف!$E$3:$E$717)*1,('بيان العهد والتسويات'!$C133=المنصرف!$C$3:$C$717)*1,المنصرف!$J$3:$J$717)</f>
        <v>0</v>
      </c>
      <c r="N133" s="124">
        <f>SUMPRODUCT(($N$3=المنصرف!$E$3:$E$717)*1,('بيان العهد والتسويات'!$C133=المنصرف!$C$3:$C$717)*1,المنصرف!$G$3:$G$717)</f>
        <v>0</v>
      </c>
      <c r="O133" s="123">
        <f>SUMPRODUCT(($N$3=المنصرف!$E$3:$E$717)*1,('بيان العهد والتسويات'!$C133=المنصرف!$C$3:$C$717)*1,المنصرف!$J$3:$J$717)</f>
        <v>0</v>
      </c>
      <c r="P133" s="121">
        <f>SUMPRODUCT(($P$3=المنصرف!$E$3:$E$717)*1,('بيان العهد والتسويات'!$C133=المنصرف!$C$3:$C$717)*1,المنصرف!$G$3:$G$717)</f>
        <v>0</v>
      </c>
      <c r="Q133" s="122">
        <f>SUMPRODUCT(($P$3=المنصرف!$E$3:$E$717)*1,('بيان العهد والتسويات'!$C133=المنصرف!$C$3:$C$717)*1,المنصرف!$J$3:$J$717)</f>
        <v>0</v>
      </c>
      <c r="R133" s="124">
        <f>SUMPRODUCT(($R$3=المنصرف!$E$3:$E$717)*1,('بيان العهد والتسويات'!$C133=المنصرف!$C$3:$C$717)*1,المنصرف!$G$3:$G$717)</f>
        <v>0</v>
      </c>
      <c r="S133" s="123">
        <f>SUMPRODUCT(($R$3=المنصرف!$E$3:$E$717)*1,('بيان العهد والتسويات'!$C133=المنصرف!$C$3:$C$717)*1,المنصرف!$J$3:$J$717)</f>
        <v>0</v>
      </c>
      <c r="T133" s="121">
        <f>SUMPRODUCT(($T$3=المنصرف!$E$3:$E$717)*1,('بيان العهد والتسويات'!$C133=المنصرف!$C$3:$C$717)*1,المنصرف!$G$3:$G$717)</f>
        <v>0</v>
      </c>
      <c r="U133" s="122">
        <f>SUMPRODUCT(($T$3=المنصرف!$E$3:$E$717)*1,('بيان العهد والتسويات'!$C133=المنصرف!$C$3:$C$717)*1,المنصرف!$J$3:$J$717)</f>
        <v>0</v>
      </c>
      <c r="V133" s="124">
        <f>SUMPRODUCT(($V$3=المنصرف!$E$3:$E$717)*1,('بيان العهد والتسويات'!$C133=المنصرف!$C$3:$C$717)*1,المنصرف!$G$3:$G$717)</f>
        <v>0</v>
      </c>
      <c r="W133" s="123">
        <f>SUMPRODUCT(($V$3=المنصرف!$E$3:$E$717)*1,('بيان العهد والتسويات'!$C133=المنصرف!$C$3:$C$717)*1,المنصرف!$J$3:$J$717)</f>
        <v>0</v>
      </c>
      <c r="X133" s="121">
        <f>SUMPRODUCT(($X$3=المنصرف!$E$3:$E$717)*1,('بيان العهد والتسويات'!$C133=المنصرف!$C$3:$C$717)*1,المنصرف!$G$3:$G$717)</f>
        <v>0</v>
      </c>
      <c r="Y133" s="122">
        <f>SUMPRODUCT(($X$3=المنصرف!$E$3:$E$717)*1,('بيان العهد والتسويات'!$C133=المنصرف!$C$3:$C$717)*1,المنصرف!$J$3:$J$717)</f>
        <v>0</v>
      </c>
      <c r="Z133" s="124">
        <f>SUMPRODUCT(($Z$3=المنصرف!$E$3:$E$717)*1,('بيان العهد والتسويات'!$C133=المنصرف!$C$3:$C$717)*1,المنصرف!$G$3:$G$717)</f>
        <v>0</v>
      </c>
      <c r="AA133" s="123">
        <f>SUMPRODUCT(($Z$3=المنصرف!$E$3:$E$717)*1,('بيان العهد والتسويات'!$C133=المنصرف!$C$3:$C$717)*1,المنصرف!$J$3:$J$717)</f>
        <v>0</v>
      </c>
      <c r="AB133" s="121">
        <f>SUMPRODUCT(($AB$3=المنصرف!$E$3:$E$717)*1,('بيان العهد والتسويات'!$C133=المنصرف!$C$3:$C$717)*1,المنصرف!$G$3:$G$717)</f>
        <v>0</v>
      </c>
      <c r="AC133" s="122">
        <f>SUMPRODUCT(($AB$3=المنصرف!$E$3:$E$717)*1,('بيان العهد والتسويات'!$C133=المنصرف!$C$3:$C$717)*1,المنصرف!$J$3:$J$717)</f>
        <v>0</v>
      </c>
      <c r="AD133" s="124">
        <f>SUMPRODUCT(($AD$3=المنصرف!$E$3:$E$717)*1,('بيان العهد والتسويات'!$C133=المنصرف!$C$3:$C$717)*1,المنصرف!$G$3:$G$717)</f>
        <v>0</v>
      </c>
      <c r="AE133" s="123">
        <f>SUMPRODUCT(($AD$3=المنصرف!$E$3:$E$717)*1,('بيان العهد والتسويات'!$C133=المنصرف!$C$3:$C$717)*1,المنصرف!$J$3:$J$717)</f>
        <v>0</v>
      </c>
      <c r="AF133" s="121">
        <f>SUMPRODUCT(($AF$3=المنصرف!$E$3:$E$717)*1,('بيان العهد والتسويات'!$C133=المنصرف!$C$3:$C$717)*1,المنصرف!$G$3:$G$717)</f>
        <v>0</v>
      </c>
      <c r="AG133" s="122">
        <f>SUMPRODUCT(($AF$3=المنصرف!$E$3:$E$717)*1,('بيان العهد والتسويات'!$C133=المنصرف!$C$3:$C$717)*1,المنصرف!$J$3:$J$717)</f>
        <v>0</v>
      </c>
      <c r="AH133" s="124">
        <f>SUMPRODUCT(($AH$3=المنصرف!$E$3:$E$717)*1,('بيان العهد والتسويات'!$C133=المنصرف!$C$3:$C$717)*1,المنصرف!$G$3:$G$717)</f>
        <v>0</v>
      </c>
      <c r="AI133" s="123">
        <f>SUMPRODUCT(($AH$3=المنصرف!$E$3:$E$717)*1,('بيان العهد والتسويات'!$C133=المنصرف!$C$3:$C$717)*1,المنصرف!$J$3:$J$717)</f>
        <v>0</v>
      </c>
      <c r="AJ133" s="145">
        <f>SUMPRODUCT((AJ$3=المنصرف!$E$3:$E$717)*1,('بيان العهد والتسويات'!$C133=المنصرف!$C$3:$C$717)*1,المنصرف!$G$3:$G$717)</f>
        <v>0</v>
      </c>
      <c r="AK133" s="145">
        <f>SUMPRODUCT((AJ$3=المنصرف!$E$3:$E$717)*1,('بيان العهد والتسويات'!$C133=المنصرف!$C$3:$C$717)*1,المنصرف!$J$3:$J$717)</f>
        <v>0</v>
      </c>
      <c r="AL133" s="161">
        <f>SUMPRODUCT((AL$3=المنصرف!$E$3:$E$717)*1,('بيان العهد والتسويات'!$C133=المنصرف!$C$3:$C$717)*1,المنصرف!$G$3:$G$717)</f>
        <v>0</v>
      </c>
      <c r="AM133" s="161">
        <f>SUMPRODUCT((AL$3=المنصرف!$E$3:$E$717)*1,('بيان العهد والتسويات'!$C133=المنصرف!$C$3:$C$717)*1,المنصرف!$J$3:$J$717)</f>
        <v>0</v>
      </c>
      <c r="AN133" s="160">
        <f>SUMPRODUCT((AN$3=المنصرف!$E$3:$E$717)*1,('بيان العهد والتسويات'!$C133=المنصرف!$C$3:$C$717)*1,المنصرف!$G$3:$G$717)</f>
        <v>0</v>
      </c>
      <c r="AO133" s="160">
        <f>SUMPRODUCT((AN$3=المنصرف!$E$3:$E$717)*1,('بيان العهد والتسويات'!$C133=المنصرف!$C$3:$C$717)*1,المنصرف!$J$3:$J$717)</f>
        <v>0</v>
      </c>
      <c r="AP133" s="160">
        <f>SUMPRODUCT((AP$3=المنصرف!$E$3:$E$717)*1,('بيان العهد والتسويات'!$C133=المنصرف!$C$3:$C$717)*1,المنصرف!$G$3:$G$717)</f>
        <v>0</v>
      </c>
      <c r="AQ133" s="160">
        <f>SUMPRODUCT((AP$3=المنصرف!$E$3:$E$717)*1,('بيان العهد والتسويات'!$C133=المنصرف!$C$3:$C$717)*1,المنصرف!$J$3:$J$717)</f>
        <v>0</v>
      </c>
      <c r="AR133" s="160">
        <f>SUMPRODUCT((AR$3=المنصرف!$E$3:$E$717)*1,('بيان العهد والتسويات'!$C133=المنصرف!$C$3:$C$717)*1,المنصرف!$G$3:$G$717)</f>
        <v>0</v>
      </c>
      <c r="AS133" s="160">
        <f>SUMPRODUCT((AR$3=المنصرف!$E$3:$E$717)*1,('بيان العهد والتسويات'!$C133=المنصرف!$C$3:$C$717)*1,المنصرف!$J$3:$J$717)</f>
        <v>0</v>
      </c>
      <c r="AT133" s="160">
        <f>SUMPRODUCT((AT$3=المنصرف!$E$3:$E$717)*1,('بيان العهد والتسويات'!$C133=المنصرف!$C$3:$C$717)*1,المنصرف!$G$3:$G$717)</f>
        <v>0</v>
      </c>
      <c r="AU133" s="160">
        <f>SUMPRODUCT((AT$3=المنصرف!$E$3:$E$717)*1,('بيان العهد والتسويات'!$C133=المنصرف!$C$3:$C$717)*1,المنصرف!$J$3:$J$717)</f>
        <v>0</v>
      </c>
      <c r="AV133" s="160">
        <f>SUMPRODUCT((AV$3=المنصرف!$E$3:$E$717)*1,('بيان العهد والتسويات'!$C133=المنصرف!$C$3:$C$717)*1,المنصرف!$G$3:$G$717)</f>
        <v>0</v>
      </c>
      <c r="AW133" s="160">
        <f>SUMPRODUCT((AV$3=المنصرف!$E$3:$E$717)*1,('بيان العهد والتسويات'!$C133=المنصرف!$C$3:$C$717)*1,المنصرف!$J$3:$J$717)</f>
        <v>0</v>
      </c>
      <c r="AX133" s="160">
        <f>SUMPRODUCT((AX$3=المنصرف!$E$3:$E$717)*1,('بيان العهد والتسويات'!$C133=المنصرف!$C$3:$C$717)*1,المنصرف!$G$3:$G$717)</f>
        <v>0</v>
      </c>
      <c r="AY133" s="160">
        <f>SUMPRODUCT((AX$3=المنصرف!$E$3:$E$717)*1,('بيان العهد والتسويات'!$C133=المنصرف!$C$3:$C$717)*1,المنصرف!$J$3:$J$717)</f>
        <v>0</v>
      </c>
      <c r="AZ133" s="160">
        <f>SUMPRODUCT((AZ$3=المنصرف!$E$3:$E$717)*1,('بيان العهد والتسويات'!$C133=المنصرف!$C$3:$C$717)*1,المنصرف!$G$3:$G$717)</f>
        <v>0</v>
      </c>
      <c r="BA133" s="160">
        <f>SUMPRODUCT((AZ$3=المنصرف!$E$3:$E$717)*1,('بيان العهد والتسويات'!$C133=المنصرف!$C$3:$C$717)*1,المنصرف!$J$3:$J$717)</f>
        <v>0</v>
      </c>
      <c r="BB133" s="160">
        <f>SUMPRODUCT((BB$3=المنصرف!$E$3:$E$717)*1,('بيان العهد والتسويات'!$C133=المنصرف!$C$3:$C$717)*1,المنصرف!$G$3:$G$717)</f>
        <v>0</v>
      </c>
      <c r="BC133" s="160">
        <f>SUMPRODUCT((BB$3=المنصرف!$E$3:$E$717)*1,('بيان العهد والتسويات'!$C133=المنصرف!$C$3:$C$717)*1,المنصرف!$J$3:$J$717)</f>
        <v>0</v>
      </c>
      <c r="BD133" s="160">
        <f>SUMPRODUCT((BD$3=المنصرف!$E$3:$E$717)*1,('بيان العهد والتسويات'!$C133=المنصرف!$C$3:$C$717)*1,المنصرف!$G$3:$G$717)</f>
        <v>0</v>
      </c>
      <c r="BE133" s="160">
        <f>SUMPRODUCT((BD$3=المنصرف!$E$3:$E$717)*1,('بيان العهد والتسويات'!$C133=المنصرف!$C$3:$C$717)*1,المنصرف!$J$3:$J$717)</f>
        <v>0</v>
      </c>
      <c r="BF133" s="160">
        <f>SUMPRODUCT((BF$3=المنصرف!$E$3:$E$717)*1,('بيان العهد والتسويات'!$C133=المنصرف!$C$3:$C$717)*1,المنصرف!$G$3:$G$717)</f>
        <v>0</v>
      </c>
      <c r="BG133" s="160">
        <f>SUMPRODUCT((BF$3=المنصرف!$E$3:$E$717)*1,('بيان العهد والتسويات'!$C133=المنصرف!$C$3:$C$717)*1,المنصرف!$J$3:$J$717)</f>
        <v>0</v>
      </c>
      <c r="BH133" s="160">
        <f>SUMPRODUCT((BH$3=المنصرف!$E$3:$E$717)*1,('بيان العهد والتسويات'!$C133=المنصرف!$C$3:$C$717)*1,المنصرف!$G$3:$G$717)</f>
        <v>0</v>
      </c>
      <c r="BI133" s="160">
        <f>SUMPRODUCT((BH$3=المنصرف!$E$3:$E$717)*1,('بيان العهد والتسويات'!$C133=المنصرف!$C$3:$C$717)*1,المنصرف!$J$3:$J$717)</f>
        <v>0</v>
      </c>
      <c r="BJ133" s="160">
        <f>SUMPRODUCT((BJ$3=المنصرف!$E$3:$E$717)*1,('بيان العهد والتسويات'!$C133=المنصرف!$C$3:$C$717)*1,المنصرف!$G$3:$G$717)</f>
        <v>0</v>
      </c>
      <c r="BK133" s="160">
        <f>SUMPRODUCT((BJ$3=المنصرف!$E$3:$E$717)*1,('بيان العهد والتسويات'!$C133=المنصرف!$C$3:$C$717)*1,المنصرف!$J$3:$J$717)</f>
        <v>0</v>
      </c>
      <c r="BL133" s="160">
        <f>SUMPRODUCT((BL$3=المنصرف!$E$3:$E$717)*1,('بيان العهد والتسويات'!$C133=المنصرف!$C$3:$C$717)*1,المنصرف!$G$3:$G$717)</f>
        <v>0</v>
      </c>
      <c r="BM133" s="160">
        <f>SUMPRODUCT((BL$3=المنصرف!$E$3:$E$717)*1,('بيان العهد والتسويات'!$C133=المنصرف!$C$3:$C$717)*1,المنصرف!$J$3:$J$717)</f>
        <v>0</v>
      </c>
      <c r="BN133" s="160">
        <f>SUMPRODUCT((BN$3=المنصرف!$E$3:$E$717)*1,('بيان العهد والتسويات'!$C133=المنصرف!$C$3:$C$717)*1,المنصرف!$G$3:$G$717)</f>
        <v>0</v>
      </c>
      <c r="BO133" s="160">
        <f>SUMPRODUCT((BN$3=المنصرف!$E$3:$E$717)*1,('بيان العهد والتسويات'!$C133=المنصرف!$C$3:$C$717)*1,المنصرف!$J$3:$J$717)</f>
        <v>0</v>
      </c>
      <c r="BP133" s="160">
        <f>SUMPRODUCT((BP$3=المنصرف!$E$3:$E$717)*1,('بيان العهد والتسويات'!$C133=المنصرف!$C$3:$C$717)*1,المنصرف!$G$3:$G$717)</f>
        <v>0</v>
      </c>
      <c r="BQ133" s="160">
        <f>SUMPRODUCT((BP$3=المنصرف!$E$3:$E$717)*1,('بيان العهد والتسويات'!$C133=المنصرف!$C$3:$C$717)*1,المنصرف!$J$3:$J$717)</f>
        <v>0</v>
      </c>
      <c r="BR133" s="160">
        <f>SUMPRODUCT((BR$3=المنصرف!$E$3:$E$717)*1,('بيان العهد والتسويات'!$C133=المنصرف!$C$3:$C$717)*1,المنصرف!$G$3:$G$717)</f>
        <v>0</v>
      </c>
      <c r="BS133" s="160">
        <f>SUMPRODUCT((BR$3=المنصرف!$E$3:$E$717)*1,('بيان العهد والتسويات'!$C133=المنصرف!$C$3:$C$717)*1,المنصرف!$J$3:$J$717)</f>
        <v>0</v>
      </c>
      <c r="BT133" s="160">
        <f>SUMPRODUCT((BT$3=المنصرف!$E$3:$E$717)*1,('بيان العهد والتسويات'!$C133=المنصرف!$C$3:$C$717)*1,المنصرف!$G$3:$G$717)</f>
        <v>0</v>
      </c>
      <c r="BU133" s="160">
        <f>SUMPRODUCT((BT$3=المنصرف!$E$3:$E$717)*1,('بيان العهد والتسويات'!$C133=المنصرف!$C$3:$C$717)*1,المنصرف!$J$3:$J$717)</f>
        <v>0</v>
      </c>
      <c r="BV133" s="160">
        <f>SUMPRODUCT((BV$3=المنصرف!$E$3:$E$717)*1,('بيان العهد والتسويات'!$C133=المنصرف!$C$3:$C$717)*1,المنصرف!$G$3:$G$717)</f>
        <v>0</v>
      </c>
      <c r="BW133" s="160">
        <f>SUMPRODUCT((BV$3=المنصرف!$E$3:$E$717)*1,('بيان العهد والتسويات'!$C133=المنصرف!$C$3:$C$717)*1,المنصرف!$J$3:$J$717)</f>
        <v>0</v>
      </c>
      <c r="BX133" s="160">
        <f>SUMPRODUCT((BX$3=المنصرف!$E$3:$E$717)*1,('بيان العهد والتسويات'!$C133=المنصرف!$C$3:$C$717)*1,المنصرف!$G$3:$G$717)</f>
        <v>0</v>
      </c>
      <c r="BY133" s="160">
        <f>SUMPRODUCT((BX$3=المنصرف!$E$3:$E$717)*1,('بيان العهد والتسويات'!$C133=المنصرف!$C$3:$C$717)*1,المنصرف!$J$3:$J$717)</f>
        <v>0</v>
      </c>
      <c r="BZ133" s="160">
        <f>SUMPRODUCT((BZ$3=المنصرف!$E$3:$E$717)*1,('بيان العهد والتسويات'!$C133=المنصرف!$C$3:$C$717)*1,المنصرف!$G$3:$G$717)</f>
        <v>0</v>
      </c>
      <c r="CA133" s="160">
        <f>SUMPRODUCT((BZ$3=المنصرف!$E$3:$E$717)*1,('بيان العهد والتسويات'!$C133=المنصرف!$C$3:$C$717)*1,المنصرف!$J$3:$J$717)</f>
        <v>0</v>
      </c>
      <c r="CB133" s="160">
        <f>SUMPRODUCT((CB$3=المنصرف!$E$3:$E$717)*1,('بيان العهد والتسويات'!$C133=المنصرف!$C$3:$C$717)*1,المنصرف!$G$3:$G$717)</f>
        <v>0</v>
      </c>
      <c r="CC133" s="160">
        <f>SUMPRODUCT((CB$3=المنصرف!$E$3:$E$717)*1,('بيان العهد والتسويات'!$C133=المنصرف!$C$3:$C$717)*1,المنصرف!$J$3:$J$717)</f>
        <v>0</v>
      </c>
      <c r="CD133" s="160">
        <f>SUMPRODUCT((CD$3=المنصرف!$E$3:$E$717)*1,('بيان العهد والتسويات'!$C133=المنصرف!$C$3:$C$717)*1,المنصرف!$G$3:$G$717)</f>
        <v>0</v>
      </c>
      <c r="CE133" s="160">
        <f>SUMPRODUCT((CD$3=المنصرف!$E$3:$E$717)*1,('بيان العهد والتسويات'!$C133=المنصرف!$C$3:$C$717)*1,المنصرف!$J$3:$J$717)</f>
        <v>0</v>
      </c>
      <c r="CF133" s="160">
        <f>SUMPRODUCT((CF$3=المنصرف!$E$3:$E$717)*1,('بيان العهد والتسويات'!$C133=المنصرف!$C$3:$C$717)*1,المنصرف!$G$3:$G$717)</f>
        <v>0</v>
      </c>
      <c r="CG133" s="160">
        <f>SUMPRODUCT((CF$3=المنصرف!$E$3:$E$717)*1,('بيان العهد والتسويات'!$C133=المنصرف!$C$3:$C$717)*1,المنصرف!$J$3:$J$717)</f>
        <v>0</v>
      </c>
      <c r="CH133" s="160">
        <f>SUMPRODUCT((CH$3=المنصرف!$E$3:$E$717)*1,('بيان العهد والتسويات'!$C133=المنصرف!$C$3:$C$717)*1,المنصرف!$G$3:$G$717)</f>
        <v>0</v>
      </c>
      <c r="CI133" s="160">
        <f>SUMPRODUCT((CH$3=المنصرف!$E$3:$E$717)*1,('بيان العهد والتسويات'!$C133=المنصرف!$C$3:$C$717)*1,المنصرف!$J$3:$J$717)</f>
        <v>0</v>
      </c>
      <c r="CJ133" s="160">
        <f>SUMPRODUCT((CJ$3=المنصرف!$E$3:$E$717)*1,('بيان العهد والتسويات'!$C133=المنصرف!$C$3:$C$717)*1,المنصرف!$G$3:$G$717)</f>
        <v>0</v>
      </c>
      <c r="CK133" s="160">
        <f>SUMPRODUCT((CJ$3=المنصرف!$E$3:$E$717)*1,('بيان العهد والتسويات'!$C133=المنصرف!$C$3:$C$717)*1,المنصرف!$J$3:$J$717)</f>
        <v>0</v>
      </c>
      <c r="CL133" s="160">
        <f>SUMPRODUCT((CL$3=المنصرف!$E$3:$E$717)*1,('بيان العهد والتسويات'!$C133=المنصرف!$C$3:$C$717)*1,المنصرف!$G$3:$G$717)</f>
        <v>0</v>
      </c>
      <c r="CM133" s="160">
        <f>SUMPRODUCT((CL$3=المنصرف!$E$3:$E$717)*1,('بيان العهد والتسويات'!$C133=المنصرف!$C$3:$C$717)*1,المنصرف!$J$3:$J$717)</f>
        <v>0</v>
      </c>
      <c r="CN133" s="160">
        <f>SUMPRODUCT((CN$3=المنصرف!$E$3:$E$717)*1,('بيان العهد والتسويات'!$C133=المنصرف!$C$3:$C$717)*1,المنصرف!$G$3:$G$717)</f>
        <v>0</v>
      </c>
      <c r="CO133" s="160">
        <f>SUMPRODUCT((CN$3=المنصرف!$E$3:$E$717)*1,('بيان العهد والتسويات'!$C133=المنصرف!$C$3:$C$717)*1,المنصرف!$J$3:$J$717)</f>
        <v>0</v>
      </c>
      <c r="CP133" s="160">
        <f>SUMPRODUCT((CP$3=المنصرف!$E$3:$E$717)*1,('بيان العهد والتسويات'!$C133=المنصرف!$C$3:$C$717)*1,المنصرف!$G$3:$G$717)</f>
        <v>0</v>
      </c>
      <c r="CQ133" s="160">
        <f>SUMPRODUCT((CP$3=المنصرف!$E$3:$E$717)*1,('بيان العهد والتسويات'!$C133=المنصرف!$C$3:$C$717)*1,المنصرف!$J$3:$J$717)</f>
        <v>0</v>
      </c>
      <c r="CR133" s="160">
        <f>SUMPRODUCT((CR$3=المنصرف!$E$3:$E$717)*1,('بيان العهد والتسويات'!$C133=المنصرف!$C$3:$C$717)*1,المنصرف!$G$3:$G$717)</f>
        <v>0</v>
      </c>
      <c r="CS133" s="160">
        <f>SUMPRODUCT((CR$3=المنصرف!$E$3:$E$717)*1,('بيان العهد والتسويات'!$C133=المنصرف!$C$3:$C$717)*1,المنصرف!$J$3:$J$717)</f>
        <v>0</v>
      </c>
      <c r="CT133" s="160">
        <f>SUMPRODUCT((CT$3=المنصرف!$E$3:$E$717)*1,('بيان العهد والتسويات'!$C133=المنصرف!$C$3:$C$717)*1,المنصرف!$G$3:$G$717)</f>
        <v>0</v>
      </c>
      <c r="CU133" s="160">
        <f>SUMPRODUCT((CT$3=المنصرف!$E$3:$E$717)*1,('بيان العهد والتسويات'!$C133=المنصرف!$C$3:$C$717)*1,المنصرف!$J$3:$J$717)</f>
        <v>0</v>
      </c>
      <c r="CV133" s="160">
        <f>SUMPRODUCT((CV$3=المنصرف!$E$3:$E$717)*1,('بيان العهد والتسويات'!$C133=المنصرف!$C$3:$C$717)*1,المنصرف!$G$3:$G$717)</f>
        <v>0</v>
      </c>
      <c r="CW133" s="160">
        <f>SUMPRODUCT((CV$3=المنصرف!$E$3:$E$717)*1,('بيان العهد والتسويات'!$C133=المنصرف!$C$3:$C$717)*1,المنصرف!$J$3:$J$717)</f>
        <v>0</v>
      </c>
      <c r="CX133" s="160">
        <f>SUMPRODUCT((CX$3=المنصرف!$E$3:$E$717)*1,('بيان العهد والتسويات'!$C133=المنصرف!$C$3:$C$717)*1,المنصرف!$G$3:$G$717)</f>
        <v>0</v>
      </c>
      <c r="CY133" s="160">
        <f>SUMPRODUCT((CX$3=المنصرف!$E$3:$E$717)*1,('بيان العهد والتسويات'!$C133=المنصرف!$C$3:$C$717)*1,المنصرف!$J$3:$J$717)</f>
        <v>0</v>
      </c>
      <c r="CZ133" s="160">
        <f>SUMPRODUCT((CZ$3=المنصرف!$E$3:$E$717)*1,('بيان العهد والتسويات'!$C133=المنصرف!$C$3:$C$717)*1,المنصرف!$G$3:$G$717)</f>
        <v>0</v>
      </c>
      <c r="DA133" s="160">
        <f>SUMPRODUCT((CZ$3=المنصرف!$E$3:$E$717)*1,('بيان العهد والتسويات'!$C133=المنصرف!$C$3:$C$717)*1,المنصرف!$J$3:$J$717)</f>
        <v>0</v>
      </c>
    </row>
    <row r="134" spans="3:105" ht="20.25" x14ac:dyDescent="0.15">
      <c r="C134" s="134">
        <v>45966</v>
      </c>
      <c r="D134" s="121">
        <f>SUMPRODUCT(($D$3=المنصرف!$E$3:$E$717)*1,('بيان العهد والتسويات'!$C134=المنصرف!$C$3:$C$717)*1,المنصرف!$G$3:$G$717)</f>
        <v>0</v>
      </c>
      <c r="E134" s="122">
        <f>SUMPRODUCT(($D$3=المنصرف!$E$3:$E$717)*1,('بيان العهد والتسويات'!$C134=المنصرف!$C$3:$C$717)*1,المنصرف!$J$3:$J$717)</f>
        <v>0</v>
      </c>
      <c r="F134" s="124">
        <f>SUMPRODUCT(($F$3=المنصرف!$E$3:$E$717)*1,('بيان العهد والتسويات'!$C134=المنصرف!$C$3:$C$717)*1,المنصرف!$G$3:$G$717)</f>
        <v>0</v>
      </c>
      <c r="G134" s="123">
        <f>SUMPRODUCT(($F$3=المنصرف!$E$3:$E$717)*1,('بيان العهد والتسويات'!$C134=المنصرف!$C$3:$C$717)*1,المنصرف!$J$3:$J$717)</f>
        <v>0</v>
      </c>
      <c r="H134" s="121">
        <f>SUMPRODUCT(($H$3=المنصرف!$E$3:$E$717)*1,('بيان العهد والتسويات'!$C134=المنصرف!$C$3:$C$717)*1,المنصرف!$G$3:$G$717)</f>
        <v>0</v>
      </c>
      <c r="I134" s="122">
        <f>SUMPRODUCT(($H$3=المنصرف!$E$3:$E$717)*1,('بيان العهد والتسويات'!$C134=المنصرف!$C$3:$C$717)*1,المنصرف!$J$3:$J$717)</f>
        <v>0</v>
      </c>
      <c r="J134" s="124">
        <f>SUMPRODUCT(($J$3=المنصرف!$E$3:$E$717)*1,('بيان العهد والتسويات'!$C134=المنصرف!$C$3:$C$717)*1,المنصرف!$G$3:$G$717)</f>
        <v>0</v>
      </c>
      <c r="K134" s="123">
        <f>SUMPRODUCT(($J$3=المنصرف!$E$3:$E$717)*1,('بيان العهد والتسويات'!$C134=المنصرف!$C$3:$C$717)*1,المنصرف!$J$3:$J$717)</f>
        <v>0</v>
      </c>
      <c r="L134" s="121">
        <f>SUMPRODUCT(($L$3=المنصرف!$E$3:$E$717)*1,('بيان العهد والتسويات'!$C134=المنصرف!$C$3:$C$717)*1,المنصرف!$G$3:$G$717)</f>
        <v>0</v>
      </c>
      <c r="M134" s="122">
        <f>SUMPRODUCT(($L$3=المنصرف!$E$3:$E$717)*1,('بيان العهد والتسويات'!$C134=المنصرف!$C$3:$C$717)*1,المنصرف!$J$3:$J$717)</f>
        <v>0</v>
      </c>
      <c r="N134" s="124">
        <f>SUMPRODUCT(($N$3=المنصرف!$E$3:$E$717)*1,('بيان العهد والتسويات'!$C134=المنصرف!$C$3:$C$717)*1,المنصرف!$G$3:$G$717)</f>
        <v>0</v>
      </c>
      <c r="O134" s="123">
        <f>SUMPRODUCT(($N$3=المنصرف!$E$3:$E$717)*1,('بيان العهد والتسويات'!$C134=المنصرف!$C$3:$C$717)*1,المنصرف!$J$3:$J$717)</f>
        <v>0</v>
      </c>
      <c r="P134" s="121">
        <f>SUMPRODUCT(($P$3=المنصرف!$E$3:$E$717)*1,('بيان العهد والتسويات'!$C134=المنصرف!$C$3:$C$717)*1,المنصرف!$G$3:$G$717)</f>
        <v>0</v>
      </c>
      <c r="Q134" s="122">
        <f>SUMPRODUCT(($P$3=المنصرف!$E$3:$E$717)*1,('بيان العهد والتسويات'!$C134=المنصرف!$C$3:$C$717)*1,المنصرف!$J$3:$J$717)</f>
        <v>0</v>
      </c>
      <c r="R134" s="124">
        <f>SUMPRODUCT(($R$3=المنصرف!$E$3:$E$717)*1,('بيان العهد والتسويات'!$C134=المنصرف!$C$3:$C$717)*1,المنصرف!$G$3:$G$717)</f>
        <v>0</v>
      </c>
      <c r="S134" s="123">
        <f>SUMPRODUCT(($R$3=المنصرف!$E$3:$E$717)*1,('بيان العهد والتسويات'!$C134=المنصرف!$C$3:$C$717)*1,المنصرف!$J$3:$J$717)</f>
        <v>0</v>
      </c>
      <c r="T134" s="121">
        <f>SUMPRODUCT(($T$3=المنصرف!$E$3:$E$717)*1,('بيان العهد والتسويات'!$C134=المنصرف!$C$3:$C$717)*1,المنصرف!$G$3:$G$717)</f>
        <v>0</v>
      </c>
      <c r="U134" s="122">
        <f>SUMPRODUCT(($T$3=المنصرف!$E$3:$E$717)*1,('بيان العهد والتسويات'!$C134=المنصرف!$C$3:$C$717)*1,المنصرف!$J$3:$J$717)</f>
        <v>0</v>
      </c>
      <c r="V134" s="124">
        <f>SUMPRODUCT(($V$3=المنصرف!$E$3:$E$717)*1,('بيان العهد والتسويات'!$C134=المنصرف!$C$3:$C$717)*1,المنصرف!$G$3:$G$717)</f>
        <v>0</v>
      </c>
      <c r="W134" s="123">
        <f>SUMPRODUCT(($V$3=المنصرف!$E$3:$E$717)*1,('بيان العهد والتسويات'!$C134=المنصرف!$C$3:$C$717)*1,المنصرف!$J$3:$J$717)</f>
        <v>0</v>
      </c>
      <c r="X134" s="121">
        <f>SUMPRODUCT(($X$3=المنصرف!$E$3:$E$717)*1,('بيان العهد والتسويات'!$C134=المنصرف!$C$3:$C$717)*1,المنصرف!$G$3:$G$717)</f>
        <v>0</v>
      </c>
      <c r="Y134" s="122">
        <f>SUMPRODUCT(($X$3=المنصرف!$E$3:$E$717)*1,('بيان العهد والتسويات'!$C134=المنصرف!$C$3:$C$717)*1,المنصرف!$J$3:$J$717)</f>
        <v>0</v>
      </c>
      <c r="Z134" s="124">
        <f>SUMPRODUCT(($Z$3=المنصرف!$E$3:$E$717)*1,('بيان العهد والتسويات'!$C134=المنصرف!$C$3:$C$717)*1,المنصرف!$G$3:$G$717)</f>
        <v>0</v>
      </c>
      <c r="AA134" s="123">
        <f>SUMPRODUCT(($Z$3=المنصرف!$E$3:$E$717)*1,('بيان العهد والتسويات'!$C134=المنصرف!$C$3:$C$717)*1,المنصرف!$J$3:$J$717)</f>
        <v>0</v>
      </c>
      <c r="AB134" s="121">
        <f>SUMPRODUCT(($AB$3=المنصرف!$E$3:$E$717)*1,('بيان العهد والتسويات'!$C134=المنصرف!$C$3:$C$717)*1,المنصرف!$G$3:$G$717)</f>
        <v>0</v>
      </c>
      <c r="AC134" s="122">
        <f>SUMPRODUCT(($AB$3=المنصرف!$E$3:$E$717)*1,('بيان العهد والتسويات'!$C134=المنصرف!$C$3:$C$717)*1,المنصرف!$J$3:$J$717)</f>
        <v>0</v>
      </c>
      <c r="AD134" s="124">
        <f>SUMPRODUCT(($AD$3=المنصرف!$E$3:$E$717)*1,('بيان العهد والتسويات'!$C134=المنصرف!$C$3:$C$717)*1,المنصرف!$G$3:$G$717)</f>
        <v>0</v>
      </c>
      <c r="AE134" s="123">
        <f>SUMPRODUCT(($AD$3=المنصرف!$E$3:$E$717)*1,('بيان العهد والتسويات'!$C134=المنصرف!$C$3:$C$717)*1,المنصرف!$J$3:$J$717)</f>
        <v>0</v>
      </c>
      <c r="AF134" s="121">
        <f>SUMPRODUCT(($AF$3=المنصرف!$E$3:$E$717)*1,('بيان العهد والتسويات'!$C134=المنصرف!$C$3:$C$717)*1,المنصرف!$G$3:$G$717)</f>
        <v>0</v>
      </c>
      <c r="AG134" s="122">
        <f>SUMPRODUCT(($AF$3=المنصرف!$E$3:$E$717)*1,('بيان العهد والتسويات'!$C134=المنصرف!$C$3:$C$717)*1,المنصرف!$J$3:$J$717)</f>
        <v>0</v>
      </c>
      <c r="AH134" s="124">
        <f>SUMPRODUCT(($AH$3=المنصرف!$E$3:$E$717)*1,('بيان العهد والتسويات'!$C134=المنصرف!$C$3:$C$717)*1,المنصرف!$G$3:$G$717)</f>
        <v>0</v>
      </c>
      <c r="AI134" s="123">
        <f>SUMPRODUCT(($AH$3=المنصرف!$E$3:$E$717)*1,('بيان العهد والتسويات'!$C134=المنصرف!$C$3:$C$717)*1,المنصرف!$J$3:$J$717)</f>
        <v>0</v>
      </c>
      <c r="AJ134" s="145">
        <f>SUMPRODUCT((AJ$3=المنصرف!$E$3:$E$717)*1,('بيان العهد والتسويات'!$C134=المنصرف!$C$3:$C$717)*1,المنصرف!$G$3:$G$717)</f>
        <v>0</v>
      </c>
      <c r="AK134" s="145">
        <f>SUMPRODUCT((AJ$3=المنصرف!$E$3:$E$717)*1,('بيان العهد والتسويات'!$C134=المنصرف!$C$3:$C$717)*1,المنصرف!$J$3:$J$717)</f>
        <v>0</v>
      </c>
      <c r="AL134" s="161">
        <f>SUMPRODUCT((AL$3=المنصرف!$E$3:$E$717)*1,('بيان العهد والتسويات'!$C134=المنصرف!$C$3:$C$717)*1,المنصرف!$G$3:$G$717)</f>
        <v>0</v>
      </c>
      <c r="AM134" s="161">
        <f>SUMPRODUCT((AL$3=المنصرف!$E$3:$E$717)*1,('بيان العهد والتسويات'!$C134=المنصرف!$C$3:$C$717)*1,المنصرف!$J$3:$J$717)</f>
        <v>0</v>
      </c>
      <c r="AN134" s="160">
        <f>SUMPRODUCT((AN$3=المنصرف!$E$3:$E$717)*1,('بيان العهد والتسويات'!$C134=المنصرف!$C$3:$C$717)*1,المنصرف!$G$3:$G$717)</f>
        <v>0</v>
      </c>
      <c r="AO134" s="160">
        <f>SUMPRODUCT((AN$3=المنصرف!$E$3:$E$717)*1,('بيان العهد والتسويات'!$C134=المنصرف!$C$3:$C$717)*1,المنصرف!$J$3:$J$717)</f>
        <v>0</v>
      </c>
      <c r="AP134" s="160">
        <f>SUMPRODUCT((AP$3=المنصرف!$E$3:$E$717)*1,('بيان العهد والتسويات'!$C134=المنصرف!$C$3:$C$717)*1,المنصرف!$G$3:$G$717)</f>
        <v>0</v>
      </c>
      <c r="AQ134" s="160">
        <f>SUMPRODUCT((AP$3=المنصرف!$E$3:$E$717)*1,('بيان العهد والتسويات'!$C134=المنصرف!$C$3:$C$717)*1,المنصرف!$J$3:$J$717)</f>
        <v>0</v>
      </c>
      <c r="AR134" s="160">
        <f>SUMPRODUCT((AR$3=المنصرف!$E$3:$E$717)*1,('بيان العهد والتسويات'!$C134=المنصرف!$C$3:$C$717)*1,المنصرف!$G$3:$G$717)</f>
        <v>0</v>
      </c>
      <c r="AS134" s="160">
        <f>SUMPRODUCT((AR$3=المنصرف!$E$3:$E$717)*1,('بيان العهد والتسويات'!$C134=المنصرف!$C$3:$C$717)*1,المنصرف!$J$3:$J$717)</f>
        <v>0</v>
      </c>
      <c r="AT134" s="160">
        <f>SUMPRODUCT((AT$3=المنصرف!$E$3:$E$717)*1,('بيان العهد والتسويات'!$C134=المنصرف!$C$3:$C$717)*1,المنصرف!$G$3:$G$717)</f>
        <v>0</v>
      </c>
      <c r="AU134" s="160">
        <f>SUMPRODUCT((AT$3=المنصرف!$E$3:$E$717)*1,('بيان العهد والتسويات'!$C134=المنصرف!$C$3:$C$717)*1,المنصرف!$J$3:$J$717)</f>
        <v>0</v>
      </c>
      <c r="AV134" s="160">
        <f>SUMPRODUCT((AV$3=المنصرف!$E$3:$E$717)*1,('بيان العهد والتسويات'!$C134=المنصرف!$C$3:$C$717)*1,المنصرف!$G$3:$G$717)</f>
        <v>0</v>
      </c>
      <c r="AW134" s="160">
        <f>SUMPRODUCT((AV$3=المنصرف!$E$3:$E$717)*1,('بيان العهد والتسويات'!$C134=المنصرف!$C$3:$C$717)*1,المنصرف!$J$3:$J$717)</f>
        <v>0</v>
      </c>
      <c r="AX134" s="160">
        <f>SUMPRODUCT((AX$3=المنصرف!$E$3:$E$717)*1,('بيان العهد والتسويات'!$C134=المنصرف!$C$3:$C$717)*1,المنصرف!$G$3:$G$717)</f>
        <v>0</v>
      </c>
      <c r="AY134" s="160">
        <f>SUMPRODUCT((AX$3=المنصرف!$E$3:$E$717)*1,('بيان العهد والتسويات'!$C134=المنصرف!$C$3:$C$717)*1,المنصرف!$J$3:$J$717)</f>
        <v>0</v>
      </c>
      <c r="AZ134" s="160">
        <f>SUMPRODUCT((AZ$3=المنصرف!$E$3:$E$717)*1,('بيان العهد والتسويات'!$C134=المنصرف!$C$3:$C$717)*1,المنصرف!$G$3:$G$717)</f>
        <v>0</v>
      </c>
      <c r="BA134" s="160">
        <f>SUMPRODUCT((AZ$3=المنصرف!$E$3:$E$717)*1,('بيان العهد والتسويات'!$C134=المنصرف!$C$3:$C$717)*1,المنصرف!$J$3:$J$717)</f>
        <v>0</v>
      </c>
      <c r="BB134" s="160">
        <f>SUMPRODUCT((BB$3=المنصرف!$E$3:$E$717)*1,('بيان العهد والتسويات'!$C134=المنصرف!$C$3:$C$717)*1,المنصرف!$G$3:$G$717)</f>
        <v>0</v>
      </c>
      <c r="BC134" s="160">
        <f>SUMPRODUCT((BB$3=المنصرف!$E$3:$E$717)*1,('بيان العهد والتسويات'!$C134=المنصرف!$C$3:$C$717)*1,المنصرف!$J$3:$J$717)</f>
        <v>0</v>
      </c>
      <c r="BD134" s="160">
        <f>SUMPRODUCT((BD$3=المنصرف!$E$3:$E$717)*1,('بيان العهد والتسويات'!$C134=المنصرف!$C$3:$C$717)*1,المنصرف!$G$3:$G$717)</f>
        <v>0</v>
      </c>
      <c r="BE134" s="160">
        <f>SUMPRODUCT((BD$3=المنصرف!$E$3:$E$717)*1,('بيان العهد والتسويات'!$C134=المنصرف!$C$3:$C$717)*1,المنصرف!$J$3:$J$717)</f>
        <v>0</v>
      </c>
      <c r="BF134" s="160">
        <f>SUMPRODUCT((BF$3=المنصرف!$E$3:$E$717)*1,('بيان العهد والتسويات'!$C134=المنصرف!$C$3:$C$717)*1,المنصرف!$G$3:$G$717)</f>
        <v>0</v>
      </c>
      <c r="BG134" s="160">
        <f>SUMPRODUCT((BF$3=المنصرف!$E$3:$E$717)*1,('بيان العهد والتسويات'!$C134=المنصرف!$C$3:$C$717)*1,المنصرف!$J$3:$J$717)</f>
        <v>0</v>
      </c>
      <c r="BH134" s="160">
        <f>SUMPRODUCT((BH$3=المنصرف!$E$3:$E$717)*1,('بيان العهد والتسويات'!$C134=المنصرف!$C$3:$C$717)*1,المنصرف!$G$3:$G$717)</f>
        <v>0</v>
      </c>
      <c r="BI134" s="160">
        <f>SUMPRODUCT((BH$3=المنصرف!$E$3:$E$717)*1,('بيان العهد والتسويات'!$C134=المنصرف!$C$3:$C$717)*1,المنصرف!$J$3:$J$717)</f>
        <v>0</v>
      </c>
      <c r="BJ134" s="160">
        <f>SUMPRODUCT((BJ$3=المنصرف!$E$3:$E$717)*1,('بيان العهد والتسويات'!$C134=المنصرف!$C$3:$C$717)*1,المنصرف!$G$3:$G$717)</f>
        <v>0</v>
      </c>
      <c r="BK134" s="160">
        <f>SUMPRODUCT((BJ$3=المنصرف!$E$3:$E$717)*1,('بيان العهد والتسويات'!$C134=المنصرف!$C$3:$C$717)*1,المنصرف!$J$3:$J$717)</f>
        <v>0</v>
      </c>
      <c r="BL134" s="160">
        <f>SUMPRODUCT((BL$3=المنصرف!$E$3:$E$717)*1,('بيان العهد والتسويات'!$C134=المنصرف!$C$3:$C$717)*1,المنصرف!$G$3:$G$717)</f>
        <v>0</v>
      </c>
      <c r="BM134" s="160">
        <f>SUMPRODUCT((BL$3=المنصرف!$E$3:$E$717)*1,('بيان العهد والتسويات'!$C134=المنصرف!$C$3:$C$717)*1,المنصرف!$J$3:$J$717)</f>
        <v>0</v>
      </c>
      <c r="BN134" s="160">
        <f>SUMPRODUCT((BN$3=المنصرف!$E$3:$E$717)*1,('بيان العهد والتسويات'!$C134=المنصرف!$C$3:$C$717)*1,المنصرف!$G$3:$G$717)</f>
        <v>0</v>
      </c>
      <c r="BO134" s="160">
        <f>SUMPRODUCT((BN$3=المنصرف!$E$3:$E$717)*1,('بيان العهد والتسويات'!$C134=المنصرف!$C$3:$C$717)*1,المنصرف!$J$3:$J$717)</f>
        <v>0</v>
      </c>
      <c r="BP134" s="160">
        <f>SUMPRODUCT((BP$3=المنصرف!$E$3:$E$717)*1,('بيان العهد والتسويات'!$C134=المنصرف!$C$3:$C$717)*1,المنصرف!$G$3:$G$717)</f>
        <v>0</v>
      </c>
      <c r="BQ134" s="160">
        <f>SUMPRODUCT((BP$3=المنصرف!$E$3:$E$717)*1,('بيان العهد والتسويات'!$C134=المنصرف!$C$3:$C$717)*1,المنصرف!$J$3:$J$717)</f>
        <v>0</v>
      </c>
      <c r="BR134" s="160">
        <f>SUMPRODUCT((BR$3=المنصرف!$E$3:$E$717)*1,('بيان العهد والتسويات'!$C134=المنصرف!$C$3:$C$717)*1,المنصرف!$G$3:$G$717)</f>
        <v>0</v>
      </c>
      <c r="BS134" s="160">
        <f>SUMPRODUCT((BR$3=المنصرف!$E$3:$E$717)*1,('بيان العهد والتسويات'!$C134=المنصرف!$C$3:$C$717)*1,المنصرف!$J$3:$J$717)</f>
        <v>0</v>
      </c>
      <c r="BT134" s="160">
        <f>SUMPRODUCT((BT$3=المنصرف!$E$3:$E$717)*1,('بيان العهد والتسويات'!$C134=المنصرف!$C$3:$C$717)*1,المنصرف!$G$3:$G$717)</f>
        <v>0</v>
      </c>
      <c r="BU134" s="160">
        <f>SUMPRODUCT((BT$3=المنصرف!$E$3:$E$717)*1,('بيان العهد والتسويات'!$C134=المنصرف!$C$3:$C$717)*1,المنصرف!$J$3:$J$717)</f>
        <v>0</v>
      </c>
      <c r="BV134" s="160">
        <f>SUMPRODUCT((BV$3=المنصرف!$E$3:$E$717)*1,('بيان العهد والتسويات'!$C134=المنصرف!$C$3:$C$717)*1,المنصرف!$G$3:$G$717)</f>
        <v>0</v>
      </c>
      <c r="BW134" s="160">
        <f>SUMPRODUCT((BV$3=المنصرف!$E$3:$E$717)*1,('بيان العهد والتسويات'!$C134=المنصرف!$C$3:$C$717)*1,المنصرف!$J$3:$J$717)</f>
        <v>0</v>
      </c>
      <c r="BX134" s="160">
        <f>SUMPRODUCT((BX$3=المنصرف!$E$3:$E$717)*1,('بيان العهد والتسويات'!$C134=المنصرف!$C$3:$C$717)*1,المنصرف!$G$3:$G$717)</f>
        <v>0</v>
      </c>
      <c r="BY134" s="160">
        <f>SUMPRODUCT((BX$3=المنصرف!$E$3:$E$717)*1,('بيان العهد والتسويات'!$C134=المنصرف!$C$3:$C$717)*1,المنصرف!$J$3:$J$717)</f>
        <v>0</v>
      </c>
      <c r="BZ134" s="160">
        <f>SUMPRODUCT((BZ$3=المنصرف!$E$3:$E$717)*1,('بيان العهد والتسويات'!$C134=المنصرف!$C$3:$C$717)*1,المنصرف!$G$3:$G$717)</f>
        <v>0</v>
      </c>
      <c r="CA134" s="160">
        <f>SUMPRODUCT((BZ$3=المنصرف!$E$3:$E$717)*1,('بيان العهد والتسويات'!$C134=المنصرف!$C$3:$C$717)*1,المنصرف!$J$3:$J$717)</f>
        <v>0</v>
      </c>
      <c r="CB134" s="160">
        <f>SUMPRODUCT((CB$3=المنصرف!$E$3:$E$717)*1,('بيان العهد والتسويات'!$C134=المنصرف!$C$3:$C$717)*1,المنصرف!$G$3:$G$717)</f>
        <v>0</v>
      </c>
      <c r="CC134" s="160">
        <f>SUMPRODUCT((CB$3=المنصرف!$E$3:$E$717)*1,('بيان العهد والتسويات'!$C134=المنصرف!$C$3:$C$717)*1,المنصرف!$J$3:$J$717)</f>
        <v>0</v>
      </c>
      <c r="CD134" s="160">
        <f>SUMPRODUCT((CD$3=المنصرف!$E$3:$E$717)*1,('بيان العهد والتسويات'!$C134=المنصرف!$C$3:$C$717)*1,المنصرف!$G$3:$G$717)</f>
        <v>0</v>
      </c>
      <c r="CE134" s="160">
        <f>SUMPRODUCT((CD$3=المنصرف!$E$3:$E$717)*1,('بيان العهد والتسويات'!$C134=المنصرف!$C$3:$C$717)*1,المنصرف!$J$3:$J$717)</f>
        <v>0</v>
      </c>
      <c r="CF134" s="160">
        <f>SUMPRODUCT((CF$3=المنصرف!$E$3:$E$717)*1,('بيان العهد والتسويات'!$C134=المنصرف!$C$3:$C$717)*1,المنصرف!$G$3:$G$717)</f>
        <v>0</v>
      </c>
      <c r="CG134" s="160">
        <f>SUMPRODUCT((CF$3=المنصرف!$E$3:$E$717)*1,('بيان العهد والتسويات'!$C134=المنصرف!$C$3:$C$717)*1,المنصرف!$J$3:$J$717)</f>
        <v>0</v>
      </c>
      <c r="CH134" s="160">
        <f>SUMPRODUCT((CH$3=المنصرف!$E$3:$E$717)*1,('بيان العهد والتسويات'!$C134=المنصرف!$C$3:$C$717)*1,المنصرف!$G$3:$G$717)</f>
        <v>0</v>
      </c>
      <c r="CI134" s="160">
        <f>SUMPRODUCT((CH$3=المنصرف!$E$3:$E$717)*1,('بيان العهد والتسويات'!$C134=المنصرف!$C$3:$C$717)*1,المنصرف!$J$3:$J$717)</f>
        <v>0</v>
      </c>
      <c r="CJ134" s="160">
        <f>SUMPRODUCT((CJ$3=المنصرف!$E$3:$E$717)*1,('بيان العهد والتسويات'!$C134=المنصرف!$C$3:$C$717)*1,المنصرف!$G$3:$G$717)</f>
        <v>0</v>
      </c>
      <c r="CK134" s="160">
        <f>SUMPRODUCT((CJ$3=المنصرف!$E$3:$E$717)*1,('بيان العهد والتسويات'!$C134=المنصرف!$C$3:$C$717)*1,المنصرف!$J$3:$J$717)</f>
        <v>0</v>
      </c>
      <c r="CL134" s="160">
        <f>SUMPRODUCT((CL$3=المنصرف!$E$3:$E$717)*1,('بيان العهد والتسويات'!$C134=المنصرف!$C$3:$C$717)*1,المنصرف!$G$3:$G$717)</f>
        <v>0</v>
      </c>
      <c r="CM134" s="160">
        <f>SUMPRODUCT((CL$3=المنصرف!$E$3:$E$717)*1,('بيان العهد والتسويات'!$C134=المنصرف!$C$3:$C$717)*1,المنصرف!$J$3:$J$717)</f>
        <v>0</v>
      </c>
      <c r="CN134" s="160">
        <f>SUMPRODUCT((CN$3=المنصرف!$E$3:$E$717)*1,('بيان العهد والتسويات'!$C134=المنصرف!$C$3:$C$717)*1,المنصرف!$G$3:$G$717)</f>
        <v>0</v>
      </c>
      <c r="CO134" s="160">
        <f>SUMPRODUCT((CN$3=المنصرف!$E$3:$E$717)*1,('بيان العهد والتسويات'!$C134=المنصرف!$C$3:$C$717)*1,المنصرف!$J$3:$J$717)</f>
        <v>0</v>
      </c>
      <c r="CP134" s="160">
        <f>SUMPRODUCT((CP$3=المنصرف!$E$3:$E$717)*1,('بيان العهد والتسويات'!$C134=المنصرف!$C$3:$C$717)*1,المنصرف!$G$3:$G$717)</f>
        <v>0</v>
      </c>
      <c r="CQ134" s="160">
        <f>SUMPRODUCT((CP$3=المنصرف!$E$3:$E$717)*1,('بيان العهد والتسويات'!$C134=المنصرف!$C$3:$C$717)*1,المنصرف!$J$3:$J$717)</f>
        <v>0</v>
      </c>
      <c r="CR134" s="160">
        <f>SUMPRODUCT((CR$3=المنصرف!$E$3:$E$717)*1,('بيان العهد والتسويات'!$C134=المنصرف!$C$3:$C$717)*1,المنصرف!$G$3:$G$717)</f>
        <v>0</v>
      </c>
      <c r="CS134" s="160">
        <f>SUMPRODUCT((CR$3=المنصرف!$E$3:$E$717)*1,('بيان العهد والتسويات'!$C134=المنصرف!$C$3:$C$717)*1,المنصرف!$J$3:$J$717)</f>
        <v>0</v>
      </c>
      <c r="CT134" s="160">
        <f>SUMPRODUCT((CT$3=المنصرف!$E$3:$E$717)*1,('بيان العهد والتسويات'!$C134=المنصرف!$C$3:$C$717)*1,المنصرف!$G$3:$G$717)</f>
        <v>0</v>
      </c>
      <c r="CU134" s="160">
        <f>SUMPRODUCT((CT$3=المنصرف!$E$3:$E$717)*1,('بيان العهد والتسويات'!$C134=المنصرف!$C$3:$C$717)*1,المنصرف!$J$3:$J$717)</f>
        <v>0</v>
      </c>
      <c r="CV134" s="160">
        <f>SUMPRODUCT((CV$3=المنصرف!$E$3:$E$717)*1,('بيان العهد والتسويات'!$C134=المنصرف!$C$3:$C$717)*1,المنصرف!$G$3:$G$717)</f>
        <v>0</v>
      </c>
      <c r="CW134" s="160">
        <f>SUMPRODUCT((CV$3=المنصرف!$E$3:$E$717)*1,('بيان العهد والتسويات'!$C134=المنصرف!$C$3:$C$717)*1,المنصرف!$J$3:$J$717)</f>
        <v>0</v>
      </c>
      <c r="CX134" s="160">
        <f>SUMPRODUCT((CX$3=المنصرف!$E$3:$E$717)*1,('بيان العهد والتسويات'!$C134=المنصرف!$C$3:$C$717)*1,المنصرف!$G$3:$G$717)</f>
        <v>0</v>
      </c>
      <c r="CY134" s="160">
        <f>SUMPRODUCT((CX$3=المنصرف!$E$3:$E$717)*1,('بيان العهد والتسويات'!$C134=المنصرف!$C$3:$C$717)*1,المنصرف!$J$3:$J$717)</f>
        <v>0</v>
      </c>
      <c r="CZ134" s="160">
        <f>SUMPRODUCT((CZ$3=المنصرف!$E$3:$E$717)*1,('بيان العهد والتسويات'!$C134=المنصرف!$C$3:$C$717)*1,المنصرف!$G$3:$G$717)</f>
        <v>0</v>
      </c>
      <c r="DA134" s="160">
        <f>SUMPRODUCT((CZ$3=المنصرف!$E$3:$E$717)*1,('بيان العهد والتسويات'!$C134=المنصرف!$C$3:$C$717)*1,المنصرف!$J$3:$J$717)</f>
        <v>0</v>
      </c>
    </row>
    <row r="135" spans="3:105" ht="20.25" x14ac:dyDescent="0.15">
      <c r="C135" s="134">
        <v>45967</v>
      </c>
      <c r="D135" s="121">
        <f>SUMPRODUCT(($D$3=المنصرف!$E$3:$E$717)*1,('بيان العهد والتسويات'!$C135=المنصرف!$C$3:$C$717)*1,المنصرف!$G$3:$G$717)</f>
        <v>0</v>
      </c>
      <c r="E135" s="122">
        <f>SUMPRODUCT(($D$3=المنصرف!$E$3:$E$717)*1,('بيان العهد والتسويات'!$C135=المنصرف!$C$3:$C$717)*1,المنصرف!$J$3:$J$717)</f>
        <v>0</v>
      </c>
      <c r="F135" s="124">
        <f>SUMPRODUCT(($F$3=المنصرف!$E$3:$E$717)*1,('بيان العهد والتسويات'!$C135=المنصرف!$C$3:$C$717)*1,المنصرف!$G$3:$G$717)</f>
        <v>0</v>
      </c>
      <c r="G135" s="123">
        <f>SUMPRODUCT(($F$3=المنصرف!$E$3:$E$717)*1,('بيان العهد والتسويات'!$C135=المنصرف!$C$3:$C$717)*1,المنصرف!$J$3:$J$717)</f>
        <v>0</v>
      </c>
      <c r="H135" s="121">
        <f>SUMPRODUCT(($H$3=المنصرف!$E$3:$E$717)*1,('بيان العهد والتسويات'!$C135=المنصرف!$C$3:$C$717)*1,المنصرف!$G$3:$G$717)</f>
        <v>0</v>
      </c>
      <c r="I135" s="122">
        <f>SUMPRODUCT(($H$3=المنصرف!$E$3:$E$717)*1,('بيان العهد والتسويات'!$C135=المنصرف!$C$3:$C$717)*1,المنصرف!$J$3:$J$717)</f>
        <v>0</v>
      </c>
      <c r="J135" s="124">
        <f>SUMPRODUCT(($J$3=المنصرف!$E$3:$E$717)*1,('بيان العهد والتسويات'!$C135=المنصرف!$C$3:$C$717)*1,المنصرف!$G$3:$G$717)</f>
        <v>0</v>
      </c>
      <c r="K135" s="123">
        <f>SUMPRODUCT(($J$3=المنصرف!$E$3:$E$717)*1,('بيان العهد والتسويات'!$C135=المنصرف!$C$3:$C$717)*1,المنصرف!$J$3:$J$717)</f>
        <v>0</v>
      </c>
      <c r="L135" s="121">
        <f>SUMPRODUCT(($L$3=المنصرف!$E$3:$E$717)*1,('بيان العهد والتسويات'!$C135=المنصرف!$C$3:$C$717)*1,المنصرف!$G$3:$G$717)</f>
        <v>0</v>
      </c>
      <c r="M135" s="122">
        <f>SUMPRODUCT(($L$3=المنصرف!$E$3:$E$717)*1,('بيان العهد والتسويات'!$C135=المنصرف!$C$3:$C$717)*1,المنصرف!$J$3:$J$717)</f>
        <v>0</v>
      </c>
      <c r="N135" s="124">
        <f>SUMPRODUCT(($N$3=المنصرف!$E$3:$E$717)*1,('بيان العهد والتسويات'!$C135=المنصرف!$C$3:$C$717)*1,المنصرف!$G$3:$G$717)</f>
        <v>0</v>
      </c>
      <c r="O135" s="123">
        <f>SUMPRODUCT(($N$3=المنصرف!$E$3:$E$717)*1,('بيان العهد والتسويات'!$C135=المنصرف!$C$3:$C$717)*1,المنصرف!$J$3:$J$717)</f>
        <v>0</v>
      </c>
      <c r="P135" s="121">
        <f>SUMPRODUCT(($P$3=المنصرف!$E$3:$E$717)*1,('بيان العهد والتسويات'!$C135=المنصرف!$C$3:$C$717)*1,المنصرف!$G$3:$G$717)</f>
        <v>0</v>
      </c>
      <c r="Q135" s="122">
        <f>SUMPRODUCT(($P$3=المنصرف!$E$3:$E$717)*1,('بيان العهد والتسويات'!$C135=المنصرف!$C$3:$C$717)*1,المنصرف!$J$3:$J$717)</f>
        <v>0</v>
      </c>
      <c r="R135" s="124">
        <f>SUMPRODUCT(($R$3=المنصرف!$E$3:$E$717)*1,('بيان العهد والتسويات'!$C135=المنصرف!$C$3:$C$717)*1,المنصرف!$G$3:$G$717)</f>
        <v>0</v>
      </c>
      <c r="S135" s="123">
        <f>SUMPRODUCT(($R$3=المنصرف!$E$3:$E$717)*1,('بيان العهد والتسويات'!$C135=المنصرف!$C$3:$C$717)*1,المنصرف!$J$3:$J$717)</f>
        <v>0</v>
      </c>
      <c r="T135" s="121">
        <f>SUMPRODUCT(($T$3=المنصرف!$E$3:$E$717)*1,('بيان العهد والتسويات'!$C135=المنصرف!$C$3:$C$717)*1,المنصرف!$G$3:$G$717)</f>
        <v>0</v>
      </c>
      <c r="U135" s="122">
        <f>SUMPRODUCT(($T$3=المنصرف!$E$3:$E$717)*1,('بيان العهد والتسويات'!$C135=المنصرف!$C$3:$C$717)*1,المنصرف!$J$3:$J$717)</f>
        <v>0</v>
      </c>
      <c r="V135" s="124">
        <f>SUMPRODUCT(($V$3=المنصرف!$E$3:$E$717)*1,('بيان العهد والتسويات'!$C135=المنصرف!$C$3:$C$717)*1,المنصرف!$G$3:$G$717)</f>
        <v>0</v>
      </c>
      <c r="W135" s="123">
        <f>SUMPRODUCT(($V$3=المنصرف!$E$3:$E$717)*1,('بيان العهد والتسويات'!$C135=المنصرف!$C$3:$C$717)*1,المنصرف!$J$3:$J$717)</f>
        <v>0</v>
      </c>
      <c r="X135" s="121">
        <f>SUMPRODUCT(($X$3=المنصرف!$E$3:$E$717)*1,('بيان العهد والتسويات'!$C135=المنصرف!$C$3:$C$717)*1,المنصرف!$G$3:$G$717)</f>
        <v>0</v>
      </c>
      <c r="Y135" s="122">
        <f>SUMPRODUCT(($X$3=المنصرف!$E$3:$E$717)*1,('بيان العهد والتسويات'!$C135=المنصرف!$C$3:$C$717)*1,المنصرف!$J$3:$J$717)</f>
        <v>0</v>
      </c>
      <c r="Z135" s="124">
        <f>SUMPRODUCT(($Z$3=المنصرف!$E$3:$E$717)*1,('بيان العهد والتسويات'!$C135=المنصرف!$C$3:$C$717)*1,المنصرف!$G$3:$G$717)</f>
        <v>0</v>
      </c>
      <c r="AA135" s="123">
        <f>SUMPRODUCT(($Z$3=المنصرف!$E$3:$E$717)*1,('بيان العهد والتسويات'!$C135=المنصرف!$C$3:$C$717)*1,المنصرف!$J$3:$J$717)</f>
        <v>0</v>
      </c>
      <c r="AB135" s="121">
        <f>SUMPRODUCT(($AB$3=المنصرف!$E$3:$E$717)*1,('بيان العهد والتسويات'!$C135=المنصرف!$C$3:$C$717)*1,المنصرف!$G$3:$G$717)</f>
        <v>0</v>
      </c>
      <c r="AC135" s="122">
        <f>SUMPRODUCT(($AB$3=المنصرف!$E$3:$E$717)*1,('بيان العهد والتسويات'!$C135=المنصرف!$C$3:$C$717)*1,المنصرف!$J$3:$J$717)</f>
        <v>0</v>
      </c>
      <c r="AD135" s="124">
        <f>SUMPRODUCT(($AD$3=المنصرف!$E$3:$E$717)*1,('بيان العهد والتسويات'!$C135=المنصرف!$C$3:$C$717)*1,المنصرف!$G$3:$G$717)</f>
        <v>0</v>
      </c>
      <c r="AE135" s="123">
        <f>SUMPRODUCT(($AD$3=المنصرف!$E$3:$E$717)*1,('بيان العهد والتسويات'!$C135=المنصرف!$C$3:$C$717)*1,المنصرف!$J$3:$J$717)</f>
        <v>0</v>
      </c>
      <c r="AF135" s="121">
        <f>SUMPRODUCT(($AF$3=المنصرف!$E$3:$E$717)*1,('بيان العهد والتسويات'!$C135=المنصرف!$C$3:$C$717)*1,المنصرف!$G$3:$G$717)</f>
        <v>0</v>
      </c>
      <c r="AG135" s="122">
        <f>SUMPRODUCT(($AF$3=المنصرف!$E$3:$E$717)*1,('بيان العهد والتسويات'!$C135=المنصرف!$C$3:$C$717)*1,المنصرف!$J$3:$J$717)</f>
        <v>0</v>
      </c>
      <c r="AH135" s="124">
        <f>SUMPRODUCT(($AH$3=المنصرف!$E$3:$E$717)*1,('بيان العهد والتسويات'!$C135=المنصرف!$C$3:$C$717)*1,المنصرف!$G$3:$G$717)</f>
        <v>0</v>
      </c>
      <c r="AI135" s="123">
        <f>SUMPRODUCT(($AH$3=المنصرف!$E$3:$E$717)*1,('بيان العهد والتسويات'!$C135=المنصرف!$C$3:$C$717)*1,المنصرف!$J$3:$J$717)</f>
        <v>0</v>
      </c>
      <c r="AJ135" s="145">
        <f>SUMPRODUCT((AJ$3=المنصرف!$E$3:$E$717)*1,('بيان العهد والتسويات'!$C135=المنصرف!$C$3:$C$717)*1,المنصرف!$G$3:$G$717)</f>
        <v>0</v>
      </c>
      <c r="AK135" s="145">
        <f>SUMPRODUCT((AJ$3=المنصرف!$E$3:$E$717)*1,('بيان العهد والتسويات'!$C135=المنصرف!$C$3:$C$717)*1,المنصرف!$J$3:$J$717)</f>
        <v>0</v>
      </c>
      <c r="AL135" s="161">
        <f>SUMPRODUCT((AL$3=المنصرف!$E$3:$E$717)*1,('بيان العهد والتسويات'!$C135=المنصرف!$C$3:$C$717)*1,المنصرف!$G$3:$G$717)</f>
        <v>0</v>
      </c>
      <c r="AM135" s="161">
        <f>SUMPRODUCT((AL$3=المنصرف!$E$3:$E$717)*1,('بيان العهد والتسويات'!$C135=المنصرف!$C$3:$C$717)*1,المنصرف!$J$3:$J$717)</f>
        <v>0</v>
      </c>
      <c r="AN135" s="160">
        <f>SUMPRODUCT((AN$3=المنصرف!$E$3:$E$717)*1,('بيان العهد والتسويات'!$C135=المنصرف!$C$3:$C$717)*1,المنصرف!$G$3:$G$717)</f>
        <v>0</v>
      </c>
      <c r="AO135" s="160">
        <f>SUMPRODUCT((AN$3=المنصرف!$E$3:$E$717)*1,('بيان العهد والتسويات'!$C135=المنصرف!$C$3:$C$717)*1,المنصرف!$J$3:$J$717)</f>
        <v>0</v>
      </c>
      <c r="AP135" s="160">
        <f>SUMPRODUCT((AP$3=المنصرف!$E$3:$E$717)*1,('بيان العهد والتسويات'!$C135=المنصرف!$C$3:$C$717)*1,المنصرف!$G$3:$G$717)</f>
        <v>0</v>
      </c>
      <c r="AQ135" s="160">
        <f>SUMPRODUCT((AP$3=المنصرف!$E$3:$E$717)*1,('بيان العهد والتسويات'!$C135=المنصرف!$C$3:$C$717)*1,المنصرف!$J$3:$J$717)</f>
        <v>0</v>
      </c>
      <c r="AR135" s="160">
        <f>SUMPRODUCT((AR$3=المنصرف!$E$3:$E$717)*1,('بيان العهد والتسويات'!$C135=المنصرف!$C$3:$C$717)*1,المنصرف!$G$3:$G$717)</f>
        <v>0</v>
      </c>
      <c r="AS135" s="160">
        <f>SUMPRODUCT((AR$3=المنصرف!$E$3:$E$717)*1,('بيان العهد والتسويات'!$C135=المنصرف!$C$3:$C$717)*1,المنصرف!$J$3:$J$717)</f>
        <v>0</v>
      </c>
      <c r="AT135" s="160">
        <f>SUMPRODUCT((AT$3=المنصرف!$E$3:$E$717)*1,('بيان العهد والتسويات'!$C135=المنصرف!$C$3:$C$717)*1,المنصرف!$G$3:$G$717)</f>
        <v>0</v>
      </c>
      <c r="AU135" s="160">
        <f>SUMPRODUCT((AT$3=المنصرف!$E$3:$E$717)*1,('بيان العهد والتسويات'!$C135=المنصرف!$C$3:$C$717)*1,المنصرف!$J$3:$J$717)</f>
        <v>0</v>
      </c>
      <c r="AV135" s="160">
        <f>SUMPRODUCT((AV$3=المنصرف!$E$3:$E$717)*1,('بيان العهد والتسويات'!$C135=المنصرف!$C$3:$C$717)*1,المنصرف!$G$3:$G$717)</f>
        <v>0</v>
      </c>
      <c r="AW135" s="160">
        <f>SUMPRODUCT((AV$3=المنصرف!$E$3:$E$717)*1,('بيان العهد والتسويات'!$C135=المنصرف!$C$3:$C$717)*1,المنصرف!$J$3:$J$717)</f>
        <v>0</v>
      </c>
      <c r="AX135" s="160">
        <f>SUMPRODUCT((AX$3=المنصرف!$E$3:$E$717)*1,('بيان العهد والتسويات'!$C135=المنصرف!$C$3:$C$717)*1,المنصرف!$G$3:$G$717)</f>
        <v>0</v>
      </c>
      <c r="AY135" s="160">
        <f>SUMPRODUCT((AX$3=المنصرف!$E$3:$E$717)*1,('بيان العهد والتسويات'!$C135=المنصرف!$C$3:$C$717)*1,المنصرف!$J$3:$J$717)</f>
        <v>0</v>
      </c>
      <c r="AZ135" s="160">
        <f>SUMPRODUCT((AZ$3=المنصرف!$E$3:$E$717)*1,('بيان العهد والتسويات'!$C135=المنصرف!$C$3:$C$717)*1,المنصرف!$G$3:$G$717)</f>
        <v>0</v>
      </c>
      <c r="BA135" s="160">
        <f>SUMPRODUCT((AZ$3=المنصرف!$E$3:$E$717)*1,('بيان العهد والتسويات'!$C135=المنصرف!$C$3:$C$717)*1,المنصرف!$J$3:$J$717)</f>
        <v>0</v>
      </c>
      <c r="BB135" s="160">
        <f>SUMPRODUCT((BB$3=المنصرف!$E$3:$E$717)*1,('بيان العهد والتسويات'!$C135=المنصرف!$C$3:$C$717)*1,المنصرف!$G$3:$G$717)</f>
        <v>0</v>
      </c>
      <c r="BC135" s="160">
        <f>SUMPRODUCT((BB$3=المنصرف!$E$3:$E$717)*1,('بيان العهد والتسويات'!$C135=المنصرف!$C$3:$C$717)*1,المنصرف!$J$3:$J$717)</f>
        <v>0</v>
      </c>
      <c r="BD135" s="160">
        <f>SUMPRODUCT((BD$3=المنصرف!$E$3:$E$717)*1,('بيان العهد والتسويات'!$C135=المنصرف!$C$3:$C$717)*1,المنصرف!$G$3:$G$717)</f>
        <v>0</v>
      </c>
      <c r="BE135" s="160">
        <f>SUMPRODUCT((BD$3=المنصرف!$E$3:$E$717)*1,('بيان العهد والتسويات'!$C135=المنصرف!$C$3:$C$717)*1,المنصرف!$J$3:$J$717)</f>
        <v>0</v>
      </c>
      <c r="BF135" s="160">
        <f>SUMPRODUCT((BF$3=المنصرف!$E$3:$E$717)*1,('بيان العهد والتسويات'!$C135=المنصرف!$C$3:$C$717)*1,المنصرف!$G$3:$G$717)</f>
        <v>0</v>
      </c>
      <c r="BG135" s="160">
        <f>SUMPRODUCT((BF$3=المنصرف!$E$3:$E$717)*1,('بيان العهد والتسويات'!$C135=المنصرف!$C$3:$C$717)*1,المنصرف!$J$3:$J$717)</f>
        <v>0</v>
      </c>
      <c r="BH135" s="160">
        <f>SUMPRODUCT((BH$3=المنصرف!$E$3:$E$717)*1,('بيان العهد والتسويات'!$C135=المنصرف!$C$3:$C$717)*1,المنصرف!$G$3:$G$717)</f>
        <v>0</v>
      </c>
      <c r="BI135" s="160">
        <f>SUMPRODUCT((BH$3=المنصرف!$E$3:$E$717)*1,('بيان العهد والتسويات'!$C135=المنصرف!$C$3:$C$717)*1,المنصرف!$J$3:$J$717)</f>
        <v>0</v>
      </c>
      <c r="BJ135" s="160">
        <f>SUMPRODUCT((BJ$3=المنصرف!$E$3:$E$717)*1,('بيان العهد والتسويات'!$C135=المنصرف!$C$3:$C$717)*1,المنصرف!$G$3:$G$717)</f>
        <v>0</v>
      </c>
      <c r="BK135" s="160">
        <f>SUMPRODUCT((BJ$3=المنصرف!$E$3:$E$717)*1,('بيان العهد والتسويات'!$C135=المنصرف!$C$3:$C$717)*1,المنصرف!$J$3:$J$717)</f>
        <v>0</v>
      </c>
      <c r="BL135" s="160">
        <f>SUMPRODUCT((BL$3=المنصرف!$E$3:$E$717)*1,('بيان العهد والتسويات'!$C135=المنصرف!$C$3:$C$717)*1,المنصرف!$G$3:$G$717)</f>
        <v>0</v>
      </c>
      <c r="BM135" s="160">
        <f>SUMPRODUCT((BL$3=المنصرف!$E$3:$E$717)*1,('بيان العهد والتسويات'!$C135=المنصرف!$C$3:$C$717)*1,المنصرف!$J$3:$J$717)</f>
        <v>0</v>
      </c>
      <c r="BN135" s="160">
        <f>SUMPRODUCT((BN$3=المنصرف!$E$3:$E$717)*1,('بيان العهد والتسويات'!$C135=المنصرف!$C$3:$C$717)*1,المنصرف!$G$3:$G$717)</f>
        <v>0</v>
      </c>
      <c r="BO135" s="160">
        <f>SUMPRODUCT((BN$3=المنصرف!$E$3:$E$717)*1,('بيان العهد والتسويات'!$C135=المنصرف!$C$3:$C$717)*1,المنصرف!$J$3:$J$717)</f>
        <v>0</v>
      </c>
      <c r="BP135" s="160">
        <f>SUMPRODUCT((BP$3=المنصرف!$E$3:$E$717)*1,('بيان العهد والتسويات'!$C135=المنصرف!$C$3:$C$717)*1,المنصرف!$G$3:$G$717)</f>
        <v>0</v>
      </c>
      <c r="BQ135" s="160">
        <f>SUMPRODUCT((BP$3=المنصرف!$E$3:$E$717)*1,('بيان العهد والتسويات'!$C135=المنصرف!$C$3:$C$717)*1,المنصرف!$J$3:$J$717)</f>
        <v>0</v>
      </c>
      <c r="BR135" s="160">
        <f>SUMPRODUCT((BR$3=المنصرف!$E$3:$E$717)*1,('بيان العهد والتسويات'!$C135=المنصرف!$C$3:$C$717)*1,المنصرف!$G$3:$G$717)</f>
        <v>0</v>
      </c>
      <c r="BS135" s="160">
        <f>SUMPRODUCT((BR$3=المنصرف!$E$3:$E$717)*1,('بيان العهد والتسويات'!$C135=المنصرف!$C$3:$C$717)*1,المنصرف!$J$3:$J$717)</f>
        <v>0</v>
      </c>
      <c r="BT135" s="160">
        <f>SUMPRODUCT((BT$3=المنصرف!$E$3:$E$717)*1,('بيان العهد والتسويات'!$C135=المنصرف!$C$3:$C$717)*1,المنصرف!$G$3:$G$717)</f>
        <v>0</v>
      </c>
      <c r="BU135" s="160">
        <f>SUMPRODUCT((BT$3=المنصرف!$E$3:$E$717)*1,('بيان العهد والتسويات'!$C135=المنصرف!$C$3:$C$717)*1,المنصرف!$J$3:$J$717)</f>
        <v>0</v>
      </c>
      <c r="BV135" s="160">
        <f>SUMPRODUCT((BV$3=المنصرف!$E$3:$E$717)*1,('بيان العهد والتسويات'!$C135=المنصرف!$C$3:$C$717)*1,المنصرف!$G$3:$G$717)</f>
        <v>0</v>
      </c>
      <c r="BW135" s="160">
        <f>SUMPRODUCT((BV$3=المنصرف!$E$3:$E$717)*1,('بيان العهد والتسويات'!$C135=المنصرف!$C$3:$C$717)*1,المنصرف!$J$3:$J$717)</f>
        <v>0</v>
      </c>
      <c r="BX135" s="160">
        <f>SUMPRODUCT((BX$3=المنصرف!$E$3:$E$717)*1,('بيان العهد والتسويات'!$C135=المنصرف!$C$3:$C$717)*1,المنصرف!$G$3:$G$717)</f>
        <v>0</v>
      </c>
      <c r="BY135" s="160">
        <f>SUMPRODUCT((BX$3=المنصرف!$E$3:$E$717)*1,('بيان العهد والتسويات'!$C135=المنصرف!$C$3:$C$717)*1,المنصرف!$J$3:$J$717)</f>
        <v>0</v>
      </c>
      <c r="BZ135" s="160">
        <f>SUMPRODUCT((BZ$3=المنصرف!$E$3:$E$717)*1,('بيان العهد والتسويات'!$C135=المنصرف!$C$3:$C$717)*1,المنصرف!$G$3:$G$717)</f>
        <v>0</v>
      </c>
      <c r="CA135" s="160">
        <f>SUMPRODUCT((BZ$3=المنصرف!$E$3:$E$717)*1,('بيان العهد والتسويات'!$C135=المنصرف!$C$3:$C$717)*1,المنصرف!$J$3:$J$717)</f>
        <v>0</v>
      </c>
      <c r="CB135" s="160">
        <f>SUMPRODUCT((CB$3=المنصرف!$E$3:$E$717)*1,('بيان العهد والتسويات'!$C135=المنصرف!$C$3:$C$717)*1,المنصرف!$G$3:$G$717)</f>
        <v>0</v>
      </c>
      <c r="CC135" s="160">
        <f>SUMPRODUCT((CB$3=المنصرف!$E$3:$E$717)*1,('بيان العهد والتسويات'!$C135=المنصرف!$C$3:$C$717)*1,المنصرف!$J$3:$J$717)</f>
        <v>0</v>
      </c>
      <c r="CD135" s="160">
        <f>SUMPRODUCT((CD$3=المنصرف!$E$3:$E$717)*1,('بيان العهد والتسويات'!$C135=المنصرف!$C$3:$C$717)*1,المنصرف!$G$3:$G$717)</f>
        <v>0</v>
      </c>
      <c r="CE135" s="160">
        <f>SUMPRODUCT((CD$3=المنصرف!$E$3:$E$717)*1,('بيان العهد والتسويات'!$C135=المنصرف!$C$3:$C$717)*1,المنصرف!$J$3:$J$717)</f>
        <v>0</v>
      </c>
      <c r="CF135" s="160">
        <f>SUMPRODUCT((CF$3=المنصرف!$E$3:$E$717)*1,('بيان العهد والتسويات'!$C135=المنصرف!$C$3:$C$717)*1,المنصرف!$G$3:$G$717)</f>
        <v>0</v>
      </c>
      <c r="CG135" s="160">
        <f>SUMPRODUCT((CF$3=المنصرف!$E$3:$E$717)*1,('بيان العهد والتسويات'!$C135=المنصرف!$C$3:$C$717)*1,المنصرف!$J$3:$J$717)</f>
        <v>0</v>
      </c>
      <c r="CH135" s="160">
        <f>SUMPRODUCT((CH$3=المنصرف!$E$3:$E$717)*1,('بيان العهد والتسويات'!$C135=المنصرف!$C$3:$C$717)*1,المنصرف!$G$3:$G$717)</f>
        <v>0</v>
      </c>
      <c r="CI135" s="160">
        <f>SUMPRODUCT((CH$3=المنصرف!$E$3:$E$717)*1,('بيان العهد والتسويات'!$C135=المنصرف!$C$3:$C$717)*1,المنصرف!$J$3:$J$717)</f>
        <v>0</v>
      </c>
      <c r="CJ135" s="160">
        <f>SUMPRODUCT((CJ$3=المنصرف!$E$3:$E$717)*1,('بيان العهد والتسويات'!$C135=المنصرف!$C$3:$C$717)*1,المنصرف!$G$3:$G$717)</f>
        <v>0</v>
      </c>
      <c r="CK135" s="160">
        <f>SUMPRODUCT((CJ$3=المنصرف!$E$3:$E$717)*1,('بيان العهد والتسويات'!$C135=المنصرف!$C$3:$C$717)*1,المنصرف!$J$3:$J$717)</f>
        <v>0</v>
      </c>
      <c r="CL135" s="160">
        <f>SUMPRODUCT((CL$3=المنصرف!$E$3:$E$717)*1,('بيان العهد والتسويات'!$C135=المنصرف!$C$3:$C$717)*1,المنصرف!$G$3:$G$717)</f>
        <v>0</v>
      </c>
      <c r="CM135" s="160">
        <f>SUMPRODUCT((CL$3=المنصرف!$E$3:$E$717)*1,('بيان العهد والتسويات'!$C135=المنصرف!$C$3:$C$717)*1,المنصرف!$J$3:$J$717)</f>
        <v>0</v>
      </c>
      <c r="CN135" s="160">
        <f>SUMPRODUCT((CN$3=المنصرف!$E$3:$E$717)*1,('بيان العهد والتسويات'!$C135=المنصرف!$C$3:$C$717)*1,المنصرف!$G$3:$G$717)</f>
        <v>0</v>
      </c>
      <c r="CO135" s="160">
        <f>SUMPRODUCT((CN$3=المنصرف!$E$3:$E$717)*1,('بيان العهد والتسويات'!$C135=المنصرف!$C$3:$C$717)*1,المنصرف!$J$3:$J$717)</f>
        <v>0</v>
      </c>
      <c r="CP135" s="160">
        <f>SUMPRODUCT((CP$3=المنصرف!$E$3:$E$717)*1,('بيان العهد والتسويات'!$C135=المنصرف!$C$3:$C$717)*1,المنصرف!$G$3:$G$717)</f>
        <v>0</v>
      </c>
      <c r="CQ135" s="160">
        <f>SUMPRODUCT((CP$3=المنصرف!$E$3:$E$717)*1,('بيان العهد والتسويات'!$C135=المنصرف!$C$3:$C$717)*1,المنصرف!$J$3:$J$717)</f>
        <v>0</v>
      </c>
      <c r="CR135" s="160">
        <f>SUMPRODUCT((CR$3=المنصرف!$E$3:$E$717)*1,('بيان العهد والتسويات'!$C135=المنصرف!$C$3:$C$717)*1,المنصرف!$G$3:$G$717)</f>
        <v>0</v>
      </c>
      <c r="CS135" s="160">
        <f>SUMPRODUCT((CR$3=المنصرف!$E$3:$E$717)*1,('بيان العهد والتسويات'!$C135=المنصرف!$C$3:$C$717)*1,المنصرف!$J$3:$J$717)</f>
        <v>0</v>
      </c>
      <c r="CT135" s="160">
        <f>SUMPRODUCT((CT$3=المنصرف!$E$3:$E$717)*1,('بيان العهد والتسويات'!$C135=المنصرف!$C$3:$C$717)*1,المنصرف!$G$3:$G$717)</f>
        <v>0</v>
      </c>
      <c r="CU135" s="160">
        <f>SUMPRODUCT((CT$3=المنصرف!$E$3:$E$717)*1,('بيان العهد والتسويات'!$C135=المنصرف!$C$3:$C$717)*1,المنصرف!$J$3:$J$717)</f>
        <v>0</v>
      </c>
      <c r="CV135" s="160">
        <f>SUMPRODUCT((CV$3=المنصرف!$E$3:$E$717)*1,('بيان العهد والتسويات'!$C135=المنصرف!$C$3:$C$717)*1,المنصرف!$G$3:$G$717)</f>
        <v>0</v>
      </c>
      <c r="CW135" s="160">
        <f>SUMPRODUCT((CV$3=المنصرف!$E$3:$E$717)*1,('بيان العهد والتسويات'!$C135=المنصرف!$C$3:$C$717)*1,المنصرف!$J$3:$J$717)</f>
        <v>0</v>
      </c>
      <c r="CX135" s="160">
        <f>SUMPRODUCT((CX$3=المنصرف!$E$3:$E$717)*1,('بيان العهد والتسويات'!$C135=المنصرف!$C$3:$C$717)*1,المنصرف!$G$3:$G$717)</f>
        <v>0</v>
      </c>
      <c r="CY135" s="160">
        <f>SUMPRODUCT((CX$3=المنصرف!$E$3:$E$717)*1,('بيان العهد والتسويات'!$C135=المنصرف!$C$3:$C$717)*1,المنصرف!$J$3:$J$717)</f>
        <v>0</v>
      </c>
      <c r="CZ135" s="160">
        <f>SUMPRODUCT((CZ$3=المنصرف!$E$3:$E$717)*1,('بيان العهد والتسويات'!$C135=المنصرف!$C$3:$C$717)*1,المنصرف!$G$3:$G$717)</f>
        <v>0</v>
      </c>
      <c r="DA135" s="160">
        <f>SUMPRODUCT((CZ$3=المنصرف!$E$3:$E$717)*1,('بيان العهد والتسويات'!$C135=المنصرف!$C$3:$C$717)*1,المنصرف!$J$3:$J$717)</f>
        <v>0</v>
      </c>
    </row>
    <row r="136" spans="3:105" ht="20.25" x14ac:dyDescent="0.15">
      <c r="C136" s="134">
        <v>45968</v>
      </c>
      <c r="D136" s="121">
        <f>SUMPRODUCT(($D$3=المنصرف!$E$3:$E$717)*1,('بيان العهد والتسويات'!$C136=المنصرف!$C$3:$C$717)*1,المنصرف!$G$3:$G$717)</f>
        <v>0</v>
      </c>
      <c r="E136" s="122">
        <f>SUMPRODUCT(($D$3=المنصرف!$E$3:$E$717)*1,('بيان العهد والتسويات'!$C136=المنصرف!$C$3:$C$717)*1,المنصرف!$J$3:$J$717)</f>
        <v>0</v>
      </c>
      <c r="F136" s="124">
        <f>SUMPRODUCT(($F$3=المنصرف!$E$3:$E$717)*1,('بيان العهد والتسويات'!$C136=المنصرف!$C$3:$C$717)*1,المنصرف!$G$3:$G$717)</f>
        <v>0</v>
      </c>
      <c r="G136" s="123">
        <f>SUMPRODUCT(($F$3=المنصرف!$E$3:$E$717)*1,('بيان العهد والتسويات'!$C136=المنصرف!$C$3:$C$717)*1,المنصرف!$J$3:$J$717)</f>
        <v>0</v>
      </c>
      <c r="H136" s="121">
        <f>SUMPRODUCT(($H$3=المنصرف!$E$3:$E$717)*1,('بيان العهد والتسويات'!$C136=المنصرف!$C$3:$C$717)*1,المنصرف!$G$3:$G$717)</f>
        <v>0</v>
      </c>
      <c r="I136" s="122">
        <f>SUMPRODUCT(($H$3=المنصرف!$E$3:$E$717)*1,('بيان العهد والتسويات'!$C136=المنصرف!$C$3:$C$717)*1,المنصرف!$J$3:$J$717)</f>
        <v>0</v>
      </c>
      <c r="J136" s="124">
        <f>SUMPRODUCT(($J$3=المنصرف!$E$3:$E$717)*1,('بيان العهد والتسويات'!$C136=المنصرف!$C$3:$C$717)*1,المنصرف!$G$3:$G$717)</f>
        <v>0</v>
      </c>
      <c r="K136" s="123">
        <f>SUMPRODUCT(($J$3=المنصرف!$E$3:$E$717)*1,('بيان العهد والتسويات'!$C136=المنصرف!$C$3:$C$717)*1,المنصرف!$J$3:$J$717)</f>
        <v>0</v>
      </c>
      <c r="L136" s="121">
        <f>SUMPRODUCT(($L$3=المنصرف!$E$3:$E$717)*1,('بيان العهد والتسويات'!$C136=المنصرف!$C$3:$C$717)*1,المنصرف!$G$3:$G$717)</f>
        <v>0</v>
      </c>
      <c r="M136" s="122">
        <f>SUMPRODUCT(($L$3=المنصرف!$E$3:$E$717)*1,('بيان العهد والتسويات'!$C136=المنصرف!$C$3:$C$717)*1,المنصرف!$J$3:$J$717)</f>
        <v>0</v>
      </c>
      <c r="N136" s="124">
        <f>SUMPRODUCT(($N$3=المنصرف!$E$3:$E$717)*1,('بيان العهد والتسويات'!$C136=المنصرف!$C$3:$C$717)*1,المنصرف!$G$3:$G$717)</f>
        <v>0</v>
      </c>
      <c r="O136" s="123">
        <f>SUMPRODUCT(($N$3=المنصرف!$E$3:$E$717)*1,('بيان العهد والتسويات'!$C136=المنصرف!$C$3:$C$717)*1,المنصرف!$J$3:$J$717)</f>
        <v>0</v>
      </c>
      <c r="P136" s="121">
        <f>SUMPRODUCT(($P$3=المنصرف!$E$3:$E$717)*1,('بيان العهد والتسويات'!$C136=المنصرف!$C$3:$C$717)*1,المنصرف!$G$3:$G$717)</f>
        <v>0</v>
      </c>
      <c r="Q136" s="122">
        <f>SUMPRODUCT(($P$3=المنصرف!$E$3:$E$717)*1,('بيان العهد والتسويات'!$C136=المنصرف!$C$3:$C$717)*1,المنصرف!$J$3:$J$717)</f>
        <v>0</v>
      </c>
      <c r="R136" s="124">
        <f>SUMPRODUCT(($R$3=المنصرف!$E$3:$E$717)*1,('بيان العهد والتسويات'!$C136=المنصرف!$C$3:$C$717)*1,المنصرف!$G$3:$G$717)</f>
        <v>0</v>
      </c>
      <c r="S136" s="123">
        <f>SUMPRODUCT(($R$3=المنصرف!$E$3:$E$717)*1,('بيان العهد والتسويات'!$C136=المنصرف!$C$3:$C$717)*1,المنصرف!$J$3:$J$717)</f>
        <v>0</v>
      </c>
      <c r="T136" s="121">
        <f>SUMPRODUCT(($T$3=المنصرف!$E$3:$E$717)*1,('بيان العهد والتسويات'!$C136=المنصرف!$C$3:$C$717)*1,المنصرف!$G$3:$G$717)</f>
        <v>0</v>
      </c>
      <c r="U136" s="122">
        <f>SUMPRODUCT(($T$3=المنصرف!$E$3:$E$717)*1,('بيان العهد والتسويات'!$C136=المنصرف!$C$3:$C$717)*1,المنصرف!$J$3:$J$717)</f>
        <v>0</v>
      </c>
      <c r="V136" s="124">
        <f>SUMPRODUCT(($V$3=المنصرف!$E$3:$E$717)*1,('بيان العهد والتسويات'!$C136=المنصرف!$C$3:$C$717)*1,المنصرف!$G$3:$G$717)</f>
        <v>0</v>
      </c>
      <c r="W136" s="123">
        <f>SUMPRODUCT(($V$3=المنصرف!$E$3:$E$717)*1,('بيان العهد والتسويات'!$C136=المنصرف!$C$3:$C$717)*1,المنصرف!$J$3:$J$717)</f>
        <v>0</v>
      </c>
      <c r="X136" s="121">
        <f>SUMPRODUCT(($X$3=المنصرف!$E$3:$E$717)*1,('بيان العهد والتسويات'!$C136=المنصرف!$C$3:$C$717)*1,المنصرف!$G$3:$G$717)</f>
        <v>0</v>
      </c>
      <c r="Y136" s="122">
        <f>SUMPRODUCT(($X$3=المنصرف!$E$3:$E$717)*1,('بيان العهد والتسويات'!$C136=المنصرف!$C$3:$C$717)*1,المنصرف!$J$3:$J$717)</f>
        <v>0</v>
      </c>
      <c r="Z136" s="124">
        <f>SUMPRODUCT(($Z$3=المنصرف!$E$3:$E$717)*1,('بيان العهد والتسويات'!$C136=المنصرف!$C$3:$C$717)*1,المنصرف!$G$3:$G$717)</f>
        <v>0</v>
      </c>
      <c r="AA136" s="123">
        <f>SUMPRODUCT(($Z$3=المنصرف!$E$3:$E$717)*1,('بيان العهد والتسويات'!$C136=المنصرف!$C$3:$C$717)*1,المنصرف!$J$3:$J$717)</f>
        <v>0</v>
      </c>
      <c r="AB136" s="121">
        <f>SUMPRODUCT(($AB$3=المنصرف!$E$3:$E$717)*1,('بيان العهد والتسويات'!$C136=المنصرف!$C$3:$C$717)*1,المنصرف!$G$3:$G$717)</f>
        <v>0</v>
      </c>
      <c r="AC136" s="122">
        <f>SUMPRODUCT(($AB$3=المنصرف!$E$3:$E$717)*1,('بيان العهد والتسويات'!$C136=المنصرف!$C$3:$C$717)*1,المنصرف!$J$3:$J$717)</f>
        <v>0</v>
      </c>
      <c r="AD136" s="124">
        <f>SUMPRODUCT(($AD$3=المنصرف!$E$3:$E$717)*1,('بيان العهد والتسويات'!$C136=المنصرف!$C$3:$C$717)*1,المنصرف!$G$3:$G$717)</f>
        <v>0</v>
      </c>
      <c r="AE136" s="123">
        <f>SUMPRODUCT(($AD$3=المنصرف!$E$3:$E$717)*1,('بيان العهد والتسويات'!$C136=المنصرف!$C$3:$C$717)*1,المنصرف!$J$3:$J$717)</f>
        <v>0</v>
      </c>
      <c r="AF136" s="121">
        <f>SUMPRODUCT(($AF$3=المنصرف!$E$3:$E$717)*1,('بيان العهد والتسويات'!$C136=المنصرف!$C$3:$C$717)*1,المنصرف!$G$3:$G$717)</f>
        <v>0</v>
      </c>
      <c r="AG136" s="122">
        <f>SUMPRODUCT(($AF$3=المنصرف!$E$3:$E$717)*1,('بيان العهد والتسويات'!$C136=المنصرف!$C$3:$C$717)*1,المنصرف!$J$3:$J$717)</f>
        <v>0</v>
      </c>
      <c r="AH136" s="124">
        <f>SUMPRODUCT(($AH$3=المنصرف!$E$3:$E$717)*1,('بيان العهد والتسويات'!$C136=المنصرف!$C$3:$C$717)*1,المنصرف!$G$3:$G$717)</f>
        <v>0</v>
      </c>
      <c r="AI136" s="123">
        <f>SUMPRODUCT(($AH$3=المنصرف!$E$3:$E$717)*1,('بيان العهد والتسويات'!$C136=المنصرف!$C$3:$C$717)*1,المنصرف!$J$3:$J$717)</f>
        <v>0</v>
      </c>
      <c r="AJ136" s="145">
        <f>SUMPRODUCT((AJ$3=المنصرف!$E$3:$E$717)*1,('بيان العهد والتسويات'!$C136=المنصرف!$C$3:$C$717)*1,المنصرف!$G$3:$G$717)</f>
        <v>0</v>
      </c>
      <c r="AK136" s="145">
        <f>SUMPRODUCT((AJ$3=المنصرف!$E$3:$E$717)*1,('بيان العهد والتسويات'!$C136=المنصرف!$C$3:$C$717)*1,المنصرف!$J$3:$J$717)</f>
        <v>0</v>
      </c>
      <c r="AL136" s="161">
        <f>SUMPRODUCT((AL$3=المنصرف!$E$3:$E$717)*1,('بيان العهد والتسويات'!$C136=المنصرف!$C$3:$C$717)*1,المنصرف!$G$3:$G$717)</f>
        <v>0</v>
      </c>
      <c r="AM136" s="161">
        <f>SUMPRODUCT((AL$3=المنصرف!$E$3:$E$717)*1,('بيان العهد والتسويات'!$C136=المنصرف!$C$3:$C$717)*1,المنصرف!$J$3:$J$717)</f>
        <v>0</v>
      </c>
      <c r="AN136" s="160">
        <f>SUMPRODUCT((AN$3=المنصرف!$E$3:$E$717)*1,('بيان العهد والتسويات'!$C136=المنصرف!$C$3:$C$717)*1,المنصرف!$G$3:$G$717)</f>
        <v>0</v>
      </c>
      <c r="AO136" s="160">
        <f>SUMPRODUCT((AN$3=المنصرف!$E$3:$E$717)*1,('بيان العهد والتسويات'!$C136=المنصرف!$C$3:$C$717)*1,المنصرف!$J$3:$J$717)</f>
        <v>0</v>
      </c>
      <c r="AP136" s="160">
        <f>SUMPRODUCT((AP$3=المنصرف!$E$3:$E$717)*1,('بيان العهد والتسويات'!$C136=المنصرف!$C$3:$C$717)*1,المنصرف!$G$3:$G$717)</f>
        <v>0</v>
      </c>
      <c r="AQ136" s="160">
        <f>SUMPRODUCT((AP$3=المنصرف!$E$3:$E$717)*1,('بيان العهد والتسويات'!$C136=المنصرف!$C$3:$C$717)*1,المنصرف!$J$3:$J$717)</f>
        <v>0</v>
      </c>
      <c r="AR136" s="160">
        <f>SUMPRODUCT((AR$3=المنصرف!$E$3:$E$717)*1,('بيان العهد والتسويات'!$C136=المنصرف!$C$3:$C$717)*1,المنصرف!$G$3:$G$717)</f>
        <v>0</v>
      </c>
      <c r="AS136" s="160">
        <f>SUMPRODUCT((AR$3=المنصرف!$E$3:$E$717)*1,('بيان العهد والتسويات'!$C136=المنصرف!$C$3:$C$717)*1,المنصرف!$J$3:$J$717)</f>
        <v>0</v>
      </c>
      <c r="AT136" s="160">
        <f>SUMPRODUCT((AT$3=المنصرف!$E$3:$E$717)*1,('بيان العهد والتسويات'!$C136=المنصرف!$C$3:$C$717)*1,المنصرف!$G$3:$G$717)</f>
        <v>0</v>
      </c>
      <c r="AU136" s="160">
        <f>SUMPRODUCT((AT$3=المنصرف!$E$3:$E$717)*1,('بيان العهد والتسويات'!$C136=المنصرف!$C$3:$C$717)*1,المنصرف!$J$3:$J$717)</f>
        <v>0</v>
      </c>
      <c r="AV136" s="160">
        <f>SUMPRODUCT((AV$3=المنصرف!$E$3:$E$717)*1,('بيان العهد والتسويات'!$C136=المنصرف!$C$3:$C$717)*1,المنصرف!$G$3:$G$717)</f>
        <v>0</v>
      </c>
      <c r="AW136" s="160">
        <f>SUMPRODUCT((AV$3=المنصرف!$E$3:$E$717)*1,('بيان العهد والتسويات'!$C136=المنصرف!$C$3:$C$717)*1,المنصرف!$J$3:$J$717)</f>
        <v>0</v>
      </c>
      <c r="AX136" s="160">
        <f>SUMPRODUCT((AX$3=المنصرف!$E$3:$E$717)*1,('بيان العهد والتسويات'!$C136=المنصرف!$C$3:$C$717)*1,المنصرف!$G$3:$G$717)</f>
        <v>0</v>
      </c>
      <c r="AY136" s="160">
        <f>SUMPRODUCT((AX$3=المنصرف!$E$3:$E$717)*1,('بيان العهد والتسويات'!$C136=المنصرف!$C$3:$C$717)*1,المنصرف!$J$3:$J$717)</f>
        <v>0</v>
      </c>
      <c r="AZ136" s="160">
        <f>SUMPRODUCT((AZ$3=المنصرف!$E$3:$E$717)*1,('بيان العهد والتسويات'!$C136=المنصرف!$C$3:$C$717)*1,المنصرف!$G$3:$G$717)</f>
        <v>0</v>
      </c>
      <c r="BA136" s="160">
        <f>SUMPRODUCT((AZ$3=المنصرف!$E$3:$E$717)*1,('بيان العهد والتسويات'!$C136=المنصرف!$C$3:$C$717)*1,المنصرف!$J$3:$J$717)</f>
        <v>0</v>
      </c>
      <c r="BB136" s="160">
        <f>SUMPRODUCT((BB$3=المنصرف!$E$3:$E$717)*1,('بيان العهد والتسويات'!$C136=المنصرف!$C$3:$C$717)*1,المنصرف!$G$3:$G$717)</f>
        <v>0</v>
      </c>
      <c r="BC136" s="160">
        <f>SUMPRODUCT((BB$3=المنصرف!$E$3:$E$717)*1,('بيان العهد والتسويات'!$C136=المنصرف!$C$3:$C$717)*1,المنصرف!$J$3:$J$717)</f>
        <v>0</v>
      </c>
      <c r="BD136" s="160">
        <f>SUMPRODUCT((BD$3=المنصرف!$E$3:$E$717)*1,('بيان العهد والتسويات'!$C136=المنصرف!$C$3:$C$717)*1,المنصرف!$G$3:$G$717)</f>
        <v>0</v>
      </c>
      <c r="BE136" s="160">
        <f>SUMPRODUCT((BD$3=المنصرف!$E$3:$E$717)*1,('بيان العهد والتسويات'!$C136=المنصرف!$C$3:$C$717)*1,المنصرف!$J$3:$J$717)</f>
        <v>0</v>
      </c>
      <c r="BF136" s="160">
        <f>SUMPRODUCT((BF$3=المنصرف!$E$3:$E$717)*1,('بيان العهد والتسويات'!$C136=المنصرف!$C$3:$C$717)*1,المنصرف!$G$3:$G$717)</f>
        <v>0</v>
      </c>
      <c r="BG136" s="160">
        <f>SUMPRODUCT((BF$3=المنصرف!$E$3:$E$717)*1,('بيان العهد والتسويات'!$C136=المنصرف!$C$3:$C$717)*1,المنصرف!$J$3:$J$717)</f>
        <v>0</v>
      </c>
      <c r="BH136" s="160">
        <f>SUMPRODUCT((BH$3=المنصرف!$E$3:$E$717)*1,('بيان العهد والتسويات'!$C136=المنصرف!$C$3:$C$717)*1,المنصرف!$G$3:$G$717)</f>
        <v>0</v>
      </c>
      <c r="BI136" s="160">
        <f>SUMPRODUCT((BH$3=المنصرف!$E$3:$E$717)*1,('بيان العهد والتسويات'!$C136=المنصرف!$C$3:$C$717)*1,المنصرف!$J$3:$J$717)</f>
        <v>0</v>
      </c>
      <c r="BJ136" s="160">
        <f>SUMPRODUCT((BJ$3=المنصرف!$E$3:$E$717)*1,('بيان العهد والتسويات'!$C136=المنصرف!$C$3:$C$717)*1,المنصرف!$G$3:$G$717)</f>
        <v>0</v>
      </c>
      <c r="BK136" s="160">
        <f>SUMPRODUCT((BJ$3=المنصرف!$E$3:$E$717)*1,('بيان العهد والتسويات'!$C136=المنصرف!$C$3:$C$717)*1,المنصرف!$J$3:$J$717)</f>
        <v>0</v>
      </c>
      <c r="BL136" s="160">
        <f>SUMPRODUCT((BL$3=المنصرف!$E$3:$E$717)*1,('بيان العهد والتسويات'!$C136=المنصرف!$C$3:$C$717)*1,المنصرف!$G$3:$G$717)</f>
        <v>0</v>
      </c>
      <c r="BM136" s="160">
        <f>SUMPRODUCT((BL$3=المنصرف!$E$3:$E$717)*1,('بيان العهد والتسويات'!$C136=المنصرف!$C$3:$C$717)*1,المنصرف!$J$3:$J$717)</f>
        <v>0</v>
      </c>
      <c r="BN136" s="160">
        <f>SUMPRODUCT((BN$3=المنصرف!$E$3:$E$717)*1,('بيان العهد والتسويات'!$C136=المنصرف!$C$3:$C$717)*1,المنصرف!$G$3:$G$717)</f>
        <v>0</v>
      </c>
      <c r="BO136" s="160">
        <f>SUMPRODUCT((BN$3=المنصرف!$E$3:$E$717)*1,('بيان العهد والتسويات'!$C136=المنصرف!$C$3:$C$717)*1,المنصرف!$J$3:$J$717)</f>
        <v>0</v>
      </c>
      <c r="BP136" s="160">
        <f>SUMPRODUCT((BP$3=المنصرف!$E$3:$E$717)*1,('بيان العهد والتسويات'!$C136=المنصرف!$C$3:$C$717)*1,المنصرف!$G$3:$G$717)</f>
        <v>0</v>
      </c>
      <c r="BQ136" s="160">
        <f>SUMPRODUCT((BP$3=المنصرف!$E$3:$E$717)*1,('بيان العهد والتسويات'!$C136=المنصرف!$C$3:$C$717)*1,المنصرف!$J$3:$J$717)</f>
        <v>0</v>
      </c>
      <c r="BR136" s="160">
        <f>SUMPRODUCT((BR$3=المنصرف!$E$3:$E$717)*1,('بيان العهد والتسويات'!$C136=المنصرف!$C$3:$C$717)*1,المنصرف!$G$3:$G$717)</f>
        <v>0</v>
      </c>
      <c r="BS136" s="160">
        <f>SUMPRODUCT((BR$3=المنصرف!$E$3:$E$717)*1,('بيان العهد والتسويات'!$C136=المنصرف!$C$3:$C$717)*1,المنصرف!$J$3:$J$717)</f>
        <v>0</v>
      </c>
      <c r="BT136" s="160">
        <f>SUMPRODUCT((BT$3=المنصرف!$E$3:$E$717)*1,('بيان العهد والتسويات'!$C136=المنصرف!$C$3:$C$717)*1,المنصرف!$G$3:$G$717)</f>
        <v>0</v>
      </c>
      <c r="BU136" s="160">
        <f>SUMPRODUCT((BT$3=المنصرف!$E$3:$E$717)*1,('بيان العهد والتسويات'!$C136=المنصرف!$C$3:$C$717)*1,المنصرف!$J$3:$J$717)</f>
        <v>0</v>
      </c>
      <c r="BV136" s="160">
        <f>SUMPRODUCT((BV$3=المنصرف!$E$3:$E$717)*1,('بيان العهد والتسويات'!$C136=المنصرف!$C$3:$C$717)*1,المنصرف!$G$3:$G$717)</f>
        <v>0</v>
      </c>
      <c r="BW136" s="160">
        <f>SUMPRODUCT((BV$3=المنصرف!$E$3:$E$717)*1,('بيان العهد والتسويات'!$C136=المنصرف!$C$3:$C$717)*1,المنصرف!$J$3:$J$717)</f>
        <v>0</v>
      </c>
      <c r="BX136" s="160">
        <f>SUMPRODUCT((BX$3=المنصرف!$E$3:$E$717)*1,('بيان العهد والتسويات'!$C136=المنصرف!$C$3:$C$717)*1,المنصرف!$G$3:$G$717)</f>
        <v>0</v>
      </c>
      <c r="BY136" s="160">
        <f>SUMPRODUCT((BX$3=المنصرف!$E$3:$E$717)*1,('بيان العهد والتسويات'!$C136=المنصرف!$C$3:$C$717)*1,المنصرف!$J$3:$J$717)</f>
        <v>0</v>
      </c>
      <c r="BZ136" s="160">
        <f>SUMPRODUCT((BZ$3=المنصرف!$E$3:$E$717)*1,('بيان العهد والتسويات'!$C136=المنصرف!$C$3:$C$717)*1,المنصرف!$G$3:$G$717)</f>
        <v>0</v>
      </c>
      <c r="CA136" s="160">
        <f>SUMPRODUCT((BZ$3=المنصرف!$E$3:$E$717)*1,('بيان العهد والتسويات'!$C136=المنصرف!$C$3:$C$717)*1,المنصرف!$J$3:$J$717)</f>
        <v>0</v>
      </c>
      <c r="CB136" s="160">
        <f>SUMPRODUCT((CB$3=المنصرف!$E$3:$E$717)*1,('بيان العهد والتسويات'!$C136=المنصرف!$C$3:$C$717)*1,المنصرف!$G$3:$G$717)</f>
        <v>0</v>
      </c>
      <c r="CC136" s="160">
        <f>SUMPRODUCT((CB$3=المنصرف!$E$3:$E$717)*1,('بيان العهد والتسويات'!$C136=المنصرف!$C$3:$C$717)*1,المنصرف!$J$3:$J$717)</f>
        <v>0</v>
      </c>
      <c r="CD136" s="160">
        <f>SUMPRODUCT((CD$3=المنصرف!$E$3:$E$717)*1,('بيان العهد والتسويات'!$C136=المنصرف!$C$3:$C$717)*1,المنصرف!$G$3:$G$717)</f>
        <v>0</v>
      </c>
      <c r="CE136" s="160">
        <f>SUMPRODUCT((CD$3=المنصرف!$E$3:$E$717)*1,('بيان العهد والتسويات'!$C136=المنصرف!$C$3:$C$717)*1,المنصرف!$J$3:$J$717)</f>
        <v>0</v>
      </c>
      <c r="CF136" s="160">
        <f>SUMPRODUCT((CF$3=المنصرف!$E$3:$E$717)*1,('بيان العهد والتسويات'!$C136=المنصرف!$C$3:$C$717)*1,المنصرف!$G$3:$G$717)</f>
        <v>0</v>
      </c>
      <c r="CG136" s="160">
        <f>SUMPRODUCT((CF$3=المنصرف!$E$3:$E$717)*1,('بيان العهد والتسويات'!$C136=المنصرف!$C$3:$C$717)*1,المنصرف!$J$3:$J$717)</f>
        <v>0</v>
      </c>
      <c r="CH136" s="160">
        <f>SUMPRODUCT((CH$3=المنصرف!$E$3:$E$717)*1,('بيان العهد والتسويات'!$C136=المنصرف!$C$3:$C$717)*1,المنصرف!$G$3:$G$717)</f>
        <v>0</v>
      </c>
      <c r="CI136" s="160">
        <f>SUMPRODUCT((CH$3=المنصرف!$E$3:$E$717)*1,('بيان العهد والتسويات'!$C136=المنصرف!$C$3:$C$717)*1,المنصرف!$J$3:$J$717)</f>
        <v>0</v>
      </c>
      <c r="CJ136" s="160">
        <f>SUMPRODUCT((CJ$3=المنصرف!$E$3:$E$717)*1,('بيان العهد والتسويات'!$C136=المنصرف!$C$3:$C$717)*1,المنصرف!$G$3:$G$717)</f>
        <v>0</v>
      </c>
      <c r="CK136" s="160">
        <f>SUMPRODUCT((CJ$3=المنصرف!$E$3:$E$717)*1,('بيان العهد والتسويات'!$C136=المنصرف!$C$3:$C$717)*1,المنصرف!$J$3:$J$717)</f>
        <v>0</v>
      </c>
      <c r="CL136" s="160">
        <f>SUMPRODUCT((CL$3=المنصرف!$E$3:$E$717)*1,('بيان العهد والتسويات'!$C136=المنصرف!$C$3:$C$717)*1,المنصرف!$G$3:$G$717)</f>
        <v>0</v>
      </c>
      <c r="CM136" s="160">
        <f>SUMPRODUCT((CL$3=المنصرف!$E$3:$E$717)*1,('بيان العهد والتسويات'!$C136=المنصرف!$C$3:$C$717)*1,المنصرف!$J$3:$J$717)</f>
        <v>0</v>
      </c>
      <c r="CN136" s="160">
        <f>SUMPRODUCT((CN$3=المنصرف!$E$3:$E$717)*1,('بيان العهد والتسويات'!$C136=المنصرف!$C$3:$C$717)*1,المنصرف!$G$3:$G$717)</f>
        <v>0</v>
      </c>
      <c r="CO136" s="160">
        <f>SUMPRODUCT((CN$3=المنصرف!$E$3:$E$717)*1,('بيان العهد والتسويات'!$C136=المنصرف!$C$3:$C$717)*1,المنصرف!$J$3:$J$717)</f>
        <v>0</v>
      </c>
      <c r="CP136" s="160">
        <f>SUMPRODUCT((CP$3=المنصرف!$E$3:$E$717)*1,('بيان العهد والتسويات'!$C136=المنصرف!$C$3:$C$717)*1,المنصرف!$G$3:$G$717)</f>
        <v>0</v>
      </c>
      <c r="CQ136" s="160">
        <f>SUMPRODUCT((CP$3=المنصرف!$E$3:$E$717)*1,('بيان العهد والتسويات'!$C136=المنصرف!$C$3:$C$717)*1,المنصرف!$J$3:$J$717)</f>
        <v>0</v>
      </c>
      <c r="CR136" s="160">
        <f>SUMPRODUCT((CR$3=المنصرف!$E$3:$E$717)*1,('بيان العهد والتسويات'!$C136=المنصرف!$C$3:$C$717)*1,المنصرف!$G$3:$G$717)</f>
        <v>0</v>
      </c>
      <c r="CS136" s="160">
        <f>SUMPRODUCT((CR$3=المنصرف!$E$3:$E$717)*1,('بيان العهد والتسويات'!$C136=المنصرف!$C$3:$C$717)*1,المنصرف!$J$3:$J$717)</f>
        <v>0</v>
      </c>
      <c r="CT136" s="160">
        <f>SUMPRODUCT((CT$3=المنصرف!$E$3:$E$717)*1,('بيان العهد والتسويات'!$C136=المنصرف!$C$3:$C$717)*1,المنصرف!$G$3:$G$717)</f>
        <v>0</v>
      </c>
      <c r="CU136" s="160">
        <f>SUMPRODUCT((CT$3=المنصرف!$E$3:$E$717)*1,('بيان العهد والتسويات'!$C136=المنصرف!$C$3:$C$717)*1,المنصرف!$J$3:$J$717)</f>
        <v>0</v>
      </c>
      <c r="CV136" s="160">
        <f>SUMPRODUCT((CV$3=المنصرف!$E$3:$E$717)*1,('بيان العهد والتسويات'!$C136=المنصرف!$C$3:$C$717)*1,المنصرف!$G$3:$G$717)</f>
        <v>0</v>
      </c>
      <c r="CW136" s="160">
        <f>SUMPRODUCT((CV$3=المنصرف!$E$3:$E$717)*1,('بيان العهد والتسويات'!$C136=المنصرف!$C$3:$C$717)*1,المنصرف!$J$3:$J$717)</f>
        <v>0</v>
      </c>
      <c r="CX136" s="160">
        <f>SUMPRODUCT((CX$3=المنصرف!$E$3:$E$717)*1,('بيان العهد والتسويات'!$C136=المنصرف!$C$3:$C$717)*1,المنصرف!$G$3:$G$717)</f>
        <v>0</v>
      </c>
      <c r="CY136" s="160">
        <f>SUMPRODUCT((CX$3=المنصرف!$E$3:$E$717)*1,('بيان العهد والتسويات'!$C136=المنصرف!$C$3:$C$717)*1,المنصرف!$J$3:$J$717)</f>
        <v>0</v>
      </c>
      <c r="CZ136" s="160">
        <f>SUMPRODUCT((CZ$3=المنصرف!$E$3:$E$717)*1,('بيان العهد والتسويات'!$C136=المنصرف!$C$3:$C$717)*1,المنصرف!$G$3:$G$717)</f>
        <v>0</v>
      </c>
      <c r="DA136" s="160">
        <f>SUMPRODUCT((CZ$3=المنصرف!$E$3:$E$717)*1,('بيان العهد والتسويات'!$C136=المنصرف!$C$3:$C$717)*1,المنصرف!$J$3:$J$717)</f>
        <v>0</v>
      </c>
    </row>
    <row r="137" spans="3:105" ht="20.25" x14ac:dyDescent="0.15">
      <c r="C137" s="134">
        <v>45969</v>
      </c>
      <c r="D137" s="121">
        <f>SUMPRODUCT(($D$3=المنصرف!$E$3:$E$717)*1,('بيان العهد والتسويات'!$C137=المنصرف!$C$3:$C$717)*1,المنصرف!$G$3:$G$717)</f>
        <v>0</v>
      </c>
      <c r="E137" s="122">
        <f>SUMPRODUCT(($D$3=المنصرف!$E$3:$E$717)*1,('بيان العهد والتسويات'!$C137=المنصرف!$C$3:$C$717)*1,المنصرف!$J$3:$J$717)</f>
        <v>0</v>
      </c>
      <c r="F137" s="124">
        <f>SUMPRODUCT(($F$3=المنصرف!$E$3:$E$717)*1,('بيان العهد والتسويات'!$C137=المنصرف!$C$3:$C$717)*1,المنصرف!$G$3:$G$717)</f>
        <v>0</v>
      </c>
      <c r="G137" s="123">
        <f>SUMPRODUCT(($F$3=المنصرف!$E$3:$E$717)*1,('بيان العهد والتسويات'!$C137=المنصرف!$C$3:$C$717)*1,المنصرف!$J$3:$J$717)</f>
        <v>0</v>
      </c>
      <c r="H137" s="121">
        <f>SUMPRODUCT(($H$3=المنصرف!$E$3:$E$717)*1,('بيان العهد والتسويات'!$C137=المنصرف!$C$3:$C$717)*1,المنصرف!$G$3:$G$717)</f>
        <v>0</v>
      </c>
      <c r="I137" s="122">
        <f>SUMPRODUCT(($H$3=المنصرف!$E$3:$E$717)*1,('بيان العهد والتسويات'!$C137=المنصرف!$C$3:$C$717)*1,المنصرف!$J$3:$J$717)</f>
        <v>0</v>
      </c>
      <c r="J137" s="124">
        <f>SUMPRODUCT(($J$3=المنصرف!$E$3:$E$717)*1,('بيان العهد والتسويات'!$C137=المنصرف!$C$3:$C$717)*1,المنصرف!$G$3:$G$717)</f>
        <v>0</v>
      </c>
      <c r="K137" s="123">
        <f>SUMPRODUCT(($J$3=المنصرف!$E$3:$E$717)*1,('بيان العهد والتسويات'!$C137=المنصرف!$C$3:$C$717)*1,المنصرف!$J$3:$J$717)</f>
        <v>0</v>
      </c>
      <c r="L137" s="121">
        <f>SUMPRODUCT(($L$3=المنصرف!$E$3:$E$717)*1,('بيان العهد والتسويات'!$C137=المنصرف!$C$3:$C$717)*1,المنصرف!$G$3:$G$717)</f>
        <v>0</v>
      </c>
      <c r="M137" s="122">
        <f>SUMPRODUCT(($L$3=المنصرف!$E$3:$E$717)*1,('بيان العهد والتسويات'!$C137=المنصرف!$C$3:$C$717)*1,المنصرف!$J$3:$J$717)</f>
        <v>0</v>
      </c>
      <c r="N137" s="124">
        <f>SUMPRODUCT(($N$3=المنصرف!$E$3:$E$717)*1,('بيان العهد والتسويات'!$C137=المنصرف!$C$3:$C$717)*1,المنصرف!$G$3:$G$717)</f>
        <v>0</v>
      </c>
      <c r="O137" s="123">
        <f>SUMPRODUCT(($N$3=المنصرف!$E$3:$E$717)*1,('بيان العهد والتسويات'!$C137=المنصرف!$C$3:$C$717)*1,المنصرف!$J$3:$J$717)</f>
        <v>0</v>
      </c>
      <c r="P137" s="121">
        <f>SUMPRODUCT(($P$3=المنصرف!$E$3:$E$717)*1,('بيان العهد والتسويات'!$C137=المنصرف!$C$3:$C$717)*1,المنصرف!$G$3:$G$717)</f>
        <v>0</v>
      </c>
      <c r="Q137" s="122">
        <f>SUMPRODUCT(($P$3=المنصرف!$E$3:$E$717)*1,('بيان العهد والتسويات'!$C137=المنصرف!$C$3:$C$717)*1,المنصرف!$J$3:$J$717)</f>
        <v>0</v>
      </c>
      <c r="R137" s="124">
        <f>SUMPRODUCT(($R$3=المنصرف!$E$3:$E$717)*1,('بيان العهد والتسويات'!$C137=المنصرف!$C$3:$C$717)*1,المنصرف!$G$3:$G$717)</f>
        <v>0</v>
      </c>
      <c r="S137" s="123">
        <f>SUMPRODUCT(($R$3=المنصرف!$E$3:$E$717)*1,('بيان العهد والتسويات'!$C137=المنصرف!$C$3:$C$717)*1,المنصرف!$J$3:$J$717)</f>
        <v>0</v>
      </c>
      <c r="T137" s="121">
        <f>SUMPRODUCT(($T$3=المنصرف!$E$3:$E$717)*1,('بيان العهد والتسويات'!$C137=المنصرف!$C$3:$C$717)*1,المنصرف!$G$3:$G$717)</f>
        <v>0</v>
      </c>
      <c r="U137" s="122">
        <f>SUMPRODUCT(($T$3=المنصرف!$E$3:$E$717)*1,('بيان العهد والتسويات'!$C137=المنصرف!$C$3:$C$717)*1,المنصرف!$J$3:$J$717)</f>
        <v>0</v>
      </c>
      <c r="V137" s="124">
        <f>SUMPRODUCT(($V$3=المنصرف!$E$3:$E$717)*1,('بيان العهد والتسويات'!$C137=المنصرف!$C$3:$C$717)*1,المنصرف!$G$3:$G$717)</f>
        <v>0</v>
      </c>
      <c r="W137" s="123">
        <f>SUMPRODUCT(($V$3=المنصرف!$E$3:$E$717)*1,('بيان العهد والتسويات'!$C137=المنصرف!$C$3:$C$717)*1,المنصرف!$J$3:$J$717)</f>
        <v>0</v>
      </c>
      <c r="X137" s="121">
        <f>SUMPRODUCT(($X$3=المنصرف!$E$3:$E$717)*1,('بيان العهد والتسويات'!$C137=المنصرف!$C$3:$C$717)*1,المنصرف!$G$3:$G$717)</f>
        <v>0</v>
      </c>
      <c r="Y137" s="122">
        <f>SUMPRODUCT(($X$3=المنصرف!$E$3:$E$717)*1,('بيان العهد والتسويات'!$C137=المنصرف!$C$3:$C$717)*1,المنصرف!$J$3:$J$717)</f>
        <v>0</v>
      </c>
      <c r="Z137" s="124">
        <f>SUMPRODUCT(($Z$3=المنصرف!$E$3:$E$717)*1,('بيان العهد والتسويات'!$C137=المنصرف!$C$3:$C$717)*1,المنصرف!$G$3:$G$717)</f>
        <v>0</v>
      </c>
      <c r="AA137" s="123">
        <f>SUMPRODUCT(($Z$3=المنصرف!$E$3:$E$717)*1,('بيان العهد والتسويات'!$C137=المنصرف!$C$3:$C$717)*1,المنصرف!$J$3:$J$717)</f>
        <v>0</v>
      </c>
      <c r="AB137" s="121">
        <f>SUMPRODUCT(($AB$3=المنصرف!$E$3:$E$717)*1,('بيان العهد والتسويات'!$C137=المنصرف!$C$3:$C$717)*1,المنصرف!$G$3:$G$717)</f>
        <v>0</v>
      </c>
      <c r="AC137" s="122">
        <f>SUMPRODUCT(($AB$3=المنصرف!$E$3:$E$717)*1,('بيان العهد والتسويات'!$C137=المنصرف!$C$3:$C$717)*1,المنصرف!$J$3:$J$717)</f>
        <v>0</v>
      </c>
      <c r="AD137" s="124">
        <f>SUMPRODUCT(($AD$3=المنصرف!$E$3:$E$717)*1,('بيان العهد والتسويات'!$C137=المنصرف!$C$3:$C$717)*1,المنصرف!$G$3:$G$717)</f>
        <v>0</v>
      </c>
      <c r="AE137" s="123">
        <f>SUMPRODUCT(($AD$3=المنصرف!$E$3:$E$717)*1,('بيان العهد والتسويات'!$C137=المنصرف!$C$3:$C$717)*1,المنصرف!$J$3:$J$717)</f>
        <v>0</v>
      </c>
      <c r="AF137" s="121">
        <f>SUMPRODUCT(($AF$3=المنصرف!$E$3:$E$717)*1,('بيان العهد والتسويات'!$C137=المنصرف!$C$3:$C$717)*1,المنصرف!$G$3:$G$717)</f>
        <v>0</v>
      </c>
      <c r="AG137" s="122">
        <f>SUMPRODUCT(($AF$3=المنصرف!$E$3:$E$717)*1,('بيان العهد والتسويات'!$C137=المنصرف!$C$3:$C$717)*1,المنصرف!$J$3:$J$717)</f>
        <v>0</v>
      </c>
      <c r="AH137" s="124">
        <f>SUMPRODUCT(($AH$3=المنصرف!$E$3:$E$717)*1,('بيان العهد والتسويات'!$C137=المنصرف!$C$3:$C$717)*1,المنصرف!$G$3:$G$717)</f>
        <v>0</v>
      </c>
      <c r="AI137" s="123">
        <f>SUMPRODUCT(($AH$3=المنصرف!$E$3:$E$717)*1,('بيان العهد والتسويات'!$C137=المنصرف!$C$3:$C$717)*1,المنصرف!$J$3:$J$717)</f>
        <v>0</v>
      </c>
      <c r="AJ137" s="145">
        <f>SUMPRODUCT((AJ$3=المنصرف!$E$3:$E$717)*1,('بيان العهد والتسويات'!$C137=المنصرف!$C$3:$C$717)*1,المنصرف!$G$3:$G$717)</f>
        <v>0</v>
      </c>
      <c r="AK137" s="145">
        <f>SUMPRODUCT((AJ$3=المنصرف!$E$3:$E$717)*1,('بيان العهد والتسويات'!$C137=المنصرف!$C$3:$C$717)*1,المنصرف!$J$3:$J$717)</f>
        <v>0</v>
      </c>
      <c r="AL137" s="161">
        <f>SUMPRODUCT((AL$3=المنصرف!$E$3:$E$717)*1,('بيان العهد والتسويات'!$C137=المنصرف!$C$3:$C$717)*1,المنصرف!$G$3:$G$717)</f>
        <v>0</v>
      </c>
      <c r="AM137" s="161">
        <f>SUMPRODUCT((AL$3=المنصرف!$E$3:$E$717)*1,('بيان العهد والتسويات'!$C137=المنصرف!$C$3:$C$717)*1,المنصرف!$J$3:$J$717)</f>
        <v>0</v>
      </c>
      <c r="AN137" s="160">
        <f>SUMPRODUCT((AN$3=المنصرف!$E$3:$E$717)*1,('بيان العهد والتسويات'!$C137=المنصرف!$C$3:$C$717)*1,المنصرف!$G$3:$G$717)</f>
        <v>0</v>
      </c>
      <c r="AO137" s="160">
        <f>SUMPRODUCT((AN$3=المنصرف!$E$3:$E$717)*1,('بيان العهد والتسويات'!$C137=المنصرف!$C$3:$C$717)*1,المنصرف!$J$3:$J$717)</f>
        <v>0</v>
      </c>
      <c r="AP137" s="160">
        <f>SUMPRODUCT((AP$3=المنصرف!$E$3:$E$717)*1,('بيان العهد والتسويات'!$C137=المنصرف!$C$3:$C$717)*1,المنصرف!$G$3:$G$717)</f>
        <v>0</v>
      </c>
      <c r="AQ137" s="160">
        <f>SUMPRODUCT((AP$3=المنصرف!$E$3:$E$717)*1,('بيان العهد والتسويات'!$C137=المنصرف!$C$3:$C$717)*1,المنصرف!$J$3:$J$717)</f>
        <v>0</v>
      </c>
      <c r="AR137" s="160">
        <f>SUMPRODUCT((AR$3=المنصرف!$E$3:$E$717)*1,('بيان العهد والتسويات'!$C137=المنصرف!$C$3:$C$717)*1,المنصرف!$G$3:$G$717)</f>
        <v>0</v>
      </c>
      <c r="AS137" s="160">
        <f>SUMPRODUCT((AR$3=المنصرف!$E$3:$E$717)*1,('بيان العهد والتسويات'!$C137=المنصرف!$C$3:$C$717)*1,المنصرف!$J$3:$J$717)</f>
        <v>0</v>
      </c>
      <c r="AT137" s="160">
        <f>SUMPRODUCT((AT$3=المنصرف!$E$3:$E$717)*1,('بيان العهد والتسويات'!$C137=المنصرف!$C$3:$C$717)*1,المنصرف!$G$3:$G$717)</f>
        <v>0</v>
      </c>
      <c r="AU137" s="160">
        <f>SUMPRODUCT((AT$3=المنصرف!$E$3:$E$717)*1,('بيان العهد والتسويات'!$C137=المنصرف!$C$3:$C$717)*1,المنصرف!$J$3:$J$717)</f>
        <v>0</v>
      </c>
      <c r="AV137" s="160">
        <f>SUMPRODUCT((AV$3=المنصرف!$E$3:$E$717)*1,('بيان العهد والتسويات'!$C137=المنصرف!$C$3:$C$717)*1,المنصرف!$G$3:$G$717)</f>
        <v>0</v>
      </c>
      <c r="AW137" s="160">
        <f>SUMPRODUCT((AV$3=المنصرف!$E$3:$E$717)*1,('بيان العهد والتسويات'!$C137=المنصرف!$C$3:$C$717)*1,المنصرف!$J$3:$J$717)</f>
        <v>0</v>
      </c>
      <c r="AX137" s="160">
        <f>SUMPRODUCT((AX$3=المنصرف!$E$3:$E$717)*1,('بيان العهد والتسويات'!$C137=المنصرف!$C$3:$C$717)*1,المنصرف!$G$3:$G$717)</f>
        <v>0</v>
      </c>
      <c r="AY137" s="160">
        <f>SUMPRODUCT((AX$3=المنصرف!$E$3:$E$717)*1,('بيان العهد والتسويات'!$C137=المنصرف!$C$3:$C$717)*1,المنصرف!$J$3:$J$717)</f>
        <v>0</v>
      </c>
      <c r="AZ137" s="160">
        <f>SUMPRODUCT((AZ$3=المنصرف!$E$3:$E$717)*1,('بيان العهد والتسويات'!$C137=المنصرف!$C$3:$C$717)*1,المنصرف!$G$3:$G$717)</f>
        <v>0</v>
      </c>
      <c r="BA137" s="160">
        <f>SUMPRODUCT((AZ$3=المنصرف!$E$3:$E$717)*1,('بيان العهد والتسويات'!$C137=المنصرف!$C$3:$C$717)*1,المنصرف!$J$3:$J$717)</f>
        <v>0</v>
      </c>
      <c r="BB137" s="160">
        <f>SUMPRODUCT((BB$3=المنصرف!$E$3:$E$717)*1,('بيان العهد والتسويات'!$C137=المنصرف!$C$3:$C$717)*1,المنصرف!$G$3:$G$717)</f>
        <v>0</v>
      </c>
      <c r="BC137" s="160">
        <f>SUMPRODUCT((BB$3=المنصرف!$E$3:$E$717)*1,('بيان العهد والتسويات'!$C137=المنصرف!$C$3:$C$717)*1,المنصرف!$J$3:$J$717)</f>
        <v>0</v>
      </c>
      <c r="BD137" s="160">
        <f>SUMPRODUCT((BD$3=المنصرف!$E$3:$E$717)*1,('بيان العهد والتسويات'!$C137=المنصرف!$C$3:$C$717)*1,المنصرف!$G$3:$G$717)</f>
        <v>0</v>
      </c>
      <c r="BE137" s="160">
        <f>SUMPRODUCT((BD$3=المنصرف!$E$3:$E$717)*1,('بيان العهد والتسويات'!$C137=المنصرف!$C$3:$C$717)*1,المنصرف!$J$3:$J$717)</f>
        <v>0</v>
      </c>
      <c r="BF137" s="160">
        <f>SUMPRODUCT((BF$3=المنصرف!$E$3:$E$717)*1,('بيان العهد والتسويات'!$C137=المنصرف!$C$3:$C$717)*1,المنصرف!$G$3:$G$717)</f>
        <v>0</v>
      </c>
      <c r="BG137" s="160">
        <f>SUMPRODUCT((BF$3=المنصرف!$E$3:$E$717)*1,('بيان العهد والتسويات'!$C137=المنصرف!$C$3:$C$717)*1,المنصرف!$J$3:$J$717)</f>
        <v>0</v>
      </c>
      <c r="BH137" s="160">
        <f>SUMPRODUCT((BH$3=المنصرف!$E$3:$E$717)*1,('بيان العهد والتسويات'!$C137=المنصرف!$C$3:$C$717)*1,المنصرف!$G$3:$G$717)</f>
        <v>0</v>
      </c>
      <c r="BI137" s="160">
        <f>SUMPRODUCT((BH$3=المنصرف!$E$3:$E$717)*1,('بيان العهد والتسويات'!$C137=المنصرف!$C$3:$C$717)*1,المنصرف!$J$3:$J$717)</f>
        <v>0</v>
      </c>
      <c r="BJ137" s="160">
        <f>SUMPRODUCT((BJ$3=المنصرف!$E$3:$E$717)*1,('بيان العهد والتسويات'!$C137=المنصرف!$C$3:$C$717)*1,المنصرف!$G$3:$G$717)</f>
        <v>0</v>
      </c>
      <c r="BK137" s="160">
        <f>SUMPRODUCT((BJ$3=المنصرف!$E$3:$E$717)*1,('بيان العهد والتسويات'!$C137=المنصرف!$C$3:$C$717)*1,المنصرف!$J$3:$J$717)</f>
        <v>0</v>
      </c>
      <c r="BL137" s="160">
        <f>SUMPRODUCT((BL$3=المنصرف!$E$3:$E$717)*1,('بيان العهد والتسويات'!$C137=المنصرف!$C$3:$C$717)*1,المنصرف!$G$3:$G$717)</f>
        <v>0</v>
      </c>
      <c r="BM137" s="160">
        <f>SUMPRODUCT((BL$3=المنصرف!$E$3:$E$717)*1,('بيان العهد والتسويات'!$C137=المنصرف!$C$3:$C$717)*1,المنصرف!$J$3:$J$717)</f>
        <v>0</v>
      </c>
      <c r="BN137" s="160">
        <f>SUMPRODUCT((BN$3=المنصرف!$E$3:$E$717)*1,('بيان العهد والتسويات'!$C137=المنصرف!$C$3:$C$717)*1,المنصرف!$G$3:$G$717)</f>
        <v>0</v>
      </c>
      <c r="BO137" s="160">
        <f>SUMPRODUCT((BN$3=المنصرف!$E$3:$E$717)*1,('بيان العهد والتسويات'!$C137=المنصرف!$C$3:$C$717)*1,المنصرف!$J$3:$J$717)</f>
        <v>0</v>
      </c>
      <c r="BP137" s="160">
        <f>SUMPRODUCT((BP$3=المنصرف!$E$3:$E$717)*1,('بيان العهد والتسويات'!$C137=المنصرف!$C$3:$C$717)*1,المنصرف!$G$3:$G$717)</f>
        <v>0</v>
      </c>
      <c r="BQ137" s="160">
        <f>SUMPRODUCT((BP$3=المنصرف!$E$3:$E$717)*1,('بيان العهد والتسويات'!$C137=المنصرف!$C$3:$C$717)*1,المنصرف!$J$3:$J$717)</f>
        <v>0</v>
      </c>
      <c r="BR137" s="160">
        <f>SUMPRODUCT((BR$3=المنصرف!$E$3:$E$717)*1,('بيان العهد والتسويات'!$C137=المنصرف!$C$3:$C$717)*1,المنصرف!$G$3:$G$717)</f>
        <v>0</v>
      </c>
      <c r="BS137" s="160">
        <f>SUMPRODUCT((BR$3=المنصرف!$E$3:$E$717)*1,('بيان العهد والتسويات'!$C137=المنصرف!$C$3:$C$717)*1,المنصرف!$J$3:$J$717)</f>
        <v>0</v>
      </c>
      <c r="BT137" s="160">
        <f>SUMPRODUCT((BT$3=المنصرف!$E$3:$E$717)*1,('بيان العهد والتسويات'!$C137=المنصرف!$C$3:$C$717)*1,المنصرف!$G$3:$G$717)</f>
        <v>0</v>
      </c>
      <c r="BU137" s="160">
        <f>SUMPRODUCT((BT$3=المنصرف!$E$3:$E$717)*1,('بيان العهد والتسويات'!$C137=المنصرف!$C$3:$C$717)*1,المنصرف!$J$3:$J$717)</f>
        <v>0</v>
      </c>
      <c r="BV137" s="160">
        <f>SUMPRODUCT((BV$3=المنصرف!$E$3:$E$717)*1,('بيان العهد والتسويات'!$C137=المنصرف!$C$3:$C$717)*1,المنصرف!$G$3:$G$717)</f>
        <v>0</v>
      </c>
      <c r="BW137" s="160">
        <f>SUMPRODUCT((BV$3=المنصرف!$E$3:$E$717)*1,('بيان العهد والتسويات'!$C137=المنصرف!$C$3:$C$717)*1,المنصرف!$J$3:$J$717)</f>
        <v>0</v>
      </c>
      <c r="BX137" s="160">
        <f>SUMPRODUCT((BX$3=المنصرف!$E$3:$E$717)*1,('بيان العهد والتسويات'!$C137=المنصرف!$C$3:$C$717)*1,المنصرف!$G$3:$G$717)</f>
        <v>0</v>
      </c>
      <c r="BY137" s="160">
        <f>SUMPRODUCT((BX$3=المنصرف!$E$3:$E$717)*1,('بيان العهد والتسويات'!$C137=المنصرف!$C$3:$C$717)*1,المنصرف!$J$3:$J$717)</f>
        <v>0</v>
      </c>
      <c r="BZ137" s="160">
        <f>SUMPRODUCT((BZ$3=المنصرف!$E$3:$E$717)*1,('بيان العهد والتسويات'!$C137=المنصرف!$C$3:$C$717)*1,المنصرف!$G$3:$G$717)</f>
        <v>0</v>
      </c>
      <c r="CA137" s="160">
        <f>SUMPRODUCT((BZ$3=المنصرف!$E$3:$E$717)*1,('بيان العهد والتسويات'!$C137=المنصرف!$C$3:$C$717)*1,المنصرف!$J$3:$J$717)</f>
        <v>0</v>
      </c>
      <c r="CB137" s="160">
        <f>SUMPRODUCT((CB$3=المنصرف!$E$3:$E$717)*1,('بيان العهد والتسويات'!$C137=المنصرف!$C$3:$C$717)*1,المنصرف!$G$3:$G$717)</f>
        <v>0</v>
      </c>
      <c r="CC137" s="160">
        <f>SUMPRODUCT((CB$3=المنصرف!$E$3:$E$717)*1,('بيان العهد والتسويات'!$C137=المنصرف!$C$3:$C$717)*1,المنصرف!$J$3:$J$717)</f>
        <v>0</v>
      </c>
      <c r="CD137" s="160">
        <f>SUMPRODUCT((CD$3=المنصرف!$E$3:$E$717)*1,('بيان العهد والتسويات'!$C137=المنصرف!$C$3:$C$717)*1,المنصرف!$G$3:$G$717)</f>
        <v>0</v>
      </c>
      <c r="CE137" s="160">
        <f>SUMPRODUCT((CD$3=المنصرف!$E$3:$E$717)*1,('بيان العهد والتسويات'!$C137=المنصرف!$C$3:$C$717)*1,المنصرف!$J$3:$J$717)</f>
        <v>0</v>
      </c>
      <c r="CF137" s="160">
        <f>SUMPRODUCT((CF$3=المنصرف!$E$3:$E$717)*1,('بيان العهد والتسويات'!$C137=المنصرف!$C$3:$C$717)*1,المنصرف!$G$3:$G$717)</f>
        <v>0</v>
      </c>
      <c r="CG137" s="160">
        <f>SUMPRODUCT((CF$3=المنصرف!$E$3:$E$717)*1,('بيان العهد والتسويات'!$C137=المنصرف!$C$3:$C$717)*1,المنصرف!$J$3:$J$717)</f>
        <v>0</v>
      </c>
      <c r="CH137" s="160">
        <f>SUMPRODUCT((CH$3=المنصرف!$E$3:$E$717)*1,('بيان العهد والتسويات'!$C137=المنصرف!$C$3:$C$717)*1,المنصرف!$G$3:$G$717)</f>
        <v>0</v>
      </c>
      <c r="CI137" s="160">
        <f>SUMPRODUCT((CH$3=المنصرف!$E$3:$E$717)*1,('بيان العهد والتسويات'!$C137=المنصرف!$C$3:$C$717)*1,المنصرف!$J$3:$J$717)</f>
        <v>0</v>
      </c>
      <c r="CJ137" s="160">
        <f>SUMPRODUCT((CJ$3=المنصرف!$E$3:$E$717)*1,('بيان العهد والتسويات'!$C137=المنصرف!$C$3:$C$717)*1,المنصرف!$G$3:$G$717)</f>
        <v>0</v>
      </c>
      <c r="CK137" s="160">
        <f>SUMPRODUCT((CJ$3=المنصرف!$E$3:$E$717)*1,('بيان العهد والتسويات'!$C137=المنصرف!$C$3:$C$717)*1,المنصرف!$J$3:$J$717)</f>
        <v>0</v>
      </c>
      <c r="CL137" s="160">
        <f>SUMPRODUCT((CL$3=المنصرف!$E$3:$E$717)*1,('بيان العهد والتسويات'!$C137=المنصرف!$C$3:$C$717)*1,المنصرف!$G$3:$G$717)</f>
        <v>0</v>
      </c>
      <c r="CM137" s="160">
        <f>SUMPRODUCT((CL$3=المنصرف!$E$3:$E$717)*1,('بيان العهد والتسويات'!$C137=المنصرف!$C$3:$C$717)*1,المنصرف!$J$3:$J$717)</f>
        <v>0</v>
      </c>
      <c r="CN137" s="160">
        <f>SUMPRODUCT((CN$3=المنصرف!$E$3:$E$717)*1,('بيان العهد والتسويات'!$C137=المنصرف!$C$3:$C$717)*1,المنصرف!$G$3:$G$717)</f>
        <v>0</v>
      </c>
      <c r="CO137" s="160">
        <f>SUMPRODUCT((CN$3=المنصرف!$E$3:$E$717)*1,('بيان العهد والتسويات'!$C137=المنصرف!$C$3:$C$717)*1,المنصرف!$J$3:$J$717)</f>
        <v>0</v>
      </c>
      <c r="CP137" s="160">
        <f>SUMPRODUCT((CP$3=المنصرف!$E$3:$E$717)*1,('بيان العهد والتسويات'!$C137=المنصرف!$C$3:$C$717)*1,المنصرف!$G$3:$G$717)</f>
        <v>0</v>
      </c>
      <c r="CQ137" s="160">
        <f>SUMPRODUCT((CP$3=المنصرف!$E$3:$E$717)*1,('بيان العهد والتسويات'!$C137=المنصرف!$C$3:$C$717)*1,المنصرف!$J$3:$J$717)</f>
        <v>0</v>
      </c>
      <c r="CR137" s="160">
        <f>SUMPRODUCT((CR$3=المنصرف!$E$3:$E$717)*1,('بيان العهد والتسويات'!$C137=المنصرف!$C$3:$C$717)*1,المنصرف!$G$3:$G$717)</f>
        <v>0</v>
      </c>
      <c r="CS137" s="160">
        <f>SUMPRODUCT((CR$3=المنصرف!$E$3:$E$717)*1,('بيان العهد والتسويات'!$C137=المنصرف!$C$3:$C$717)*1,المنصرف!$J$3:$J$717)</f>
        <v>0</v>
      </c>
      <c r="CT137" s="160">
        <f>SUMPRODUCT((CT$3=المنصرف!$E$3:$E$717)*1,('بيان العهد والتسويات'!$C137=المنصرف!$C$3:$C$717)*1,المنصرف!$G$3:$G$717)</f>
        <v>0</v>
      </c>
      <c r="CU137" s="160">
        <f>SUMPRODUCT((CT$3=المنصرف!$E$3:$E$717)*1,('بيان العهد والتسويات'!$C137=المنصرف!$C$3:$C$717)*1,المنصرف!$J$3:$J$717)</f>
        <v>0</v>
      </c>
      <c r="CV137" s="160">
        <f>SUMPRODUCT((CV$3=المنصرف!$E$3:$E$717)*1,('بيان العهد والتسويات'!$C137=المنصرف!$C$3:$C$717)*1,المنصرف!$G$3:$G$717)</f>
        <v>0</v>
      </c>
      <c r="CW137" s="160">
        <f>SUMPRODUCT((CV$3=المنصرف!$E$3:$E$717)*1,('بيان العهد والتسويات'!$C137=المنصرف!$C$3:$C$717)*1,المنصرف!$J$3:$J$717)</f>
        <v>0</v>
      </c>
      <c r="CX137" s="160">
        <f>SUMPRODUCT((CX$3=المنصرف!$E$3:$E$717)*1,('بيان العهد والتسويات'!$C137=المنصرف!$C$3:$C$717)*1,المنصرف!$G$3:$G$717)</f>
        <v>0</v>
      </c>
      <c r="CY137" s="160">
        <f>SUMPRODUCT((CX$3=المنصرف!$E$3:$E$717)*1,('بيان العهد والتسويات'!$C137=المنصرف!$C$3:$C$717)*1,المنصرف!$J$3:$J$717)</f>
        <v>0</v>
      </c>
      <c r="CZ137" s="160">
        <f>SUMPRODUCT((CZ$3=المنصرف!$E$3:$E$717)*1,('بيان العهد والتسويات'!$C137=المنصرف!$C$3:$C$717)*1,المنصرف!$G$3:$G$717)</f>
        <v>0</v>
      </c>
      <c r="DA137" s="160">
        <f>SUMPRODUCT((CZ$3=المنصرف!$E$3:$E$717)*1,('بيان العهد والتسويات'!$C137=المنصرف!$C$3:$C$717)*1,المنصرف!$J$3:$J$717)</f>
        <v>0</v>
      </c>
    </row>
    <row r="138" spans="3:105" ht="20.25" x14ac:dyDescent="0.15">
      <c r="C138" s="134">
        <v>45970</v>
      </c>
      <c r="D138" s="121">
        <f>SUMPRODUCT(($D$3=المنصرف!$E$3:$E$717)*1,('بيان العهد والتسويات'!$C138=المنصرف!$C$3:$C$717)*1,المنصرف!$G$3:$G$717)</f>
        <v>0</v>
      </c>
      <c r="E138" s="122">
        <f>SUMPRODUCT(($D$3=المنصرف!$E$3:$E$717)*1,('بيان العهد والتسويات'!$C138=المنصرف!$C$3:$C$717)*1,المنصرف!$J$3:$J$717)</f>
        <v>0</v>
      </c>
      <c r="F138" s="124">
        <f>SUMPRODUCT(($F$3=المنصرف!$E$3:$E$717)*1,('بيان العهد والتسويات'!$C138=المنصرف!$C$3:$C$717)*1,المنصرف!$G$3:$G$717)</f>
        <v>0</v>
      </c>
      <c r="G138" s="123">
        <f>SUMPRODUCT(($F$3=المنصرف!$E$3:$E$717)*1,('بيان العهد والتسويات'!$C138=المنصرف!$C$3:$C$717)*1,المنصرف!$J$3:$J$717)</f>
        <v>0</v>
      </c>
      <c r="H138" s="121">
        <f>SUMPRODUCT(($H$3=المنصرف!$E$3:$E$717)*1,('بيان العهد والتسويات'!$C138=المنصرف!$C$3:$C$717)*1,المنصرف!$G$3:$G$717)</f>
        <v>0</v>
      </c>
      <c r="I138" s="122">
        <f>SUMPRODUCT(($H$3=المنصرف!$E$3:$E$717)*1,('بيان العهد والتسويات'!$C138=المنصرف!$C$3:$C$717)*1,المنصرف!$J$3:$J$717)</f>
        <v>0</v>
      </c>
      <c r="J138" s="124">
        <f>SUMPRODUCT(($J$3=المنصرف!$E$3:$E$717)*1,('بيان العهد والتسويات'!$C138=المنصرف!$C$3:$C$717)*1,المنصرف!$G$3:$G$717)</f>
        <v>0</v>
      </c>
      <c r="K138" s="123">
        <f>SUMPRODUCT(($J$3=المنصرف!$E$3:$E$717)*1,('بيان العهد والتسويات'!$C138=المنصرف!$C$3:$C$717)*1,المنصرف!$J$3:$J$717)</f>
        <v>0</v>
      </c>
      <c r="L138" s="121">
        <f>SUMPRODUCT(($L$3=المنصرف!$E$3:$E$717)*1,('بيان العهد والتسويات'!$C138=المنصرف!$C$3:$C$717)*1,المنصرف!$G$3:$G$717)</f>
        <v>0</v>
      </c>
      <c r="M138" s="122">
        <f>SUMPRODUCT(($L$3=المنصرف!$E$3:$E$717)*1,('بيان العهد والتسويات'!$C138=المنصرف!$C$3:$C$717)*1,المنصرف!$J$3:$J$717)</f>
        <v>0</v>
      </c>
      <c r="N138" s="124">
        <f>SUMPRODUCT(($N$3=المنصرف!$E$3:$E$717)*1,('بيان العهد والتسويات'!$C138=المنصرف!$C$3:$C$717)*1,المنصرف!$G$3:$G$717)</f>
        <v>0</v>
      </c>
      <c r="O138" s="123">
        <f>SUMPRODUCT(($N$3=المنصرف!$E$3:$E$717)*1,('بيان العهد والتسويات'!$C138=المنصرف!$C$3:$C$717)*1,المنصرف!$J$3:$J$717)</f>
        <v>0</v>
      </c>
      <c r="P138" s="121">
        <f>SUMPRODUCT(($P$3=المنصرف!$E$3:$E$717)*1,('بيان العهد والتسويات'!$C138=المنصرف!$C$3:$C$717)*1,المنصرف!$G$3:$G$717)</f>
        <v>0</v>
      </c>
      <c r="Q138" s="122">
        <f>SUMPRODUCT(($P$3=المنصرف!$E$3:$E$717)*1,('بيان العهد والتسويات'!$C138=المنصرف!$C$3:$C$717)*1,المنصرف!$J$3:$J$717)</f>
        <v>0</v>
      </c>
      <c r="R138" s="124">
        <f>SUMPRODUCT(($R$3=المنصرف!$E$3:$E$717)*1,('بيان العهد والتسويات'!$C138=المنصرف!$C$3:$C$717)*1,المنصرف!$G$3:$G$717)</f>
        <v>0</v>
      </c>
      <c r="S138" s="123">
        <f>SUMPRODUCT(($R$3=المنصرف!$E$3:$E$717)*1,('بيان العهد والتسويات'!$C138=المنصرف!$C$3:$C$717)*1,المنصرف!$J$3:$J$717)</f>
        <v>0</v>
      </c>
      <c r="T138" s="121">
        <f>SUMPRODUCT(($T$3=المنصرف!$E$3:$E$717)*1,('بيان العهد والتسويات'!$C138=المنصرف!$C$3:$C$717)*1,المنصرف!$G$3:$G$717)</f>
        <v>0</v>
      </c>
      <c r="U138" s="122">
        <f>SUMPRODUCT(($T$3=المنصرف!$E$3:$E$717)*1,('بيان العهد والتسويات'!$C138=المنصرف!$C$3:$C$717)*1,المنصرف!$J$3:$J$717)</f>
        <v>0</v>
      </c>
      <c r="V138" s="124">
        <f>SUMPRODUCT(($V$3=المنصرف!$E$3:$E$717)*1,('بيان العهد والتسويات'!$C138=المنصرف!$C$3:$C$717)*1,المنصرف!$G$3:$G$717)</f>
        <v>0</v>
      </c>
      <c r="W138" s="123">
        <f>SUMPRODUCT(($V$3=المنصرف!$E$3:$E$717)*1,('بيان العهد والتسويات'!$C138=المنصرف!$C$3:$C$717)*1,المنصرف!$J$3:$J$717)</f>
        <v>0</v>
      </c>
      <c r="X138" s="121">
        <f>SUMPRODUCT(($X$3=المنصرف!$E$3:$E$717)*1,('بيان العهد والتسويات'!$C138=المنصرف!$C$3:$C$717)*1,المنصرف!$G$3:$G$717)</f>
        <v>0</v>
      </c>
      <c r="Y138" s="122">
        <f>SUMPRODUCT(($X$3=المنصرف!$E$3:$E$717)*1,('بيان العهد والتسويات'!$C138=المنصرف!$C$3:$C$717)*1,المنصرف!$J$3:$J$717)</f>
        <v>0</v>
      </c>
      <c r="Z138" s="124">
        <f>SUMPRODUCT(($Z$3=المنصرف!$E$3:$E$717)*1,('بيان العهد والتسويات'!$C138=المنصرف!$C$3:$C$717)*1,المنصرف!$G$3:$G$717)</f>
        <v>0</v>
      </c>
      <c r="AA138" s="123">
        <f>SUMPRODUCT(($Z$3=المنصرف!$E$3:$E$717)*1,('بيان العهد والتسويات'!$C138=المنصرف!$C$3:$C$717)*1,المنصرف!$J$3:$J$717)</f>
        <v>0</v>
      </c>
      <c r="AB138" s="121">
        <f>SUMPRODUCT(($AB$3=المنصرف!$E$3:$E$717)*1,('بيان العهد والتسويات'!$C138=المنصرف!$C$3:$C$717)*1,المنصرف!$G$3:$G$717)</f>
        <v>0</v>
      </c>
      <c r="AC138" s="122">
        <f>SUMPRODUCT(($AB$3=المنصرف!$E$3:$E$717)*1,('بيان العهد والتسويات'!$C138=المنصرف!$C$3:$C$717)*1,المنصرف!$J$3:$J$717)</f>
        <v>0</v>
      </c>
      <c r="AD138" s="124">
        <f>SUMPRODUCT(($AD$3=المنصرف!$E$3:$E$717)*1,('بيان العهد والتسويات'!$C138=المنصرف!$C$3:$C$717)*1,المنصرف!$G$3:$G$717)</f>
        <v>0</v>
      </c>
      <c r="AE138" s="123">
        <f>SUMPRODUCT(($AD$3=المنصرف!$E$3:$E$717)*1,('بيان العهد والتسويات'!$C138=المنصرف!$C$3:$C$717)*1,المنصرف!$J$3:$J$717)</f>
        <v>0</v>
      </c>
      <c r="AF138" s="121">
        <f>SUMPRODUCT(($AF$3=المنصرف!$E$3:$E$717)*1,('بيان العهد والتسويات'!$C138=المنصرف!$C$3:$C$717)*1,المنصرف!$G$3:$G$717)</f>
        <v>0</v>
      </c>
      <c r="AG138" s="122">
        <f>SUMPRODUCT(($AF$3=المنصرف!$E$3:$E$717)*1,('بيان العهد والتسويات'!$C138=المنصرف!$C$3:$C$717)*1,المنصرف!$J$3:$J$717)</f>
        <v>0</v>
      </c>
      <c r="AH138" s="124">
        <f>SUMPRODUCT(($AH$3=المنصرف!$E$3:$E$717)*1,('بيان العهد والتسويات'!$C138=المنصرف!$C$3:$C$717)*1,المنصرف!$G$3:$G$717)</f>
        <v>0</v>
      </c>
      <c r="AI138" s="123">
        <f>SUMPRODUCT(($AH$3=المنصرف!$E$3:$E$717)*1,('بيان العهد والتسويات'!$C138=المنصرف!$C$3:$C$717)*1,المنصرف!$J$3:$J$717)</f>
        <v>0</v>
      </c>
      <c r="AJ138" s="145">
        <f>SUMPRODUCT((AJ$3=المنصرف!$E$3:$E$717)*1,('بيان العهد والتسويات'!$C138=المنصرف!$C$3:$C$717)*1,المنصرف!$G$3:$G$717)</f>
        <v>0</v>
      </c>
      <c r="AK138" s="145">
        <f>SUMPRODUCT((AJ$3=المنصرف!$E$3:$E$717)*1,('بيان العهد والتسويات'!$C138=المنصرف!$C$3:$C$717)*1,المنصرف!$J$3:$J$717)</f>
        <v>0</v>
      </c>
      <c r="AL138" s="161">
        <f>SUMPRODUCT((AL$3=المنصرف!$E$3:$E$717)*1,('بيان العهد والتسويات'!$C138=المنصرف!$C$3:$C$717)*1,المنصرف!$G$3:$G$717)</f>
        <v>0</v>
      </c>
      <c r="AM138" s="161">
        <f>SUMPRODUCT((AL$3=المنصرف!$E$3:$E$717)*1,('بيان العهد والتسويات'!$C138=المنصرف!$C$3:$C$717)*1,المنصرف!$J$3:$J$717)</f>
        <v>0</v>
      </c>
      <c r="AN138" s="160">
        <f>SUMPRODUCT((AN$3=المنصرف!$E$3:$E$717)*1,('بيان العهد والتسويات'!$C138=المنصرف!$C$3:$C$717)*1,المنصرف!$G$3:$G$717)</f>
        <v>0</v>
      </c>
      <c r="AO138" s="160">
        <f>SUMPRODUCT((AN$3=المنصرف!$E$3:$E$717)*1,('بيان العهد والتسويات'!$C138=المنصرف!$C$3:$C$717)*1,المنصرف!$J$3:$J$717)</f>
        <v>0</v>
      </c>
      <c r="AP138" s="160">
        <f>SUMPRODUCT((AP$3=المنصرف!$E$3:$E$717)*1,('بيان العهد والتسويات'!$C138=المنصرف!$C$3:$C$717)*1,المنصرف!$G$3:$G$717)</f>
        <v>0</v>
      </c>
      <c r="AQ138" s="160">
        <f>SUMPRODUCT((AP$3=المنصرف!$E$3:$E$717)*1,('بيان العهد والتسويات'!$C138=المنصرف!$C$3:$C$717)*1,المنصرف!$J$3:$J$717)</f>
        <v>0</v>
      </c>
      <c r="AR138" s="160">
        <f>SUMPRODUCT((AR$3=المنصرف!$E$3:$E$717)*1,('بيان العهد والتسويات'!$C138=المنصرف!$C$3:$C$717)*1,المنصرف!$G$3:$G$717)</f>
        <v>0</v>
      </c>
      <c r="AS138" s="160">
        <f>SUMPRODUCT((AR$3=المنصرف!$E$3:$E$717)*1,('بيان العهد والتسويات'!$C138=المنصرف!$C$3:$C$717)*1,المنصرف!$J$3:$J$717)</f>
        <v>0</v>
      </c>
      <c r="AT138" s="160">
        <f>SUMPRODUCT((AT$3=المنصرف!$E$3:$E$717)*1,('بيان العهد والتسويات'!$C138=المنصرف!$C$3:$C$717)*1,المنصرف!$G$3:$G$717)</f>
        <v>0</v>
      </c>
      <c r="AU138" s="160">
        <f>SUMPRODUCT((AT$3=المنصرف!$E$3:$E$717)*1,('بيان العهد والتسويات'!$C138=المنصرف!$C$3:$C$717)*1,المنصرف!$J$3:$J$717)</f>
        <v>0</v>
      </c>
      <c r="AV138" s="160">
        <f>SUMPRODUCT((AV$3=المنصرف!$E$3:$E$717)*1,('بيان العهد والتسويات'!$C138=المنصرف!$C$3:$C$717)*1,المنصرف!$G$3:$G$717)</f>
        <v>0</v>
      </c>
      <c r="AW138" s="160">
        <f>SUMPRODUCT((AV$3=المنصرف!$E$3:$E$717)*1,('بيان العهد والتسويات'!$C138=المنصرف!$C$3:$C$717)*1,المنصرف!$J$3:$J$717)</f>
        <v>0</v>
      </c>
      <c r="AX138" s="160">
        <f>SUMPRODUCT((AX$3=المنصرف!$E$3:$E$717)*1,('بيان العهد والتسويات'!$C138=المنصرف!$C$3:$C$717)*1,المنصرف!$G$3:$G$717)</f>
        <v>0</v>
      </c>
      <c r="AY138" s="160">
        <f>SUMPRODUCT((AX$3=المنصرف!$E$3:$E$717)*1,('بيان العهد والتسويات'!$C138=المنصرف!$C$3:$C$717)*1,المنصرف!$J$3:$J$717)</f>
        <v>0</v>
      </c>
      <c r="AZ138" s="160">
        <f>SUMPRODUCT((AZ$3=المنصرف!$E$3:$E$717)*1,('بيان العهد والتسويات'!$C138=المنصرف!$C$3:$C$717)*1,المنصرف!$G$3:$G$717)</f>
        <v>0</v>
      </c>
      <c r="BA138" s="160">
        <f>SUMPRODUCT((AZ$3=المنصرف!$E$3:$E$717)*1,('بيان العهد والتسويات'!$C138=المنصرف!$C$3:$C$717)*1,المنصرف!$J$3:$J$717)</f>
        <v>0</v>
      </c>
      <c r="BB138" s="160">
        <f>SUMPRODUCT((BB$3=المنصرف!$E$3:$E$717)*1,('بيان العهد والتسويات'!$C138=المنصرف!$C$3:$C$717)*1,المنصرف!$G$3:$G$717)</f>
        <v>0</v>
      </c>
      <c r="BC138" s="160">
        <f>SUMPRODUCT((BB$3=المنصرف!$E$3:$E$717)*1,('بيان العهد والتسويات'!$C138=المنصرف!$C$3:$C$717)*1,المنصرف!$J$3:$J$717)</f>
        <v>0</v>
      </c>
      <c r="BD138" s="160">
        <f>SUMPRODUCT((BD$3=المنصرف!$E$3:$E$717)*1,('بيان العهد والتسويات'!$C138=المنصرف!$C$3:$C$717)*1,المنصرف!$G$3:$G$717)</f>
        <v>0</v>
      </c>
      <c r="BE138" s="160">
        <f>SUMPRODUCT((BD$3=المنصرف!$E$3:$E$717)*1,('بيان العهد والتسويات'!$C138=المنصرف!$C$3:$C$717)*1,المنصرف!$J$3:$J$717)</f>
        <v>0</v>
      </c>
      <c r="BF138" s="160">
        <f>SUMPRODUCT((BF$3=المنصرف!$E$3:$E$717)*1,('بيان العهد والتسويات'!$C138=المنصرف!$C$3:$C$717)*1,المنصرف!$G$3:$G$717)</f>
        <v>0</v>
      </c>
      <c r="BG138" s="160">
        <f>SUMPRODUCT((BF$3=المنصرف!$E$3:$E$717)*1,('بيان العهد والتسويات'!$C138=المنصرف!$C$3:$C$717)*1,المنصرف!$J$3:$J$717)</f>
        <v>0</v>
      </c>
      <c r="BH138" s="160">
        <f>SUMPRODUCT((BH$3=المنصرف!$E$3:$E$717)*1,('بيان العهد والتسويات'!$C138=المنصرف!$C$3:$C$717)*1,المنصرف!$G$3:$G$717)</f>
        <v>0</v>
      </c>
      <c r="BI138" s="160">
        <f>SUMPRODUCT((BH$3=المنصرف!$E$3:$E$717)*1,('بيان العهد والتسويات'!$C138=المنصرف!$C$3:$C$717)*1,المنصرف!$J$3:$J$717)</f>
        <v>0</v>
      </c>
      <c r="BJ138" s="160">
        <f>SUMPRODUCT((BJ$3=المنصرف!$E$3:$E$717)*1,('بيان العهد والتسويات'!$C138=المنصرف!$C$3:$C$717)*1,المنصرف!$G$3:$G$717)</f>
        <v>0</v>
      </c>
      <c r="BK138" s="160">
        <f>SUMPRODUCT((BJ$3=المنصرف!$E$3:$E$717)*1,('بيان العهد والتسويات'!$C138=المنصرف!$C$3:$C$717)*1,المنصرف!$J$3:$J$717)</f>
        <v>0</v>
      </c>
      <c r="BL138" s="160">
        <f>SUMPRODUCT((BL$3=المنصرف!$E$3:$E$717)*1,('بيان العهد والتسويات'!$C138=المنصرف!$C$3:$C$717)*1,المنصرف!$G$3:$G$717)</f>
        <v>0</v>
      </c>
      <c r="BM138" s="160">
        <f>SUMPRODUCT((BL$3=المنصرف!$E$3:$E$717)*1,('بيان العهد والتسويات'!$C138=المنصرف!$C$3:$C$717)*1,المنصرف!$J$3:$J$717)</f>
        <v>0</v>
      </c>
      <c r="BN138" s="160">
        <f>SUMPRODUCT((BN$3=المنصرف!$E$3:$E$717)*1,('بيان العهد والتسويات'!$C138=المنصرف!$C$3:$C$717)*1,المنصرف!$G$3:$G$717)</f>
        <v>0</v>
      </c>
      <c r="BO138" s="160">
        <f>SUMPRODUCT((BN$3=المنصرف!$E$3:$E$717)*1,('بيان العهد والتسويات'!$C138=المنصرف!$C$3:$C$717)*1,المنصرف!$J$3:$J$717)</f>
        <v>0</v>
      </c>
      <c r="BP138" s="160">
        <f>SUMPRODUCT((BP$3=المنصرف!$E$3:$E$717)*1,('بيان العهد والتسويات'!$C138=المنصرف!$C$3:$C$717)*1,المنصرف!$G$3:$G$717)</f>
        <v>0</v>
      </c>
      <c r="BQ138" s="160">
        <f>SUMPRODUCT((BP$3=المنصرف!$E$3:$E$717)*1,('بيان العهد والتسويات'!$C138=المنصرف!$C$3:$C$717)*1,المنصرف!$J$3:$J$717)</f>
        <v>0</v>
      </c>
      <c r="BR138" s="160">
        <f>SUMPRODUCT((BR$3=المنصرف!$E$3:$E$717)*1,('بيان العهد والتسويات'!$C138=المنصرف!$C$3:$C$717)*1,المنصرف!$G$3:$G$717)</f>
        <v>0</v>
      </c>
      <c r="BS138" s="160">
        <f>SUMPRODUCT((BR$3=المنصرف!$E$3:$E$717)*1,('بيان العهد والتسويات'!$C138=المنصرف!$C$3:$C$717)*1,المنصرف!$J$3:$J$717)</f>
        <v>0</v>
      </c>
      <c r="BT138" s="160">
        <f>SUMPRODUCT((BT$3=المنصرف!$E$3:$E$717)*1,('بيان العهد والتسويات'!$C138=المنصرف!$C$3:$C$717)*1,المنصرف!$G$3:$G$717)</f>
        <v>0</v>
      </c>
      <c r="BU138" s="160">
        <f>SUMPRODUCT((BT$3=المنصرف!$E$3:$E$717)*1,('بيان العهد والتسويات'!$C138=المنصرف!$C$3:$C$717)*1,المنصرف!$J$3:$J$717)</f>
        <v>0</v>
      </c>
      <c r="BV138" s="160">
        <f>SUMPRODUCT((BV$3=المنصرف!$E$3:$E$717)*1,('بيان العهد والتسويات'!$C138=المنصرف!$C$3:$C$717)*1,المنصرف!$G$3:$G$717)</f>
        <v>0</v>
      </c>
      <c r="BW138" s="160">
        <f>SUMPRODUCT((BV$3=المنصرف!$E$3:$E$717)*1,('بيان العهد والتسويات'!$C138=المنصرف!$C$3:$C$717)*1,المنصرف!$J$3:$J$717)</f>
        <v>0</v>
      </c>
      <c r="BX138" s="160">
        <f>SUMPRODUCT((BX$3=المنصرف!$E$3:$E$717)*1,('بيان العهد والتسويات'!$C138=المنصرف!$C$3:$C$717)*1,المنصرف!$G$3:$G$717)</f>
        <v>0</v>
      </c>
      <c r="BY138" s="160">
        <f>SUMPRODUCT((BX$3=المنصرف!$E$3:$E$717)*1,('بيان العهد والتسويات'!$C138=المنصرف!$C$3:$C$717)*1,المنصرف!$J$3:$J$717)</f>
        <v>0</v>
      </c>
      <c r="BZ138" s="160">
        <f>SUMPRODUCT((BZ$3=المنصرف!$E$3:$E$717)*1,('بيان العهد والتسويات'!$C138=المنصرف!$C$3:$C$717)*1,المنصرف!$G$3:$G$717)</f>
        <v>0</v>
      </c>
      <c r="CA138" s="160">
        <f>SUMPRODUCT((BZ$3=المنصرف!$E$3:$E$717)*1,('بيان العهد والتسويات'!$C138=المنصرف!$C$3:$C$717)*1,المنصرف!$J$3:$J$717)</f>
        <v>0</v>
      </c>
      <c r="CB138" s="160">
        <f>SUMPRODUCT((CB$3=المنصرف!$E$3:$E$717)*1,('بيان العهد والتسويات'!$C138=المنصرف!$C$3:$C$717)*1,المنصرف!$G$3:$G$717)</f>
        <v>0</v>
      </c>
      <c r="CC138" s="160">
        <f>SUMPRODUCT((CB$3=المنصرف!$E$3:$E$717)*1,('بيان العهد والتسويات'!$C138=المنصرف!$C$3:$C$717)*1,المنصرف!$J$3:$J$717)</f>
        <v>0</v>
      </c>
      <c r="CD138" s="160">
        <f>SUMPRODUCT((CD$3=المنصرف!$E$3:$E$717)*1,('بيان العهد والتسويات'!$C138=المنصرف!$C$3:$C$717)*1,المنصرف!$G$3:$G$717)</f>
        <v>0</v>
      </c>
      <c r="CE138" s="160">
        <f>SUMPRODUCT((CD$3=المنصرف!$E$3:$E$717)*1,('بيان العهد والتسويات'!$C138=المنصرف!$C$3:$C$717)*1,المنصرف!$J$3:$J$717)</f>
        <v>0</v>
      </c>
      <c r="CF138" s="160">
        <f>SUMPRODUCT((CF$3=المنصرف!$E$3:$E$717)*1,('بيان العهد والتسويات'!$C138=المنصرف!$C$3:$C$717)*1,المنصرف!$G$3:$G$717)</f>
        <v>0</v>
      </c>
      <c r="CG138" s="160">
        <f>SUMPRODUCT((CF$3=المنصرف!$E$3:$E$717)*1,('بيان العهد والتسويات'!$C138=المنصرف!$C$3:$C$717)*1,المنصرف!$J$3:$J$717)</f>
        <v>0</v>
      </c>
      <c r="CH138" s="160">
        <f>SUMPRODUCT((CH$3=المنصرف!$E$3:$E$717)*1,('بيان العهد والتسويات'!$C138=المنصرف!$C$3:$C$717)*1,المنصرف!$G$3:$G$717)</f>
        <v>0</v>
      </c>
      <c r="CI138" s="160">
        <f>SUMPRODUCT((CH$3=المنصرف!$E$3:$E$717)*1,('بيان العهد والتسويات'!$C138=المنصرف!$C$3:$C$717)*1,المنصرف!$J$3:$J$717)</f>
        <v>0</v>
      </c>
      <c r="CJ138" s="160">
        <f>SUMPRODUCT((CJ$3=المنصرف!$E$3:$E$717)*1,('بيان العهد والتسويات'!$C138=المنصرف!$C$3:$C$717)*1,المنصرف!$G$3:$G$717)</f>
        <v>0</v>
      </c>
      <c r="CK138" s="160">
        <f>SUMPRODUCT((CJ$3=المنصرف!$E$3:$E$717)*1,('بيان العهد والتسويات'!$C138=المنصرف!$C$3:$C$717)*1,المنصرف!$J$3:$J$717)</f>
        <v>0</v>
      </c>
      <c r="CL138" s="160">
        <f>SUMPRODUCT((CL$3=المنصرف!$E$3:$E$717)*1,('بيان العهد والتسويات'!$C138=المنصرف!$C$3:$C$717)*1,المنصرف!$G$3:$G$717)</f>
        <v>0</v>
      </c>
      <c r="CM138" s="160">
        <f>SUMPRODUCT((CL$3=المنصرف!$E$3:$E$717)*1,('بيان العهد والتسويات'!$C138=المنصرف!$C$3:$C$717)*1,المنصرف!$J$3:$J$717)</f>
        <v>0</v>
      </c>
      <c r="CN138" s="160">
        <f>SUMPRODUCT((CN$3=المنصرف!$E$3:$E$717)*1,('بيان العهد والتسويات'!$C138=المنصرف!$C$3:$C$717)*1,المنصرف!$G$3:$G$717)</f>
        <v>0</v>
      </c>
      <c r="CO138" s="160">
        <f>SUMPRODUCT((CN$3=المنصرف!$E$3:$E$717)*1,('بيان العهد والتسويات'!$C138=المنصرف!$C$3:$C$717)*1,المنصرف!$J$3:$J$717)</f>
        <v>0</v>
      </c>
      <c r="CP138" s="160">
        <f>SUMPRODUCT((CP$3=المنصرف!$E$3:$E$717)*1,('بيان العهد والتسويات'!$C138=المنصرف!$C$3:$C$717)*1,المنصرف!$G$3:$G$717)</f>
        <v>0</v>
      </c>
      <c r="CQ138" s="160">
        <f>SUMPRODUCT((CP$3=المنصرف!$E$3:$E$717)*1,('بيان العهد والتسويات'!$C138=المنصرف!$C$3:$C$717)*1,المنصرف!$J$3:$J$717)</f>
        <v>0</v>
      </c>
      <c r="CR138" s="160">
        <f>SUMPRODUCT((CR$3=المنصرف!$E$3:$E$717)*1,('بيان العهد والتسويات'!$C138=المنصرف!$C$3:$C$717)*1,المنصرف!$G$3:$G$717)</f>
        <v>0</v>
      </c>
      <c r="CS138" s="160">
        <f>SUMPRODUCT((CR$3=المنصرف!$E$3:$E$717)*1,('بيان العهد والتسويات'!$C138=المنصرف!$C$3:$C$717)*1,المنصرف!$J$3:$J$717)</f>
        <v>0</v>
      </c>
      <c r="CT138" s="160">
        <f>SUMPRODUCT((CT$3=المنصرف!$E$3:$E$717)*1,('بيان العهد والتسويات'!$C138=المنصرف!$C$3:$C$717)*1,المنصرف!$G$3:$G$717)</f>
        <v>0</v>
      </c>
      <c r="CU138" s="160">
        <f>SUMPRODUCT((CT$3=المنصرف!$E$3:$E$717)*1,('بيان العهد والتسويات'!$C138=المنصرف!$C$3:$C$717)*1,المنصرف!$J$3:$J$717)</f>
        <v>0</v>
      </c>
      <c r="CV138" s="160">
        <f>SUMPRODUCT((CV$3=المنصرف!$E$3:$E$717)*1,('بيان العهد والتسويات'!$C138=المنصرف!$C$3:$C$717)*1,المنصرف!$G$3:$G$717)</f>
        <v>0</v>
      </c>
      <c r="CW138" s="160">
        <f>SUMPRODUCT((CV$3=المنصرف!$E$3:$E$717)*1,('بيان العهد والتسويات'!$C138=المنصرف!$C$3:$C$717)*1,المنصرف!$J$3:$J$717)</f>
        <v>0</v>
      </c>
      <c r="CX138" s="160">
        <f>SUMPRODUCT((CX$3=المنصرف!$E$3:$E$717)*1,('بيان العهد والتسويات'!$C138=المنصرف!$C$3:$C$717)*1,المنصرف!$G$3:$G$717)</f>
        <v>0</v>
      </c>
      <c r="CY138" s="160">
        <f>SUMPRODUCT((CX$3=المنصرف!$E$3:$E$717)*1,('بيان العهد والتسويات'!$C138=المنصرف!$C$3:$C$717)*1,المنصرف!$J$3:$J$717)</f>
        <v>0</v>
      </c>
      <c r="CZ138" s="160">
        <f>SUMPRODUCT((CZ$3=المنصرف!$E$3:$E$717)*1,('بيان العهد والتسويات'!$C138=المنصرف!$C$3:$C$717)*1,المنصرف!$G$3:$G$717)</f>
        <v>0</v>
      </c>
      <c r="DA138" s="160">
        <f>SUMPRODUCT((CZ$3=المنصرف!$E$3:$E$717)*1,('بيان العهد والتسويات'!$C138=المنصرف!$C$3:$C$717)*1,المنصرف!$J$3:$J$717)</f>
        <v>0</v>
      </c>
    </row>
    <row r="139" spans="3:105" ht="20.25" x14ac:dyDescent="0.15">
      <c r="C139" s="134">
        <v>45971</v>
      </c>
      <c r="D139" s="121">
        <f>SUMPRODUCT(($D$3=المنصرف!$E$3:$E$717)*1,('بيان العهد والتسويات'!$C139=المنصرف!$C$3:$C$717)*1,المنصرف!$G$3:$G$717)</f>
        <v>0</v>
      </c>
      <c r="E139" s="122">
        <f>SUMPRODUCT(($D$3=المنصرف!$E$3:$E$717)*1,('بيان العهد والتسويات'!$C139=المنصرف!$C$3:$C$717)*1,المنصرف!$J$3:$J$717)</f>
        <v>0</v>
      </c>
      <c r="F139" s="124">
        <f>SUMPRODUCT(($F$3=المنصرف!$E$3:$E$717)*1,('بيان العهد والتسويات'!$C139=المنصرف!$C$3:$C$717)*1,المنصرف!$G$3:$G$717)</f>
        <v>0</v>
      </c>
      <c r="G139" s="123">
        <f>SUMPRODUCT(($F$3=المنصرف!$E$3:$E$717)*1,('بيان العهد والتسويات'!$C139=المنصرف!$C$3:$C$717)*1,المنصرف!$J$3:$J$717)</f>
        <v>0</v>
      </c>
      <c r="H139" s="121">
        <f>SUMPRODUCT(($H$3=المنصرف!$E$3:$E$717)*1,('بيان العهد والتسويات'!$C139=المنصرف!$C$3:$C$717)*1,المنصرف!$G$3:$G$717)</f>
        <v>0</v>
      </c>
      <c r="I139" s="122">
        <f>SUMPRODUCT(($H$3=المنصرف!$E$3:$E$717)*1,('بيان العهد والتسويات'!$C139=المنصرف!$C$3:$C$717)*1,المنصرف!$J$3:$J$717)</f>
        <v>0</v>
      </c>
      <c r="J139" s="124">
        <f>SUMPRODUCT(($J$3=المنصرف!$E$3:$E$717)*1,('بيان العهد والتسويات'!$C139=المنصرف!$C$3:$C$717)*1,المنصرف!$G$3:$G$717)</f>
        <v>0</v>
      </c>
      <c r="K139" s="123">
        <f>SUMPRODUCT(($J$3=المنصرف!$E$3:$E$717)*1,('بيان العهد والتسويات'!$C139=المنصرف!$C$3:$C$717)*1,المنصرف!$J$3:$J$717)</f>
        <v>0</v>
      </c>
      <c r="L139" s="121">
        <f>SUMPRODUCT(($L$3=المنصرف!$E$3:$E$717)*1,('بيان العهد والتسويات'!$C139=المنصرف!$C$3:$C$717)*1,المنصرف!$G$3:$G$717)</f>
        <v>0</v>
      </c>
      <c r="M139" s="122">
        <f>SUMPRODUCT(($L$3=المنصرف!$E$3:$E$717)*1,('بيان العهد والتسويات'!$C139=المنصرف!$C$3:$C$717)*1,المنصرف!$J$3:$J$717)</f>
        <v>0</v>
      </c>
      <c r="N139" s="124">
        <f>SUMPRODUCT(($N$3=المنصرف!$E$3:$E$717)*1,('بيان العهد والتسويات'!$C139=المنصرف!$C$3:$C$717)*1,المنصرف!$G$3:$G$717)</f>
        <v>0</v>
      </c>
      <c r="O139" s="123">
        <f>SUMPRODUCT(($N$3=المنصرف!$E$3:$E$717)*1,('بيان العهد والتسويات'!$C139=المنصرف!$C$3:$C$717)*1,المنصرف!$J$3:$J$717)</f>
        <v>0</v>
      </c>
      <c r="P139" s="121">
        <f>SUMPRODUCT(($P$3=المنصرف!$E$3:$E$717)*1,('بيان العهد والتسويات'!$C139=المنصرف!$C$3:$C$717)*1,المنصرف!$G$3:$G$717)</f>
        <v>0</v>
      </c>
      <c r="Q139" s="122">
        <f>SUMPRODUCT(($P$3=المنصرف!$E$3:$E$717)*1,('بيان العهد والتسويات'!$C139=المنصرف!$C$3:$C$717)*1,المنصرف!$J$3:$J$717)</f>
        <v>0</v>
      </c>
      <c r="R139" s="124">
        <f>SUMPRODUCT(($R$3=المنصرف!$E$3:$E$717)*1,('بيان العهد والتسويات'!$C139=المنصرف!$C$3:$C$717)*1,المنصرف!$G$3:$G$717)</f>
        <v>0</v>
      </c>
      <c r="S139" s="123">
        <f>SUMPRODUCT(($R$3=المنصرف!$E$3:$E$717)*1,('بيان العهد والتسويات'!$C139=المنصرف!$C$3:$C$717)*1,المنصرف!$J$3:$J$717)</f>
        <v>0</v>
      </c>
      <c r="T139" s="121">
        <f>SUMPRODUCT(($T$3=المنصرف!$E$3:$E$717)*1,('بيان العهد والتسويات'!$C139=المنصرف!$C$3:$C$717)*1,المنصرف!$G$3:$G$717)</f>
        <v>0</v>
      </c>
      <c r="U139" s="122">
        <f>SUMPRODUCT(($T$3=المنصرف!$E$3:$E$717)*1,('بيان العهد والتسويات'!$C139=المنصرف!$C$3:$C$717)*1,المنصرف!$J$3:$J$717)</f>
        <v>0</v>
      </c>
      <c r="V139" s="124">
        <f>SUMPRODUCT(($V$3=المنصرف!$E$3:$E$717)*1,('بيان العهد والتسويات'!$C139=المنصرف!$C$3:$C$717)*1,المنصرف!$G$3:$G$717)</f>
        <v>0</v>
      </c>
      <c r="W139" s="123">
        <f>SUMPRODUCT(($V$3=المنصرف!$E$3:$E$717)*1,('بيان العهد والتسويات'!$C139=المنصرف!$C$3:$C$717)*1,المنصرف!$J$3:$J$717)</f>
        <v>0</v>
      </c>
      <c r="X139" s="121">
        <f>SUMPRODUCT(($X$3=المنصرف!$E$3:$E$717)*1,('بيان العهد والتسويات'!$C139=المنصرف!$C$3:$C$717)*1,المنصرف!$G$3:$G$717)</f>
        <v>0</v>
      </c>
      <c r="Y139" s="122">
        <f>SUMPRODUCT(($X$3=المنصرف!$E$3:$E$717)*1,('بيان العهد والتسويات'!$C139=المنصرف!$C$3:$C$717)*1,المنصرف!$J$3:$J$717)</f>
        <v>0</v>
      </c>
      <c r="Z139" s="124">
        <f>SUMPRODUCT(($Z$3=المنصرف!$E$3:$E$717)*1,('بيان العهد والتسويات'!$C139=المنصرف!$C$3:$C$717)*1,المنصرف!$G$3:$G$717)</f>
        <v>0</v>
      </c>
      <c r="AA139" s="123">
        <f>SUMPRODUCT(($Z$3=المنصرف!$E$3:$E$717)*1,('بيان العهد والتسويات'!$C139=المنصرف!$C$3:$C$717)*1,المنصرف!$J$3:$J$717)</f>
        <v>0</v>
      </c>
      <c r="AB139" s="121">
        <f>SUMPRODUCT(($AB$3=المنصرف!$E$3:$E$717)*1,('بيان العهد والتسويات'!$C139=المنصرف!$C$3:$C$717)*1,المنصرف!$G$3:$G$717)</f>
        <v>0</v>
      </c>
      <c r="AC139" s="122">
        <f>SUMPRODUCT(($AB$3=المنصرف!$E$3:$E$717)*1,('بيان العهد والتسويات'!$C139=المنصرف!$C$3:$C$717)*1,المنصرف!$J$3:$J$717)</f>
        <v>0</v>
      </c>
      <c r="AD139" s="124">
        <f>SUMPRODUCT(($AD$3=المنصرف!$E$3:$E$717)*1,('بيان العهد والتسويات'!$C139=المنصرف!$C$3:$C$717)*1,المنصرف!$G$3:$G$717)</f>
        <v>0</v>
      </c>
      <c r="AE139" s="123">
        <f>SUMPRODUCT(($AD$3=المنصرف!$E$3:$E$717)*1,('بيان العهد والتسويات'!$C139=المنصرف!$C$3:$C$717)*1,المنصرف!$J$3:$J$717)</f>
        <v>0</v>
      </c>
      <c r="AF139" s="121">
        <f>SUMPRODUCT(($AF$3=المنصرف!$E$3:$E$717)*1,('بيان العهد والتسويات'!$C139=المنصرف!$C$3:$C$717)*1,المنصرف!$G$3:$G$717)</f>
        <v>0</v>
      </c>
      <c r="AG139" s="122">
        <f>SUMPRODUCT(($AF$3=المنصرف!$E$3:$E$717)*1,('بيان العهد والتسويات'!$C139=المنصرف!$C$3:$C$717)*1,المنصرف!$J$3:$J$717)</f>
        <v>0</v>
      </c>
      <c r="AH139" s="124">
        <f>SUMPRODUCT(($AH$3=المنصرف!$E$3:$E$717)*1,('بيان العهد والتسويات'!$C139=المنصرف!$C$3:$C$717)*1,المنصرف!$G$3:$G$717)</f>
        <v>0</v>
      </c>
      <c r="AI139" s="123">
        <f>SUMPRODUCT(($AH$3=المنصرف!$E$3:$E$717)*1,('بيان العهد والتسويات'!$C139=المنصرف!$C$3:$C$717)*1,المنصرف!$J$3:$J$717)</f>
        <v>0</v>
      </c>
      <c r="AJ139" s="145">
        <f>SUMPRODUCT((AJ$3=المنصرف!$E$3:$E$717)*1,('بيان العهد والتسويات'!$C139=المنصرف!$C$3:$C$717)*1,المنصرف!$G$3:$G$717)</f>
        <v>0</v>
      </c>
      <c r="AK139" s="145">
        <f>SUMPRODUCT((AJ$3=المنصرف!$E$3:$E$717)*1,('بيان العهد والتسويات'!$C139=المنصرف!$C$3:$C$717)*1,المنصرف!$J$3:$J$717)</f>
        <v>0</v>
      </c>
      <c r="AL139" s="161">
        <f>SUMPRODUCT((AL$3=المنصرف!$E$3:$E$717)*1,('بيان العهد والتسويات'!$C139=المنصرف!$C$3:$C$717)*1,المنصرف!$G$3:$G$717)</f>
        <v>0</v>
      </c>
      <c r="AM139" s="161">
        <f>SUMPRODUCT((AL$3=المنصرف!$E$3:$E$717)*1,('بيان العهد والتسويات'!$C139=المنصرف!$C$3:$C$717)*1,المنصرف!$J$3:$J$717)</f>
        <v>0</v>
      </c>
      <c r="AN139" s="160">
        <f>SUMPRODUCT((AN$3=المنصرف!$E$3:$E$717)*1,('بيان العهد والتسويات'!$C139=المنصرف!$C$3:$C$717)*1,المنصرف!$G$3:$G$717)</f>
        <v>0</v>
      </c>
      <c r="AO139" s="160">
        <f>SUMPRODUCT((AN$3=المنصرف!$E$3:$E$717)*1,('بيان العهد والتسويات'!$C139=المنصرف!$C$3:$C$717)*1,المنصرف!$J$3:$J$717)</f>
        <v>0</v>
      </c>
      <c r="AP139" s="160">
        <f>SUMPRODUCT((AP$3=المنصرف!$E$3:$E$717)*1,('بيان العهد والتسويات'!$C139=المنصرف!$C$3:$C$717)*1,المنصرف!$G$3:$G$717)</f>
        <v>0</v>
      </c>
      <c r="AQ139" s="160">
        <f>SUMPRODUCT((AP$3=المنصرف!$E$3:$E$717)*1,('بيان العهد والتسويات'!$C139=المنصرف!$C$3:$C$717)*1,المنصرف!$J$3:$J$717)</f>
        <v>0</v>
      </c>
      <c r="AR139" s="160">
        <f>SUMPRODUCT((AR$3=المنصرف!$E$3:$E$717)*1,('بيان العهد والتسويات'!$C139=المنصرف!$C$3:$C$717)*1,المنصرف!$G$3:$G$717)</f>
        <v>0</v>
      </c>
      <c r="AS139" s="160">
        <f>SUMPRODUCT((AR$3=المنصرف!$E$3:$E$717)*1,('بيان العهد والتسويات'!$C139=المنصرف!$C$3:$C$717)*1,المنصرف!$J$3:$J$717)</f>
        <v>0</v>
      </c>
      <c r="AT139" s="160">
        <f>SUMPRODUCT((AT$3=المنصرف!$E$3:$E$717)*1,('بيان العهد والتسويات'!$C139=المنصرف!$C$3:$C$717)*1,المنصرف!$G$3:$G$717)</f>
        <v>0</v>
      </c>
      <c r="AU139" s="160">
        <f>SUMPRODUCT((AT$3=المنصرف!$E$3:$E$717)*1,('بيان العهد والتسويات'!$C139=المنصرف!$C$3:$C$717)*1,المنصرف!$J$3:$J$717)</f>
        <v>0</v>
      </c>
      <c r="AV139" s="160">
        <f>SUMPRODUCT((AV$3=المنصرف!$E$3:$E$717)*1,('بيان العهد والتسويات'!$C139=المنصرف!$C$3:$C$717)*1,المنصرف!$G$3:$G$717)</f>
        <v>0</v>
      </c>
      <c r="AW139" s="160">
        <f>SUMPRODUCT((AV$3=المنصرف!$E$3:$E$717)*1,('بيان العهد والتسويات'!$C139=المنصرف!$C$3:$C$717)*1,المنصرف!$J$3:$J$717)</f>
        <v>0</v>
      </c>
      <c r="AX139" s="160">
        <f>SUMPRODUCT((AX$3=المنصرف!$E$3:$E$717)*1,('بيان العهد والتسويات'!$C139=المنصرف!$C$3:$C$717)*1,المنصرف!$G$3:$G$717)</f>
        <v>0</v>
      </c>
      <c r="AY139" s="160">
        <f>SUMPRODUCT((AX$3=المنصرف!$E$3:$E$717)*1,('بيان العهد والتسويات'!$C139=المنصرف!$C$3:$C$717)*1,المنصرف!$J$3:$J$717)</f>
        <v>0</v>
      </c>
      <c r="AZ139" s="160">
        <f>SUMPRODUCT((AZ$3=المنصرف!$E$3:$E$717)*1,('بيان العهد والتسويات'!$C139=المنصرف!$C$3:$C$717)*1,المنصرف!$G$3:$G$717)</f>
        <v>0</v>
      </c>
      <c r="BA139" s="160">
        <f>SUMPRODUCT((AZ$3=المنصرف!$E$3:$E$717)*1,('بيان العهد والتسويات'!$C139=المنصرف!$C$3:$C$717)*1,المنصرف!$J$3:$J$717)</f>
        <v>0</v>
      </c>
      <c r="BB139" s="160">
        <f>SUMPRODUCT((BB$3=المنصرف!$E$3:$E$717)*1,('بيان العهد والتسويات'!$C139=المنصرف!$C$3:$C$717)*1,المنصرف!$G$3:$G$717)</f>
        <v>0</v>
      </c>
      <c r="BC139" s="160">
        <f>SUMPRODUCT((BB$3=المنصرف!$E$3:$E$717)*1,('بيان العهد والتسويات'!$C139=المنصرف!$C$3:$C$717)*1,المنصرف!$J$3:$J$717)</f>
        <v>0</v>
      </c>
      <c r="BD139" s="160">
        <f>SUMPRODUCT((BD$3=المنصرف!$E$3:$E$717)*1,('بيان العهد والتسويات'!$C139=المنصرف!$C$3:$C$717)*1,المنصرف!$G$3:$G$717)</f>
        <v>0</v>
      </c>
      <c r="BE139" s="160">
        <f>SUMPRODUCT((BD$3=المنصرف!$E$3:$E$717)*1,('بيان العهد والتسويات'!$C139=المنصرف!$C$3:$C$717)*1,المنصرف!$J$3:$J$717)</f>
        <v>0</v>
      </c>
      <c r="BF139" s="160">
        <f>SUMPRODUCT((BF$3=المنصرف!$E$3:$E$717)*1,('بيان العهد والتسويات'!$C139=المنصرف!$C$3:$C$717)*1,المنصرف!$G$3:$G$717)</f>
        <v>0</v>
      </c>
      <c r="BG139" s="160">
        <f>SUMPRODUCT((BF$3=المنصرف!$E$3:$E$717)*1,('بيان العهد والتسويات'!$C139=المنصرف!$C$3:$C$717)*1,المنصرف!$J$3:$J$717)</f>
        <v>0</v>
      </c>
      <c r="BH139" s="160">
        <f>SUMPRODUCT((BH$3=المنصرف!$E$3:$E$717)*1,('بيان العهد والتسويات'!$C139=المنصرف!$C$3:$C$717)*1,المنصرف!$G$3:$G$717)</f>
        <v>0</v>
      </c>
      <c r="BI139" s="160">
        <f>SUMPRODUCT((BH$3=المنصرف!$E$3:$E$717)*1,('بيان العهد والتسويات'!$C139=المنصرف!$C$3:$C$717)*1,المنصرف!$J$3:$J$717)</f>
        <v>0</v>
      </c>
      <c r="BJ139" s="160">
        <f>SUMPRODUCT((BJ$3=المنصرف!$E$3:$E$717)*1,('بيان العهد والتسويات'!$C139=المنصرف!$C$3:$C$717)*1,المنصرف!$G$3:$G$717)</f>
        <v>0</v>
      </c>
      <c r="BK139" s="160">
        <f>SUMPRODUCT((BJ$3=المنصرف!$E$3:$E$717)*1,('بيان العهد والتسويات'!$C139=المنصرف!$C$3:$C$717)*1,المنصرف!$J$3:$J$717)</f>
        <v>0</v>
      </c>
      <c r="BL139" s="160">
        <f>SUMPRODUCT((BL$3=المنصرف!$E$3:$E$717)*1,('بيان العهد والتسويات'!$C139=المنصرف!$C$3:$C$717)*1,المنصرف!$G$3:$G$717)</f>
        <v>0</v>
      </c>
      <c r="BM139" s="160">
        <f>SUMPRODUCT((BL$3=المنصرف!$E$3:$E$717)*1,('بيان العهد والتسويات'!$C139=المنصرف!$C$3:$C$717)*1,المنصرف!$J$3:$J$717)</f>
        <v>0</v>
      </c>
      <c r="BN139" s="160">
        <f>SUMPRODUCT((BN$3=المنصرف!$E$3:$E$717)*1,('بيان العهد والتسويات'!$C139=المنصرف!$C$3:$C$717)*1,المنصرف!$G$3:$G$717)</f>
        <v>0</v>
      </c>
      <c r="BO139" s="160">
        <f>SUMPRODUCT((BN$3=المنصرف!$E$3:$E$717)*1,('بيان العهد والتسويات'!$C139=المنصرف!$C$3:$C$717)*1,المنصرف!$J$3:$J$717)</f>
        <v>0</v>
      </c>
      <c r="BP139" s="160">
        <f>SUMPRODUCT((BP$3=المنصرف!$E$3:$E$717)*1,('بيان العهد والتسويات'!$C139=المنصرف!$C$3:$C$717)*1,المنصرف!$G$3:$G$717)</f>
        <v>0</v>
      </c>
      <c r="BQ139" s="160">
        <f>SUMPRODUCT((BP$3=المنصرف!$E$3:$E$717)*1,('بيان العهد والتسويات'!$C139=المنصرف!$C$3:$C$717)*1,المنصرف!$J$3:$J$717)</f>
        <v>0</v>
      </c>
      <c r="BR139" s="160">
        <f>SUMPRODUCT((BR$3=المنصرف!$E$3:$E$717)*1,('بيان العهد والتسويات'!$C139=المنصرف!$C$3:$C$717)*1,المنصرف!$G$3:$G$717)</f>
        <v>0</v>
      </c>
      <c r="BS139" s="160">
        <f>SUMPRODUCT((BR$3=المنصرف!$E$3:$E$717)*1,('بيان العهد والتسويات'!$C139=المنصرف!$C$3:$C$717)*1,المنصرف!$J$3:$J$717)</f>
        <v>0</v>
      </c>
      <c r="BT139" s="160">
        <f>SUMPRODUCT((BT$3=المنصرف!$E$3:$E$717)*1,('بيان العهد والتسويات'!$C139=المنصرف!$C$3:$C$717)*1,المنصرف!$G$3:$G$717)</f>
        <v>0</v>
      </c>
      <c r="BU139" s="160">
        <f>SUMPRODUCT((BT$3=المنصرف!$E$3:$E$717)*1,('بيان العهد والتسويات'!$C139=المنصرف!$C$3:$C$717)*1,المنصرف!$J$3:$J$717)</f>
        <v>0</v>
      </c>
      <c r="BV139" s="160">
        <f>SUMPRODUCT((BV$3=المنصرف!$E$3:$E$717)*1,('بيان العهد والتسويات'!$C139=المنصرف!$C$3:$C$717)*1,المنصرف!$G$3:$G$717)</f>
        <v>0</v>
      </c>
      <c r="BW139" s="160">
        <f>SUMPRODUCT((BV$3=المنصرف!$E$3:$E$717)*1,('بيان العهد والتسويات'!$C139=المنصرف!$C$3:$C$717)*1,المنصرف!$J$3:$J$717)</f>
        <v>0</v>
      </c>
      <c r="BX139" s="160">
        <f>SUMPRODUCT((BX$3=المنصرف!$E$3:$E$717)*1,('بيان العهد والتسويات'!$C139=المنصرف!$C$3:$C$717)*1,المنصرف!$G$3:$G$717)</f>
        <v>0</v>
      </c>
      <c r="BY139" s="160">
        <f>SUMPRODUCT((BX$3=المنصرف!$E$3:$E$717)*1,('بيان العهد والتسويات'!$C139=المنصرف!$C$3:$C$717)*1,المنصرف!$J$3:$J$717)</f>
        <v>0</v>
      </c>
      <c r="BZ139" s="160">
        <f>SUMPRODUCT((BZ$3=المنصرف!$E$3:$E$717)*1,('بيان العهد والتسويات'!$C139=المنصرف!$C$3:$C$717)*1,المنصرف!$G$3:$G$717)</f>
        <v>0</v>
      </c>
      <c r="CA139" s="160">
        <f>SUMPRODUCT((BZ$3=المنصرف!$E$3:$E$717)*1,('بيان العهد والتسويات'!$C139=المنصرف!$C$3:$C$717)*1,المنصرف!$J$3:$J$717)</f>
        <v>0</v>
      </c>
      <c r="CB139" s="160">
        <f>SUMPRODUCT((CB$3=المنصرف!$E$3:$E$717)*1,('بيان العهد والتسويات'!$C139=المنصرف!$C$3:$C$717)*1,المنصرف!$G$3:$G$717)</f>
        <v>0</v>
      </c>
      <c r="CC139" s="160">
        <f>SUMPRODUCT((CB$3=المنصرف!$E$3:$E$717)*1,('بيان العهد والتسويات'!$C139=المنصرف!$C$3:$C$717)*1,المنصرف!$J$3:$J$717)</f>
        <v>0</v>
      </c>
      <c r="CD139" s="160">
        <f>SUMPRODUCT((CD$3=المنصرف!$E$3:$E$717)*1,('بيان العهد والتسويات'!$C139=المنصرف!$C$3:$C$717)*1,المنصرف!$G$3:$G$717)</f>
        <v>0</v>
      </c>
      <c r="CE139" s="160">
        <f>SUMPRODUCT((CD$3=المنصرف!$E$3:$E$717)*1,('بيان العهد والتسويات'!$C139=المنصرف!$C$3:$C$717)*1,المنصرف!$J$3:$J$717)</f>
        <v>0</v>
      </c>
      <c r="CF139" s="160">
        <f>SUMPRODUCT((CF$3=المنصرف!$E$3:$E$717)*1,('بيان العهد والتسويات'!$C139=المنصرف!$C$3:$C$717)*1,المنصرف!$G$3:$G$717)</f>
        <v>0</v>
      </c>
      <c r="CG139" s="160">
        <f>SUMPRODUCT((CF$3=المنصرف!$E$3:$E$717)*1,('بيان العهد والتسويات'!$C139=المنصرف!$C$3:$C$717)*1,المنصرف!$J$3:$J$717)</f>
        <v>0</v>
      </c>
      <c r="CH139" s="160">
        <f>SUMPRODUCT((CH$3=المنصرف!$E$3:$E$717)*1,('بيان العهد والتسويات'!$C139=المنصرف!$C$3:$C$717)*1,المنصرف!$G$3:$G$717)</f>
        <v>0</v>
      </c>
      <c r="CI139" s="160">
        <f>SUMPRODUCT((CH$3=المنصرف!$E$3:$E$717)*1,('بيان العهد والتسويات'!$C139=المنصرف!$C$3:$C$717)*1,المنصرف!$J$3:$J$717)</f>
        <v>0</v>
      </c>
      <c r="CJ139" s="160">
        <f>SUMPRODUCT((CJ$3=المنصرف!$E$3:$E$717)*1,('بيان العهد والتسويات'!$C139=المنصرف!$C$3:$C$717)*1,المنصرف!$G$3:$G$717)</f>
        <v>0</v>
      </c>
      <c r="CK139" s="160">
        <f>SUMPRODUCT((CJ$3=المنصرف!$E$3:$E$717)*1,('بيان العهد والتسويات'!$C139=المنصرف!$C$3:$C$717)*1,المنصرف!$J$3:$J$717)</f>
        <v>0</v>
      </c>
      <c r="CL139" s="160">
        <f>SUMPRODUCT((CL$3=المنصرف!$E$3:$E$717)*1,('بيان العهد والتسويات'!$C139=المنصرف!$C$3:$C$717)*1,المنصرف!$G$3:$G$717)</f>
        <v>0</v>
      </c>
      <c r="CM139" s="160">
        <f>SUMPRODUCT((CL$3=المنصرف!$E$3:$E$717)*1,('بيان العهد والتسويات'!$C139=المنصرف!$C$3:$C$717)*1,المنصرف!$J$3:$J$717)</f>
        <v>0</v>
      </c>
      <c r="CN139" s="160">
        <f>SUMPRODUCT((CN$3=المنصرف!$E$3:$E$717)*1,('بيان العهد والتسويات'!$C139=المنصرف!$C$3:$C$717)*1,المنصرف!$G$3:$G$717)</f>
        <v>0</v>
      </c>
      <c r="CO139" s="160">
        <f>SUMPRODUCT((CN$3=المنصرف!$E$3:$E$717)*1,('بيان العهد والتسويات'!$C139=المنصرف!$C$3:$C$717)*1,المنصرف!$J$3:$J$717)</f>
        <v>0</v>
      </c>
      <c r="CP139" s="160">
        <f>SUMPRODUCT((CP$3=المنصرف!$E$3:$E$717)*1,('بيان العهد والتسويات'!$C139=المنصرف!$C$3:$C$717)*1,المنصرف!$G$3:$G$717)</f>
        <v>0</v>
      </c>
      <c r="CQ139" s="160">
        <f>SUMPRODUCT((CP$3=المنصرف!$E$3:$E$717)*1,('بيان العهد والتسويات'!$C139=المنصرف!$C$3:$C$717)*1,المنصرف!$J$3:$J$717)</f>
        <v>0</v>
      </c>
      <c r="CR139" s="160">
        <f>SUMPRODUCT((CR$3=المنصرف!$E$3:$E$717)*1,('بيان العهد والتسويات'!$C139=المنصرف!$C$3:$C$717)*1,المنصرف!$G$3:$G$717)</f>
        <v>0</v>
      </c>
      <c r="CS139" s="160">
        <f>SUMPRODUCT((CR$3=المنصرف!$E$3:$E$717)*1,('بيان العهد والتسويات'!$C139=المنصرف!$C$3:$C$717)*1,المنصرف!$J$3:$J$717)</f>
        <v>0</v>
      </c>
      <c r="CT139" s="160">
        <f>SUMPRODUCT((CT$3=المنصرف!$E$3:$E$717)*1,('بيان العهد والتسويات'!$C139=المنصرف!$C$3:$C$717)*1,المنصرف!$G$3:$G$717)</f>
        <v>0</v>
      </c>
      <c r="CU139" s="160">
        <f>SUMPRODUCT((CT$3=المنصرف!$E$3:$E$717)*1,('بيان العهد والتسويات'!$C139=المنصرف!$C$3:$C$717)*1,المنصرف!$J$3:$J$717)</f>
        <v>0</v>
      </c>
      <c r="CV139" s="160">
        <f>SUMPRODUCT((CV$3=المنصرف!$E$3:$E$717)*1,('بيان العهد والتسويات'!$C139=المنصرف!$C$3:$C$717)*1,المنصرف!$G$3:$G$717)</f>
        <v>0</v>
      </c>
      <c r="CW139" s="160">
        <f>SUMPRODUCT((CV$3=المنصرف!$E$3:$E$717)*1,('بيان العهد والتسويات'!$C139=المنصرف!$C$3:$C$717)*1,المنصرف!$J$3:$J$717)</f>
        <v>0</v>
      </c>
      <c r="CX139" s="160">
        <f>SUMPRODUCT((CX$3=المنصرف!$E$3:$E$717)*1,('بيان العهد والتسويات'!$C139=المنصرف!$C$3:$C$717)*1,المنصرف!$G$3:$G$717)</f>
        <v>0</v>
      </c>
      <c r="CY139" s="160">
        <f>SUMPRODUCT((CX$3=المنصرف!$E$3:$E$717)*1,('بيان العهد والتسويات'!$C139=المنصرف!$C$3:$C$717)*1,المنصرف!$J$3:$J$717)</f>
        <v>0</v>
      </c>
      <c r="CZ139" s="160">
        <f>SUMPRODUCT((CZ$3=المنصرف!$E$3:$E$717)*1,('بيان العهد والتسويات'!$C139=المنصرف!$C$3:$C$717)*1,المنصرف!$G$3:$G$717)</f>
        <v>0</v>
      </c>
      <c r="DA139" s="160">
        <f>SUMPRODUCT((CZ$3=المنصرف!$E$3:$E$717)*1,('بيان العهد والتسويات'!$C139=المنصرف!$C$3:$C$717)*1,المنصرف!$J$3:$J$717)</f>
        <v>0</v>
      </c>
    </row>
    <row r="140" spans="3:105" ht="20.25" x14ac:dyDescent="0.15">
      <c r="C140" s="134">
        <v>45972</v>
      </c>
      <c r="D140" s="121">
        <f>SUMPRODUCT(($D$3=المنصرف!$E$3:$E$717)*1,('بيان العهد والتسويات'!$C140=المنصرف!$C$3:$C$717)*1,المنصرف!$G$3:$G$717)</f>
        <v>0</v>
      </c>
      <c r="E140" s="122">
        <f>SUMPRODUCT(($D$3=المنصرف!$E$3:$E$717)*1,('بيان العهد والتسويات'!$C140=المنصرف!$C$3:$C$717)*1,المنصرف!$J$3:$J$717)</f>
        <v>0</v>
      </c>
      <c r="F140" s="124">
        <f>SUMPRODUCT(($F$3=المنصرف!$E$3:$E$717)*1,('بيان العهد والتسويات'!$C140=المنصرف!$C$3:$C$717)*1,المنصرف!$G$3:$G$717)</f>
        <v>0</v>
      </c>
      <c r="G140" s="123">
        <f>SUMPRODUCT(($F$3=المنصرف!$E$3:$E$717)*1,('بيان العهد والتسويات'!$C140=المنصرف!$C$3:$C$717)*1,المنصرف!$J$3:$J$717)</f>
        <v>0</v>
      </c>
      <c r="H140" s="121">
        <f>SUMPRODUCT(($H$3=المنصرف!$E$3:$E$717)*1,('بيان العهد والتسويات'!$C140=المنصرف!$C$3:$C$717)*1,المنصرف!$G$3:$G$717)</f>
        <v>0</v>
      </c>
      <c r="I140" s="122">
        <f>SUMPRODUCT(($H$3=المنصرف!$E$3:$E$717)*1,('بيان العهد والتسويات'!$C140=المنصرف!$C$3:$C$717)*1,المنصرف!$J$3:$J$717)</f>
        <v>0</v>
      </c>
      <c r="J140" s="124">
        <f>SUMPRODUCT(($J$3=المنصرف!$E$3:$E$717)*1,('بيان العهد والتسويات'!$C140=المنصرف!$C$3:$C$717)*1,المنصرف!$G$3:$G$717)</f>
        <v>0</v>
      </c>
      <c r="K140" s="123">
        <f>SUMPRODUCT(($J$3=المنصرف!$E$3:$E$717)*1,('بيان العهد والتسويات'!$C140=المنصرف!$C$3:$C$717)*1,المنصرف!$J$3:$J$717)</f>
        <v>0</v>
      </c>
      <c r="L140" s="121">
        <f>SUMPRODUCT(($L$3=المنصرف!$E$3:$E$717)*1,('بيان العهد والتسويات'!$C140=المنصرف!$C$3:$C$717)*1,المنصرف!$G$3:$G$717)</f>
        <v>0</v>
      </c>
      <c r="M140" s="122">
        <f>SUMPRODUCT(($L$3=المنصرف!$E$3:$E$717)*1,('بيان العهد والتسويات'!$C140=المنصرف!$C$3:$C$717)*1,المنصرف!$J$3:$J$717)</f>
        <v>0</v>
      </c>
      <c r="N140" s="124">
        <f>SUMPRODUCT(($N$3=المنصرف!$E$3:$E$717)*1,('بيان العهد والتسويات'!$C140=المنصرف!$C$3:$C$717)*1,المنصرف!$G$3:$G$717)</f>
        <v>0</v>
      </c>
      <c r="O140" s="123">
        <f>SUMPRODUCT(($N$3=المنصرف!$E$3:$E$717)*1,('بيان العهد والتسويات'!$C140=المنصرف!$C$3:$C$717)*1,المنصرف!$J$3:$J$717)</f>
        <v>0</v>
      </c>
      <c r="P140" s="121">
        <f>SUMPRODUCT(($P$3=المنصرف!$E$3:$E$717)*1,('بيان العهد والتسويات'!$C140=المنصرف!$C$3:$C$717)*1,المنصرف!$G$3:$G$717)</f>
        <v>0</v>
      </c>
      <c r="Q140" s="122">
        <f>SUMPRODUCT(($P$3=المنصرف!$E$3:$E$717)*1,('بيان العهد والتسويات'!$C140=المنصرف!$C$3:$C$717)*1,المنصرف!$J$3:$J$717)</f>
        <v>0</v>
      </c>
      <c r="R140" s="124">
        <f>SUMPRODUCT(($R$3=المنصرف!$E$3:$E$717)*1,('بيان العهد والتسويات'!$C140=المنصرف!$C$3:$C$717)*1,المنصرف!$G$3:$G$717)</f>
        <v>0</v>
      </c>
      <c r="S140" s="123">
        <f>SUMPRODUCT(($R$3=المنصرف!$E$3:$E$717)*1,('بيان العهد والتسويات'!$C140=المنصرف!$C$3:$C$717)*1,المنصرف!$J$3:$J$717)</f>
        <v>0</v>
      </c>
      <c r="T140" s="121">
        <f>SUMPRODUCT(($T$3=المنصرف!$E$3:$E$717)*1,('بيان العهد والتسويات'!$C140=المنصرف!$C$3:$C$717)*1,المنصرف!$G$3:$G$717)</f>
        <v>0</v>
      </c>
      <c r="U140" s="122">
        <f>SUMPRODUCT(($T$3=المنصرف!$E$3:$E$717)*1,('بيان العهد والتسويات'!$C140=المنصرف!$C$3:$C$717)*1,المنصرف!$J$3:$J$717)</f>
        <v>0</v>
      </c>
      <c r="V140" s="124">
        <f>SUMPRODUCT(($V$3=المنصرف!$E$3:$E$717)*1,('بيان العهد والتسويات'!$C140=المنصرف!$C$3:$C$717)*1,المنصرف!$G$3:$G$717)</f>
        <v>0</v>
      </c>
      <c r="W140" s="123">
        <f>SUMPRODUCT(($V$3=المنصرف!$E$3:$E$717)*1,('بيان العهد والتسويات'!$C140=المنصرف!$C$3:$C$717)*1,المنصرف!$J$3:$J$717)</f>
        <v>0</v>
      </c>
      <c r="X140" s="121">
        <f>SUMPRODUCT(($X$3=المنصرف!$E$3:$E$717)*1,('بيان العهد والتسويات'!$C140=المنصرف!$C$3:$C$717)*1,المنصرف!$G$3:$G$717)</f>
        <v>0</v>
      </c>
      <c r="Y140" s="122">
        <f>SUMPRODUCT(($X$3=المنصرف!$E$3:$E$717)*1,('بيان العهد والتسويات'!$C140=المنصرف!$C$3:$C$717)*1,المنصرف!$J$3:$J$717)</f>
        <v>0</v>
      </c>
      <c r="Z140" s="124">
        <f>SUMPRODUCT(($Z$3=المنصرف!$E$3:$E$717)*1,('بيان العهد والتسويات'!$C140=المنصرف!$C$3:$C$717)*1,المنصرف!$G$3:$G$717)</f>
        <v>0</v>
      </c>
      <c r="AA140" s="123">
        <f>SUMPRODUCT(($Z$3=المنصرف!$E$3:$E$717)*1,('بيان العهد والتسويات'!$C140=المنصرف!$C$3:$C$717)*1,المنصرف!$J$3:$J$717)</f>
        <v>0</v>
      </c>
      <c r="AB140" s="121">
        <f>SUMPRODUCT(($AB$3=المنصرف!$E$3:$E$717)*1,('بيان العهد والتسويات'!$C140=المنصرف!$C$3:$C$717)*1,المنصرف!$G$3:$G$717)</f>
        <v>0</v>
      </c>
      <c r="AC140" s="122">
        <f>SUMPRODUCT(($AB$3=المنصرف!$E$3:$E$717)*1,('بيان العهد والتسويات'!$C140=المنصرف!$C$3:$C$717)*1,المنصرف!$J$3:$J$717)</f>
        <v>0</v>
      </c>
      <c r="AD140" s="124">
        <f>SUMPRODUCT(($AD$3=المنصرف!$E$3:$E$717)*1,('بيان العهد والتسويات'!$C140=المنصرف!$C$3:$C$717)*1,المنصرف!$G$3:$G$717)</f>
        <v>0</v>
      </c>
      <c r="AE140" s="123">
        <f>SUMPRODUCT(($AD$3=المنصرف!$E$3:$E$717)*1,('بيان العهد والتسويات'!$C140=المنصرف!$C$3:$C$717)*1,المنصرف!$J$3:$J$717)</f>
        <v>0</v>
      </c>
      <c r="AF140" s="121">
        <f>SUMPRODUCT(($AF$3=المنصرف!$E$3:$E$717)*1,('بيان العهد والتسويات'!$C140=المنصرف!$C$3:$C$717)*1,المنصرف!$G$3:$G$717)</f>
        <v>0</v>
      </c>
      <c r="AG140" s="122">
        <f>SUMPRODUCT(($AF$3=المنصرف!$E$3:$E$717)*1,('بيان العهد والتسويات'!$C140=المنصرف!$C$3:$C$717)*1,المنصرف!$J$3:$J$717)</f>
        <v>0</v>
      </c>
      <c r="AH140" s="124">
        <f>SUMPRODUCT(($AH$3=المنصرف!$E$3:$E$717)*1,('بيان العهد والتسويات'!$C140=المنصرف!$C$3:$C$717)*1,المنصرف!$G$3:$G$717)</f>
        <v>0</v>
      </c>
      <c r="AI140" s="123">
        <f>SUMPRODUCT(($AH$3=المنصرف!$E$3:$E$717)*1,('بيان العهد والتسويات'!$C140=المنصرف!$C$3:$C$717)*1,المنصرف!$J$3:$J$717)</f>
        <v>0</v>
      </c>
      <c r="AJ140" s="145">
        <f>SUMPRODUCT((AJ$3=المنصرف!$E$3:$E$717)*1,('بيان العهد والتسويات'!$C140=المنصرف!$C$3:$C$717)*1,المنصرف!$G$3:$G$717)</f>
        <v>0</v>
      </c>
      <c r="AK140" s="145">
        <f>SUMPRODUCT((AJ$3=المنصرف!$E$3:$E$717)*1,('بيان العهد والتسويات'!$C140=المنصرف!$C$3:$C$717)*1,المنصرف!$J$3:$J$717)</f>
        <v>0</v>
      </c>
      <c r="AL140" s="161">
        <f>SUMPRODUCT((AL$3=المنصرف!$E$3:$E$717)*1,('بيان العهد والتسويات'!$C140=المنصرف!$C$3:$C$717)*1,المنصرف!$G$3:$G$717)</f>
        <v>0</v>
      </c>
      <c r="AM140" s="161">
        <f>SUMPRODUCT((AL$3=المنصرف!$E$3:$E$717)*1,('بيان العهد والتسويات'!$C140=المنصرف!$C$3:$C$717)*1,المنصرف!$J$3:$J$717)</f>
        <v>0</v>
      </c>
      <c r="AN140" s="160">
        <f>SUMPRODUCT((AN$3=المنصرف!$E$3:$E$717)*1,('بيان العهد والتسويات'!$C140=المنصرف!$C$3:$C$717)*1,المنصرف!$G$3:$G$717)</f>
        <v>0</v>
      </c>
      <c r="AO140" s="160">
        <f>SUMPRODUCT((AN$3=المنصرف!$E$3:$E$717)*1,('بيان العهد والتسويات'!$C140=المنصرف!$C$3:$C$717)*1,المنصرف!$J$3:$J$717)</f>
        <v>0</v>
      </c>
      <c r="AP140" s="160">
        <f>SUMPRODUCT((AP$3=المنصرف!$E$3:$E$717)*1,('بيان العهد والتسويات'!$C140=المنصرف!$C$3:$C$717)*1,المنصرف!$G$3:$G$717)</f>
        <v>0</v>
      </c>
      <c r="AQ140" s="160">
        <f>SUMPRODUCT((AP$3=المنصرف!$E$3:$E$717)*1,('بيان العهد والتسويات'!$C140=المنصرف!$C$3:$C$717)*1,المنصرف!$J$3:$J$717)</f>
        <v>0</v>
      </c>
      <c r="AR140" s="160">
        <f>SUMPRODUCT((AR$3=المنصرف!$E$3:$E$717)*1,('بيان العهد والتسويات'!$C140=المنصرف!$C$3:$C$717)*1,المنصرف!$G$3:$G$717)</f>
        <v>0</v>
      </c>
      <c r="AS140" s="160">
        <f>SUMPRODUCT((AR$3=المنصرف!$E$3:$E$717)*1,('بيان العهد والتسويات'!$C140=المنصرف!$C$3:$C$717)*1,المنصرف!$J$3:$J$717)</f>
        <v>0</v>
      </c>
      <c r="AT140" s="160">
        <f>SUMPRODUCT((AT$3=المنصرف!$E$3:$E$717)*1,('بيان العهد والتسويات'!$C140=المنصرف!$C$3:$C$717)*1,المنصرف!$G$3:$G$717)</f>
        <v>0</v>
      </c>
      <c r="AU140" s="160">
        <f>SUMPRODUCT((AT$3=المنصرف!$E$3:$E$717)*1,('بيان العهد والتسويات'!$C140=المنصرف!$C$3:$C$717)*1,المنصرف!$J$3:$J$717)</f>
        <v>0</v>
      </c>
      <c r="AV140" s="160">
        <f>SUMPRODUCT((AV$3=المنصرف!$E$3:$E$717)*1,('بيان العهد والتسويات'!$C140=المنصرف!$C$3:$C$717)*1,المنصرف!$G$3:$G$717)</f>
        <v>0</v>
      </c>
      <c r="AW140" s="160">
        <f>SUMPRODUCT((AV$3=المنصرف!$E$3:$E$717)*1,('بيان العهد والتسويات'!$C140=المنصرف!$C$3:$C$717)*1,المنصرف!$J$3:$J$717)</f>
        <v>0</v>
      </c>
      <c r="AX140" s="160">
        <f>SUMPRODUCT((AX$3=المنصرف!$E$3:$E$717)*1,('بيان العهد والتسويات'!$C140=المنصرف!$C$3:$C$717)*1,المنصرف!$G$3:$G$717)</f>
        <v>0</v>
      </c>
      <c r="AY140" s="160">
        <f>SUMPRODUCT((AX$3=المنصرف!$E$3:$E$717)*1,('بيان العهد والتسويات'!$C140=المنصرف!$C$3:$C$717)*1,المنصرف!$J$3:$J$717)</f>
        <v>0</v>
      </c>
      <c r="AZ140" s="160">
        <f>SUMPRODUCT((AZ$3=المنصرف!$E$3:$E$717)*1,('بيان العهد والتسويات'!$C140=المنصرف!$C$3:$C$717)*1,المنصرف!$G$3:$G$717)</f>
        <v>0</v>
      </c>
      <c r="BA140" s="160">
        <f>SUMPRODUCT((AZ$3=المنصرف!$E$3:$E$717)*1,('بيان العهد والتسويات'!$C140=المنصرف!$C$3:$C$717)*1,المنصرف!$J$3:$J$717)</f>
        <v>0</v>
      </c>
      <c r="BB140" s="160">
        <f>SUMPRODUCT((BB$3=المنصرف!$E$3:$E$717)*1,('بيان العهد والتسويات'!$C140=المنصرف!$C$3:$C$717)*1,المنصرف!$G$3:$G$717)</f>
        <v>0</v>
      </c>
      <c r="BC140" s="160">
        <f>SUMPRODUCT((BB$3=المنصرف!$E$3:$E$717)*1,('بيان العهد والتسويات'!$C140=المنصرف!$C$3:$C$717)*1,المنصرف!$J$3:$J$717)</f>
        <v>0</v>
      </c>
      <c r="BD140" s="160">
        <f>SUMPRODUCT((BD$3=المنصرف!$E$3:$E$717)*1,('بيان العهد والتسويات'!$C140=المنصرف!$C$3:$C$717)*1,المنصرف!$G$3:$G$717)</f>
        <v>0</v>
      </c>
      <c r="BE140" s="160">
        <f>SUMPRODUCT((BD$3=المنصرف!$E$3:$E$717)*1,('بيان العهد والتسويات'!$C140=المنصرف!$C$3:$C$717)*1,المنصرف!$J$3:$J$717)</f>
        <v>0</v>
      </c>
      <c r="BF140" s="160">
        <f>SUMPRODUCT((BF$3=المنصرف!$E$3:$E$717)*1,('بيان العهد والتسويات'!$C140=المنصرف!$C$3:$C$717)*1,المنصرف!$G$3:$G$717)</f>
        <v>0</v>
      </c>
      <c r="BG140" s="160">
        <f>SUMPRODUCT((BF$3=المنصرف!$E$3:$E$717)*1,('بيان العهد والتسويات'!$C140=المنصرف!$C$3:$C$717)*1,المنصرف!$J$3:$J$717)</f>
        <v>0</v>
      </c>
      <c r="BH140" s="160">
        <f>SUMPRODUCT((BH$3=المنصرف!$E$3:$E$717)*1,('بيان العهد والتسويات'!$C140=المنصرف!$C$3:$C$717)*1,المنصرف!$G$3:$G$717)</f>
        <v>0</v>
      </c>
      <c r="BI140" s="160">
        <f>SUMPRODUCT((BH$3=المنصرف!$E$3:$E$717)*1,('بيان العهد والتسويات'!$C140=المنصرف!$C$3:$C$717)*1,المنصرف!$J$3:$J$717)</f>
        <v>0</v>
      </c>
      <c r="BJ140" s="160">
        <f>SUMPRODUCT((BJ$3=المنصرف!$E$3:$E$717)*1,('بيان العهد والتسويات'!$C140=المنصرف!$C$3:$C$717)*1,المنصرف!$G$3:$G$717)</f>
        <v>0</v>
      </c>
      <c r="BK140" s="160">
        <f>SUMPRODUCT((BJ$3=المنصرف!$E$3:$E$717)*1,('بيان العهد والتسويات'!$C140=المنصرف!$C$3:$C$717)*1,المنصرف!$J$3:$J$717)</f>
        <v>0</v>
      </c>
      <c r="BL140" s="160">
        <f>SUMPRODUCT((BL$3=المنصرف!$E$3:$E$717)*1,('بيان العهد والتسويات'!$C140=المنصرف!$C$3:$C$717)*1,المنصرف!$G$3:$G$717)</f>
        <v>0</v>
      </c>
      <c r="BM140" s="160">
        <f>SUMPRODUCT((BL$3=المنصرف!$E$3:$E$717)*1,('بيان العهد والتسويات'!$C140=المنصرف!$C$3:$C$717)*1,المنصرف!$J$3:$J$717)</f>
        <v>0</v>
      </c>
      <c r="BN140" s="160">
        <f>SUMPRODUCT((BN$3=المنصرف!$E$3:$E$717)*1,('بيان العهد والتسويات'!$C140=المنصرف!$C$3:$C$717)*1,المنصرف!$G$3:$G$717)</f>
        <v>0</v>
      </c>
      <c r="BO140" s="160">
        <f>SUMPRODUCT((BN$3=المنصرف!$E$3:$E$717)*1,('بيان العهد والتسويات'!$C140=المنصرف!$C$3:$C$717)*1,المنصرف!$J$3:$J$717)</f>
        <v>0</v>
      </c>
      <c r="BP140" s="160">
        <f>SUMPRODUCT((BP$3=المنصرف!$E$3:$E$717)*1,('بيان العهد والتسويات'!$C140=المنصرف!$C$3:$C$717)*1,المنصرف!$G$3:$G$717)</f>
        <v>0</v>
      </c>
      <c r="BQ140" s="160">
        <f>SUMPRODUCT((BP$3=المنصرف!$E$3:$E$717)*1,('بيان العهد والتسويات'!$C140=المنصرف!$C$3:$C$717)*1,المنصرف!$J$3:$J$717)</f>
        <v>0</v>
      </c>
      <c r="BR140" s="160">
        <f>SUMPRODUCT((BR$3=المنصرف!$E$3:$E$717)*1,('بيان العهد والتسويات'!$C140=المنصرف!$C$3:$C$717)*1,المنصرف!$G$3:$G$717)</f>
        <v>0</v>
      </c>
      <c r="BS140" s="160">
        <f>SUMPRODUCT((BR$3=المنصرف!$E$3:$E$717)*1,('بيان العهد والتسويات'!$C140=المنصرف!$C$3:$C$717)*1,المنصرف!$J$3:$J$717)</f>
        <v>0</v>
      </c>
      <c r="BT140" s="160">
        <f>SUMPRODUCT((BT$3=المنصرف!$E$3:$E$717)*1,('بيان العهد والتسويات'!$C140=المنصرف!$C$3:$C$717)*1,المنصرف!$G$3:$G$717)</f>
        <v>0</v>
      </c>
      <c r="BU140" s="160">
        <f>SUMPRODUCT((BT$3=المنصرف!$E$3:$E$717)*1,('بيان العهد والتسويات'!$C140=المنصرف!$C$3:$C$717)*1,المنصرف!$J$3:$J$717)</f>
        <v>0</v>
      </c>
      <c r="BV140" s="160">
        <f>SUMPRODUCT((BV$3=المنصرف!$E$3:$E$717)*1,('بيان العهد والتسويات'!$C140=المنصرف!$C$3:$C$717)*1,المنصرف!$G$3:$G$717)</f>
        <v>0</v>
      </c>
      <c r="BW140" s="160">
        <f>SUMPRODUCT((BV$3=المنصرف!$E$3:$E$717)*1,('بيان العهد والتسويات'!$C140=المنصرف!$C$3:$C$717)*1,المنصرف!$J$3:$J$717)</f>
        <v>0</v>
      </c>
      <c r="BX140" s="160">
        <f>SUMPRODUCT((BX$3=المنصرف!$E$3:$E$717)*1,('بيان العهد والتسويات'!$C140=المنصرف!$C$3:$C$717)*1,المنصرف!$G$3:$G$717)</f>
        <v>0</v>
      </c>
      <c r="BY140" s="160">
        <f>SUMPRODUCT((BX$3=المنصرف!$E$3:$E$717)*1,('بيان العهد والتسويات'!$C140=المنصرف!$C$3:$C$717)*1,المنصرف!$J$3:$J$717)</f>
        <v>0</v>
      </c>
      <c r="BZ140" s="160">
        <f>SUMPRODUCT((BZ$3=المنصرف!$E$3:$E$717)*1,('بيان العهد والتسويات'!$C140=المنصرف!$C$3:$C$717)*1,المنصرف!$G$3:$G$717)</f>
        <v>0</v>
      </c>
      <c r="CA140" s="160">
        <f>SUMPRODUCT((BZ$3=المنصرف!$E$3:$E$717)*1,('بيان العهد والتسويات'!$C140=المنصرف!$C$3:$C$717)*1,المنصرف!$J$3:$J$717)</f>
        <v>0</v>
      </c>
      <c r="CB140" s="160">
        <f>SUMPRODUCT((CB$3=المنصرف!$E$3:$E$717)*1,('بيان العهد والتسويات'!$C140=المنصرف!$C$3:$C$717)*1,المنصرف!$G$3:$G$717)</f>
        <v>0</v>
      </c>
      <c r="CC140" s="160">
        <f>SUMPRODUCT((CB$3=المنصرف!$E$3:$E$717)*1,('بيان العهد والتسويات'!$C140=المنصرف!$C$3:$C$717)*1,المنصرف!$J$3:$J$717)</f>
        <v>0</v>
      </c>
      <c r="CD140" s="160">
        <f>SUMPRODUCT((CD$3=المنصرف!$E$3:$E$717)*1,('بيان العهد والتسويات'!$C140=المنصرف!$C$3:$C$717)*1,المنصرف!$G$3:$G$717)</f>
        <v>0</v>
      </c>
      <c r="CE140" s="160">
        <f>SUMPRODUCT((CD$3=المنصرف!$E$3:$E$717)*1,('بيان العهد والتسويات'!$C140=المنصرف!$C$3:$C$717)*1,المنصرف!$J$3:$J$717)</f>
        <v>0</v>
      </c>
      <c r="CF140" s="160">
        <f>SUMPRODUCT((CF$3=المنصرف!$E$3:$E$717)*1,('بيان العهد والتسويات'!$C140=المنصرف!$C$3:$C$717)*1,المنصرف!$G$3:$G$717)</f>
        <v>0</v>
      </c>
      <c r="CG140" s="160">
        <f>SUMPRODUCT((CF$3=المنصرف!$E$3:$E$717)*1,('بيان العهد والتسويات'!$C140=المنصرف!$C$3:$C$717)*1,المنصرف!$J$3:$J$717)</f>
        <v>0</v>
      </c>
      <c r="CH140" s="160">
        <f>SUMPRODUCT((CH$3=المنصرف!$E$3:$E$717)*1,('بيان العهد والتسويات'!$C140=المنصرف!$C$3:$C$717)*1,المنصرف!$G$3:$G$717)</f>
        <v>0</v>
      </c>
      <c r="CI140" s="160">
        <f>SUMPRODUCT((CH$3=المنصرف!$E$3:$E$717)*1,('بيان العهد والتسويات'!$C140=المنصرف!$C$3:$C$717)*1,المنصرف!$J$3:$J$717)</f>
        <v>0</v>
      </c>
      <c r="CJ140" s="160">
        <f>SUMPRODUCT((CJ$3=المنصرف!$E$3:$E$717)*1,('بيان العهد والتسويات'!$C140=المنصرف!$C$3:$C$717)*1,المنصرف!$G$3:$G$717)</f>
        <v>0</v>
      </c>
      <c r="CK140" s="160">
        <f>SUMPRODUCT((CJ$3=المنصرف!$E$3:$E$717)*1,('بيان العهد والتسويات'!$C140=المنصرف!$C$3:$C$717)*1,المنصرف!$J$3:$J$717)</f>
        <v>0</v>
      </c>
      <c r="CL140" s="160">
        <f>SUMPRODUCT((CL$3=المنصرف!$E$3:$E$717)*1,('بيان العهد والتسويات'!$C140=المنصرف!$C$3:$C$717)*1,المنصرف!$G$3:$G$717)</f>
        <v>0</v>
      </c>
      <c r="CM140" s="160">
        <f>SUMPRODUCT((CL$3=المنصرف!$E$3:$E$717)*1,('بيان العهد والتسويات'!$C140=المنصرف!$C$3:$C$717)*1,المنصرف!$J$3:$J$717)</f>
        <v>0</v>
      </c>
      <c r="CN140" s="160">
        <f>SUMPRODUCT((CN$3=المنصرف!$E$3:$E$717)*1,('بيان العهد والتسويات'!$C140=المنصرف!$C$3:$C$717)*1,المنصرف!$G$3:$G$717)</f>
        <v>0</v>
      </c>
      <c r="CO140" s="160">
        <f>SUMPRODUCT((CN$3=المنصرف!$E$3:$E$717)*1,('بيان العهد والتسويات'!$C140=المنصرف!$C$3:$C$717)*1,المنصرف!$J$3:$J$717)</f>
        <v>0</v>
      </c>
      <c r="CP140" s="160">
        <f>SUMPRODUCT((CP$3=المنصرف!$E$3:$E$717)*1,('بيان العهد والتسويات'!$C140=المنصرف!$C$3:$C$717)*1,المنصرف!$G$3:$G$717)</f>
        <v>0</v>
      </c>
      <c r="CQ140" s="160">
        <f>SUMPRODUCT((CP$3=المنصرف!$E$3:$E$717)*1,('بيان العهد والتسويات'!$C140=المنصرف!$C$3:$C$717)*1,المنصرف!$J$3:$J$717)</f>
        <v>0</v>
      </c>
      <c r="CR140" s="160">
        <f>SUMPRODUCT((CR$3=المنصرف!$E$3:$E$717)*1,('بيان العهد والتسويات'!$C140=المنصرف!$C$3:$C$717)*1,المنصرف!$G$3:$G$717)</f>
        <v>0</v>
      </c>
      <c r="CS140" s="160">
        <f>SUMPRODUCT((CR$3=المنصرف!$E$3:$E$717)*1,('بيان العهد والتسويات'!$C140=المنصرف!$C$3:$C$717)*1,المنصرف!$J$3:$J$717)</f>
        <v>0</v>
      </c>
      <c r="CT140" s="160">
        <f>SUMPRODUCT((CT$3=المنصرف!$E$3:$E$717)*1,('بيان العهد والتسويات'!$C140=المنصرف!$C$3:$C$717)*1,المنصرف!$G$3:$G$717)</f>
        <v>0</v>
      </c>
      <c r="CU140" s="160">
        <f>SUMPRODUCT((CT$3=المنصرف!$E$3:$E$717)*1,('بيان العهد والتسويات'!$C140=المنصرف!$C$3:$C$717)*1,المنصرف!$J$3:$J$717)</f>
        <v>0</v>
      </c>
      <c r="CV140" s="160">
        <f>SUMPRODUCT((CV$3=المنصرف!$E$3:$E$717)*1,('بيان العهد والتسويات'!$C140=المنصرف!$C$3:$C$717)*1,المنصرف!$G$3:$G$717)</f>
        <v>0</v>
      </c>
      <c r="CW140" s="160">
        <f>SUMPRODUCT((CV$3=المنصرف!$E$3:$E$717)*1,('بيان العهد والتسويات'!$C140=المنصرف!$C$3:$C$717)*1,المنصرف!$J$3:$J$717)</f>
        <v>0</v>
      </c>
      <c r="CX140" s="160">
        <f>SUMPRODUCT((CX$3=المنصرف!$E$3:$E$717)*1,('بيان العهد والتسويات'!$C140=المنصرف!$C$3:$C$717)*1,المنصرف!$G$3:$G$717)</f>
        <v>0</v>
      </c>
      <c r="CY140" s="160">
        <f>SUMPRODUCT((CX$3=المنصرف!$E$3:$E$717)*1,('بيان العهد والتسويات'!$C140=المنصرف!$C$3:$C$717)*1,المنصرف!$J$3:$J$717)</f>
        <v>0</v>
      </c>
      <c r="CZ140" s="160">
        <f>SUMPRODUCT((CZ$3=المنصرف!$E$3:$E$717)*1,('بيان العهد والتسويات'!$C140=المنصرف!$C$3:$C$717)*1,المنصرف!$G$3:$G$717)</f>
        <v>0</v>
      </c>
      <c r="DA140" s="160">
        <f>SUMPRODUCT((CZ$3=المنصرف!$E$3:$E$717)*1,('بيان العهد والتسويات'!$C140=المنصرف!$C$3:$C$717)*1,المنصرف!$J$3:$J$717)</f>
        <v>0</v>
      </c>
    </row>
    <row r="141" spans="3:105" ht="20.25" x14ac:dyDescent="0.15">
      <c r="C141" s="134">
        <v>45973</v>
      </c>
      <c r="D141" s="121">
        <f>SUMPRODUCT(($D$3=المنصرف!$E$3:$E$717)*1,('بيان العهد والتسويات'!$C141=المنصرف!$C$3:$C$717)*1,المنصرف!$G$3:$G$717)</f>
        <v>0</v>
      </c>
      <c r="E141" s="122">
        <f>SUMPRODUCT(($D$3=المنصرف!$E$3:$E$717)*1,('بيان العهد والتسويات'!$C141=المنصرف!$C$3:$C$717)*1,المنصرف!$J$3:$J$717)</f>
        <v>0</v>
      </c>
      <c r="F141" s="124">
        <f>SUMPRODUCT(($F$3=المنصرف!$E$3:$E$717)*1,('بيان العهد والتسويات'!$C141=المنصرف!$C$3:$C$717)*1,المنصرف!$G$3:$G$717)</f>
        <v>0</v>
      </c>
      <c r="G141" s="123">
        <f>SUMPRODUCT(($F$3=المنصرف!$E$3:$E$717)*1,('بيان العهد والتسويات'!$C141=المنصرف!$C$3:$C$717)*1,المنصرف!$J$3:$J$717)</f>
        <v>0</v>
      </c>
      <c r="H141" s="121">
        <f>SUMPRODUCT(($H$3=المنصرف!$E$3:$E$717)*1,('بيان العهد والتسويات'!$C141=المنصرف!$C$3:$C$717)*1,المنصرف!$G$3:$G$717)</f>
        <v>0</v>
      </c>
      <c r="I141" s="122">
        <f>SUMPRODUCT(($H$3=المنصرف!$E$3:$E$717)*1,('بيان العهد والتسويات'!$C141=المنصرف!$C$3:$C$717)*1,المنصرف!$J$3:$J$717)</f>
        <v>0</v>
      </c>
      <c r="J141" s="124">
        <f>SUMPRODUCT(($J$3=المنصرف!$E$3:$E$717)*1,('بيان العهد والتسويات'!$C141=المنصرف!$C$3:$C$717)*1,المنصرف!$G$3:$G$717)</f>
        <v>0</v>
      </c>
      <c r="K141" s="123">
        <f>SUMPRODUCT(($J$3=المنصرف!$E$3:$E$717)*1,('بيان العهد والتسويات'!$C141=المنصرف!$C$3:$C$717)*1,المنصرف!$J$3:$J$717)</f>
        <v>0</v>
      </c>
      <c r="L141" s="121">
        <f>SUMPRODUCT(($L$3=المنصرف!$E$3:$E$717)*1,('بيان العهد والتسويات'!$C141=المنصرف!$C$3:$C$717)*1,المنصرف!$G$3:$G$717)</f>
        <v>0</v>
      </c>
      <c r="M141" s="122">
        <f>SUMPRODUCT(($L$3=المنصرف!$E$3:$E$717)*1,('بيان العهد والتسويات'!$C141=المنصرف!$C$3:$C$717)*1,المنصرف!$J$3:$J$717)</f>
        <v>0</v>
      </c>
      <c r="N141" s="124">
        <f>SUMPRODUCT(($N$3=المنصرف!$E$3:$E$717)*1,('بيان العهد والتسويات'!$C141=المنصرف!$C$3:$C$717)*1,المنصرف!$G$3:$G$717)</f>
        <v>0</v>
      </c>
      <c r="O141" s="123">
        <f>SUMPRODUCT(($N$3=المنصرف!$E$3:$E$717)*1,('بيان العهد والتسويات'!$C141=المنصرف!$C$3:$C$717)*1,المنصرف!$J$3:$J$717)</f>
        <v>0</v>
      </c>
      <c r="P141" s="121">
        <f>SUMPRODUCT(($P$3=المنصرف!$E$3:$E$717)*1,('بيان العهد والتسويات'!$C141=المنصرف!$C$3:$C$717)*1,المنصرف!$G$3:$G$717)</f>
        <v>0</v>
      </c>
      <c r="Q141" s="122">
        <f>SUMPRODUCT(($P$3=المنصرف!$E$3:$E$717)*1,('بيان العهد والتسويات'!$C141=المنصرف!$C$3:$C$717)*1,المنصرف!$J$3:$J$717)</f>
        <v>0</v>
      </c>
      <c r="R141" s="124">
        <f>SUMPRODUCT(($R$3=المنصرف!$E$3:$E$717)*1,('بيان العهد والتسويات'!$C141=المنصرف!$C$3:$C$717)*1,المنصرف!$G$3:$G$717)</f>
        <v>0</v>
      </c>
      <c r="S141" s="123">
        <f>SUMPRODUCT(($R$3=المنصرف!$E$3:$E$717)*1,('بيان العهد والتسويات'!$C141=المنصرف!$C$3:$C$717)*1,المنصرف!$J$3:$J$717)</f>
        <v>0</v>
      </c>
      <c r="T141" s="121">
        <f>SUMPRODUCT(($T$3=المنصرف!$E$3:$E$717)*1,('بيان العهد والتسويات'!$C141=المنصرف!$C$3:$C$717)*1,المنصرف!$G$3:$G$717)</f>
        <v>0</v>
      </c>
      <c r="U141" s="122">
        <f>SUMPRODUCT(($T$3=المنصرف!$E$3:$E$717)*1,('بيان العهد والتسويات'!$C141=المنصرف!$C$3:$C$717)*1,المنصرف!$J$3:$J$717)</f>
        <v>0</v>
      </c>
      <c r="V141" s="124">
        <f>SUMPRODUCT(($V$3=المنصرف!$E$3:$E$717)*1,('بيان العهد والتسويات'!$C141=المنصرف!$C$3:$C$717)*1,المنصرف!$G$3:$G$717)</f>
        <v>0</v>
      </c>
      <c r="W141" s="123">
        <f>SUMPRODUCT(($V$3=المنصرف!$E$3:$E$717)*1,('بيان العهد والتسويات'!$C141=المنصرف!$C$3:$C$717)*1,المنصرف!$J$3:$J$717)</f>
        <v>0</v>
      </c>
      <c r="X141" s="121">
        <f>SUMPRODUCT(($X$3=المنصرف!$E$3:$E$717)*1,('بيان العهد والتسويات'!$C141=المنصرف!$C$3:$C$717)*1,المنصرف!$G$3:$G$717)</f>
        <v>0</v>
      </c>
      <c r="Y141" s="122">
        <f>SUMPRODUCT(($X$3=المنصرف!$E$3:$E$717)*1,('بيان العهد والتسويات'!$C141=المنصرف!$C$3:$C$717)*1,المنصرف!$J$3:$J$717)</f>
        <v>0</v>
      </c>
      <c r="Z141" s="124">
        <f>SUMPRODUCT(($Z$3=المنصرف!$E$3:$E$717)*1,('بيان العهد والتسويات'!$C141=المنصرف!$C$3:$C$717)*1,المنصرف!$G$3:$G$717)</f>
        <v>0</v>
      </c>
      <c r="AA141" s="123">
        <f>SUMPRODUCT(($Z$3=المنصرف!$E$3:$E$717)*1,('بيان العهد والتسويات'!$C141=المنصرف!$C$3:$C$717)*1,المنصرف!$J$3:$J$717)</f>
        <v>0</v>
      </c>
      <c r="AB141" s="121">
        <f>SUMPRODUCT(($AB$3=المنصرف!$E$3:$E$717)*1,('بيان العهد والتسويات'!$C141=المنصرف!$C$3:$C$717)*1,المنصرف!$G$3:$G$717)</f>
        <v>0</v>
      </c>
      <c r="AC141" s="122">
        <f>SUMPRODUCT(($AB$3=المنصرف!$E$3:$E$717)*1,('بيان العهد والتسويات'!$C141=المنصرف!$C$3:$C$717)*1,المنصرف!$J$3:$J$717)</f>
        <v>0</v>
      </c>
      <c r="AD141" s="124">
        <f>SUMPRODUCT(($AD$3=المنصرف!$E$3:$E$717)*1,('بيان العهد والتسويات'!$C141=المنصرف!$C$3:$C$717)*1,المنصرف!$G$3:$G$717)</f>
        <v>0</v>
      </c>
      <c r="AE141" s="123">
        <f>SUMPRODUCT(($AD$3=المنصرف!$E$3:$E$717)*1,('بيان العهد والتسويات'!$C141=المنصرف!$C$3:$C$717)*1,المنصرف!$J$3:$J$717)</f>
        <v>0</v>
      </c>
      <c r="AF141" s="121">
        <f>SUMPRODUCT(($AF$3=المنصرف!$E$3:$E$717)*1,('بيان العهد والتسويات'!$C141=المنصرف!$C$3:$C$717)*1,المنصرف!$G$3:$G$717)</f>
        <v>0</v>
      </c>
      <c r="AG141" s="122">
        <f>SUMPRODUCT(($AF$3=المنصرف!$E$3:$E$717)*1,('بيان العهد والتسويات'!$C141=المنصرف!$C$3:$C$717)*1,المنصرف!$J$3:$J$717)</f>
        <v>0</v>
      </c>
      <c r="AH141" s="124">
        <f>SUMPRODUCT(($AH$3=المنصرف!$E$3:$E$717)*1,('بيان العهد والتسويات'!$C141=المنصرف!$C$3:$C$717)*1,المنصرف!$G$3:$G$717)</f>
        <v>0</v>
      </c>
      <c r="AI141" s="123">
        <f>SUMPRODUCT(($AH$3=المنصرف!$E$3:$E$717)*1,('بيان العهد والتسويات'!$C141=المنصرف!$C$3:$C$717)*1,المنصرف!$J$3:$J$717)</f>
        <v>0</v>
      </c>
      <c r="AJ141" s="145">
        <f>SUMPRODUCT((AJ$3=المنصرف!$E$3:$E$717)*1,('بيان العهد والتسويات'!$C141=المنصرف!$C$3:$C$717)*1,المنصرف!$G$3:$G$717)</f>
        <v>0</v>
      </c>
      <c r="AK141" s="145">
        <f>SUMPRODUCT((AJ$3=المنصرف!$E$3:$E$717)*1,('بيان العهد والتسويات'!$C141=المنصرف!$C$3:$C$717)*1,المنصرف!$J$3:$J$717)</f>
        <v>0</v>
      </c>
      <c r="AL141" s="161">
        <f>SUMPRODUCT((AL$3=المنصرف!$E$3:$E$717)*1,('بيان العهد والتسويات'!$C141=المنصرف!$C$3:$C$717)*1,المنصرف!$G$3:$G$717)</f>
        <v>0</v>
      </c>
      <c r="AM141" s="161">
        <f>SUMPRODUCT((AL$3=المنصرف!$E$3:$E$717)*1,('بيان العهد والتسويات'!$C141=المنصرف!$C$3:$C$717)*1,المنصرف!$J$3:$J$717)</f>
        <v>0</v>
      </c>
      <c r="AN141" s="160">
        <f>SUMPRODUCT((AN$3=المنصرف!$E$3:$E$717)*1,('بيان العهد والتسويات'!$C141=المنصرف!$C$3:$C$717)*1,المنصرف!$G$3:$G$717)</f>
        <v>0</v>
      </c>
      <c r="AO141" s="160">
        <f>SUMPRODUCT((AN$3=المنصرف!$E$3:$E$717)*1,('بيان العهد والتسويات'!$C141=المنصرف!$C$3:$C$717)*1,المنصرف!$J$3:$J$717)</f>
        <v>0</v>
      </c>
      <c r="AP141" s="160">
        <f>SUMPRODUCT((AP$3=المنصرف!$E$3:$E$717)*1,('بيان العهد والتسويات'!$C141=المنصرف!$C$3:$C$717)*1,المنصرف!$G$3:$G$717)</f>
        <v>0</v>
      </c>
      <c r="AQ141" s="160">
        <f>SUMPRODUCT((AP$3=المنصرف!$E$3:$E$717)*1,('بيان العهد والتسويات'!$C141=المنصرف!$C$3:$C$717)*1,المنصرف!$J$3:$J$717)</f>
        <v>0</v>
      </c>
      <c r="AR141" s="160">
        <f>SUMPRODUCT((AR$3=المنصرف!$E$3:$E$717)*1,('بيان العهد والتسويات'!$C141=المنصرف!$C$3:$C$717)*1,المنصرف!$G$3:$G$717)</f>
        <v>0</v>
      </c>
      <c r="AS141" s="160">
        <f>SUMPRODUCT((AR$3=المنصرف!$E$3:$E$717)*1,('بيان العهد والتسويات'!$C141=المنصرف!$C$3:$C$717)*1,المنصرف!$J$3:$J$717)</f>
        <v>0</v>
      </c>
      <c r="AT141" s="160">
        <f>SUMPRODUCT((AT$3=المنصرف!$E$3:$E$717)*1,('بيان العهد والتسويات'!$C141=المنصرف!$C$3:$C$717)*1,المنصرف!$G$3:$G$717)</f>
        <v>0</v>
      </c>
      <c r="AU141" s="160">
        <f>SUMPRODUCT((AT$3=المنصرف!$E$3:$E$717)*1,('بيان العهد والتسويات'!$C141=المنصرف!$C$3:$C$717)*1,المنصرف!$J$3:$J$717)</f>
        <v>0</v>
      </c>
      <c r="AV141" s="160">
        <f>SUMPRODUCT((AV$3=المنصرف!$E$3:$E$717)*1,('بيان العهد والتسويات'!$C141=المنصرف!$C$3:$C$717)*1,المنصرف!$G$3:$G$717)</f>
        <v>0</v>
      </c>
      <c r="AW141" s="160">
        <f>SUMPRODUCT((AV$3=المنصرف!$E$3:$E$717)*1,('بيان العهد والتسويات'!$C141=المنصرف!$C$3:$C$717)*1,المنصرف!$J$3:$J$717)</f>
        <v>0</v>
      </c>
      <c r="AX141" s="160">
        <f>SUMPRODUCT((AX$3=المنصرف!$E$3:$E$717)*1,('بيان العهد والتسويات'!$C141=المنصرف!$C$3:$C$717)*1,المنصرف!$G$3:$G$717)</f>
        <v>0</v>
      </c>
      <c r="AY141" s="160">
        <f>SUMPRODUCT((AX$3=المنصرف!$E$3:$E$717)*1,('بيان العهد والتسويات'!$C141=المنصرف!$C$3:$C$717)*1,المنصرف!$J$3:$J$717)</f>
        <v>0</v>
      </c>
      <c r="AZ141" s="160">
        <f>SUMPRODUCT((AZ$3=المنصرف!$E$3:$E$717)*1,('بيان العهد والتسويات'!$C141=المنصرف!$C$3:$C$717)*1,المنصرف!$G$3:$G$717)</f>
        <v>0</v>
      </c>
      <c r="BA141" s="160">
        <f>SUMPRODUCT((AZ$3=المنصرف!$E$3:$E$717)*1,('بيان العهد والتسويات'!$C141=المنصرف!$C$3:$C$717)*1,المنصرف!$J$3:$J$717)</f>
        <v>0</v>
      </c>
      <c r="BB141" s="160">
        <f>SUMPRODUCT((BB$3=المنصرف!$E$3:$E$717)*1,('بيان العهد والتسويات'!$C141=المنصرف!$C$3:$C$717)*1,المنصرف!$G$3:$G$717)</f>
        <v>0</v>
      </c>
      <c r="BC141" s="160">
        <f>SUMPRODUCT((BB$3=المنصرف!$E$3:$E$717)*1,('بيان العهد والتسويات'!$C141=المنصرف!$C$3:$C$717)*1,المنصرف!$J$3:$J$717)</f>
        <v>0</v>
      </c>
      <c r="BD141" s="160">
        <f>SUMPRODUCT((BD$3=المنصرف!$E$3:$E$717)*1,('بيان العهد والتسويات'!$C141=المنصرف!$C$3:$C$717)*1,المنصرف!$G$3:$G$717)</f>
        <v>0</v>
      </c>
      <c r="BE141" s="160">
        <f>SUMPRODUCT((BD$3=المنصرف!$E$3:$E$717)*1,('بيان العهد والتسويات'!$C141=المنصرف!$C$3:$C$717)*1,المنصرف!$J$3:$J$717)</f>
        <v>0</v>
      </c>
      <c r="BF141" s="160">
        <f>SUMPRODUCT((BF$3=المنصرف!$E$3:$E$717)*1,('بيان العهد والتسويات'!$C141=المنصرف!$C$3:$C$717)*1,المنصرف!$G$3:$G$717)</f>
        <v>0</v>
      </c>
      <c r="BG141" s="160">
        <f>SUMPRODUCT((BF$3=المنصرف!$E$3:$E$717)*1,('بيان العهد والتسويات'!$C141=المنصرف!$C$3:$C$717)*1,المنصرف!$J$3:$J$717)</f>
        <v>0</v>
      </c>
      <c r="BH141" s="160">
        <f>SUMPRODUCT((BH$3=المنصرف!$E$3:$E$717)*1,('بيان العهد والتسويات'!$C141=المنصرف!$C$3:$C$717)*1,المنصرف!$G$3:$G$717)</f>
        <v>0</v>
      </c>
      <c r="BI141" s="160">
        <f>SUMPRODUCT((BH$3=المنصرف!$E$3:$E$717)*1,('بيان العهد والتسويات'!$C141=المنصرف!$C$3:$C$717)*1,المنصرف!$J$3:$J$717)</f>
        <v>0</v>
      </c>
      <c r="BJ141" s="160">
        <f>SUMPRODUCT((BJ$3=المنصرف!$E$3:$E$717)*1,('بيان العهد والتسويات'!$C141=المنصرف!$C$3:$C$717)*1,المنصرف!$G$3:$G$717)</f>
        <v>0</v>
      </c>
      <c r="BK141" s="160">
        <f>SUMPRODUCT((BJ$3=المنصرف!$E$3:$E$717)*1,('بيان العهد والتسويات'!$C141=المنصرف!$C$3:$C$717)*1,المنصرف!$J$3:$J$717)</f>
        <v>0</v>
      </c>
      <c r="BL141" s="160">
        <f>SUMPRODUCT((BL$3=المنصرف!$E$3:$E$717)*1,('بيان العهد والتسويات'!$C141=المنصرف!$C$3:$C$717)*1,المنصرف!$G$3:$G$717)</f>
        <v>0</v>
      </c>
      <c r="BM141" s="160">
        <f>SUMPRODUCT((BL$3=المنصرف!$E$3:$E$717)*1,('بيان العهد والتسويات'!$C141=المنصرف!$C$3:$C$717)*1,المنصرف!$J$3:$J$717)</f>
        <v>0</v>
      </c>
      <c r="BN141" s="160">
        <f>SUMPRODUCT((BN$3=المنصرف!$E$3:$E$717)*1,('بيان العهد والتسويات'!$C141=المنصرف!$C$3:$C$717)*1,المنصرف!$G$3:$G$717)</f>
        <v>0</v>
      </c>
      <c r="BO141" s="160">
        <f>SUMPRODUCT((BN$3=المنصرف!$E$3:$E$717)*1,('بيان العهد والتسويات'!$C141=المنصرف!$C$3:$C$717)*1,المنصرف!$J$3:$J$717)</f>
        <v>0</v>
      </c>
      <c r="BP141" s="160">
        <f>SUMPRODUCT((BP$3=المنصرف!$E$3:$E$717)*1,('بيان العهد والتسويات'!$C141=المنصرف!$C$3:$C$717)*1,المنصرف!$G$3:$G$717)</f>
        <v>0</v>
      </c>
      <c r="BQ141" s="160">
        <f>SUMPRODUCT((BP$3=المنصرف!$E$3:$E$717)*1,('بيان العهد والتسويات'!$C141=المنصرف!$C$3:$C$717)*1,المنصرف!$J$3:$J$717)</f>
        <v>0</v>
      </c>
      <c r="BR141" s="160">
        <f>SUMPRODUCT((BR$3=المنصرف!$E$3:$E$717)*1,('بيان العهد والتسويات'!$C141=المنصرف!$C$3:$C$717)*1,المنصرف!$G$3:$G$717)</f>
        <v>0</v>
      </c>
      <c r="BS141" s="160">
        <f>SUMPRODUCT((BR$3=المنصرف!$E$3:$E$717)*1,('بيان العهد والتسويات'!$C141=المنصرف!$C$3:$C$717)*1,المنصرف!$J$3:$J$717)</f>
        <v>0</v>
      </c>
      <c r="BT141" s="160">
        <f>SUMPRODUCT((BT$3=المنصرف!$E$3:$E$717)*1,('بيان العهد والتسويات'!$C141=المنصرف!$C$3:$C$717)*1,المنصرف!$G$3:$G$717)</f>
        <v>0</v>
      </c>
      <c r="BU141" s="160">
        <f>SUMPRODUCT((BT$3=المنصرف!$E$3:$E$717)*1,('بيان العهد والتسويات'!$C141=المنصرف!$C$3:$C$717)*1,المنصرف!$J$3:$J$717)</f>
        <v>0</v>
      </c>
      <c r="BV141" s="160">
        <f>SUMPRODUCT((BV$3=المنصرف!$E$3:$E$717)*1,('بيان العهد والتسويات'!$C141=المنصرف!$C$3:$C$717)*1,المنصرف!$G$3:$G$717)</f>
        <v>0</v>
      </c>
      <c r="BW141" s="160">
        <f>SUMPRODUCT((BV$3=المنصرف!$E$3:$E$717)*1,('بيان العهد والتسويات'!$C141=المنصرف!$C$3:$C$717)*1,المنصرف!$J$3:$J$717)</f>
        <v>0</v>
      </c>
      <c r="BX141" s="160">
        <f>SUMPRODUCT((BX$3=المنصرف!$E$3:$E$717)*1,('بيان العهد والتسويات'!$C141=المنصرف!$C$3:$C$717)*1,المنصرف!$G$3:$G$717)</f>
        <v>0</v>
      </c>
      <c r="BY141" s="160">
        <f>SUMPRODUCT((BX$3=المنصرف!$E$3:$E$717)*1,('بيان العهد والتسويات'!$C141=المنصرف!$C$3:$C$717)*1,المنصرف!$J$3:$J$717)</f>
        <v>0</v>
      </c>
      <c r="BZ141" s="160">
        <f>SUMPRODUCT((BZ$3=المنصرف!$E$3:$E$717)*1,('بيان العهد والتسويات'!$C141=المنصرف!$C$3:$C$717)*1,المنصرف!$G$3:$G$717)</f>
        <v>0</v>
      </c>
      <c r="CA141" s="160">
        <f>SUMPRODUCT((BZ$3=المنصرف!$E$3:$E$717)*1,('بيان العهد والتسويات'!$C141=المنصرف!$C$3:$C$717)*1,المنصرف!$J$3:$J$717)</f>
        <v>0</v>
      </c>
      <c r="CB141" s="160">
        <f>SUMPRODUCT((CB$3=المنصرف!$E$3:$E$717)*1,('بيان العهد والتسويات'!$C141=المنصرف!$C$3:$C$717)*1,المنصرف!$G$3:$G$717)</f>
        <v>0</v>
      </c>
      <c r="CC141" s="160">
        <f>SUMPRODUCT((CB$3=المنصرف!$E$3:$E$717)*1,('بيان العهد والتسويات'!$C141=المنصرف!$C$3:$C$717)*1,المنصرف!$J$3:$J$717)</f>
        <v>0</v>
      </c>
      <c r="CD141" s="160">
        <f>SUMPRODUCT((CD$3=المنصرف!$E$3:$E$717)*1,('بيان العهد والتسويات'!$C141=المنصرف!$C$3:$C$717)*1,المنصرف!$G$3:$G$717)</f>
        <v>0</v>
      </c>
      <c r="CE141" s="160">
        <f>SUMPRODUCT((CD$3=المنصرف!$E$3:$E$717)*1,('بيان العهد والتسويات'!$C141=المنصرف!$C$3:$C$717)*1,المنصرف!$J$3:$J$717)</f>
        <v>0</v>
      </c>
      <c r="CF141" s="160">
        <f>SUMPRODUCT((CF$3=المنصرف!$E$3:$E$717)*1,('بيان العهد والتسويات'!$C141=المنصرف!$C$3:$C$717)*1,المنصرف!$G$3:$G$717)</f>
        <v>0</v>
      </c>
      <c r="CG141" s="160">
        <f>SUMPRODUCT((CF$3=المنصرف!$E$3:$E$717)*1,('بيان العهد والتسويات'!$C141=المنصرف!$C$3:$C$717)*1,المنصرف!$J$3:$J$717)</f>
        <v>0</v>
      </c>
      <c r="CH141" s="160">
        <f>SUMPRODUCT((CH$3=المنصرف!$E$3:$E$717)*1,('بيان العهد والتسويات'!$C141=المنصرف!$C$3:$C$717)*1,المنصرف!$G$3:$G$717)</f>
        <v>0</v>
      </c>
      <c r="CI141" s="160">
        <f>SUMPRODUCT((CH$3=المنصرف!$E$3:$E$717)*1,('بيان العهد والتسويات'!$C141=المنصرف!$C$3:$C$717)*1,المنصرف!$J$3:$J$717)</f>
        <v>0</v>
      </c>
      <c r="CJ141" s="160">
        <f>SUMPRODUCT((CJ$3=المنصرف!$E$3:$E$717)*1,('بيان العهد والتسويات'!$C141=المنصرف!$C$3:$C$717)*1,المنصرف!$G$3:$G$717)</f>
        <v>0</v>
      </c>
      <c r="CK141" s="160">
        <f>SUMPRODUCT((CJ$3=المنصرف!$E$3:$E$717)*1,('بيان العهد والتسويات'!$C141=المنصرف!$C$3:$C$717)*1,المنصرف!$J$3:$J$717)</f>
        <v>0</v>
      </c>
      <c r="CL141" s="160">
        <f>SUMPRODUCT((CL$3=المنصرف!$E$3:$E$717)*1,('بيان العهد والتسويات'!$C141=المنصرف!$C$3:$C$717)*1,المنصرف!$G$3:$G$717)</f>
        <v>0</v>
      </c>
      <c r="CM141" s="160">
        <f>SUMPRODUCT((CL$3=المنصرف!$E$3:$E$717)*1,('بيان العهد والتسويات'!$C141=المنصرف!$C$3:$C$717)*1,المنصرف!$J$3:$J$717)</f>
        <v>0</v>
      </c>
      <c r="CN141" s="160">
        <f>SUMPRODUCT((CN$3=المنصرف!$E$3:$E$717)*1,('بيان العهد والتسويات'!$C141=المنصرف!$C$3:$C$717)*1,المنصرف!$G$3:$G$717)</f>
        <v>0</v>
      </c>
      <c r="CO141" s="160">
        <f>SUMPRODUCT((CN$3=المنصرف!$E$3:$E$717)*1,('بيان العهد والتسويات'!$C141=المنصرف!$C$3:$C$717)*1,المنصرف!$J$3:$J$717)</f>
        <v>0</v>
      </c>
      <c r="CP141" s="160">
        <f>SUMPRODUCT((CP$3=المنصرف!$E$3:$E$717)*1,('بيان العهد والتسويات'!$C141=المنصرف!$C$3:$C$717)*1,المنصرف!$G$3:$G$717)</f>
        <v>0</v>
      </c>
      <c r="CQ141" s="160">
        <f>SUMPRODUCT((CP$3=المنصرف!$E$3:$E$717)*1,('بيان العهد والتسويات'!$C141=المنصرف!$C$3:$C$717)*1,المنصرف!$J$3:$J$717)</f>
        <v>0</v>
      </c>
      <c r="CR141" s="160">
        <f>SUMPRODUCT((CR$3=المنصرف!$E$3:$E$717)*1,('بيان العهد والتسويات'!$C141=المنصرف!$C$3:$C$717)*1,المنصرف!$G$3:$G$717)</f>
        <v>0</v>
      </c>
      <c r="CS141" s="160">
        <f>SUMPRODUCT((CR$3=المنصرف!$E$3:$E$717)*1,('بيان العهد والتسويات'!$C141=المنصرف!$C$3:$C$717)*1,المنصرف!$J$3:$J$717)</f>
        <v>0</v>
      </c>
      <c r="CT141" s="160">
        <f>SUMPRODUCT((CT$3=المنصرف!$E$3:$E$717)*1,('بيان العهد والتسويات'!$C141=المنصرف!$C$3:$C$717)*1,المنصرف!$G$3:$G$717)</f>
        <v>0</v>
      </c>
      <c r="CU141" s="160">
        <f>SUMPRODUCT((CT$3=المنصرف!$E$3:$E$717)*1,('بيان العهد والتسويات'!$C141=المنصرف!$C$3:$C$717)*1,المنصرف!$J$3:$J$717)</f>
        <v>0</v>
      </c>
      <c r="CV141" s="160">
        <f>SUMPRODUCT((CV$3=المنصرف!$E$3:$E$717)*1,('بيان العهد والتسويات'!$C141=المنصرف!$C$3:$C$717)*1,المنصرف!$G$3:$G$717)</f>
        <v>0</v>
      </c>
      <c r="CW141" s="160">
        <f>SUMPRODUCT((CV$3=المنصرف!$E$3:$E$717)*1,('بيان العهد والتسويات'!$C141=المنصرف!$C$3:$C$717)*1,المنصرف!$J$3:$J$717)</f>
        <v>0</v>
      </c>
      <c r="CX141" s="160">
        <f>SUMPRODUCT((CX$3=المنصرف!$E$3:$E$717)*1,('بيان العهد والتسويات'!$C141=المنصرف!$C$3:$C$717)*1,المنصرف!$G$3:$G$717)</f>
        <v>0</v>
      </c>
      <c r="CY141" s="160">
        <f>SUMPRODUCT((CX$3=المنصرف!$E$3:$E$717)*1,('بيان العهد والتسويات'!$C141=المنصرف!$C$3:$C$717)*1,المنصرف!$J$3:$J$717)</f>
        <v>0</v>
      </c>
      <c r="CZ141" s="160">
        <f>SUMPRODUCT((CZ$3=المنصرف!$E$3:$E$717)*1,('بيان العهد والتسويات'!$C141=المنصرف!$C$3:$C$717)*1,المنصرف!$G$3:$G$717)</f>
        <v>0</v>
      </c>
      <c r="DA141" s="160">
        <f>SUMPRODUCT((CZ$3=المنصرف!$E$3:$E$717)*1,('بيان العهد والتسويات'!$C141=المنصرف!$C$3:$C$717)*1,المنصرف!$J$3:$J$717)</f>
        <v>0</v>
      </c>
    </row>
    <row r="142" spans="3:105" ht="20.25" x14ac:dyDescent="0.15">
      <c r="C142" s="134">
        <v>45974</v>
      </c>
      <c r="D142" s="121">
        <f>SUMPRODUCT(($D$3=المنصرف!$E$3:$E$717)*1,('بيان العهد والتسويات'!$C142=المنصرف!$C$3:$C$717)*1,المنصرف!$G$3:$G$717)</f>
        <v>0</v>
      </c>
      <c r="E142" s="122">
        <f>SUMPRODUCT(($D$3=المنصرف!$E$3:$E$717)*1,('بيان العهد والتسويات'!$C142=المنصرف!$C$3:$C$717)*1,المنصرف!$J$3:$J$717)</f>
        <v>0</v>
      </c>
      <c r="F142" s="124">
        <f>SUMPRODUCT(($F$3=المنصرف!$E$3:$E$717)*1,('بيان العهد والتسويات'!$C142=المنصرف!$C$3:$C$717)*1,المنصرف!$G$3:$G$717)</f>
        <v>0</v>
      </c>
      <c r="G142" s="123">
        <f>SUMPRODUCT(($F$3=المنصرف!$E$3:$E$717)*1,('بيان العهد والتسويات'!$C142=المنصرف!$C$3:$C$717)*1,المنصرف!$J$3:$J$717)</f>
        <v>0</v>
      </c>
      <c r="H142" s="121">
        <f>SUMPRODUCT(($H$3=المنصرف!$E$3:$E$717)*1,('بيان العهد والتسويات'!$C142=المنصرف!$C$3:$C$717)*1,المنصرف!$G$3:$G$717)</f>
        <v>0</v>
      </c>
      <c r="I142" s="122">
        <f>SUMPRODUCT(($H$3=المنصرف!$E$3:$E$717)*1,('بيان العهد والتسويات'!$C142=المنصرف!$C$3:$C$717)*1,المنصرف!$J$3:$J$717)</f>
        <v>0</v>
      </c>
      <c r="J142" s="124">
        <f>SUMPRODUCT(($J$3=المنصرف!$E$3:$E$717)*1,('بيان العهد والتسويات'!$C142=المنصرف!$C$3:$C$717)*1,المنصرف!$G$3:$G$717)</f>
        <v>0</v>
      </c>
      <c r="K142" s="123">
        <f>SUMPRODUCT(($J$3=المنصرف!$E$3:$E$717)*1,('بيان العهد والتسويات'!$C142=المنصرف!$C$3:$C$717)*1,المنصرف!$J$3:$J$717)</f>
        <v>0</v>
      </c>
      <c r="L142" s="121">
        <f>SUMPRODUCT(($L$3=المنصرف!$E$3:$E$717)*1,('بيان العهد والتسويات'!$C142=المنصرف!$C$3:$C$717)*1,المنصرف!$G$3:$G$717)</f>
        <v>0</v>
      </c>
      <c r="M142" s="122">
        <f>SUMPRODUCT(($L$3=المنصرف!$E$3:$E$717)*1,('بيان العهد والتسويات'!$C142=المنصرف!$C$3:$C$717)*1,المنصرف!$J$3:$J$717)</f>
        <v>0</v>
      </c>
      <c r="N142" s="124">
        <f>SUMPRODUCT(($N$3=المنصرف!$E$3:$E$717)*1,('بيان العهد والتسويات'!$C142=المنصرف!$C$3:$C$717)*1,المنصرف!$G$3:$G$717)</f>
        <v>0</v>
      </c>
      <c r="O142" s="123">
        <f>SUMPRODUCT(($N$3=المنصرف!$E$3:$E$717)*1,('بيان العهد والتسويات'!$C142=المنصرف!$C$3:$C$717)*1,المنصرف!$J$3:$J$717)</f>
        <v>0</v>
      </c>
      <c r="P142" s="121">
        <f>SUMPRODUCT(($P$3=المنصرف!$E$3:$E$717)*1,('بيان العهد والتسويات'!$C142=المنصرف!$C$3:$C$717)*1,المنصرف!$G$3:$G$717)</f>
        <v>0</v>
      </c>
      <c r="Q142" s="122">
        <f>SUMPRODUCT(($P$3=المنصرف!$E$3:$E$717)*1,('بيان العهد والتسويات'!$C142=المنصرف!$C$3:$C$717)*1,المنصرف!$J$3:$J$717)</f>
        <v>0</v>
      </c>
      <c r="R142" s="124">
        <f>SUMPRODUCT(($R$3=المنصرف!$E$3:$E$717)*1,('بيان العهد والتسويات'!$C142=المنصرف!$C$3:$C$717)*1,المنصرف!$G$3:$G$717)</f>
        <v>0</v>
      </c>
      <c r="S142" s="123">
        <f>SUMPRODUCT(($R$3=المنصرف!$E$3:$E$717)*1,('بيان العهد والتسويات'!$C142=المنصرف!$C$3:$C$717)*1,المنصرف!$J$3:$J$717)</f>
        <v>0</v>
      </c>
      <c r="T142" s="121">
        <f>SUMPRODUCT(($T$3=المنصرف!$E$3:$E$717)*1,('بيان العهد والتسويات'!$C142=المنصرف!$C$3:$C$717)*1,المنصرف!$G$3:$G$717)</f>
        <v>0</v>
      </c>
      <c r="U142" s="122">
        <f>SUMPRODUCT(($T$3=المنصرف!$E$3:$E$717)*1,('بيان العهد والتسويات'!$C142=المنصرف!$C$3:$C$717)*1,المنصرف!$J$3:$J$717)</f>
        <v>0</v>
      </c>
      <c r="V142" s="124">
        <f>SUMPRODUCT(($V$3=المنصرف!$E$3:$E$717)*1,('بيان العهد والتسويات'!$C142=المنصرف!$C$3:$C$717)*1,المنصرف!$G$3:$G$717)</f>
        <v>0</v>
      </c>
      <c r="W142" s="123">
        <f>SUMPRODUCT(($V$3=المنصرف!$E$3:$E$717)*1,('بيان العهد والتسويات'!$C142=المنصرف!$C$3:$C$717)*1,المنصرف!$J$3:$J$717)</f>
        <v>0</v>
      </c>
      <c r="X142" s="121">
        <f>SUMPRODUCT(($X$3=المنصرف!$E$3:$E$717)*1,('بيان العهد والتسويات'!$C142=المنصرف!$C$3:$C$717)*1,المنصرف!$G$3:$G$717)</f>
        <v>0</v>
      </c>
      <c r="Y142" s="122">
        <f>SUMPRODUCT(($X$3=المنصرف!$E$3:$E$717)*1,('بيان العهد والتسويات'!$C142=المنصرف!$C$3:$C$717)*1,المنصرف!$J$3:$J$717)</f>
        <v>0</v>
      </c>
      <c r="Z142" s="124">
        <f>SUMPRODUCT(($Z$3=المنصرف!$E$3:$E$717)*1,('بيان العهد والتسويات'!$C142=المنصرف!$C$3:$C$717)*1,المنصرف!$G$3:$G$717)</f>
        <v>0</v>
      </c>
      <c r="AA142" s="123">
        <f>SUMPRODUCT(($Z$3=المنصرف!$E$3:$E$717)*1,('بيان العهد والتسويات'!$C142=المنصرف!$C$3:$C$717)*1,المنصرف!$J$3:$J$717)</f>
        <v>0</v>
      </c>
      <c r="AB142" s="121">
        <f>SUMPRODUCT(($AB$3=المنصرف!$E$3:$E$717)*1,('بيان العهد والتسويات'!$C142=المنصرف!$C$3:$C$717)*1,المنصرف!$G$3:$G$717)</f>
        <v>0</v>
      </c>
      <c r="AC142" s="122">
        <f>SUMPRODUCT(($AB$3=المنصرف!$E$3:$E$717)*1,('بيان العهد والتسويات'!$C142=المنصرف!$C$3:$C$717)*1,المنصرف!$J$3:$J$717)</f>
        <v>0</v>
      </c>
      <c r="AD142" s="124">
        <f>SUMPRODUCT(($AD$3=المنصرف!$E$3:$E$717)*1,('بيان العهد والتسويات'!$C142=المنصرف!$C$3:$C$717)*1,المنصرف!$G$3:$G$717)</f>
        <v>0</v>
      </c>
      <c r="AE142" s="123">
        <f>SUMPRODUCT(($AD$3=المنصرف!$E$3:$E$717)*1,('بيان العهد والتسويات'!$C142=المنصرف!$C$3:$C$717)*1,المنصرف!$J$3:$J$717)</f>
        <v>0</v>
      </c>
      <c r="AF142" s="121">
        <f>SUMPRODUCT(($AF$3=المنصرف!$E$3:$E$717)*1,('بيان العهد والتسويات'!$C142=المنصرف!$C$3:$C$717)*1,المنصرف!$G$3:$G$717)</f>
        <v>0</v>
      </c>
      <c r="AG142" s="122">
        <f>SUMPRODUCT(($AF$3=المنصرف!$E$3:$E$717)*1,('بيان العهد والتسويات'!$C142=المنصرف!$C$3:$C$717)*1,المنصرف!$J$3:$J$717)</f>
        <v>0</v>
      </c>
      <c r="AH142" s="124">
        <f>SUMPRODUCT(($AH$3=المنصرف!$E$3:$E$717)*1,('بيان العهد والتسويات'!$C142=المنصرف!$C$3:$C$717)*1,المنصرف!$G$3:$G$717)</f>
        <v>0</v>
      </c>
      <c r="AI142" s="123">
        <f>SUMPRODUCT(($AH$3=المنصرف!$E$3:$E$717)*1,('بيان العهد والتسويات'!$C142=المنصرف!$C$3:$C$717)*1,المنصرف!$J$3:$J$717)</f>
        <v>0</v>
      </c>
      <c r="AJ142" s="145">
        <f>SUMPRODUCT((AJ$3=المنصرف!$E$3:$E$717)*1,('بيان العهد والتسويات'!$C142=المنصرف!$C$3:$C$717)*1,المنصرف!$G$3:$G$717)</f>
        <v>0</v>
      </c>
      <c r="AK142" s="145">
        <f>SUMPRODUCT((AJ$3=المنصرف!$E$3:$E$717)*1,('بيان العهد والتسويات'!$C142=المنصرف!$C$3:$C$717)*1,المنصرف!$J$3:$J$717)</f>
        <v>0</v>
      </c>
      <c r="AL142" s="161">
        <f>SUMPRODUCT((AL$3=المنصرف!$E$3:$E$717)*1,('بيان العهد والتسويات'!$C142=المنصرف!$C$3:$C$717)*1,المنصرف!$G$3:$G$717)</f>
        <v>0</v>
      </c>
      <c r="AM142" s="161">
        <f>SUMPRODUCT((AL$3=المنصرف!$E$3:$E$717)*1,('بيان العهد والتسويات'!$C142=المنصرف!$C$3:$C$717)*1,المنصرف!$J$3:$J$717)</f>
        <v>0</v>
      </c>
      <c r="AN142" s="160">
        <f>SUMPRODUCT((AN$3=المنصرف!$E$3:$E$717)*1,('بيان العهد والتسويات'!$C142=المنصرف!$C$3:$C$717)*1,المنصرف!$G$3:$G$717)</f>
        <v>0</v>
      </c>
      <c r="AO142" s="160">
        <f>SUMPRODUCT((AN$3=المنصرف!$E$3:$E$717)*1,('بيان العهد والتسويات'!$C142=المنصرف!$C$3:$C$717)*1,المنصرف!$J$3:$J$717)</f>
        <v>0</v>
      </c>
      <c r="AP142" s="160">
        <f>SUMPRODUCT((AP$3=المنصرف!$E$3:$E$717)*1,('بيان العهد والتسويات'!$C142=المنصرف!$C$3:$C$717)*1,المنصرف!$G$3:$G$717)</f>
        <v>0</v>
      </c>
      <c r="AQ142" s="160">
        <f>SUMPRODUCT((AP$3=المنصرف!$E$3:$E$717)*1,('بيان العهد والتسويات'!$C142=المنصرف!$C$3:$C$717)*1,المنصرف!$J$3:$J$717)</f>
        <v>0</v>
      </c>
      <c r="AR142" s="160">
        <f>SUMPRODUCT((AR$3=المنصرف!$E$3:$E$717)*1,('بيان العهد والتسويات'!$C142=المنصرف!$C$3:$C$717)*1,المنصرف!$G$3:$G$717)</f>
        <v>0</v>
      </c>
      <c r="AS142" s="160">
        <f>SUMPRODUCT((AR$3=المنصرف!$E$3:$E$717)*1,('بيان العهد والتسويات'!$C142=المنصرف!$C$3:$C$717)*1,المنصرف!$J$3:$J$717)</f>
        <v>0</v>
      </c>
      <c r="AT142" s="160">
        <f>SUMPRODUCT((AT$3=المنصرف!$E$3:$E$717)*1,('بيان العهد والتسويات'!$C142=المنصرف!$C$3:$C$717)*1,المنصرف!$G$3:$G$717)</f>
        <v>0</v>
      </c>
      <c r="AU142" s="160">
        <f>SUMPRODUCT((AT$3=المنصرف!$E$3:$E$717)*1,('بيان العهد والتسويات'!$C142=المنصرف!$C$3:$C$717)*1,المنصرف!$J$3:$J$717)</f>
        <v>0</v>
      </c>
      <c r="AV142" s="160">
        <f>SUMPRODUCT((AV$3=المنصرف!$E$3:$E$717)*1,('بيان العهد والتسويات'!$C142=المنصرف!$C$3:$C$717)*1,المنصرف!$G$3:$G$717)</f>
        <v>0</v>
      </c>
      <c r="AW142" s="160">
        <f>SUMPRODUCT((AV$3=المنصرف!$E$3:$E$717)*1,('بيان العهد والتسويات'!$C142=المنصرف!$C$3:$C$717)*1,المنصرف!$J$3:$J$717)</f>
        <v>0</v>
      </c>
      <c r="AX142" s="160">
        <f>SUMPRODUCT((AX$3=المنصرف!$E$3:$E$717)*1,('بيان العهد والتسويات'!$C142=المنصرف!$C$3:$C$717)*1,المنصرف!$G$3:$G$717)</f>
        <v>0</v>
      </c>
      <c r="AY142" s="160">
        <f>SUMPRODUCT((AX$3=المنصرف!$E$3:$E$717)*1,('بيان العهد والتسويات'!$C142=المنصرف!$C$3:$C$717)*1,المنصرف!$J$3:$J$717)</f>
        <v>0</v>
      </c>
      <c r="AZ142" s="160">
        <f>SUMPRODUCT((AZ$3=المنصرف!$E$3:$E$717)*1,('بيان العهد والتسويات'!$C142=المنصرف!$C$3:$C$717)*1,المنصرف!$G$3:$G$717)</f>
        <v>0</v>
      </c>
      <c r="BA142" s="160">
        <f>SUMPRODUCT((AZ$3=المنصرف!$E$3:$E$717)*1,('بيان العهد والتسويات'!$C142=المنصرف!$C$3:$C$717)*1,المنصرف!$J$3:$J$717)</f>
        <v>0</v>
      </c>
      <c r="BB142" s="160">
        <f>SUMPRODUCT((BB$3=المنصرف!$E$3:$E$717)*1,('بيان العهد والتسويات'!$C142=المنصرف!$C$3:$C$717)*1,المنصرف!$G$3:$G$717)</f>
        <v>0</v>
      </c>
      <c r="BC142" s="160">
        <f>SUMPRODUCT((BB$3=المنصرف!$E$3:$E$717)*1,('بيان العهد والتسويات'!$C142=المنصرف!$C$3:$C$717)*1,المنصرف!$J$3:$J$717)</f>
        <v>0</v>
      </c>
      <c r="BD142" s="160">
        <f>SUMPRODUCT((BD$3=المنصرف!$E$3:$E$717)*1,('بيان العهد والتسويات'!$C142=المنصرف!$C$3:$C$717)*1,المنصرف!$G$3:$G$717)</f>
        <v>0</v>
      </c>
      <c r="BE142" s="160">
        <f>SUMPRODUCT((BD$3=المنصرف!$E$3:$E$717)*1,('بيان العهد والتسويات'!$C142=المنصرف!$C$3:$C$717)*1,المنصرف!$J$3:$J$717)</f>
        <v>0</v>
      </c>
      <c r="BF142" s="160">
        <f>SUMPRODUCT((BF$3=المنصرف!$E$3:$E$717)*1,('بيان العهد والتسويات'!$C142=المنصرف!$C$3:$C$717)*1,المنصرف!$G$3:$G$717)</f>
        <v>0</v>
      </c>
      <c r="BG142" s="160">
        <f>SUMPRODUCT((BF$3=المنصرف!$E$3:$E$717)*1,('بيان العهد والتسويات'!$C142=المنصرف!$C$3:$C$717)*1,المنصرف!$J$3:$J$717)</f>
        <v>0</v>
      </c>
      <c r="BH142" s="160">
        <f>SUMPRODUCT((BH$3=المنصرف!$E$3:$E$717)*1,('بيان العهد والتسويات'!$C142=المنصرف!$C$3:$C$717)*1,المنصرف!$G$3:$G$717)</f>
        <v>0</v>
      </c>
      <c r="BI142" s="160">
        <f>SUMPRODUCT((BH$3=المنصرف!$E$3:$E$717)*1,('بيان العهد والتسويات'!$C142=المنصرف!$C$3:$C$717)*1,المنصرف!$J$3:$J$717)</f>
        <v>0</v>
      </c>
      <c r="BJ142" s="160">
        <f>SUMPRODUCT((BJ$3=المنصرف!$E$3:$E$717)*1,('بيان العهد والتسويات'!$C142=المنصرف!$C$3:$C$717)*1,المنصرف!$G$3:$G$717)</f>
        <v>0</v>
      </c>
      <c r="BK142" s="160">
        <f>SUMPRODUCT((BJ$3=المنصرف!$E$3:$E$717)*1,('بيان العهد والتسويات'!$C142=المنصرف!$C$3:$C$717)*1,المنصرف!$J$3:$J$717)</f>
        <v>0</v>
      </c>
      <c r="BL142" s="160">
        <f>SUMPRODUCT((BL$3=المنصرف!$E$3:$E$717)*1,('بيان العهد والتسويات'!$C142=المنصرف!$C$3:$C$717)*1,المنصرف!$G$3:$G$717)</f>
        <v>0</v>
      </c>
      <c r="BM142" s="160">
        <f>SUMPRODUCT((BL$3=المنصرف!$E$3:$E$717)*1,('بيان العهد والتسويات'!$C142=المنصرف!$C$3:$C$717)*1,المنصرف!$J$3:$J$717)</f>
        <v>0</v>
      </c>
      <c r="BN142" s="160">
        <f>SUMPRODUCT((BN$3=المنصرف!$E$3:$E$717)*1,('بيان العهد والتسويات'!$C142=المنصرف!$C$3:$C$717)*1,المنصرف!$G$3:$G$717)</f>
        <v>0</v>
      </c>
      <c r="BO142" s="160">
        <f>SUMPRODUCT((BN$3=المنصرف!$E$3:$E$717)*1,('بيان العهد والتسويات'!$C142=المنصرف!$C$3:$C$717)*1,المنصرف!$J$3:$J$717)</f>
        <v>0</v>
      </c>
      <c r="BP142" s="160">
        <f>SUMPRODUCT((BP$3=المنصرف!$E$3:$E$717)*1,('بيان العهد والتسويات'!$C142=المنصرف!$C$3:$C$717)*1,المنصرف!$G$3:$G$717)</f>
        <v>0</v>
      </c>
      <c r="BQ142" s="160">
        <f>SUMPRODUCT((BP$3=المنصرف!$E$3:$E$717)*1,('بيان العهد والتسويات'!$C142=المنصرف!$C$3:$C$717)*1,المنصرف!$J$3:$J$717)</f>
        <v>0</v>
      </c>
      <c r="BR142" s="160">
        <f>SUMPRODUCT((BR$3=المنصرف!$E$3:$E$717)*1,('بيان العهد والتسويات'!$C142=المنصرف!$C$3:$C$717)*1,المنصرف!$G$3:$G$717)</f>
        <v>0</v>
      </c>
      <c r="BS142" s="160">
        <f>SUMPRODUCT((BR$3=المنصرف!$E$3:$E$717)*1,('بيان العهد والتسويات'!$C142=المنصرف!$C$3:$C$717)*1,المنصرف!$J$3:$J$717)</f>
        <v>0</v>
      </c>
      <c r="BT142" s="160">
        <f>SUMPRODUCT((BT$3=المنصرف!$E$3:$E$717)*1,('بيان العهد والتسويات'!$C142=المنصرف!$C$3:$C$717)*1,المنصرف!$G$3:$G$717)</f>
        <v>0</v>
      </c>
      <c r="BU142" s="160">
        <f>SUMPRODUCT((BT$3=المنصرف!$E$3:$E$717)*1,('بيان العهد والتسويات'!$C142=المنصرف!$C$3:$C$717)*1,المنصرف!$J$3:$J$717)</f>
        <v>0</v>
      </c>
      <c r="BV142" s="160">
        <f>SUMPRODUCT((BV$3=المنصرف!$E$3:$E$717)*1,('بيان العهد والتسويات'!$C142=المنصرف!$C$3:$C$717)*1,المنصرف!$G$3:$G$717)</f>
        <v>0</v>
      </c>
      <c r="BW142" s="160">
        <f>SUMPRODUCT((BV$3=المنصرف!$E$3:$E$717)*1,('بيان العهد والتسويات'!$C142=المنصرف!$C$3:$C$717)*1,المنصرف!$J$3:$J$717)</f>
        <v>0</v>
      </c>
      <c r="BX142" s="160">
        <f>SUMPRODUCT((BX$3=المنصرف!$E$3:$E$717)*1,('بيان العهد والتسويات'!$C142=المنصرف!$C$3:$C$717)*1,المنصرف!$G$3:$G$717)</f>
        <v>0</v>
      </c>
      <c r="BY142" s="160">
        <f>SUMPRODUCT((BX$3=المنصرف!$E$3:$E$717)*1,('بيان العهد والتسويات'!$C142=المنصرف!$C$3:$C$717)*1,المنصرف!$J$3:$J$717)</f>
        <v>0</v>
      </c>
      <c r="BZ142" s="160">
        <f>SUMPRODUCT((BZ$3=المنصرف!$E$3:$E$717)*1,('بيان العهد والتسويات'!$C142=المنصرف!$C$3:$C$717)*1,المنصرف!$G$3:$G$717)</f>
        <v>0</v>
      </c>
      <c r="CA142" s="160">
        <f>SUMPRODUCT((BZ$3=المنصرف!$E$3:$E$717)*1,('بيان العهد والتسويات'!$C142=المنصرف!$C$3:$C$717)*1,المنصرف!$J$3:$J$717)</f>
        <v>0</v>
      </c>
      <c r="CB142" s="160">
        <f>SUMPRODUCT((CB$3=المنصرف!$E$3:$E$717)*1,('بيان العهد والتسويات'!$C142=المنصرف!$C$3:$C$717)*1,المنصرف!$G$3:$G$717)</f>
        <v>0</v>
      </c>
      <c r="CC142" s="160">
        <f>SUMPRODUCT((CB$3=المنصرف!$E$3:$E$717)*1,('بيان العهد والتسويات'!$C142=المنصرف!$C$3:$C$717)*1,المنصرف!$J$3:$J$717)</f>
        <v>0</v>
      </c>
      <c r="CD142" s="160">
        <f>SUMPRODUCT((CD$3=المنصرف!$E$3:$E$717)*1,('بيان العهد والتسويات'!$C142=المنصرف!$C$3:$C$717)*1,المنصرف!$G$3:$G$717)</f>
        <v>0</v>
      </c>
      <c r="CE142" s="160">
        <f>SUMPRODUCT((CD$3=المنصرف!$E$3:$E$717)*1,('بيان العهد والتسويات'!$C142=المنصرف!$C$3:$C$717)*1,المنصرف!$J$3:$J$717)</f>
        <v>0</v>
      </c>
      <c r="CF142" s="160">
        <f>SUMPRODUCT((CF$3=المنصرف!$E$3:$E$717)*1,('بيان العهد والتسويات'!$C142=المنصرف!$C$3:$C$717)*1,المنصرف!$G$3:$G$717)</f>
        <v>0</v>
      </c>
      <c r="CG142" s="160">
        <f>SUMPRODUCT((CF$3=المنصرف!$E$3:$E$717)*1,('بيان العهد والتسويات'!$C142=المنصرف!$C$3:$C$717)*1,المنصرف!$J$3:$J$717)</f>
        <v>0</v>
      </c>
      <c r="CH142" s="160">
        <f>SUMPRODUCT((CH$3=المنصرف!$E$3:$E$717)*1,('بيان العهد والتسويات'!$C142=المنصرف!$C$3:$C$717)*1,المنصرف!$G$3:$G$717)</f>
        <v>0</v>
      </c>
      <c r="CI142" s="160">
        <f>SUMPRODUCT((CH$3=المنصرف!$E$3:$E$717)*1,('بيان العهد والتسويات'!$C142=المنصرف!$C$3:$C$717)*1,المنصرف!$J$3:$J$717)</f>
        <v>0</v>
      </c>
      <c r="CJ142" s="160">
        <f>SUMPRODUCT((CJ$3=المنصرف!$E$3:$E$717)*1,('بيان العهد والتسويات'!$C142=المنصرف!$C$3:$C$717)*1,المنصرف!$G$3:$G$717)</f>
        <v>0</v>
      </c>
      <c r="CK142" s="160">
        <f>SUMPRODUCT((CJ$3=المنصرف!$E$3:$E$717)*1,('بيان العهد والتسويات'!$C142=المنصرف!$C$3:$C$717)*1,المنصرف!$J$3:$J$717)</f>
        <v>0</v>
      </c>
      <c r="CL142" s="160">
        <f>SUMPRODUCT((CL$3=المنصرف!$E$3:$E$717)*1,('بيان العهد والتسويات'!$C142=المنصرف!$C$3:$C$717)*1,المنصرف!$G$3:$G$717)</f>
        <v>0</v>
      </c>
      <c r="CM142" s="160">
        <f>SUMPRODUCT((CL$3=المنصرف!$E$3:$E$717)*1,('بيان العهد والتسويات'!$C142=المنصرف!$C$3:$C$717)*1,المنصرف!$J$3:$J$717)</f>
        <v>0</v>
      </c>
      <c r="CN142" s="160">
        <f>SUMPRODUCT((CN$3=المنصرف!$E$3:$E$717)*1,('بيان العهد والتسويات'!$C142=المنصرف!$C$3:$C$717)*1,المنصرف!$G$3:$G$717)</f>
        <v>0</v>
      </c>
      <c r="CO142" s="160">
        <f>SUMPRODUCT((CN$3=المنصرف!$E$3:$E$717)*1,('بيان العهد والتسويات'!$C142=المنصرف!$C$3:$C$717)*1,المنصرف!$J$3:$J$717)</f>
        <v>0</v>
      </c>
      <c r="CP142" s="160">
        <f>SUMPRODUCT((CP$3=المنصرف!$E$3:$E$717)*1,('بيان العهد والتسويات'!$C142=المنصرف!$C$3:$C$717)*1,المنصرف!$G$3:$G$717)</f>
        <v>0</v>
      </c>
      <c r="CQ142" s="160">
        <f>SUMPRODUCT((CP$3=المنصرف!$E$3:$E$717)*1,('بيان العهد والتسويات'!$C142=المنصرف!$C$3:$C$717)*1,المنصرف!$J$3:$J$717)</f>
        <v>0</v>
      </c>
      <c r="CR142" s="160">
        <f>SUMPRODUCT((CR$3=المنصرف!$E$3:$E$717)*1,('بيان العهد والتسويات'!$C142=المنصرف!$C$3:$C$717)*1,المنصرف!$G$3:$G$717)</f>
        <v>0</v>
      </c>
      <c r="CS142" s="160">
        <f>SUMPRODUCT((CR$3=المنصرف!$E$3:$E$717)*1,('بيان العهد والتسويات'!$C142=المنصرف!$C$3:$C$717)*1,المنصرف!$J$3:$J$717)</f>
        <v>0</v>
      </c>
      <c r="CT142" s="160">
        <f>SUMPRODUCT((CT$3=المنصرف!$E$3:$E$717)*1,('بيان العهد والتسويات'!$C142=المنصرف!$C$3:$C$717)*1,المنصرف!$G$3:$G$717)</f>
        <v>0</v>
      </c>
      <c r="CU142" s="160">
        <f>SUMPRODUCT((CT$3=المنصرف!$E$3:$E$717)*1,('بيان العهد والتسويات'!$C142=المنصرف!$C$3:$C$717)*1,المنصرف!$J$3:$J$717)</f>
        <v>0</v>
      </c>
      <c r="CV142" s="160">
        <f>SUMPRODUCT((CV$3=المنصرف!$E$3:$E$717)*1,('بيان العهد والتسويات'!$C142=المنصرف!$C$3:$C$717)*1,المنصرف!$G$3:$G$717)</f>
        <v>0</v>
      </c>
      <c r="CW142" s="160">
        <f>SUMPRODUCT((CV$3=المنصرف!$E$3:$E$717)*1,('بيان العهد والتسويات'!$C142=المنصرف!$C$3:$C$717)*1,المنصرف!$J$3:$J$717)</f>
        <v>0</v>
      </c>
      <c r="CX142" s="160">
        <f>SUMPRODUCT((CX$3=المنصرف!$E$3:$E$717)*1,('بيان العهد والتسويات'!$C142=المنصرف!$C$3:$C$717)*1,المنصرف!$G$3:$G$717)</f>
        <v>0</v>
      </c>
      <c r="CY142" s="160">
        <f>SUMPRODUCT((CX$3=المنصرف!$E$3:$E$717)*1,('بيان العهد والتسويات'!$C142=المنصرف!$C$3:$C$717)*1,المنصرف!$J$3:$J$717)</f>
        <v>0</v>
      </c>
      <c r="CZ142" s="160">
        <f>SUMPRODUCT((CZ$3=المنصرف!$E$3:$E$717)*1,('بيان العهد والتسويات'!$C142=المنصرف!$C$3:$C$717)*1,المنصرف!$G$3:$G$717)</f>
        <v>0</v>
      </c>
      <c r="DA142" s="160">
        <f>SUMPRODUCT((CZ$3=المنصرف!$E$3:$E$717)*1,('بيان العهد والتسويات'!$C142=المنصرف!$C$3:$C$717)*1,المنصرف!$J$3:$J$717)</f>
        <v>0</v>
      </c>
    </row>
    <row r="143" spans="3:105" ht="20.25" x14ac:dyDescent="0.15">
      <c r="C143" s="134">
        <v>45975</v>
      </c>
      <c r="D143" s="121">
        <f>SUMPRODUCT(($D$3=المنصرف!$E$3:$E$717)*1,('بيان العهد والتسويات'!$C143=المنصرف!$C$3:$C$717)*1,المنصرف!$G$3:$G$717)</f>
        <v>0</v>
      </c>
      <c r="E143" s="122">
        <f>SUMPRODUCT(($D$3=المنصرف!$E$3:$E$717)*1,('بيان العهد والتسويات'!$C143=المنصرف!$C$3:$C$717)*1,المنصرف!$J$3:$J$717)</f>
        <v>0</v>
      </c>
      <c r="F143" s="124">
        <f>SUMPRODUCT(($F$3=المنصرف!$E$3:$E$717)*1,('بيان العهد والتسويات'!$C143=المنصرف!$C$3:$C$717)*1,المنصرف!$G$3:$G$717)</f>
        <v>0</v>
      </c>
      <c r="G143" s="123">
        <f>SUMPRODUCT(($F$3=المنصرف!$E$3:$E$717)*1,('بيان العهد والتسويات'!$C143=المنصرف!$C$3:$C$717)*1,المنصرف!$J$3:$J$717)</f>
        <v>0</v>
      </c>
      <c r="H143" s="121">
        <f>SUMPRODUCT(($H$3=المنصرف!$E$3:$E$717)*1,('بيان العهد والتسويات'!$C143=المنصرف!$C$3:$C$717)*1,المنصرف!$G$3:$G$717)</f>
        <v>0</v>
      </c>
      <c r="I143" s="122">
        <f>SUMPRODUCT(($H$3=المنصرف!$E$3:$E$717)*1,('بيان العهد والتسويات'!$C143=المنصرف!$C$3:$C$717)*1,المنصرف!$J$3:$J$717)</f>
        <v>0</v>
      </c>
      <c r="J143" s="124">
        <f>SUMPRODUCT(($J$3=المنصرف!$E$3:$E$717)*1,('بيان العهد والتسويات'!$C143=المنصرف!$C$3:$C$717)*1,المنصرف!$G$3:$G$717)</f>
        <v>0</v>
      </c>
      <c r="K143" s="123">
        <f>SUMPRODUCT(($J$3=المنصرف!$E$3:$E$717)*1,('بيان العهد والتسويات'!$C143=المنصرف!$C$3:$C$717)*1,المنصرف!$J$3:$J$717)</f>
        <v>0</v>
      </c>
      <c r="L143" s="121">
        <f>SUMPRODUCT(($L$3=المنصرف!$E$3:$E$717)*1,('بيان العهد والتسويات'!$C143=المنصرف!$C$3:$C$717)*1,المنصرف!$G$3:$G$717)</f>
        <v>0</v>
      </c>
      <c r="M143" s="122">
        <f>SUMPRODUCT(($L$3=المنصرف!$E$3:$E$717)*1,('بيان العهد والتسويات'!$C143=المنصرف!$C$3:$C$717)*1,المنصرف!$J$3:$J$717)</f>
        <v>0</v>
      </c>
      <c r="N143" s="124">
        <f>SUMPRODUCT(($N$3=المنصرف!$E$3:$E$717)*1,('بيان العهد والتسويات'!$C143=المنصرف!$C$3:$C$717)*1,المنصرف!$G$3:$G$717)</f>
        <v>0</v>
      </c>
      <c r="O143" s="123">
        <f>SUMPRODUCT(($N$3=المنصرف!$E$3:$E$717)*1,('بيان العهد والتسويات'!$C143=المنصرف!$C$3:$C$717)*1,المنصرف!$J$3:$J$717)</f>
        <v>0</v>
      </c>
      <c r="P143" s="121">
        <f>SUMPRODUCT(($P$3=المنصرف!$E$3:$E$717)*1,('بيان العهد والتسويات'!$C143=المنصرف!$C$3:$C$717)*1,المنصرف!$G$3:$G$717)</f>
        <v>0</v>
      </c>
      <c r="Q143" s="122">
        <f>SUMPRODUCT(($P$3=المنصرف!$E$3:$E$717)*1,('بيان العهد والتسويات'!$C143=المنصرف!$C$3:$C$717)*1,المنصرف!$J$3:$J$717)</f>
        <v>0</v>
      </c>
      <c r="R143" s="124">
        <f>SUMPRODUCT(($R$3=المنصرف!$E$3:$E$717)*1,('بيان العهد والتسويات'!$C143=المنصرف!$C$3:$C$717)*1,المنصرف!$G$3:$G$717)</f>
        <v>0</v>
      </c>
      <c r="S143" s="123">
        <f>SUMPRODUCT(($R$3=المنصرف!$E$3:$E$717)*1,('بيان العهد والتسويات'!$C143=المنصرف!$C$3:$C$717)*1,المنصرف!$J$3:$J$717)</f>
        <v>0</v>
      </c>
      <c r="T143" s="121">
        <f>SUMPRODUCT(($T$3=المنصرف!$E$3:$E$717)*1,('بيان العهد والتسويات'!$C143=المنصرف!$C$3:$C$717)*1,المنصرف!$G$3:$G$717)</f>
        <v>0</v>
      </c>
      <c r="U143" s="122">
        <f>SUMPRODUCT(($T$3=المنصرف!$E$3:$E$717)*1,('بيان العهد والتسويات'!$C143=المنصرف!$C$3:$C$717)*1,المنصرف!$J$3:$J$717)</f>
        <v>0</v>
      </c>
      <c r="V143" s="124">
        <f>SUMPRODUCT(($V$3=المنصرف!$E$3:$E$717)*1,('بيان العهد والتسويات'!$C143=المنصرف!$C$3:$C$717)*1,المنصرف!$G$3:$G$717)</f>
        <v>0</v>
      </c>
      <c r="W143" s="123">
        <f>SUMPRODUCT(($V$3=المنصرف!$E$3:$E$717)*1,('بيان العهد والتسويات'!$C143=المنصرف!$C$3:$C$717)*1,المنصرف!$J$3:$J$717)</f>
        <v>0</v>
      </c>
      <c r="X143" s="121">
        <f>SUMPRODUCT(($X$3=المنصرف!$E$3:$E$717)*1,('بيان العهد والتسويات'!$C143=المنصرف!$C$3:$C$717)*1,المنصرف!$G$3:$G$717)</f>
        <v>0</v>
      </c>
      <c r="Y143" s="122">
        <f>SUMPRODUCT(($X$3=المنصرف!$E$3:$E$717)*1,('بيان العهد والتسويات'!$C143=المنصرف!$C$3:$C$717)*1,المنصرف!$J$3:$J$717)</f>
        <v>0</v>
      </c>
      <c r="Z143" s="124">
        <f>SUMPRODUCT(($Z$3=المنصرف!$E$3:$E$717)*1,('بيان العهد والتسويات'!$C143=المنصرف!$C$3:$C$717)*1,المنصرف!$G$3:$G$717)</f>
        <v>0</v>
      </c>
      <c r="AA143" s="123">
        <f>SUMPRODUCT(($Z$3=المنصرف!$E$3:$E$717)*1,('بيان العهد والتسويات'!$C143=المنصرف!$C$3:$C$717)*1,المنصرف!$J$3:$J$717)</f>
        <v>0</v>
      </c>
      <c r="AB143" s="121">
        <f>SUMPRODUCT(($AB$3=المنصرف!$E$3:$E$717)*1,('بيان العهد والتسويات'!$C143=المنصرف!$C$3:$C$717)*1,المنصرف!$G$3:$G$717)</f>
        <v>0</v>
      </c>
      <c r="AC143" s="122">
        <f>SUMPRODUCT(($AB$3=المنصرف!$E$3:$E$717)*1,('بيان العهد والتسويات'!$C143=المنصرف!$C$3:$C$717)*1,المنصرف!$J$3:$J$717)</f>
        <v>0</v>
      </c>
      <c r="AD143" s="124">
        <f>SUMPRODUCT(($AD$3=المنصرف!$E$3:$E$717)*1,('بيان العهد والتسويات'!$C143=المنصرف!$C$3:$C$717)*1,المنصرف!$G$3:$G$717)</f>
        <v>0</v>
      </c>
      <c r="AE143" s="123">
        <f>SUMPRODUCT(($AD$3=المنصرف!$E$3:$E$717)*1,('بيان العهد والتسويات'!$C143=المنصرف!$C$3:$C$717)*1,المنصرف!$J$3:$J$717)</f>
        <v>0</v>
      </c>
      <c r="AF143" s="121">
        <f>SUMPRODUCT(($AF$3=المنصرف!$E$3:$E$717)*1,('بيان العهد والتسويات'!$C143=المنصرف!$C$3:$C$717)*1,المنصرف!$G$3:$G$717)</f>
        <v>0</v>
      </c>
      <c r="AG143" s="122">
        <f>SUMPRODUCT(($AF$3=المنصرف!$E$3:$E$717)*1,('بيان العهد والتسويات'!$C143=المنصرف!$C$3:$C$717)*1,المنصرف!$J$3:$J$717)</f>
        <v>0</v>
      </c>
      <c r="AH143" s="124">
        <f>SUMPRODUCT(($AH$3=المنصرف!$E$3:$E$717)*1,('بيان العهد والتسويات'!$C143=المنصرف!$C$3:$C$717)*1,المنصرف!$G$3:$G$717)</f>
        <v>0</v>
      </c>
      <c r="AI143" s="123">
        <f>SUMPRODUCT(($AH$3=المنصرف!$E$3:$E$717)*1,('بيان العهد والتسويات'!$C143=المنصرف!$C$3:$C$717)*1,المنصرف!$J$3:$J$717)</f>
        <v>0</v>
      </c>
      <c r="AJ143" s="145">
        <f>SUMPRODUCT((AJ$3=المنصرف!$E$3:$E$717)*1,('بيان العهد والتسويات'!$C143=المنصرف!$C$3:$C$717)*1,المنصرف!$G$3:$G$717)</f>
        <v>0</v>
      </c>
      <c r="AK143" s="145">
        <f>SUMPRODUCT((AJ$3=المنصرف!$E$3:$E$717)*1,('بيان العهد والتسويات'!$C143=المنصرف!$C$3:$C$717)*1,المنصرف!$J$3:$J$717)</f>
        <v>0</v>
      </c>
      <c r="AL143" s="161">
        <f>SUMPRODUCT((AL$3=المنصرف!$E$3:$E$717)*1,('بيان العهد والتسويات'!$C143=المنصرف!$C$3:$C$717)*1,المنصرف!$G$3:$G$717)</f>
        <v>0</v>
      </c>
      <c r="AM143" s="161">
        <f>SUMPRODUCT((AL$3=المنصرف!$E$3:$E$717)*1,('بيان العهد والتسويات'!$C143=المنصرف!$C$3:$C$717)*1,المنصرف!$J$3:$J$717)</f>
        <v>0</v>
      </c>
      <c r="AN143" s="160">
        <f>SUMPRODUCT((AN$3=المنصرف!$E$3:$E$717)*1,('بيان العهد والتسويات'!$C143=المنصرف!$C$3:$C$717)*1,المنصرف!$G$3:$G$717)</f>
        <v>0</v>
      </c>
      <c r="AO143" s="160">
        <f>SUMPRODUCT((AN$3=المنصرف!$E$3:$E$717)*1,('بيان العهد والتسويات'!$C143=المنصرف!$C$3:$C$717)*1,المنصرف!$J$3:$J$717)</f>
        <v>0</v>
      </c>
      <c r="AP143" s="160">
        <f>SUMPRODUCT((AP$3=المنصرف!$E$3:$E$717)*1,('بيان العهد والتسويات'!$C143=المنصرف!$C$3:$C$717)*1,المنصرف!$G$3:$G$717)</f>
        <v>0</v>
      </c>
      <c r="AQ143" s="160">
        <f>SUMPRODUCT((AP$3=المنصرف!$E$3:$E$717)*1,('بيان العهد والتسويات'!$C143=المنصرف!$C$3:$C$717)*1,المنصرف!$J$3:$J$717)</f>
        <v>0</v>
      </c>
      <c r="AR143" s="160">
        <f>SUMPRODUCT((AR$3=المنصرف!$E$3:$E$717)*1,('بيان العهد والتسويات'!$C143=المنصرف!$C$3:$C$717)*1,المنصرف!$G$3:$G$717)</f>
        <v>0</v>
      </c>
      <c r="AS143" s="160">
        <f>SUMPRODUCT((AR$3=المنصرف!$E$3:$E$717)*1,('بيان العهد والتسويات'!$C143=المنصرف!$C$3:$C$717)*1,المنصرف!$J$3:$J$717)</f>
        <v>0</v>
      </c>
      <c r="AT143" s="160">
        <f>SUMPRODUCT((AT$3=المنصرف!$E$3:$E$717)*1,('بيان العهد والتسويات'!$C143=المنصرف!$C$3:$C$717)*1,المنصرف!$G$3:$G$717)</f>
        <v>0</v>
      </c>
      <c r="AU143" s="160">
        <f>SUMPRODUCT((AT$3=المنصرف!$E$3:$E$717)*1,('بيان العهد والتسويات'!$C143=المنصرف!$C$3:$C$717)*1,المنصرف!$J$3:$J$717)</f>
        <v>0</v>
      </c>
      <c r="AV143" s="160">
        <f>SUMPRODUCT((AV$3=المنصرف!$E$3:$E$717)*1,('بيان العهد والتسويات'!$C143=المنصرف!$C$3:$C$717)*1,المنصرف!$G$3:$G$717)</f>
        <v>0</v>
      </c>
      <c r="AW143" s="160">
        <f>SUMPRODUCT((AV$3=المنصرف!$E$3:$E$717)*1,('بيان العهد والتسويات'!$C143=المنصرف!$C$3:$C$717)*1,المنصرف!$J$3:$J$717)</f>
        <v>0</v>
      </c>
      <c r="AX143" s="160">
        <f>SUMPRODUCT((AX$3=المنصرف!$E$3:$E$717)*1,('بيان العهد والتسويات'!$C143=المنصرف!$C$3:$C$717)*1,المنصرف!$G$3:$G$717)</f>
        <v>0</v>
      </c>
      <c r="AY143" s="160">
        <f>SUMPRODUCT((AX$3=المنصرف!$E$3:$E$717)*1,('بيان العهد والتسويات'!$C143=المنصرف!$C$3:$C$717)*1,المنصرف!$J$3:$J$717)</f>
        <v>0</v>
      </c>
      <c r="AZ143" s="160">
        <f>SUMPRODUCT((AZ$3=المنصرف!$E$3:$E$717)*1,('بيان العهد والتسويات'!$C143=المنصرف!$C$3:$C$717)*1,المنصرف!$G$3:$G$717)</f>
        <v>0</v>
      </c>
      <c r="BA143" s="160">
        <f>SUMPRODUCT((AZ$3=المنصرف!$E$3:$E$717)*1,('بيان العهد والتسويات'!$C143=المنصرف!$C$3:$C$717)*1,المنصرف!$J$3:$J$717)</f>
        <v>0</v>
      </c>
      <c r="BB143" s="160">
        <f>SUMPRODUCT((BB$3=المنصرف!$E$3:$E$717)*1,('بيان العهد والتسويات'!$C143=المنصرف!$C$3:$C$717)*1,المنصرف!$G$3:$G$717)</f>
        <v>0</v>
      </c>
      <c r="BC143" s="160">
        <f>SUMPRODUCT((BB$3=المنصرف!$E$3:$E$717)*1,('بيان العهد والتسويات'!$C143=المنصرف!$C$3:$C$717)*1,المنصرف!$J$3:$J$717)</f>
        <v>0</v>
      </c>
      <c r="BD143" s="160">
        <f>SUMPRODUCT((BD$3=المنصرف!$E$3:$E$717)*1,('بيان العهد والتسويات'!$C143=المنصرف!$C$3:$C$717)*1,المنصرف!$G$3:$G$717)</f>
        <v>0</v>
      </c>
      <c r="BE143" s="160">
        <f>SUMPRODUCT((BD$3=المنصرف!$E$3:$E$717)*1,('بيان العهد والتسويات'!$C143=المنصرف!$C$3:$C$717)*1,المنصرف!$J$3:$J$717)</f>
        <v>0</v>
      </c>
      <c r="BF143" s="160">
        <f>SUMPRODUCT((BF$3=المنصرف!$E$3:$E$717)*1,('بيان العهد والتسويات'!$C143=المنصرف!$C$3:$C$717)*1,المنصرف!$G$3:$G$717)</f>
        <v>0</v>
      </c>
      <c r="BG143" s="160">
        <f>SUMPRODUCT((BF$3=المنصرف!$E$3:$E$717)*1,('بيان العهد والتسويات'!$C143=المنصرف!$C$3:$C$717)*1,المنصرف!$J$3:$J$717)</f>
        <v>0</v>
      </c>
      <c r="BH143" s="160">
        <f>SUMPRODUCT((BH$3=المنصرف!$E$3:$E$717)*1,('بيان العهد والتسويات'!$C143=المنصرف!$C$3:$C$717)*1,المنصرف!$G$3:$G$717)</f>
        <v>0</v>
      </c>
      <c r="BI143" s="160">
        <f>SUMPRODUCT((BH$3=المنصرف!$E$3:$E$717)*1,('بيان العهد والتسويات'!$C143=المنصرف!$C$3:$C$717)*1,المنصرف!$J$3:$J$717)</f>
        <v>0</v>
      </c>
      <c r="BJ143" s="160">
        <f>SUMPRODUCT((BJ$3=المنصرف!$E$3:$E$717)*1,('بيان العهد والتسويات'!$C143=المنصرف!$C$3:$C$717)*1,المنصرف!$G$3:$G$717)</f>
        <v>0</v>
      </c>
      <c r="BK143" s="160">
        <f>SUMPRODUCT((BJ$3=المنصرف!$E$3:$E$717)*1,('بيان العهد والتسويات'!$C143=المنصرف!$C$3:$C$717)*1,المنصرف!$J$3:$J$717)</f>
        <v>0</v>
      </c>
      <c r="BL143" s="160">
        <f>SUMPRODUCT((BL$3=المنصرف!$E$3:$E$717)*1,('بيان العهد والتسويات'!$C143=المنصرف!$C$3:$C$717)*1,المنصرف!$G$3:$G$717)</f>
        <v>0</v>
      </c>
      <c r="BM143" s="160">
        <f>SUMPRODUCT((BL$3=المنصرف!$E$3:$E$717)*1,('بيان العهد والتسويات'!$C143=المنصرف!$C$3:$C$717)*1,المنصرف!$J$3:$J$717)</f>
        <v>0</v>
      </c>
      <c r="BN143" s="160">
        <f>SUMPRODUCT((BN$3=المنصرف!$E$3:$E$717)*1,('بيان العهد والتسويات'!$C143=المنصرف!$C$3:$C$717)*1,المنصرف!$G$3:$G$717)</f>
        <v>0</v>
      </c>
      <c r="BO143" s="160">
        <f>SUMPRODUCT((BN$3=المنصرف!$E$3:$E$717)*1,('بيان العهد والتسويات'!$C143=المنصرف!$C$3:$C$717)*1,المنصرف!$J$3:$J$717)</f>
        <v>0</v>
      </c>
      <c r="BP143" s="160">
        <f>SUMPRODUCT((BP$3=المنصرف!$E$3:$E$717)*1,('بيان العهد والتسويات'!$C143=المنصرف!$C$3:$C$717)*1,المنصرف!$G$3:$G$717)</f>
        <v>0</v>
      </c>
      <c r="BQ143" s="160">
        <f>SUMPRODUCT((BP$3=المنصرف!$E$3:$E$717)*1,('بيان العهد والتسويات'!$C143=المنصرف!$C$3:$C$717)*1,المنصرف!$J$3:$J$717)</f>
        <v>0</v>
      </c>
      <c r="BR143" s="160">
        <f>SUMPRODUCT((BR$3=المنصرف!$E$3:$E$717)*1,('بيان العهد والتسويات'!$C143=المنصرف!$C$3:$C$717)*1,المنصرف!$G$3:$G$717)</f>
        <v>0</v>
      </c>
      <c r="BS143" s="160">
        <f>SUMPRODUCT((BR$3=المنصرف!$E$3:$E$717)*1,('بيان العهد والتسويات'!$C143=المنصرف!$C$3:$C$717)*1,المنصرف!$J$3:$J$717)</f>
        <v>0</v>
      </c>
      <c r="BT143" s="160">
        <f>SUMPRODUCT((BT$3=المنصرف!$E$3:$E$717)*1,('بيان العهد والتسويات'!$C143=المنصرف!$C$3:$C$717)*1,المنصرف!$G$3:$G$717)</f>
        <v>0</v>
      </c>
      <c r="BU143" s="160">
        <f>SUMPRODUCT((BT$3=المنصرف!$E$3:$E$717)*1,('بيان العهد والتسويات'!$C143=المنصرف!$C$3:$C$717)*1,المنصرف!$J$3:$J$717)</f>
        <v>0</v>
      </c>
      <c r="BV143" s="160">
        <f>SUMPRODUCT((BV$3=المنصرف!$E$3:$E$717)*1,('بيان العهد والتسويات'!$C143=المنصرف!$C$3:$C$717)*1,المنصرف!$G$3:$G$717)</f>
        <v>0</v>
      </c>
      <c r="BW143" s="160">
        <f>SUMPRODUCT((BV$3=المنصرف!$E$3:$E$717)*1,('بيان العهد والتسويات'!$C143=المنصرف!$C$3:$C$717)*1,المنصرف!$J$3:$J$717)</f>
        <v>0</v>
      </c>
      <c r="BX143" s="160">
        <f>SUMPRODUCT((BX$3=المنصرف!$E$3:$E$717)*1,('بيان العهد والتسويات'!$C143=المنصرف!$C$3:$C$717)*1,المنصرف!$G$3:$G$717)</f>
        <v>0</v>
      </c>
      <c r="BY143" s="160">
        <f>SUMPRODUCT((BX$3=المنصرف!$E$3:$E$717)*1,('بيان العهد والتسويات'!$C143=المنصرف!$C$3:$C$717)*1,المنصرف!$J$3:$J$717)</f>
        <v>0</v>
      </c>
      <c r="BZ143" s="160">
        <f>SUMPRODUCT((BZ$3=المنصرف!$E$3:$E$717)*1,('بيان العهد والتسويات'!$C143=المنصرف!$C$3:$C$717)*1,المنصرف!$G$3:$G$717)</f>
        <v>0</v>
      </c>
      <c r="CA143" s="160">
        <f>SUMPRODUCT((BZ$3=المنصرف!$E$3:$E$717)*1,('بيان العهد والتسويات'!$C143=المنصرف!$C$3:$C$717)*1,المنصرف!$J$3:$J$717)</f>
        <v>0</v>
      </c>
      <c r="CB143" s="160">
        <f>SUMPRODUCT((CB$3=المنصرف!$E$3:$E$717)*1,('بيان العهد والتسويات'!$C143=المنصرف!$C$3:$C$717)*1,المنصرف!$G$3:$G$717)</f>
        <v>0</v>
      </c>
      <c r="CC143" s="160">
        <f>SUMPRODUCT((CB$3=المنصرف!$E$3:$E$717)*1,('بيان العهد والتسويات'!$C143=المنصرف!$C$3:$C$717)*1,المنصرف!$J$3:$J$717)</f>
        <v>0</v>
      </c>
      <c r="CD143" s="160">
        <f>SUMPRODUCT((CD$3=المنصرف!$E$3:$E$717)*1,('بيان العهد والتسويات'!$C143=المنصرف!$C$3:$C$717)*1,المنصرف!$G$3:$G$717)</f>
        <v>0</v>
      </c>
      <c r="CE143" s="160">
        <f>SUMPRODUCT((CD$3=المنصرف!$E$3:$E$717)*1,('بيان العهد والتسويات'!$C143=المنصرف!$C$3:$C$717)*1,المنصرف!$J$3:$J$717)</f>
        <v>0</v>
      </c>
      <c r="CF143" s="160">
        <f>SUMPRODUCT((CF$3=المنصرف!$E$3:$E$717)*1,('بيان العهد والتسويات'!$C143=المنصرف!$C$3:$C$717)*1,المنصرف!$G$3:$G$717)</f>
        <v>0</v>
      </c>
      <c r="CG143" s="160">
        <f>SUMPRODUCT((CF$3=المنصرف!$E$3:$E$717)*1,('بيان العهد والتسويات'!$C143=المنصرف!$C$3:$C$717)*1,المنصرف!$J$3:$J$717)</f>
        <v>0</v>
      </c>
      <c r="CH143" s="160">
        <f>SUMPRODUCT((CH$3=المنصرف!$E$3:$E$717)*1,('بيان العهد والتسويات'!$C143=المنصرف!$C$3:$C$717)*1,المنصرف!$G$3:$G$717)</f>
        <v>0</v>
      </c>
      <c r="CI143" s="160">
        <f>SUMPRODUCT((CH$3=المنصرف!$E$3:$E$717)*1,('بيان العهد والتسويات'!$C143=المنصرف!$C$3:$C$717)*1,المنصرف!$J$3:$J$717)</f>
        <v>0</v>
      </c>
      <c r="CJ143" s="160">
        <f>SUMPRODUCT((CJ$3=المنصرف!$E$3:$E$717)*1,('بيان العهد والتسويات'!$C143=المنصرف!$C$3:$C$717)*1,المنصرف!$G$3:$G$717)</f>
        <v>0</v>
      </c>
      <c r="CK143" s="160">
        <f>SUMPRODUCT((CJ$3=المنصرف!$E$3:$E$717)*1,('بيان العهد والتسويات'!$C143=المنصرف!$C$3:$C$717)*1,المنصرف!$J$3:$J$717)</f>
        <v>0</v>
      </c>
      <c r="CL143" s="160">
        <f>SUMPRODUCT((CL$3=المنصرف!$E$3:$E$717)*1,('بيان العهد والتسويات'!$C143=المنصرف!$C$3:$C$717)*1,المنصرف!$G$3:$G$717)</f>
        <v>0</v>
      </c>
      <c r="CM143" s="160">
        <f>SUMPRODUCT((CL$3=المنصرف!$E$3:$E$717)*1,('بيان العهد والتسويات'!$C143=المنصرف!$C$3:$C$717)*1,المنصرف!$J$3:$J$717)</f>
        <v>0</v>
      </c>
      <c r="CN143" s="160">
        <f>SUMPRODUCT((CN$3=المنصرف!$E$3:$E$717)*1,('بيان العهد والتسويات'!$C143=المنصرف!$C$3:$C$717)*1,المنصرف!$G$3:$G$717)</f>
        <v>0</v>
      </c>
      <c r="CO143" s="160">
        <f>SUMPRODUCT((CN$3=المنصرف!$E$3:$E$717)*1,('بيان العهد والتسويات'!$C143=المنصرف!$C$3:$C$717)*1,المنصرف!$J$3:$J$717)</f>
        <v>0</v>
      </c>
      <c r="CP143" s="160">
        <f>SUMPRODUCT((CP$3=المنصرف!$E$3:$E$717)*1,('بيان العهد والتسويات'!$C143=المنصرف!$C$3:$C$717)*1,المنصرف!$G$3:$G$717)</f>
        <v>0</v>
      </c>
      <c r="CQ143" s="160">
        <f>SUMPRODUCT((CP$3=المنصرف!$E$3:$E$717)*1,('بيان العهد والتسويات'!$C143=المنصرف!$C$3:$C$717)*1,المنصرف!$J$3:$J$717)</f>
        <v>0</v>
      </c>
      <c r="CR143" s="160">
        <f>SUMPRODUCT((CR$3=المنصرف!$E$3:$E$717)*1,('بيان العهد والتسويات'!$C143=المنصرف!$C$3:$C$717)*1,المنصرف!$G$3:$G$717)</f>
        <v>0</v>
      </c>
      <c r="CS143" s="160">
        <f>SUMPRODUCT((CR$3=المنصرف!$E$3:$E$717)*1,('بيان العهد والتسويات'!$C143=المنصرف!$C$3:$C$717)*1,المنصرف!$J$3:$J$717)</f>
        <v>0</v>
      </c>
      <c r="CT143" s="160">
        <f>SUMPRODUCT((CT$3=المنصرف!$E$3:$E$717)*1,('بيان العهد والتسويات'!$C143=المنصرف!$C$3:$C$717)*1,المنصرف!$G$3:$G$717)</f>
        <v>0</v>
      </c>
      <c r="CU143" s="160">
        <f>SUMPRODUCT((CT$3=المنصرف!$E$3:$E$717)*1,('بيان العهد والتسويات'!$C143=المنصرف!$C$3:$C$717)*1,المنصرف!$J$3:$J$717)</f>
        <v>0</v>
      </c>
      <c r="CV143" s="160">
        <f>SUMPRODUCT((CV$3=المنصرف!$E$3:$E$717)*1,('بيان العهد والتسويات'!$C143=المنصرف!$C$3:$C$717)*1,المنصرف!$G$3:$G$717)</f>
        <v>0</v>
      </c>
      <c r="CW143" s="160">
        <f>SUMPRODUCT((CV$3=المنصرف!$E$3:$E$717)*1,('بيان العهد والتسويات'!$C143=المنصرف!$C$3:$C$717)*1,المنصرف!$J$3:$J$717)</f>
        <v>0</v>
      </c>
      <c r="CX143" s="160">
        <f>SUMPRODUCT((CX$3=المنصرف!$E$3:$E$717)*1,('بيان العهد والتسويات'!$C143=المنصرف!$C$3:$C$717)*1,المنصرف!$G$3:$G$717)</f>
        <v>0</v>
      </c>
      <c r="CY143" s="160">
        <f>SUMPRODUCT((CX$3=المنصرف!$E$3:$E$717)*1,('بيان العهد والتسويات'!$C143=المنصرف!$C$3:$C$717)*1,المنصرف!$J$3:$J$717)</f>
        <v>0</v>
      </c>
      <c r="CZ143" s="160">
        <f>SUMPRODUCT((CZ$3=المنصرف!$E$3:$E$717)*1,('بيان العهد والتسويات'!$C143=المنصرف!$C$3:$C$717)*1,المنصرف!$G$3:$G$717)</f>
        <v>0</v>
      </c>
      <c r="DA143" s="160">
        <f>SUMPRODUCT((CZ$3=المنصرف!$E$3:$E$717)*1,('بيان العهد والتسويات'!$C143=المنصرف!$C$3:$C$717)*1,المنصرف!$J$3:$J$717)</f>
        <v>0</v>
      </c>
    </row>
    <row r="144" spans="3:105" ht="20.25" x14ac:dyDescent="0.15">
      <c r="C144" s="134">
        <v>45976</v>
      </c>
      <c r="D144" s="121">
        <f>SUMPRODUCT(($D$3=المنصرف!$E$3:$E$717)*1,('بيان العهد والتسويات'!$C144=المنصرف!$C$3:$C$717)*1,المنصرف!$G$3:$G$717)</f>
        <v>0</v>
      </c>
      <c r="E144" s="122">
        <f>SUMPRODUCT(($D$3=المنصرف!$E$3:$E$717)*1,('بيان العهد والتسويات'!$C144=المنصرف!$C$3:$C$717)*1,المنصرف!$J$3:$J$717)</f>
        <v>0</v>
      </c>
      <c r="F144" s="124">
        <f>SUMPRODUCT(($F$3=المنصرف!$E$3:$E$717)*1,('بيان العهد والتسويات'!$C144=المنصرف!$C$3:$C$717)*1,المنصرف!$G$3:$G$717)</f>
        <v>0</v>
      </c>
      <c r="G144" s="123">
        <f>SUMPRODUCT(($F$3=المنصرف!$E$3:$E$717)*1,('بيان العهد والتسويات'!$C144=المنصرف!$C$3:$C$717)*1,المنصرف!$J$3:$J$717)</f>
        <v>0</v>
      </c>
      <c r="H144" s="121">
        <f>SUMPRODUCT(($H$3=المنصرف!$E$3:$E$717)*1,('بيان العهد والتسويات'!$C144=المنصرف!$C$3:$C$717)*1,المنصرف!$G$3:$G$717)</f>
        <v>0</v>
      </c>
      <c r="I144" s="122">
        <f>SUMPRODUCT(($H$3=المنصرف!$E$3:$E$717)*1,('بيان العهد والتسويات'!$C144=المنصرف!$C$3:$C$717)*1,المنصرف!$J$3:$J$717)</f>
        <v>0</v>
      </c>
      <c r="J144" s="124">
        <f>SUMPRODUCT(($J$3=المنصرف!$E$3:$E$717)*1,('بيان العهد والتسويات'!$C144=المنصرف!$C$3:$C$717)*1,المنصرف!$G$3:$G$717)</f>
        <v>0</v>
      </c>
      <c r="K144" s="123">
        <f>SUMPRODUCT(($J$3=المنصرف!$E$3:$E$717)*1,('بيان العهد والتسويات'!$C144=المنصرف!$C$3:$C$717)*1,المنصرف!$J$3:$J$717)</f>
        <v>0</v>
      </c>
      <c r="L144" s="121">
        <f>SUMPRODUCT(($L$3=المنصرف!$E$3:$E$717)*1,('بيان العهد والتسويات'!$C144=المنصرف!$C$3:$C$717)*1,المنصرف!$G$3:$G$717)</f>
        <v>0</v>
      </c>
      <c r="M144" s="122">
        <f>SUMPRODUCT(($L$3=المنصرف!$E$3:$E$717)*1,('بيان العهد والتسويات'!$C144=المنصرف!$C$3:$C$717)*1,المنصرف!$J$3:$J$717)</f>
        <v>0</v>
      </c>
      <c r="N144" s="124">
        <f>SUMPRODUCT(($N$3=المنصرف!$E$3:$E$717)*1,('بيان العهد والتسويات'!$C144=المنصرف!$C$3:$C$717)*1,المنصرف!$G$3:$G$717)</f>
        <v>0</v>
      </c>
      <c r="O144" s="123">
        <f>SUMPRODUCT(($N$3=المنصرف!$E$3:$E$717)*1,('بيان العهد والتسويات'!$C144=المنصرف!$C$3:$C$717)*1,المنصرف!$J$3:$J$717)</f>
        <v>0</v>
      </c>
      <c r="P144" s="121">
        <f>SUMPRODUCT(($P$3=المنصرف!$E$3:$E$717)*1,('بيان العهد والتسويات'!$C144=المنصرف!$C$3:$C$717)*1,المنصرف!$G$3:$G$717)</f>
        <v>0</v>
      </c>
      <c r="Q144" s="122">
        <f>SUMPRODUCT(($P$3=المنصرف!$E$3:$E$717)*1,('بيان العهد والتسويات'!$C144=المنصرف!$C$3:$C$717)*1,المنصرف!$J$3:$J$717)</f>
        <v>0</v>
      </c>
      <c r="R144" s="124">
        <f>SUMPRODUCT(($R$3=المنصرف!$E$3:$E$717)*1,('بيان العهد والتسويات'!$C144=المنصرف!$C$3:$C$717)*1,المنصرف!$G$3:$G$717)</f>
        <v>0</v>
      </c>
      <c r="S144" s="123">
        <f>SUMPRODUCT(($R$3=المنصرف!$E$3:$E$717)*1,('بيان العهد والتسويات'!$C144=المنصرف!$C$3:$C$717)*1,المنصرف!$J$3:$J$717)</f>
        <v>0</v>
      </c>
      <c r="T144" s="121">
        <f>SUMPRODUCT(($T$3=المنصرف!$E$3:$E$717)*1,('بيان العهد والتسويات'!$C144=المنصرف!$C$3:$C$717)*1,المنصرف!$G$3:$G$717)</f>
        <v>0</v>
      </c>
      <c r="U144" s="122">
        <f>SUMPRODUCT(($T$3=المنصرف!$E$3:$E$717)*1,('بيان العهد والتسويات'!$C144=المنصرف!$C$3:$C$717)*1,المنصرف!$J$3:$J$717)</f>
        <v>0</v>
      </c>
      <c r="V144" s="124">
        <f>SUMPRODUCT(($V$3=المنصرف!$E$3:$E$717)*1,('بيان العهد والتسويات'!$C144=المنصرف!$C$3:$C$717)*1,المنصرف!$G$3:$G$717)</f>
        <v>0</v>
      </c>
      <c r="W144" s="123">
        <f>SUMPRODUCT(($V$3=المنصرف!$E$3:$E$717)*1,('بيان العهد والتسويات'!$C144=المنصرف!$C$3:$C$717)*1,المنصرف!$J$3:$J$717)</f>
        <v>0</v>
      </c>
      <c r="X144" s="121">
        <f>SUMPRODUCT(($X$3=المنصرف!$E$3:$E$717)*1,('بيان العهد والتسويات'!$C144=المنصرف!$C$3:$C$717)*1,المنصرف!$G$3:$G$717)</f>
        <v>0</v>
      </c>
      <c r="Y144" s="122">
        <f>SUMPRODUCT(($X$3=المنصرف!$E$3:$E$717)*1,('بيان العهد والتسويات'!$C144=المنصرف!$C$3:$C$717)*1,المنصرف!$J$3:$J$717)</f>
        <v>0</v>
      </c>
      <c r="Z144" s="124">
        <f>SUMPRODUCT(($Z$3=المنصرف!$E$3:$E$717)*1,('بيان العهد والتسويات'!$C144=المنصرف!$C$3:$C$717)*1,المنصرف!$G$3:$G$717)</f>
        <v>0</v>
      </c>
      <c r="AA144" s="123">
        <f>SUMPRODUCT(($Z$3=المنصرف!$E$3:$E$717)*1,('بيان العهد والتسويات'!$C144=المنصرف!$C$3:$C$717)*1,المنصرف!$J$3:$J$717)</f>
        <v>0</v>
      </c>
      <c r="AB144" s="121">
        <f>SUMPRODUCT(($AB$3=المنصرف!$E$3:$E$717)*1,('بيان العهد والتسويات'!$C144=المنصرف!$C$3:$C$717)*1,المنصرف!$G$3:$G$717)</f>
        <v>0</v>
      </c>
      <c r="AC144" s="122">
        <f>SUMPRODUCT(($AB$3=المنصرف!$E$3:$E$717)*1,('بيان العهد والتسويات'!$C144=المنصرف!$C$3:$C$717)*1,المنصرف!$J$3:$J$717)</f>
        <v>0</v>
      </c>
      <c r="AD144" s="124">
        <f>SUMPRODUCT(($AD$3=المنصرف!$E$3:$E$717)*1,('بيان العهد والتسويات'!$C144=المنصرف!$C$3:$C$717)*1,المنصرف!$G$3:$G$717)</f>
        <v>0</v>
      </c>
      <c r="AE144" s="123">
        <f>SUMPRODUCT(($AD$3=المنصرف!$E$3:$E$717)*1,('بيان العهد والتسويات'!$C144=المنصرف!$C$3:$C$717)*1,المنصرف!$J$3:$J$717)</f>
        <v>0</v>
      </c>
      <c r="AF144" s="121">
        <f>SUMPRODUCT(($AF$3=المنصرف!$E$3:$E$717)*1,('بيان العهد والتسويات'!$C144=المنصرف!$C$3:$C$717)*1,المنصرف!$G$3:$G$717)</f>
        <v>0</v>
      </c>
      <c r="AG144" s="122">
        <f>SUMPRODUCT(($AF$3=المنصرف!$E$3:$E$717)*1,('بيان العهد والتسويات'!$C144=المنصرف!$C$3:$C$717)*1,المنصرف!$J$3:$J$717)</f>
        <v>0</v>
      </c>
      <c r="AH144" s="124">
        <f>SUMPRODUCT(($AH$3=المنصرف!$E$3:$E$717)*1,('بيان العهد والتسويات'!$C144=المنصرف!$C$3:$C$717)*1,المنصرف!$G$3:$G$717)</f>
        <v>0</v>
      </c>
      <c r="AI144" s="123">
        <f>SUMPRODUCT(($AH$3=المنصرف!$E$3:$E$717)*1,('بيان العهد والتسويات'!$C144=المنصرف!$C$3:$C$717)*1,المنصرف!$J$3:$J$717)</f>
        <v>0</v>
      </c>
      <c r="AJ144" s="145">
        <f>SUMPRODUCT((AJ$3=المنصرف!$E$3:$E$717)*1,('بيان العهد والتسويات'!$C144=المنصرف!$C$3:$C$717)*1,المنصرف!$G$3:$G$717)</f>
        <v>0</v>
      </c>
      <c r="AK144" s="145">
        <f>SUMPRODUCT((AJ$3=المنصرف!$E$3:$E$717)*1,('بيان العهد والتسويات'!$C144=المنصرف!$C$3:$C$717)*1,المنصرف!$J$3:$J$717)</f>
        <v>0</v>
      </c>
      <c r="AL144" s="161">
        <f>SUMPRODUCT((AL$3=المنصرف!$E$3:$E$717)*1,('بيان العهد والتسويات'!$C144=المنصرف!$C$3:$C$717)*1,المنصرف!$G$3:$G$717)</f>
        <v>0</v>
      </c>
      <c r="AM144" s="161">
        <f>SUMPRODUCT((AL$3=المنصرف!$E$3:$E$717)*1,('بيان العهد والتسويات'!$C144=المنصرف!$C$3:$C$717)*1,المنصرف!$J$3:$J$717)</f>
        <v>0</v>
      </c>
      <c r="AN144" s="160">
        <f>SUMPRODUCT((AN$3=المنصرف!$E$3:$E$717)*1,('بيان العهد والتسويات'!$C144=المنصرف!$C$3:$C$717)*1,المنصرف!$G$3:$G$717)</f>
        <v>0</v>
      </c>
      <c r="AO144" s="160">
        <f>SUMPRODUCT((AN$3=المنصرف!$E$3:$E$717)*1,('بيان العهد والتسويات'!$C144=المنصرف!$C$3:$C$717)*1,المنصرف!$J$3:$J$717)</f>
        <v>0</v>
      </c>
      <c r="AP144" s="160">
        <f>SUMPRODUCT((AP$3=المنصرف!$E$3:$E$717)*1,('بيان العهد والتسويات'!$C144=المنصرف!$C$3:$C$717)*1,المنصرف!$G$3:$G$717)</f>
        <v>0</v>
      </c>
      <c r="AQ144" s="160">
        <f>SUMPRODUCT((AP$3=المنصرف!$E$3:$E$717)*1,('بيان العهد والتسويات'!$C144=المنصرف!$C$3:$C$717)*1,المنصرف!$J$3:$J$717)</f>
        <v>0</v>
      </c>
      <c r="AR144" s="160">
        <f>SUMPRODUCT((AR$3=المنصرف!$E$3:$E$717)*1,('بيان العهد والتسويات'!$C144=المنصرف!$C$3:$C$717)*1,المنصرف!$G$3:$G$717)</f>
        <v>0</v>
      </c>
      <c r="AS144" s="160">
        <f>SUMPRODUCT((AR$3=المنصرف!$E$3:$E$717)*1,('بيان العهد والتسويات'!$C144=المنصرف!$C$3:$C$717)*1,المنصرف!$J$3:$J$717)</f>
        <v>0</v>
      </c>
      <c r="AT144" s="160">
        <f>SUMPRODUCT((AT$3=المنصرف!$E$3:$E$717)*1,('بيان العهد والتسويات'!$C144=المنصرف!$C$3:$C$717)*1,المنصرف!$G$3:$G$717)</f>
        <v>0</v>
      </c>
      <c r="AU144" s="160">
        <f>SUMPRODUCT((AT$3=المنصرف!$E$3:$E$717)*1,('بيان العهد والتسويات'!$C144=المنصرف!$C$3:$C$717)*1,المنصرف!$J$3:$J$717)</f>
        <v>0</v>
      </c>
      <c r="AV144" s="160">
        <f>SUMPRODUCT((AV$3=المنصرف!$E$3:$E$717)*1,('بيان العهد والتسويات'!$C144=المنصرف!$C$3:$C$717)*1,المنصرف!$G$3:$G$717)</f>
        <v>0</v>
      </c>
      <c r="AW144" s="160">
        <f>SUMPRODUCT((AV$3=المنصرف!$E$3:$E$717)*1,('بيان العهد والتسويات'!$C144=المنصرف!$C$3:$C$717)*1,المنصرف!$J$3:$J$717)</f>
        <v>0</v>
      </c>
      <c r="AX144" s="160">
        <f>SUMPRODUCT((AX$3=المنصرف!$E$3:$E$717)*1,('بيان العهد والتسويات'!$C144=المنصرف!$C$3:$C$717)*1,المنصرف!$G$3:$G$717)</f>
        <v>0</v>
      </c>
      <c r="AY144" s="160">
        <f>SUMPRODUCT((AX$3=المنصرف!$E$3:$E$717)*1,('بيان العهد والتسويات'!$C144=المنصرف!$C$3:$C$717)*1,المنصرف!$J$3:$J$717)</f>
        <v>0</v>
      </c>
      <c r="AZ144" s="160">
        <f>SUMPRODUCT((AZ$3=المنصرف!$E$3:$E$717)*1,('بيان العهد والتسويات'!$C144=المنصرف!$C$3:$C$717)*1,المنصرف!$G$3:$G$717)</f>
        <v>0</v>
      </c>
      <c r="BA144" s="160">
        <f>SUMPRODUCT((AZ$3=المنصرف!$E$3:$E$717)*1,('بيان العهد والتسويات'!$C144=المنصرف!$C$3:$C$717)*1,المنصرف!$J$3:$J$717)</f>
        <v>0</v>
      </c>
      <c r="BB144" s="160">
        <f>SUMPRODUCT((BB$3=المنصرف!$E$3:$E$717)*1,('بيان العهد والتسويات'!$C144=المنصرف!$C$3:$C$717)*1,المنصرف!$G$3:$G$717)</f>
        <v>0</v>
      </c>
      <c r="BC144" s="160">
        <f>SUMPRODUCT((BB$3=المنصرف!$E$3:$E$717)*1,('بيان العهد والتسويات'!$C144=المنصرف!$C$3:$C$717)*1,المنصرف!$J$3:$J$717)</f>
        <v>0</v>
      </c>
      <c r="BD144" s="160">
        <f>SUMPRODUCT((BD$3=المنصرف!$E$3:$E$717)*1,('بيان العهد والتسويات'!$C144=المنصرف!$C$3:$C$717)*1,المنصرف!$G$3:$G$717)</f>
        <v>0</v>
      </c>
      <c r="BE144" s="160">
        <f>SUMPRODUCT((BD$3=المنصرف!$E$3:$E$717)*1,('بيان العهد والتسويات'!$C144=المنصرف!$C$3:$C$717)*1,المنصرف!$J$3:$J$717)</f>
        <v>0</v>
      </c>
      <c r="BF144" s="160">
        <f>SUMPRODUCT((BF$3=المنصرف!$E$3:$E$717)*1,('بيان العهد والتسويات'!$C144=المنصرف!$C$3:$C$717)*1,المنصرف!$G$3:$G$717)</f>
        <v>0</v>
      </c>
      <c r="BG144" s="160">
        <f>SUMPRODUCT((BF$3=المنصرف!$E$3:$E$717)*1,('بيان العهد والتسويات'!$C144=المنصرف!$C$3:$C$717)*1,المنصرف!$J$3:$J$717)</f>
        <v>0</v>
      </c>
      <c r="BH144" s="160">
        <f>SUMPRODUCT((BH$3=المنصرف!$E$3:$E$717)*1,('بيان العهد والتسويات'!$C144=المنصرف!$C$3:$C$717)*1,المنصرف!$G$3:$G$717)</f>
        <v>0</v>
      </c>
      <c r="BI144" s="160">
        <f>SUMPRODUCT((BH$3=المنصرف!$E$3:$E$717)*1,('بيان العهد والتسويات'!$C144=المنصرف!$C$3:$C$717)*1,المنصرف!$J$3:$J$717)</f>
        <v>0</v>
      </c>
      <c r="BJ144" s="160">
        <f>SUMPRODUCT((BJ$3=المنصرف!$E$3:$E$717)*1,('بيان العهد والتسويات'!$C144=المنصرف!$C$3:$C$717)*1,المنصرف!$G$3:$G$717)</f>
        <v>0</v>
      </c>
      <c r="BK144" s="160">
        <f>SUMPRODUCT((BJ$3=المنصرف!$E$3:$E$717)*1,('بيان العهد والتسويات'!$C144=المنصرف!$C$3:$C$717)*1,المنصرف!$J$3:$J$717)</f>
        <v>0</v>
      </c>
      <c r="BL144" s="160">
        <f>SUMPRODUCT((BL$3=المنصرف!$E$3:$E$717)*1,('بيان العهد والتسويات'!$C144=المنصرف!$C$3:$C$717)*1,المنصرف!$G$3:$G$717)</f>
        <v>0</v>
      </c>
      <c r="BM144" s="160">
        <f>SUMPRODUCT((BL$3=المنصرف!$E$3:$E$717)*1,('بيان العهد والتسويات'!$C144=المنصرف!$C$3:$C$717)*1,المنصرف!$J$3:$J$717)</f>
        <v>0</v>
      </c>
      <c r="BN144" s="160">
        <f>SUMPRODUCT((BN$3=المنصرف!$E$3:$E$717)*1,('بيان العهد والتسويات'!$C144=المنصرف!$C$3:$C$717)*1,المنصرف!$G$3:$G$717)</f>
        <v>0</v>
      </c>
      <c r="BO144" s="160">
        <f>SUMPRODUCT((BN$3=المنصرف!$E$3:$E$717)*1,('بيان العهد والتسويات'!$C144=المنصرف!$C$3:$C$717)*1,المنصرف!$J$3:$J$717)</f>
        <v>0</v>
      </c>
      <c r="BP144" s="160">
        <f>SUMPRODUCT((BP$3=المنصرف!$E$3:$E$717)*1,('بيان العهد والتسويات'!$C144=المنصرف!$C$3:$C$717)*1,المنصرف!$G$3:$G$717)</f>
        <v>0</v>
      </c>
      <c r="BQ144" s="160">
        <f>SUMPRODUCT((BP$3=المنصرف!$E$3:$E$717)*1,('بيان العهد والتسويات'!$C144=المنصرف!$C$3:$C$717)*1,المنصرف!$J$3:$J$717)</f>
        <v>0</v>
      </c>
      <c r="BR144" s="160">
        <f>SUMPRODUCT((BR$3=المنصرف!$E$3:$E$717)*1,('بيان العهد والتسويات'!$C144=المنصرف!$C$3:$C$717)*1,المنصرف!$G$3:$G$717)</f>
        <v>0</v>
      </c>
      <c r="BS144" s="160">
        <f>SUMPRODUCT((BR$3=المنصرف!$E$3:$E$717)*1,('بيان العهد والتسويات'!$C144=المنصرف!$C$3:$C$717)*1,المنصرف!$J$3:$J$717)</f>
        <v>0</v>
      </c>
      <c r="BT144" s="160">
        <f>SUMPRODUCT((BT$3=المنصرف!$E$3:$E$717)*1,('بيان العهد والتسويات'!$C144=المنصرف!$C$3:$C$717)*1,المنصرف!$G$3:$G$717)</f>
        <v>0</v>
      </c>
      <c r="BU144" s="160">
        <f>SUMPRODUCT((BT$3=المنصرف!$E$3:$E$717)*1,('بيان العهد والتسويات'!$C144=المنصرف!$C$3:$C$717)*1,المنصرف!$J$3:$J$717)</f>
        <v>0</v>
      </c>
      <c r="BV144" s="160">
        <f>SUMPRODUCT((BV$3=المنصرف!$E$3:$E$717)*1,('بيان العهد والتسويات'!$C144=المنصرف!$C$3:$C$717)*1,المنصرف!$G$3:$G$717)</f>
        <v>0</v>
      </c>
      <c r="BW144" s="160">
        <f>SUMPRODUCT((BV$3=المنصرف!$E$3:$E$717)*1,('بيان العهد والتسويات'!$C144=المنصرف!$C$3:$C$717)*1,المنصرف!$J$3:$J$717)</f>
        <v>0</v>
      </c>
      <c r="BX144" s="160">
        <f>SUMPRODUCT((BX$3=المنصرف!$E$3:$E$717)*1,('بيان العهد والتسويات'!$C144=المنصرف!$C$3:$C$717)*1,المنصرف!$G$3:$G$717)</f>
        <v>0</v>
      </c>
      <c r="BY144" s="160">
        <f>SUMPRODUCT((BX$3=المنصرف!$E$3:$E$717)*1,('بيان العهد والتسويات'!$C144=المنصرف!$C$3:$C$717)*1,المنصرف!$J$3:$J$717)</f>
        <v>0</v>
      </c>
      <c r="BZ144" s="160">
        <f>SUMPRODUCT((BZ$3=المنصرف!$E$3:$E$717)*1,('بيان العهد والتسويات'!$C144=المنصرف!$C$3:$C$717)*1,المنصرف!$G$3:$G$717)</f>
        <v>0</v>
      </c>
      <c r="CA144" s="160">
        <f>SUMPRODUCT((BZ$3=المنصرف!$E$3:$E$717)*1,('بيان العهد والتسويات'!$C144=المنصرف!$C$3:$C$717)*1,المنصرف!$J$3:$J$717)</f>
        <v>0</v>
      </c>
      <c r="CB144" s="160">
        <f>SUMPRODUCT((CB$3=المنصرف!$E$3:$E$717)*1,('بيان العهد والتسويات'!$C144=المنصرف!$C$3:$C$717)*1,المنصرف!$G$3:$G$717)</f>
        <v>0</v>
      </c>
      <c r="CC144" s="160">
        <f>SUMPRODUCT((CB$3=المنصرف!$E$3:$E$717)*1,('بيان العهد والتسويات'!$C144=المنصرف!$C$3:$C$717)*1,المنصرف!$J$3:$J$717)</f>
        <v>0</v>
      </c>
      <c r="CD144" s="160">
        <f>SUMPRODUCT((CD$3=المنصرف!$E$3:$E$717)*1,('بيان العهد والتسويات'!$C144=المنصرف!$C$3:$C$717)*1,المنصرف!$G$3:$G$717)</f>
        <v>0</v>
      </c>
      <c r="CE144" s="160">
        <f>SUMPRODUCT((CD$3=المنصرف!$E$3:$E$717)*1,('بيان العهد والتسويات'!$C144=المنصرف!$C$3:$C$717)*1,المنصرف!$J$3:$J$717)</f>
        <v>0</v>
      </c>
      <c r="CF144" s="160">
        <f>SUMPRODUCT((CF$3=المنصرف!$E$3:$E$717)*1,('بيان العهد والتسويات'!$C144=المنصرف!$C$3:$C$717)*1,المنصرف!$G$3:$G$717)</f>
        <v>0</v>
      </c>
      <c r="CG144" s="160">
        <f>SUMPRODUCT((CF$3=المنصرف!$E$3:$E$717)*1,('بيان العهد والتسويات'!$C144=المنصرف!$C$3:$C$717)*1,المنصرف!$J$3:$J$717)</f>
        <v>0</v>
      </c>
      <c r="CH144" s="160">
        <f>SUMPRODUCT((CH$3=المنصرف!$E$3:$E$717)*1,('بيان العهد والتسويات'!$C144=المنصرف!$C$3:$C$717)*1,المنصرف!$G$3:$G$717)</f>
        <v>0</v>
      </c>
      <c r="CI144" s="160">
        <f>SUMPRODUCT((CH$3=المنصرف!$E$3:$E$717)*1,('بيان العهد والتسويات'!$C144=المنصرف!$C$3:$C$717)*1,المنصرف!$J$3:$J$717)</f>
        <v>0</v>
      </c>
      <c r="CJ144" s="160">
        <f>SUMPRODUCT((CJ$3=المنصرف!$E$3:$E$717)*1,('بيان العهد والتسويات'!$C144=المنصرف!$C$3:$C$717)*1,المنصرف!$G$3:$G$717)</f>
        <v>0</v>
      </c>
      <c r="CK144" s="160">
        <f>SUMPRODUCT((CJ$3=المنصرف!$E$3:$E$717)*1,('بيان العهد والتسويات'!$C144=المنصرف!$C$3:$C$717)*1,المنصرف!$J$3:$J$717)</f>
        <v>0</v>
      </c>
      <c r="CL144" s="160">
        <f>SUMPRODUCT((CL$3=المنصرف!$E$3:$E$717)*1,('بيان العهد والتسويات'!$C144=المنصرف!$C$3:$C$717)*1,المنصرف!$G$3:$G$717)</f>
        <v>0</v>
      </c>
      <c r="CM144" s="160">
        <f>SUMPRODUCT((CL$3=المنصرف!$E$3:$E$717)*1,('بيان العهد والتسويات'!$C144=المنصرف!$C$3:$C$717)*1,المنصرف!$J$3:$J$717)</f>
        <v>0</v>
      </c>
      <c r="CN144" s="160">
        <f>SUMPRODUCT((CN$3=المنصرف!$E$3:$E$717)*1,('بيان العهد والتسويات'!$C144=المنصرف!$C$3:$C$717)*1,المنصرف!$G$3:$G$717)</f>
        <v>0</v>
      </c>
      <c r="CO144" s="160">
        <f>SUMPRODUCT((CN$3=المنصرف!$E$3:$E$717)*1,('بيان العهد والتسويات'!$C144=المنصرف!$C$3:$C$717)*1,المنصرف!$J$3:$J$717)</f>
        <v>0</v>
      </c>
      <c r="CP144" s="160">
        <f>SUMPRODUCT((CP$3=المنصرف!$E$3:$E$717)*1,('بيان العهد والتسويات'!$C144=المنصرف!$C$3:$C$717)*1,المنصرف!$G$3:$G$717)</f>
        <v>0</v>
      </c>
      <c r="CQ144" s="160">
        <f>SUMPRODUCT((CP$3=المنصرف!$E$3:$E$717)*1,('بيان العهد والتسويات'!$C144=المنصرف!$C$3:$C$717)*1,المنصرف!$J$3:$J$717)</f>
        <v>0</v>
      </c>
      <c r="CR144" s="160">
        <f>SUMPRODUCT((CR$3=المنصرف!$E$3:$E$717)*1,('بيان العهد والتسويات'!$C144=المنصرف!$C$3:$C$717)*1,المنصرف!$G$3:$G$717)</f>
        <v>0</v>
      </c>
      <c r="CS144" s="160">
        <f>SUMPRODUCT((CR$3=المنصرف!$E$3:$E$717)*1,('بيان العهد والتسويات'!$C144=المنصرف!$C$3:$C$717)*1,المنصرف!$J$3:$J$717)</f>
        <v>0</v>
      </c>
      <c r="CT144" s="160">
        <f>SUMPRODUCT((CT$3=المنصرف!$E$3:$E$717)*1,('بيان العهد والتسويات'!$C144=المنصرف!$C$3:$C$717)*1,المنصرف!$G$3:$G$717)</f>
        <v>0</v>
      </c>
      <c r="CU144" s="160">
        <f>SUMPRODUCT((CT$3=المنصرف!$E$3:$E$717)*1,('بيان العهد والتسويات'!$C144=المنصرف!$C$3:$C$717)*1,المنصرف!$J$3:$J$717)</f>
        <v>0</v>
      </c>
      <c r="CV144" s="160">
        <f>SUMPRODUCT((CV$3=المنصرف!$E$3:$E$717)*1,('بيان العهد والتسويات'!$C144=المنصرف!$C$3:$C$717)*1,المنصرف!$G$3:$G$717)</f>
        <v>0</v>
      </c>
      <c r="CW144" s="160">
        <f>SUMPRODUCT((CV$3=المنصرف!$E$3:$E$717)*1,('بيان العهد والتسويات'!$C144=المنصرف!$C$3:$C$717)*1,المنصرف!$J$3:$J$717)</f>
        <v>0</v>
      </c>
      <c r="CX144" s="160">
        <f>SUMPRODUCT((CX$3=المنصرف!$E$3:$E$717)*1,('بيان العهد والتسويات'!$C144=المنصرف!$C$3:$C$717)*1,المنصرف!$G$3:$G$717)</f>
        <v>0</v>
      </c>
      <c r="CY144" s="160">
        <f>SUMPRODUCT((CX$3=المنصرف!$E$3:$E$717)*1,('بيان العهد والتسويات'!$C144=المنصرف!$C$3:$C$717)*1,المنصرف!$J$3:$J$717)</f>
        <v>0</v>
      </c>
      <c r="CZ144" s="160">
        <f>SUMPRODUCT((CZ$3=المنصرف!$E$3:$E$717)*1,('بيان العهد والتسويات'!$C144=المنصرف!$C$3:$C$717)*1,المنصرف!$G$3:$G$717)</f>
        <v>0</v>
      </c>
      <c r="DA144" s="160">
        <f>SUMPRODUCT((CZ$3=المنصرف!$E$3:$E$717)*1,('بيان العهد والتسويات'!$C144=المنصرف!$C$3:$C$717)*1,المنصرف!$J$3:$J$717)</f>
        <v>0</v>
      </c>
    </row>
    <row r="145" spans="3:105" ht="20.25" x14ac:dyDescent="0.15">
      <c r="C145" s="134">
        <v>45977</v>
      </c>
      <c r="D145" s="121">
        <f>SUMPRODUCT(($D$3=المنصرف!$E$3:$E$717)*1,('بيان العهد والتسويات'!$C145=المنصرف!$C$3:$C$717)*1,المنصرف!$G$3:$G$717)</f>
        <v>0</v>
      </c>
      <c r="E145" s="122">
        <f>SUMPRODUCT(($D$3=المنصرف!$E$3:$E$717)*1,('بيان العهد والتسويات'!$C145=المنصرف!$C$3:$C$717)*1,المنصرف!$J$3:$J$717)</f>
        <v>0</v>
      </c>
      <c r="F145" s="124">
        <f>SUMPRODUCT(($F$3=المنصرف!$E$3:$E$717)*1,('بيان العهد والتسويات'!$C145=المنصرف!$C$3:$C$717)*1,المنصرف!$G$3:$G$717)</f>
        <v>0</v>
      </c>
      <c r="G145" s="123">
        <f>SUMPRODUCT(($F$3=المنصرف!$E$3:$E$717)*1,('بيان العهد والتسويات'!$C145=المنصرف!$C$3:$C$717)*1,المنصرف!$J$3:$J$717)</f>
        <v>0</v>
      </c>
      <c r="H145" s="121">
        <f>SUMPRODUCT(($H$3=المنصرف!$E$3:$E$717)*1,('بيان العهد والتسويات'!$C145=المنصرف!$C$3:$C$717)*1,المنصرف!$G$3:$G$717)</f>
        <v>0</v>
      </c>
      <c r="I145" s="122">
        <f>SUMPRODUCT(($H$3=المنصرف!$E$3:$E$717)*1,('بيان العهد والتسويات'!$C145=المنصرف!$C$3:$C$717)*1,المنصرف!$J$3:$J$717)</f>
        <v>0</v>
      </c>
      <c r="J145" s="124">
        <f>SUMPRODUCT(($J$3=المنصرف!$E$3:$E$717)*1,('بيان العهد والتسويات'!$C145=المنصرف!$C$3:$C$717)*1,المنصرف!$G$3:$G$717)</f>
        <v>0</v>
      </c>
      <c r="K145" s="123">
        <f>SUMPRODUCT(($J$3=المنصرف!$E$3:$E$717)*1,('بيان العهد والتسويات'!$C145=المنصرف!$C$3:$C$717)*1,المنصرف!$J$3:$J$717)</f>
        <v>0</v>
      </c>
      <c r="L145" s="121">
        <f>SUMPRODUCT(($L$3=المنصرف!$E$3:$E$717)*1,('بيان العهد والتسويات'!$C145=المنصرف!$C$3:$C$717)*1,المنصرف!$G$3:$G$717)</f>
        <v>0</v>
      </c>
      <c r="M145" s="122">
        <f>SUMPRODUCT(($L$3=المنصرف!$E$3:$E$717)*1,('بيان العهد والتسويات'!$C145=المنصرف!$C$3:$C$717)*1,المنصرف!$J$3:$J$717)</f>
        <v>0</v>
      </c>
      <c r="N145" s="124">
        <f>SUMPRODUCT(($N$3=المنصرف!$E$3:$E$717)*1,('بيان العهد والتسويات'!$C145=المنصرف!$C$3:$C$717)*1,المنصرف!$G$3:$G$717)</f>
        <v>0</v>
      </c>
      <c r="O145" s="123">
        <f>SUMPRODUCT(($N$3=المنصرف!$E$3:$E$717)*1,('بيان العهد والتسويات'!$C145=المنصرف!$C$3:$C$717)*1,المنصرف!$J$3:$J$717)</f>
        <v>0</v>
      </c>
      <c r="P145" s="121">
        <f>SUMPRODUCT(($P$3=المنصرف!$E$3:$E$717)*1,('بيان العهد والتسويات'!$C145=المنصرف!$C$3:$C$717)*1,المنصرف!$G$3:$G$717)</f>
        <v>0</v>
      </c>
      <c r="Q145" s="122">
        <f>SUMPRODUCT(($P$3=المنصرف!$E$3:$E$717)*1,('بيان العهد والتسويات'!$C145=المنصرف!$C$3:$C$717)*1,المنصرف!$J$3:$J$717)</f>
        <v>0</v>
      </c>
      <c r="R145" s="124">
        <f>SUMPRODUCT(($R$3=المنصرف!$E$3:$E$717)*1,('بيان العهد والتسويات'!$C145=المنصرف!$C$3:$C$717)*1,المنصرف!$G$3:$G$717)</f>
        <v>0</v>
      </c>
      <c r="S145" s="123">
        <f>SUMPRODUCT(($R$3=المنصرف!$E$3:$E$717)*1,('بيان العهد والتسويات'!$C145=المنصرف!$C$3:$C$717)*1,المنصرف!$J$3:$J$717)</f>
        <v>0</v>
      </c>
      <c r="T145" s="121">
        <f>SUMPRODUCT(($T$3=المنصرف!$E$3:$E$717)*1,('بيان العهد والتسويات'!$C145=المنصرف!$C$3:$C$717)*1,المنصرف!$G$3:$G$717)</f>
        <v>0</v>
      </c>
      <c r="U145" s="122">
        <f>SUMPRODUCT(($T$3=المنصرف!$E$3:$E$717)*1,('بيان العهد والتسويات'!$C145=المنصرف!$C$3:$C$717)*1,المنصرف!$J$3:$J$717)</f>
        <v>0</v>
      </c>
      <c r="V145" s="124">
        <f>SUMPRODUCT(($V$3=المنصرف!$E$3:$E$717)*1,('بيان العهد والتسويات'!$C145=المنصرف!$C$3:$C$717)*1,المنصرف!$G$3:$G$717)</f>
        <v>0</v>
      </c>
      <c r="W145" s="123">
        <f>SUMPRODUCT(($V$3=المنصرف!$E$3:$E$717)*1,('بيان العهد والتسويات'!$C145=المنصرف!$C$3:$C$717)*1,المنصرف!$J$3:$J$717)</f>
        <v>0</v>
      </c>
      <c r="X145" s="121">
        <f>SUMPRODUCT(($X$3=المنصرف!$E$3:$E$717)*1,('بيان العهد والتسويات'!$C145=المنصرف!$C$3:$C$717)*1,المنصرف!$G$3:$G$717)</f>
        <v>0</v>
      </c>
      <c r="Y145" s="122">
        <f>SUMPRODUCT(($X$3=المنصرف!$E$3:$E$717)*1,('بيان العهد والتسويات'!$C145=المنصرف!$C$3:$C$717)*1,المنصرف!$J$3:$J$717)</f>
        <v>0</v>
      </c>
      <c r="Z145" s="124">
        <f>SUMPRODUCT(($Z$3=المنصرف!$E$3:$E$717)*1,('بيان العهد والتسويات'!$C145=المنصرف!$C$3:$C$717)*1,المنصرف!$G$3:$G$717)</f>
        <v>0</v>
      </c>
      <c r="AA145" s="123">
        <f>SUMPRODUCT(($Z$3=المنصرف!$E$3:$E$717)*1,('بيان العهد والتسويات'!$C145=المنصرف!$C$3:$C$717)*1,المنصرف!$J$3:$J$717)</f>
        <v>0</v>
      </c>
      <c r="AB145" s="121">
        <f>SUMPRODUCT(($AB$3=المنصرف!$E$3:$E$717)*1,('بيان العهد والتسويات'!$C145=المنصرف!$C$3:$C$717)*1,المنصرف!$G$3:$G$717)</f>
        <v>0</v>
      </c>
      <c r="AC145" s="122">
        <f>SUMPRODUCT(($AB$3=المنصرف!$E$3:$E$717)*1,('بيان العهد والتسويات'!$C145=المنصرف!$C$3:$C$717)*1,المنصرف!$J$3:$J$717)</f>
        <v>0</v>
      </c>
      <c r="AD145" s="124">
        <f>SUMPRODUCT(($AD$3=المنصرف!$E$3:$E$717)*1,('بيان العهد والتسويات'!$C145=المنصرف!$C$3:$C$717)*1,المنصرف!$G$3:$G$717)</f>
        <v>0</v>
      </c>
      <c r="AE145" s="123">
        <f>SUMPRODUCT(($AD$3=المنصرف!$E$3:$E$717)*1,('بيان العهد والتسويات'!$C145=المنصرف!$C$3:$C$717)*1,المنصرف!$J$3:$J$717)</f>
        <v>0</v>
      </c>
      <c r="AF145" s="121">
        <f>SUMPRODUCT(($AF$3=المنصرف!$E$3:$E$717)*1,('بيان العهد والتسويات'!$C145=المنصرف!$C$3:$C$717)*1,المنصرف!$G$3:$G$717)</f>
        <v>0</v>
      </c>
      <c r="AG145" s="122">
        <f>SUMPRODUCT(($AF$3=المنصرف!$E$3:$E$717)*1,('بيان العهد والتسويات'!$C145=المنصرف!$C$3:$C$717)*1,المنصرف!$J$3:$J$717)</f>
        <v>0</v>
      </c>
      <c r="AH145" s="124">
        <f>SUMPRODUCT(($AH$3=المنصرف!$E$3:$E$717)*1,('بيان العهد والتسويات'!$C145=المنصرف!$C$3:$C$717)*1,المنصرف!$G$3:$G$717)</f>
        <v>0</v>
      </c>
      <c r="AI145" s="123">
        <f>SUMPRODUCT(($AH$3=المنصرف!$E$3:$E$717)*1,('بيان العهد والتسويات'!$C145=المنصرف!$C$3:$C$717)*1,المنصرف!$J$3:$J$717)</f>
        <v>0</v>
      </c>
      <c r="AJ145" s="145">
        <f>SUMPRODUCT((AJ$3=المنصرف!$E$3:$E$717)*1,('بيان العهد والتسويات'!$C145=المنصرف!$C$3:$C$717)*1,المنصرف!$G$3:$G$717)</f>
        <v>0</v>
      </c>
      <c r="AK145" s="145">
        <f>SUMPRODUCT((AJ$3=المنصرف!$E$3:$E$717)*1,('بيان العهد والتسويات'!$C145=المنصرف!$C$3:$C$717)*1,المنصرف!$J$3:$J$717)</f>
        <v>0</v>
      </c>
      <c r="AL145" s="161">
        <f>SUMPRODUCT((AL$3=المنصرف!$E$3:$E$717)*1,('بيان العهد والتسويات'!$C145=المنصرف!$C$3:$C$717)*1,المنصرف!$G$3:$G$717)</f>
        <v>0</v>
      </c>
      <c r="AM145" s="161">
        <f>SUMPRODUCT((AL$3=المنصرف!$E$3:$E$717)*1,('بيان العهد والتسويات'!$C145=المنصرف!$C$3:$C$717)*1,المنصرف!$J$3:$J$717)</f>
        <v>0</v>
      </c>
      <c r="AN145" s="160">
        <f>SUMPRODUCT((AN$3=المنصرف!$E$3:$E$717)*1,('بيان العهد والتسويات'!$C145=المنصرف!$C$3:$C$717)*1,المنصرف!$G$3:$G$717)</f>
        <v>0</v>
      </c>
      <c r="AO145" s="160">
        <f>SUMPRODUCT((AN$3=المنصرف!$E$3:$E$717)*1,('بيان العهد والتسويات'!$C145=المنصرف!$C$3:$C$717)*1,المنصرف!$J$3:$J$717)</f>
        <v>0</v>
      </c>
      <c r="AP145" s="160">
        <f>SUMPRODUCT((AP$3=المنصرف!$E$3:$E$717)*1,('بيان العهد والتسويات'!$C145=المنصرف!$C$3:$C$717)*1,المنصرف!$G$3:$G$717)</f>
        <v>0</v>
      </c>
      <c r="AQ145" s="160">
        <f>SUMPRODUCT((AP$3=المنصرف!$E$3:$E$717)*1,('بيان العهد والتسويات'!$C145=المنصرف!$C$3:$C$717)*1,المنصرف!$J$3:$J$717)</f>
        <v>0</v>
      </c>
      <c r="AR145" s="160">
        <f>SUMPRODUCT((AR$3=المنصرف!$E$3:$E$717)*1,('بيان العهد والتسويات'!$C145=المنصرف!$C$3:$C$717)*1,المنصرف!$G$3:$G$717)</f>
        <v>0</v>
      </c>
      <c r="AS145" s="160">
        <f>SUMPRODUCT((AR$3=المنصرف!$E$3:$E$717)*1,('بيان العهد والتسويات'!$C145=المنصرف!$C$3:$C$717)*1,المنصرف!$J$3:$J$717)</f>
        <v>0</v>
      </c>
      <c r="AT145" s="160">
        <f>SUMPRODUCT((AT$3=المنصرف!$E$3:$E$717)*1,('بيان العهد والتسويات'!$C145=المنصرف!$C$3:$C$717)*1,المنصرف!$G$3:$G$717)</f>
        <v>0</v>
      </c>
      <c r="AU145" s="160">
        <f>SUMPRODUCT((AT$3=المنصرف!$E$3:$E$717)*1,('بيان العهد والتسويات'!$C145=المنصرف!$C$3:$C$717)*1,المنصرف!$J$3:$J$717)</f>
        <v>0</v>
      </c>
      <c r="AV145" s="160">
        <f>SUMPRODUCT((AV$3=المنصرف!$E$3:$E$717)*1,('بيان العهد والتسويات'!$C145=المنصرف!$C$3:$C$717)*1,المنصرف!$G$3:$G$717)</f>
        <v>0</v>
      </c>
      <c r="AW145" s="160">
        <f>SUMPRODUCT((AV$3=المنصرف!$E$3:$E$717)*1,('بيان العهد والتسويات'!$C145=المنصرف!$C$3:$C$717)*1,المنصرف!$J$3:$J$717)</f>
        <v>0</v>
      </c>
      <c r="AX145" s="160">
        <f>SUMPRODUCT((AX$3=المنصرف!$E$3:$E$717)*1,('بيان العهد والتسويات'!$C145=المنصرف!$C$3:$C$717)*1,المنصرف!$G$3:$G$717)</f>
        <v>0</v>
      </c>
      <c r="AY145" s="160">
        <f>SUMPRODUCT((AX$3=المنصرف!$E$3:$E$717)*1,('بيان العهد والتسويات'!$C145=المنصرف!$C$3:$C$717)*1,المنصرف!$J$3:$J$717)</f>
        <v>0</v>
      </c>
      <c r="AZ145" s="160">
        <f>SUMPRODUCT((AZ$3=المنصرف!$E$3:$E$717)*1,('بيان العهد والتسويات'!$C145=المنصرف!$C$3:$C$717)*1,المنصرف!$G$3:$G$717)</f>
        <v>0</v>
      </c>
      <c r="BA145" s="160">
        <f>SUMPRODUCT((AZ$3=المنصرف!$E$3:$E$717)*1,('بيان العهد والتسويات'!$C145=المنصرف!$C$3:$C$717)*1,المنصرف!$J$3:$J$717)</f>
        <v>0</v>
      </c>
      <c r="BB145" s="160">
        <f>SUMPRODUCT((BB$3=المنصرف!$E$3:$E$717)*1,('بيان العهد والتسويات'!$C145=المنصرف!$C$3:$C$717)*1,المنصرف!$G$3:$G$717)</f>
        <v>0</v>
      </c>
      <c r="BC145" s="160">
        <f>SUMPRODUCT((BB$3=المنصرف!$E$3:$E$717)*1,('بيان العهد والتسويات'!$C145=المنصرف!$C$3:$C$717)*1,المنصرف!$J$3:$J$717)</f>
        <v>0</v>
      </c>
      <c r="BD145" s="160">
        <f>SUMPRODUCT((BD$3=المنصرف!$E$3:$E$717)*1,('بيان العهد والتسويات'!$C145=المنصرف!$C$3:$C$717)*1,المنصرف!$G$3:$G$717)</f>
        <v>0</v>
      </c>
      <c r="BE145" s="160">
        <f>SUMPRODUCT((BD$3=المنصرف!$E$3:$E$717)*1,('بيان العهد والتسويات'!$C145=المنصرف!$C$3:$C$717)*1,المنصرف!$J$3:$J$717)</f>
        <v>0</v>
      </c>
      <c r="BF145" s="160">
        <f>SUMPRODUCT((BF$3=المنصرف!$E$3:$E$717)*1,('بيان العهد والتسويات'!$C145=المنصرف!$C$3:$C$717)*1,المنصرف!$G$3:$G$717)</f>
        <v>0</v>
      </c>
      <c r="BG145" s="160">
        <f>SUMPRODUCT((BF$3=المنصرف!$E$3:$E$717)*1,('بيان العهد والتسويات'!$C145=المنصرف!$C$3:$C$717)*1,المنصرف!$J$3:$J$717)</f>
        <v>0</v>
      </c>
      <c r="BH145" s="160">
        <f>SUMPRODUCT((BH$3=المنصرف!$E$3:$E$717)*1,('بيان العهد والتسويات'!$C145=المنصرف!$C$3:$C$717)*1,المنصرف!$G$3:$G$717)</f>
        <v>0</v>
      </c>
      <c r="BI145" s="160">
        <f>SUMPRODUCT((BH$3=المنصرف!$E$3:$E$717)*1,('بيان العهد والتسويات'!$C145=المنصرف!$C$3:$C$717)*1,المنصرف!$J$3:$J$717)</f>
        <v>0</v>
      </c>
      <c r="BJ145" s="160">
        <f>SUMPRODUCT((BJ$3=المنصرف!$E$3:$E$717)*1,('بيان العهد والتسويات'!$C145=المنصرف!$C$3:$C$717)*1,المنصرف!$G$3:$G$717)</f>
        <v>0</v>
      </c>
      <c r="BK145" s="160">
        <f>SUMPRODUCT((BJ$3=المنصرف!$E$3:$E$717)*1,('بيان العهد والتسويات'!$C145=المنصرف!$C$3:$C$717)*1,المنصرف!$J$3:$J$717)</f>
        <v>0</v>
      </c>
      <c r="BL145" s="160">
        <f>SUMPRODUCT((BL$3=المنصرف!$E$3:$E$717)*1,('بيان العهد والتسويات'!$C145=المنصرف!$C$3:$C$717)*1,المنصرف!$G$3:$G$717)</f>
        <v>0</v>
      </c>
      <c r="BM145" s="160">
        <f>SUMPRODUCT((BL$3=المنصرف!$E$3:$E$717)*1,('بيان العهد والتسويات'!$C145=المنصرف!$C$3:$C$717)*1,المنصرف!$J$3:$J$717)</f>
        <v>0</v>
      </c>
      <c r="BN145" s="160">
        <f>SUMPRODUCT((BN$3=المنصرف!$E$3:$E$717)*1,('بيان العهد والتسويات'!$C145=المنصرف!$C$3:$C$717)*1,المنصرف!$G$3:$G$717)</f>
        <v>0</v>
      </c>
      <c r="BO145" s="160">
        <f>SUMPRODUCT((BN$3=المنصرف!$E$3:$E$717)*1,('بيان العهد والتسويات'!$C145=المنصرف!$C$3:$C$717)*1,المنصرف!$J$3:$J$717)</f>
        <v>0</v>
      </c>
      <c r="BP145" s="160">
        <f>SUMPRODUCT((BP$3=المنصرف!$E$3:$E$717)*1,('بيان العهد والتسويات'!$C145=المنصرف!$C$3:$C$717)*1,المنصرف!$G$3:$G$717)</f>
        <v>0</v>
      </c>
      <c r="BQ145" s="160">
        <f>SUMPRODUCT((BP$3=المنصرف!$E$3:$E$717)*1,('بيان العهد والتسويات'!$C145=المنصرف!$C$3:$C$717)*1,المنصرف!$J$3:$J$717)</f>
        <v>0</v>
      </c>
      <c r="BR145" s="160">
        <f>SUMPRODUCT((BR$3=المنصرف!$E$3:$E$717)*1,('بيان العهد والتسويات'!$C145=المنصرف!$C$3:$C$717)*1,المنصرف!$G$3:$G$717)</f>
        <v>0</v>
      </c>
      <c r="BS145" s="160">
        <f>SUMPRODUCT((BR$3=المنصرف!$E$3:$E$717)*1,('بيان العهد والتسويات'!$C145=المنصرف!$C$3:$C$717)*1,المنصرف!$J$3:$J$717)</f>
        <v>0</v>
      </c>
      <c r="BT145" s="160">
        <f>SUMPRODUCT((BT$3=المنصرف!$E$3:$E$717)*1,('بيان العهد والتسويات'!$C145=المنصرف!$C$3:$C$717)*1,المنصرف!$G$3:$G$717)</f>
        <v>0</v>
      </c>
      <c r="BU145" s="160">
        <f>SUMPRODUCT((BT$3=المنصرف!$E$3:$E$717)*1,('بيان العهد والتسويات'!$C145=المنصرف!$C$3:$C$717)*1,المنصرف!$J$3:$J$717)</f>
        <v>0</v>
      </c>
      <c r="BV145" s="160">
        <f>SUMPRODUCT((BV$3=المنصرف!$E$3:$E$717)*1,('بيان العهد والتسويات'!$C145=المنصرف!$C$3:$C$717)*1,المنصرف!$G$3:$G$717)</f>
        <v>0</v>
      </c>
      <c r="BW145" s="160">
        <f>SUMPRODUCT((BV$3=المنصرف!$E$3:$E$717)*1,('بيان العهد والتسويات'!$C145=المنصرف!$C$3:$C$717)*1,المنصرف!$J$3:$J$717)</f>
        <v>0</v>
      </c>
      <c r="BX145" s="160">
        <f>SUMPRODUCT((BX$3=المنصرف!$E$3:$E$717)*1,('بيان العهد والتسويات'!$C145=المنصرف!$C$3:$C$717)*1,المنصرف!$G$3:$G$717)</f>
        <v>0</v>
      </c>
      <c r="BY145" s="160">
        <f>SUMPRODUCT((BX$3=المنصرف!$E$3:$E$717)*1,('بيان العهد والتسويات'!$C145=المنصرف!$C$3:$C$717)*1,المنصرف!$J$3:$J$717)</f>
        <v>0</v>
      </c>
      <c r="BZ145" s="160">
        <f>SUMPRODUCT((BZ$3=المنصرف!$E$3:$E$717)*1,('بيان العهد والتسويات'!$C145=المنصرف!$C$3:$C$717)*1,المنصرف!$G$3:$G$717)</f>
        <v>0</v>
      </c>
      <c r="CA145" s="160">
        <f>SUMPRODUCT((BZ$3=المنصرف!$E$3:$E$717)*1,('بيان العهد والتسويات'!$C145=المنصرف!$C$3:$C$717)*1,المنصرف!$J$3:$J$717)</f>
        <v>0</v>
      </c>
      <c r="CB145" s="160">
        <f>SUMPRODUCT((CB$3=المنصرف!$E$3:$E$717)*1,('بيان العهد والتسويات'!$C145=المنصرف!$C$3:$C$717)*1,المنصرف!$G$3:$G$717)</f>
        <v>0</v>
      </c>
      <c r="CC145" s="160">
        <f>SUMPRODUCT((CB$3=المنصرف!$E$3:$E$717)*1,('بيان العهد والتسويات'!$C145=المنصرف!$C$3:$C$717)*1,المنصرف!$J$3:$J$717)</f>
        <v>0</v>
      </c>
      <c r="CD145" s="160">
        <f>SUMPRODUCT((CD$3=المنصرف!$E$3:$E$717)*1,('بيان العهد والتسويات'!$C145=المنصرف!$C$3:$C$717)*1,المنصرف!$G$3:$G$717)</f>
        <v>0</v>
      </c>
      <c r="CE145" s="160">
        <f>SUMPRODUCT((CD$3=المنصرف!$E$3:$E$717)*1,('بيان العهد والتسويات'!$C145=المنصرف!$C$3:$C$717)*1,المنصرف!$J$3:$J$717)</f>
        <v>0</v>
      </c>
      <c r="CF145" s="160">
        <f>SUMPRODUCT((CF$3=المنصرف!$E$3:$E$717)*1,('بيان العهد والتسويات'!$C145=المنصرف!$C$3:$C$717)*1,المنصرف!$G$3:$G$717)</f>
        <v>0</v>
      </c>
      <c r="CG145" s="160">
        <f>SUMPRODUCT((CF$3=المنصرف!$E$3:$E$717)*1,('بيان العهد والتسويات'!$C145=المنصرف!$C$3:$C$717)*1,المنصرف!$J$3:$J$717)</f>
        <v>0</v>
      </c>
      <c r="CH145" s="160">
        <f>SUMPRODUCT((CH$3=المنصرف!$E$3:$E$717)*1,('بيان العهد والتسويات'!$C145=المنصرف!$C$3:$C$717)*1,المنصرف!$G$3:$G$717)</f>
        <v>0</v>
      </c>
      <c r="CI145" s="160">
        <f>SUMPRODUCT((CH$3=المنصرف!$E$3:$E$717)*1,('بيان العهد والتسويات'!$C145=المنصرف!$C$3:$C$717)*1,المنصرف!$J$3:$J$717)</f>
        <v>0</v>
      </c>
      <c r="CJ145" s="160">
        <f>SUMPRODUCT((CJ$3=المنصرف!$E$3:$E$717)*1,('بيان العهد والتسويات'!$C145=المنصرف!$C$3:$C$717)*1,المنصرف!$G$3:$G$717)</f>
        <v>0</v>
      </c>
      <c r="CK145" s="160">
        <f>SUMPRODUCT((CJ$3=المنصرف!$E$3:$E$717)*1,('بيان العهد والتسويات'!$C145=المنصرف!$C$3:$C$717)*1,المنصرف!$J$3:$J$717)</f>
        <v>0</v>
      </c>
      <c r="CL145" s="160">
        <f>SUMPRODUCT((CL$3=المنصرف!$E$3:$E$717)*1,('بيان العهد والتسويات'!$C145=المنصرف!$C$3:$C$717)*1,المنصرف!$G$3:$G$717)</f>
        <v>0</v>
      </c>
      <c r="CM145" s="160">
        <f>SUMPRODUCT((CL$3=المنصرف!$E$3:$E$717)*1,('بيان العهد والتسويات'!$C145=المنصرف!$C$3:$C$717)*1,المنصرف!$J$3:$J$717)</f>
        <v>0</v>
      </c>
      <c r="CN145" s="160">
        <f>SUMPRODUCT((CN$3=المنصرف!$E$3:$E$717)*1,('بيان العهد والتسويات'!$C145=المنصرف!$C$3:$C$717)*1,المنصرف!$G$3:$G$717)</f>
        <v>0</v>
      </c>
      <c r="CO145" s="160">
        <f>SUMPRODUCT((CN$3=المنصرف!$E$3:$E$717)*1,('بيان العهد والتسويات'!$C145=المنصرف!$C$3:$C$717)*1,المنصرف!$J$3:$J$717)</f>
        <v>0</v>
      </c>
      <c r="CP145" s="160">
        <f>SUMPRODUCT((CP$3=المنصرف!$E$3:$E$717)*1,('بيان العهد والتسويات'!$C145=المنصرف!$C$3:$C$717)*1,المنصرف!$G$3:$G$717)</f>
        <v>0</v>
      </c>
      <c r="CQ145" s="160">
        <f>SUMPRODUCT((CP$3=المنصرف!$E$3:$E$717)*1,('بيان العهد والتسويات'!$C145=المنصرف!$C$3:$C$717)*1,المنصرف!$J$3:$J$717)</f>
        <v>0</v>
      </c>
      <c r="CR145" s="160">
        <f>SUMPRODUCT((CR$3=المنصرف!$E$3:$E$717)*1,('بيان العهد والتسويات'!$C145=المنصرف!$C$3:$C$717)*1,المنصرف!$G$3:$G$717)</f>
        <v>0</v>
      </c>
      <c r="CS145" s="160">
        <f>SUMPRODUCT((CR$3=المنصرف!$E$3:$E$717)*1,('بيان العهد والتسويات'!$C145=المنصرف!$C$3:$C$717)*1,المنصرف!$J$3:$J$717)</f>
        <v>0</v>
      </c>
      <c r="CT145" s="160">
        <f>SUMPRODUCT((CT$3=المنصرف!$E$3:$E$717)*1,('بيان العهد والتسويات'!$C145=المنصرف!$C$3:$C$717)*1,المنصرف!$G$3:$G$717)</f>
        <v>0</v>
      </c>
      <c r="CU145" s="160">
        <f>SUMPRODUCT((CT$3=المنصرف!$E$3:$E$717)*1,('بيان العهد والتسويات'!$C145=المنصرف!$C$3:$C$717)*1,المنصرف!$J$3:$J$717)</f>
        <v>0</v>
      </c>
      <c r="CV145" s="160">
        <f>SUMPRODUCT((CV$3=المنصرف!$E$3:$E$717)*1,('بيان العهد والتسويات'!$C145=المنصرف!$C$3:$C$717)*1,المنصرف!$G$3:$G$717)</f>
        <v>0</v>
      </c>
      <c r="CW145" s="160">
        <f>SUMPRODUCT((CV$3=المنصرف!$E$3:$E$717)*1,('بيان العهد والتسويات'!$C145=المنصرف!$C$3:$C$717)*1,المنصرف!$J$3:$J$717)</f>
        <v>0</v>
      </c>
      <c r="CX145" s="160">
        <f>SUMPRODUCT((CX$3=المنصرف!$E$3:$E$717)*1,('بيان العهد والتسويات'!$C145=المنصرف!$C$3:$C$717)*1,المنصرف!$G$3:$G$717)</f>
        <v>0</v>
      </c>
      <c r="CY145" s="160">
        <f>SUMPRODUCT((CX$3=المنصرف!$E$3:$E$717)*1,('بيان العهد والتسويات'!$C145=المنصرف!$C$3:$C$717)*1,المنصرف!$J$3:$J$717)</f>
        <v>0</v>
      </c>
      <c r="CZ145" s="160">
        <f>SUMPRODUCT((CZ$3=المنصرف!$E$3:$E$717)*1,('بيان العهد والتسويات'!$C145=المنصرف!$C$3:$C$717)*1,المنصرف!$G$3:$G$717)</f>
        <v>0</v>
      </c>
      <c r="DA145" s="160">
        <f>SUMPRODUCT((CZ$3=المنصرف!$E$3:$E$717)*1,('بيان العهد والتسويات'!$C145=المنصرف!$C$3:$C$717)*1,المنصرف!$J$3:$J$717)</f>
        <v>0</v>
      </c>
    </row>
    <row r="146" spans="3:105" ht="20.25" x14ac:dyDescent="0.15">
      <c r="C146" s="134">
        <v>45978</v>
      </c>
      <c r="D146" s="121">
        <f>SUMPRODUCT(($D$3=المنصرف!$E$3:$E$717)*1,('بيان العهد والتسويات'!$C146=المنصرف!$C$3:$C$717)*1,المنصرف!$G$3:$G$717)</f>
        <v>0</v>
      </c>
      <c r="E146" s="122">
        <f>SUMPRODUCT(($D$3=المنصرف!$E$3:$E$717)*1,('بيان العهد والتسويات'!$C146=المنصرف!$C$3:$C$717)*1,المنصرف!$J$3:$J$717)</f>
        <v>0</v>
      </c>
      <c r="F146" s="124">
        <f>SUMPRODUCT(($F$3=المنصرف!$E$3:$E$717)*1,('بيان العهد والتسويات'!$C146=المنصرف!$C$3:$C$717)*1,المنصرف!$G$3:$G$717)</f>
        <v>0</v>
      </c>
      <c r="G146" s="123">
        <f>SUMPRODUCT(($F$3=المنصرف!$E$3:$E$717)*1,('بيان العهد والتسويات'!$C146=المنصرف!$C$3:$C$717)*1,المنصرف!$J$3:$J$717)</f>
        <v>0</v>
      </c>
      <c r="H146" s="121">
        <f>SUMPRODUCT(($H$3=المنصرف!$E$3:$E$717)*1,('بيان العهد والتسويات'!$C146=المنصرف!$C$3:$C$717)*1,المنصرف!$G$3:$G$717)</f>
        <v>0</v>
      </c>
      <c r="I146" s="122">
        <f>SUMPRODUCT(($H$3=المنصرف!$E$3:$E$717)*1,('بيان العهد والتسويات'!$C146=المنصرف!$C$3:$C$717)*1,المنصرف!$J$3:$J$717)</f>
        <v>0</v>
      </c>
      <c r="J146" s="124">
        <f>SUMPRODUCT(($J$3=المنصرف!$E$3:$E$717)*1,('بيان العهد والتسويات'!$C146=المنصرف!$C$3:$C$717)*1,المنصرف!$G$3:$G$717)</f>
        <v>0</v>
      </c>
      <c r="K146" s="123">
        <f>SUMPRODUCT(($J$3=المنصرف!$E$3:$E$717)*1,('بيان العهد والتسويات'!$C146=المنصرف!$C$3:$C$717)*1,المنصرف!$J$3:$J$717)</f>
        <v>0</v>
      </c>
      <c r="L146" s="121">
        <f>SUMPRODUCT(($L$3=المنصرف!$E$3:$E$717)*1,('بيان العهد والتسويات'!$C146=المنصرف!$C$3:$C$717)*1,المنصرف!$G$3:$G$717)</f>
        <v>0</v>
      </c>
      <c r="M146" s="122">
        <f>SUMPRODUCT(($L$3=المنصرف!$E$3:$E$717)*1,('بيان العهد والتسويات'!$C146=المنصرف!$C$3:$C$717)*1,المنصرف!$J$3:$J$717)</f>
        <v>0</v>
      </c>
      <c r="N146" s="124">
        <f>SUMPRODUCT(($N$3=المنصرف!$E$3:$E$717)*1,('بيان العهد والتسويات'!$C146=المنصرف!$C$3:$C$717)*1,المنصرف!$G$3:$G$717)</f>
        <v>0</v>
      </c>
      <c r="O146" s="123">
        <f>SUMPRODUCT(($N$3=المنصرف!$E$3:$E$717)*1,('بيان العهد والتسويات'!$C146=المنصرف!$C$3:$C$717)*1,المنصرف!$J$3:$J$717)</f>
        <v>0</v>
      </c>
      <c r="P146" s="121">
        <f>SUMPRODUCT(($P$3=المنصرف!$E$3:$E$717)*1,('بيان العهد والتسويات'!$C146=المنصرف!$C$3:$C$717)*1,المنصرف!$G$3:$G$717)</f>
        <v>0</v>
      </c>
      <c r="Q146" s="122">
        <f>SUMPRODUCT(($P$3=المنصرف!$E$3:$E$717)*1,('بيان العهد والتسويات'!$C146=المنصرف!$C$3:$C$717)*1,المنصرف!$J$3:$J$717)</f>
        <v>0</v>
      </c>
      <c r="R146" s="124">
        <f>SUMPRODUCT(($R$3=المنصرف!$E$3:$E$717)*1,('بيان العهد والتسويات'!$C146=المنصرف!$C$3:$C$717)*1,المنصرف!$G$3:$G$717)</f>
        <v>0</v>
      </c>
      <c r="S146" s="123">
        <f>SUMPRODUCT(($R$3=المنصرف!$E$3:$E$717)*1,('بيان العهد والتسويات'!$C146=المنصرف!$C$3:$C$717)*1,المنصرف!$J$3:$J$717)</f>
        <v>0</v>
      </c>
      <c r="T146" s="121">
        <f>SUMPRODUCT(($T$3=المنصرف!$E$3:$E$717)*1,('بيان العهد والتسويات'!$C146=المنصرف!$C$3:$C$717)*1,المنصرف!$G$3:$G$717)</f>
        <v>0</v>
      </c>
      <c r="U146" s="122">
        <f>SUMPRODUCT(($T$3=المنصرف!$E$3:$E$717)*1,('بيان العهد والتسويات'!$C146=المنصرف!$C$3:$C$717)*1,المنصرف!$J$3:$J$717)</f>
        <v>0</v>
      </c>
      <c r="V146" s="124">
        <f>SUMPRODUCT(($V$3=المنصرف!$E$3:$E$717)*1,('بيان العهد والتسويات'!$C146=المنصرف!$C$3:$C$717)*1,المنصرف!$G$3:$G$717)</f>
        <v>0</v>
      </c>
      <c r="W146" s="123">
        <f>SUMPRODUCT(($V$3=المنصرف!$E$3:$E$717)*1,('بيان العهد والتسويات'!$C146=المنصرف!$C$3:$C$717)*1,المنصرف!$J$3:$J$717)</f>
        <v>0</v>
      </c>
      <c r="X146" s="121">
        <f>SUMPRODUCT(($X$3=المنصرف!$E$3:$E$717)*1,('بيان العهد والتسويات'!$C146=المنصرف!$C$3:$C$717)*1,المنصرف!$G$3:$G$717)</f>
        <v>0</v>
      </c>
      <c r="Y146" s="122">
        <f>SUMPRODUCT(($X$3=المنصرف!$E$3:$E$717)*1,('بيان العهد والتسويات'!$C146=المنصرف!$C$3:$C$717)*1,المنصرف!$J$3:$J$717)</f>
        <v>0</v>
      </c>
      <c r="Z146" s="124">
        <f>SUMPRODUCT(($Z$3=المنصرف!$E$3:$E$717)*1,('بيان العهد والتسويات'!$C146=المنصرف!$C$3:$C$717)*1,المنصرف!$G$3:$G$717)</f>
        <v>0</v>
      </c>
      <c r="AA146" s="123">
        <f>SUMPRODUCT(($Z$3=المنصرف!$E$3:$E$717)*1,('بيان العهد والتسويات'!$C146=المنصرف!$C$3:$C$717)*1,المنصرف!$J$3:$J$717)</f>
        <v>0</v>
      </c>
      <c r="AB146" s="121">
        <f>SUMPRODUCT(($AB$3=المنصرف!$E$3:$E$717)*1,('بيان العهد والتسويات'!$C146=المنصرف!$C$3:$C$717)*1,المنصرف!$G$3:$G$717)</f>
        <v>0</v>
      </c>
      <c r="AC146" s="122">
        <f>SUMPRODUCT(($AB$3=المنصرف!$E$3:$E$717)*1,('بيان العهد والتسويات'!$C146=المنصرف!$C$3:$C$717)*1,المنصرف!$J$3:$J$717)</f>
        <v>0</v>
      </c>
      <c r="AD146" s="124">
        <f>SUMPRODUCT(($AD$3=المنصرف!$E$3:$E$717)*1,('بيان العهد والتسويات'!$C146=المنصرف!$C$3:$C$717)*1,المنصرف!$G$3:$G$717)</f>
        <v>0</v>
      </c>
      <c r="AE146" s="123">
        <f>SUMPRODUCT(($AD$3=المنصرف!$E$3:$E$717)*1,('بيان العهد والتسويات'!$C146=المنصرف!$C$3:$C$717)*1,المنصرف!$J$3:$J$717)</f>
        <v>0</v>
      </c>
      <c r="AF146" s="121">
        <f>SUMPRODUCT(($AF$3=المنصرف!$E$3:$E$717)*1,('بيان العهد والتسويات'!$C146=المنصرف!$C$3:$C$717)*1,المنصرف!$G$3:$G$717)</f>
        <v>0</v>
      </c>
      <c r="AG146" s="122">
        <f>SUMPRODUCT(($AF$3=المنصرف!$E$3:$E$717)*1,('بيان العهد والتسويات'!$C146=المنصرف!$C$3:$C$717)*1,المنصرف!$J$3:$J$717)</f>
        <v>0</v>
      </c>
      <c r="AH146" s="124">
        <f>SUMPRODUCT(($AH$3=المنصرف!$E$3:$E$717)*1,('بيان العهد والتسويات'!$C146=المنصرف!$C$3:$C$717)*1,المنصرف!$G$3:$G$717)</f>
        <v>0</v>
      </c>
      <c r="AI146" s="123">
        <f>SUMPRODUCT(($AH$3=المنصرف!$E$3:$E$717)*1,('بيان العهد والتسويات'!$C146=المنصرف!$C$3:$C$717)*1,المنصرف!$J$3:$J$717)</f>
        <v>0</v>
      </c>
      <c r="AJ146" s="145">
        <f>SUMPRODUCT((AJ$3=المنصرف!$E$3:$E$717)*1,('بيان العهد والتسويات'!$C146=المنصرف!$C$3:$C$717)*1,المنصرف!$G$3:$G$717)</f>
        <v>0</v>
      </c>
      <c r="AK146" s="145">
        <f>SUMPRODUCT((AJ$3=المنصرف!$E$3:$E$717)*1,('بيان العهد والتسويات'!$C146=المنصرف!$C$3:$C$717)*1,المنصرف!$J$3:$J$717)</f>
        <v>0</v>
      </c>
      <c r="AL146" s="161">
        <f>SUMPRODUCT((AL$3=المنصرف!$E$3:$E$717)*1,('بيان العهد والتسويات'!$C146=المنصرف!$C$3:$C$717)*1,المنصرف!$G$3:$G$717)</f>
        <v>0</v>
      </c>
      <c r="AM146" s="161">
        <f>SUMPRODUCT((AL$3=المنصرف!$E$3:$E$717)*1,('بيان العهد والتسويات'!$C146=المنصرف!$C$3:$C$717)*1,المنصرف!$J$3:$J$717)</f>
        <v>0</v>
      </c>
      <c r="AN146" s="160">
        <f>SUMPRODUCT((AN$3=المنصرف!$E$3:$E$717)*1,('بيان العهد والتسويات'!$C146=المنصرف!$C$3:$C$717)*1,المنصرف!$G$3:$G$717)</f>
        <v>0</v>
      </c>
      <c r="AO146" s="160">
        <f>SUMPRODUCT((AN$3=المنصرف!$E$3:$E$717)*1,('بيان العهد والتسويات'!$C146=المنصرف!$C$3:$C$717)*1,المنصرف!$J$3:$J$717)</f>
        <v>0</v>
      </c>
      <c r="AP146" s="160">
        <f>SUMPRODUCT((AP$3=المنصرف!$E$3:$E$717)*1,('بيان العهد والتسويات'!$C146=المنصرف!$C$3:$C$717)*1,المنصرف!$G$3:$G$717)</f>
        <v>0</v>
      </c>
      <c r="AQ146" s="160">
        <f>SUMPRODUCT((AP$3=المنصرف!$E$3:$E$717)*1,('بيان العهد والتسويات'!$C146=المنصرف!$C$3:$C$717)*1,المنصرف!$J$3:$J$717)</f>
        <v>0</v>
      </c>
      <c r="AR146" s="160">
        <f>SUMPRODUCT((AR$3=المنصرف!$E$3:$E$717)*1,('بيان العهد والتسويات'!$C146=المنصرف!$C$3:$C$717)*1,المنصرف!$G$3:$G$717)</f>
        <v>0</v>
      </c>
      <c r="AS146" s="160">
        <f>SUMPRODUCT((AR$3=المنصرف!$E$3:$E$717)*1,('بيان العهد والتسويات'!$C146=المنصرف!$C$3:$C$717)*1,المنصرف!$J$3:$J$717)</f>
        <v>0</v>
      </c>
      <c r="AT146" s="160">
        <f>SUMPRODUCT((AT$3=المنصرف!$E$3:$E$717)*1,('بيان العهد والتسويات'!$C146=المنصرف!$C$3:$C$717)*1,المنصرف!$G$3:$G$717)</f>
        <v>0</v>
      </c>
      <c r="AU146" s="160">
        <f>SUMPRODUCT((AT$3=المنصرف!$E$3:$E$717)*1,('بيان العهد والتسويات'!$C146=المنصرف!$C$3:$C$717)*1,المنصرف!$J$3:$J$717)</f>
        <v>0</v>
      </c>
      <c r="AV146" s="160">
        <f>SUMPRODUCT((AV$3=المنصرف!$E$3:$E$717)*1,('بيان العهد والتسويات'!$C146=المنصرف!$C$3:$C$717)*1,المنصرف!$G$3:$G$717)</f>
        <v>0</v>
      </c>
      <c r="AW146" s="160">
        <f>SUMPRODUCT((AV$3=المنصرف!$E$3:$E$717)*1,('بيان العهد والتسويات'!$C146=المنصرف!$C$3:$C$717)*1,المنصرف!$J$3:$J$717)</f>
        <v>0</v>
      </c>
      <c r="AX146" s="160">
        <f>SUMPRODUCT((AX$3=المنصرف!$E$3:$E$717)*1,('بيان العهد والتسويات'!$C146=المنصرف!$C$3:$C$717)*1,المنصرف!$G$3:$G$717)</f>
        <v>0</v>
      </c>
      <c r="AY146" s="160">
        <f>SUMPRODUCT((AX$3=المنصرف!$E$3:$E$717)*1,('بيان العهد والتسويات'!$C146=المنصرف!$C$3:$C$717)*1,المنصرف!$J$3:$J$717)</f>
        <v>0</v>
      </c>
      <c r="AZ146" s="160">
        <f>SUMPRODUCT((AZ$3=المنصرف!$E$3:$E$717)*1,('بيان العهد والتسويات'!$C146=المنصرف!$C$3:$C$717)*1,المنصرف!$G$3:$G$717)</f>
        <v>0</v>
      </c>
      <c r="BA146" s="160">
        <f>SUMPRODUCT((AZ$3=المنصرف!$E$3:$E$717)*1,('بيان العهد والتسويات'!$C146=المنصرف!$C$3:$C$717)*1,المنصرف!$J$3:$J$717)</f>
        <v>0</v>
      </c>
      <c r="BB146" s="160">
        <f>SUMPRODUCT((BB$3=المنصرف!$E$3:$E$717)*1,('بيان العهد والتسويات'!$C146=المنصرف!$C$3:$C$717)*1,المنصرف!$G$3:$G$717)</f>
        <v>0</v>
      </c>
      <c r="BC146" s="160">
        <f>SUMPRODUCT((BB$3=المنصرف!$E$3:$E$717)*1,('بيان العهد والتسويات'!$C146=المنصرف!$C$3:$C$717)*1,المنصرف!$J$3:$J$717)</f>
        <v>0</v>
      </c>
      <c r="BD146" s="160">
        <f>SUMPRODUCT((BD$3=المنصرف!$E$3:$E$717)*1,('بيان العهد والتسويات'!$C146=المنصرف!$C$3:$C$717)*1,المنصرف!$G$3:$G$717)</f>
        <v>0</v>
      </c>
      <c r="BE146" s="160">
        <f>SUMPRODUCT((BD$3=المنصرف!$E$3:$E$717)*1,('بيان العهد والتسويات'!$C146=المنصرف!$C$3:$C$717)*1,المنصرف!$J$3:$J$717)</f>
        <v>0</v>
      </c>
      <c r="BF146" s="160">
        <f>SUMPRODUCT((BF$3=المنصرف!$E$3:$E$717)*1,('بيان العهد والتسويات'!$C146=المنصرف!$C$3:$C$717)*1,المنصرف!$G$3:$G$717)</f>
        <v>0</v>
      </c>
      <c r="BG146" s="160">
        <f>SUMPRODUCT((BF$3=المنصرف!$E$3:$E$717)*1,('بيان العهد والتسويات'!$C146=المنصرف!$C$3:$C$717)*1,المنصرف!$J$3:$J$717)</f>
        <v>0</v>
      </c>
      <c r="BH146" s="160">
        <f>SUMPRODUCT((BH$3=المنصرف!$E$3:$E$717)*1,('بيان العهد والتسويات'!$C146=المنصرف!$C$3:$C$717)*1,المنصرف!$G$3:$G$717)</f>
        <v>0</v>
      </c>
      <c r="BI146" s="160">
        <f>SUMPRODUCT((BH$3=المنصرف!$E$3:$E$717)*1,('بيان العهد والتسويات'!$C146=المنصرف!$C$3:$C$717)*1,المنصرف!$J$3:$J$717)</f>
        <v>0</v>
      </c>
      <c r="BJ146" s="160">
        <f>SUMPRODUCT((BJ$3=المنصرف!$E$3:$E$717)*1,('بيان العهد والتسويات'!$C146=المنصرف!$C$3:$C$717)*1,المنصرف!$G$3:$G$717)</f>
        <v>0</v>
      </c>
      <c r="BK146" s="160">
        <f>SUMPRODUCT((BJ$3=المنصرف!$E$3:$E$717)*1,('بيان العهد والتسويات'!$C146=المنصرف!$C$3:$C$717)*1,المنصرف!$J$3:$J$717)</f>
        <v>0</v>
      </c>
      <c r="BL146" s="160">
        <f>SUMPRODUCT((BL$3=المنصرف!$E$3:$E$717)*1,('بيان العهد والتسويات'!$C146=المنصرف!$C$3:$C$717)*1,المنصرف!$G$3:$G$717)</f>
        <v>0</v>
      </c>
      <c r="BM146" s="160">
        <f>SUMPRODUCT((BL$3=المنصرف!$E$3:$E$717)*1,('بيان العهد والتسويات'!$C146=المنصرف!$C$3:$C$717)*1,المنصرف!$J$3:$J$717)</f>
        <v>0</v>
      </c>
      <c r="BN146" s="160">
        <f>SUMPRODUCT((BN$3=المنصرف!$E$3:$E$717)*1,('بيان العهد والتسويات'!$C146=المنصرف!$C$3:$C$717)*1,المنصرف!$G$3:$G$717)</f>
        <v>0</v>
      </c>
      <c r="BO146" s="160">
        <f>SUMPRODUCT((BN$3=المنصرف!$E$3:$E$717)*1,('بيان العهد والتسويات'!$C146=المنصرف!$C$3:$C$717)*1,المنصرف!$J$3:$J$717)</f>
        <v>0</v>
      </c>
      <c r="BP146" s="160">
        <f>SUMPRODUCT((BP$3=المنصرف!$E$3:$E$717)*1,('بيان العهد والتسويات'!$C146=المنصرف!$C$3:$C$717)*1,المنصرف!$G$3:$G$717)</f>
        <v>0</v>
      </c>
      <c r="BQ146" s="160">
        <f>SUMPRODUCT((BP$3=المنصرف!$E$3:$E$717)*1,('بيان العهد والتسويات'!$C146=المنصرف!$C$3:$C$717)*1,المنصرف!$J$3:$J$717)</f>
        <v>0</v>
      </c>
      <c r="BR146" s="160">
        <f>SUMPRODUCT((BR$3=المنصرف!$E$3:$E$717)*1,('بيان العهد والتسويات'!$C146=المنصرف!$C$3:$C$717)*1,المنصرف!$G$3:$G$717)</f>
        <v>0</v>
      </c>
      <c r="BS146" s="160">
        <f>SUMPRODUCT((BR$3=المنصرف!$E$3:$E$717)*1,('بيان العهد والتسويات'!$C146=المنصرف!$C$3:$C$717)*1,المنصرف!$J$3:$J$717)</f>
        <v>0</v>
      </c>
      <c r="BT146" s="160">
        <f>SUMPRODUCT((BT$3=المنصرف!$E$3:$E$717)*1,('بيان العهد والتسويات'!$C146=المنصرف!$C$3:$C$717)*1,المنصرف!$G$3:$G$717)</f>
        <v>0</v>
      </c>
      <c r="BU146" s="160">
        <f>SUMPRODUCT((BT$3=المنصرف!$E$3:$E$717)*1,('بيان العهد والتسويات'!$C146=المنصرف!$C$3:$C$717)*1,المنصرف!$J$3:$J$717)</f>
        <v>0</v>
      </c>
      <c r="BV146" s="160">
        <f>SUMPRODUCT((BV$3=المنصرف!$E$3:$E$717)*1,('بيان العهد والتسويات'!$C146=المنصرف!$C$3:$C$717)*1,المنصرف!$G$3:$G$717)</f>
        <v>0</v>
      </c>
      <c r="BW146" s="160">
        <f>SUMPRODUCT((BV$3=المنصرف!$E$3:$E$717)*1,('بيان العهد والتسويات'!$C146=المنصرف!$C$3:$C$717)*1,المنصرف!$J$3:$J$717)</f>
        <v>0</v>
      </c>
      <c r="BX146" s="160">
        <f>SUMPRODUCT((BX$3=المنصرف!$E$3:$E$717)*1,('بيان العهد والتسويات'!$C146=المنصرف!$C$3:$C$717)*1,المنصرف!$G$3:$G$717)</f>
        <v>0</v>
      </c>
      <c r="BY146" s="160">
        <f>SUMPRODUCT((BX$3=المنصرف!$E$3:$E$717)*1,('بيان العهد والتسويات'!$C146=المنصرف!$C$3:$C$717)*1,المنصرف!$J$3:$J$717)</f>
        <v>0</v>
      </c>
      <c r="BZ146" s="160">
        <f>SUMPRODUCT((BZ$3=المنصرف!$E$3:$E$717)*1,('بيان العهد والتسويات'!$C146=المنصرف!$C$3:$C$717)*1,المنصرف!$G$3:$G$717)</f>
        <v>0</v>
      </c>
      <c r="CA146" s="160">
        <f>SUMPRODUCT((BZ$3=المنصرف!$E$3:$E$717)*1,('بيان العهد والتسويات'!$C146=المنصرف!$C$3:$C$717)*1,المنصرف!$J$3:$J$717)</f>
        <v>0</v>
      </c>
      <c r="CB146" s="160">
        <f>SUMPRODUCT((CB$3=المنصرف!$E$3:$E$717)*1,('بيان العهد والتسويات'!$C146=المنصرف!$C$3:$C$717)*1,المنصرف!$G$3:$G$717)</f>
        <v>0</v>
      </c>
      <c r="CC146" s="160">
        <f>SUMPRODUCT((CB$3=المنصرف!$E$3:$E$717)*1,('بيان العهد والتسويات'!$C146=المنصرف!$C$3:$C$717)*1,المنصرف!$J$3:$J$717)</f>
        <v>0</v>
      </c>
      <c r="CD146" s="160">
        <f>SUMPRODUCT((CD$3=المنصرف!$E$3:$E$717)*1,('بيان العهد والتسويات'!$C146=المنصرف!$C$3:$C$717)*1,المنصرف!$G$3:$G$717)</f>
        <v>0</v>
      </c>
      <c r="CE146" s="160">
        <f>SUMPRODUCT((CD$3=المنصرف!$E$3:$E$717)*1,('بيان العهد والتسويات'!$C146=المنصرف!$C$3:$C$717)*1,المنصرف!$J$3:$J$717)</f>
        <v>0</v>
      </c>
      <c r="CF146" s="160">
        <f>SUMPRODUCT((CF$3=المنصرف!$E$3:$E$717)*1,('بيان العهد والتسويات'!$C146=المنصرف!$C$3:$C$717)*1,المنصرف!$G$3:$G$717)</f>
        <v>0</v>
      </c>
      <c r="CG146" s="160">
        <f>SUMPRODUCT((CF$3=المنصرف!$E$3:$E$717)*1,('بيان العهد والتسويات'!$C146=المنصرف!$C$3:$C$717)*1,المنصرف!$J$3:$J$717)</f>
        <v>0</v>
      </c>
      <c r="CH146" s="160">
        <f>SUMPRODUCT((CH$3=المنصرف!$E$3:$E$717)*1,('بيان العهد والتسويات'!$C146=المنصرف!$C$3:$C$717)*1,المنصرف!$G$3:$G$717)</f>
        <v>0</v>
      </c>
      <c r="CI146" s="160">
        <f>SUMPRODUCT((CH$3=المنصرف!$E$3:$E$717)*1,('بيان العهد والتسويات'!$C146=المنصرف!$C$3:$C$717)*1,المنصرف!$J$3:$J$717)</f>
        <v>0</v>
      </c>
      <c r="CJ146" s="160">
        <f>SUMPRODUCT((CJ$3=المنصرف!$E$3:$E$717)*1,('بيان العهد والتسويات'!$C146=المنصرف!$C$3:$C$717)*1,المنصرف!$G$3:$G$717)</f>
        <v>0</v>
      </c>
      <c r="CK146" s="160">
        <f>SUMPRODUCT((CJ$3=المنصرف!$E$3:$E$717)*1,('بيان العهد والتسويات'!$C146=المنصرف!$C$3:$C$717)*1,المنصرف!$J$3:$J$717)</f>
        <v>0</v>
      </c>
      <c r="CL146" s="160">
        <f>SUMPRODUCT((CL$3=المنصرف!$E$3:$E$717)*1,('بيان العهد والتسويات'!$C146=المنصرف!$C$3:$C$717)*1,المنصرف!$G$3:$G$717)</f>
        <v>0</v>
      </c>
      <c r="CM146" s="160">
        <f>SUMPRODUCT((CL$3=المنصرف!$E$3:$E$717)*1,('بيان العهد والتسويات'!$C146=المنصرف!$C$3:$C$717)*1,المنصرف!$J$3:$J$717)</f>
        <v>0</v>
      </c>
      <c r="CN146" s="160">
        <f>SUMPRODUCT((CN$3=المنصرف!$E$3:$E$717)*1,('بيان العهد والتسويات'!$C146=المنصرف!$C$3:$C$717)*1,المنصرف!$G$3:$G$717)</f>
        <v>0</v>
      </c>
      <c r="CO146" s="160">
        <f>SUMPRODUCT((CN$3=المنصرف!$E$3:$E$717)*1,('بيان العهد والتسويات'!$C146=المنصرف!$C$3:$C$717)*1,المنصرف!$J$3:$J$717)</f>
        <v>0</v>
      </c>
      <c r="CP146" s="160">
        <f>SUMPRODUCT((CP$3=المنصرف!$E$3:$E$717)*1,('بيان العهد والتسويات'!$C146=المنصرف!$C$3:$C$717)*1,المنصرف!$G$3:$G$717)</f>
        <v>0</v>
      </c>
      <c r="CQ146" s="160">
        <f>SUMPRODUCT((CP$3=المنصرف!$E$3:$E$717)*1,('بيان العهد والتسويات'!$C146=المنصرف!$C$3:$C$717)*1,المنصرف!$J$3:$J$717)</f>
        <v>0</v>
      </c>
      <c r="CR146" s="160">
        <f>SUMPRODUCT((CR$3=المنصرف!$E$3:$E$717)*1,('بيان العهد والتسويات'!$C146=المنصرف!$C$3:$C$717)*1,المنصرف!$G$3:$G$717)</f>
        <v>0</v>
      </c>
      <c r="CS146" s="160">
        <f>SUMPRODUCT((CR$3=المنصرف!$E$3:$E$717)*1,('بيان العهد والتسويات'!$C146=المنصرف!$C$3:$C$717)*1,المنصرف!$J$3:$J$717)</f>
        <v>0</v>
      </c>
      <c r="CT146" s="160">
        <f>SUMPRODUCT((CT$3=المنصرف!$E$3:$E$717)*1,('بيان العهد والتسويات'!$C146=المنصرف!$C$3:$C$717)*1,المنصرف!$G$3:$G$717)</f>
        <v>0</v>
      </c>
      <c r="CU146" s="160">
        <f>SUMPRODUCT((CT$3=المنصرف!$E$3:$E$717)*1,('بيان العهد والتسويات'!$C146=المنصرف!$C$3:$C$717)*1,المنصرف!$J$3:$J$717)</f>
        <v>0</v>
      </c>
      <c r="CV146" s="160">
        <f>SUMPRODUCT((CV$3=المنصرف!$E$3:$E$717)*1,('بيان العهد والتسويات'!$C146=المنصرف!$C$3:$C$717)*1,المنصرف!$G$3:$G$717)</f>
        <v>0</v>
      </c>
      <c r="CW146" s="160">
        <f>SUMPRODUCT((CV$3=المنصرف!$E$3:$E$717)*1,('بيان العهد والتسويات'!$C146=المنصرف!$C$3:$C$717)*1,المنصرف!$J$3:$J$717)</f>
        <v>0</v>
      </c>
      <c r="CX146" s="160">
        <f>SUMPRODUCT((CX$3=المنصرف!$E$3:$E$717)*1,('بيان العهد والتسويات'!$C146=المنصرف!$C$3:$C$717)*1,المنصرف!$G$3:$G$717)</f>
        <v>0</v>
      </c>
      <c r="CY146" s="160">
        <f>SUMPRODUCT((CX$3=المنصرف!$E$3:$E$717)*1,('بيان العهد والتسويات'!$C146=المنصرف!$C$3:$C$717)*1,المنصرف!$J$3:$J$717)</f>
        <v>0</v>
      </c>
      <c r="CZ146" s="160">
        <f>SUMPRODUCT((CZ$3=المنصرف!$E$3:$E$717)*1,('بيان العهد والتسويات'!$C146=المنصرف!$C$3:$C$717)*1,المنصرف!$G$3:$G$717)</f>
        <v>0</v>
      </c>
      <c r="DA146" s="160">
        <f>SUMPRODUCT((CZ$3=المنصرف!$E$3:$E$717)*1,('بيان العهد والتسويات'!$C146=المنصرف!$C$3:$C$717)*1,المنصرف!$J$3:$J$717)</f>
        <v>0</v>
      </c>
    </row>
    <row r="147" spans="3:105" ht="20.25" x14ac:dyDescent="0.15">
      <c r="C147" s="134">
        <v>45979</v>
      </c>
      <c r="D147" s="121">
        <f>SUMPRODUCT(($D$3=المنصرف!$E$3:$E$717)*1,('بيان العهد والتسويات'!$C147=المنصرف!$C$3:$C$717)*1,المنصرف!$G$3:$G$717)</f>
        <v>0</v>
      </c>
      <c r="E147" s="122">
        <f>SUMPRODUCT(($D$3=المنصرف!$E$3:$E$717)*1,('بيان العهد والتسويات'!$C147=المنصرف!$C$3:$C$717)*1,المنصرف!$J$3:$J$717)</f>
        <v>0</v>
      </c>
      <c r="F147" s="124">
        <f>SUMPRODUCT(($F$3=المنصرف!$E$3:$E$717)*1,('بيان العهد والتسويات'!$C147=المنصرف!$C$3:$C$717)*1,المنصرف!$G$3:$G$717)</f>
        <v>0</v>
      </c>
      <c r="G147" s="123">
        <f>SUMPRODUCT(($F$3=المنصرف!$E$3:$E$717)*1,('بيان العهد والتسويات'!$C147=المنصرف!$C$3:$C$717)*1,المنصرف!$J$3:$J$717)</f>
        <v>0</v>
      </c>
      <c r="H147" s="121">
        <f>SUMPRODUCT(($H$3=المنصرف!$E$3:$E$717)*1,('بيان العهد والتسويات'!$C147=المنصرف!$C$3:$C$717)*1,المنصرف!$G$3:$G$717)</f>
        <v>0</v>
      </c>
      <c r="I147" s="122">
        <f>SUMPRODUCT(($H$3=المنصرف!$E$3:$E$717)*1,('بيان العهد والتسويات'!$C147=المنصرف!$C$3:$C$717)*1,المنصرف!$J$3:$J$717)</f>
        <v>0</v>
      </c>
      <c r="J147" s="124">
        <f>SUMPRODUCT(($J$3=المنصرف!$E$3:$E$717)*1,('بيان العهد والتسويات'!$C147=المنصرف!$C$3:$C$717)*1,المنصرف!$G$3:$G$717)</f>
        <v>0</v>
      </c>
      <c r="K147" s="123">
        <f>SUMPRODUCT(($J$3=المنصرف!$E$3:$E$717)*1,('بيان العهد والتسويات'!$C147=المنصرف!$C$3:$C$717)*1,المنصرف!$J$3:$J$717)</f>
        <v>0</v>
      </c>
      <c r="L147" s="121">
        <f>SUMPRODUCT(($L$3=المنصرف!$E$3:$E$717)*1,('بيان العهد والتسويات'!$C147=المنصرف!$C$3:$C$717)*1,المنصرف!$G$3:$G$717)</f>
        <v>0</v>
      </c>
      <c r="M147" s="122">
        <f>SUMPRODUCT(($L$3=المنصرف!$E$3:$E$717)*1,('بيان العهد والتسويات'!$C147=المنصرف!$C$3:$C$717)*1,المنصرف!$J$3:$J$717)</f>
        <v>0</v>
      </c>
      <c r="N147" s="124">
        <f>SUMPRODUCT(($N$3=المنصرف!$E$3:$E$717)*1,('بيان العهد والتسويات'!$C147=المنصرف!$C$3:$C$717)*1,المنصرف!$G$3:$G$717)</f>
        <v>0</v>
      </c>
      <c r="O147" s="123">
        <f>SUMPRODUCT(($N$3=المنصرف!$E$3:$E$717)*1,('بيان العهد والتسويات'!$C147=المنصرف!$C$3:$C$717)*1,المنصرف!$J$3:$J$717)</f>
        <v>0</v>
      </c>
      <c r="P147" s="121">
        <f>SUMPRODUCT(($P$3=المنصرف!$E$3:$E$717)*1,('بيان العهد والتسويات'!$C147=المنصرف!$C$3:$C$717)*1,المنصرف!$G$3:$G$717)</f>
        <v>0</v>
      </c>
      <c r="Q147" s="122">
        <f>SUMPRODUCT(($P$3=المنصرف!$E$3:$E$717)*1,('بيان العهد والتسويات'!$C147=المنصرف!$C$3:$C$717)*1,المنصرف!$J$3:$J$717)</f>
        <v>0</v>
      </c>
      <c r="R147" s="124">
        <f>SUMPRODUCT(($R$3=المنصرف!$E$3:$E$717)*1,('بيان العهد والتسويات'!$C147=المنصرف!$C$3:$C$717)*1,المنصرف!$G$3:$G$717)</f>
        <v>0</v>
      </c>
      <c r="S147" s="123">
        <f>SUMPRODUCT(($R$3=المنصرف!$E$3:$E$717)*1,('بيان العهد والتسويات'!$C147=المنصرف!$C$3:$C$717)*1,المنصرف!$J$3:$J$717)</f>
        <v>0</v>
      </c>
      <c r="T147" s="121">
        <f>SUMPRODUCT(($T$3=المنصرف!$E$3:$E$717)*1,('بيان العهد والتسويات'!$C147=المنصرف!$C$3:$C$717)*1,المنصرف!$G$3:$G$717)</f>
        <v>0</v>
      </c>
      <c r="U147" s="122">
        <f>SUMPRODUCT(($T$3=المنصرف!$E$3:$E$717)*1,('بيان العهد والتسويات'!$C147=المنصرف!$C$3:$C$717)*1,المنصرف!$J$3:$J$717)</f>
        <v>0</v>
      </c>
      <c r="V147" s="124">
        <f>SUMPRODUCT(($V$3=المنصرف!$E$3:$E$717)*1,('بيان العهد والتسويات'!$C147=المنصرف!$C$3:$C$717)*1,المنصرف!$G$3:$G$717)</f>
        <v>0</v>
      </c>
      <c r="W147" s="123">
        <f>SUMPRODUCT(($V$3=المنصرف!$E$3:$E$717)*1,('بيان العهد والتسويات'!$C147=المنصرف!$C$3:$C$717)*1,المنصرف!$J$3:$J$717)</f>
        <v>0</v>
      </c>
      <c r="X147" s="121">
        <f>SUMPRODUCT(($X$3=المنصرف!$E$3:$E$717)*1,('بيان العهد والتسويات'!$C147=المنصرف!$C$3:$C$717)*1,المنصرف!$G$3:$G$717)</f>
        <v>0</v>
      </c>
      <c r="Y147" s="122">
        <f>SUMPRODUCT(($X$3=المنصرف!$E$3:$E$717)*1,('بيان العهد والتسويات'!$C147=المنصرف!$C$3:$C$717)*1,المنصرف!$J$3:$J$717)</f>
        <v>0</v>
      </c>
      <c r="Z147" s="124">
        <f>SUMPRODUCT(($Z$3=المنصرف!$E$3:$E$717)*1,('بيان العهد والتسويات'!$C147=المنصرف!$C$3:$C$717)*1,المنصرف!$G$3:$G$717)</f>
        <v>0</v>
      </c>
      <c r="AA147" s="123">
        <f>SUMPRODUCT(($Z$3=المنصرف!$E$3:$E$717)*1,('بيان العهد والتسويات'!$C147=المنصرف!$C$3:$C$717)*1,المنصرف!$J$3:$J$717)</f>
        <v>0</v>
      </c>
      <c r="AB147" s="121">
        <f>SUMPRODUCT(($AB$3=المنصرف!$E$3:$E$717)*1,('بيان العهد والتسويات'!$C147=المنصرف!$C$3:$C$717)*1,المنصرف!$G$3:$G$717)</f>
        <v>0</v>
      </c>
      <c r="AC147" s="122">
        <f>SUMPRODUCT(($AB$3=المنصرف!$E$3:$E$717)*1,('بيان العهد والتسويات'!$C147=المنصرف!$C$3:$C$717)*1,المنصرف!$J$3:$J$717)</f>
        <v>0</v>
      </c>
      <c r="AD147" s="124">
        <f>SUMPRODUCT(($AD$3=المنصرف!$E$3:$E$717)*1,('بيان العهد والتسويات'!$C147=المنصرف!$C$3:$C$717)*1,المنصرف!$G$3:$G$717)</f>
        <v>0</v>
      </c>
      <c r="AE147" s="123">
        <f>SUMPRODUCT(($AD$3=المنصرف!$E$3:$E$717)*1,('بيان العهد والتسويات'!$C147=المنصرف!$C$3:$C$717)*1,المنصرف!$J$3:$J$717)</f>
        <v>0</v>
      </c>
      <c r="AF147" s="121">
        <f>SUMPRODUCT(($AF$3=المنصرف!$E$3:$E$717)*1,('بيان العهد والتسويات'!$C147=المنصرف!$C$3:$C$717)*1,المنصرف!$G$3:$G$717)</f>
        <v>0</v>
      </c>
      <c r="AG147" s="122">
        <f>SUMPRODUCT(($AF$3=المنصرف!$E$3:$E$717)*1,('بيان العهد والتسويات'!$C147=المنصرف!$C$3:$C$717)*1,المنصرف!$J$3:$J$717)</f>
        <v>0</v>
      </c>
      <c r="AH147" s="124">
        <f>SUMPRODUCT(($AH$3=المنصرف!$E$3:$E$717)*1,('بيان العهد والتسويات'!$C147=المنصرف!$C$3:$C$717)*1,المنصرف!$G$3:$G$717)</f>
        <v>0</v>
      </c>
      <c r="AI147" s="123">
        <f>SUMPRODUCT(($AH$3=المنصرف!$E$3:$E$717)*1,('بيان العهد والتسويات'!$C147=المنصرف!$C$3:$C$717)*1,المنصرف!$J$3:$J$717)</f>
        <v>0</v>
      </c>
      <c r="AJ147" s="145">
        <f>SUMPRODUCT((AJ$3=المنصرف!$E$3:$E$717)*1,('بيان العهد والتسويات'!$C147=المنصرف!$C$3:$C$717)*1,المنصرف!$G$3:$G$717)</f>
        <v>0</v>
      </c>
      <c r="AK147" s="145">
        <f>SUMPRODUCT((AJ$3=المنصرف!$E$3:$E$717)*1,('بيان العهد والتسويات'!$C147=المنصرف!$C$3:$C$717)*1,المنصرف!$J$3:$J$717)</f>
        <v>0</v>
      </c>
      <c r="AL147" s="161">
        <f>SUMPRODUCT((AL$3=المنصرف!$E$3:$E$717)*1,('بيان العهد والتسويات'!$C147=المنصرف!$C$3:$C$717)*1,المنصرف!$G$3:$G$717)</f>
        <v>0</v>
      </c>
      <c r="AM147" s="161">
        <f>SUMPRODUCT((AL$3=المنصرف!$E$3:$E$717)*1,('بيان العهد والتسويات'!$C147=المنصرف!$C$3:$C$717)*1,المنصرف!$J$3:$J$717)</f>
        <v>0</v>
      </c>
      <c r="AN147" s="160">
        <f>SUMPRODUCT((AN$3=المنصرف!$E$3:$E$717)*1,('بيان العهد والتسويات'!$C147=المنصرف!$C$3:$C$717)*1,المنصرف!$G$3:$G$717)</f>
        <v>0</v>
      </c>
      <c r="AO147" s="160">
        <f>SUMPRODUCT((AN$3=المنصرف!$E$3:$E$717)*1,('بيان العهد والتسويات'!$C147=المنصرف!$C$3:$C$717)*1,المنصرف!$J$3:$J$717)</f>
        <v>0</v>
      </c>
      <c r="AP147" s="160">
        <f>SUMPRODUCT((AP$3=المنصرف!$E$3:$E$717)*1,('بيان العهد والتسويات'!$C147=المنصرف!$C$3:$C$717)*1,المنصرف!$G$3:$G$717)</f>
        <v>0</v>
      </c>
      <c r="AQ147" s="160">
        <f>SUMPRODUCT((AP$3=المنصرف!$E$3:$E$717)*1,('بيان العهد والتسويات'!$C147=المنصرف!$C$3:$C$717)*1,المنصرف!$J$3:$J$717)</f>
        <v>0</v>
      </c>
      <c r="AR147" s="160">
        <f>SUMPRODUCT((AR$3=المنصرف!$E$3:$E$717)*1,('بيان العهد والتسويات'!$C147=المنصرف!$C$3:$C$717)*1,المنصرف!$G$3:$G$717)</f>
        <v>0</v>
      </c>
      <c r="AS147" s="160">
        <f>SUMPRODUCT((AR$3=المنصرف!$E$3:$E$717)*1,('بيان العهد والتسويات'!$C147=المنصرف!$C$3:$C$717)*1,المنصرف!$J$3:$J$717)</f>
        <v>0</v>
      </c>
      <c r="AT147" s="160">
        <f>SUMPRODUCT((AT$3=المنصرف!$E$3:$E$717)*1,('بيان العهد والتسويات'!$C147=المنصرف!$C$3:$C$717)*1,المنصرف!$G$3:$G$717)</f>
        <v>0</v>
      </c>
      <c r="AU147" s="160">
        <f>SUMPRODUCT((AT$3=المنصرف!$E$3:$E$717)*1,('بيان العهد والتسويات'!$C147=المنصرف!$C$3:$C$717)*1,المنصرف!$J$3:$J$717)</f>
        <v>0</v>
      </c>
      <c r="AV147" s="160">
        <f>SUMPRODUCT((AV$3=المنصرف!$E$3:$E$717)*1,('بيان العهد والتسويات'!$C147=المنصرف!$C$3:$C$717)*1,المنصرف!$G$3:$G$717)</f>
        <v>0</v>
      </c>
      <c r="AW147" s="160">
        <f>SUMPRODUCT((AV$3=المنصرف!$E$3:$E$717)*1,('بيان العهد والتسويات'!$C147=المنصرف!$C$3:$C$717)*1,المنصرف!$J$3:$J$717)</f>
        <v>0</v>
      </c>
      <c r="AX147" s="160">
        <f>SUMPRODUCT((AX$3=المنصرف!$E$3:$E$717)*1,('بيان العهد والتسويات'!$C147=المنصرف!$C$3:$C$717)*1,المنصرف!$G$3:$G$717)</f>
        <v>0</v>
      </c>
      <c r="AY147" s="160">
        <f>SUMPRODUCT((AX$3=المنصرف!$E$3:$E$717)*1,('بيان العهد والتسويات'!$C147=المنصرف!$C$3:$C$717)*1,المنصرف!$J$3:$J$717)</f>
        <v>0</v>
      </c>
      <c r="AZ147" s="160">
        <f>SUMPRODUCT((AZ$3=المنصرف!$E$3:$E$717)*1,('بيان العهد والتسويات'!$C147=المنصرف!$C$3:$C$717)*1,المنصرف!$G$3:$G$717)</f>
        <v>0</v>
      </c>
      <c r="BA147" s="160">
        <f>SUMPRODUCT((AZ$3=المنصرف!$E$3:$E$717)*1,('بيان العهد والتسويات'!$C147=المنصرف!$C$3:$C$717)*1,المنصرف!$J$3:$J$717)</f>
        <v>0</v>
      </c>
      <c r="BB147" s="160">
        <f>SUMPRODUCT((BB$3=المنصرف!$E$3:$E$717)*1,('بيان العهد والتسويات'!$C147=المنصرف!$C$3:$C$717)*1,المنصرف!$G$3:$G$717)</f>
        <v>0</v>
      </c>
      <c r="BC147" s="160">
        <f>SUMPRODUCT((BB$3=المنصرف!$E$3:$E$717)*1,('بيان العهد والتسويات'!$C147=المنصرف!$C$3:$C$717)*1,المنصرف!$J$3:$J$717)</f>
        <v>0</v>
      </c>
      <c r="BD147" s="160">
        <f>SUMPRODUCT((BD$3=المنصرف!$E$3:$E$717)*1,('بيان العهد والتسويات'!$C147=المنصرف!$C$3:$C$717)*1,المنصرف!$G$3:$G$717)</f>
        <v>0</v>
      </c>
      <c r="BE147" s="160">
        <f>SUMPRODUCT((BD$3=المنصرف!$E$3:$E$717)*1,('بيان العهد والتسويات'!$C147=المنصرف!$C$3:$C$717)*1,المنصرف!$J$3:$J$717)</f>
        <v>0</v>
      </c>
      <c r="BF147" s="160">
        <f>SUMPRODUCT((BF$3=المنصرف!$E$3:$E$717)*1,('بيان العهد والتسويات'!$C147=المنصرف!$C$3:$C$717)*1,المنصرف!$G$3:$G$717)</f>
        <v>0</v>
      </c>
      <c r="BG147" s="160">
        <f>SUMPRODUCT((BF$3=المنصرف!$E$3:$E$717)*1,('بيان العهد والتسويات'!$C147=المنصرف!$C$3:$C$717)*1,المنصرف!$J$3:$J$717)</f>
        <v>0</v>
      </c>
      <c r="BH147" s="160">
        <f>SUMPRODUCT((BH$3=المنصرف!$E$3:$E$717)*1,('بيان العهد والتسويات'!$C147=المنصرف!$C$3:$C$717)*1,المنصرف!$G$3:$G$717)</f>
        <v>0</v>
      </c>
      <c r="BI147" s="160">
        <f>SUMPRODUCT((BH$3=المنصرف!$E$3:$E$717)*1,('بيان العهد والتسويات'!$C147=المنصرف!$C$3:$C$717)*1,المنصرف!$J$3:$J$717)</f>
        <v>0</v>
      </c>
      <c r="BJ147" s="160">
        <f>SUMPRODUCT((BJ$3=المنصرف!$E$3:$E$717)*1,('بيان العهد والتسويات'!$C147=المنصرف!$C$3:$C$717)*1,المنصرف!$G$3:$G$717)</f>
        <v>0</v>
      </c>
      <c r="BK147" s="160">
        <f>SUMPRODUCT((BJ$3=المنصرف!$E$3:$E$717)*1,('بيان العهد والتسويات'!$C147=المنصرف!$C$3:$C$717)*1,المنصرف!$J$3:$J$717)</f>
        <v>0</v>
      </c>
      <c r="BL147" s="160">
        <f>SUMPRODUCT((BL$3=المنصرف!$E$3:$E$717)*1,('بيان العهد والتسويات'!$C147=المنصرف!$C$3:$C$717)*1,المنصرف!$G$3:$G$717)</f>
        <v>0</v>
      </c>
      <c r="BM147" s="160">
        <f>SUMPRODUCT((BL$3=المنصرف!$E$3:$E$717)*1,('بيان العهد والتسويات'!$C147=المنصرف!$C$3:$C$717)*1,المنصرف!$J$3:$J$717)</f>
        <v>0</v>
      </c>
      <c r="BN147" s="160">
        <f>SUMPRODUCT((BN$3=المنصرف!$E$3:$E$717)*1,('بيان العهد والتسويات'!$C147=المنصرف!$C$3:$C$717)*1,المنصرف!$G$3:$G$717)</f>
        <v>0</v>
      </c>
      <c r="BO147" s="160">
        <f>SUMPRODUCT((BN$3=المنصرف!$E$3:$E$717)*1,('بيان العهد والتسويات'!$C147=المنصرف!$C$3:$C$717)*1,المنصرف!$J$3:$J$717)</f>
        <v>0</v>
      </c>
      <c r="BP147" s="160">
        <f>SUMPRODUCT((BP$3=المنصرف!$E$3:$E$717)*1,('بيان العهد والتسويات'!$C147=المنصرف!$C$3:$C$717)*1,المنصرف!$G$3:$G$717)</f>
        <v>0</v>
      </c>
      <c r="BQ147" s="160">
        <f>SUMPRODUCT((BP$3=المنصرف!$E$3:$E$717)*1,('بيان العهد والتسويات'!$C147=المنصرف!$C$3:$C$717)*1,المنصرف!$J$3:$J$717)</f>
        <v>0</v>
      </c>
      <c r="BR147" s="160">
        <f>SUMPRODUCT((BR$3=المنصرف!$E$3:$E$717)*1,('بيان العهد والتسويات'!$C147=المنصرف!$C$3:$C$717)*1,المنصرف!$G$3:$G$717)</f>
        <v>0</v>
      </c>
      <c r="BS147" s="160">
        <f>SUMPRODUCT((BR$3=المنصرف!$E$3:$E$717)*1,('بيان العهد والتسويات'!$C147=المنصرف!$C$3:$C$717)*1,المنصرف!$J$3:$J$717)</f>
        <v>0</v>
      </c>
      <c r="BT147" s="160">
        <f>SUMPRODUCT((BT$3=المنصرف!$E$3:$E$717)*1,('بيان العهد والتسويات'!$C147=المنصرف!$C$3:$C$717)*1,المنصرف!$G$3:$G$717)</f>
        <v>0</v>
      </c>
      <c r="BU147" s="160">
        <f>SUMPRODUCT((BT$3=المنصرف!$E$3:$E$717)*1,('بيان العهد والتسويات'!$C147=المنصرف!$C$3:$C$717)*1,المنصرف!$J$3:$J$717)</f>
        <v>0</v>
      </c>
      <c r="BV147" s="160">
        <f>SUMPRODUCT((BV$3=المنصرف!$E$3:$E$717)*1,('بيان العهد والتسويات'!$C147=المنصرف!$C$3:$C$717)*1,المنصرف!$G$3:$G$717)</f>
        <v>0</v>
      </c>
      <c r="BW147" s="160">
        <f>SUMPRODUCT((BV$3=المنصرف!$E$3:$E$717)*1,('بيان العهد والتسويات'!$C147=المنصرف!$C$3:$C$717)*1,المنصرف!$J$3:$J$717)</f>
        <v>0</v>
      </c>
      <c r="BX147" s="160">
        <f>SUMPRODUCT((BX$3=المنصرف!$E$3:$E$717)*1,('بيان العهد والتسويات'!$C147=المنصرف!$C$3:$C$717)*1,المنصرف!$G$3:$G$717)</f>
        <v>0</v>
      </c>
      <c r="BY147" s="160">
        <f>SUMPRODUCT((BX$3=المنصرف!$E$3:$E$717)*1,('بيان العهد والتسويات'!$C147=المنصرف!$C$3:$C$717)*1,المنصرف!$J$3:$J$717)</f>
        <v>0</v>
      </c>
      <c r="BZ147" s="160">
        <f>SUMPRODUCT((BZ$3=المنصرف!$E$3:$E$717)*1,('بيان العهد والتسويات'!$C147=المنصرف!$C$3:$C$717)*1,المنصرف!$G$3:$G$717)</f>
        <v>0</v>
      </c>
      <c r="CA147" s="160">
        <f>SUMPRODUCT((BZ$3=المنصرف!$E$3:$E$717)*1,('بيان العهد والتسويات'!$C147=المنصرف!$C$3:$C$717)*1,المنصرف!$J$3:$J$717)</f>
        <v>0</v>
      </c>
      <c r="CB147" s="160">
        <f>SUMPRODUCT((CB$3=المنصرف!$E$3:$E$717)*1,('بيان العهد والتسويات'!$C147=المنصرف!$C$3:$C$717)*1,المنصرف!$G$3:$G$717)</f>
        <v>0</v>
      </c>
      <c r="CC147" s="160">
        <f>SUMPRODUCT((CB$3=المنصرف!$E$3:$E$717)*1,('بيان العهد والتسويات'!$C147=المنصرف!$C$3:$C$717)*1,المنصرف!$J$3:$J$717)</f>
        <v>0</v>
      </c>
      <c r="CD147" s="160">
        <f>SUMPRODUCT((CD$3=المنصرف!$E$3:$E$717)*1,('بيان العهد والتسويات'!$C147=المنصرف!$C$3:$C$717)*1,المنصرف!$G$3:$G$717)</f>
        <v>0</v>
      </c>
      <c r="CE147" s="160">
        <f>SUMPRODUCT((CD$3=المنصرف!$E$3:$E$717)*1,('بيان العهد والتسويات'!$C147=المنصرف!$C$3:$C$717)*1,المنصرف!$J$3:$J$717)</f>
        <v>0</v>
      </c>
      <c r="CF147" s="160">
        <f>SUMPRODUCT((CF$3=المنصرف!$E$3:$E$717)*1,('بيان العهد والتسويات'!$C147=المنصرف!$C$3:$C$717)*1,المنصرف!$G$3:$G$717)</f>
        <v>0</v>
      </c>
      <c r="CG147" s="160">
        <f>SUMPRODUCT((CF$3=المنصرف!$E$3:$E$717)*1,('بيان العهد والتسويات'!$C147=المنصرف!$C$3:$C$717)*1,المنصرف!$J$3:$J$717)</f>
        <v>0</v>
      </c>
      <c r="CH147" s="160">
        <f>SUMPRODUCT((CH$3=المنصرف!$E$3:$E$717)*1,('بيان العهد والتسويات'!$C147=المنصرف!$C$3:$C$717)*1,المنصرف!$G$3:$G$717)</f>
        <v>0</v>
      </c>
      <c r="CI147" s="160">
        <f>SUMPRODUCT((CH$3=المنصرف!$E$3:$E$717)*1,('بيان العهد والتسويات'!$C147=المنصرف!$C$3:$C$717)*1,المنصرف!$J$3:$J$717)</f>
        <v>0</v>
      </c>
      <c r="CJ147" s="160">
        <f>SUMPRODUCT((CJ$3=المنصرف!$E$3:$E$717)*1,('بيان العهد والتسويات'!$C147=المنصرف!$C$3:$C$717)*1,المنصرف!$G$3:$G$717)</f>
        <v>0</v>
      </c>
      <c r="CK147" s="160">
        <f>SUMPRODUCT((CJ$3=المنصرف!$E$3:$E$717)*1,('بيان العهد والتسويات'!$C147=المنصرف!$C$3:$C$717)*1,المنصرف!$J$3:$J$717)</f>
        <v>0</v>
      </c>
      <c r="CL147" s="160">
        <f>SUMPRODUCT((CL$3=المنصرف!$E$3:$E$717)*1,('بيان العهد والتسويات'!$C147=المنصرف!$C$3:$C$717)*1,المنصرف!$G$3:$G$717)</f>
        <v>0</v>
      </c>
      <c r="CM147" s="160">
        <f>SUMPRODUCT((CL$3=المنصرف!$E$3:$E$717)*1,('بيان العهد والتسويات'!$C147=المنصرف!$C$3:$C$717)*1,المنصرف!$J$3:$J$717)</f>
        <v>0</v>
      </c>
      <c r="CN147" s="160">
        <f>SUMPRODUCT((CN$3=المنصرف!$E$3:$E$717)*1,('بيان العهد والتسويات'!$C147=المنصرف!$C$3:$C$717)*1,المنصرف!$G$3:$G$717)</f>
        <v>0</v>
      </c>
      <c r="CO147" s="160">
        <f>SUMPRODUCT((CN$3=المنصرف!$E$3:$E$717)*1,('بيان العهد والتسويات'!$C147=المنصرف!$C$3:$C$717)*1,المنصرف!$J$3:$J$717)</f>
        <v>0</v>
      </c>
      <c r="CP147" s="160">
        <f>SUMPRODUCT((CP$3=المنصرف!$E$3:$E$717)*1,('بيان العهد والتسويات'!$C147=المنصرف!$C$3:$C$717)*1,المنصرف!$G$3:$G$717)</f>
        <v>0</v>
      </c>
      <c r="CQ147" s="160">
        <f>SUMPRODUCT((CP$3=المنصرف!$E$3:$E$717)*1,('بيان العهد والتسويات'!$C147=المنصرف!$C$3:$C$717)*1,المنصرف!$J$3:$J$717)</f>
        <v>0</v>
      </c>
      <c r="CR147" s="160">
        <f>SUMPRODUCT((CR$3=المنصرف!$E$3:$E$717)*1,('بيان العهد والتسويات'!$C147=المنصرف!$C$3:$C$717)*1,المنصرف!$G$3:$G$717)</f>
        <v>0</v>
      </c>
      <c r="CS147" s="160">
        <f>SUMPRODUCT((CR$3=المنصرف!$E$3:$E$717)*1,('بيان العهد والتسويات'!$C147=المنصرف!$C$3:$C$717)*1,المنصرف!$J$3:$J$717)</f>
        <v>0</v>
      </c>
      <c r="CT147" s="160">
        <f>SUMPRODUCT((CT$3=المنصرف!$E$3:$E$717)*1,('بيان العهد والتسويات'!$C147=المنصرف!$C$3:$C$717)*1,المنصرف!$G$3:$G$717)</f>
        <v>0</v>
      </c>
      <c r="CU147" s="160">
        <f>SUMPRODUCT((CT$3=المنصرف!$E$3:$E$717)*1,('بيان العهد والتسويات'!$C147=المنصرف!$C$3:$C$717)*1,المنصرف!$J$3:$J$717)</f>
        <v>0</v>
      </c>
      <c r="CV147" s="160">
        <f>SUMPRODUCT((CV$3=المنصرف!$E$3:$E$717)*1,('بيان العهد والتسويات'!$C147=المنصرف!$C$3:$C$717)*1,المنصرف!$G$3:$G$717)</f>
        <v>0</v>
      </c>
      <c r="CW147" s="160">
        <f>SUMPRODUCT((CV$3=المنصرف!$E$3:$E$717)*1,('بيان العهد والتسويات'!$C147=المنصرف!$C$3:$C$717)*1,المنصرف!$J$3:$J$717)</f>
        <v>0</v>
      </c>
      <c r="CX147" s="160">
        <f>SUMPRODUCT((CX$3=المنصرف!$E$3:$E$717)*1,('بيان العهد والتسويات'!$C147=المنصرف!$C$3:$C$717)*1,المنصرف!$G$3:$G$717)</f>
        <v>0</v>
      </c>
      <c r="CY147" s="160">
        <f>SUMPRODUCT((CX$3=المنصرف!$E$3:$E$717)*1,('بيان العهد والتسويات'!$C147=المنصرف!$C$3:$C$717)*1,المنصرف!$J$3:$J$717)</f>
        <v>0</v>
      </c>
      <c r="CZ147" s="160">
        <f>SUMPRODUCT((CZ$3=المنصرف!$E$3:$E$717)*1,('بيان العهد والتسويات'!$C147=المنصرف!$C$3:$C$717)*1,المنصرف!$G$3:$G$717)</f>
        <v>0</v>
      </c>
      <c r="DA147" s="160">
        <f>SUMPRODUCT((CZ$3=المنصرف!$E$3:$E$717)*1,('بيان العهد والتسويات'!$C147=المنصرف!$C$3:$C$717)*1,المنصرف!$J$3:$J$717)</f>
        <v>0</v>
      </c>
    </row>
    <row r="148" spans="3:105" ht="20.25" x14ac:dyDescent="0.15">
      <c r="C148" s="134">
        <v>45980</v>
      </c>
      <c r="D148" s="121">
        <f>SUMPRODUCT(($D$3=المنصرف!$E$3:$E$717)*1,('بيان العهد والتسويات'!$C148=المنصرف!$C$3:$C$717)*1,المنصرف!$G$3:$G$717)</f>
        <v>0</v>
      </c>
      <c r="E148" s="122">
        <f>SUMPRODUCT(($D$3=المنصرف!$E$3:$E$717)*1,('بيان العهد والتسويات'!$C148=المنصرف!$C$3:$C$717)*1,المنصرف!$J$3:$J$717)</f>
        <v>0</v>
      </c>
      <c r="F148" s="124">
        <f>SUMPRODUCT(($F$3=المنصرف!$E$3:$E$717)*1,('بيان العهد والتسويات'!$C148=المنصرف!$C$3:$C$717)*1,المنصرف!$G$3:$G$717)</f>
        <v>0</v>
      </c>
      <c r="G148" s="123">
        <f>SUMPRODUCT(($F$3=المنصرف!$E$3:$E$717)*1,('بيان العهد والتسويات'!$C148=المنصرف!$C$3:$C$717)*1,المنصرف!$J$3:$J$717)</f>
        <v>0</v>
      </c>
      <c r="H148" s="121">
        <f>SUMPRODUCT(($H$3=المنصرف!$E$3:$E$717)*1,('بيان العهد والتسويات'!$C148=المنصرف!$C$3:$C$717)*1,المنصرف!$G$3:$G$717)</f>
        <v>0</v>
      </c>
      <c r="I148" s="122">
        <f>SUMPRODUCT(($H$3=المنصرف!$E$3:$E$717)*1,('بيان العهد والتسويات'!$C148=المنصرف!$C$3:$C$717)*1,المنصرف!$J$3:$J$717)</f>
        <v>0</v>
      </c>
      <c r="J148" s="124">
        <f>SUMPRODUCT(($J$3=المنصرف!$E$3:$E$717)*1,('بيان العهد والتسويات'!$C148=المنصرف!$C$3:$C$717)*1,المنصرف!$G$3:$G$717)</f>
        <v>0</v>
      </c>
      <c r="K148" s="123">
        <f>SUMPRODUCT(($J$3=المنصرف!$E$3:$E$717)*1,('بيان العهد والتسويات'!$C148=المنصرف!$C$3:$C$717)*1,المنصرف!$J$3:$J$717)</f>
        <v>0</v>
      </c>
      <c r="L148" s="121">
        <f>SUMPRODUCT(($L$3=المنصرف!$E$3:$E$717)*1,('بيان العهد والتسويات'!$C148=المنصرف!$C$3:$C$717)*1,المنصرف!$G$3:$G$717)</f>
        <v>0</v>
      </c>
      <c r="M148" s="122">
        <f>SUMPRODUCT(($L$3=المنصرف!$E$3:$E$717)*1,('بيان العهد والتسويات'!$C148=المنصرف!$C$3:$C$717)*1,المنصرف!$J$3:$J$717)</f>
        <v>0</v>
      </c>
      <c r="N148" s="124">
        <f>SUMPRODUCT(($N$3=المنصرف!$E$3:$E$717)*1,('بيان العهد والتسويات'!$C148=المنصرف!$C$3:$C$717)*1,المنصرف!$G$3:$G$717)</f>
        <v>0</v>
      </c>
      <c r="O148" s="123">
        <f>SUMPRODUCT(($N$3=المنصرف!$E$3:$E$717)*1,('بيان العهد والتسويات'!$C148=المنصرف!$C$3:$C$717)*1,المنصرف!$J$3:$J$717)</f>
        <v>0</v>
      </c>
      <c r="P148" s="121">
        <f>SUMPRODUCT(($P$3=المنصرف!$E$3:$E$717)*1,('بيان العهد والتسويات'!$C148=المنصرف!$C$3:$C$717)*1,المنصرف!$G$3:$G$717)</f>
        <v>0</v>
      </c>
      <c r="Q148" s="122">
        <f>SUMPRODUCT(($P$3=المنصرف!$E$3:$E$717)*1,('بيان العهد والتسويات'!$C148=المنصرف!$C$3:$C$717)*1,المنصرف!$J$3:$J$717)</f>
        <v>0</v>
      </c>
      <c r="R148" s="124">
        <f>SUMPRODUCT(($R$3=المنصرف!$E$3:$E$717)*1,('بيان العهد والتسويات'!$C148=المنصرف!$C$3:$C$717)*1,المنصرف!$G$3:$G$717)</f>
        <v>0</v>
      </c>
      <c r="S148" s="123">
        <f>SUMPRODUCT(($R$3=المنصرف!$E$3:$E$717)*1,('بيان العهد والتسويات'!$C148=المنصرف!$C$3:$C$717)*1,المنصرف!$J$3:$J$717)</f>
        <v>0</v>
      </c>
      <c r="T148" s="121">
        <f>SUMPRODUCT(($T$3=المنصرف!$E$3:$E$717)*1,('بيان العهد والتسويات'!$C148=المنصرف!$C$3:$C$717)*1,المنصرف!$G$3:$G$717)</f>
        <v>0</v>
      </c>
      <c r="U148" s="122">
        <f>SUMPRODUCT(($T$3=المنصرف!$E$3:$E$717)*1,('بيان العهد والتسويات'!$C148=المنصرف!$C$3:$C$717)*1,المنصرف!$J$3:$J$717)</f>
        <v>0</v>
      </c>
      <c r="V148" s="124">
        <f>SUMPRODUCT(($V$3=المنصرف!$E$3:$E$717)*1,('بيان العهد والتسويات'!$C148=المنصرف!$C$3:$C$717)*1,المنصرف!$G$3:$G$717)</f>
        <v>0</v>
      </c>
      <c r="W148" s="123">
        <f>SUMPRODUCT(($V$3=المنصرف!$E$3:$E$717)*1,('بيان العهد والتسويات'!$C148=المنصرف!$C$3:$C$717)*1,المنصرف!$J$3:$J$717)</f>
        <v>0</v>
      </c>
      <c r="X148" s="121">
        <f>SUMPRODUCT(($X$3=المنصرف!$E$3:$E$717)*1,('بيان العهد والتسويات'!$C148=المنصرف!$C$3:$C$717)*1,المنصرف!$G$3:$G$717)</f>
        <v>0</v>
      </c>
      <c r="Y148" s="122">
        <f>SUMPRODUCT(($X$3=المنصرف!$E$3:$E$717)*1,('بيان العهد والتسويات'!$C148=المنصرف!$C$3:$C$717)*1,المنصرف!$J$3:$J$717)</f>
        <v>0</v>
      </c>
      <c r="Z148" s="124">
        <f>SUMPRODUCT(($Z$3=المنصرف!$E$3:$E$717)*1,('بيان العهد والتسويات'!$C148=المنصرف!$C$3:$C$717)*1,المنصرف!$G$3:$G$717)</f>
        <v>0</v>
      </c>
      <c r="AA148" s="123">
        <f>SUMPRODUCT(($Z$3=المنصرف!$E$3:$E$717)*1,('بيان العهد والتسويات'!$C148=المنصرف!$C$3:$C$717)*1,المنصرف!$J$3:$J$717)</f>
        <v>0</v>
      </c>
      <c r="AB148" s="121">
        <f>SUMPRODUCT(($AB$3=المنصرف!$E$3:$E$717)*1,('بيان العهد والتسويات'!$C148=المنصرف!$C$3:$C$717)*1,المنصرف!$G$3:$G$717)</f>
        <v>0</v>
      </c>
      <c r="AC148" s="122">
        <f>SUMPRODUCT(($AB$3=المنصرف!$E$3:$E$717)*1,('بيان العهد والتسويات'!$C148=المنصرف!$C$3:$C$717)*1,المنصرف!$J$3:$J$717)</f>
        <v>0</v>
      </c>
      <c r="AD148" s="124">
        <f>SUMPRODUCT(($AD$3=المنصرف!$E$3:$E$717)*1,('بيان العهد والتسويات'!$C148=المنصرف!$C$3:$C$717)*1,المنصرف!$G$3:$G$717)</f>
        <v>0</v>
      </c>
      <c r="AE148" s="123">
        <f>SUMPRODUCT(($AD$3=المنصرف!$E$3:$E$717)*1,('بيان العهد والتسويات'!$C148=المنصرف!$C$3:$C$717)*1,المنصرف!$J$3:$J$717)</f>
        <v>0</v>
      </c>
      <c r="AF148" s="121">
        <f>SUMPRODUCT(($AF$3=المنصرف!$E$3:$E$717)*1,('بيان العهد والتسويات'!$C148=المنصرف!$C$3:$C$717)*1,المنصرف!$G$3:$G$717)</f>
        <v>0</v>
      </c>
      <c r="AG148" s="122">
        <f>SUMPRODUCT(($AF$3=المنصرف!$E$3:$E$717)*1,('بيان العهد والتسويات'!$C148=المنصرف!$C$3:$C$717)*1,المنصرف!$J$3:$J$717)</f>
        <v>0</v>
      </c>
      <c r="AH148" s="124">
        <f>SUMPRODUCT(($AH$3=المنصرف!$E$3:$E$717)*1,('بيان العهد والتسويات'!$C148=المنصرف!$C$3:$C$717)*1,المنصرف!$G$3:$G$717)</f>
        <v>0</v>
      </c>
      <c r="AI148" s="123">
        <f>SUMPRODUCT(($AH$3=المنصرف!$E$3:$E$717)*1,('بيان العهد والتسويات'!$C148=المنصرف!$C$3:$C$717)*1,المنصرف!$J$3:$J$717)</f>
        <v>0</v>
      </c>
      <c r="AJ148" s="145">
        <f>SUMPRODUCT((AJ$3=المنصرف!$E$3:$E$717)*1,('بيان العهد والتسويات'!$C148=المنصرف!$C$3:$C$717)*1,المنصرف!$G$3:$G$717)</f>
        <v>0</v>
      </c>
      <c r="AK148" s="145">
        <f>SUMPRODUCT((AJ$3=المنصرف!$E$3:$E$717)*1,('بيان العهد والتسويات'!$C148=المنصرف!$C$3:$C$717)*1,المنصرف!$J$3:$J$717)</f>
        <v>0</v>
      </c>
      <c r="AL148" s="161">
        <f>SUMPRODUCT((AL$3=المنصرف!$E$3:$E$717)*1,('بيان العهد والتسويات'!$C148=المنصرف!$C$3:$C$717)*1,المنصرف!$G$3:$G$717)</f>
        <v>0</v>
      </c>
      <c r="AM148" s="161">
        <f>SUMPRODUCT((AL$3=المنصرف!$E$3:$E$717)*1,('بيان العهد والتسويات'!$C148=المنصرف!$C$3:$C$717)*1,المنصرف!$J$3:$J$717)</f>
        <v>0</v>
      </c>
      <c r="AN148" s="160">
        <f>SUMPRODUCT((AN$3=المنصرف!$E$3:$E$717)*1,('بيان العهد والتسويات'!$C148=المنصرف!$C$3:$C$717)*1,المنصرف!$G$3:$G$717)</f>
        <v>0</v>
      </c>
      <c r="AO148" s="160">
        <f>SUMPRODUCT((AN$3=المنصرف!$E$3:$E$717)*1,('بيان العهد والتسويات'!$C148=المنصرف!$C$3:$C$717)*1,المنصرف!$J$3:$J$717)</f>
        <v>0</v>
      </c>
      <c r="AP148" s="160">
        <f>SUMPRODUCT((AP$3=المنصرف!$E$3:$E$717)*1,('بيان العهد والتسويات'!$C148=المنصرف!$C$3:$C$717)*1,المنصرف!$G$3:$G$717)</f>
        <v>0</v>
      </c>
      <c r="AQ148" s="160">
        <f>SUMPRODUCT((AP$3=المنصرف!$E$3:$E$717)*1,('بيان العهد والتسويات'!$C148=المنصرف!$C$3:$C$717)*1,المنصرف!$J$3:$J$717)</f>
        <v>0</v>
      </c>
      <c r="AR148" s="160">
        <f>SUMPRODUCT((AR$3=المنصرف!$E$3:$E$717)*1,('بيان العهد والتسويات'!$C148=المنصرف!$C$3:$C$717)*1,المنصرف!$G$3:$G$717)</f>
        <v>0</v>
      </c>
      <c r="AS148" s="160">
        <f>SUMPRODUCT((AR$3=المنصرف!$E$3:$E$717)*1,('بيان العهد والتسويات'!$C148=المنصرف!$C$3:$C$717)*1,المنصرف!$J$3:$J$717)</f>
        <v>0</v>
      </c>
      <c r="AT148" s="160">
        <f>SUMPRODUCT((AT$3=المنصرف!$E$3:$E$717)*1,('بيان العهد والتسويات'!$C148=المنصرف!$C$3:$C$717)*1,المنصرف!$G$3:$G$717)</f>
        <v>0</v>
      </c>
      <c r="AU148" s="160">
        <f>SUMPRODUCT((AT$3=المنصرف!$E$3:$E$717)*1,('بيان العهد والتسويات'!$C148=المنصرف!$C$3:$C$717)*1,المنصرف!$J$3:$J$717)</f>
        <v>0</v>
      </c>
      <c r="AV148" s="160">
        <f>SUMPRODUCT((AV$3=المنصرف!$E$3:$E$717)*1,('بيان العهد والتسويات'!$C148=المنصرف!$C$3:$C$717)*1,المنصرف!$G$3:$G$717)</f>
        <v>0</v>
      </c>
      <c r="AW148" s="160">
        <f>SUMPRODUCT((AV$3=المنصرف!$E$3:$E$717)*1,('بيان العهد والتسويات'!$C148=المنصرف!$C$3:$C$717)*1,المنصرف!$J$3:$J$717)</f>
        <v>0</v>
      </c>
      <c r="AX148" s="160">
        <f>SUMPRODUCT((AX$3=المنصرف!$E$3:$E$717)*1,('بيان العهد والتسويات'!$C148=المنصرف!$C$3:$C$717)*1,المنصرف!$G$3:$G$717)</f>
        <v>0</v>
      </c>
      <c r="AY148" s="160">
        <f>SUMPRODUCT((AX$3=المنصرف!$E$3:$E$717)*1,('بيان العهد والتسويات'!$C148=المنصرف!$C$3:$C$717)*1,المنصرف!$J$3:$J$717)</f>
        <v>0</v>
      </c>
      <c r="AZ148" s="160">
        <f>SUMPRODUCT((AZ$3=المنصرف!$E$3:$E$717)*1,('بيان العهد والتسويات'!$C148=المنصرف!$C$3:$C$717)*1,المنصرف!$G$3:$G$717)</f>
        <v>0</v>
      </c>
      <c r="BA148" s="160">
        <f>SUMPRODUCT((AZ$3=المنصرف!$E$3:$E$717)*1,('بيان العهد والتسويات'!$C148=المنصرف!$C$3:$C$717)*1,المنصرف!$J$3:$J$717)</f>
        <v>0</v>
      </c>
      <c r="BB148" s="160">
        <f>SUMPRODUCT((BB$3=المنصرف!$E$3:$E$717)*1,('بيان العهد والتسويات'!$C148=المنصرف!$C$3:$C$717)*1,المنصرف!$G$3:$G$717)</f>
        <v>0</v>
      </c>
      <c r="BC148" s="160">
        <f>SUMPRODUCT((BB$3=المنصرف!$E$3:$E$717)*1,('بيان العهد والتسويات'!$C148=المنصرف!$C$3:$C$717)*1,المنصرف!$J$3:$J$717)</f>
        <v>0</v>
      </c>
      <c r="BD148" s="160">
        <f>SUMPRODUCT((BD$3=المنصرف!$E$3:$E$717)*1,('بيان العهد والتسويات'!$C148=المنصرف!$C$3:$C$717)*1,المنصرف!$G$3:$G$717)</f>
        <v>0</v>
      </c>
      <c r="BE148" s="160">
        <f>SUMPRODUCT((BD$3=المنصرف!$E$3:$E$717)*1,('بيان العهد والتسويات'!$C148=المنصرف!$C$3:$C$717)*1,المنصرف!$J$3:$J$717)</f>
        <v>0</v>
      </c>
      <c r="BF148" s="160">
        <f>SUMPRODUCT((BF$3=المنصرف!$E$3:$E$717)*1,('بيان العهد والتسويات'!$C148=المنصرف!$C$3:$C$717)*1,المنصرف!$G$3:$G$717)</f>
        <v>0</v>
      </c>
      <c r="BG148" s="160">
        <f>SUMPRODUCT((BF$3=المنصرف!$E$3:$E$717)*1,('بيان العهد والتسويات'!$C148=المنصرف!$C$3:$C$717)*1,المنصرف!$J$3:$J$717)</f>
        <v>0</v>
      </c>
      <c r="BH148" s="160">
        <f>SUMPRODUCT((BH$3=المنصرف!$E$3:$E$717)*1,('بيان العهد والتسويات'!$C148=المنصرف!$C$3:$C$717)*1,المنصرف!$G$3:$G$717)</f>
        <v>0</v>
      </c>
      <c r="BI148" s="160">
        <f>SUMPRODUCT((BH$3=المنصرف!$E$3:$E$717)*1,('بيان العهد والتسويات'!$C148=المنصرف!$C$3:$C$717)*1,المنصرف!$J$3:$J$717)</f>
        <v>0</v>
      </c>
      <c r="BJ148" s="160">
        <f>SUMPRODUCT((BJ$3=المنصرف!$E$3:$E$717)*1,('بيان العهد والتسويات'!$C148=المنصرف!$C$3:$C$717)*1,المنصرف!$G$3:$G$717)</f>
        <v>0</v>
      </c>
      <c r="BK148" s="160">
        <f>SUMPRODUCT((BJ$3=المنصرف!$E$3:$E$717)*1,('بيان العهد والتسويات'!$C148=المنصرف!$C$3:$C$717)*1,المنصرف!$J$3:$J$717)</f>
        <v>0</v>
      </c>
      <c r="BL148" s="160">
        <f>SUMPRODUCT((BL$3=المنصرف!$E$3:$E$717)*1,('بيان العهد والتسويات'!$C148=المنصرف!$C$3:$C$717)*1,المنصرف!$G$3:$G$717)</f>
        <v>0</v>
      </c>
      <c r="BM148" s="160">
        <f>SUMPRODUCT((BL$3=المنصرف!$E$3:$E$717)*1,('بيان العهد والتسويات'!$C148=المنصرف!$C$3:$C$717)*1,المنصرف!$J$3:$J$717)</f>
        <v>0</v>
      </c>
      <c r="BN148" s="160">
        <f>SUMPRODUCT((BN$3=المنصرف!$E$3:$E$717)*1,('بيان العهد والتسويات'!$C148=المنصرف!$C$3:$C$717)*1,المنصرف!$G$3:$G$717)</f>
        <v>0</v>
      </c>
      <c r="BO148" s="160">
        <f>SUMPRODUCT((BN$3=المنصرف!$E$3:$E$717)*1,('بيان العهد والتسويات'!$C148=المنصرف!$C$3:$C$717)*1,المنصرف!$J$3:$J$717)</f>
        <v>0</v>
      </c>
      <c r="BP148" s="160">
        <f>SUMPRODUCT((BP$3=المنصرف!$E$3:$E$717)*1,('بيان العهد والتسويات'!$C148=المنصرف!$C$3:$C$717)*1,المنصرف!$G$3:$G$717)</f>
        <v>0</v>
      </c>
      <c r="BQ148" s="160">
        <f>SUMPRODUCT((BP$3=المنصرف!$E$3:$E$717)*1,('بيان العهد والتسويات'!$C148=المنصرف!$C$3:$C$717)*1,المنصرف!$J$3:$J$717)</f>
        <v>0</v>
      </c>
      <c r="BR148" s="160">
        <f>SUMPRODUCT((BR$3=المنصرف!$E$3:$E$717)*1,('بيان العهد والتسويات'!$C148=المنصرف!$C$3:$C$717)*1,المنصرف!$G$3:$G$717)</f>
        <v>0</v>
      </c>
      <c r="BS148" s="160">
        <f>SUMPRODUCT((BR$3=المنصرف!$E$3:$E$717)*1,('بيان العهد والتسويات'!$C148=المنصرف!$C$3:$C$717)*1,المنصرف!$J$3:$J$717)</f>
        <v>0</v>
      </c>
      <c r="BT148" s="160">
        <f>SUMPRODUCT((BT$3=المنصرف!$E$3:$E$717)*1,('بيان العهد والتسويات'!$C148=المنصرف!$C$3:$C$717)*1,المنصرف!$G$3:$G$717)</f>
        <v>0</v>
      </c>
      <c r="BU148" s="160">
        <f>SUMPRODUCT((BT$3=المنصرف!$E$3:$E$717)*1,('بيان العهد والتسويات'!$C148=المنصرف!$C$3:$C$717)*1,المنصرف!$J$3:$J$717)</f>
        <v>0</v>
      </c>
      <c r="BV148" s="160">
        <f>SUMPRODUCT((BV$3=المنصرف!$E$3:$E$717)*1,('بيان العهد والتسويات'!$C148=المنصرف!$C$3:$C$717)*1,المنصرف!$G$3:$G$717)</f>
        <v>0</v>
      </c>
      <c r="BW148" s="160">
        <f>SUMPRODUCT((BV$3=المنصرف!$E$3:$E$717)*1,('بيان العهد والتسويات'!$C148=المنصرف!$C$3:$C$717)*1,المنصرف!$J$3:$J$717)</f>
        <v>0</v>
      </c>
      <c r="BX148" s="160">
        <f>SUMPRODUCT((BX$3=المنصرف!$E$3:$E$717)*1,('بيان العهد والتسويات'!$C148=المنصرف!$C$3:$C$717)*1,المنصرف!$G$3:$G$717)</f>
        <v>0</v>
      </c>
      <c r="BY148" s="160">
        <f>SUMPRODUCT((BX$3=المنصرف!$E$3:$E$717)*1,('بيان العهد والتسويات'!$C148=المنصرف!$C$3:$C$717)*1,المنصرف!$J$3:$J$717)</f>
        <v>0</v>
      </c>
      <c r="BZ148" s="160">
        <f>SUMPRODUCT((BZ$3=المنصرف!$E$3:$E$717)*1,('بيان العهد والتسويات'!$C148=المنصرف!$C$3:$C$717)*1,المنصرف!$G$3:$G$717)</f>
        <v>0</v>
      </c>
      <c r="CA148" s="160">
        <f>SUMPRODUCT((BZ$3=المنصرف!$E$3:$E$717)*1,('بيان العهد والتسويات'!$C148=المنصرف!$C$3:$C$717)*1,المنصرف!$J$3:$J$717)</f>
        <v>0</v>
      </c>
      <c r="CB148" s="160">
        <f>SUMPRODUCT((CB$3=المنصرف!$E$3:$E$717)*1,('بيان العهد والتسويات'!$C148=المنصرف!$C$3:$C$717)*1,المنصرف!$G$3:$G$717)</f>
        <v>0</v>
      </c>
      <c r="CC148" s="160">
        <f>SUMPRODUCT((CB$3=المنصرف!$E$3:$E$717)*1,('بيان العهد والتسويات'!$C148=المنصرف!$C$3:$C$717)*1,المنصرف!$J$3:$J$717)</f>
        <v>0</v>
      </c>
      <c r="CD148" s="160">
        <f>SUMPRODUCT((CD$3=المنصرف!$E$3:$E$717)*1,('بيان العهد والتسويات'!$C148=المنصرف!$C$3:$C$717)*1,المنصرف!$G$3:$G$717)</f>
        <v>0</v>
      </c>
      <c r="CE148" s="160">
        <f>SUMPRODUCT((CD$3=المنصرف!$E$3:$E$717)*1,('بيان العهد والتسويات'!$C148=المنصرف!$C$3:$C$717)*1,المنصرف!$J$3:$J$717)</f>
        <v>0</v>
      </c>
      <c r="CF148" s="160">
        <f>SUMPRODUCT((CF$3=المنصرف!$E$3:$E$717)*1,('بيان العهد والتسويات'!$C148=المنصرف!$C$3:$C$717)*1,المنصرف!$G$3:$G$717)</f>
        <v>0</v>
      </c>
      <c r="CG148" s="160">
        <f>SUMPRODUCT((CF$3=المنصرف!$E$3:$E$717)*1,('بيان العهد والتسويات'!$C148=المنصرف!$C$3:$C$717)*1,المنصرف!$J$3:$J$717)</f>
        <v>0</v>
      </c>
      <c r="CH148" s="160">
        <f>SUMPRODUCT((CH$3=المنصرف!$E$3:$E$717)*1,('بيان العهد والتسويات'!$C148=المنصرف!$C$3:$C$717)*1,المنصرف!$G$3:$G$717)</f>
        <v>0</v>
      </c>
      <c r="CI148" s="160">
        <f>SUMPRODUCT((CH$3=المنصرف!$E$3:$E$717)*1,('بيان العهد والتسويات'!$C148=المنصرف!$C$3:$C$717)*1,المنصرف!$J$3:$J$717)</f>
        <v>0</v>
      </c>
      <c r="CJ148" s="160">
        <f>SUMPRODUCT((CJ$3=المنصرف!$E$3:$E$717)*1,('بيان العهد والتسويات'!$C148=المنصرف!$C$3:$C$717)*1,المنصرف!$G$3:$G$717)</f>
        <v>0</v>
      </c>
      <c r="CK148" s="160">
        <f>SUMPRODUCT((CJ$3=المنصرف!$E$3:$E$717)*1,('بيان العهد والتسويات'!$C148=المنصرف!$C$3:$C$717)*1,المنصرف!$J$3:$J$717)</f>
        <v>0</v>
      </c>
      <c r="CL148" s="160">
        <f>SUMPRODUCT((CL$3=المنصرف!$E$3:$E$717)*1,('بيان العهد والتسويات'!$C148=المنصرف!$C$3:$C$717)*1,المنصرف!$G$3:$G$717)</f>
        <v>0</v>
      </c>
      <c r="CM148" s="160">
        <f>SUMPRODUCT((CL$3=المنصرف!$E$3:$E$717)*1,('بيان العهد والتسويات'!$C148=المنصرف!$C$3:$C$717)*1,المنصرف!$J$3:$J$717)</f>
        <v>0</v>
      </c>
      <c r="CN148" s="160">
        <f>SUMPRODUCT((CN$3=المنصرف!$E$3:$E$717)*1,('بيان العهد والتسويات'!$C148=المنصرف!$C$3:$C$717)*1,المنصرف!$G$3:$G$717)</f>
        <v>0</v>
      </c>
      <c r="CO148" s="160">
        <f>SUMPRODUCT((CN$3=المنصرف!$E$3:$E$717)*1,('بيان العهد والتسويات'!$C148=المنصرف!$C$3:$C$717)*1,المنصرف!$J$3:$J$717)</f>
        <v>0</v>
      </c>
      <c r="CP148" s="160">
        <f>SUMPRODUCT((CP$3=المنصرف!$E$3:$E$717)*1,('بيان العهد والتسويات'!$C148=المنصرف!$C$3:$C$717)*1,المنصرف!$G$3:$G$717)</f>
        <v>0</v>
      </c>
      <c r="CQ148" s="160">
        <f>SUMPRODUCT((CP$3=المنصرف!$E$3:$E$717)*1,('بيان العهد والتسويات'!$C148=المنصرف!$C$3:$C$717)*1,المنصرف!$J$3:$J$717)</f>
        <v>0</v>
      </c>
      <c r="CR148" s="160">
        <f>SUMPRODUCT((CR$3=المنصرف!$E$3:$E$717)*1,('بيان العهد والتسويات'!$C148=المنصرف!$C$3:$C$717)*1,المنصرف!$G$3:$G$717)</f>
        <v>0</v>
      </c>
      <c r="CS148" s="160">
        <f>SUMPRODUCT((CR$3=المنصرف!$E$3:$E$717)*1,('بيان العهد والتسويات'!$C148=المنصرف!$C$3:$C$717)*1,المنصرف!$J$3:$J$717)</f>
        <v>0</v>
      </c>
      <c r="CT148" s="160">
        <f>SUMPRODUCT((CT$3=المنصرف!$E$3:$E$717)*1,('بيان العهد والتسويات'!$C148=المنصرف!$C$3:$C$717)*1,المنصرف!$G$3:$G$717)</f>
        <v>0</v>
      </c>
      <c r="CU148" s="160">
        <f>SUMPRODUCT((CT$3=المنصرف!$E$3:$E$717)*1,('بيان العهد والتسويات'!$C148=المنصرف!$C$3:$C$717)*1,المنصرف!$J$3:$J$717)</f>
        <v>0</v>
      </c>
      <c r="CV148" s="160">
        <f>SUMPRODUCT((CV$3=المنصرف!$E$3:$E$717)*1,('بيان العهد والتسويات'!$C148=المنصرف!$C$3:$C$717)*1,المنصرف!$G$3:$G$717)</f>
        <v>0</v>
      </c>
      <c r="CW148" s="160">
        <f>SUMPRODUCT((CV$3=المنصرف!$E$3:$E$717)*1,('بيان العهد والتسويات'!$C148=المنصرف!$C$3:$C$717)*1,المنصرف!$J$3:$J$717)</f>
        <v>0</v>
      </c>
      <c r="CX148" s="160">
        <f>SUMPRODUCT((CX$3=المنصرف!$E$3:$E$717)*1,('بيان العهد والتسويات'!$C148=المنصرف!$C$3:$C$717)*1,المنصرف!$G$3:$G$717)</f>
        <v>0</v>
      </c>
      <c r="CY148" s="160">
        <f>SUMPRODUCT((CX$3=المنصرف!$E$3:$E$717)*1,('بيان العهد والتسويات'!$C148=المنصرف!$C$3:$C$717)*1,المنصرف!$J$3:$J$717)</f>
        <v>0</v>
      </c>
      <c r="CZ148" s="160">
        <f>SUMPRODUCT((CZ$3=المنصرف!$E$3:$E$717)*1,('بيان العهد والتسويات'!$C148=المنصرف!$C$3:$C$717)*1,المنصرف!$G$3:$G$717)</f>
        <v>0</v>
      </c>
      <c r="DA148" s="160">
        <f>SUMPRODUCT((CZ$3=المنصرف!$E$3:$E$717)*1,('بيان العهد والتسويات'!$C148=المنصرف!$C$3:$C$717)*1,المنصرف!$J$3:$J$717)</f>
        <v>0</v>
      </c>
    </row>
    <row r="149" spans="3:105" ht="20.25" x14ac:dyDescent="0.15">
      <c r="C149" s="134">
        <v>45981</v>
      </c>
      <c r="D149" s="121">
        <f>SUMPRODUCT(($D$3=المنصرف!$E$3:$E$717)*1,('بيان العهد والتسويات'!$C149=المنصرف!$C$3:$C$717)*1,المنصرف!$G$3:$G$717)</f>
        <v>0</v>
      </c>
      <c r="E149" s="122">
        <f>SUMPRODUCT(($D$3=المنصرف!$E$3:$E$717)*1,('بيان العهد والتسويات'!$C149=المنصرف!$C$3:$C$717)*1,المنصرف!$J$3:$J$717)</f>
        <v>0</v>
      </c>
      <c r="F149" s="124">
        <f>SUMPRODUCT(($F$3=المنصرف!$E$3:$E$717)*1,('بيان العهد والتسويات'!$C149=المنصرف!$C$3:$C$717)*1,المنصرف!$G$3:$G$717)</f>
        <v>0</v>
      </c>
      <c r="G149" s="123">
        <f>SUMPRODUCT(($F$3=المنصرف!$E$3:$E$717)*1,('بيان العهد والتسويات'!$C149=المنصرف!$C$3:$C$717)*1,المنصرف!$J$3:$J$717)</f>
        <v>0</v>
      </c>
      <c r="H149" s="121">
        <f>SUMPRODUCT(($H$3=المنصرف!$E$3:$E$717)*1,('بيان العهد والتسويات'!$C149=المنصرف!$C$3:$C$717)*1,المنصرف!$G$3:$G$717)</f>
        <v>0</v>
      </c>
      <c r="I149" s="122">
        <f>SUMPRODUCT(($H$3=المنصرف!$E$3:$E$717)*1,('بيان العهد والتسويات'!$C149=المنصرف!$C$3:$C$717)*1,المنصرف!$J$3:$J$717)</f>
        <v>0</v>
      </c>
      <c r="J149" s="124">
        <f>SUMPRODUCT(($J$3=المنصرف!$E$3:$E$717)*1,('بيان العهد والتسويات'!$C149=المنصرف!$C$3:$C$717)*1,المنصرف!$G$3:$G$717)</f>
        <v>0</v>
      </c>
      <c r="K149" s="123">
        <f>SUMPRODUCT(($J$3=المنصرف!$E$3:$E$717)*1,('بيان العهد والتسويات'!$C149=المنصرف!$C$3:$C$717)*1,المنصرف!$J$3:$J$717)</f>
        <v>0</v>
      </c>
      <c r="L149" s="121">
        <f>SUMPRODUCT(($L$3=المنصرف!$E$3:$E$717)*1,('بيان العهد والتسويات'!$C149=المنصرف!$C$3:$C$717)*1,المنصرف!$G$3:$G$717)</f>
        <v>0</v>
      </c>
      <c r="M149" s="122">
        <f>SUMPRODUCT(($L$3=المنصرف!$E$3:$E$717)*1,('بيان العهد والتسويات'!$C149=المنصرف!$C$3:$C$717)*1,المنصرف!$J$3:$J$717)</f>
        <v>0</v>
      </c>
      <c r="N149" s="124">
        <f>SUMPRODUCT(($N$3=المنصرف!$E$3:$E$717)*1,('بيان العهد والتسويات'!$C149=المنصرف!$C$3:$C$717)*1,المنصرف!$G$3:$G$717)</f>
        <v>0</v>
      </c>
      <c r="O149" s="123">
        <f>SUMPRODUCT(($N$3=المنصرف!$E$3:$E$717)*1,('بيان العهد والتسويات'!$C149=المنصرف!$C$3:$C$717)*1,المنصرف!$J$3:$J$717)</f>
        <v>0</v>
      </c>
      <c r="P149" s="121">
        <f>SUMPRODUCT(($P$3=المنصرف!$E$3:$E$717)*1,('بيان العهد والتسويات'!$C149=المنصرف!$C$3:$C$717)*1,المنصرف!$G$3:$G$717)</f>
        <v>0</v>
      </c>
      <c r="Q149" s="122">
        <f>SUMPRODUCT(($P$3=المنصرف!$E$3:$E$717)*1,('بيان العهد والتسويات'!$C149=المنصرف!$C$3:$C$717)*1,المنصرف!$J$3:$J$717)</f>
        <v>0</v>
      </c>
      <c r="R149" s="124">
        <f>SUMPRODUCT(($R$3=المنصرف!$E$3:$E$717)*1,('بيان العهد والتسويات'!$C149=المنصرف!$C$3:$C$717)*1,المنصرف!$G$3:$G$717)</f>
        <v>0</v>
      </c>
      <c r="S149" s="123">
        <f>SUMPRODUCT(($R$3=المنصرف!$E$3:$E$717)*1,('بيان العهد والتسويات'!$C149=المنصرف!$C$3:$C$717)*1,المنصرف!$J$3:$J$717)</f>
        <v>0</v>
      </c>
      <c r="T149" s="121">
        <f>SUMPRODUCT(($T$3=المنصرف!$E$3:$E$717)*1,('بيان العهد والتسويات'!$C149=المنصرف!$C$3:$C$717)*1,المنصرف!$G$3:$G$717)</f>
        <v>0</v>
      </c>
      <c r="U149" s="122">
        <f>SUMPRODUCT(($T$3=المنصرف!$E$3:$E$717)*1,('بيان العهد والتسويات'!$C149=المنصرف!$C$3:$C$717)*1,المنصرف!$J$3:$J$717)</f>
        <v>0</v>
      </c>
      <c r="V149" s="124">
        <f>SUMPRODUCT(($V$3=المنصرف!$E$3:$E$717)*1,('بيان العهد والتسويات'!$C149=المنصرف!$C$3:$C$717)*1,المنصرف!$G$3:$G$717)</f>
        <v>0</v>
      </c>
      <c r="W149" s="123">
        <f>SUMPRODUCT(($V$3=المنصرف!$E$3:$E$717)*1,('بيان العهد والتسويات'!$C149=المنصرف!$C$3:$C$717)*1,المنصرف!$J$3:$J$717)</f>
        <v>0</v>
      </c>
      <c r="X149" s="121">
        <f>SUMPRODUCT(($X$3=المنصرف!$E$3:$E$717)*1,('بيان العهد والتسويات'!$C149=المنصرف!$C$3:$C$717)*1,المنصرف!$G$3:$G$717)</f>
        <v>0</v>
      </c>
      <c r="Y149" s="122">
        <f>SUMPRODUCT(($X$3=المنصرف!$E$3:$E$717)*1,('بيان العهد والتسويات'!$C149=المنصرف!$C$3:$C$717)*1,المنصرف!$J$3:$J$717)</f>
        <v>0</v>
      </c>
      <c r="Z149" s="124">
        <f>SUMPRODUCT(($Z$3=المنصرف!$E$3:$E$717)*1,('بيان العهد والتسويات'!$C149=المنصرف!$C$3:$C$717)*1,المنصرف!$G$3:$G$717)</f>
        <v>0</v>
      </c>
      <c r="AA149" s="123">
        <f>SUMPRODUCT(($Z$3=المنصرف!$E$3:$E$717)*1,('بيان العهد والتسويات'!$C149=المنصرف!$C$3:$C$717)*1,المنصرف!$J$3:$J$717)</f>
        <v>0</v>
      </c>
      <c r="AB149" s="121">
        <f>SUMPRODUCT(($AB$3=المنصرف!$E$3:$E$717)*1,('بيان العهد والتسويات'!$C149=المنصرف!$C$3:$C$717)*1,المنصرف!$G$3:$G$717)</f>
        <v>0</v>
      </c>
      <c r="AC149" s="122">
        <f>SUMPRODUCT(($AB$3=المنصرف!$E$3:$E$717)*1,('بيان العهد والتسويات'!$C149=المنصرف!$C$3:$C$717)*1,المنصرف!$J$3:$J$717)</f>
        <v>0</v>
      </c>
      <c r="AD149" s="124">
        <f>SUMPRODUCT(($AD$3=المنصرف!$E$3:$E$717)*1,('بيان العهد والتسويات'!$C149=المنصرف!$C$3:$C$717)*1,المنصرف!$G$3:$G$717)</f>
        <v>0</v>
      </c>
      <c r="AE149" s="123">
        <f>SUMPRODUCT(($AD$3=المنصرف!$E$3:$E$717)*1,('بيان العهد والتسويات'!$C149=المنصرف!$C$3:$C$717)*1,المنصرف!$J$3:$J$717)</f>
        <v>0</v>
      </c>
      <c r="AF149" s="121">
        <f>SUMPRODUCT(($AF$3=المنصرف!$E$3:$E$717)*1,('بيان العهد والتسويات'!$C149=المنصرف!$C$3:$C$717)*1,المنصرف!$G$3:$G$717)</f>
        <v>0</v>
      </c>
      <c r="AG149" s="122">
        <f>SUMPRODUCT(($AF$3=المنصرف!$E$3:$E$717)*1,('بيان العهد والتسويات'!$C149=المنصرف!$C$3:$C$717)*1,المنصرف!$J$3:$J$717)</f>
        <v>0</v>
      </c>
      <c r="AH149" s="124">
        <f>SUMPRODUCT(($AH$3=المنصرف!$E$3:$E$717)*1,('بيان العهد والتسويات'!$C149=المنصرف!$C$3:$C$717)*1,المنصرف!$G$3:$G$717)</f>
        <v>0</v>
      </c>
      <c r="AI149" s="123">
        <f>SUMPRODUCT(($AH$3=المنصرف!$E$3:$E$717)*1,('بيان العهد والتسويات'!$C149=المنصرف!$C$3:$C$717)*1,المنصرف!$J$3:$J$717)</f>
        <v>0</v>
      </c>
      <c r="AJ149" s="145">
        <f>SUMPRODUCT((AJ$3=المنصرف!$E$3:$E$717)*1,('بيان العهد والتسويات'!$C149=المنصرف!$C$3:$C$717)*1,المنصرف!$G$3:$G$717)</f>
        <v>0</v>
      </c>
      <c r="AK149" s="145">
        <f>SUMPRODUCT((AJ$3=المنصرف!$E$3:$E$717)*1,('بيان العهد والتسويات'!$C149=المنصرف!$C$3:$C$717)*1,المنصرف!$J$3:$J$717)</f>
        <v>0</v>
      </c>
      <c r="AL149" s="161">
        <f>SUMPRODUCT((AL$3=المنصرف!$E$3:$E$717)*1,('بيان العهد والتسويات'!$C149=المنصرف!$C$3:$C$717)*1,المنصرف!$G$3:$G$717)</f>
        <v>0</v>
      </c>
      <c r="AM149" s="161">
        <f>SUMPRODUCT((AL$3=المنصرف!$E$3:$E$717)*1,('بيان العهد والتسويات'!$C149=المنصرف!$C$3:$C$717)*1,المنصرف!$J$3:$J$717)</f>
        <v>0</v>
      </c>
      <c r="AN149" s="160">
        <f>SUMPRODUCT((AN$3=المنصرف!$E$3:$E$717)*1,('بيان العهد والتسويات'!$C149=المنصرف!$C$3:$C$717)*1,المنصرف!$G$3:$G$717)</f>
        <v>0</v>
      </c>
      <c r="AO149" s="160">
        <f>SUMPRODUCT((AN$3=المنصرف!$E$3:$E$717)*1,('بيان العهد والتسويات'!$C149=المنصرف!$C$3:$C$717)*1,المنصرف!$J$3:$J$717)</f>
        <v>0</v>
      </c>
      <c r="AP149" s="160">
        <f>SUMPRODUCT((AP$3=المنصرف!$E$3:$E$717)*1,('بيان العهد والتسويات'!$C149=المنصرف!$C$3:$C$717)*1,المنصرف!$G$3:$G$717)</f>
        <v>0</v>
      </c>
      <c r="AQ149" s="160">
        <f>SUMPRODUCT((AP$3=المنصرف!$E$3:$E$717)*1,('بيان العهد والتسويات'!$C149=المنصرف!$C$3:$C$717)*1,المنصرف!$J$3:$J$717)</f>
        <v>0</v>
      </c>
      <c r="AR149" s="160">
        <f>SUMPRODUCT((AR$3=المنصرف!$E$3:$E$717)*1,('بيان العهد والتسويات'!$C149=المنصرف!$C$3:$C$717)*1,المنصرف!$G$3:$G$717)</f>
        <v>0</v>
      </c>
      <c r="AS149" s="160">
        <f>SUMPRODUCT((AR$3=المنصرف!$E$3:$E$717)*1,('بيان العهد والتسويات'!$C149=المنصرف!$C$3:$C$717)*1,المنصرف!$J$3:$J$717)</f>
        <v>0</v>
      </c>
      <c r="AT149" s="160">
        <f>SUMPRODUCT((AT$3=المنصرف!$E$3:$E$717)*1,('بيان العهد والتسويات'!$C149=المنصرف!$C$3:$C$717)*1,المنصرف!$G$3:$G$717)</f>
        <v>0</v>
      </c>
      <c r="AU149" s="160">
        <f>SUMPRODUCT((AT$3=المنصرف!$E$3:$E$717)*1,('بيان العهد والتسويات'!$C149=المنصرف!$C$3:$C$717)*1,المنصرف!$J$3:$J$717)</f>
        <v>0</v>
      </c>
      <c r="AV149" s="160">
        <f>SUMPRODUCT((AV$3=المنصرف!$E$3:$E$717)*1,('بيان العهد والتسويات'!$C149=المنصرف!$C$3:$C$717)*1,المنصرف!$G$3:$G$717)</f>
        <v>0</v>
      </c>
      <c r="AW149" s="160">
        <f>SUMPRODUCT((AV$3=المنصرف!$E$3:$E$717)*1,('بيان العهد والتسويات'!$C149=المنصرف!$C$3:$C$717)*1,المنصرف!$J$3:$J$717)</f>
        <v>0</v>
      </c>
      <c r="AX149" s="160">
        <f>SUMPRODUCT((AX$3=المنصرف!$E$3:$E$717)*1,('بيان العهد والتسويات'!$C149=المنصرف!$C$3:$C$717)*1,المنصرف!$G$3:$G$717)</f>
        <v>0</v>
      </c>
      <c r="AY149" s="160">
        <f>SUMPRODUCT((AX$3=المنصرف!$E$3:$E$717)*1,('بيان العهد والتسويات'!$C149=المنصرف!$C$3:$C$717)*1,المنصرف!$J$3:$J$717)</f>
        <v>0</v>
      </c>
      <c r="AZ149" s="160">
        <f>SUMPRODUCT((AZ$3=المنصرف!$E$3:$E$717)*1,('بيان العهد والتسويات'!$C149=المنصرف!$C$3:$C$717)*1,المنصرف!$G$3:$G$717)</f>
        <v>0</v>
      </c>
      <c r="BA149" s="160">
        <f>SUMPRODUCT((AZ$3=المنصرف!$E$3:$E$717)*1,('بيان العهد والتسويات'!$C149=المنصرف!$C$3:$C$717)*1,المنصرف!$J$3:$J$717)</f>
        <v>0</v>
      </c>
      <c r="BB149" s="160">
        <f>SUMPRODUCT((BB$3=المنصرف!$E$3:$E$717)*1,('بيان العهد والتسويات'!$C149=المنصرف!$C$3:$C$717)*1,المنصرف!$G$3:$G$717)</f>
        <v>0</v>
      </c>
      <c r="BC149" s="160">
        <f>SUMPRODUCT((BB$3=المنصرف!$E$3:$E$717)*1,('بيان العهد والتسويات'!$C149=المنصرف!$C$3:$C$717)*1,المنصرف!$J$3:$J$717)</f>
        <v>0</v>
      </c>
      <c r="BD149" s="160">
        <f>SUMPRODUCT((BD$3=المنصرف!$E$3:$E$717)*1,('بيان العهد والتسويات'!$C149=المنصرف!$C$3:$C$717)*1,المنصرف!$G$3:$G$717)</f>
        <v>0</v>
      </c>
      <c r="BE149" s="160">
        <f>SUMPRODUCT((BD$3=المنصرف!$E$3:$E$717)*1,('بيان العهد والتسويات'!$C149=المنصرف!$C$3:$C$717)*1,المنصرف!$J$3:$J$717)</f>
        <v>0</v>
      </c>
      <c r="BF149" s="160">
        <f>SUMPRODUCT((BF$3=المنصرف!$E$3:$E$717)*1,('بيان العهد والتسويات'!$C149=المنصرف!$C$3:$C$717)*1,المنصرف!$G$3:$G$717)</f>
        <v>0</v>
      </c>
      <c r="BG149" s="160">
        <f>SUMPRODUCT((BF$3=المنصرف!$E$3:$E$717)*1,('بيان العهد والتسويات'!$C149=المنصرف!$C$3:$C$717)*1,المنصرف!$J$3:$J$717)</f>
        <v>0</v>
      </c>
      <c r="BH149" s="160">
        <f>SUMPRODUCT((BH$3=المنصرف!$E$3:$E$717)*1,('بيان العهد والتسويات'!$C149=المنصرف!$C$3:$C$717)*1,المنصرف!$G$3:$G$717)</f>
        <v>0</v>
      </c>
      <c r="BI149" s="160">
        <f>SUMPRODUCT((BH$3=المنصرف!$E$3:$E$717)*1,('بيان العهد والتسويات'!$C149=المنصرف!$C$3:$C$717)*1,المنصرف!$J$3:$J$717)</f>
        <v>0</v>
      </c>
      <c r="BJ149" s="160">
        <f>SUMPRODUCT((BJ$3=المنصرف!$E$3:$E$717)*1,('بيان العهد والتسويات'!$C149=المنصرف!$C$3:$C$717)*1,المنصرف!$G$3:$G$717)</f>
        <v>0</v>
      </c>
      <c r="BK149" s="160">
        <f>SUMPRODUCT((BJ$3=المنصرف!$E$3:$E$717)*1,('بيان العهد والتسويات'!$C149=المنصرف!$C$3:$C$717)*1,المنصرف!$J$3:$J$717)</f>
        <v>0</v>
      </c>
      <c r="BL149" s="160">
        <f>SUMPRODUCT((BL$3=المنصرف!$E$3:$E$717)*1,('بيان العهد والتسويات'!$C149=المنصرف!$C$3:$C$717)*1,المنصرف!$G$3:$G$717)</f>
        <v>0</v>
      </c>
      <c r="BM149" s="160">
        <f>SUMPRODUCT((BL$3=المنصرف!$E$3:$E$717)*1,('بيان العهد والتسويات'!$C149=المنصرف!$C$3:$C$717)*1,المنصرف!$J$3:$J$717)</f>
        <v>0</v>
      </c>
      <c r="BN149" s="160">
        <f>SUMPRODUCT((BN$3=المنصرف!$E$3:$E$717)*1,('بيان العهد والتسويات'!$C149=المنصرف!$C$3:$C$717)*1,المنصرف!$G$3:$G$717)</f>
        <v>0</v>
      </c>
      <c r="BO149" s="160">
        <f>SUMPRODUCT((BN$3=المنصرف!$E$3:$E$717)*1,('بيان العهد والتسويات'!$C149=المنصرف!$C$3:$C$717)*1,المنصرف!$J$3:$J$717)</f>
        <v>0</v>
      </c>
      <c r="BP149" s="160">
        <f>SUMPRODUCT((BP$3=المنصرف!$E$3:$E$717)*1,('بيان العهد والتسويات'!$C149=المنصرف!$C$3:$C$717)*1,المنصرف!$G$3:$G$717)</f>
        <v>0</v>
      </c>
      <c r="BQ149" s="160">
        <f>SUMPRODUCT((BP$3=المنصرف!$E$3:$E$717)*1,('بيان العهد والتسويات'!$C149=المنصرف!$C$3:$C$717)*1,المنصرف!$J$3:$J$717)</f>
        <v>0</v>
      </c>
      <c r="BR149" s="160">
        <f>SUMPRODUCT((BR$3=المنصرف!$E$3:$E$717)*1,('بيان العهد والتسويات'!$C149=المنصرف!$C$3:$C$717)*1,المنصرف!$G$3:$G$717)</f>
        <v>0</v>
      </c>
      <c r="BS149" s="160">
        <f>SUMPRODUCT((BR$3=المنصرف!$E$3:$E$717)*1,('بيان العهد والتسويات'!$C149=المنصرف!$C$3:$C$717)*1,المنصرف!$J$3:$J$717)</f>
        <v>0</v>
      </c>
      <c r="BT149" s="160">
        <f>SUMPRODUCT((BT$3=المنصرف!$E$3:$E$717)*1,('بيان العهد والتسويات'!$C149=المنصرف!$C$3:$C$717)*1,المنصرف!$G$3:$G$717)</f>
        <v>0</v>
      </c>
      <c r="BU149" s="160">
        <f>SUMPRODUCT((BT$3=المنصرف!$E$3:$E$717)*1,('بيان العهد والتسويات'!$C149=المنصرف!$C$3:$C$717)*1,المنصرف!$J$3:$J$717)</f>
        <v>0</v>
      </c>
      <c r="BV149" s="160">
        <f>SUMPRODUCT((BV$3=المنصرف!$E$3:$E$717)*1,('بيان العهد والتسويات'!$C149=المنصرف!$C$3:$C$717)*1,المنصرف!$G$3:$G$717)</f>
        <v>0</v>
      </c>
      <c r="BW149" s="160">
        <f>SUMPRODUCT((BV$3=المنصرف!$E$3:$E$717)*1,('بيان العهد والتسويات'!$C149=المنصرف!$C$3:$C$717)*1,المنصرف!$J$3:$J$717)</f>
        <v>0</v>
      </c>
      <c r="BX149" s="160">
        <f>SUMPRODUCT((BX$3=المنصرف!$E$3:$E$717)*1,('بيان العهد والتسويات'!$C149=المنصرف!$C$3:$C$717)*1,المنصرف!$G$3:$G$717)</f>
        <v>0</v>
      </c>
      <c r="BY149" s="160">
        <f>SUMPRODUCT((BX$3=المنصرف!$E$3:$E$717)*1,('بيان العهد والتسويات'!$C149=المنصرف!$C$3:$C$717)*1,المنصرف!$J$3:$J$717)</f>
        <v>0</v>
      </c>
      <c r="BZ149" s="160">
        <f>SUMPRODUCT((BZ$3=المنصرف!$E$3:$E$717)*1,('بيان العهد والتسويات'!$C149=المنصرف!$C$3:$C$717)*1,المنصرف!$G$3:$G$717)</f>
        <v>0</v>
      </c>
      <c r="CA149" s="160">
        <f>SUMPRODUCT((BZ$3=المنصرف!$E$3:$E$717)*1,('بيان العهد والتسويات'!$C149=المنصرف!$C$3:$C$717)*1,المنصرف!$J$3:$J$717)</f>
        <v>0</v>
      </c>
      <c r="CB149" s="160">
        <f>SUMPRODUCT((CB$3=المنصرف!$E$3:$E$717)*1,('بيان العهد والتسويات'!$C149=المنصرف!$C$3:$C$717)*1,المنصرف!$G$3:$G$717)</f>
        <v>0</v>
      </c>
      <c r="CC149" s="160">
        <f>SUMPRODUCT((CB$3=المنصرف!$E$3:$E$717)*1,('بيان العهد والتسويات'!$C149=المنصرف!$C$3:$C$717)*1,المنصرف!$J$3:$J$717)</f>
        <v>0</v>
      </c>
      <c r="CD149" s="160">
        <f>SUMPRODUCT((CD$3=المنصرف!$E$3:$E$717)*1,('بيان العهد والتسويات'!$C149=المنصرف!$C$3:$C$717)*1,المنصرف!$G$3:$G$717)</f>
        <v>0</v>
      </c>
      <c r="CE149" s="160">
        <f>SUMPRODUCT((CD$3=المنصرف!$E$3:$E$717)*1,('بيان العهد والتسويات'!$C149=المنصرف!$C$3:$C$717)*1,المنصرف!$J$3:$J$717)</f>
        <v>0</v>
      </c>
      <c r="CF149" s="160">
        <f>SUMPRODUCT((CF$3=المنصرف!$E$3:$E$717)*1,('بيان العهد والتسويات'!$C149=المنصرف!$C$3:$C$717)*1,المنصرف!$G$3:$G$717)</f>
        <v>0</v>
      </c>
      <c r="CG149" s="160">
        <f>SUMPRODUCT((CF$3=المنصرف!$E$3:$E$717)*1,('بيان العهد والتسويات'!$C149=المنصرف!$C$3:$C$717)*1,المنصرف!$J$3:$J$717)</f>
        <v>0</v>
      </c>
      <c r="CH149" s="160">
        <f>SUMPRODUCT((CH$3=المنصرف!$E$3:$E$717)*1,('بيان العهد والتسويات'!$C149=المنصرف!$C$3:$C$717)*1,المنصرف!$G$3:$G$717)</f>
        <v>0</v>
      </c>
      <c r="CI149" s="160">
        <f>SUMPRODUCT((CH$3=المنصرف!$E$3:$E$717)*1,('بيان العهد والتسويات'!$C149=المنصرف!$C$3:$C$717)*1,المنصرف!$J$3:$J$717)</f>
        <v>0</v>
      </c>
      <c r="CJ149" s="160">
        <f>SUMPRODUCT((CJ$3=المنصرف!$E$3:$E$717)*1,('بيان العهد والتسويات'!$C149=المنصرف!$C$3:$C$717)*1,المنصرف!$G$3:$G$717)</f>
        <v>0</v>
      </c>
      <c r="CK149" s="160">
        <f>SUMPRODUCT((CJ$3=المنصرف!$E$3:$E$717)*1,('بيان العهد والتسويات'!$C149=المنصرف!$C$3:$C$717)*1,المنصرف!$J$3:$J$717)</f>
        <v>0</v>
      </c>
      <c r="CL149" s="160">
        <f>SUMPRODUCT((CL$3=المنصرف!$E$3:$E$717)*1,('بيان العهد والتسويات'!$C149=المنصرف!$C$3:$C$717)*1,المنصرف!$G$3:$G$717)</f>
        <v>0</v>
      </c>
      <c r="CM149" s="160">
        <f>SUMPRODUCT((CL$3=المنصرف!$E$3:$E$717)*1,('بيان العهد والتسويات'!$C149=المنصرف!$C$3:$C$717)*1,المنصرف!$J$3:$J$717)</f>
        <v>0</v>
      </c>
      <c r="CN149" s="160">
        <f>SUMPRODUCT((CN$3=المنصرف!$E$3:$E$717)*1,('بيان العهد والتسويات'!$C149=المنصرف!$C$3:$C$717)*1,المنصرف!$G$3:$G$717)</f>
        <v>0</v>
      </c>
      <c r="CO149" s="160">
        <f>SUMPRODUCT((CN$3=المنصرف!$E$3:$E$717)*1,('بيان العهد والتسويات'!$C149=المنصرف!$C$3:$C$717)*1,المنصرف!$J$3:$J$717)</f>
        <v>0</v>
      </c>
      <c r="CP149" s="160">
        <f>SUMPRODUCT((CP$3=المنصرف!$E$3:$E$717)*1,('بيان العهد والتسويات'!$C149=المنصرف!$C$3:$C$717)*1,المنصرف!$G$3:$G$717)</f>
        <v>0</v>
      </c>
      <c r="CQ149" s="160">
        <f>SUMPRODUCT((CP$3=المنصرف!$E$3:$E$717)*1,('بيان العهد والتسويات'!$C149=المنصرف!$C$3:$C$717)*1,المنصرف!$J$3:$J$717)</f>
        <v>0</v>
      </c>
      <c r="CR149" s="160">
        <f>SUMPRODUCT((CR$3=المنصرف!$E$3:$E$717)*1,('بيان العهد والتسويات'!$C149=المنصرف!$C$3:$C$717)*1,المنصرف!$G$3:$G$717)</f>
        <v>0</v>
      </c>
      <c r="CS149" s="160">
        <f>SUMPRODUCT((CR$3=المنصرف!$E$3:$E$717)*1,('بيان العهد والتسويات'!$C149=المنصرف!$C$3:$C$717)*1,المنصرف!$J$3:$J$717)</f>
        <v>0</v>
      </c>
      <c r="CT149" s="160">
        <f>SUMPRODUCT((CT$3=المنصرف!$E$3:$E$717)*1,('بيان العهد والتسويات'!$C149=المنصرف!$C$3:$C$717)*1,المنصرف!$G$3:$G$717)</f>
        <v>0</v>
      </c>
      <c r="CU149" s="160">
        <f>SUMPRODUCT((CT$3=المنصرف!$E$3:$E$717)*1,('بيان العهد والتسويات'!$C149=المنصرف!$C$3:$C$717)*1,المنصرف!$J$3:$J$717)</f>
        <v>0</v>
      </c>
      <c r="CV149" s="160">
        <f>SUMPRODUCT((CV$3=المنصرف!$E$3:$E$717)*1,('بيان العهد والتسويات'!$C149=المنصرف!$C$3:$C$717)*1,المنصرف!$G$3:$G$717)</f>
        <v>0</v>
      </c>
      <c r="CW149" s="160">
        <f>SUMPRODUCT((CV$3=المنصرف!$E$3:$E$717)*1,('بيان العهد والتسويات'!$C149=المنصرف!$C$3:$C$717)*1,المنصرف!$J$3:$J$717)</f>
        <v>0</v>
      </c>
      <c r="CX149" s="160">
        <f>SUMPRODUCT((CX$3=المنصرف!$E$3:$E$717)*1,('بيان العهد والتسويات'!$C149=المنصرف!$C$3:$C$717)*1,المنصرف!$G$3:$G$717)</f>
        <v>0</v>
      </c>
      <c r="CY149" s="160">
        <f>SUMPRODUCT((CX$3=المنصرف!$E$3:$E$717)*1,('بيان العهد والتسويات'!$C149=المنصرف!$C$3:$C$717)*1,المنصرف!$J$3:$J$717)</f>
        <v>0</v>
      </c>
      <c r="CZ149" s="160">
        <f>SUMPRODUCT((CZ$3=المنصرف!$E$3:$E$717)*1,('بيان العهد والتسويات'!$C149=المنصرف!$C$3:$C$717)*1,المنصرف!$G$3:$G$717)</f>
        <v>0</v>
      </c>
      <c r="DA149" s="160">
        <f>SUMPRODUCT((CZ$3=المنصرف!$E$3:$E$717)*1,('بيان العهد والتسويات'!$C149=المنصرف!$C$3:$C$717)*1,المنصرف!$J$3:$J$717)</f>
        <v>0</v>
      </c>
    </row>
    <row r="150" spans="3:105" ht="20.25" x14ac:dyDescent="0.15">
      <c r="C150" s="134">
        <v>45982</v>
      </c>
      <c r="D150" s="121">
        <f>SUMPRODUCT(($D$3=المنصرف!$E$3:$E$717)*1,('بيان العهد والتسويات'!$C150=المنصرف!$C$3:$C$717)*1,المنصرف!$G$3:$G$717)</f>
        <v>0</v>
      </c>
      <c r="E150" s="122">
        <f>SUMPRODUCT(($D$3=المنصرف!$E$3:$E$717)*1,('بيان العهد والتسويات'!$C150=المنصرف!$C$3:$C$717)*1,المنصرف!$J$3:$J$717)</f>
        <v>0</v>
      </c>
      <c r="F150" s="124">
        <f>SUMPRODUCT(($F$3=المنصرف!$E$3:$E$717)*1,('بيان العهد والتسويات'!$C150=المنصرف!$C$3:$C$717)*1,المنصرف!$G$3:$G$717)</f>
        <v>0</v>
      </c>
      <c r="G150" s="123">
        <f>SUMPRODUCT(($F$3=المنصرف!$E$3:$E$717)*1,('بيان العهد والتسويات'!$C150=المنصرف!$C$3:$C$717)*1,المنصرف!$J$3:$J$717)</f>
        <v>0</v>
      </c>
      <c r="H150" s="121">
        <f>SUMPRODUCT(($H$3=المنصرف!$E$3:$E$717)*1,('بيان العهد والتسويات'!$C150=المنصرف!$C$3:$C$717)*1,المنصرف!$G$3:$G$717)</f>
        <v>0</v>
      </c>
      <c r="I150" s="122">
        <f>SUMPRODUCT(($H$3=المنصرف!$E$3:$E$717)*1,('بيان العهد والتسويات'!$C150=المنصرف!$C$3:$C$717)*1,المنصرف!$J$3:$J$717)</f>
        <v>0</v>
      </c>
      <c r="J150" s="124">
        <f>SUMPRODUCT(($J$3=المنصرف!$E$3:$E$717)*1,('بيان العهد والتسويات'!$C150=المنصرف!$C$3:$C$717)*1,المنصرف!$G$3:$G$717)</f>
        <v>0</v>
      </c>
      <c r="K150" s="123">
        <f>SUMPRODUCT(($J$3=المنصرف!$E$3:$E$717)*1,('بيان العهد والتسويات'!$C150=المنصرف!$C$3:$C$717)*1,المنصرف!$J$3:$J$717)</f>
        <v>0</v>
      </c>
      <c r="L150" s="121">
        <f>SUMPRODUCT(($L$3=المنصرف!$E$3:$E$717)*1,('بيان العهد والتسويات'!$C150=المنصرف!$C$3:$C$717)*1,المنصرف!$G$3:$G$717)</f>
        <v>0</v>
      </c>
      <c r="M150" s="122">
        <f>SUMPRODUCT(($L$3=المنصرف!$E$3:$E$717)*1,('بيان العهد والتسويات'!$C150=المنصرف!$C$3:$C$717)*1,المنصرف!$J$3:$J$717)</f>
        <v>0</v>
      </c>
      <c r="N150" s="124">
        <f>SUMPRODUCT(($N$3=المنصرف!$E$3:$E$717)*1,('بيان العهد والتسويات'!$C150=المنصرف!$C$3:$C$717)*1,المنصرف!$G$3:$G$717)</f>
        <v>0</v>
      </c>
      <c r="O150" s="123">
        <f>SUMPRODUCT(($N$3=المنصرف!$E$3:$E$717)*1,('بيان العهد والتسويات'!$C150=المنصرف!$C$3:$C$717)*1,المنصرف!$J$3:$J$717)</f>
        <v>0</v>
      </c>
      <c r="P150" s="121">
        <f>SUMPRODUCT(($P$3=المنصرف!$E$3:$E$717)*1,('بيان العهد والتسويات'!$C150=المنصرف!$C$3:$C$717)*1,المنصرف!$G$3:$G$717)</f>
        <v>0</v>
      </c>
      <c r="Q150" s="122">
        <f>SUMPRODUCT(($P$3=المنصرف!$E$3:$E$717)*1,('بيان العهد والتسويات'!$C150=المنصرف!$C$3:$C$717)*1,المنصرف!$J$3:$J$717)</f>
        <v>0</v>
      </c>
      <c r="R150" s="124">
        <f>SUMPRODUCT(($R$3=المنصرف!$E$3:$E$717)*1,('بيان العهد والتسويات'!$C150=المنصرف!$C$3:$C$717)*1,المنصرف!$G$3:$G$717)</f>
        <v>0</v>
      </c>
      <c r="S150" s="123">
        <f>SUMPRODUCT(($R$3=المنصرف!$E$3:$E$717)*1,('بيان العهد والتسويات'!$C150=المنصرف!$C$3:$C$717)*1,المنصرف!$J$3:$J$717)</f>
        <v>0</v>
      </c>
      <c r="T150" s="121">
        <f>SUMPRODUCT(($T$3=المنصرف!$E$3:$E$717)*1,('بيان العهد والتسويات'!$C150=المنصرف!$C$3:$C$717)*1,المنصرف!$G$3:$G$717)</f>
        <v>0</v>
      </c>
      <c r="U150" s="122">
        <f>SUMPRODUCT(($T$3=المنصرف!$E$3:$E$717)*1,('بيان العهد والتسويات'!$C150=المنصرف!$C$3:$C$717)*1,المنصرف!$J$3:$J$717)</f>
        <v>0</v>
      </c>
      <c r="V150" s="124">
        <f>SUMPRODUCT(($V$3=المنصرف!$E$3:$E$717)*1,('بيان العهد والتسويات'!$C150=المنصرف!$C$3:$C$717)*1,المنصرف!$G$3:$G$717)</f>
        <v>0</v>
      </c>
      <c r="W150" s="123">
        <f>SUMPRODUCT(($V$3=المنصرف!$E$3:$E$717)*1,('بيان العهد والتسويات'!$C150=المنصرف!$C$3:$C$717)*1,المنصرف!$J$3:$J$717)</f>
        <v>0</v>
      </c>
      <c r="X150" s="121">
        <f>SUMPRODUCT(($X$3=المنصرف!$E$3:$E$717)*1,('بيان العهد والتسويات'!$C150=المنصرف!$C$3:$C$717)*1,المنصرف!$G$3:$G$717)</f>
        <v>0</v>
      </c>
      <c r="Y150" s="122">
        <f>SUMPRODUCT(($X$3=المنصرف!$E$3:$E$717)*1,('بيان العهد والتسويات'!$C150=المنصرف!$C$3:$C$717)*1,المنصرف!$J$3:$J$717)</f>
        <v>0</v>
      </c>
      <c r="Z150" s="124">
        <f>SUMPRODUCT(($Z$3=المنصرف!$E$3:$E$717)*1,('بيان العهد والتسويات'!$C150=المنصرف!$C$3:$C$717)*1,المنصرف!$G$3:$G$717)</f>
        <v>0</v>
      </c>
      <c r="AA150" s="123">
        <f>SUMPRODUCT(($Z$3=المنصرف!$E$3:$E$717)*1,('بيان العهد والتسويات'!$C150=المنصرف!$C$3:$C$717)*1,المنصرف!$J$3:$J$717)</f>
        <v>0</v>
      </c>
      <c r="AB150" s="121">
        <f>SUMPRODUCT(($AB$3=المنصرف!$E$3:$E$717)*1,('بيان العهد والتسويات'!$C150=المنصرف!$C$3:$C$717)*1,المنصرف!$G$3:$G$717)</f>
        <v>0</v>
      </c>
      <c r="AC150" s="122">
        <f>SUMPRODUCT(($AB$3=المنصرف!$E$3:$E$717)*1,('بيان العهد والتسويات'!$C150=المنصرف!$C$3:$C$717)*1,المنصرف!$J$3:$J$717)</f>
        <v>0</v>
      </c>
      <c r="AD150" s="124">
        <f>SUMPRODUCT(($AD$3=المنصرف!$E$3:$E$717)*1,('بيان العهد والتسويات'!$C150=المنصرف!$C$3:$C$717)*1,المنصرف!$G$3:$G$717)</f>
        <v>0</v>
      </c>
      <c r="AE150" s="123">
        <f>SUMPRODUCT(($AD$3=المنصرف!$E$3:$E$717)*1,('بيان العهد والتسويات'!$C150=المنصرف!$C$3:$C$717)*1,المنصرف!$J$3:$J$717)</f>
        <v>0</v>
      </c>
      <c r="AF150" s="121">
        <f>SUMPRODUCT(($AF$3=المنصرف!$E$3:$E$717)*1,('بيان العهد والتسويات'!$C150=المنصرف!$C$3:$C$717)*1,المنصرف!$G$3:$G$717)</f>
        <v>0</v>
      </c>
      <c r="AG150" s="122">
        <f>SUMPRODUCT(($AF$3=المنصرف!$E$3:$E$717)*1,('بيان العهد والتسويات'!$C150=المنصرف!$C$3:$C$717)*1,المنصرف!$J$3:$J$717)</f>
        <v>0</v>
      </c>
      <c r="AH150" s="124">
        <f>SUMPRODUCT(($AH$3=المنصرف!$E$3:$E$717)*1,('بيان العهد والتسويات'!$C150=المنصرف!$C$3:$C$717)*1,المنصرف!$G$3:$G$717)</f>
        <v>0</v>
      </c>
      <c r="AI150" s="123">
        <f>SUMPRODUCT(($AH$3=المنصرف!$E$3:$E$717)*1,('بيان العهد والتسويات'!$C150=المنصرف!$C$3:$C$717)*1,المنصرف!$J$3:$J$717)</f>
        <v>0</v>
      </c>
      <c r="AJ150" s="145">
        <f>SUMPRODUCT((AJ$3=المنصرف!$E$3:$E$717)*1,('بيان العهد والتسويات'!$C150=المنصرف!$C$3:$C$717)*1,المنصرف!$G$3:$G$717)</f>
        <v>0</v>
      </c>
      <c r="AK150" s="145">
        <f>SUMPRODUCT((AJ$3=المنصرف!$E$3:$E$717)*1,('بيان العهد والتسويات'!$C150=المنصرف!$C$3:$C$717)*1,المنصرف!$J$3:$J$717)</f>
        <v>0</v>
      </c>
      <c r="AL150" s="161">
        <f>SUMPRODUCT((AL$3=المنصرف!$E$3:$E$717)*1,('بيان العهد والتسويات'!$C150=المنصرف!$C$3:$C$717)*1,المنصرف!$G$3:$G$717)</f>
        <v>0</v>
      </c>
      <c r="AM150" s="161">
        <f>SUMPRODUCT((AL$3=المنصرف!$E$3:$E$717)*1,('بيان العهد والتسويات'!$C150=المنصرف!$C$3:$C$717)*1,المنصرف!$J$3:$J$717)</f>
        <v>0</v>
      </c>
      <c r="AN150" s="160">
        <f>SUMPRODUCT((AN$3=المنصرف!$E$3:$E$717)*1,('بيان العهد والتسويات'!$C150=المنصرف!$C$3:$C$717)*1,المنصرف!$G$3:$G$717)</f>
        <v>0</v>
      </c>
      <c r="AO150" s="160">
        <f>SUMPRODUCT((AN$3=المنصرف!$E$3:$E$717)*1,('بيان العهد والتسويات'!$C150=المنصرف!$C$3:$C$717)*1,المنصرف!$J$3:$J$717)</f>
        <v>0</v>
      </c>
      <c r="AP150" s="160">
        <f>SUMPRODUCT((AP$3=المنصرف!$E$3:$E$717)*1,('بيان العهد والتسويات'!$C150=المنصرف!$C$3:$C$717)*1,المنصرف!$G$3:$G$717)</f>
        <v>0</v>
      </c>
      <c r="AQ150" s="160">
        <f>SUMPRODUCT((AP$3=المنصرف!$E$3:$E$717)*1,('بيان العهد والتسويات'!$C150=المنصرف!$C$3:$C$717)*1,المنصرف!$J$3:$J$717)</f>
        <v>0</v>
      </c>
      <c r="AR150" s="160">
        <f>SUMPRODUCT((AR$3=المنصرف!$E$3:$E$717)*1,('بيان العهد والتسويات'!$C150=المنصرف!$C$3:$C$717)*1,المنصرف!$G$3:$G$717)</f>
        <v>0</v>
      </c>
      <c r="AS150" s="160">
        <f>SUMPRODUCT((AR$3=المنصرف!$E$3:$E$717)*1,('بيان العهد والتسويات'!$C150=المنصرف!$C$3:$C$717)*1,المنصرف!$J$3:$J$717)</f>
        <v>0</v>
      </c>
      <c r="AT150" s="160">
        <f>SUMPRODUCT((AT$3=المنصرف!$E$3:$E$717)*1,('بيان العهد والتسويات'!$C150=المنصرف!$C$3:$C$717)*1,المنصرف!$G$3:$G$717)</f>
        <v>0</v>
      </c>
      <c r="AU150" s="160">
        <f>SUMPRODUCT((AT$3=المنصرف!$E$3:$E$717)*1,('بيان العهد والتسويات'!$C150=المنصرف!$C$3:$C$717)*1,المنصرف!$J$3:$J$717)</f>
        <v>0</v>
      </c>
      <c r="AV150" s="160">
        <f>SUMPRODUCT((AV$3=المنصرف!$E$3:$E$717)*1,('بيان العهد والتسويات'!$C150=المنصرف!$C$3:$C$717)*1,المنصرف!$G$3:$G$717)</f>
        <v>0</v>
      </c>
      <c r="AW150" s="160">
        <f>SUMPRODUCT((AV$3=المنصرف!$E$3:$E$717)*1,('بيان العهد والتسويات'!$C150=المنصرف!$C$3:$C$717)*1,المنصرف!$J$3:$J$717)</f>
        <v>0</v>
      </c>
      <c r="AX150" s="160">
        <f>SUMPRODUCT((AX$3=المنصرف!$E$3:$E$717)*1,('بيان العهد والتسويات'!$C150=المنصرف!$C$3:$C$717)*1,المنصرف!$G$3:$G$717)</f>
        <v>0</v>
      </c>
      <c r="AY150" s="160">
        <f>SUMPRODUCT((AX$3=المنصرف!$E$3:$E$717)*1,('بيان العهد والتسويات'!$C150=المنصرف!$C$3:$C$717)*1,المنصرف!$J$3:$J$717)</f>
        <v>0</v>
      </c>
      <c r="AZ150" s="160">
        <f>SUMPRODUCT((AZ$3=المنصرف!$E$3:$E$717)*1,('بيان العهد والتسويات'!$C150=المنصرف!$C$3:$C$717)*1,المنصرف!$G$3:$G$717)</f>
        <v>0</v>
      </c>
      <c r="BA150" s="160">
        <f>SUMPRODUCT((AZ$3=المنصرف!$E$3:$E$717)*1,('بيان العهد والتسويات'!$C150=المنصرف!$C$3:$C$717)*1,المنصرف!$J$3:$J$717)</f>
        <v>0</v>
      </c>
      <c r="BB150" s="160">
        <f>SUMPRODUCT((BB$3=المنصرف!$E$3:$E$717)*1,('بيان العهد والتسويات'!$C150=المنصرف!$C$3:$C$717)*1,المنصرف!$G$3:$G$717)</f>
        <v>0</v>
      </c>
      <c r="BC150" s="160">
        <f>SUMPRODUCT((BB$3=المنصرف!$E$3:$E$717)*1,('بيان العهد والتسويات'!$C150=المنصرف!$C$3:$C$717)*1,المنصرف!$J$3:$J$717)</f>
        <v>0</v>
      </c>
      <c r="BD150" s="160">
        <f>SUMPRODUCT((BD$3=المنصرف!$E$3:$E$717)*1,('بيان العهد والتسويات'!$C150=المنصرف!$C$3:$C$717)*1,المنصرف!$G$3:$G$717)</f>
        <v>0</v>
      </c>
      <c r="BE150" s="160">
        <f>SUMPRODUCT((BD$3=المنصرف!$E$3:$E$717)*1,('بيان العهد والتسويات'!$C150=المنصرف!$C$3:$C$717)*1,المنصرف!$J$3:$J$717)</f>
        <v>0</v>
      </c>
      <c r="BF150" s="160">
        <f>SUMPRODUCT((BF$3=المنصرف!$E$3:$E$717)*1,('بيان العهد والتسويات'!$C150=المنصرف!$C$3:$C$717)*1,المنصرف!$G$3:$G$717)</f>
        <v>0</v>
      </c>
      <c r="BG150" s="160">
        <f>SUMPRODUCT((BF$3=المنصرف!$E$3:$E$717)*1,('بيان العهد والتسويات'!$C150=المنصرف!$C$3:$C$717)*1,المنصرف!$J$3:$J$717)</f>
        <v>0</v>
      </c>
      <c r="BH150" s="160">
        <f>SUMPRODUCT((BH$3=المنصرف!$E$3:$E$717)*1,('بيان العهد والتسويات'!$C150=المنصرف!$C$3:$C$717)*1,المنصرف!$G$3:$G$717)</f>
        <v>0</v>
      </c>
      <c r="BI150" s="160">
        <f>SUMPRODUCT((BH$3=المنصرف!$E$3:$E$717)*1,('بيان العهد والتسويات'!$C150=المنصرف!$C$3:$C$717)*1,المنصرف!$J$3:$J$717)</f>
        <v>0</v>
      </c>
      <c r="BJ150" s="160">
        <f>SUMPRODUCT((BJ$3=المنصرف!$E$3:$E$717)*1,('بيان العهد والتسويات'!$C150=المنصرف!$C$3:$C$717)*1,المنصرف!$G$3:$G$717)</f>
        <v>0</v>
      </c>
      <c r="BK150" s="160">
        <f>SUMPRODUCT((BJ$3=المنصرف!$E$3:$E$717)*1,('بيان العهد والتسويات'!$C150=المنصرف!$C$3:$C$717)*1,المنصرف!$J$3:$J$717)</f>
        <v>0</v>
      </c>
      <c r="BL150" s="160">
        <f>SUMPRODUCT((BL$3=المنصرف!$E$3:$E$717)*1,('بيان العهد والتسويات'!$C150=المنصرف!$C$3:$C$717)*1,المنصرف!$G$3:$G$717)</f>
        <v>0</v>
      </c>
      <c r="BM150" s="160">
        <f>SUMPRODUCT((BL$3=المنصرف!$E$3:$E$717)*1,('بيان العهد والتسويات'!$C150=المنصرف!$C$3:$C$717)*1,المنصرف!$J$3:$J$717)</f>
        <v>0</v>
      </c>
      <c r="BN150" s="160">
        <f>SUMPRODUCT((BN$3=المنصرف!$E$3:$E$717)*1,('بيان العهد والتسويات'!$C150=المنصرف!$C$3:$C$717)*1,المنصرف!$G$3:$G$717)</f>
        <v>0</v>
      </c>
      <c r="BO150" s="160">
        <f>SUMPRODUCT((BN$3=المنصرف!$E$3:$E$717)*1,('بيان العهد والتسويات'!$C150=المنصرف!$C$3:$C$717)*1,المنصرف!$J$3:$J$717)</f>
        <v>0</v>
      </c>
      <c r="BP150" s="160">
        <f>SUMPRODUCT((BP$3=المنصرف!$E$3:$E$717)*1,('بيان العهد والتسويات'!$C150=المنصرف!$C$3:$C$717)*1,المنصرف!$G$3:$G$717)</f>
        <v>0</v>
      </c>
      <c r="BQ150" s="160">
        <f>SUMPRODUCT((BP$3=المنصرف!$E$3:$E$717)*1,('بيان العهد والتسويات'!$C150=المنصرف!$C$3:$C$717)*1,المنصرف!$J$3:$J$717)</f>
        <v>0</v>
      </c>
      <c r="BR150" s="160">
        <f>SUMPRODUCT((BR$3=المنصرف!$E$3:$E$717)*1,('بيان العهد والتسويات'!$C150=المنصرف!$C$3:$C$717)*1,المنصرف!$G$3:$G$717)</f>
        <v>0</v>
      </c>
      <c r="BS150" s="160">
        <f>SUMPRODUCT((BR$3=المنصرف!$E$3:$E$717)*1,('بيان العهد والتسويات'!$C150=المنصرف!$C$3:$C$717)*1,المنصرف!$J$3:$J$717)</f>
        <v>0</v>
      </c>
      <c r="BT150" s="160">
        <f>SUMPRODUCT((BT$3=المنصرف!$E$3:$E$717)*1,('بيان العهد والتسويات'!$C150=المنصرف!$C$3:$C$717)*1,المنصرف!$G$3:$G$717)</f>
        <v>0</v>
      </c>
      <c r="BU150" s="160">
        <f>SUMPRODUCT((BT$3=المنصرف!$E$3:$E$717)*1,('بيان العهد والتسويات'!$C150=المنصرف!$C$3:$C$717)*1,المنصرف!$J$3:$J$717)</f>
        <v>0</v>
      </c>
      <c r="BV150" s="160">
        <f>SUMPRODUCT((BV$3=المنصرف!$E$3:$E$717)*1,('بيان العهد والتسويات'!$C150=المنصرف!$C$3:$C$717)*1,المنصرف!$G$3:$G$717)</f>
        <v>0</v>
      </c>
      <c r="BW150" s="160">
        <f>SUMPRODUCT((BV$3=المنصرف!$E$3:$E$717)*1,('بيان العهد والتسويات'!$C150=المنصرف!$C$3:$C$717)*1,المنصرف!$J$3:$J$717)</f>
        <v>0</v>
      </c>
      <c r="BX150" s="160">
        <f>SUMPRODUCT((BX$3=المنصرف!$E$3:$E$717)*1,('بيان العهد والتسويات'!$C150=المنصرف!$C$3:$C$717)*1,المنصرف!$G$3:$G$717)</f>
        <v>0</v>
      </c>
      <c r="BY150" s="160">
        <f>SUMPRODUCT((BX$3=المنصرف!$E$3:$E$717)*1,('بيان العهد والتسويات'!$C150=المنصرف!$C$3:$C$717)*1,المنصرف!$J$3:$J$717)</f>
        <v>0</v>
      </c>
      <c r="BZ150" s="160">
        <f>SUMPRODUCT((BZ$3=المنصرف!$E$3:$E$717)*1,('بيان العهد والتسويات'!$C150=المنصرف!$C$3:$C$717)*1,المنصرف!$G$3:$G$717)</f>
        <v>0</v>
      </c>
      <c r="CA150" s="160">
        <f>SUMPRODUCT((BZ$3=المنصرف!$E$3:$E$717)*1,('بيان العهد والتسويات'!$C150=المنصرف!$C$3:$C$717)*1,المنصرف!$J$3:$J$717)</f>
        <v>0</v>
      </c>
      <c r="CB150" s="160">
        <f>SUMPRODUCT((CB$3=المنصرف!$E$3:$E$717)*1,('بيان العهد والتسويات'!$C150=المنصرف!$C$3:$C$717)*1,المنصرف!$G$3:$G$717)</f>
        <v>0</v>
      </c>
      <c r="CC150" s="160">
        <f>SUMPRODUCT((CB$3=المنصرف!$E$3:$E$717)*1,('بيان العهد والتسويات'!$C150=المنصرف!$C$3:$C$717)*1,المنصرف!$J$3:$J$717)</f>
        <v>0</v>
      </c>
      <c r="CD150" s="160">
        <f>SUMPRODUCT((CD$3=المنصرف!$E$3:$E$717)*1,('بيان العهد والتسويات'!$C150=المنصرف!$C$3:$C$717)*1,المنصرف!$G$3:$G$717)</f>
        <v>0</v>
      </c>
      <c r="CE150" s="160">
        <f>SUMPRODUCT((CD$3=المنصرف!$E$3:$E$717)*1,('بيان العهد والتسويات'!$C150=المنصرف!$C$3:$C$717)*1,المنصرف!$J$3:$J$717)</f>
        <v>0</v>
      </c>
      <c r="CF150" s="160">
        <f>SUMPRODUCT((CF$3=المنصرف!$E$3:$E$717)*1,('بيان العهد والتسويات'!$C150=المنصرف!$C$3:$C$717)*1,المنصرف!$G$3:$G$717)</f>
        <v>0</v>
      </c>
      <c r="CG150" s="160">
        <f>SUMPRODUCT((CF$3=المنصرف!$E$3:$E$717)*1,('بيان العهد والتسويات'!$C150=المنصرف!$C$3:$C$717)*1,المنصرف!$J$3:$J$717)</f>
        <v>0</v>
      </c>
      <c r="CH150" s="160">
        <f>SUMPRODUCT((CH$3=المنصرف!$E$3:$E$717)*1,('بيان العهد والتسويات'!$C150=المنصرف!$C$3:$C$717)*1,المنصرف!$G$3:$G$717)</f>
        <v>0</v>
      </c>
      <c r="CI150" s="160">
        <f>SUMPRODUCT((CH$3=المنصرف!$E$3:$E$717)*1,('بيان العهد والتسويات'!$C150=المنصرف!$C$3:$C$717)*1,المنصرف!$J$3:$J$717)</f>
        <v>0</v>
      </c>
      <c r="CJ150" s="160">
        <f>SUMPRODUCT((CJ$3=المنصرف!$E$3:$E$717)*1,('بيان العهد والتسويات'!$C150=المنصرف!$C$3:$C$717)*1,المنصرف!$G$3:$G$717)</f>
        <v>0</v>
      </c>
      <c r="CK150" s="160">
        <f>SUMPRODUCT((CJ$3=المنصرف!$E$3:$E$717)*1,('بيان العهد والتسويات'!$C150=المنصرف!$C$3:$C$717)*1,المنصرف!$J$3:$J$717)</f>
        <v>0</v>
      </c>
      <c r="CL150" s="160">
        <f>SUMPRODUCT((CL$3=المنصرف!$E$3:$E$717)*1,('بيان العهد والتسويات'!$C150=المنصرف!$C$3:$C$717)*1,المنصرف!$G$3:$G$717)</f>
        <v>0</v>
      </c>
      <c r="CM150" s="160">
        <f>SUMPRODUCT((CL$3=المنصرف!$E$3:$E$717)*1,('بيان العهد والتسويات'!$C150=المنصرف!$C$3:$C$717)*1,المنصرف!$J$3:$J$717)</f>
        <v>0</v>
      </c>
      <c r="CN150" s="160">
        <f>SUMPRODUCT((CN$3=المنصرف!$E$3:$E$717)*1,('بيان العهد والتسويات'!$C150=المنصرف!$C$3:$C$717)*1,المنصرف!$G$3:$G$717)</f>
        <v>0</v>
      </c>
      <c r="CO150" s="160">
        <f>SUMPRODUCT((CN$3=المنصرف!$E$3:$E$717)*1,('بيان العهد والتسويات'!$C150=المنصرف!$C$3:$C$717)*1,المنصرف!$J$3:$J$717)</f>
        <v>0</v>
      </c>
      <c r="CP150" s="160">
        <f>SUMPRODUCT((CP$3=المنصرف!$E$3:$E$717)*1,('بيان العهد والتسويات'!$C150=المنصرف!$C$3:$C$717)*1,المنصرف!$G$3:$G$717)</f>
        <v>0</v>
      </c>
      <c r="CQ150" s="160">
        <f>SUMPRODUCT((CP$3=المنصرف!$E$3:$E$717)*1,('بيان العهد والتسويات'!$C150=المنصرف!$C$3:$C$717)*1,المنصرف!$J$3:$J$717)</f>
        <v>0</v>
      </c>
      <c r="CR150" s="160">
        <f>SUMPRODUCT((CR$3=المنصرف!$E$3:$E$717)*1,('بيان العهد والتسويات'!$C150=المنصرف!$C$3:$C$717)*1,المنصرف!$G$3:$G$717)</f>
        <v>0</v>
      </c>
      <c r="CS150" s="160">
        <f>SUMPRODUCT((CR$3=المنصرف!$E$3:$E$717)*1,('بيان العهد والتسويات'!$C150=المنصرف!$C$3:$C$717)*1,المنصرف!$J$3:$J$717)</f>
        <v>0</v>
      </c>
      <c r="CT150" s="160">
        <f>SUMPRODUCT((CT$3=المنصرف!$E$3:$E$717)*1,('بيان العهد والتسويات'!$C150=المنصرف!$C$3:$C$717)*1,المنصرف!$G$3:$G$717)</f>
        <v>0</v>
      </c>
      <c r="CU150" s="160">
        <f>SUMPRODUCT((CT$3=المنصرف!$E$3:$E$717)*1,('بيان العهد والتسويات'!$C150=المنصرف!$C$3:$C$717)*1,المنصرف!$J$3:$J$717)</f>
        <v>0</v>
      </c>
      <c r="CV150" s="160">
        <f>SUMPRODUCT((CV$3=المنصرف!$E$3:$E$717)*1,('بيان العهد والتسويات'!$C150=المنصرف!$C$3:$C$717)*1,المنصرف!$G$3:$G$717)</f>
        <v>0</v>
      </c>
      <c r="CW150" s="160">
        <f>SUMPRODUCT((CV$3=المنصرف!$E$3:$E$717)*1,('بيان العهد والتسويات'!$C150=المنصرف!$C$3:$C$717)*1,المنصرف!$J$3:$J$717)</f>
        <v>0</v>
      </c>
      <c r="CX150" s="160">
        <f>SUMPRODUCT((CX$3=المنصرف!$E$3:$E$717)*1,('بيان العهد والتسويات'!$C150=المنصرف!$C$3:$C$717)*1,المنصرف!$G$3:$G$717)</f>
        <v>0</v>
      </c>
      <c r="CY150" s="160">
        <f>SUMPRODUCT((CX$3=المنصرف!$E$3:$E$717)*1,('بيان العهد والتسويات'!$C150=المنصرف!$C$3:$C$717)*1,المنصرف!$J$3:$J$717)</f>
        <v>0</v>
      </c>
      <c r="CZ150" s="160">
        <f>SUMPRODUCT((CZ$3=المنصرف!$E$3:$E$717)*1,('بيان العهد والتسويات'!$C150=المنصرف!$C$3:$C$717)*1,المنصرف!$G$3:$G$717)</f>
        <v>0</v>
      </c>
      <c r="DA150" s="160">
        <f>SUMPRODUCT((CZ$3=المنصرف!$E$3:$E$717)*1,('بيان العهد والتسويات'!$C150=المنصرف!$C$3:$C$717)*1,المنصرف!$J$3:$J$717)</f>
        <v>0</v>
      </c>
    </row>
    <row r="151" spans="3:105" ht="20.25" x14ac:dyDescent="0.15">
      <c r="C151" s="134">
        <v>45983</v>
      </c>
      <c r="D151" s="121">
        <f>SUMPRODUCT(($D$3=المنصرف!$E$3:$E$717)*1,('بيان العهد والتسويات'!$C151=المنصرف!$C$3:$C$717)*1,المنصرف!$G$3:$G$717)</f>
        <v>0</v>
      </c>
      <c r="E151" s="122">
        <f>SUMPRODUCT(($D$3=المنصرف!$E$3:$E$717)*1,('بيان العهد والتسويات'!$C151=المنصرف!$C$3:$C$717)*1,المنصرف!$J$3:$J$717)</f>
        <v>0</v>
      </c>
      <c r="F151" s="124">
        <f>SUMPRODUCT(($F$3=المنصرف!$E$3:$E$717)*1,('بيان العهد والتسويات'!$C151=المنصرف!$C$3:$C$717)*1,المنصرف!$G$3:$G$717)</f>
        <v>0</v>
      </c>
      <c r="G151" s="123">
        <f>SUMPRODUCT(($F$3=المنصرف!$E$3:$E$717)*1,('بيان العهد والتسويات'!$C151=المنصرف!$C$3:$C$717)*1,المنصرف!$J$3:$J$717)</f>
        <v>0</v>
      </c>
      <c r="H151" s="121">
        <f>SUMPRODUCT(($H$3=المنصرف!$E$3:$E$717)*1,('بيان العهد والتسويات'!$C151=المنصرف!$C$3:$C$717)*1,المنصرف!$G$3:$G$717)</f>
        <v>0</v>
      </c>
      <c r="I151" s="122">
        <f>SUMPRODUCT(($H$3=المنصرف!$E$3:$E$717)*1,('بيان العهد والتسويات'!$C151=المنصرف!$C$3:$C$717)*1,المنصرف!$J$3:$J$717)</f>
        <v>0</v>
      </c>
      <c r="J151" s="124">
        <f>SUMPRODUCT(($J$3=المنصرف!$E$3:$E$717)*1,('بيان العهد والتسويات'!$C151=المنصرف!$C$3:$C$717)*1,المنصرف!$G$3:$G$717)</f>
        <v>0</v>
      </c>
      <c r="K151" s="123">
        <f>SUMPRODUCT(($J$3=المنصرف!$E$3:$E$717)*1,('بيان العهد والتسويات'!$C151=المنصرف!$C$3:$C$717)*1,المنصرف!$J$3:$J$717)</f>
        <v>0</v>
      </c>
      <c r="L151" s="121">
        <f>SUMPRODUCT(($L$3=المنصرف!$E$3:$E$717)*1,('بيان العهد والتسويات'!$C151=المنصرف!$C$3:$C$717)*1,المنصرف!$G$3:$G$717)</f>
        <v>0</v>
      </c>
      <c r="M151" s="122">
        <f>SUMPRODUCT(($L$3=المنصرف!$E$3:$E$717)*1,('بيان العهد والتسويات'!$C151=المنصرف!$C$3:$C$717)*1,المنصرف!$J$3:$J$717)</f>
        <v>0</v>
      </c>
      <c r="N151" s="124">
        <f>SUMPRODUCT(($N$3=المنصرف!$E$3:$E$717)*1,('بيان العهد والتسويات'!$C151=المنصرف!$C$3:$C$717)*1,المنصرف!$G$3:$G$717)</f>
        <v>0</v>
      </c>
      <c r="O151" s="123">
        <f>SUMPRODUCT(($N$3=المنصرف!$E$3:$E$717)*1,('بيان العهد والتسويات'!$C151=المنصرف!$C$3:$C$717)*1,المنصرف!$J$3:$J$717)</f>
        <v>0</v>
      </c>
      <c r="P151" s="121">
        <f>SUMPRODUCT(($P$3=المنصرف!$E$3:$E$717)*1,('بيان العهد والتسويات'!$C151=المنصرف!$C$3:$C$717)*1,المنصرف!$G$3:$G$717)</f>
        <v>0</v>
      </c>
      <c r="Q151" s="122">
        <f>SUMPRODUCT(($P$3=المنصرف!$E$3:$E$717)*1,('بيان العهد والتسويات'!$C151=المنصرف!$C$3:$C$717)*1,المنصرف!$J$3:$J$717)</f>
        <v>0</v>
      </c>
      <c r="R151" s="124">
        <f>SUMPRODUCT(($R$3=المنصرف!$E$3:$E$717)*1,('بيان العهد والتسويات'!$C151=المنصرف!$C$3:$C$717)*1,المنصرف!$G$3:$G$717)</f>
        <v>0</v>
      </c>
      <c r="S151" s="123">
        <f>SUMPRODUCT(($R$3=المنصرف!$E$3:$E$717)*1,('بيان العهد والتسويات'!$C151=المنصرف!$C$3:$C$717)*1,المنصرف!$J$3:$J$717)</f>
        <v>0</v>
      </c>
      <c r="T151" s="121">
        <f>SUMPRODUCT(($T$3=المنصرف!$E$3:$E$717)*1,('بيان العهد والتسويات'!$C151=المنصرف!$C$3:$C$717)*1,المنصرف!$G$3:$G$717)</f>
        <v>0</v>
      </c>
      <c r="U151" s="122">
        <f>SUMPRODUCT(($T$3=المنصرف!$E$3:$E$717)*1,('بيان العهد والتسويات'!$C151=المنصرف!$C$3:$C$717)*1,المنصرف!$J$3:$J$717)</f>
        <v>0</v>
      </c>
      <c r="V151" s="124">
        <f>SUMPRODUCT(($V$3=المنصرف!$E$3:$E$717)*1,('بيان العهد والتسويات'!$C151=المنصرف!$C$3:$C$717)*1,المنصرف!$G$3:$G$717)</f>
        <v>0</v>
      </c>
      <c r="W151" s="123">
        <f>SUMPRODUCT(($V$3=المنصرف!$E$3:$E$717)*1,('بيان العهد والتسويات'!$C151=المنصرف!$C$3:$C$717)*1,المنصرف!$J$3:$J$717)</f>
        <v>0</v>
      </c>
      <c r="X151" s="121">
        <f>SUMPRODUCT(($X$3=المنصرف!$E$3:$E$717)*1,('بيان العهد والتسويات'!$C151=المنصرف!$C$3:$C$717)*1,المنصرف!$G$3:$G$717)</f>
        <v>0</v>
      </c>
      <c r="Y151" s="122">
        <f>SUMPRODUCT(($X$3=المنصرف!$E$3:$E$717)*1,('بيان العهد والتسويات'!$C151=المنصرف!$C$3:$C$717)*1,المنصرف!$J$3:$J$717)</f>
        <v>0</v>
      </c>
      <c r="Z151" s="124">
        <f>SUMPRODUCT(($Z$3=المنصرف!$E$3:$E$717)*1,('بيان العهد والتسويات'!$C151=المنصرف!$C$3:$C$717)*1,المنصرف!$G$3:$G$717)</f>
        <v>0</v>
      </c>
      <c r="AA151" s="123">
        <f>SUMPRODUCT(($Z$3=المنصرف!$E$3:$E$717)*1,('بيان العهد والتسويات'!$C151=المنصرف!$C$3:$C$717)*1,المنصرف!$J$3:$J$717)</f>
        <v>0</v>
      </c>
      <c r="AB151" s="121">
        <f>SUMPRODUCT(($AB$3=المنصرف!$E$3:$E$717)*1,('بيان العهد والتسويات'!$C151=المنصرف!$C$3:$C$717)*1,المنصرف!$G$3:$G$717)</f>
        <v>0</v>
      </c>
      <c r="AC151" s="122">
        <f>SUMPRODUCT(($AB$3=المنصرف!$E$3:$E$717)*1,('بيان العهد والتسويات'!$C151=المنصرف!$C$3:$C$717)*1,المنصرف!$J$3:$J$717)</f>
        <v>0</v>
      </c>
      <c r="AD151" s="124">
        <f>SUMPRODUCT(($AD$3=المنصرف!$E$3:$E$717)*1,('بيان العهد والتسويات'!$C151=المنصرف!$C$3:$C$717)*1,المنصرف!$G$3:$G$717)</f>
        <v>0</v>
      </c>
      <c r="AE151" s="123">
        <f>SUMPRODUCT(($AD$3=المنصرف!$E$3:$E$717)*1,('بيان العهد والتسويات'!$C151=المنصرف!$C$3:$C$717)*1,المنصرف!$J$3:$J$717)</f>
        <v>0</v>
      </c>
      <c r="AF151" s="121">
        <f>SUMPRODUCT(($AF$3=المنصرف!$E$3:$E$717)*1,('بيان العهد والتسويات'!$C151=المنصرف!$C$3:$C$717)*1,المنصرف!$G$3:$G$717)</f>
        <v>0</v>
      </c>
      <c r="AG151" s="122">
        <f>SUMPRODUCT(($AF$3=المنصرف!$E$3:$E$717)*1,('بيان العهد والتسويات'!$C151=المنصرف!$C$3:$C$717)*1,المنصرف!$J$3:$J$717)</f>
        <v>0</v>
      </c>
      <c r="AH151" s="124">
        <f>SUMPRODUCT(($AH$3=المنصرف!$E$3:$E$717)*1,('بيان العهد والتسويات'!$C151=المنصرف!$C$3:$C$717)*1,المنصرف!$G$3:$G$717)</f>
        <v>0</v>
      </c>
      <c r="AI151" s="123">
        <f>SUMPRODUCT(($AH$3=المنصرف!$E$3:$E$717)*1,('بيان العهد والتسويات'!$C151=المنصرف!$C$3:$C$717)*1,المنصرف!$J$3:$J$717)</f>
        <v>0</v>
      </c>
      <c r="AJ151" s="145">
        <f>SUMPRODUCT((AJ$3=المنصرف!$E$3:$E$717)*1,('بيان العهد والتسويات'!$C151=المنصرف!$C$3:$C$717)*1,المنصرف!$G$3:$G$717)</f>
        <v>0</v>
      </c>
      <c r="AK151" s="145">
        <f>SUMPRODUCT((AJ$3=المنصرف!$E$3:$E$717)*1,('بيان العهد والتسويات'!$C151=المنصرف!$C$3:$C$717)*1,المنصرف!$J$3:$J$717)</f>
        <v>0</v>
      </c>
      <c r="AL151" s="161">
        <f>SUMPRODUCT((AL$3=المنصرف!$E$3:$E$717)*1,('بيان العهد والتسويات'!$C151=المنصرف!$C$3:$C$717)*1,المنصرف!$G$3:$G$717)</f>
        <v>0</v>
      </c>
      <c r="AM151" s="161">
        <f>SUMPRODUCT((AL$3=المنصرف!$E$3:$E$717)*1,('بيان العهد والتسويات'!$C151=المنصرف!$C$3:$C$717)*1,المنصرف!$J$3:$J$717)</f>
        <v>0</v>
      </c>
      <c r="AN151" s="160">
        <f>SUMPRODUCT((AN$3=المنصرف!$E$3:$E$717)*1,('بيان العهد والتسويات'!$C151=المنصرف!$C$3:$C$717)*1,المنصرف!$G$3:$G$717)</f>
        <v>0</v>
      </c>
      <c r="AO151" s="160">
        <f>SUMPRODUCT((AN$3=المنصرف!$E$3:$E$717)*1,('بيان العهد والتسويات'!$C151=المنصرف!$C$3:$C$717)*1,المنصرف!$J$3:$J$717)</f>
        <v>0</v>
      </c>
      <c r="AP151" s="160">
        <f>SUMPRODUCT((AP$3=المنصرف!$E$3:$E$717)*1,('بيان العهد والتسويات'!$C151=المنصرف!$C$3:$C$717)*1,المنصرف!$G$3:$G$717)</f>
        <v>0</v>
      </c>
      <c r="AQ151" s="160">
        <f>SUMPRODUCT((AP$3=المنصرف!$E$3:$E$717)*1,('بيان العهد والتسويات'!$C151=المنصرف!$C$3:$C$717)*1,المنصرف!$J$3:$J$717)</f>
        <v>0</v>
      </c>
      <c r="AR151" s="160">
        <f>SUMPRODUCT((AR$3=المنصرف!$E$3:$E$717)*1,('بيان العهد والتسويات'!$C151=المنصرف!$C$3:$C$717)*1,المنصرف!$G$3:$G$717)</f>
        <v>0</v>
      </c>
      <c r="AS151" s="160">
        <f>SUMPRODUCT((AR$3=المنصرف!$E$3:$E$717)*1,('بيان العهد والتسويات'!$C151=المنصرف!$C$3:$C$717)*1,المنصرف!$J$3:$J$717)</f>
        <v>0</v>
      </c>
      <c r="AT151" s="160">
        <f>SUMPRODUCT((AT$3=المنصرف!$E$3:$E$717)*1,('بيان العهد والتسويات'!$C151=المنصرف!$C$3:$C$717)*1,المنصرف!$G$3:$G$717)</f>
        <v>0</v>
      </c>
      <c r="AU151" s="160">
        <f>SUMPRODUCT((AT$3=المنصرف!$E$3:$E$717)*1,('بيان العهد والتسويات'!$C151=المنصرف!$C$3:$C$717)*1,المنصرف!$J$3:$J$717)</f>
        <v>0</v>
      </c>
      <c r="AV151" s="160">
        <f>SUMPRODUCT((AV$3=المنصرف!$E$3:$E$717)*1,('بيان العهد والتسويات'!$C151=المنصرف!$C$3:$C$717)*1,المنصرف!$G$3:$G$717)</f>
        <v>0</v>
      </c>
      <c r="AW151" s="160">
        <f>SUMPRODUCT((AV$3=المنصرف!$E$3:$E$717)*1,('بيان العهد والتسويات'!$C151=المنصرف!$C$3:$C$717)*1,المنصرف!$J$3:$J$717)</f>
        <v>0</v>
      </c>
      <c r="AX151" s="160">
        <f>SUMPRODUCT((AX$3=المنصرف!$E$3:$E$717)*1,('بيان العهد والتسويات'!$C151=المنصرف!$C$3:$C$717)*1,المنصرف!$G$3:$G$717)</f>
        <v>0</v>
      </c>
      <c r="AY151" s="160">
        <f>SUMPRODUCT((AX$3=المنصرف!$E$3:$E$717)*1,('بيان العهد والتسويات'!$C151=المنصرف!$C$3:$C$717)*1,المنصرف!$J$3:$J$717)</f>
        <v>0</v>
      </c>
      <c r="AZ151" s="160">
        <f>SUMPRODUCT((AZ$3=المنصرف!$E$3:$E$717)*1,('بيان العهد والتسويات'!$C151=المنصرف!$C$3:$C$717)*1,المنصرف!$G$3:$G$717)</f>
        <v>0</v>
      </c>
      <c r="BA151" s="160">
        <f>SUMPRODUCT((AZ$3=المنصرف!$E$3:$E$717)*1,('بيان العهد والتسويات'!$C151=المنصرف!$C$3:$C$717)*1,المنصرف!$J$3:$J$717)</f>
        <v>0</v>
      </c>
      <c r="BB151" s="160">
        <f>SUMPRODUCT((BB$3=المنصرف!$E$3:$E$717)*1,('بيان العهد والتسويات'!$C151=المنصرف!$C$3:$C$717)*1,المنصرف!$G$3:$G$717)</f>
        <v>0</v>
      </c>
      <c r="BC151" s="160">
        <f>SUMPRODUCT((BB$3=المنصرف!$E$3:$E$717)*1,('بيان العهد والتسويات'!$C151=المنصرف!$C$3:$C$717)*1,المنصرف!$J$3:$J$717)</f>
        <v>0</v>
      </c>
      <c r="BD151" s="160">
        <f>SUMPRODUCT((BD$3=المنصرف!$E$3:$E$717)*1,('بيان العهد والتسويات'!$C151=المنصرف!$C$3:$C$717)*1,المنصرف!$G$3:$G$717)</f>
        <v>0</v>
      </c>
      <c r="BE151" s="160">
        <f>SUMPRODUCT((BD$3=المنصرف!$E$3:$E$717)*1,('بيان العهد والتسويات'!$C151=المنصرف!$C$3:$C$717)*1,المنصرف!$J$3:$J$717)</f>
        <v>0</v>
      </c>
      <c r="BF151" s="160">
        <f>SUMPRODUCT((BF$3=المنصرف!$E$3:$E$717)*1,('بيان العهد والتسويات'!$C151=المنصرف!$C$3:$C$717)*1,المنصرف!$G$3:$G$717)</f>
        <v>0</v>
      </c>
      <c r="BG151" s="160">
        <f>SUMPRODUCT((BF$3=المنصرف!$E$3:$E$717)*1,('بيان العهد والتسويات'!$C151=المنصرف!$C$3:$C$717)*1,المنصرف!$J$3:$J$717)</f>
        <v>0</v>
      </c>
      <c r="BH151" s="160">
        <f>SUMPRODUCT((BH$3=المنصرف!$E$3:$E$717)*1,('بيان العهد والتسويات'!$C151=المنصرف!$C$3:$C$717)*1,المنصرف!$G$3:$G$717)</f>
        <v>0</v>
      </c>
      <c r="BI151" s="160">
        <f>SUMPRODUCT((BH$3=المنصرف!$E$3:$E$717)*1,('بيان العهد والتسويات'!$C151=المنصرف!$C$3:$C$717)*1,المنصرف!$J$3:$J$717)</f>
        <v>0</v>
      </c>
      <c r="BJ151" s="160">
        <f>SUMPRODUCT((BJ$3=المنصرف!$E$3:$E$717)*1,('بيان العهد والتسويات'!$C151=المنصرف!$C$3:$C$717)*1,المنصرف!$G$3:$G$717)</f>
        <v>0</v>
      </c>
      <c r="BK151" s="160">
        <f>SUMPRODUCT((BJ$3=المنصرف!$E$3:$E$717)*1,('بيان العهد والتسويات'!$C151=المنصرف!$C$3:$C$717)*1,المنصرف!$J$3:$J$717)</f>
        <v>0</v>
      </c>
      <c r="BL151" s="160">
        <f>SUMPRODUCT((BL$3=المنصرف!$E$3:$E$717)*1,('بيان العهد والتسويات'!$C151=المنصرف!$C$3:$C$717)*1,المنصرف!$G$3:$G$717)</f>
        <v>0</v>
      </c>
      <c r="BM151" s="160">
        <f>SUMPRODUCT((BL$3=المنصرف!$E$3:$E$717)*1,('بيان العهد والتسويات'!$C151=المنصرف!$C$3:$C$717)*1,المنصرف!$J$3:$J$717)</f>
        <v>0</v>
      </c>
      <c r="BN151" s="160">
        <f>SUMPRODUCT((BN$3=المنصرف!$E$3:$E$717)*1,('بيان العهد والتسويات'!$C151=المنصرف!$C$3:$C$717)*1,المنصرف!$G$3:$G$717)</f>
        <v>0</v>
      </c>
      <c r="BO151" s="160">
        <f>SUMPRODUCT((BN$3=المنصرف!$E$3:$E$717)*1,('بيان العهد والتسويات'!$C151=المنصرف!$C$3:$C$717)*1,المنصرف!$J$3:$J$717)</f>
        <v>0</v>
      </c>
      <c r="BP151" s="160">
        <f>SUMPRODUCT((BP$3=المنصرف!$E$3:$E$717)*1,('بيان العهد والتسويات'!$C151=المنصرف!$C$3:$C$717)*1,المنصرف!$G$3:$G$717)</f>
        <v>0</v>
      </c>
      <c r="BQ151" s="160">
        <f>SUMPRODUCT((BP$3=المنصرف!$E$3:$E$717)*1,('بيان العهد والتسويات'!$C151=المنصرف!$C$3:$C$717)*1,المنصرف!$J$3:$J$717)</f>
        <v>0</v>
      </c>
      <c r="BR151" s="160">
        <f>SUMPRODUCT((BR$3=المنصرف!$E$3:$E$717)*1,('بيان العهد والتسويات'!$C151=المنصرف!$C$3:$C$717)*1,المنصرف!$G$3:$G$717)</f>
        <v>0</v>
      </c>
      <c r="BS151" s="160">
        <f>SUMPRODUCT((BR$3=المنصرف!$E$3:$E$717)*1,('بيان العهد والتسويات'!$C151=المنصرف!$C$3:$C$717)*1,المنصرف!$J$3:$J$717)</f>
        <v>0</v>
      </c>
      <c r="BT151" s="160">
        <f>SUMPRODUCT((BT$3=المنصرف!$E$3:$E$717)*1,('بيان العهد والتسويات'!$C151=المنصرف!$C$3:$C$717)*1,المنصرف!$G$3:$G$717)</f>
        <v>0</v>
      </c>
      <c r="BU151" s="160">
        <f>SUMPRODUCT((BT$3=المنصرف!$E$3:$E$717)*1,('بيان العهد والتسويات'!$C151=المنصرف!$C$3:$C$717)*1,المنصرف!$J$3:$J$717)</f>
        <v>0</v>
      </c>
      <c r="BV151" s="160">
        <f>SUMPRODUCT((BV$3=المنصرف!$E$3:$E$717)*1,('بيان العهد والتسويات'!$C151=المنصرف!$C$3:$C$717)*1,المنصرف!$G$3:$G$717)</f>
        <v>0</v>
      </c>
      <c r="BW151" s="160">
        <f>SUMPRODUCT((BV$3=المنصرف!$E$3:$E$717)*1,('بيان العهد والتسويات'!$C151=المنصرف!$C$3:$C$717)*1,المنصرف!$J$3:$J$717)</f>
        <v>0</v>
      </c>
      <c r="BX151" s="160">
        <f>SUMPRODUCT((BX$3=المنصرف!$E$3:$E$717)*1,('بيان العهد والتسويات'!$C151=المنصرف!$C$3:$C$717)*1,المنصرف!$G$3:$G$717)</f>
        <v>0</v>
      </c>
      <c r="BY151" s="160">
        <f>SUMPRODUCT((BX$3=المنصرف!$E$3:$E$717)*1,('بيان العهد والتسويات'!$C151=المنصرف!$C$3:$C$717)*1,المنصرف!$J$3:$J$717)</f>
        <v>0</v>
      </c>
      <c r="BZ151" s="160">
        <f>SUMPRODUCT((BZ$3=المنصرف!$E$3:$E$717)*1,('بيان العهد والتسويات'!$C151=المنصرف!$C$3:$C$717)*1,المنصرف!$G$3:$G$717)</f>
        <v>0</v>
      </c>
      <c r="CA151" s="160">
        <f>SUMPRODUCT((BZ$3=المنصرف!$E$3:$E$717)*1,('بيان العهد والتسويات'!$C151=المنصرف!$C$3:$C$717)*1,المنصرف!$J$3:$J$717)</f>
        <v>0</v>
      </c>
      <c r="CB151" s="160">
        <f>SUMPRODUCT((CB$3=المنصرف!$E$3:$E$717)*1,('بيان العهد والتسويات'!$C151=المنصرف!$C$3:$C$717)*1,المنصرف!$G$3:$G$717)</f>
        <v>0</v>
      </c>
      <c r="CC151" s="160">
        <f>SUMPRODUCT((CB$3=المنصرف!$E$3:$E$717)*1,('بيان العهد والتسويات'!$C151=المنصرف!$C$3:$C$717)*1,المنصرف!$J$3:$J$717)</f>
        <v>0</v>
      </c>
      <c r="CD151" s="160">
        <f>SUMPRODUCT((CD$3=المنصرف!$E$3:$E$717)*1,('بيان العهد والتسويات'!$C151=المنصرف!$C$3:$C$717)*1,المنصرف!$G$3:$G$717)</f>
        <v>0</v>
      </c>
      <c r="CE151" s="160">
        <f>SUMPRODUCT((CD$3=المنصرف!$E$3:$E$717)*1,('بيان العهد والتسويات'!$C151=المنصرف!$C$3:$C$717)*1,المنصرف!$J$3:$J$717)</f>
        <v>0</v>
      </c>
      <c r="CF151" s="160">
        <f>SUMPRODUCT((CF$3=المنصرف!$E$3:$E$717)*1,('بيان العهد والتسويات'!$C151=المنصرف!$C$3:$C$717)*1,المنصرف!$G$3:$G$717)</f>
        <v>0</v>
      </c>
      <c r="CG151" s="160">
        <f>SUMPRODUCT((CF$3=المنصرف!$E$3:$E$717)*1,('بيان العهد والتسويات'!$C151=المنصرف!$C$3:$C$717)*1,المنصرف!$J$3:$J$717)</f>
        <v>0</v>
      </c>
      <c r="CH151" s="160">
        <f>SUMPRODUCT((CH$3=المنصرف!$E$3:$E$717)*1,('بيان العهد والتسويات'!$C151=المنصرف!$C$3:$C$717)*1,المنصرف!$G$3:$G$717)</f>
        <v>0</v>
      </c>
      <c r="CI151" s="160">
        <f>SUMPRODUCT((CH$3=المنصرف!$E$3:$E$717)*1,('بيان العهد والتسويات'!$C151=المنصرف!$C$3:$C$717)*1,المنصرف!$J$3:$J$717)</f>
        <v>0</v>
      </c>
      <c r="CJ151" s="160">
        <f>SUMPRODUCT((CJ$3=المنصرف!$E$3:$E$717)*1,('بيان العهد والتسويات'!$C151=المنصرف!$C$3:$C$717)*1,المنصرف!$G$3:$G$717)</f>
        <v>0</v>
      </c>
      <c r="CK151" s="160">
        <f>SUMPRODUCT((CJ$3=المنصرف!$E$3:$E$717)*1,('بيان العهد والتسويات'!$C151=المنصرف!$C$3:$C$717)*1,المنصرف!$J$3:$J$717)</f>
        <v>0</v>
      </c>
      <c r="CL151" s="160">
        <f>SUMPRODUCT((CL$3=المنصرف!$E$3:$E$717)*1,('بيان العهد والتسويات'!$C151=المنصرف!$C$3:$C$717)*1,المنصرف!$G$3:$G$717)</f>
        <v>0</v>
      </c>
      <c r="CM151" s="160">
        <f>SUMPRODUCT((CL$3=المنصرف!$E$3:$E$717)*1,('بيان العهد والتسويات'!$C151=المنصرف!$C$3:$C$717)*1,المنصرف!$J$3:$J$717)</f>
        <v>0</v>
      </c>
      <c r="CN151" s="160">
        <f>SUMPRODUCT((CN$3=المنصرف!$E$3:$E$717)*1,('بيان العهد والتسويات'!$C151=المنصرف!$C$3:$C$717)*1,المنصرف!$G$3:$G$717)</f>
        <v>0</v>
      </c>
      <c r="CO151" s="160">
        <f>SUMPRODUCT((CN$3=المنصرف!$E$3:$E$717)*1,('بيان العهد والتسويات'!$C151=المنصرف!$C$3:$C$717)*1,المنصرف!$J$3:$J$717)</f>
        <v>0</v>
      </c>
      <c r="CP151" s="160">
        <f>SUMPRODUCT((CP$3=المنصرف!$E$3:$E$717)*1,('بيان العهد والتسويات'!$C151=المنصرف!$C$3:$C$717)*1,المنصرف!$G$3:$G$717)</f>
        <v>0</v>
      </c>
      <c r="CQ151" s="160">
        <f>SUMPRODUCT((CP$3=المنصرف!$E$3:$E$717)*1,('بيان العهد والتسويات'!$C151=المنصرف!$C$3:$C$717)*1,المنصرف!$J$3:$J$717)</f>
        <v>0</v>
      </c>
      <c r="CR151" s="160">
        <f>SUMPRODUCT((CR$3=المنصرف!$E$3:$E$717)*1,('بيان العهد والتسويات'!$C151=المنصرف!$C$3:$C$717)*1,المنصرف!$G$3:$G$717)</f>
        <v>0</v>
      </c>
      <c r="CS151" s="160">
        <f>SUMPRODUCT((CR$3=المنصرف!$E$3:$E$717)*1,('بيان العهد والتسويات'!$C151=المنصرف!$C$3:$C$717)*1,المنصرف!$J$3:$J$717)</f>
        <v>0</v>
      </c>
      <c r="CT151" s="160">
        <f>SUMPRODUCT((CT$3=المنصرف!$E$3:$E$717)*1,('بيان العهد والتسويات'!$C151=المنصرف!$C$3:$C$717)*1,المنصرف!$G$3:$G$717)</f>
        <v>0</v>
      </c>
      <c r="CU151" s="160">
        <f>SUMPRODUCT((CT$3=المنصرف!$E$3:$E$717)*1,('بيان العهد والتسويات'!$C151=المنصرف!$C$3:$C$717)*1,المنصرف!$J$3:$J$717)</f>
        <v>0</v>
      </c>
      <c r="CV151" s="160">
        <f>SUMPRODUCT((CV$3=المنصرف!$E$3:$E$717)*1,('بيان العهد والتسويات'!$C151=المنصرف!$C$3:$C$717)*1,المنصرف!$G$3:$G$717)</f>
        <v>0</v>
      </c>
      <c r="CW151" s="160">
        <f>SUMPRODUCT((CV$3=المنصرف!$E$3:$E$717)*1,('بيان العهد والتسويات'!$C151=المنصرف!$C$3:$C$717)*1,المنصرف!$J$3:$J$717)</f>
        <v>0</v>
      </c>
      <c r="CX151" s="160">
        <f>SUMPRODUCT((CX$3=المنصرف!$E$3:$E$717)*1,('بيان العهد والتسويات'!$C151=المنصرف!$C$3:$C$717)*1,المنصرف!$G$3:$G$717)</f>
        <v>0</v>
      </c>
      <c r="CY151" s="160">
        <f>SUMPRODUCT((CX$3=المنصرف!$E$3:$E$717)*1,('بيان العهد والتسويات'!$C151=المنصرف!$C$3:$C$717)*1,المنصرف!$J$3:$J$717)</f>
        <v>0</v>
      </c>
      <c r="CZ151" s="160">
        <f>SUMPRODUCT((CZ$3=المنصرف!$E$3:$E$717)*1,('بيان العهد والتسويات'!$C151=المنصرف!$C$3:$C$717)*1,المنصرف!$G$3:$G$717)</f>
        <v>0</v>
      </c>
      <c r="DA151" s="160">
        <f>SUMPRODUCT((CZ$3=المنصرف!$E$3:$E$717)*1,('بيان العهد والتسويات'!$C151=المنصرف!$C$3:$C$717)*1,المنصرف!$J$3:$J$717)</f>
        <v>0</v>
      </c>
    </row>
    <row r="152" spans="3:105" ht="20.25" x14ac:dyDescent="0.15">
      <c r="C152" s="134">
        <v>45984</v>
      </c>
      <c r="D152" s="121">
        <f>SUMPRODUCT(($D$3=المنصرف!$E$3:$E$717)*1,('بيان العهد والتسويات'!$C152=المنصرف!$C$3:$C$717)*1,المنصرف!$G$3:$G$717)</f>
        <v>0</v>
      </c>
      <c r="E152" s="122">
        <f>SUMPRODUCT(($D$3=المنصرف!$E$3:$E$717)*1,('بيان العهد والتسويات'!$C152=المنصرف!$C$3:$C$717)*1,المنصرف!$J$3:$J$717)</f>
        <v>0</v>
      </c>
      <c r="F152" s="124">
        <f>SUMPRODUCT(($F$3=المنصرف!$E$3:$E$717)*1,('بيان العهد والتسويات'!$C152=المنصرف!$C$3:$C$717)*1,المنصرف!$G$3:$G$717)</f>
        <v>0</v>
      </c>
      <c r="G152" s="123">
        <f>SUMPRODUCT(($F$3=المنصرف!$E$3:$E$717)*1,('بيان العهد والتسويات'!$C152=المنصرف!$C$3:$C$717)*1,المنصرف!$J$3:$J$717)</f>
        <v>0</v>
      </c>
      <c r="H152" s="121">
        <f>SUMPRODUCT(($H$3=المنصرف!$E$3:$E$717)*1,('بيان العهد والتسويات'!$C152=المنصرف!$C$3:$C$717)*1,المنصرف!$G$3:$G$717)</f>
        <v>0</v>
      </c>
      <c r="I152" s="122">
        <f>SUMPRODUCT(($H$3=المنصرف!$E$3:$E$717)*1,('بيان العهد والتسويات'!$C152=المنصرف!$C$3:$C$717)*1,المنصرف!$J$3:$J$717)</f>
        <v>0</v>
      </c>
      <c r="J152" s="124">
        <f>SUMPRODUCT(($J$3=المنصرف!$E$3:$E$717)*1,('بيان العهد والتسويات'!$C152=المنصرف!$C$3:$C$717)*1,المنصرف!$G$3:$G$717)</f>
        <v>0</v>
      </c>
      <c r="K152" s="123">
        <f>SUMPRODUCT(($J$3=المنصرف!$E$3:$E$717)*1,('بيان العهد والتسويات'!$C152=المنصرف!$C$3:$C$717)*1,المنصرف!$J$3:$J$717)</f>
        <v>0</v>
      </c>
      <c r="L152" s="121">
        <f>SUMPRODUCT(($L$3=المنصرف!$E$3:$E$717)*1,('بيان العهد والتسويات'!$C152=المنصرف!$C$3:$C$717)*1,المنصرف!$G$3:$G$717)</f>
        <v>0</v>
      </c>
      <c r="M152" s="122">
        <f>SUMPRODUCT(($L$3=المنصرف!$E$3:$E$717)*1,('بيان العهد والتسويات'!$C152=المنصرف!$C$3:$C$717)*1,المنصرف!$J$3:$J$717)</f>
        <v>0</v>
      </c>
      <c r="N152" s="124">
        <f>SUMPRODUCT(($N$3=المنصرف!$E$3:$E$717)*1,('بيان العهد والتسويات'!$C152=المنصرف!$C$3:$C$717)*1,المنصرف!$G$3:$G$717)</f>
        <v>0</v>
      </c>
      <c r="O152" s="123">
        <f>SUMPRODUCT(($N$3=المنصرف!$E$3:$E$717)*1,('بيان العهد والتسويات'!$C152=المنصرف!$C$3:$C$717)*1,المنصرف!$J$3:$J$717)</f>
        <v>0</v>
      </c>
      <c r="P152" s="121">
        <f>SUMPRODUCT(($P$3=المنصرف!$E$3:$E$717)*1,('بيان العهد والتسويات'!$C152=المنصرف!$C$3:$C$717)*1,المنصرف!$G$3:$G$717)</f>
        <v>0</v>
      </c>
      <c r="Q152" s="122">
        <f>SUMPRODUCT(($P$3=المنصرف!$E$3:$E$717)*1,('بيان العهد والتسويات'!$C152=المنصرف!$C$3:$C$717)*1,المنصرف!$J$3:$J$717)</f>
        <v>0</v>
      </c>
      <c r="R152" s="124">
        <f>SUMPRODUCT(($R$3=المنصرف!$E$3:$E$717)*1,('بيان العهد والتسويات'!$C152=المنصرف!$C$3:$C$717)*1,المنصرف!$G$3:$G$717)</f>
        <v>0</v>
      </c>
      <c r="S152" s="123">
        <f>SUMPRODUCT(($R$3=المنصرف!$E$3:$E$717)*1,('بيان العهد والتسويات'!$C152=المنصرف!$C$3:$C$717)*1,المنصرف!$J$3:$J$717)</f>
        <v>0</v>
      </c>
      <c r="T152" s="121">
        <f>SUMPRODUCT(($T$3=المنصرف!$E$3:$E$717)*1,('بيان العهد والتسويات'!$C152=المنصرف!$C$3:$C$717)*1,المنصرف!$G$3:$G$717)</f>
        <v>0</v>
      </c>
      <c r="U152" s="122">
        <f>SUMPRODUCT(($T$3=المنصرف!$E$3:$E$717)*1,('بيان العهد والتسويات'!$C152=المنصرف!$C$3:$C$717)*1,المنصرف!$J$3:$J$717)</f>
        <v>0</v>
      </c>
      <c r="V152" s="124">
        <f>SUMPRODUCT(($V$3=المنصرف!$E$3:$E$717)*1,('بيان العهد والتسويات'!$C152=المنصرف!$C$3:$C$717)*1,المنصرف!$G$3:$G$717)</f>
        <v>0</v>
      </c>
      <c r="W152" s="123">
        <f>SUMPRODUCT(($V$3=المنصرف!$E$3:$E$717)*1,('بيان العهد والتسويات'!$C152=المنصرف!$C$3:$C$717)*1,المنصرف!$J$3:$J$717)</f>
        <v>0</v>
      </c>
      <c r="X152" s="121">
        <f>SUMPRODUCT(($X$3=المنصرف!$E$3:$E$717)*1,('بيان العهد والتسويات'!$C152=المنصرف!$C$3:$C$717)*1,المنصرف!$G$3:$G$717)</f>
        <v>0</v>
      </c>
      <c r="Y152" s="122">
        <f>SUMPRODUCT(($X$3=المنصرف!$E$3:$E$717)*1,('بيان العهد والتسويات'!$C152=المنصرف!$C$3:$C$717)*1,المنصرف!$J$3:$J$717)</f>
        <v>0</v>
      </c>
      <c r="Z152" s="124">
        <f>SUMPRODUCT(($Z$3=المنصرف!$E$3:$E$717)*1,('بيان العهد والتسويات'!$C152=المنصرف!$C$3:$C$717)*1,المنصرف!$G$3:$G$717)</f>
        <v>0</v>
      </c>
      <c r="AA152" s="123">
        <f>SUMPRODUCT(($Z$3=المنصرف!$E$3:$E$717)*1,('بيان العهد والتسويات'!$C152=المنصرف!$C$3:$C$717)*1,المنصرف!$J$3:$J$717)</f>
        <v>0</v>
      </c>
      <c r="AB152" s="121">
        <f>SUMPRODUCT(($AB$3=المنصرف!$E$3:$E$717)*1,('بيان العهد والتسويات'!$C152=المنصرف!$C$3:$C$717)*1,المنصرف!$G$3:$G$717)</f>
        <v>0</v>
      </c>
      <c r="AC152" s="122">
        <f>SUMPRODUCT(($AB$3=المنصرف!$E$3:$E$717)*1,('بيان العهد والتسويات'!$C152=المنصرف!$C$3:$C$717)*1,المنصرف!$J$3:$J$717)</f>
        <v>0</v>
      </c>
      <c r="AD152" s="124">
        <f>SUMPRODUCT(($AD$3=المنصرف!$E$3:$E$717)*1,('بيان العهد والتسويات'!$C152=المنصرف!$C$3:$C$717)*1,المنصرف!$G$3:$G$717)</f>
        <v>0</v>
      </c>
      <c r="AE152" s="123">
        <f>SUMPRODUCT(($AD$3=المنصرف!$E$3:$E$717)*1,('بيان العهد والتسويات'!$C152=المنصرف!$C$3:$C$717)*1,المنصرف!$J$3:$J$717)</f>
        <v>0</v>
      </c>
      <c r="AF152" s="121">
        <f>SUMPRODUCT(($AF$3=المنصرف!$E$3:$E$717)*1,('بيان العهد والتسويات'!$C152=المنصرف!$C$3:$C$717)*1,المنصرف!$G$3:$G$717)</f>
        <v>0</v>
      </c>
      <c r="AG152" s="122">
        <f>SUMPRODUCT(($AF$3=المنصرف!$E$3:$E$717)*1,('بيان العهد والتسويات'!$C152=المنصرف!$C$3:$C$717)*1,المنصرف!$J$3:$J$717)</f>
        <v>0</v>
      </c>
      <c r="AH152" s="124">
        <f>SUMPRODUCT(($AH$3=المنصرف!$E$3:$E$717)*1,('بيان العهد والتسويات'!$C152=المنصرف!$C$3:$C$717)*1,المنصرف!$G$3:$G$717)</f>
        <v>0</v>
      </c>
      <c r="AI152" s="123">
        <f>SUMPRODUCT(($AH$3=المنصرف!$E$3:$E$717)*1,('بيان العهد والتسويات'!$C152=المنصرف!$C$3:$C$717)*1,المنصرف!$J$3:$J$717)</f>
        <v>0</v>
      </c>
      <c r="AJ152" s="145">
        <f>SUMPRODUCT((AJ$3=المنصرف!$E$3:$E$717)*1,('بيان العهد والتسويات'!$C152=المنصرف!$C$3:$C$717)*1,المنصرف!$G$3:$G$717)</f>
        <v>0</v>
      </c>
      <c r="AK152" s="145">
        <f>SUMPRODUCT((AJ$3=المنصرف!$E$3:$E$717)*1,('بيان العهد والتسويات'!$C152=المنصرف!$C$3:$C$717)*1,المنصرف!$J$3:$J$717)</f>
        <v>0</v>
      </c>
      <c r="AL152" s="161">
        <f>SUMPRODUCT((AL$3=المنصرف!$E$3:$E$717)*1,('بيان العهد والتسويات'!$C152=المنصرف!$C$3:$C$717)*1,المنصرف!$G$3:$G$717)</f>
        <v>0</v>
      </c>
      <c r="AM152" s="161">
        <f>SUMPRODUCT((AL$3=المنصرف!$E$3:$E$717)*1,('بيان العهد والتسويات'!$C152=المنصرف!$C$3:$C$717)*1,المنصرف!$J$3:$J$717)</f>
        <v>0</v>
      </c>
      <c r="AN152" s="160">
        <f>SUMPRODUCT((AN$3=المنصرف!$E$3:$E$717)*1,('بيان العهد والتسويات'!$C152=المنصرف!$C$3:$C$717)*1,المنصرف!$G$3:$G$717)</f>
        <v>0</v>
      </c>
      <c r="AO152" s="160">
        <f>SUMPRODUCT((AN$3=المنصرف!$E$3:$E$717)*1,('بيان العهد والتسويات'!$C152=المنصرف!$C$3:$C$717)*1,المنصرف!$J$3:$J$717)</f>
        <v>0</v>
      </c>
      <c r="AP152" s="160">
        <f>SUMPRODUCT((AP$3=المنصرف!$E$3:$E$717)*1,('بيان العهد والتسويات'!$C152=المنصرف!$C$3:$C$717)*1,المنصرف!$G$3:$G$717)</f>
        <v>0</v>
      </c>
      <c r="AQ152" s="160">
        <f>SUMPRODUCT((AP$3=المنصرف!$E$3:$E$717)*1,('بيان العهد والتسويات'!$C152=المنصرف!$C$3:$C$717)*1,المنصرف!$J$3:$J$717)</f>
        <v>0</v>
      </c>
      <c r="AR152" s="160">
        <f>SUMPRODUCT((AR$3=المنصرف!$E$3:$E$717)*1,('بيان العهد والتسويات'!$C152=المنصرف!$C$3:$C$717)*1,المنصرف!$G$3:$G$717)</f>
        <v>0</v>
      </c>
      <c r="AS152" s="160">
        <f>SUMPRODUCT((AR$3=المنصرف!$E$3:$E$717)*1,('بيان العهد والتسويات'!$C152=المنصرف!$C$3:$C$717)*1,المنصرف!$J$3:$J$717)</f>
        <v>0</v>
      </c>
      <c r="AT152" s="160">
        <f>SUMPRODUCT((AT$3=المنصرف!$E$3:$E$717)*1,('بيان العهد والتسويات'!$C152=المنصرف!$C$3:$C$717)*1,المنصرف!$G$3:$G$717)</f>
        <v>0</v>
      </c>
      <c r="AU152" s="160">
        <f>SUMPRODUCT((AT$3=المنصرف!$E$3:$E$717)*1,('بيان العهد والتسويات'!$C152=المنصرف!$C$3:$C$717)*1,المنصرف!$J$3:$J$717)</f>
        <v>0</v>
      </c>
      <c r="AV152" s="160">
        <f>SUMPRODUCT((AV$3=المنصرف!$E$3:$E$717)*1,('بيان العهد والتسويات'!$C152=المنصرف!$C$3:$C$717)*1,المنصرف!$G$3:$G$717)</f>
        <v>0</v>
      </c>
      <c r="AW152" s="160">
        <f>SUMPRODUCT((AV$3=المنصرف!$E$3:$E$717)*1,('بيان العهد والتسويات'!$C152=المنصرف!$C$3:$C$717)*1,المنصرف!$J$3:$J$717)</f>
        <v>0</v>
      </c>
      <c r="AX152" s="160">
        <f>SUMPRODUCT((AX$3=المنصرف!$E$3:$E$717)*1,('بيان العهد والتسويات'!$C152=المنصرف!$C$3:$C$717)*1,المنصرف!$G$3:$G$717)</f>
        <v>0</v>
      </c>
      <c r="AY152" s="160">
        <f>SUMPRODUCT((AX$3=المنصرف!$E$3:$E$717)*1,('بيان العهد والتسويات'!$C152=المنصرف!$C$3:$C$717)*1,المنصرف!$J$3:$J$717)</f>
        <v>0</v>
      </c>
      <c r="AZ152" s="160">
        <f>SUMPRODUCT((AZ$3=المنصرف!$E$3:$E$717)*1,('بيان العهد والتسويات'!$C152=المنصرف!$C$3:$C$717)*1,المنصرف!$G$3:$G$717)</f>
        <v>0</v>
      </c>
      <c r="BA152" s="160">
        <f>SUMPRODUCT((AZ$3=المنصرف!$E$3:$E$717)*1,('بيان العهد والتسويات'!$C152=المنصرف!$C$3:$C$717)*1,المنصرف!$J$3:$J$717)</f>
        <v>0</v>
      </c>
      <c r="BB152" s="160">
        <f>SUMPRODUCT((BB$3=المنصرف!$E$3:$E$717)*1,('بيان العهد والتسويات'!$C152=المنصرف!$C$3:$C$717)*1,المنصرف!$G$3:$G$717)</f>
        <v>0</v>
      </c>
      <c r="BC152" s="160">
        <f>SUMPRODUCT((BB$3=المنصرف!$E$3:$E$717)*1,('بيان العهد والتسويات'!$C152=المنصرف!$C$3:$C$717)*1,المنصرف!$J$3:$J$717)</f>
        <v>0</v>
      </c>
      <c r="BD152" s="160">
        <f>SUMPRODUCT((BD$3=المنصرف!$E$3:$E$717)*1,('بيان العهد والتسويات'!$C152=المنصرف!$C$3:$C$717)*1,المنصرف!$G$3:$G$717)</f>
        <v>0</v>
      </c>
      <c r="BE152" s="160">
        <f>SUMPRODUCT((BD$3=المنصرف!$E$3:$E$717)*1,('بيان العهد والتسويات'!$C152=المنصرف!$C$3:$C$717)*1,المنصرف!$J$3:$J$717)</f>
        <v>0</v>
      </c>
      <c r="BF152" s="160">
        <f>SUMPRODUCT((BF$3=المنصرف!$E$3:$E$717)*1,('بيان العهد والتسويات'!$C152=المنصرف!$C$3:$C$717)*1,المنصرف!$G$3:$G$717)</f>
        <v>0</v>
      </c>
      <c r="BG152" s="160">
        <f>SUMPRODUCT((BF$3=المنصرف!$E$3:$E$717)*1,('بيان العهد والتسويات'!$C152=المنصرف!$C$3:$C$717)*1,المنصرف!$J$3:$J$717)</f>
        <v>0</v>
      </c>
      <c r="BH152" s="160">
        <f>SUMPRODUCT((BH$3=المنصرف!$E$3:$E$717)*1,('بيان العهد والتسويات'!$C152=المنصرف!$C$3:$C$717)*1,المنصرف!$G$3:$G$717)</f>
        <v>0</v>
      </c>
      <c r="BI152" s="160">
        <f>SUMPRODUCT((BH$3=المنصرف!$E$3:$E$717)*1,('بيان العهد والتسويات'!$C152=المنصرف!$C$3:$C$717)*1,المنصرف!$J$3:$J$717)</f>
        <v>0</v>
      </c>
      <c r="BJ152" s="160">
        <f>SUMPRODUCT((BJ$3=المنصرف!$E$3:$E$717)*1,('بيان العهد والتسويات'!$C152=المنصرف!$C$3:$C$717)*1,المنصرف!$G$3:$G$717)</f>
        <v>0</v>
      </c>
      <c r="BK152" s="160">
        <f>SUMPRODUCT((BJ$3=المنصرف!$E$3:$E$717)*1,('بيان العهد والتسويات'!$C152=المنصرف!$C$3:$C$717)*1,المنصرف!$J$3:$J$717)</f>
        <v>0</v>
      </c>
      <c r="BL152" s="160">
        <f>SUMPRODUCT((BL$3=المنصرف!$E$3:$E$717)*1,('بيان العهد والتسويات'!$C152=المنصرف!$C$3:$C$717)*1,المنصرف!$G$3:$G$717)</f>
        <v>0</v>
      </c>
      <c r="BM152" s="160">
        <f>SUMPRODUCT((BL$3=المنصرف!$E$3:$E$717)*1,('بيان العهد والتسويات'!$C152=المنصرف!$C$3:$C$717)*1,المنصرف!$J$3:$J$717)</f>
        <v>0</v>
      </c>
      <c r="BN152" s="160">
        <f>SUMPRODUCT((BN$3=المنصرف!$E$3:$E$717)*1,('بيان العهد والتسويات'!$C152=المنصرف!$C$3:$C$717)*1,المنصرف!$G$3:$G$717)</f>
        <v>0</v>
      </c>
      <c r="BO152" s="160">
        <f>SUMPRODUCT((BN$3=المنصرف!$E$3:$E$717)*1,('بيان العهد والتسويات'!$C152=المنصرف!$C$3:$C$717)*1,المنصرف!$J$3:$J$717)</f>
        <v>0</v>
      </c>
      <c r="BP152" s="160">
        <f>SUMPRODUCT((BP$3=المنصرف!$E$3:$E$717)*1,('بيان العهد والتسويات'!$C152=المنصرف!$C$3:$C$717)*1,المنصرف!$G$3:$G$717)</f>
        <v>0</v>
      </c>
      <c r="BQ152" s="160">
        <f>SUMPRODUCT((BP$3=المنصرف!$E$3:$E$717)*1,('بيان العهد والتسويات'!$C152=المنصرف!$C$3:$C$717)*1,المنصرف!$J$3:$J$717)</f>
        <v>0</v>
      </c>
      <c r="BR152" s="160">
        <f>SUMPRODUCT((BR$3=المنصرف!$E$3:$E$717)*1,('بيان العهد والتسويات'!$C152=المنصرف!$C$3:$C$717)*1,المنصرف!$G$3:$G$717)</f>
        <v>0</v>
      </c>
      <c r="BS152" s="160">
        <f>SUMPRODUCT((BR$3=المنصرف!$E$3:$E$717)*1,('بيان العهد والتسويات'!$C152=المنصرف!$C$3:$C$717)*1,المنصرف!$J$3:$J$717)</f>
        <v>0</v>
      </c>
      <c r="BT152" s="160">
        <f>SUMPRODUCT((BT$3=المنصرف!$E$3:$E$717)*1,('بيان العهد والتسويات'!$C152=المنصرف!$C$3:$C$717)*1,المنصرف!$G$3:$G$717)</f>
        <v>0</v>
      </c>
      <c r="BU152" s="160">
        <f>SUMPRODUCT((BT$3=المنصرف!$E$3:$E$717)*1,('بيان العهد والتسويات'!$C152=المنصرف!$C$3:$C$717)*1,المنصرف!$J$3:$J$717)</f>
        <v>0</v>
      </c>
      <c r="BV152" s="160">
        <f>SUMPRODUCT((BV$3=المنصرف!$E$3:$E$717)*1,('بيان العهد والتسويات'!$C152=المنصرف!$C$3:$C$717)*1,المنصرف!$G$3:$G$717)</f>
        <v>0</v>
      </c>
      <c r="BW152" s="160">
        <f>SUMPRODUCT((BV$3=المنصرف!$E$3:$E$717)*1,('بيان العهد والتسويات'!$C152=المنصرف!$C$3:$C$717)*1,المنصرف!$J$3:$J$717)</f>
        <v>0</v>
      </c>
      <c r="BX152" s="160">
        <f>SUMPRODUCT((BX$3=المنصرف!$E$3:$E$717)*1,('بيان العهد والتسويات'!$C152=المنصرف!$C$3:$C$717)*1,المنصرف!$G$3:$G$717)</f>
        <v>0</v>
      </c>
      <c r="BY152" s="160">
        <f>SUMPRODUCT((BX$3=المنصرف!$E$3:$E$717)*1,('بيان العهد والتسويات'!$C152=المنصرف!$C$3:$C$717)*1,المنصرف!$J$3:$J$717)</f>
        <v>0</v>
      </c>
      <c r="BZ152" s="160">
        <f>SUMPRODUCT((BZ$3=المنصرف!$E$3:$E$717)*1,('بيان العهد والتسويات'!$C152=المنصرف!$C$3:$C$717)*1,المنصرف!$G$3:$G$717)</f>
        <v>0</v>
      </c>
      <c r="CA152" s="160">
        <f>SUMPRODUCT((BZ$3=المنصرف!$E$3:$E$717)*1,('بيان العهد والتسويات'!$C152=المنصرف!$C$3:$C$717)*1,المنصرف!$J$3:$J$717)</f>
        <v>0</v>
      </c>
      <c r="CB152" s="160">
        <f>SUMPRODUCT((CB$3=المنصرف!$E$3:$E$717)*1,('بيان العهد والتسويات'!$C152=المنصرف!$C$3:$C$717)*1,المنصرف!$G$3:$G$717)</f>
        <v>0</v>
      </c>
      <c r="CC152" s="160">
        <f>SUMPRODUCT((CB$3=المنصرف!$E$3:$E$717)*1,('بيان العهد والتسويات'!$C152=المنصرف!$C$3:$C$717)*1,المنصرف!$J$3:$J$717)</f>
        <v>0</v>
      </c>
      <c r="CD152" s="160">
        <f>SUMPRODUCT((CD$3=المنصرف!$E$3:$E$717)*1,('بيان العهد والتسويات'!$C152=المنصرف!$C$3:$C$717)*1,المنصرف!$G$3:$G$717)</f>
        <v>0</v>
      </c>
      <c r="CE152" s="160">
        <f>SUMPRODUCT((CD$3=المنصرف!$E$3:$E$717)*1,('بيان العهد والتسويات'!$C152=المنصرف!$C$3:$C$717)*1,المنصرف!$J$3:$J$717)</f>
        <v>0</v>
      </c>
      <c r="CF152" s="160">
        <f>SUMPRODUCT((CF$3=المنصرف!$E$3:$E$717)*1,('بيان العهد والتسويات'!$C152=المنصرف!$C$3:$C$717)*1,المنصرف!$G$3:$G$717)</f>
        <v>0</v>
      </c>
      <c r="CG152" s="160">
        <f>SUMPRODUCT((CF$3=المنصرف!$E$3:$E$717)*1,('بيان العهد والتسويات'!$C152=المنصرف!$C$3:$C$717)*1,المنصرف!$J$3:$J$717)</f>
        <v>0</v>
      </c>
      <c r="CH152" s="160">
        <f>SUMPRODUCT((CH$3=المنصرف!$E$3:$E$717)*1,('بيان العهد والتسويات'!$C152=المنصرف!$C$3:$C$717)*1,المنصرف!$G$3:$G$717)</f>
        <v>0</v>
      </c>
      <c r="CI152" s="160">
        <f>SUMPRODUCT((CH$3=المنصرف!$E$3:$E$717)*1,('بيان العهد والتسويات'!$C152=المنصرف!$C$3:$C$717)*1,المنصرف!$J$3:$J$717)</f>
        <v>0</v>
      </c>
      <c r="CJ152" s="160">
        <f>SUMPRODUCT((CJ$3=المنصرف!$E$3:$E$717)*1,('بيان العهد والتسويات'!$C152=المنصرف!$C$3:$C$717)*1,المنصرف!$G$3:$G$717)</f>
        <v>0</v>
      </c>
      <c r="CK152" s="160">
        <f>SUMPRODUCT((CJ$3=المنصرف!$E$3:$E$717)*1,('بيان العهد والتسويات'!$C152=المنصرف!$C$3:$C$717)*1,المنصرف!$J$3:$J$717)</f>
        <v>0</v>
      </c>
      <c r="CL152" s="160">
        <f>SUMPRODUCT((CL$3=المنصرف!$E$3:$E$717)*1,('بيان العهد والتسويات'!$C152=المنصرف!$C$3:$C$717)*1,المنصرف!$G$3:$G$717)</f>
        <v>0</v>
      </c>
      <c r="CM152" s="160">
        <f>SUMPRODUCT((CL$3=المنصرف!$E$3:$E$717)*1,('بيان العهد والتسويات'!$C152=المنصرف!$C$3:$C$717)*1,المنصرف!$J$3:$J$717)</f>
        <v>0</v>
      </c>
      <c r="CN152" s="160">
        <f>SUMPRODUCT((CN$3=المنصرف!$E$3:$E$717)*1,('بيان العهد والتسويات'!$C152=المنصرف!$C$3:$C$717)*1,المنصرف!$G$3:$G$717)</f>
        <v>0</v>
      </c>
      <c r="CO152" s="160">
        <f>SUMPRODUCT((CN$3=المنصرف!$E$3:$E$717)*1,('بيان العهد والتسويات'!$C152=المنصرف!$C$3:$C$717)*1,المنصرف!$J$3:$J$717)</f>
        <v>0</v>
      </c>
      <c r="CP152" s="160">
        <f>SUMPRODUCT((CP$3=المنصرف!$E$3:$E$717)*1,('بيان العهد والتسويات'!$C152=المنصرف!$C$3:$C$717)*1,المنصرف!$G$3:$G$717)</f>
        <v>0</v>
      </c>
      <c r="CQ152" s="160">
        <f>SUMPRODUCT((CP$3=المنصرف!$E$3:$E$717)*1,('بيان العهد والتسويات'!$C152=المنصرف!$C$3:$C$717)*1,المنصرف!$J$3:$J$717)</f>
        <v>0</v>
      </c>
      <c r="CR152" s="160">
        <f>SUMPRODUCT((CR$3=المنصرف!$E$3:$E$717)*1,('بيان العهد والتسويات'!$C152=المنصرف!$C$3:$C$717)*1,المنصرف!$G$3:$G$717)</f>
        <v>0</v>
      </c>
      <c r="CS152" s="160">
        <f>SUMPRODUCT((CR$3=المنصرف!$E$3:$E$717)*1,('بيان العهد والتسويات'!$C152=المنصرف!$C$3:$C$717)*1,المنصرف!$J$3:$J$717)</f>
        <v>0</v>
      </c>
      <c r="CT152" s="160">
        <f>SUMPRODUCT((CT$3=المنصرف!$E$3:$E$717)*1,('بيان العهد والتسويات'!$C152=المنصرف!$C$3:$C$717)*1,المنصرف!$G$3:$G$717)</f>
        <v>0</v>
      </c>
      <c r="CU152" s="160">
        <f>SUMPRODUCT((CT$3=المنصرف!$E$3:$E$717)*1,('بيان العهد والتسويات'!$C152=المنصرف!$C$3:$C$717)*1,المنصرف!$J$3:$J$717)</f>
        <v>0</v>
      </c>
      <c r="CV152" s="160">
        <f>SUMPRODUCT((CV$3=المنصرف!$E$3:$E$717)*1,('بيان العهد والتسويات'!$C152=المنصرف!$C$3:$C$717)*1,المنصرف!$G$3:$G$717)</f>
        <v>0</v>
      </c>
      <c r="CW152" s="160">
        <f>SUMPRODUCT((CV$3=المنصرف!$E$3:$E$717)*1,('بيان العهد والتسويات'!$C152=المنصرف!$C$3:$C$717)*1,المنصرف!$J$3:$J$717)</f>
        <v>0</v>
      </c>
      <c r="CX152" s="160">
        <f>SUMPRODUCT((CX$3=المنصرف!$E$3:$E$717)*1,('بيان العهد والتسويات'!$C152=المنصرف!$C$3:$C$717)*1,المنصرف!$G$3:$G$717)</f>
        <v>0</v>
      </c>
      <c r="CY152" s="160">
        <f>SUMPRODUCT((CX$3=المنصرف!$E$3:$E$717)*1,('بيان العهد والتسويات'!$C152=المنصرف!$C$3:$C$717)*1,المنصرف!$J$3:$J$717)</f>
        <v>0</v>
      </c>
      <c r="CZ152" s="160">
        <f>SUMPRODUCT((CZ$3=المنصرف!$E$3:$E$717)*1,('بيان العهد والتسويات'!$C152=المنصرف!$C$3:$C$717)*1,المنصرف!$G$3:$G$717)</f>
        <v>0</v>
      </c>
      <c r="DA152" s="160">
        <f>SUMPRODUCT((CZ$3=المنصرف!$E$3:$E$717)*1,('بيان العهد والتسويات'!$C152=المنصرف!$C$3:$C$717)*1,المنصرف!$J$3:$J$717)</f>
        <v>0</v>
      </c>
    </row>
    <row r="153" spans="3:105" ht="20.25" x14ac:dyDescent="0.15">
      <c r="C153" s="134">
        <v>45985</v>
      </c>
      <c r="D153" s="121">
        <f>SUMPRODUCT(($D$3=المنصرف!$E$3:$E$717)*1,('بيان العهد والتسويات'!$C153=المنصرف!$C$3:$C$717)*1,المنصرف!$G$3:$G$717)</f>
        <v>0</v>
      </c>
      <c r="E153" s="122">
        <f>SUMPRODUCT(($D$3=المنصرف!$E$3:$E$717)*1,('بيان العهد والتسويات'!$C153=المنصرف!$C$3:$C$717)*1,المنصرف!$J$3:$J$717)</f>
        <v>0</v>
      </c>
      <c r="F153" s="124">
        <f>SUMPRODUCT(($F$3=المنصرف!$E$3:$E$717)*1,('بيان العهد والتسويات'!$C153=المنصرف!$C$3:$C$717)*1,المنصرف!$G$3:$G$717)</f>
        <v>0</v>
      </c>
      <c r="G153" s="123">
        <f>SUMPRODUCT(($F$3=المنصرف!$E$3:$E$717)*1,('بيان العهد والتسويات'!$C153=المنصرف!$C$3:$C$717)*1,المنصرف!$J$3:$J$717)</f>
        <v>0</v>
      </c>
      <c r="H153" s="121">
        <f>SUMPRODUCT(($H$3=المنصرف!$E$3:$E$717)*1,('بيان العهد والتسويات'!$C153=المنصرف!$C$3:$C$717)*1,المنصرف!$G$3:$G$717)</f>
        <v>0</v>
      </c>
      <c r="I153" s="122">
        <f>SUMPRODUCT(($H$3=المنصرف!$E$3:$E$717)*1,('بيان العهد والتسويات'!$C153=المنصرف!$C$3:$C$717)*1,المنصرف!$J$3:$J$717)</f>
        <v>0</v>
      </c>
      <c r="J153" s="124">
        <f>SUMPRODUCT(($J$3=المنصرف!$E$3:$E$717)*1,('بيان العهد والتسويات'!$C153=المنصرف!$C$3:$C$717)*1,المنصرف!$G$3:$G$717)</f>
        <v>0</v>
      </c>
      <c r="K153" s="123">
        <f>SUMPRODUCT(($J$3=المنصرف!$E$3:$E$717)*1,('بيان العهد والتسويات'!$C153=المنصرف!$C$3:$C$717)*1,المنصرف!$J$3:$J$717)</f>
        <v>0</v>
      </c>
      <c r="L153" s="121">
        <f>SUMPRODUCT(($L$3=المنصرف!$E$3:$E$717)*1,('بيان العهد والتسويات'!$C153=المنصرف!$C$3:$C$717)*1,المنصرف!$G$3:$G$717)</f>
        <v>0</v>
      </c>
      <c r="M153" s="122">
        <f>SUMPRODUCT(($L$3=المنصرف!$E$3:$E$717)*1,('بيان العهد والتسويات'!$C153=المنصرف!$C$3:$C$717)*1,المنصرف!$J$3:$J$717)</f>
        <v>0</v>
      </c>
      <c r="N153" s="124">
        <f>SUMPRODUCT(($N$3=المنصرف!$E$3:$E$717)*1,('بيان العهد والتسويات'!$C153=المنصرف!$C$3:$C$717)*1,المنصرف!$G$3:$G$717)</f>
        <v>0</v>
      </c>
      <c r="O153" s="123">
        <f>SUMPRODUCT(($N$3=المنصرف!$E$3:$E$717)*1,('بيان العهد والتسويات'!$C153=المنصرف!$C$3:$C$717)*1,المنصرف!$J$3:$J$717)</f>
        <v>0</v>
      </c>
      <c r="P153" s="121">
        <f>SUMPRODUCT(($P$3=المنصرف!$E$3:$E$717)*1,('بيان العهد والتسويات'!$C153=المنصرف!$C$3:$C$717)*1,المنصرف!$G$3:$G$717)</f>
        <v>0</v>
      </c>
      <c r="Q153" s="122">
        <f>SUMPRODUCT(($P$3=المنصرف!$E$3:$E$717)*1,('بيان العهد والتسويات'!$C153=المنصرف!$C$3:$C$717)*1,المنصرف!$J$3:$J$717)</f>
        <v>0</v>
      </c>
      <c r="R153" s="124">
        <f>SUMPRODUCT(($R$3=المنصرف!$E$3:$E$717)*1,('بيان العهد والتسويات'!$C153=المنصرف!$C$3:$C$717)*1,المنصرف!$G$3:$G$717)</f>
        <v>0</v>
      </c>
      <c r="S153" s="123">
        <f>SUMPRODUCT(($R$3=المنصرف!$E$3:$E$717)*1,('بيان العهد والتسويات'!$C153=المنصرف!$C$3:$C$717)*1,المنصرف!$J$3:$J$717)</f>
        <v>0</v>
      </c>
      <c r="T153" s="121">
        <f>SUMPRODUCT(($T$3=المنصرف!$E$3:$E$717)*1,('بيان العهد والتسويات'!$C153=المنصرف!$C$3:$C$717)*1,المنصرف!$G$3:$G$717)</f>
        <v>0</v>
      </c>
      <c r="U153" s="122">
        <f>SUMPRODUCT(($T$3=المنصرف!$E$3:$E$717)*1,('بيان العهد والتسويات'!$C153=المنصرف!$C$3:$C$717)*1,المنصرف!$J$3:$J$717)</f>
        <v>0</v>
      </c>
      <c r="V153" s="124">
        <f>SUMPRODUCT(($V$3=المنصرف!$E$3:$E$717)*1,('بيان العهد والتسويات'!$C153=المنصرف!$C$3:$C$717)*1,المنصرف!$G$3:$G$717)</f>
        <v>0</v>
      </c>
      <c r="W153" s="123">
        <f>SUMPRODUCT(($V$3=المنصرف!$E$3:$E$717)*1,('بيان العهد والتسويات'!$C153=المنصرف!$C$3:$C$717)*1,المنصرف!$J$3:$J$717)</f>
        <v>0</v>
      </c>
      <c r="X153" s="121">
        <f>SUMPRODUCT(($X$3=المنصرف!$E$3:$E$717)*1,('بيان العهد والتسويات'!$C153=المنصرف!$C$3:$C$717)*1,المنصرف!$G$3:$G$717)</f>
        <v>0</v>
      </c>
      <c r="Y153" s="122">
        <f>SUMPRODUCT(($X$3=المنصرف!$E$3:$E$717)*1,('بيان العهد والتسويات'!$C153=المنصرف!$C$3:$C$717)*1,المنصرف!$J$3:$J$717)</f>
        <v>0</v>
      </c>
      <c r="Z153" s="124">
        <f>SUMPRODUCT(($Z$3=المنصرف!$E$3:$E$717)*1,('بيان العهد والتسويات'!$C153=المنصرف!$C$3:$C$717)*1,المنصرف!$G$3:$G$717)</f>
        <v>0</v>
      </c>
      <c r="AA153" s="123">
        <f>SUMPRODUCT(($Z$3=المنصرف!$E$3:$E$717)*1,('بيان العهد والتسويات'!$C153=المنصرف!$C$3:$C$717)*1,المنصرف!$J$3:$J$717)</f>
        <v>0</v>
      </c>
      <c r="AB153" s="121">
        <f>SUMPRODUCT(($AB$3=المنصرف!$E$3:$E$717)*1,('بيان العهد والتسويات'!$C153=المنصرف!$C$3:$C$717)*1,المنصرف!$G$3:$G$717)</f>
        <v>0</v>
      </c>
      <c r="AC153" s="122">
        <f>SUMPRODUCT(($AB$3=المنصرف!$E$3:$E$717)*1,('بيان العهد والتسويات'!$C153=المنصرف!$C$3:$C$717)*1,المنصرف!$J$3:$J$717)</f>
        <v>0</v>
      </c>
      <c r="AD153" s="124">
        <f>SUMPRODUCT(($AD$3=المنصرف!$E$3:$E$717)*1,('بيان العهد والتسويات'!$C153=المنصرف!$C$3:$C$717)*1,المنصرف!$G$3:$G$717)</f>
        <v>0</v>
      </c>
      <c r="AE153" s="123">
        <f>SUMPRODUCT(($AD$3=المنصرف!$E$3:$E$717)*1,('بيان العهد والتسويات'!$C153=المنصرف!$C$3:$C$717)*1,المنصرف!$J$3:$J$717)</f>
        <v>0</v>
      </c>
      <c r="AF153" s="121">
        <f>SUMPRODUCT(($AF$3=المنصرف!$E$3:$E$717)*1,('بيان العهد والتسويات'!$C153=المنصرف!$C$3:$C$717)*1,المنصرف!$G$3:$G$717)</f>
        <v>0</v>
      </c>
      <c r="AG153" s="122">
        <f>SUMPRODUCT(($AF$3=المنصرف!$E$3:$E$717)*1,('بيان العهد والتسويات'!$C153=المنصرف!$C$3:$C$717)*1,المنصرف!$J$3:$J$717)</f>
        <v>0</v>
      </c>
      <c r="AH153" s="124">
        <f>SUMPRODUCT(($AH$3=المنصرف!$E$3:$E$717)*1,('بيان العهد والتسويات'!$C153=المنصرف!$C$3:$C$717)*1,المنصرف!$G$3:$G$717)</f>
        <v>0</v>
      </c>
      <c r="AI153" s="123">
        <f>SUMPRODUCT(($AH$3=المنصرف!$E$3:$E$717)*1,('بيان العهد والتسويات'!$C153=المنصرف!$C$3:$C$717)*1,المنصرف!$J$3:$J$717)</f>
        <v>0</v>
      </c>
      <c r="AJ153" s="145">
        <f>SUMPRODUCT((AJ$3=المنصرف!$E$3:$E$717)*1,('بيان العهد والتسويات'!$C153=المنصرف!$C$3:$C$717)*1,المنصرف!$G$3:$G$717)</f>
        <v>0</v>
      </c>
      <c r="AK153" s="145">
        <f>SUMPRODUCT((AJ$3=المنصرف!$E$3:$E$717)*1,('بيان العهد والتسويات'!$C153=المنصرف!$C$3:$C$717)*1,المنصرف!$J$3:$J$717)</f>
        <v>0</v>
      </c>
      <c r="AL153" s="161">
        <f>SUMPRODUCT((AL$3=المنصرف!$E$3:$E$717)*1,('بيان العهد والتسويات'!$C153=المنصرف!$C$3:$C$717)*1,المنصرف!$G$3:$G$717)</f>
        <v>0</v>
      </c>
      <c r="AM153" s="161">
        <f>SUMPRODUCT((AL$3=المنصرف!$E$3:$E$717)*1,('بيان العهد والتسويات'!$C153=المنصرف!$C$3:$C$717)*1,المنصرف!$J$3:$J$717)</f>
        <v>0</v>
      </c>
      <c r="AN153" s="160">
        <f>SUMPRODUCT((AN$3=المنصرف!$E$3:$E$717)*1,('بيان العهد والتسويات'!$C153=المنصرف!$C$3:$C$717)*1,المنصرف!$G$3:$G$717)</f>
        <v>0</v>
      </c>
      <c r="AO153" s="160">
        <f>SUMPRODUCT((AN$3=المنصرف!$E$3:$E$717)*1,('بيان العهد والتسويات'!$C153=المنصرف!$C$3:$C$717)*1,المنصرف!$J$3:$J$717)</f>
        <v>0</v>
      </c>
      <c r="AP153" s="160">
        <f>SUMPRODUCT((AP$3=المنصرف!$E$3:$E$717)*1,('بيان العهد والتسويات'!$C153=المنصرف!$C$3:$C$717)*1,المنصرف!$G$3:$G$717)</f>
        <v>0</v>
      </c>
      <c r="AQ153" s="160">
        <f>SUMPRODUCT((AP$3=المنصرف!$E$3:$E$717)*1,('بيان العهد والتسويات'!$C153=المنصرف!$C$3:$C$717)*1,المنصرف!$J$3:$J$717)</f>
        <v>0</v>
      </c>
      <c r="AR153" s="160">
        <f>SUMPRODUCT((AR$3=المنصرف!$E$3:$E$717)*1,('بيان العهد والتسويات'!$C153=المنصرف!$C$3:$C$717)*1,المنصرف!$G$3:$G$717)</f>
        <v>0</v>
      </c>
      <c r="AS153" s="160">
        <f>SUMPRODUCT((AR$3=المنصرف!$E$3:$E$717)*1,('بيان العهد والتسويات'!$C153=المنصرف!$C$3:$C$717)*1,المنصرف!$J$3:$J$717)</f>
        <v>0</v>
      </c>
      <c r="AT153" s="160">
        <f>SUMPRODUCT((AT$3=المنصرف!$E$3:$E$717)*1,('بيان العهد والتسويات'!$C153=المنصرف!$C$3:$C$717)*1,المنصرف!$G$3:$G$717)</f>
        <v>0</v>
      </c>
      <c r="AU153" s="160">
        <f>SUMPRODUCT((AT$3=المنصرف!$E$3:$E$717)*1,('بيان العهد والتسويات'!$C153=المنصرف!$C$3:$C$717)*1,المنصرف!$J$3:$J$717)</f>
        <v>0</v>
      </c>
      <c r="AV153" s="160">
        <f>SUMPRODUCT((AV$3=المنصرف!$E$3:$E$717)*1,('بيان العهد والتسويات'!$C153=المنصرف!$C$3:$C$717)*1,المنصرف!$G$3:$G$717)</f>
        <v>0</v>
      </c>
      <c r="AW153" s="160">
        <f>SUMPRODUCT((AV$3=المنصرف!$E$3:$E$717)*1,('بيان العهد والتسويات'!$C153=المنصرف!$C$3:$C$717)*1,المنصرف!$J$3:$J$717)</f>
        <v>0</v>
      </c>
      <c r="AX153" s="160">
        <f>SUMPRODUCT((AX$3=المنصرف!$E$3:$E$717)*1,('بيان العهد والتسويات'!$C153=المنصرف!$C$3:$C$717)*1,المنصرف!$G$3:$G$717)</f>
        <v>0</v>
      </c>
      <c r="AY153" s="160">
        <f>SUMPRODUCT((AX$3=المنصرف!$E$3:$E$717)*1,('بيان العهد والتسويات'!$C153=المنصرف!$C$3:$C$717)*1,المنصرف!$J$3:$J$717)</f>
        <v>0</v>
      </c>
      <c r="AZ153" s="160">
        <f>SUMPRODUCT((AZ$3=المنصرف!$E$3:$E$717)*1,('بيان العهد والتسويات'!$C153=المنصرف!$C$3:$C$717)*1,المنصرف!$G$3:$G$717)</f>
        <v>0</v>
      </c>
      <c r="BA153" s="160">
        <f>SUMPRODUCT((AZ$3=المنصرف!$E$3:$E$717)*1,('بيان العهد والتسويات'!$C153=المنصرف!$C$3:$C$717)*1,المنصرف!$J$3:$J$717)</f>
        <v>0</v>
      </c>
      <c r="BB153" s="160">
        <f>SUMPRODUCT((BB$3=المنصرف!$E$3:$E$717)*1,('بيان العهد والتسويات'!$C153=المنصرف!$C$3:$C$717)*1,المنصرف!$G$3:$G$717)</f>
        <v>0</v>
      </c>
      <c r="BC153" s="160">
        <f>SUMPRODUCT((BB$3=المنصرف!$E$3:$E$717)*1,('بيان العهد والتسويات'!$C153=المنصرف!$C$3:$C$717)*1,المنصرف!$J$3:$J$717)</f>
        <v>0</v>
      </c>
      <c r="BD153" s="160">
        <f>SUMPRODUCT((BD$3=المنصرف!$E$3:$E$717)*1,('بيان العهد والتسويات'!$C153=المنصرف!$C$3:$C$717)*1,المنصرف!$G$3:$G$717)</f>
        <v>0</v>
      </c>
      <c r="BE153" s="160">
        <f>SUMPRODUCT((BD$3=المنصرف!$E$3:$E$717)*1,('بيان العهد والتسويات'!$C153=المنصرف!$C$3:$C$717)*1,المنصرف!$J$3:$J$717)</f>
        <v>0</v>
      </c>
      <c r="BF153" s="160">
        <f>SUMPRODUCT((BF$3=المنصرف!$E$3:$E$717)*1,('بيان العهد والتسويات'!$C153=المنصرف!$C$3:$C$717)*1,المنصرف!$G$3:$G$717)</f>
        <v>0</v>
      </c>
      <c r="BG153" s="160">
        <f>SUMPRODUCT((BF$3=المنصرف!$E$3:$E$717)*1,('بيان العهد والتسويات'!$C153=المنصرف!$C$3:$C$717)*1,المنصرف!$J$3:$J$717)</f>
        <v>0</v>
      </c>
      <c r="BH153" s="160">
        <f>SUMPRODUCT((BH$3=المنصرف!$E$3:$E$717)*1,('بيان العهد والتسويات'!$C153=المنصرف!$C$3:$C$717)*1,المنصرف!$G$3:$G$717)</f>
        <v>0</v>
      </c>
      <c r="BI153" s="160">
        <f>SUMPRODUCT((BH$3=المنصرف!$E$3:$E$717)*1,('بيان العهد والتسويات'!$C153=المنصرف!$C$3:$C$717)*1,المنصرف!$J$3:$J$717)</f>
        <v>0</v>
      </c>
      <c r="BJ153" s="160">
        <f>SUMPRODUCT((BJ$3=المنصرف!$E$3:$E$717)*1,('بيان العهد والتسويات'!$C153=المنصرف!$C$3:$C$717)*1,المنصرف!$G$3:$G$717)</f>
        <v>0</v>
      </c>
      <c r="BK153" s="160">
        <f>SUMPRODUCT((BJ$3=المنصرف!$E$3:$E$717)*1,('بيان العهد والتسويات'!$C153=المنصرف!$C$3:$C$717)*1,المنصرف!$J$3:$J$717)</f>
        <v>0</v>
      </c>
      <c r="BL153" s="160">
        <f>SUMPRODUCT((BL$3=المنصرف!$E$3:$E$717)*1,('بيان العهد والتسويات'!$C153=المنصرف!$C$3:$C$717)*1,المنصرف!$G$3:$G$717)</f>
        <v>0</v>
      </c>
      <c r="BM153" s="160">
        <f>SUMPRODUCT((BL$3=المنصرف!$E$3:$E$717)*1,('بيان العهد والتسويات'!$C153=المنصرف!$C$3:$C$717)*1,المنصرف!$J$3:$J$717)</f>
        <v>0</v>
      </c>
      <c r="BN153" s="160">
        <f>SUMPRODUCT((BN$3=المنصرف!$E$3:$E$717)*1,('بيان العهد والتسويات'!$C153=المنصرف!$C$3:$C$717)*1,المنصرف!$G$3:$G$717)</f>
        <v>0</v>
      </c>
      <c r="BO153" s="160">
        <f>SUMPRODUCT((BN$3=المنصرف!$E$3:$E$717)*1,('بيان العهد والتسويات'!$C153=المنصرف!$C$3:$C$717)*1,المنصرف!$J$3:$J$717)</f>
        <v>0</v>
      </c>
      <c r="BP153" s="160">
        <f>SUMPRODUCT((BP$3=المنصرف!$E$3:$E$717)*1,('بيان العهد والتسويات'!$C153=المنصرف!$C$3:$C$717)*1,المنصرف!$G$3:$G$717)</f>
        <v>0</v>
      </c>
      <c r="BQ153" s="160">
        <f>SUMPRODUCT((BP$3=المنصرف!$E$3:$E$717)*1,('بيان العهد والتسويات'!$C153=المنصرف!$C$3:$C$717)*1,المنصرف!$J$3:$J$717)</f>
        <v>0</v>
      </c>
      <c r="BR153" s="160">
        <f>SUMPRODUCT((BR$3=المنصرف!$E$3:$E$717)*1,('بيان العهد والتسويات'!$C153=المنصرف!$C$3:$C$717)*1,المنصرف!$G$3:$G$717)</f>
        <v>0</v>
      </c>
      <c r="BS153" s="160">
        <f>SUMPRODUCT((BR$3=المنصرف!$E$3:$E$717)*1,('بيان العهد والتسويات'!$C153=المنصرف!$C$3:$C$717)*1,المنصرف!$J$3:$J$717)</f>
        <v>0</v>
      </c>
      <c r="BT153" s="160">
        <f>SUMPRODUCT((BT$3=المنصرف!$E$3:$E$717)*1,('بيان العهد والتسويات'!$C153=المنصرف!$C$3:$C$717)*1,المنصرف!$G$3:$G$717)</f>
        <v>0</v>
      </c>
      <c r="BU153" s="160">
        <f>SUMPRODUCT((BT$3=المنصرف!$E$3:$E$717)*1,('بيان العهد والتسويات'!$C153=المنصرف!$C$3:$C$717)*1,المنصرف!$J$3:$J$717)</f>
        <v>0</v>
      </c>
      <c r="BV153" s="160">
        <f>SUMPRODUCT((BV$3=المنصرف!$E$3:$E$717)*1,('بيان العهد والتسويات'!$C153=المنصرف!$C$3:$C$717)*1,المنصرف!$G$3:$G$717)</f>
        <v>0</v>
      </c>
      <c r="BW153" s="160">
        <f>SUMPRODUCT((BV$3=المنصرف!$E$3:$E$717)*1,('بيان العهد والتسويات'!$C153=المنصرف!$C$3:$C$717)*1,المنصرف!$J$3:$J$717)</f>
        <v>0</v>
      </c>
      <c r="BX153" s="160">
        <f>SUMPRODUCT((BX$3=المنصرف!$E$3:$E$717)*1,('بيان العهد والتسويات'!$C153=المنصرف!$C$3:$C$717)*1,المنصرف!$G$3:$G$717)</f>
        <v>0</v>
      </c>
      <c r="BY153" s="160">
        <f>SUMPRODUCT((BX$3=المنصرف!$E$3:$E$717)*1,('بيان العهد والتسويات'!$C153=المنصرف!$C$3:$C$717)*1,المنصرف!$J$3:$J$717)</f>
        <v>0</v>
      </c>
      <c r="BZ153" s="160">
        <f>SUMPRODUCT((BZ$3=المنصرف!$E$3:$E$717)*1,('بيان العهد والتسويات'!$C153=المنصرف!$C$3:$C$717)*1,المنصرف!$G$3:$G$717)</f>
        <v>0</v>
      </c>
      <c r="CA153" s="160">
        <f>SUMPRODUCT((BZ$3=المنصرف!$E$3:$E$717)*1,('بيان العهد والتسويات'!$C153=المنصرف!$C$3:$C$717)*1,المنصرف!$J$3:$J$717)</f>
        <v>0</v>
      </c>
      <c r="CB153" s="160">
        <f>SUMPRODUCT((CB$3=المنصرف!$E$3:$E$717)*1,('بيان العهد والتسويات'!$C153=المنصرف!$C$3:$C$717)*1,المنصرف!$G$3:$G$717)</f>
        <v>0</v>
      </c>
      <c r="CC153" s="160">
        <f>SUMPRODUCT((CB$3=المنصرف!$E$3:$E$717)*1,('بيان العهد والتسويات'!$C153=المنصرف!$C$3:$C$717)*1,المنصرف!$J$3:$J$717)</f>
        <v>0</v>
      </c>
      <c r="CD153" s="160">
        <f>SUMPRODUCT((CD$3=المنصرف!$E$3:$E$717)*1,('بيان العهد والتسويات'!$C153=المنصرف!$C$3:$C$717)*1,المنصرف!$G$3:$G$717)</f>
        <v>0</v>
      </c>
      <c r="CE153" s="160">
        <f>SUMPRODUCT((CD$3=المنصرف!$E$3:$E$717)*1,('بيان العهد والتسويات'!$C153=المنصرف!$C$3:$C$717)*1,المنصرف!$J$3:$J$717)</f>
        <v>0</v>
      </c>
      <c r="CF153" s="160">
        <f>SUMPRODUCT((CF$3=المنصرف!$E$3:$E$717)*1,('بيان العهد والتسويات'!$C153=المنصرف!$C$3:$C$717)*1,المنصرف!$G$3:$G$717)</f>
        <v>0</v>
      </c>
      <c r="CG153" s="160">
        <f>SUMPRODUCT((CF$3=المنصرف!$E$3:$E$717)*1,('بيان العهد والتسويات'!$C153=المنصرف!$C$3:$C$717)*1,المنصرف!$J$3:$J$717)</f>
        <v>0</v>
      </c>
      <c r="CH153" s="160">
        <f>SUMPRODUCT((CH$3=المنصرف!$E$3:$E$717)*1,('بيان العهد والتسويات'!$C153=المنصرف!$C$3:$C$717)*1,المنصرف!$G$3:$G$717)</f>
        <v>0</v>
      </c>
      <c r="CI153" s="160">
        <f>SUMPRODUCT((CH$3=المنصرف!$E$3:$E$717)*1,('بيان العهد والتسويات'!$C153=المنصرف!$C$3:$C$717)*1,المنصرف!$J$3:$J$717)</f>
        <v>0</v>
      </c>
      <c r="CJ153" s="160">
        <f>SUMPRODUCT((CJ$3=المنصرف!$E$3:$E$717)*1,('بيان العهد والتسويات'!$C153=المنصرف!$C$3:$C$717)*1,المنصرف!$G$3:$G$717)</f>
        <v>0</v>
      </c>
      <c r="CK153" s="160">
        <f>SUMPRODUCT((CJ$3=المنصرف!$E$3:$E$717)*1,('بيان العهد والتسويات'!$C153=المنصرف!$C$3:$C$717)*1,المنصرف!$J$3:$J$717)</f>
        <v>0</v>
      </c>
      <c r="CL153" s="160">
        <f>SUMPRODUCT((CL$3=المنصرف!$E$3:$E$717)*1,('بيان العهد والتسويات'!$C153=المنصرف!$C$3:$C$717)*1,المنصرف!$G$3:$G$717)</f>
        <v>0</v>
      </c>
      <c r="CM153" s="160">
        <f>SUMPRODUCT((CL$3=المنصرف!$E$3:$E$717)*1,('بيان العهد والتسويات'!$C153=المنصرف!$C$3:$C$717)*1,المنصرف!$J$3:$J$717)</f>
        <v>0</v>
      </c>
      <c r="CN153" s="160">
        <f>SUMPRODUCT((CN$3=المنصرف!$E$3:$E$717)*1,('بيان العهد والتسويات'!$C153=المنصرف!$C$3:$C$717)*1,المنصرف!$G$3:$G$717)</f>
        <v>0</v>
      </c>
      <c r="CO153" s="160">
        <f>SUMPRODUCT((CN$3=المنصرف!$E$3:$E$717)*1,('بيان العهد والتسويات'!$C153=المنصرف!$C$3:$C$717)*1,المنصرف!$J$3:$J$717)</f>
        <v>0</v>
      </c>
      <c r="CP153" s="160">
        <f>SUMPRODUCT((CP$3=المنصرف!$E$3:$E$717)*1,('بيان العهد والتسويات'!$C153=المنصرف!$C$3:$C$717)*1,المنصرف!$G$3:$G$717)</f>
        <v>0</v>
      </c>
      <c r="CQ153" s="160">
        <f>SUMPRODUCT((CP$3=المنصرف!$E$3:$E$717)*1,('بيان العهد والتسويات'!$C153=المنصرف!$C$3:$C$717)*1,المنصرف!$J$3:$J$717)</f>
        <v>0</v>
      </c>
      <c r="CR153" s="160">
        <f>SUMPRODUCT((CR$3=المنصرف!$E$3:$E$717)*1,('بيان العهد والتسويات'!$C153=المنصرف!$C$3:$C$717)*1,المنصرف!$G$3:$G$717)</f>
        <v>0</v>
      </c>
      <c r="CS153" s="160">
        <f>SUMPRODUCT((CR$3=المنصرف!$E$3:$E$717)*1,('بيان العهد والتسويات'!$C153=المنصرف!$C$3:$C$717)*1,المنصرف!$J$3:$J$717)</f>
        <v>0</v>
      </c>
      <c r="CT153" s="160">
        <f>SUMPRODUCT((CT$3=المنصرف!$E$3:$E$717)*1,('بيان العهد والتسويات'!$C153=المنصرف!$C$3:$C$717)*1,المنصرف!$G$3:$G$717)</f>
        <v>0</v>
      </c>
      <c r="CU153" s="160">
        <f>SUMPRODUCT((CT$3=المنصرف!$E$3:$E$717)*1,('بيان العهد والتسويات'!$C153=المنصرف!$C$3:$C$717)*1,المنصرف!$J$3:$J$717)</f>
        <v>0</v>
      </c>
      <c r="CV153" s="160">
        <f>SUMPRODUCT((CV$3=المنصرف!$E$3:$E$717)*1,('بيان العهد والتسويات'!$C153=المنصرف!$C$3:$C$717)*1,المنصرف!$G$3:$G$717)</f>
        <v>0</v>
      </c>
      <c r="CW153" s="160">
        <f>SUMPRODUCT((CV$3=المنصرف!$E$3:$E$717)*1,('بيان العهد والتسويات'!$C153=المنصرف!$C$3:$C$717)*1,المنصرف!$J$3:$J$717)</f>
        <v>0</v>
      </c>
      <c r="CX153" s="160">
        <f>SUMPRODUCT((CX$3=المنصرف!$E$3:$E$717)*1,('بيان العهد والتسويات'!$C153=المنصرف!$C$3:$C$717)*1,المنصرف!$G$3:$G$717)</f>
        <v>0</v>
      </c>
      <c r="CY153" s="160">
        <f>SUMPRODUCT((CX$3=المنصرف!$E$3:$E$717)*1,('بيان العهد والتسويات'!$C153=المنصرف!$C$3:$C$717)*1,المنصرف!$J$3:$J$717)</f>
        <v>0</v>
      </c>
      <c r="CZ153" s="160">
        <f>SUMPRODUCT((CZ$3=المنصرف!$E$3:$E$717)*1,('بيان العهد والتسويات'!$C153=المنصرف!$C$3:$C$717)*1,المنصرف!$G$3:$G$717)</f>
        <v>0</v>
      </c>
      <c r="DA153" s="160">
        <f>SUMPRODUCT((CZ$3=المنصرف!$E$3:$E$717)*1,('بيان العهد والتسويات'!$C153=المنصرف!$C$3:$C$717)*1,المنصرف!$J$3:$J$717)</f>
        <v>0</v>
      </c>
    </row>
    <row r="154" spans="3:105" ht="20.25" x14ac:dyDescent="0.15">
      <c r="C154" s="134">
        <v>45986</v>
      </c>
      <c r="D154" s="121">
        <f>SUMPRODUCT(($D$3=المنصرف!$E$3:$E$717)*1,('بيان العهد والتسويات'!$C154=المنصرف!$C$3:$C$717)*1,المنصرف!$G$3:$G$717)</f>
        <v>0</v>
      </c>
      <c r="E154" s="122">
        <f>SUMPRODUCT(($D$3=المنصرف!$E$3:$E$717)*1,('بيان العهد والتسويات'!$C154=المنصرف!$C$3:$C$717)*1,المنصرف!$J$3:$J$717)</f>
        <v>0</v>
      </c>
      <c r="F154" s="124">
        <f>SUMPRODUCT(($F$3=المنصرف!$E$3:$E$717)*1,('بيان العهد والتسويات'!$C154=المنصرف!$C$3:$C$717)*1,المنصرف!$G$3:$G$717)</f>
        <v>0</v>
      </c>
      <c r="G154" s="123">
        <f>SUMPRODUCT(($F$3=المنصرف!$E$3:$E$717)*1,('بيان العهد والتسويات'!$C154=المنصرف!$C$3:$C$717)*1,المنصرف!$J$3:$J$717)</f>
        <v>0</v>
      </c>
      <c r="H154" s="121">
        <f>SUMPRODUCT(($H$3=المنصرف!$E$3:$E$717)*1,('بيان العهد والتسويات'!$C154=المنصرف!$C$3:$C$717)*1,المنصرف!$G$3:$G$717)</f>
        <v>0</v>
      </c>
      <c r="I154" s="122">
        <f>SUMPRODUCT(($H$3=المنصرف!$E$3:$E$717)*1,('بيان العهد والتسويات'!$C154=المنصرف!$C$3:$C$717)*1,المنصرف!$J$3:$J$717)</f>
        <v>0</v>
      </c>
      <c r="J154" s="124">
        <f>SUMPRODUCT(($J$3=المنصرف!$E$3:$E$717)*1,('بيان العهد والتسويات'!$C154=المنصرف!$C$3:$C$717)*1,المنصرف!$G$3:$G$717)</f>
        <v>0</v>
      </c>
      <c r="K154" s="123">
        <f>SUMPRODUCT(($J$3=المنصرف!$E$3:$E$717)*1,('بيان العهد والتسويات'!$C154=المنصرف!$C$3:$C$717)*1,المنصرف!$J$3:$J$717)</f>
        <v>0</v>
      </c>
      <c r="L154" s="121">
        <f>SUMPRODUCT(($L$3=المنصرف!$E$3:$E$717)*1,('بيان العهد والتسويات'!$C154=المنصرف!$C$3:$C$717)*1,المنصرف!$G$3:$G$717)</f>
        <v>0</v>
      </c>
      <c r="M154" s="122">
        <f>SUMPRODUCT(($L$3=المنصرف!$E$3:$E$717)*1,('بيان العهد والتسويات'!$C154=المنصرف!$C$3:$C$717)*1,المنصرف!$J$3:$J$717)</f>
        <v>0</v>
      </c>
      <c r="N154" s="124">
        <f>SUMPRODUCT(($N$3=المنصرف!$E$3:$E$717)*1,('بيان العهد والتسويات'!$C154=المنصرف!$C$3:$C$717)*1,المنصرف!$G$3:$G$717)</f>
        <v>0</v>
      </c>
      <c r="O154" s="123">
        <f>SUMPRODUCT(($N$3=المنصرف!$E$3:$E$717)*1,('بيان العهد والتسويات'!$C154=المنصرف!$C$3:$C$717)*1,المنصرف!$J$3:$J$717)</f>
        <v>0</v>
      </c>
      <c r="P154" s="121">
        <f>SUMPRODUCT(($P$3=المنصرف!$E$3:$E$717)*1,('بيان العهد والتسويات'!$C154=المنصرف!$C$3:$C$717)*1,المنصرف!$G$3:$G$717)</f>
        <v>0</v>
      </c>
      <c r="Q154" s="122">
        <f>SUMPRODUCT(($P$3=المنصرف!$E$3:$E$717)*1,('بيان العهد والتسويات'!$C154=المنصرف!$C$3:$C$717)*1,المنصرف!$J$3:$J$717)</f>
        <v>0</v>
      </c>
      <c r="R154" s="124">
        <f>SUMPRODUCT(($R$3=المنصرف!$E$3:$E$717)*1,('بيان العهد والتسويات'!$C154=المنصرف!$C$3:$C$717)*1,المنصرف!$G$3:$G$717)</f>
        <v>0</v>
      </c>
      <c r="S154" s="123">
        <f>SUMPRODUCT(($R$3=المنصرف!$E$3:$E$717)*1,('بيان العهد والتسويات'!$C154=المنصرف!$C$3:$C$717)*1,المنصرف!$J$3:$J$717)</f>
        <v>0</v>
      </c>
      <c r="T154" s="121">
        <f>SUMPRODUCT(($T$3=المنصرف!$E$3:$E$717)*1,('بيان العهد والتسويات'!$C154=المنصرف!$C$3:$C$717)*1,المنصرف!$G$3:$G$717)</f>
        <v>0</v>
      </c>
      <c r="U154" s="122">
        <f>SUMPRODUCT(($T$3=المنصرف!$E$3:$E$717)*1,('بيان العهد والتسويات'!$C154=المنصرف!$C$3:$C$717)*1,المنصرف!$J$3:$J$717)</f>
        <v>0</v>
      </c>
      <c r="V154" s="124">
        <f>SUMPRODUCT(($V$3=المنصرف!$E$3:$E$717)*1,('بيان العهد والتسويات'!$C154=المنصرف!$C$3:$C$717)*1,المنصرف!$G$3:$G$717)</f>
        <v>0</v>
      </c>
      <c r="W154" s="123">
        <f>SUMPRODUCT(($V$3=المنصرف!$E$3:$E$717)*1,('بيان العهد والتسويات'!$C154=المنصرف!$C$3:$C$717)*1,المنصرف!$J$3:$J$717)</f>
        <v>0</v>
      </c>
      <c r="X154" s="121">
        <f>SUMPRODUCT(($X$3=المنصرف!$E$3:$E$717)*1,('بيان العهد والتسويات'!$C154=المنصرف!$C$3:$C$717)*1,المنصرف!$G$3:$G$717)</f>
        <v>0</v>
      </c>
      <c r="Y154" s="122">
        <f>SUMPRODUCT(($X$3=المنصرف!$E$3:$E$717)*1,('بيان العهد والتسويات'!$C154=المنصرف!$C$3:$C$717)*1,المنصرف!$J$3:$J$717)</f>
        <v>0</v>
      </c>
      <c r="Z154" s="124">
        <f>SUMPRODUCT(($Z$3=المنصرف!$E$3:$E$717)*1,('بيان العهد والتسويات'!$C154=المنصرف!$C$3:$C$717)*1,المنصرف!$G$3:$G$717)</f>
        <v>0</v>
      </c>
      <c r="AA154" s="123">
        <f>SUMPRODUCT(($Z$3=المنصرف!$E$3:$E$717)*1,('بيان العهد والتسويات'!$C154=المنصرف!$C$3:$C$717)*1,المنصرف!$J$3:$J$717)</f>
        <v>0</v>
      </c>
      <c r="AB154" s="121">
        <f>SUMPRODUCT(($AB$3=المنصرف!$E$3:$E$717)*1,('بيان العهد والتسويات'!$C154=المنصرف!$C$3:$C$717)*1,المنصرف!$G$3:$G$717)</f>
        <v>0</v>
      </c>
      <c r="AC154" s="122">
        <f>SUMPRODUCT(($AB$3=المنصرف!$E$3:$E$717)*1,('بيان العهد والتسويات'!$C154=المنصرف!$C$3:$C$717)*1,المنصرف!$J$3:$J$717)</f>
        <v>0</v>
      </c>
      <c r="AD154" s="124">
        <f>SUMPRODUCT(($AD$3=المنصرف!$E$3:$E$717)*1,('بيان العهد والتسويات'!$C154=المنصرف!$C$3:$C$717)*1,المنصرف!$G$3:$G$717)</f>
        <v>0</v>
      </c>
      <c r="AE154" s="123">
        <f>SUMPRODUCT(($AD$3=المنصرف!$E$3:$E$717)*1,('بيان العهد والتسويات'!$C154=المنصرف!$C$3:$C$717)*1,المنصرف!$J$3:$J$717)</f>
        <v>0</v>
      </c>
      <c r="AF154" s="121">
        <f>SUMPRODUCT(($AF$3=المنصرف!$E$3:$E$717)*1,('بيان العهد والتسويات'!$C154=المنصرف!$C$3:$C$717)*1,المنصرف!$G$3:$G$717)</f>
        <v>0</v>
      </c>
      <c r="AG154" s="122">
        <f>SUMPRODUCT(($AF$3=المنصرف!$E$3:$E$717)*1,('بيان العهد والتسويات'!$C154=المنصرف!$C$3:$C$717)*1,المنصرف!$J$3:$J$717)</f>
        <v>0</v>
      </c>
      <c r="AH154" s="124">
        <f>SUMPRODUCT(($AH$3=المنصرف!$E$3:$E$717)*1,('بيان العهد والتسويات'!$C154=المنصرف!$C$3:$C$717)*1,المنصرف!$G$3:$G$717)</f>
        <v>0</v>
      </c>
      <c r="AI154" s="123">
        <f>SUMPRODUCT(($AH$3=المنصرف!$E$3:$E$717)*1,('بيان العهد والتسويات'!$C154=المنصرف!$C$3:$C$717)*1,المنصرف!$J$3:$J$717)</f>
        <v>0</v>
      </c>
      <c r="AJ154" s="145">
        <f>SUMPRODUCT((AJ$3=المنصرف!$E$3:$E$717)*1,('بيان العهد والتسويات'!$C154=المنصرف!$C$3:$C$717)*1,المنصرف!$G$3:$G$717)</f>
        <v>0</v>
      </c>
      <c r="AK154" s="145">
        <f>SUMPRODUCT((AJ$3=المنصرف!$E$3:$E$717)*1,('بيان العهد والتسويات'!$C154=المنصرف!$C$3:$C$717)*1,المنصرف!$J$3:$J$717)</f>
        <v>0</v>
      </c>
      <c r="AL154" s="161">
        <f>SUMPRODUCT((AL$3=المنصرف!$E$3:$E$717)*1,('بيان العهد والتسويات'!$C154=المنصرف!$C$3:$C$717)*1,المنصرف!$G$3:$G$717)</f>
        <v>0</v>
      </c>
      <c r="AM154" s="161">
        <f>SUMPRODUCT((AL$3=المنصرف!$E$3:$E$717)*1,('بيان العهد والتسويات'!$C154=المنصرف!$C$3:$C$717)*1,المنصرف!$J$3:$J$717)</f>
        <v>0</v>
      </c>
      <c r="AN154" s="160">
        <f>SUMPRODUCT((AN$3=المنصرف!$E$3:$E$717)*1,('بيان العهد والتسويات'!$C154=المنصرف!$C$3:$C$717)*1,المنصرف!$G$3:$G$717)</f>
        <v>0</v>
      </c>
      <c r="AO154" s="160">
        <f>SUMPRODUCT((AN$3=المنصرف!$E$3:$E$717)*1,('بيان العهد والتسويات'!$C154=المنصرف!$C$3:$C$717)*1,المنصرف!$J$3:$J$717)</f>
        <v>0</v>
      </c>
      <c r="AP154" s="160">
        <f>SUMPRODUCT((AP$3=المنصرف!$E$3:$E$717)*1,('بيان العهد والتسويات'!$C154=المنصرف!$C$3:$C$717)*1,المنصرف!$G$3:$G$717)</f>
        <v>0</v>
      </c>
      <c r="AQ154" s="160">
        <f>SUMPRODUCT((AP$3=المنصرف!$E$3:$E$717)*1,('بيان العهد والتسويات'!$C154=المنصرف!$C$3:$C$717)*1,المنصرف!$J$3:$J$717)</f>
        <v>0</v>
      </c>
      <c r="AR154" s="160">
        <f>SUMPRODUCT((AR$3=المنصرف!$E$3:$E$717)*1,('بيان العهد والتسويات'!$C154=المنصرف!$C$3:$C$717)*1,المنصرف!$G$3:$G$717)</f>
        <v>0</v>
      </c>
      <c r="AS154" s="160">
        <f>SUMPRODUCT((AR$3=المنصرف!$E$3:$E$717)*1,('بيان العهد والتسويات'!$C154=المنصرف!$C$3:$C$717)*1,المنصرف!$J$3:$J$717)</f>
        <v>0</v>
      </c>
      <c r="AT154" s="160">
        <f>SUMPRODUCT((AT$3=المنصرف!$E$3:$E$717)*1,('بيان العهد والتسويات'!$C154=المنصرف!$C$3:$C$717)*1,المنصرف!$G$3:$G$717)</f>
        <v>0</v>
      </c>
      <c r="AU154" s="160">
        <f>SUMPRODUCT((AT$3=المنصرف!$E$3:$E$717)*1,('بيان العهد والتسويات'!$C154=المنصرف!$C$3:$C$717)*1,المنصرف!$J$3:$J$717)</f>
        <v>0</v>
      </c>
      <c r="AV154" s="160">
        <f>SUMPRODUCT((AV$3=المنصرف!$E$3:$E$717)*1,('بيان العهد والتسويات'!$C154=المنصرف!$C$3:$C$717)*1,المنصرف!$G$3:$G$717)</f>
        <v>0</v>
      </c>
      <c r="AW154" s="160">
        <f>SUMPRODUCT((AV$3=المنصرف!$E$3:$E$717)*1,('بيان العهد والتسويات'!$C154=المنصرف!$C$3:$C$717)*1,المنصرف!$J$3:$J$717)</f>
        <v>0</v>
      </c>
      <c r="AX154" s="160">
        <f>SUMPRODUCT((AX$3=المنصرف!$E$3:$E$717)*1,('بيان العهد والتسويات'!$C154=المنصرف!$C$3:$C$717)*1,المنصرف!$G$3:$G$717)</f>
        <v>0</v>
      </c>
      <c r="AY154" s="160">
        <f>SUMPRODUCT((AX$3=المنصرف!$E$3:$E$717)*1,('بيان العهد والتسويات'!$C154=المنصرف!$C$3:$C$717)*1,المنصرف!$J$3:$J$717)</f>
        <v>0</v>
      </c>
      <c r="AZ154" s="160">
        <f>SUMPRODUCT((AZ$3=المنصرف!$E$3:$E$717)*1,('بيان العهد والتسويات'!$C154=المنصرف!$C$3:$C$717)*1,المنصرف!$G$3:$G$717)</f>
        <v>0</v>
      </c>
      <c r="BA154" s="160">
        <f>SUMPRODUCT((AZ$3=المنصرف!$E$3:$E$717)*1,('بيان العهد والتسويات'!$C154=المنصرف!$C$3:$C$717)*1,المنصرف!$J$3:$J$717)</f>
        <v>0</v>
      </c>
      <c r="BB154" s="160">
        <f>SUMPRODUCT((BB$3=المنصرف!$E$3:$E$717)*1,('بيان العهد والتسويات'!$C154=المنصرف!$C$3:$C$717)*1,المنصرف!$G$3:$G$717)</f>
        <v>0</v>
      </c>
      <c r="BC154" s="160">
        <f>SUMPRODUCT((BB$3=المنصرف!$E$3:$E$717)*1,('بيان العهد والتسويات'!$C154=المنصرف!$C$3:$C$717)*1,المنصرف!$J$3:$J$717)</f>
        <v>0</v>
      </c>
      <c r="BD154" s="160">
        <f>SUMPRODUCT((BD$3=المنصرف!$E$3:$E$717)*1,('بيان العهد والتسويات'!$C154=المنصرف!$C$3:$C$717)*1,المنصرف!$G$3:$G$717)</f>
        <v>0</v>
      </c>
      <c r="BE154" s="160">
        <f>SUMPRODUCT((BD$3=المنصرف!$E$3:$E$717)*1,('بيان العهد والتسويات'!$C154=المنصرف!$C$3:$C$717)*1,المنصرف!$J$3:$J$717)</f>
        <v>0</v>
      </c>
      <c r="BF154" s="160">
        <f>SUMPRODUCT((BF$3=المنصرف!$E$3:$E$717)*1,('بيان العهد والتسويات'!$C154=المنصرف!$C$3:$C$717)*1,المنصرف!$G$3:$G$717)</f>
        <v>0</v>
      </c>
      <c r="BG154" s="160">
        <f>SUMPRODUCT((BF$3=المنصرف!$E$3:$E$717)*1,('بيان العهد والتسويات'!$C154=المنصرف!$C$3:$C$717)*1,المنصرف!$J$3:$J$717)</f>
        <v>0</v>
      </c>
      <c r="BH154" s="160">
        <f>SUMPRODUCT((BH$3=المنصرف!$E$3:$E$717)*1,('بيان العهد والتسويات'!$C154=المنصرف!$C$3:$C$717)*1,المنصرف!$G$3:$G$717)</f>
        <v>0</v>
      </c>
      <c r="BI154" s="160">
        <f>SUMPRODUCT((BH$3=المنصرف!$E$3:$E$717)*1,('بيان العهد والتسويات'!$C154=المنصرف!$C$3:$C$717)*1,المنصرف!$J$3:$J$717)</f>
        <v>0</v>
      </c>
      <c r="BJ154" s="160">
        <f>SUMPRODUCT((BJ$3=المنصرف!$E$3:$E$717)*1,('بيان العهد والتسويات'!$C154=المنصرف!$C$3:$C$717)*1,المنصرف!$G$3:$G$717)</f>
        <v>0</v>
      </c>
      <c r="BK154" s="160">
        <f>SUMPRODUCT((BJ$3=المنصرف!$E$3:$E$717)*1,('بيان العهد والتسويات'!$C154=المنصرف!$C$3:$C$717)*1,المنصرف!$J$3:$J$717)</f>
        <v>0</v>
      </c>
      <c r="BL154" s="160">
        <f>SUMPRODUCT((BL$3=المنصرف!$E$3:$E$717)*1,('بيان العهد والتسويات'!$C154=المنصرف!$C$3:$C$717)*1,المنصرف!$G$3:$G$717)</f>
        <v>0</v>
      </c>
      <c r="BM154" s="160">
        <f>SUMPRODUCT((BL$3=المنصرف!$E$3:$E$717)*1,('بيان العهد والتسويات'!$C154=المنصرف!$C$3:$C$717)*1,المنصرف!$J$3:$J$717)</f>
        <v>0</v>
      </c>
      <c r="BN154" s="160">
        <f>SUMPRODUCT((BN$3=المنصرف!$E$3:$E$717)*1,('بيان العهد والتسويات'!$C154=المنصرف!$C$3:$C$717)*1,المنصرف!$G$3:$G$717)</f>
        <v>0</v>
      </c>
      <c r="BO154" s="160">
        <f>SUMPRODUCT((BN$3=المنصرف!$E$3:$E$717)*1,('بيان العهد والتسويات'!$C154=المنصرف!$C$3:$C$717)*1,المنصرف!$J$3:$J$717)</f>
        <v>0</v>
      </c>
      <c r="BP154" s="160">
        <f>SUMPRODUCT((BP$3=المنصرف!$E$3:$E$717)*1,('بيان العهد والتسويات'!$C154=المنصرف!$C$3:$C$717)*1,المنصرف!$G$3:$G$717)</f>
        <v>0</v>
      </c>
      <c r="BQ154" s="160">
        <f>SUMPRODUCT((BP$3=المنصرف!$E$3:$E$717)*1,('بيان العهد والتسويات'!$C154=المنصرف!$C$3:$C$717)*1,المنصرف!$J$3:$J$717)</f>
        <v>0</v>
      </c>
      <c r="BR154" s="160">
        <f>SUMPRODUCT((BR$3=المنصرف!$E$3:$E$717)*1,('بيان العهد والتسويات'!$C154=المنصرف!$C$3:$C$717)*1,المنصرف!$G$3:$G$717)</f>
        <v>0</v>
      </c>
      <c r="BS154" s="160">
        <f>SUMPRODUCT((BR$3=المنصرف!$E$3:$E$717)*1,('بيان العهد والتسويات'!$C154=المنصرف!$C$3:$C$717)*1,المنصرف!$J$3:$J$717)</f>
        <v>0</v>
      </c>
      <c r="BT154" s="160">
        <f>SUMPRODUCT((BT$3=المنصرف!$E$3:$E$717)*1,('بيان العهد والتسويات'!$C154=المنصرف!$C$3:$C$717)*1,المنصرف!$G$3:$G$717)</f>
        <v>0</v>
      </c>
      <c r="BU154" s="160">
        <f>SUMPRODUCT((BT$3=المنصرف!$E$3:$E$717)*1,('بيان العهد والتسويات'!$C154=المنصرف!$C$3:$C$717)*1,المنصرف!$J$3:$J$717)</f>
        <v>0</v>
      </c>
      <c r="BV154" s="160">
        <f>SUMPRODUCT((BV$3=المنصرف!$E$3:$E$717)*1,('بيان العهد والتسويات'!$C154=المنصرف!$C$3:$C$717)*1,المنصرف!$G$3:$G$717)</f>
        <v>0</v>
      </c>
      <c r="BW154" s="160">
        <f>SUMPRODUCT((BV$3=المنصرف!$E$3:$E$717)*1,('بيان العهد والتسويات'!$C154=المنصرف!$C$3:$C$717)*1,المنصرف!$J$3:$J$717)</f>
        <v>0</v>
      </c>
      <c r="BX154" s="160">
        <f>SUMPRODUCT((BX$3=المنصرف!$E$3:$E$717)*1,('بيان العهد والتسويات'!$C154=المنصرف!$C$3:$C$717)*1,المنصرف!$G$3:$G$717)</f>
        <v>0</v>
      </c>
      <c r="BY154" s="160">
        <f>SUMPRODUCT((BX$3=المنصرف!$E$3:$E$717)*1,('بيان العهد والتسويات'!$C154=المنصرف!$C$3:$C$717)*1,المنصرف!$J$3:$J$717)</f>
        <v>0</v>
      </c>
      <c r="BZ154" s="160">
        <f>SUMPRODUCT((BZ$3=المنصرف!$E$3:$E$717)*1,('بيان العهد والتسويات'!$C154=المنصرف!$C$3:$C$717)*1,المنصرف!$G$3:$G$717)</f>
        <v>0</v>
      </c>
      <c r="CA154" s="160">
        <f>SUMPRODUCT((BZ$3=المنصرف!$E$3:$E$717)*1,('بيان العهد والتسويات'!$C154=المنصرف!$C$3:$C$717)*1,المنصرف!$J$3:$J$717)</f>
        <v>0</v>
      </c>
      <c r="CB154" s="160">
        <f>SUMPRODUCT((CB$3=المنصرف!$E$3:$E$717)*1,('بيان العهد والتسويات'!$C154=المنصرف!$C$3:$C$717)*1,المنصرف!$G$3:$G$717)</f>
        <v>0</v>
      </c>
      <c r="CC154" s="160">
        <f>SUMPRODUCT((CB$3=المنصرف!$E$3:$E$717)*1,('بيان العهد والتسويات'!$C154=المنصرف!$C$3:$C$717)*1,المنصرف!$J$3:$J$717)</f>
        <v>0</v>
      </c>
      <c r="CD154" s="160">
        <f>SUMPRODUCT((CD$3=المنصرف!$E$3:$E$717)*1,('بيان العهد والتسويات'!$C154=المنصرف!$C$3:$C$717)*1,المنصرف!$G$3:$G$717)</f>
        <v>0</v>
      </c>
      <c r="CE154" s="160">
        <f>SUMPRODUCT((CD$3=المنصرف!$E$3:$E$717)*1,('بيان العهد والتسويات'!$C154=المنصرف!$C$3:$C$717)*1,المنصرف!$J$3:$J$717)</f>
        <v>0</v>
      </c>
      <c r="CF154" s="160">
        <f>SUMPRODUCT((CF$3=المنصرف!$E$3:$E$717)*1,('بيان العهد والتسويات'!$C154=المنصرف!$C$3:$C$717)*1,المنصرف!$G$3:$G$717)</f>
        <v>0</v>
      </c>
      <c r="CG154" s="160">
        <f>SUMPRODUCT((CF$3=المنصرف!$E$3:$E$717)*1,('بيان العهد والتسويات'!$C154=المنصرف!$C$3:$C$717)*1,المنصرف!$J$3:$J$717)</f>
        <v>0</v>
      </c>
      <c r="CH154" s="160">
        <f>SUMPRODUCT((CH$3=المنصرف!$E$3:$E$717)*1,('بيان العهد والتسويات'!$C154=المنصرف!$C$3:$C$717)*1,المنصرف!$G$3:$G$717)</f>
        <v>0</v>
      </c>
      <c r="CI154" s="160">
        <f>SUMPRODUCT((CH$3=المنصرف!$E$3:$E$717)*1,('بيان العهد والتسويات'!$C154=المنصرف!$C$3:$C$717)*1,المنصرف!$J$3:$J$717)</f>
        <v>0</v>
      </c>
      <c r="CJ154" s="160">
        <f>SUMPRODUCT((CJ$3=المنصرف!$E$3:$E$717)*1,('بيان العهد والتسويات'!$C154=المنصرف!$C$3:$C$717)*1,المنصرف!$G$3:$G$717)</f>
        <v>0</v>
      </c>
      <c r="CK154" s="160">
        <f>SUMPRODUCT((CJ$3=المنصرف!$E$3:$E$717)*1,('بيان العهد والتسويات'!$C154=المنصرف!$C$3:$C$717)*1,المنصرف!$J$3:$J$717)</f>
        <v>0</v>
      </c>
      <c r="CL154" s="160">
        <f>SUMPRODUCT((CL$3=المنصرف!$E$3:$E$717)*1,('بيان العهد والتسويات'!$C154=المنصرف!$C$3:$C$717)*1,المنصرف!$G$3:$G$717)</f>
        <v>0</v>
      </c>
      <c r="CM154" s="160">
        <f>SUMPRODUCT((CL$3=المنصرف!$E$3:$E$717)*1,('بيان العهد والتسويات'!$C154=المنصرف!$C$3:$C$717)*1,المنصرف!$J$3:$J$717)</f>
        <v>0</v>
      </c>
      <c r="CN154" s="160">
        <f>SUMPRODUCT((CN$3=المنصرف!$E$3:$E$717)*1,('بيان العهد والتسويات'!$C154=المنصرف!$C$3:$C$717)*1,المنصرف!$G$3:$G$717)</f>
        <v>0</v>
      </c>
      <c r="CO154" s="160">
        <f>SUMPRODUCT((CN$3=المنصرف!$E$3:$E$717)*1,('بيان العهد والتسويات'!$C154=المنصرف!$C$3:$C$717)*1,المنصرف!$J$3:$J$717)</f>
        <v>0</v>
      </c>
      <c r="CP154" s="160">
        <f>SUMPRODUCT((CP$3=المنصرف!$E$3:$E$717)*1,('بيان العهد والتسويات'!$C154=المنصرف!$C$3:$C$717)*1,المنصرف!$G$3:$G$717)</f>
        <v>0</v>
      </c>
      <c r="CQ154" s="160">
        <f>SUMPRODUCT((CP$3=المنصرف!$E$3:$E$717)*1,('بيان العهد والتسويات'!$C154=المنصرف!$C$3:$C$717)*1,المنصرف!$J$3:$J$717)</f>
        <v>0</v>
      </c>
      <c r="CR154" s="160">
        <f>SUMPRODUCT((CR$3=المنصرف!$E$3:$E$717)*1,('بيان العهد والتسويات'!$C154=المنصرف!$C$3:$C$717)*1,المنصرف!$G$3:$G$717)</f>
        <v>0</v>
      </c>
      <c r="CS154" s="160">
        <f>SUMPRODUCT((CR$3=المنصرف!$E$3:$E$717)*1,('بيان العهد والتسويات'!$C154=المنصرف!$C$3:$C$717)*1,المنصرف!$J$3:$J$717)</f>
        <v>0</v>
      </c>
      <c r="CT154" s="160">
        <f>SUMPRODUCT((CT$3=المنصرف!$E$3:$E$717)*1,('بيان العهد والتسويات'!$C154=المنصرف!$C$3:$C$717)*1,المنصرف!$G$3:$G$717)</f>
        <v>0</v>
      </c>
      <c r="CU154" s="160">
        <f>SUMPRODUCT((CT$3=المنصرف!$E$3:$E$717)*1,('بيان العهد والتسويات'!$C154=المنصرف!$C$3:$C$717)*1,المنصرف!$J$3:$J$717)</f>
        <v>0</v>
      </c>
      <c r="CV154" s="160">
        <f>SUMPRODUCT((CV$3=المنصرف!$E$3:$E$717)*1,('بيان العهد والتسويات'!$C154=المنصرف!$C$3:$C$717)*1,المنصرف!$G$3:$G$717)</f>
        <v>0</v>
      </c>
      <c r="CW154" s="160">
        <f>SUMPRODUCT((CV$3=المنصرف!$E$3:$E$717)*1,('بيان العهد والتسويات'!$C154=المنصرف!$C$3:$C$717)*1,المنصرف!$J$3:$J$717)</f>
        <v>0</v>
      </c>
      <c r="CX154" s="160">
        <f>SUMPRODUCT((CX$3=المنصرف!$E$3:$E$717)*1,('بيان العهد والتسويات'!$C154=المنصرف!$C$3:$C$717)*1,المنصرف!$G$3:$G$717)</f>
        <v>0</v>
      </c>
      <c r="CY154" s="160">
        <f>SUMPRODUCT((CX$3=المنصرف!$E$3:$E$717)*1,('بيان العهد والتسويات'!$C154=المنصرف!$C$3:$C$717)*1,المنصرف!$J$3:$J$717)</f>
        <v>0</v>
      </c>
      <c r="CZ154" s="160">
        <f>SUMPRODUCT((CZ$3=المنصرف!$E$3:$E$717)*1,('بيان العهد والتسويات'!$C154=المنصرف!$C$3:$C$717)*1,المنصرف!$G$3:$G$717)</f>
        <v>0</v>
      </c>
      <c r="DA154" s="160">
        <f>SUMPRODUCT((CZ$3=المنصرف!$E$3:$E$717)*1,('بيان العهد والتسويات'!$C154=المنصرف!$C$3:$C$717)*1,المنصرف!$J$3:$J$717)</f>
        <v>0</v>
      </c>
    </row>
    <row r="155" spans="3:105" ht="20.25" x14ac:dyDescent="0.15">
      <c r="C155" s="134">
        <v>45987</v>
      </c>
      <c r="D155" s="121">
        <f>SUMPRODUCT(($D$3=المنصرف!$E$3:$E$717)*1,('بيان العهد والتسويات'!$C155=المنصرف!$C$3:$C$717)*1,المنصرف!$G$3:$G$717)</f>
        <v>0</v>
      </c>
      <c r="E155" s="122">
        <f>SUMPRODUCT(($D$3=المنصرف!$E$3:$E$717)*1,('بيان العهد والتسويات'!$C155=المنصرف!$C$3:$C$717)*1,المنصرف!$J$3:$J$717)</f>
        <v>0</v>
      </c>
      <c r="F155" s="124">
        <f>SUMPRODUCT(($F$3=المنصرف!$E$3:$E$717)*1,('بيان العهد والتسويات'!$C155=المنصرف!$C$3:$C$717)*1,المنصرف!$G$3:$G$717)</f>
        <v>0</v>
      </c>
      <c r="G155" s="123">
        <f>SUMPRODUCT(($F$3=المنصرف!$E$3:$E$717)*1,('بيان العهد والتسويات'!$C155=المنصرف!$C$3:$C$717)*1,المنصرف!$J$3:$J$717)</f>
        <v>0</v>
      </c>
      <c r="H155" s="121">
        <f>SUMPRODUCT(($H$3=المنصرف!$E$3:$E$717)*1,('بيان العهد والتسويات'!$C155=المنصرف!$C$3:$C$717)*1,المنصرف!$G$3:$G$717)</f>
        <v>0</v>
      </c>
      <c r="I155" s="122">
        <f>SUMPRODUCT(($H$3=المنصرف!$E$3:$E$717)*1,('بيان العهد والتسويات'!$C155=المنصرف!$C$3:$C$717)*1,المنصرف!$J$3:$J$717)</f>
        <v>0</v>
      </c>
      <c r="J155" s="124">
        <f>SUMPRODUCT(($J$3=المنصرف!$E$3:$E$717)*1,('بيان العهد والتسويات'!$C155=المنصرف!$C$3:$C$717)*1,المنصرف!$G$3:$G$717)</f>
        <v>0</v>
      </c>
      <c r="K155" s="123">
        <f>SUMPRODUCT(($J$3=المنصرف!$E$3:$E$717)*1,('بيان العهد والتسويات'!$C155=المنصرف!$C$3:$C$717)*1,المنصرف!$J$3:$J$717)</f>
        <v>0</v>
      </c>
      <c r="L155" s="121">
        <f>SUMPRODUCT(($L$3=المنصرف!$E$3:$E$717)*1,('بيان العهد والتسويات'!$C155=المنصرف!$C$3:$C$717)*1,المنصرف!$G$3:$G$717)</f>
        <v>0</v>
      </c>
      <c r="M155" s="122">
        <f>SUMPRODUCT(($L$3=المنصرف!$E$3:$E$717)*1,('بيان العهد والتسويات'!$C155=المنصرف!$C$3:$C$717)*1,المنصرف!$J$3:$J$717)</f>
        <v>0</v>
      </c>
      <c r="N155" s="124">
        <f>SUMPRODUCT(($N$3=المنصرف!$E$3:$E$717)*1,('بيان العهد والتسويات'!$C155=المنصرف!$C$3:$C$717)*1,المنصرف!$G$3:$G$717)</f>
        <v>0</v>
      </c>
      <c r="O155" s="123">
        <f>SUMPRODUCT(($N$3=المنصرف!$E$3:$E$717)*1,('بيان العهد والتسويات'!$C155=المنصرف!$C$3:$C$717)*1,المنصرف!$J$3:$J$717)</f>
        <v>0</v>
      </c>
      <c r="P155" s="121">
        <f>SUMPRODUCT(($P$3=المنصرف!$E$3:$E$717)*1,('بيان العهد والتسويات'!$C155=المنصرف!$C$3:$C$717)*1,المنصرف!$G$3:$G$717)</f>
        <v>0</v>
      </c>
      <c r="Q155" s="122">
        <f>SUMPRODUCT(($P$3=المنصرف!$E$3:$E$717)*1,('بيان العهد والتسويات'!$C155=المنصرف!$C$3:$C$717)*1,المنصرف!$J$3:$J$717)</f>
        <v>0</v>
      </c>
      <c r="R155" s="124">
        <f>SUMPRODUCT(($R$3=المنصرف!$E$3:$E$717)*1,('بيان العهد والتسويات'!$C155=المنصرف!$C$3:$C$717)*1,المنصرف!$G$3:$G$717)</f>
        <v>0</v>
      </c>
      <c r="S155" s="123">
        <f>SUMPRODUCT(($R$3=المنصرف!$E$3:$E$717)*1,('بيان العهد والتسويات'!$C155=المنصرف!$C$3:$C$717)*1,المنصرف!$J$3:$J$717)</f>
        <v>0</v>
      </c>
      <c r="T155" s="121">
        <f>SUMPRODUCT(($T$3=المنصرف!$E$3:$E$717)*1,('بيان العهد والتسويات'!$C155=المنصرف!$C$3:$C$717)*1,المنصرف!$G$3:$G$717)</f>
        <v>0</v>
      </c>
      <c r="U155" s="122">
        <f>SUMPRODUCT(($T$3=المنصرف!$E$3:$E$717)*1,('بيان العهد والتسويات'!$C155=المنصرف!$C$3:$C$717)*1,المنصرف!$J$3:$J$717)</f>
        <v>0</v>
      </c>
      <c r="V155" s="124">
        <f>SUMPRODUCT(($V$3=المنصرف!$E$3:$E$717)*1,('بيان العهد والتسويات'!$C155=المنصرف!$C$3:$C$717)*1,المنصرف!$G$3:$G$717)</f>
        <v>0</v>
      </c>
      <c r="W155" s="123">
        <f>SUMPRODUCT(($V$3=المنصرف!$E$3:$E$717)*1,('بيان العهد والتسويات'!$C155=المنصرف!$C$3:$C$717)*1,المنصرف!$J$3:$J$717)</f>
        <v>0</v>
      </c>
      <c r="X155" s="121">
        <f>SUMPRODUCT(($X$3=المنصرف!$E$3:$E$717)*1,('بيان العهد والتسويات'!$C155=المنصرف!$C$3:$C$717)*1,المنصرف!$G$3:$G$717)</f>
        <v>0</v>
      </c>
      <c r="Y155" s="122">
        <f>SUMPRODUCT(($X$3=المنصرف!$E$3:$E$717)*1,('بيان العهد والتسويات'!$C155=المنصرف!$C$3:$C$717)*1,المنصرف!$J$3:$J$717)</f>
        <v>0</v>
      </c>
      <c r="Z155" s="124">
        <f>SUMPRODUCT(($Z$3=المنصرف!$E$3:$E$717)*1,('بيان العهد والتسويات'!$C155=المنصرف!$C$3:$C$717)*1,المنصرف!$G$3:$G$717)</f>
        <v>0</v>
      </c>
      <c r="AA155" s="123">
        <f>SUMPRODUCT(($Z$3=المنصرف!$E$3:$E$717)*1,('بيان العهد والتسويات'!$C155=المنصرف!$C$3:$C$717)*1,المنصرف!$J$3:$J$717)</f>
        <v>0</v>
      </c>
      <c r="AB155" s="121">
        <f>SUMPRODUCT(($AB$3=المنصرف!$E$3:$E$717)*1,('بيان العهد والتسويات'!$C155=المنصرف!$C$3:$C$717)*1,المنصرف!$G$3:$G$717)</f>
        <v>0</v>
      </c>
      <c r="AC155" s="122">
        <f>SUMPRODUCT(($AB$3=المنصرف!$E$3:$E$717)*1,('بيان العهد والتسويات'!$C155=المنصرف!$C$3:$C$717)*1,المنصرف!$J$3:$J$717)</f>
        <v>0</v>
      </c>
      <c r="AD155" s="124">
        <f>SUMPRODUCT(($AD$3=المنصرف!$E$3:$E$717)*1,('بيان العهد والتسويات'!$C155=المنصرف!$C$3:$C$717)*1,المنصرف!$G$3:$G$717)</f>
        <v>0</v>
      </c>
      <c r="AE155" s="123">
        <f>SUMPRODUCT(($AD$3=المنصرف!$E$3:$E$717)*1,('بيان العهد والتسويات'!$C155=المنصرف!$C$3:$C$717)*1,المنصرف!$J$3:$J$717)</f>
        <v>0</v>
      </c>
      <c r="AF155" s="121">
        <f>SUMPRODUCT(($AF$3=المنصرف!$E$3:$E$717)*1,('بيان العهد والتسويات'!$C155=المنصرف!$C$3:$C$717)*1,المنصرف!$G$3:$G$717)</f>
        <v>0</v>
      </c>
      <c r="AG155" s="122">
        <f>SUMPRODUCT(($AF$3=المنصرف!$E$3:$E$717)*1,('بيان العهد والتسويات'!$C155=المنصرف!$C$3:$C$717)*1,المنصرف!$J$3:$J$717)</f>
        <v>0</v>
      </c>
      <c r="AH155" s="124">
        <f>SUMPRODUCT(($AH$3=المنصرف!$E$3:$E$717)*1,('بيان العهد والتسويات'!$C155=المنصرف!$C$3:$C$717)*1,المنصرف!$G$3:$G$717)</f>
        <v>0</v>
      </c>
      <c r="AI155" s="123">
        <f>SUMPRODUCT(($AH$3=المنصرف!$E$3:$E$717)*1,('بيان العهد والتسويات'!$C155=المنصرف!$C$3:$C$717)*1,المنصرف!$J$3:$J$717)</f>
        <v>0</v>
      </c>
      <c r="AJ155" s="145">
        <f>SUMPRODUCT((AJ$3=المنصرف!$E$3:$E$717)*1,('بيان العهد والتسويات'!$C155=المنصرف!$C$3:$C$717)*1,المنصرف!$G$3:$G$717)</f>
        <v>0</v>
      </c>
      <c r="AK155" s="145">
        <f>SUMPRODUCT((AJ$3=المنصرف!$E$3:$E$717)*1,('بيان العهد والتسويات'!$C155=المنصرف!$C$3:$C$717)*1,المنصرف!$J$3:$J$717)</f>
        <v>0</v>
      </c>
      <c r="AL155" s="161">
        <f>SUMPRODUCT((AL$3=المنصرف!$E$3:$E$717)*1,('بيان العهد والتسويات'!$C155=المنصرف!$C$3:$C$717)*1,المنصرف!$G$3:$G$717)</f>
        <v>0</v>
      </c>
      <c r="AM155" s="161">
        <f>SUMPRODUCT((AL$3=المنصرف!$E$3:$E$717)*1,('بيان العهد والتسويات'!$C155=المنصرف!$C$3:$C$717)*1,المنصرف!$J$3:$J$717)</f>
        <v>0</v>
      </c>
      <c r="AN155" s="160">
        <f>SUMPRODUCT((AN$3=المنصرف!$E$3:$E$717)*1,('بيان العهد والتسويات'!$C155=المنصرف!$C$3:$C$717)*1,المنصرف!$G$3:$G$717)</f>
        <v>0</v>
      </c>
      <c r="AO155" s="160">
        <f>SUMPRODUCT((AN$3=المنصرف!$E$3:$E$717)*1,('بيان العهد والتسويات'!$C155=المنصرف!$C$3:$C$717)*1,المنصرف!$J$3:$J$717)</f>
        <v>0</v>
      </c>
      <c r="AP155" s="160">
        <f>SUMPRODUCT((AP$3=المنصرف!$E$3:$E$717)*1,('بيان العهد والتسويات'!$C155=المنصرف!$C$3:$C$717)*1,المنصرف!$G$3:$G$717)</f>
        <v>0</v>
      </c>
      <c r="AQ155" s="160">
        <f>SUMPRODUCT((AP$3=المنصرف!$E$3:$E$717)*1,('بيان العهد والتسويات'!$C155=المنصرف!$C$3:$C$717)*1,المنصرف!$J$3:$J$717)</f>
        <v>0</v>
      </c>
      <c r="AR155" s="160">
        <f>SUMPRODUCT((AR$3=المنصرف!$E$3:$E$717)*1,('بيان العهد والتسويات'!$C155=المنصرف!$C$3:$C$717)*1,المنصرف!$G$3:$G$717)</f>
        <v>0</v>
      </c>
      <c r="AS155" s="160">
        <f>SUMPRODUCT((AR$3=المنصرف!$E$3:$E$717)*1,('بيان العهد والتسويات'!$C155=المنصرف!$C$3:$C$717)*1,المنصرف!$J$3:$J$717)</f>
        <v>0</v>
      </c>
      <c r="AT155" s="160">
        <f>SUMPRODUCT((AT$3=المنصرف!$E$3:$E$717)*1,('بيان العهد والتسويات'!$C155=المنصرف!$C$3:$C$717)*1,المنصرف!$G$3:$G$717)</f>
        <v>0</v>
      </c>
      <c r="AU155" s="160">
        <f>SUMPRODUCT((AT$3=المنصرف!$E$3:$E$717)*1,('بيان العهد والتسويات'!$C155=المنصرف!$C$3:$C$717)*1,المنصرف!$J$3:$J$717)</f>
        <v>0</v>
      </c>
      <c r="AV155" s="160">
        <f>SUMPRODUCT((AV$3=المنصرف!$E$3:$E$717)*1,('بيان العهد والتسويات'!$C155=المنصرف!$C$3:$C$717)*1,المنصرف!$G$3:$G$717)</f>
        <v>0</v>
      </c>
      <c r="AW155" s="160">
        <f>SUMPRODUCT((AV$3=المنصرف!$E$3:$E$717)*1,('بيان العهد والتسويات'!$C155=المنصرف!$C$3:$C$717)*1,المنصرف!$J$3:$J$717)</f>
        <v>0</v>
      </c>
      <c r="AX155" s="160">
        <f>SUMPRODUCT((AX$3=المنصرف!$E$3:$E$717)*1,('بيان العهد والتسويات'!$C155=المنصرف!$C$3:$C$717)*1,المنصرف!$G$3:$G$717)</f>
        <v>0</v>
      </c>
      <c r="AY155" s="160">
        <f>SUMPRODUCT((AX$3=المنصرف!$E$3:$E$717)*1,('بيان العهد والتسويات'!$C155=المنصرف!$C$3:$C$717)*1,المنصرف!$J$3:$J$717)</f>
        <v>0</v>
      </c>
      <c r="AZ155" s="160">
        <f>SUMPRODUCT((AZ$3=المنصرف!$E$3:$E$717)*1,('بيان العهد والتسويات'!$C155=المنصرف!$C$3:$C$717)*1,المنصرف!$G$3:$G$717)</f>
        <v>0</v>
      </c>
      <c r="BA155" s="160">
        <f>SUMPRODUCT((AZ$3=المنصرف!$E$3:$E$717)*1,('بيان العهد والتسويات'!$C155=المنصرف!$C$3:$C$717)*1,المنصرف!$J$3:$J$717)</f>
        <v>0</v>
      </c>
      <c r="BB155" s="160">
        <f>SUMPRODUCT((BB$3=المنصرف!$E$3:$E$717)*1,('بيان العهد والتسويات'!$C155=المنصرف!$C$3:$C$717)*1,المنصرف!$G$3:$G$717)</f>
        <v>0</v>
      </c>
      <c r="BC155" s="160">
        <f>SUMPRODUCT((BB$3=المنصرف!$E$3:$E$717)*1,('بيان العهد والتسويات'!$C155=المنصرف!$C$3:$C$717)*1,المنصرف!$J$3:$J$717)</f>
        <v>0</v>
      </c>
      <c r="BD155" s="160">
        <f>SUMPRODUCT((BD$3=المنصرف!$E$3:$E$717)*1,('بيان العهد والتسويات'!$C155=المنصرف!$C$3:$C$717)*1,المنصرف!$G$3:$G$717)</f>
        <v>0</v>
      </c>
      <c r="BE155" s="160">
        <f>SUMPRODUCT((BD$3=المنصرف!$E$3:$E$717)*1,('بيان العهد والتسويات'!$C155=المنصرف!$C$3:$C$717)*1,المنصرف!$J$3:$J$717)</f>
        <v>0</v>
      </c>
      <c r="BF155" s="160">
        <f>SUMPRODUCT((BF$3=المنصرف!$E$3:$E$717)*1,('بيان العهد والتسويات'!$C155=المنصرف!$C$3:$C$717)*1,المنصرف!$G$3:$G$717)</f>
        <v>0</v>
      </c>
      <c r="BG155" s="160">
        <f>SUMPRODUCT((BF$3=المنصرف!$E$3:$E$717)*1,('بيان العهد والتسويات'!$C155=المنصرف!$C$3:$C$717)*1,المنصرف!$J$3:$J$717)</f>
        <v>0</v>
      </c>
      <c r="BH155" s="160">
        <f>SUMPRODUCT((BH$3=المنصرف!$E$3:$E$717)*1,('بيان العهد والتسويات'!$C155=المنصرف!$C$3:$C$717)*1,المنصرف!$G$3:$G$717)</f>
        <v>0</v>
      </c>
      <c r="BI155" s="160">
        <f>SUMPRODUCT((BH$3=المنصرف!$E$3:$E$717)*1,('بيان العهد والتسويات'!$C155=المنصرف!$C$3:$C$717)*1,المنصرف!$J$3:$J$717)</f>
        <v>0</v>
      </c>
      <c r="BJ155" s="160">
        <f>SUMPRODUCT((BJ$3=المنصرف!$E$3:$E$717)*1,('بيان العهد والتسويات'!$C155=المنصرف!$C$3:$C$717)*1,المنصرف!$G$3:$G$717)</f>
        <v>0</v>
      </c>
      <c r="BK155" s="160">
        <f>SUMPRODUCT((BJ$3=المنصرف!$E$3:$E$717)*1,('بيان العهد والتسويات'!$C155=المنصرف!$C$3:$C$717)*1,المنصرف!$J$3:$J$717)</f>
        <v>0</v>
      </c>
      <c r="BL155" s="160">
        <f>SUMPRODUCT((BL$3=المنصرف!$E$3:$E$717)*1,('بيان العهد والتسويات'!$C155=المنصرف!$C$3:$C$717)*1,المنصرف!$G$3:$G$717)</f>
        <v>0</v>
      </c>
      <c r="BM155" s="160">
        <f>SUMPRODUCT((BL$3=المنصرف!$E$3:$E$717)*1,('بيان العهد والتسويات'!$C155=المنصرف!$C$3:$C$717)*1,المنصرف!$J$3:$J$717)</f>
        <v>0</v>
      </c>
      <c r="BN155" s="160">
        <f>SUMPRODUCT((BN$3=المنصرف!$E$3:$E$717)*1,('بيان العهد والتسويات'!$C155=المنصرف!$C$3:$C$717)*1,المنصرف!$G$3:$G$717)</f>
        <v>0</v>
      </c>
      <c r="BO155" s="160">
        <f>SUMPRODUCT((BN$3=المنصرف!$E$3:$E$717)*1,('بيان العهد والتسويات'!$C155=المنصرف!$C$3:$C$717)*1,المنصرف!$J$3:$J$717)</f>
        <v>0</v>
      </c>
      <c r="BP155" s="160">
        <f>SUMPRODUCT((BP$3=المنصرف!$E$3:$E$717)*1,('بيان العهد والتسويات'!$C155=المنصرف!$C$3:$C$717)*1,المنصرف!$G$3:$G$717)</f>
        <v>0</v>
      </c>
      <c r="BQ155" s="160">
        <f>SUMPRODUCT((BP$3=المنصرف!$E$3:$E$717)*1,('بيان العهد والتسويات'!$C155=المنصرف!$C$3:$C$717)*1,المنصرف!$J$3:$J$717)</f>
        <v>0</v>
      </c>
      <c r="BR155" s="160">
        <f>SUMPRODUCT((BR$3=المنصرف!$E$3:$E$717)*1,('بيان العهد والتسويات'!$C155=المنصرف!$C$3:$C$717)*1,المنصرف!$G$3:$G$717)</f>
        <v>0</v>
      </c>
      <c r="BS155" s="160">
        <f>SUMPRODUCT((BR$3=المنصرف!$E$3:$E$717)*1,('بيان العهد والتسويات'!$C155=المنصرف!$C$3:$C$717)*1,المنصرف!$J$3:$J$717)</f>
        <v>0</v>
      </c>
      <c r="BT155" s="160">
        <f>SUMPRODUCT((BT$3=المنصرف!$E$3:$E$717)*1,('بيان العهد والتسويات'!$C155=المنصرف!$C$3:$C$717)*1,المنصرف!$G$3:$G$717)</f>
        <v>0</v>
      </c>
      <c r="BU155" s="160">
        <f>SUMPRODUCT((BT$3=المنصرف!$E$3:$E$717)*1,('بيان العهد والتسويات'!$C155=المنصرف!$C$3:$C$717)*1,المنصرف!$J$3:$J$717)</f>
        <v>0</v>
      </c>
      <c r="BV155" s="160">
        <f>SUMPRODUCT((BV$3=المنصرف!$E$3:$E$717)*1,('بيان العهد والتسويات'!$C155=المنصرف!$C$3:$C$717)*1,المنصرف!$G$3:$G$717)</f>
        <v>0</v>
      </c>
      <c r="BW155" s="160">
        <f>SUMPRODUCT((BV$3=المنصرف!$E$3:$E$717)*1,('بيان العهد والتسويات'!$C155=المنصرف!$C$3:$C$717)*1,المنصرف!$J$3:$J$717)</f>
        <v>0</v>
      </c>
      <c r="BX155" s="160">
        <f>SUMPRODUCT((BX$3=المنصرف!$E$3:$E$717)*1,('بيان العهد والتسويات'!$C155=المنصرف!$C$3:$C$717)*1,المنصرف!$G$3:$G$717)</f>
        <v>0</v>
      </c>
      <c r="BY155" s="160">
        <f>SUMPRODUCT((BX$3=المنصرف!$E$3:$E$717)*1,('بيان العهد والتسويات'!$C155=المنصرف!$C$3:$C$717)*1,المنصرف!$J$3:$J$717)</f>
        <v>0</v>
      </c>
      <c r="BZ155" s="160">
        <f>SUMPRODUCT((BZ$3=المنصرف!$E$3:$E$717)*1,('بيان العهد والتسويات'!$C155=المنصرف!$C$3:$C$717)*1,المنصرف!$G$3:$G$717)</f>
        <v>0</v>
      </c>
      <c r="CA155" s="160">
        <f>SUMPRODUCT((BZ$3=المنصرف!$E$3:$E$717)*1,('بيان العهد والتسويات'!$C155=المنصرف!$C$3:$C$717)*1,المنصرف!$J$3:$J$717)</f>
        <v>0</v>
      </c>
      <c r="CB155" s="160">
        <f>SUMPRODUCT((CB$3=المنصرف!$E$3:$E$717)*1,('بيان العهد والتسويات'!$C155=المنصرف!$C$3:$C$717)*1,المنصرف!$G$3:$G$717)</f>
        <v>0</v>
      </c>
      <c r="CC155" s="160">
        <f>SUMPRODUCT((CB$3=المنصرف!$E$3:$E$717)*1,('بيان العهد والتسويات'!$C155=المنصرف!$C$3:$C$717)*1,المنصرف!$J$3:$J$717)</f>
        <v>0</v>
      </c>
      <c r="CD155" s="160">
        <f>SUMPRODUCT((CD$3=المنصرف!$E$3:$E$717)*1,('بيان العهد والتسويات'!$C155=المنصرف!$C$3:$C$717)*1,المنصرف!$G$3:$G$717)</f>
        <v>0</v>
      </c>
      <c r="CE155" s="160">
        <f>SUMPRODUCT((CD$3=المنصرف!$E$3:$E$717)*1,('بيان العهد والتسويات'!$C155=المنصرف!$C$3:$C$717)*1,المنصرف!$J$3:$J$717)</f>
        <v>0</v>
      </c>
      <c r="CF155" s="160">
        <f>SUMPRODUCT((CF$3=المنصرف!$E$3:$E$717)*1,('بيان العهد والتسويات'!$C155=المنصرف!$C$3:$C$717)*1,المنصرف!$G$3:$G$717)</f>
        <v>0</v>
      </c>
      <c r="CG155" s="160">
        <f>SUMPRODUCT((CF$3=المنصرف!$E$3:$E$717)*1,('بيان العهد والتسويات'!$C155=المنصرف!$C$3:$C$717)*1,المنصرف!$J$3:$J$717)</f>
        <v>0</v>
      </c>
      <c r="CH155" s="160">
        <f>SUMPRODUCT((CH$3=المنصرف!$E$3:$E$717)*1,('بيان العهد والتسويات'!$C155=المنصرف!$C$3:$C$717)*1,المنصرف!$G$3:$G$717)</f>
        <v>0</v>
      </c>
      <c r="CI155" s="160">
        <f>SUMPRODUCT((CH$3=المنصرف!$E$3:$E$717)*1,('بيان العهد والتسويات'!$C155=المنصرف!$C$3:$C$717)*1,المنصرف!$J$3:$J$717)</f>
        <v>0</v>
      </c>
      <c r="CJ155" s="160">
        <f>SUMPRODUCT((CJ$3=المنصرف!$E$3:$E$717)*1,('بيان العهد والتسويات'!$C155=المنصرف!$C$3:$C$717)*1,المنصرف!$G$3:$G$717)</f>
        <v>0</v>
      </c>
      <c r="CK155" s="160">
        <f>SUMPRODUCT((CJ$3=المنصرف!$E$3:$E$717)*1,('بيان العهد والتسويات'!$C155=المنصرف!$C$3:$C$717)*1,المنصرف!$J$3:$J$717)</f>
        <v>0</v>
      </c>
      <c r="CL155" s="160">
        <f>SUMPRODUCT((CL$3=المنصرف!$E$3:$E$717)*1,('بيان العهد والتسويات'!$C155=المنصرف!$C$3:$C$717)*1,المنصرف!$G$3:$G$717)</f>
        <v>0</v>
      </c>
      <c r="CM155" s="160">
        <f>SUMPRODUCT((CL$3=المنصرف!$E$3:$E$717)*1,('بيان العهد والتسويات'!$C155=المنصرف!$C$3:$C$717)*1,المنصرف!$J$3:$J$717)</f>
        <v>0</v>
      </c>
      <c r="CN155" s="160">
        <f>SUMPRODUCT((CN$3=المنصرف!$E$3:$E$717)*1,('بيان العهد والتسويات'!$C155=المنصرف!$C$3:$C$717)*1,المنصرف!$G$3:$G$717)</f>
        <v>0</v>
      </c>
      <c r="CO155" s="160">
        <f>SUMPRODUCT((CN$3=المنصرف!$E$3:$E$717)*1,('بيان العهد والتسويات'!$C155=المنصرف!$C$3:$C$717)*1,المنصرف!$J$3:$J$717)</f>
        <v>0</v>
      </c>
      <c r="CP155" s="160">
        <f>SUMPRODUCT((CP$3=المنصرف!$E$3:$E$717)*1,('بيان العهد والتسويات'!$C155=المنصرف!$C$3:$C$717)*1,المنصرف!$G$3:$G$717)</f>
        <v>0</v>
      </c>
      <c r="CQ155" s="160">
        <f>SUMPRODUCT((CP$3=المنصرف!$E$3:$E$717)*1,('بيان العهد والتسويات'!$C155=المنصرف!$C$3:$C$717)*1,المنصرف!$J$3:$J$717)</f>
        <v>0</v>
      </c>
      <c r="CR155" s="160">
        <f>SUMPRODUCT((CR$3=المنصرف!$E$3:$E$717)*1,('بيان العهد والتسويات'!$C155=المنصرف!$C$3:$C$717)*1,المنصرف!$G$3:$G$717)</f>
        <v>0</v>
      </c>
      <c r="CS155" s="160">
        <f>SUMPRODUCT((CR$3=المنصرف!$E$3:$E$717)*1,('بيان العهد والتسويات'!$C155=المنصرف!$C$3:$C$717)*1,المنصرف!$J$3:$J$717)</f>
        <v>0</v>
      </c>
      <c r="CT155" s="160">
        <f>SUMPRODUCT((CT$3=المنصرف!$E$3:$E$717)*1,('بيان العهد والتسويات'!$C155=المنصرف!$C$3:$C$717)*1,المنصرف!$G$3:$G$717)</f>
        <v>0</v>
      </c>
      <c r="CU155" s="160">
        <f>SUMPRODUCT((CT$3=المنصرف!$E$3:$E$717)*1,('بيان العهد والتسويات'!$C155=المنصرف!$C$3:$C$717)*1,المنصرف!$J$3:$J$717)</f>
        <v>0</v>
      </c>
      <c r="CV155" s="160">
        <f>SUMPRODUCT((CV$3=المنصرف!$E$3:$E$717)*1,('بيان العهد والتسويات'!$C155=المنصرف!$C$3:$C$717)*1,المنصرف!$G$3:$G$717)</f>
        <v>0</v>
      </c>
      <c r="CW155" s="160">
        <f>SUMPRODUCT((CV$3=المنصرف!$E$3:$E$717)*1,('بيان العهد والتسويات'!$C155=المنصرف!$C$3:$C$717)*1,المنصرف!$J$3:$J$717)</f>
        <v>0</v>
      </c>
      <c r="CX155" s="160">
        <f>SUMPRODUCT((CX$3=المنصرف!$E$3:$E$717)*1,('بيان العهد والتسويات'!$C155=المنصرف!$C$3:$C$717)*1,المنصرف!$G$3:$G$717)</f>
        <v>0</v>
      </c>
      <c r="CY155" s="160">
        <f>SUMPRODUCT((CX$3=المنصرف!$E$3:$E$717)*1,('بيان العهد والتسويات'!$C155=المنصرف!$C$3:$C$717)*1,المنصرف!$J$3:$J$717)</f>
        <v>0</v>
      </c>
      <c r="CZ155" s="160">
        <f>SUMPRODUCT((CZ$3=المنصرف!$E$3:$E$717)*1,('بيان العهد والتسويات'!$C155=المنصرف!$C$3:$C$717)*1,المنصرف!$G$3:$G$717)</f>
        <v>0</v>
      </c>
      <c r="DA155" s="160">
        <f>SUMPRODUCT((CZ$3=المنصرف!$E$3:$E$717)*1,('بيان العهد والتسويات'!$C155=المنصرف!$C$3:$C$717)*1,المنصرف!$J$3:$J$717)</f>
        <v>0</v>
      </c>
    </row>
    <row r="156" spans="3:105" ht="20.25" x14ac:dyDescent="0.15">
      <c r="C156" s="134">
        <v>45988</v>
      </c>
      <c r="D156" s="121">
        <f>SUMPRODUCT(($D$3=المنصرف!$E$3:$E$717)*1,('بيان العهد والتسويات'!$C156=المنصرف!$C$3:$C$717)*1,المنصرف!$G$3:$G$717)</f>
        <v>0</v>
      </c>
      <c r="E156" s="122">
        <f>SUMPRODUCT(($D$3=المنصرف!$E$3:$E$717)*1,('بيان العهد والتسويات'!$C156=المنصرف!$C$3:$C$717)*1,المنصرف!$J$3:$J$717)</f>
        <v>0</v>
      </c>
      <c r="F156" s="124">
        <f>SUMPRODUCT(($F$3=المنصرف!$E$3:$E$717)*1,('بيان العهد والتسويات'!$C156=المنصرف!$C$3:$C$717)*1,المنصرف!$G$3:$G$717)</f>
        <v>0</v>
      </c>
      <c r="G156" s="123">
        <f>SUMPRODUCT(($F$3=المنصرف!$E$3:$E$717)*1,('بيان العهد والتسويات'!$C156=المنصرف!$C$3:$C$717)*1,المنصرف!$J$3:$J$717)</f>
        <v>0</v>
      </c>
      <c r="H156" s="121">
        <f>SUMPRODUCT(($H$3=المنصرف!$E$3:$E$717)*1,('بيان العهد والتسويات'!$C156=المنصرف!$C$3:$C$717)*1,المنصرف!$G$3:$G$717)</f>
        <v>0</v>
      </c>
      <c r="I156" s="122">
        <f>SUMPRODUCT(($H$3=المنصرف!$E$3:$E$717)*1,('بيان العهد والتسويات'!$C156=المنصرف!$C$3:$C$717)*1,المنصرف!$J$3:$J$717)</f>
        <v>0</v>
      </c>
      <c r="J156" s="124">
        <f>SUMPRODUCT(($J$3=المنصرف!$E$3:$E$717)*1,('بيان العهد والتسويات'!$C156=المنصرف!$C$3:$C$717)*1,المنصرف!$G$3:$G$717)</f>
        <v>0</v>
      </c>
      <c r="K156" s="123">
        <f>SUMPRODUCT(($J$3=المنصرف!$E$3:$E$717)*1,('بيان العهد والتسويات'!$C156=المنصرف!$C$3:$C$717)*1,المنصرف!$J$3:$J$717)</f>
        <v>0</v>
      </c>
      <c r="L156" s="121">
        <f>SUMPRODUCT(($L$3=المنصرف!$E$3:$E$717)*1,('بيان العهد والتسويات'!$C156=المنصرف!$C$3:$C$717)*1,المنصرف!$G$3:$G$717)</f>
        <v>0</v>
      </c>
      <c r="M156" s="122">
        <f>SUMPRODUCT(($L$3=المنصرف!$E$3:$E$717)*1,('بيان العهد والتسويات'!$C156=المنصرف!$C$3:$C$717)*1,المنصرف!$J$3:$J$717)</f>
        <v>0</v>
      </c>
      <c r="N156" s="124">
        <f>SUMPRODUCT(($N$3=المنصرف!$E$3:$E$717)*1,('بيان العهد والتسويات'!$C156=المنصرف!$C$3:$C$717)*1,المنصرف!$G$3:$G$717)</f>
        <v>0</v>
      </c>
      <c r="O156" s="123">
        <f>SUMPRODUCT(($N$3=المنصرف!$E$3:$E$717)*1,('بيان العهد والتسويات'!$C156=المنصرف!$C$3:$C$717)*1,المنصرف!$J$3:$J$717)</f>
        <v>0</v>
      </c>
      <c r="P156" s="121">
        <f>SUMPRODUCT(($P$3=المنصرف!$E$3:$E$717)*1,('بيان العهد والتسويات'!$C156=المنصرف!$C$3:$C$717)*1,المنصرف!$G$3:$G$717)</f>
        <v>0</v>
      </c>
      <c r="Q156" s="122">
        <f>SUMPRODUCT(($P$3=المنصرف!$E$3:$E$717)*1,('بيان العهد والتسويات'!$C156=المنصرف!$C$3:$C$717)*1,المنصرف!$J$3:$J$717)</f>
        <v>0</v>
      </c>
      <c r="R156" s="124">
        <f>SUMPRODUCT(($R$3=المنصرف!$E$3:$E$717)*1,('بيان العهد والتسويات'!$C156=المنصرف!$C$3:$C$717)*1,المنصرف!$G$3:$G$717)</f>
        <v>0</v>
      </c>
      <c r="S156" s="123">
        <f>SUMPRODUCT(($R$3=المنصرف!$E$3:$E$717)*1,('بيان العهد والتسويات'!$C156=المنصرف!$C$3:$C$717)*1,المنصرف!$J$3:$J$717)</f>
        <v>0</v>
      </c>
      <c r="T156" s="121">
        <f>SUMPRODUCT(($T$3=المنصرف!$E$3:$E$717)*1,('بيان العهد والتسويات'!$C156=المنصرف!$C$3:$C$717)*1,المنصرف!$G$3:$G$717)</f>
        <v>0</v>
      </c>
      <c r="U156" s="122">
        <f>SUMPRODUCT(($T$3=المنصرف!$E$3:$E$717)*1,('بيان العهد والتسويات'!$C156=المنصرف!$C$3:$C$717)*1,المنصرف!$J$3:$J$717)</f>
        <v>0</v>
      </c>
      <c r="V156" s="124">
        <f>SUMPRODUCT(($V$3=المنصرف!$E$3:$E$717)*1,('بيان العهد والتسويات'!$C156=المنصرف!$C$3:$C$717)*1,المنصرف!$G$3:$G$717)</f>
        <v>0</v>
      </c>
      <c r="W156" s="123">
        <f>SUMPRODUCT(($V$3=المنصرف!$E$3:$E$717)*1,('بيان العهد والتسويات'!$C156=المنصرف!$C$3:$C$717)*1,المنصرف!$J$3:$J$717)</f>
        <v>0</v>
      </c>
      <c r="X156" s="121">
        <f>SUMPRODUCT(($X$3=المنصرف!$E$3:$E$717)*1,('بيان العهد والتسويات'!$C156=المنصرف!$C$3:$C$717)*1,المنصرف!$G$3:$G$717)</f>
        <v>0</v>
      </c>
      <c r="Y156" s="122">
        <f>SUMPRODUCT(($X$3=المنصرف!$E$3:$E$717)*1,('بيان العهد والتسويات'!$C156=المنصرف!$C$3:$C$717)*1,المنصرف!$J$3:$J$717)</f>
        <v>0</v>
      </c>
      <c r="Z156" s="124">
        <f>SUMPRODUCT(($Z$3=المنصرف!$E$3:$E$717)*1,('بيان العهد والتسويات'!$C156=المنصرف!$C$3:$C$717)*1,المنصرف!$G$3:$G$717)</f>
        <v>0</v>
      </c>
      <c r="AA156" s="123">
        <f>SUMPRODUCT(($Z$3=المنصرف!$E$3:$E$717)*1,('بيان العهد والتسويات'!$C156=المنصرف!$C$3:$C$717)*1,المنصرف!$J$3:$J$717)</f>
        <v>0</v>
      </c>
      <c r="AB156" s="121">
        <f>SUMPRODUCT(($AB$3=المنصرف!$E$3:$E$717)*1,('بيان العهد والتسويات'!$C156=المنصرف!$C$3:$C$717)*1,المنصرف!$G$3:$G$717)</f>
        <v>0</v>
      </c>
      <c r="AC156" s="122">
        <f>SUMPRODUCT(($AB$3=المنصرف!$E$3:$E$717)*1,('بيان العهد والتسويات'!$C156=المنصرف!$C$3:$C$717)*1,المنصرف!$J$3:$J$717)</f>
        <v>0</v>
      </c>
      <c r="AD156" s="124">
        <f>SUMPRODUCT(($AD$3=المنصرف!$E$3:$E$717)*1,('بيان العهد والتسويات'!$C156=المنصرف!$C$3:$C$717)*1,المنصرف!$G$3:$G$717)</f>
        <v>0</v>
      </c>
      <c r="AE156" s="123">
        <f>SUMPRODUCT(($AD$3=المنصرف!$E$3:$E$717)*1,('بيان العهد والتسويات'!$C156=المنصرف!$C$3:$C$717)*1,المنصرف!$J$3:$J$717)</f>
        <v>0</v>
      </c>
      <c r="AF156" s="121">
        <f>SUMPRODUCT(($AF$3=المنصرف!$E$3:$E$717)*1,('بيان العهد والتسويات'!$C156=المنصرف!$C$3:$C$717)*1,المنصرف!$G$3:$G$717)</f>
        <v>0</v>
      </c>
      <c r="AG156" s="122">
        <f>SUMPRODUCT(($AF$3=المنصرف!$E$3:$E$717)*1,('بيان العهد والتسويات'!$C156=المنصرف!$C$3:$C$717)*1,المنصرف!$J$3:$J$717)</f>
        <v>0</v>
      </c>
      <c r="AH156" s="124">
        <f>SUMPRODUCT(($AH$3=المنصرف!$E$3:$E$717)*1,('بيان العهد والتسويات'!$C156=المنصرف!$C$3:$C$717)*1,المنصرف!$G$3:$G$717)</f>
        <v>0</v>
      </c>
      <c r="AI156" s="123">
        <f>SUMPRODUCT(($AH$3=المنصرف!$E$3:$E$717)*1,('بيان العهد والتسويات'!$C156=المنصرف!$C$3:$C$717)*1,المنصرف!$J$3:$J$717)</f>
        <v>0</v>
      </c>
      <c r="AJ156" s="145">
        <f>SUMPRODUCT((AJ$3=المنصرف!$E$3:$E$717)*1,('بيان العهد والتسويات'!$C156=المنصرف!$C$3:$C$717)*1,المنصرف!$G$3:$G$717)</f>
        <v>0</v>
      </c>
      <c r="AK156" s="145">
        <f>SUMPRODUCT((AJ$3=المنصرف!$E$3:$E$717)*1,('بيان العهد والتسويات'!$C156=المنصرف!$C$3:$C$717)*1,المنصرف!$J$3:$J$717)</f>
        <v>0</v>
      </c>
      <c r="AL156" s="161">
        <f>SUMPRODUCT((AL$3=المنصرف!$E$3:$E$717)*1,('بيان العهد والتسويات'!$C156=المنصرف!$C$3:$C$717)*1,المنصرف!$G$3:$G$717)</f>
        <v>0</v>
      </c>
      <c r="AM156" s="161">
        <f>SUMPRODUCT((AL$3=المنصرف!$E$3:$E$717)*1,('بيان العهد والتسويات'!$C156=المنصرف!$C$3:$C$717)*1,المنصرف!$J$3:$J$717)</f>
        <v>0</v>
      </c>
      <c r="AN156" s="160">
        <f>SUMPRODUCT((AN$3=المنصرف!$E$3:$E$717)*1,('بيان العهد والتسويات'!$C156=المنصرف!$C$3:$C$717)*1,المنصرف!$G$3:$G$717)</f>
        <v>0</v>
      </c>
      <c r="AO156" s="160">
        <f>SUMPRODUCT((AN$3=المنصرف!$E$3:$E$717)*1,('بيان العهد والتسويات'!$C156=المنصرف!$C$3:$C$717)*1,المنصرف!$J$3:$J$717)</f>
        <v>0</v>
      </c>
      <c r="AP156" s="160">
        <f>SUMPRODUCT((AP$3=المنصرف!$E$3:$E$717)*1,('بيان العهد والتسويات'!$C156=المنصرف!$C$3:$C$717)*1,المنصرف!$G$3:$G$717)</f>
        <v>0</v>
      </c>
      <c r="AQ156" s="160">
        <f>SUMPRODUCT((AP$3=المنصرف!$E$3:$E$717)*1,('بيان العهد والتسويات'!$C156=المنصرف!$C$3:$C$717)*1,المنصرف!$J$3:$J$717)</f>
        <v>0</v>
      </c>
      <c r="AR156" s="160">
        <f>SUMPRODUCT((AR$3=المنصرف!$E$3:$E$717)*1,('بيان العهد والتسويات'!$C156=المنصرف!$C$3:$C$717)*1,المنصرف!$G$3:$G$717)</f>
        <v>0</v>
      </c>
      <c r="AS156" s="160">
        <f>SUMPRODUCT((AR$3=المنصرف!$E$3:$E$717)*1,('بيان العهد والتسويات'!$C156=المنصرف!$C$3:$C$717)*1,المنصرف!$J$3:$J$717)</f>
        <v>0</v>
      </c>
      <c r="AT156" s="160">
        <f>SUMPRODUCT((AT$3=المنصرف!$E$3:$E$717)*1,('بيان العهد والتسويات'!$C156=المنصرف!$C$3:$C$717)*1,المنصرف!$G$3:$G$717)</f>
        <v>0</v>
      </c>
      <c r="AU156" s="160">
        <f>SUMPRODUCT((AT$3=المنصرف!$E$3:$E$717)*1,('بيان العهد والتسويات'!$C156=المنصرف!$C$3:$C$717)*1,المنصرف!$J$3:$J$717)</f>
        <v>0</v>
      </c>
      <c r="AV156" s="160">
        <f>SUMPRODUCT((AV$3=المنصرف!$E$3:$E$717)*1,('بيان العهد والتسويات'!$C156=المنصرف!$C$3:$C$717)*1,المنصرف!$G$3:$G$717)</f>
        <v>0</v>
      </c>
      <c r="AW156" s="160">
        <f>SUMPRODUCT((AV$3=المنصرف!$E$3:$E$717)*1,('بيان العهد والتسويات'!$C156=المنصرف!$C$3:$C$717)*1,المنصرف!$J$3:$J$717)</f>
        <v>0</v>
      </c>
      <c r="AX156" s="160">
        <f>SUMPRODUCT((AX$3=المنصرف!$E$3:$E$717)*1,('بيان العهد والتسويات'!$C156=المنصرف!$C$3:$C$717)*1,المنصرف!$G$3:$G$717)</f>
        <v>0</v>
      </c>
      <c r="AY156" s="160">
        <f>SUMPRODUCT((AX$3=المنصرف!$E$3:$E$717)*1,('بيان العهد والتسويات'!$C156=المنصرف!$C$3:$C$717)*1,المنصرف!$J$3:$J$717)</f>
        <v>0</v>
      </c>
      <c r="AZ156" s="160">
        <f>SUMPRODUCT((AZ$3=المنصرف!$E$3:$E$717)*1,('بيان العهد والتسويات'!$C156=المنصرف!$C$3:$C$717)*1,المنصرف!$G$3:$G$717)</f>
        <v>0</v>
      </c>
      <c r="BA156" s="160">
        <f>SUMPRODUCT((AZ$3=المنصرف!$E$3:$E$717)*1,('بيان العهد والتسويات'!$C156=المنصرف!$C$3:$C$717)*1,المنصرف!$J$3:$J$717)</f>
        <v>0</v>
      </c>
      <c r="BB156" s="160">
        <f>SUMPRODUCT((BB$3=المنصرف!$E$3:$E$717)*1,('بيان العهد والتسويات'!$C156=المنصرف!$C$3:$C$717)*1,المنصرف!$G$3:$G$717)</f>
        <v>0</v>
      </c>
      <c r="BC156" s="160">
        <f>SUMPRODUCT((BB$3=المنصرف!$E$3:$E$717)*1,('بيان العهد والتسويات'!$C156=المنصرف!$C$3:$C$717)*1,المنصرف!$J$3:$J$717)</f>
        <v>0</v>
      </c>
      <c r="BD156" s="160">
        <f>SUMPRODUCT((BD$3=المنصرف!$E$3:$E$717)*1,('بيان العهد والتسويات'!$C156=المنصرف!$C$3:$C$717)*1,المنصرف!$G$3:$G$717)</f>
        <v>0</v>
      </c>
      <c r="BE156" s="160">
        <f>SUMPRODUCT((BD$3=المنصرف!$E$3:$E$717)*1,('بيان العهد والتسويات'!$C156=المنصرف!$C$3:$C$717)*1,المنصرف!$J$3:$J$717)</f>
        <v>0</v>
      </c>
      <c r="BF156" s="160">
        <f>SUMPRODUCT((BF$3=المنصرف!$E$3:$E$717)*1,('بيان العهد والتسويات'!$C156=المنصرف!$C$3:$C$717)*1,المنصرف!$G$3:$G$717)</f>
        <v>0</v>
      </c>
      <c r="BG156" s="160">
        <f>SUMPRODUCT((BF$3=المنصرف!$E$3:$E$717)*1,('بيان العهد والتسويات'!$C156=المنصرف!$C$3:$C$717)*1,المنصرف!$J$3:$J$717)</f>
        <v>0</v>
      </c>
      <c r="BH156" s="160">
        <f>SUMPRODUCT((BH$3=المنصرف!$E$3:$E$717)*1,('بيان العهد والتسويات'!$C156=المنصرف!$C$3:$C$717)*1,المنصرف!$G$3:$G$717)</f>
        <v>0</v>
      </c>
      <c r="BI156" s="160">
        <f>SUMPRODUCT((BH$3=المنصرف!$E$3:$E$717)*1,('بيان العهد والتسويات'!$C156=المنصرف!$C$3:$C$717)*1,المنصرف!$J$3:$J$717)</f>
        <v>0</v>
      </c>
      <c r="BJ156" s="160">
        <f>SUMPRODUCT((BJ$3=المنصرف!$E$3:$E$717)*1,('بيان العهد والتسويات'!$C156=المنصرف!$C$3:$C$717)*1,المنصرف!$G$3:$G$717)</f>
        <v>0</v>
      </c>
      <c r="BK156" s="160">
        <f>SUMPRODUCT((BJ$3=المنصرف!$E$3:$E$717)*1,('بيان العهد والتسويات'!$C156=المنصرف!$C$3:$C$717)*1,المنصرف!$J$3:$J$717)</f>
        <v>0</v>
      </c>
      <c r="BL156" s="160">
        <f>SUMPRODUCT((BL$3=المنصرف!$E$3:$E$717)*1,('بيان العهد والتسويات'!$C156=المنصرف!$C$3:$C$717)*1,المنصرف!$G$3:$G$717)</f>
        <v>0</v>
      </c>
      <c r="BM156" s="160">
        <f>SUMPRODUCT((BL$3=المنصرف!$E$3:$E$717)*1,('بيان العهد والتسويات'!$C156=المنصرف!$C$3:$C$717)*1,المنصرف!$J$3:$J$717)</f>
        <v>0</v>
      </c>
      <c r="BN156" s="160">
        <f>SUMPRODUCT((BN$3=المنصرف!$E$3:$E$717)*1,('بيان العهد والتسويات'!$C156=المنصرف!$C$3:$C$717)*1,المنصرف!$G$3:$G$717)</f>
        <v>0</v>
      </c>
      <c r="BO156" s="160">
        <f>SUMPRODUCT((BN$3=المنصرف!$E$3:$E$717)*1,('بيان العهد والتسويات'!$C156=المنصرف!$C$3:$C$717)*1,المنصرف!$J$3:$J$717)</f>
        <v>0</v>
      </c>
      <c r="BP156" s="160">
        <f>SUMPRODUCT((BP$3=المنصرف!$E$3:$E$717)*1,('بيان العهد والتسويات'!$C156=المنصرف!$C$3:$C$717)*1,المنصرف!$G$3:$G$717)</f>
        <v>0</v>
      </c>
      <c r="BQ156" s="160">
        <f>SUMPRODUCT((BP$3=المنصرف!$E$3:$E$717)*1,('بيان العهد والتسويات'!$C156=المنصرف!$C$3:$C$717)*1,المنصرف!$J$3:$J$717)</f>
        <v>0</v>
      </c>
      <c r="BR156" s="160">
        <f>SUMPRODUCT((BR$3=المنصرف!$E$3:$E$717)*1,('بيان العهد والتسويات'!$C156=المنصرف!$C$3:$C$717)*1,المنصرف!$G$3:$G$717)</f>
        <v>0</v>
      </c>
      <c r="BS156" s="160">
        <f>SUMPRODUCT((BR$3=المنصرف!$E$3:$E$717)*1,('بيان العهد والتسويات'!$C156=المنصرف!$C$3:$C$717)*1,المنصرف!$J$3:$J$717)</f>
        <v>0</v>
      </c>
      <c r="BT156" s="160">
        <f>SUMPRODUCT((BT$3=المنصرف!$E$3:$E$717)*1,('بيان العهد والتسويات'!$C156=المنصرف!$C$3:$C$717)*1,المنصرف!$G$3:$G$717)</f>
        <v>0</v>
      </c>
      <c r="BU156" s="160">
        <f>SUMPRODUCT((BT$3=المنصرف!$E$3:$E$717)*1,('بيان العهد والتسويات'!$C156=المنصرف!$C$3:$C$717)*1,المنصرف!$J$3:$J$717)</f>
        <v>0</v>
      </c>
      <c r="BV156" s="160">
        <f>SUMPRODUCT((BV$3=المنصرف!$E$3:$E$717)*1,('بيان العهد والتسويات'!$C156=المنصرف!$C$3:$C$717)*1,المنصرف!$G$3:$G$717)</f>
        <v>0</v>
      </c>
      <c r="BW156" s="160">
        <f>SUMPRODUCT((BV$3=المنصرف!$E$3:$E$717)*1,('بيان العهد والتسويات'!$C156=المنصرف!$C$3:$C$717)*1,المنصرف!$J$3:$J$717)</f>
        <v>0</v>
      </c>
      <c r="BX156" s="160">
        <f>SUMPRODUCT((BX$3=المنصرف!$E$3:$E$717)*1,('بيان العهد والتسويات'!$C156=المنصرف!$C$3:$C$717)*1,المنصرف!$G$3:$G$717)</f>
        <v>0</v>
      </c>
      <c r="BY156" s="160">
        <f>SUMPRODUCT((BX$3=المنصرف!$E$3:$E$717)*1,('بيان العهد والتسويات'!$C156=المنصرف!$C$3:$C$717)*1,المنصرف!$J$3:$J$717)</f>
        <v>0</v>
      </c>
      <c r="BZ156" s="160">
        <f>SUMPRODUCT((BZ$3=المنصرف!$E$3:$E$717)*1,('بيان العهد والتسويات'!$C156=المنصرف!$C$3:$C$717)*1,المنصرف!$G$3:$G$717)</f>
        <v>0</v>
      </c>
      <c r="CA156" s="160">
        <f>SUMPRODUCT((BZ$3=المنصرف!$E$3:$E$717)*1,('بيان العهد والتسويات'!$C156=المنصرف!$C$3:$C$717)*1,المنصرف!$J$3:$J$717)</f>
        <v>0</v>
      </c>
      <c r="CB156" s="160">
        <f>SUMPRODUCT((CB$3=المنصرف!$E$3:$E$717)*1,('بيان العهد والتسويات'!$C156=المنصرف!$C$3:$C$717)*1,المنصرف!$G$3:$G$717)</f>
        <v>0</v>
      </c>
      <c r="CC156" s="160">
        <f>SUMPRODUCT((CB$3=المنصرف!$E$3:$E$717)*1,('بيان العهد والتسويات'!$C156=المنصرف!$C$3:$C$717)*1,المنصرف!$J$3:$J$717)</f>
        <v>0</v>
      </c>
      <c r="CD156" s="160">
        <f>SUMPRODUCT((CD$3=المنصرف!$E$3:$E$717)*1,('بيان العهد والتسويات'!$C156=المنصرف!$C$3:$C$717)*1,المنصرف!$G$3:$G$717)</f>
        <v>0</v>
      </c>
      <c r="CE156" s="160">
        <f>SUMPRODUCT((CD$3=المنصرف!$E$3:$E$717)*1,('بيان العهد والتسويات'!$C156=المنصرف!$C$3:$C$717)*1,المنصرف!$J$3:$J$717)</f>
        <v>0</v>
      </c>
      <c r="CF156" s="160">
        <f>SUMPRODUCT((CF$3=المنصرف!$E$3:$E$717)*1,('بيان العهد والتسويات'!$C156=المنصرف!$C$3:$C$717)*1,المنصرف!$G$3:$G$717)</f>
        <v>0</v>
      </c>
      <c r="CG156" s="160">
        <f>SUMPRODUCT((CF$3=المنصرف!$E$3:$E$717)*1,('بيان العهد والتسويات'!$C156=المنصرف!$C$3:$C$717)*1,المنصرف!$J$3:$J$717)</f>
        <v>0</v>
      </c>
      <c r="CH156" s="160">
        <f>SUMPRODUCT((CH$3=المنصرف!$E$3:$E$717)*1,('بيان العهد والتسويات'!$C156=المنصرف!$C$3:$C$717)*1,المنصرف!$G$3:$G$717)</f>
        <v>0</v>
      </c>
      <c r="CI156" s="160">
        <f>SUMPRODUCT((CH$3=المنصرف!$E$3:$E$717)*1,('بيان العهد والتسويات'!$C156=المنصرف!$C$3:$C$717)*1,المنصرف!$J$3:$J$717)</f>
        <v>0</v>
      </c>
      <c r="CJ156" s="160">
        <f>SUMPRODUCT((CJ$3=المنصرف!$E$3:$E$717)*1,('بيان العهد والتسويات'!$C156=المنصرف!$C$3:$C$717)*1,المنصرف!$G$3:$G$717)</f>
        <v>0</v>
      </c>
      <c r="CK156" s="160">
        <f>SUMPRODUCT((CJ$3=المنصرف!$E$3:$E$717)*1,('بيان العهد والتسويات'!$C156=المنصرف!$C$3:$C$717)*1,المنصرف!$J$3:$J$717)</f>
        <v>0</v>
      </c>
      <c r="CL156" s="160">
        <f>SUMPRODUCT((CL$3=المنصرف!$E$3:$E$717)*1,('بيان العهد والتسويات'!$C156=المنصرف!$C$3:$C$717)*1,المنصرف!$G$3:$G$717)</f>
        <v>0</v>
      </c>
      <c r="CM156" s="160">
        <f>SUMPRODUCT((CL$3=المنصرف!$E$3:$E$717)*1,('بيان العهد والتسويات'!$C156=المنصرف!$C$3:$C$717)*1,المنصرف!$J$3:$J$717)</f>
        <v>0</v>
      </c>
      <c r="CN156" s="160">
        <f>SUMPRODUCT((CN$3=المنصرف!$E$3:$E$717)*1,('بيان العهد والتسويات'!$C156=المنصرف!$C$3:$C$717)*1,المنصرف!$G$3:$G$717)</f>
        <v>0</v>
      </c>
      <c r="CO156" s="160">
        <f>SUMPRODUCT((CN$3=المنصرف!$E$3:$E$717)*1,('بيان العهد والتسويات'!$C156=المنصرف!$C$3:$C$717)*1,المنصرف!$J$3:$J$717)</f>
        <v>0</v>
      </c>
      <c r="CP156" s="160">
        <f>SUMPRODUCT((CP$3=المنصرف!$E$3:$E$717)*1,('بيان العهد والتسويات'!$C156=المنصرف!$C$3:$C$717)*1,المنصرف!$G$3:$G$717)</f>
        <v>0</v>
      </c>
      <c r="CQ156" s="160">
        <f>SUMPRODUCT((CP$3=المنصرف!$E$3:$E$717)*1,('بيان العهد والتسويات'!$C156=المنصرف!$C$3:$C$717)*1,المنصرف!$J$3:$J$717)</f>
        <v>0</v>
      </c>
      <c r="CR156" s="160">
        <f>SUMPRODUCT((CR$3=المنصرف!$E$3:$E$717)*1,('بيان العهد والتسويات'!$C156=المنصرف!$C$3:$C$717)*1,المنصرف!$G$3:$G$717)</f>
        <v>0</v>
      </c>
      <c r="CS156" s="160">
        <f>SUMPRODUCT((CR$3=المنصرف!$E$3:$E$717)*1,('بيان العهد والتسويات'!$C156=المنصرف!$C$3:$C$717)*1,المنصرف!$J$3:$J$717)</f>
        <v>0</v>
      </c>
      <c r="CT156" s="160">
        <f>SUMPRODUCT((CT$3=المنصرف!$E$3:$E$717)*1,('بيان العهد والتسويات'!$C156=المنصرف!$C$3:$C$717)*1,المنصرف!$G$3:$G$717)</f>
        <v>0</v>
      </c>
      <c r="CU156" s="160">
        <f>SUMPRODUCT((CT$3=المنصرف!$E$3:$E$717)*1,('بيان العهد والتسويات'!$C156=المنصرف!$C$3:$C$717)*1,المنصرف!$J$3:$J$717)</f>
        <v>0</v>
      </c>
      <c r="CV156" s="160">
        <f>SUMPRODUCT((CV$3=المنصرف!$E$3:$E$717)*1,('بيان العهد والتسويات'!$C156=المنصرف!$C$3:$C$717)*1,المنصرف!$G$3:$G$717)</f>
        <v>0</v>
      </c>
      <c r="CW156" s="160">
        <f>SUMPRODUCT((CV$3=المنصرف!$E$3:$E$717)*1,('بيان العهد والتسويات'!$C156=المنصرف!$C$3:$C$717)*1,المنصرف!$J$3:$J$717)</f>
        <v>0</v>
      </c>
      <c r="CX156" s="160">
        <f>SUMPRODUCT((CX$3=المنصرف!$E$3:$E$717)*1,('بيان العهد والتسويات'!$C156=المنصرف!$C$3:$C$717)*1,المنصرف!$G$3:$G$717)</f>
        <v>0</v>
      </c>
      <c r="CY156" s="160">
        <f>SUMPRODUCT((CX$3=المنصرف!$E$3:$E$717)*1,('بيان العهد والتسويات'!$C156=المنصرف!$C$3:$C$717)*1,المنصرف!$J$3:$J$717)</f>
        <v>0</v>
      </c>
      <c r="CZ156" s="160">
        <f>SUMPRODUCT((CZ$3=المنصرف!$E$3:$E$717)*1,('بيان العهد والتسويات'!$C156=المنصرف!$C$3:$C$717)*1,المنصرف!$G$3:$G$717)</f>
        <v>0</v>
      </c>
      <c r="DA156" s="160">
        <f>SUMPRODUCT((CZ$3=المنصرف!$E$3:$E$717)*1,('بيان العهد والتسويات'!$C156=المنصرف!$C$3:$C$717)*1,المنصرف!$J$3:$J$717)</f>
        <v>0</v>
      </c>
    </row>
    <row r="157" spans="3:105" ht="20.25" x14ac:dyDescent="0.15">
      <c r="C157" s="134">
        <v>45989</v>
      </c>
      <c r="D157" s="121">
        <f>SUMPRODUCT(($D$3=المنصرف!$E$3:$E$717)*1,('بيان العهد والتسويات'!$C157=المنصرف!$C$3:$C$717)*1,المنصرف!$G$3:$G$717)</f>
        <v>0</v>
      </c>
      <c r="E157" s="122">
        <f>SUMPRODUCT(($D$3=المنصرف!$E$3:$E$717)*1,('بيان العهد والتسويات'!$C157=المنصرف!$C$3:$C$717)*1,المنصرف!$J$3:$J$717)</f>
        <v>0</v>
      </c>
      <c r="F157" s="124">
        <f>SUMPRODUCT(($F$3=المنصرف!$E$3:$E$717)*1,('بيان العهد والتسويات'!$C157=المنصرف!$C$3:$C$717)*1,المنصرف!$G$3:$G$717)</f>
        <v>0</v>
      </c>
      <c r="G157" s="123">
        <f>SUMPRODUCT(($F$3=المنصرف!$E$3:$E$717)*1,('بيان العهد والتسويات'!$C157=المنصرف!$C$3:$C$717)*1,المنصرف!$J$3:$J$717)</f>
        <v>0</v>
      </c>
      <c r="H157" s="121">
        <f>SUMPRODUCT(($H$3=المنصرف!$E$3:$E$717)*1,('بيان العهد والتسويات'!$C157=المنصرف!$C$3:$C$717)*1,المنصرف!$G$3:$G$717)</f>
        <v>0</v>
      </c>
      <c r="I157" s="122">
        <f>SUMPRODUCT(($H$3=المنصرف!$E$3:$E$717)*1,('بيان العهد والتسويات'!$C157=المنصرف!$C$3:$C$717)*1,المنصرف!$J$3:$J$717)</f>
        <v>0</v>
      </c>
      <c r="J157" s="124">
        <f>SUMPRODUCT(($J$3=المنصرف!$E$3:$E$717)*1,('بيان العهد والتسويات'!$C157=المنصرف!$C$3:$C$717)*1,المنصرف!$G$3:$G$717)</f>
        <v>0</v>
      </c>
      <c r="K157" s="123">
        <f>SUMPRODUCT(($J$3=المنصرف!$E$3:$E$717)*1,('بيان العهد والتسويات'!$C157=المنصرف!$C$3:$C$717)*1,المنصرف!$J$3:$J$717)</f>
        <v>0</v>
      </c>
      <c r="L157" s="121">
        <f>SUMPRODUCT(($L$3=المنصرف!$E$3:$E$717)*1,('بيان العهد والتسويات'!$C157=المنصرف!$C$3:$C$717)*1,المنصرف!$G$3:$G$717)</f>
        <v>0</v>
      </c>
      <c r="M157" s="122">
        <f>SUMPRODUCT(($L$3=المنصرف!$E$3:$E$717)*1,('بيان العهد والتسويات'!$C157=المنصرف!$C$3:$C$717)*1,المنصرف!$J$3:$J$717)</f>
        <v>0</v>
      </c>
      <c r="N157" s="124">
        <f>SUMPRODUCT(($N$3=المنصرف!$E$3:$E$717)*1,('بيان العهد والتسويات'!$C157=المنصرف!$C$3:$C$717)*1,المنصرف!$G$3:$G$717)</f>
        <v>0</v>
      </c>
      <c r="O157" s="123">
        <f>SUMPRODUCT(($N$3=المنصرف!$E$3:$E$717)*1,('بيان العهد والتسويات'!$C157=المنصرف!$C$3:$C$717)*1,المنصرف!$J$3:$J$717)</f>
        <v>0</v>
      </c>
      <c r="P157" s="121">
        <f>SUMPRODUCT(($P$3=المنصرف!$E$3:$E$717)*1,('بيان العهد والتسويات'!$C157=المنصرف!$C$3:$C$717)*1,المنصرف!$G$3:$G$717)</f>
        <v>0</v>
      </c>
      <c r="Q157" s="122">
        <f>SUMPRODUCT(($P$3=المنصرف!$E$3:$E$717)*1,('بيان العهد والتسويات'!$C157=المنصرف!$C$3:$C$717)*1,المنصرف!$J$3:$J$717)</f>
        <v>0</v>
      </c>
      <c r="R157" s="124">
        <f>SUMPRODUCT(($R$3=المنصرف!$E$3:$E$717)*1,('بيان العهد والتسويات'!$C157=المنصرف!$C$3:$C$717)*1,المنصرف!$G$3:$G$717)</f>
        <v>0</v>
      </c>
      <c r="S157" s="123">
        <f>SUMPRODUCT(($R$3=المنصرف!$E$3:$E$717)*1,('بيان العهد والتسويات'!$C157=المنصرف!$C$3:$C$717)*1,المنصرف!$J$3:$J$717)</f>
        <v>0</v>
      </c>
      <c r="T157" s="121">
        <f>SUMPRODUCT(($T$3=المنصرف!$E$3:$E$717)*1,('بيان العهد والتسويات'!$C157=المنصرف!$C$3:$C$717)*1,المنصرف!$G$3:$G$717)</f>
        <v>0</v>
      </c>
      <c r="U157" s="122">
        <f>SUMPRODUCT(($T$3=المنصرف!$E$3:$E$717)*1,('بيان العهد والتسويات'!$C157=المنصرف!$C$3:$C$717)*1,المنصرف!$J$3:$J$717)</f>
        <v>0</v>
      </c>
      <c r="V157" s="124">
        <f>SUMPRODUCT(($V$3=المنصرف!$E$3:$E$717)*1,('بيان العهد والتسويات'!$C157=المنصرف!$C$3:$C$717)*1,المنصرف!$G$3:$G$717)</f>
        <v>0</v>
      </c>
      <c r="W157" s="123">
        <f>SUMPRODUCT(($V$3=المنصرف!$E$3:$E$717)*1,('بيان العهد والتسويات'!$C157=المنصرف!$C$3:$C$717)*1,المنصرف!$J$3:$J$717)</f>
        <v>0</v>
      </c>
      <c r="X157" s="121">
        <f>SUMPRODUCT(($X$3=المنصرف!$E$3:$E$717)*1,('بيان العهد والتسويات'!$C157=المنصرف!$C$3:$C$717)*1,المنصرف!$G$3:$G$717)</f>
        <v>0</v>
      </c>
      <c r="Y157" s="122">
        <f>SUMPRODUCT(($X$3=المنصرف!$E$3:$E$717)*1,('بيان العهد والتسويات'!$C157=المنصرف!$C$3:$C$717)*1,المنصرف!$J$3:$J$717)</f>
        <v>0</v>
      </c>
      <c r="Z157" s="124">
        <f>SUMPRODUCT(($Z$3=المنصرف!$E$3:$E$717)*1,('بيان العهد والتسويات'!$C157=المنصرف!$C$3:$C$717)*1,المنصرف!$G$3:$G$717)</f>
        <v>0</v>
      </c>
      <c r="AA157" s="123">
        <f>SUMPRODUCT(($Z$3=المنصرف!$E$3:$E$717)*1,('بيان العهد والتسويات'!$C157=المنصرف!$C$3:$C$717)*1,المنصرف!$J$3:$J$717)</f>
        <v>0</v>
      </c>
      <c r="AB157" s="121">
        <f>SUMPRODUCT(($AB$3=المنصرف!$E$3:$E$717)*1,('بيان العهد والتسويات'!$C157=المنصرف!$C$3:$C$717)*1,المنصرف!$G$3:$G$717)</f>
        <v>0</v>
      </c>
      <c r="AC157" s="122">
        <f>SUMPRODUCT(($AB$3=المنصرف!$E$3:$E$717)*1,('بيان العهد والتسويات'!$C157=المنصرف!$C$3:$C$717)*1,المنصرف!$J$3:$J$717)</f>
        <v>0</v>
      </c>
      <c r="AD157" s="124">
        <f>SUMPRODUCT(($AD$3=المنصرف!$E$3:$E$717)*1,('بيان العهد والتسويات'!$C157=المنصرف!$C$3:$C$717)*1,المنصرف!$G$3:$G$717)</f>
        <v>0</v>
      </c>
      <c r="AE157" s="123">
        <f>SUMPRODUCT(($AD$3=المنصرف!$E$3:$E$717)*1,('بيان العهد والتسويات'!$C157=المنصرف!$C$3:$C$717)*1,المنصرف!$J$3:$J$717)</f>
        <v>0</v>
      </c>
      <c r="AF157" s="121">
        <f>SUMPRODUCT(($AF$3=المنصرف!$E$3:$E$717)*1,('بيان العهد والتسويات'!$C157=المنصرف!$C$3:$C$717)*1,المنصرف!$G$3:$G$717)</f>
        <v>0</v>
      </c>
      <c r="AG157" s="122">
        <f>SUMPRODUCT(($AF$3=المنصرف!$E$3:$E$717)*1,('بيان العهد والتسويات'!$C157=المنصرف!$C$3:$C$717)*1,المنصرف!$J$3:$J$717)</f>
        <v>0</v>
      </c>
      <c r="AH157" s="124">
        <f>SUMPRODUCT(($AH$3=المنصرف!$E$3:$E$717)*1,('بيان العهد والتسويات'!$C157=المنصرف!$C$3:$C$717)*1,المنصرف!$G$3:$G$717)</f>
        <v>0</v>
      </c>
      <c r="AI157" s="123">
        <f>SUMPRODUCT(($AH$3=المنصرف!$E$3:$E$717)*1,('بيان العهد والتسويات'!$C157=المنصرف!$C$3:$C$717)*1,المنصرف!$J$3:$J$717)</f>
        <v>0</v>
      </c>
      <c r="AJ157" s="145">
        <f>SUMPRODUCT((AJ$3=المنصرف!$E$3:$E$717)*1,('بيان العهد والتسويات'!$C157=المنصرف!$C$3:$C$717)*1,المنصرف!$G$3:$G$717)</f>
        <v>0</v>
      </c>
      <c r="AK157" s="145">
        <f>SUMPRODUCT((AJ$3=المنصرف!$E$3:$E$717)*1,('بيان العهد والتسويات'!$C157=المنصرف!$C$3:$C$717)*1,المنصرف!$J$3:$J$717)</f>
        <v>0</v>
      </c>
      <c r="AL157" s="161">
        <f>SUMPRODUCT((AL$3=المنصرف!$E$3:$E$717)*1,('بيان العهد والتسويات'!$C157=المنصرف!$C$3:$C$717)*1,المنصرف!$G$3:$G$717)</f>
        <v>0</v>
      </c>
      <c r="AM157" s="161">
        <f>SUMPRODUCT((AL$3=المنصرف!$E$3:$E$717)*1,('بيان العهد والتسويات'!$C157=المنصرف!$C$3:$C$717)*1,المنصرف!$J$3:$J$717)</f>
        <v>0</v>
      </c>
      <c r="AN157" s="160">
        <f>SUMPRODUCT((AN$3=المنصرف!$E$3:$E$717)*1,('بيان العهد والتسويات'!$C157=المنصرف!$C$3:$C$717)*1,المنصرف!$G$3:$G$717)</f>
        <v>0</v>
      </c>
      <c r="AO157" s="160">
        <f>SUMPRODUCT((AN$3=المنصرف!$E$3:$E$717)*1,('بيان العهد والتسويات'!$C157=المنصرف!$C$3:$C$717)*1,المنصرف!$J$3:$J$717)</f>
        <v>0</v>
      </c>
      <c r="AP157" s="160">
        <f>SUMPRODUCT((AP$3=المنصرف!$E$3:$E$717)*1,('بيان العهد والتسويات'!$C157=المنصرف!$C$3:$C$717)*1,المنصرف!$G$3:$G$717)</f>
        <v>0</v>
      </c>
      <c r="AQ157" s="160">
        <f>SUMPRODUCT((AP$3=المنصرف!$E$3:$E$717)*1,('بيان العهد والتسويات'!$C157=المنصرف!$C$3:$C$717)*1,المنصرف!$J$3:$J$717)</f>
        <v>0</v>
      </c>
      <c r="AR157" s="160">
        <f>SUMPRODUCT((AR$3=المنصرف!$E$3:$E$717)*1,('بيان العهد والتسويات'!$C157=المنصرف!$C$3:$C$717)*1,المنصرف!$G$3:$G$717)</f>
        <v>0</v>
      </c>
      <c r="AS157" s="160">
        <f>SUMPRODUCT((AR$3=المنصرف!$E$3:$E$717)*1,('بيان العهد والتسويات'!$C157=المنصرف!$C$3:$C$717)*1,المنصرف!$J$3:$J$717)</f>
        <v>0</v>
      </c>
      <c r="AT157" s="160">
        <f>SUMPRODUCT((AT$3=المنصرف!$E$3:$E$717)*1,('بيان العهد والتسويات'!$C157=المنصرف!$C$3:$C$717)*1,المنصرف!$G$3:$G$717)</f>
        <v>0</v>
      </c>
      <c r="AU157" s="160">
        <f>SUMPRODUCT((AT$3=المنصرف!$E$3:$E$717)*1,('بيان العهد والتسويات'!$C157=المنصرف!$C$3:$C$717)*1,المنصرف!$J$3:$J$717)</f>
        <v>0</v>
      </c>
      <c r="AV157" s="160">
        <f>SUMPRODUCT((AV$3=المنصرف!$E$3:$E$717)*1,('بيان العهد والتسويات'!$C157=المنصرف!$C$3:$C$717)*1,المنصرف!$G$3:$G$717)</f>
        <v>0</v>
      </c>
      <c r="AW157" s="160">
        <f>SUMPRODUCT((AV$3=المنصرف!$E$3:$E$717)*1,('بيان العهد والتسويات'!$C157=المنصرف!$C$3:$C$717)*1,المنصرف!$J$3:$J$717)</f>
        <v>0</v>
      </c>
      <c r="AX157" s="160">
        <f>SUMPRODUCT((AX$3=المنصرف!$E$3:$E$717)*1,('بيان العهد والتسويات'!$C157=المنصرف!$C$3:$C$717)*1,المنصرف!$G$3:$G$717)</f>
        <v>0</v>
      </c>
      <c r="AY157" s="160">
        <f>SUMPRODUCT((AX$3=المنصرف!$E$3:$E$717)*1,('بيان العهد والتسويات'!$C157=المنصرف!$C$3:$C$717)*1,المنصرف!$J$3:$J$717)</f>
        <v>0</v>
      </c>
      <c r="AZ157" s="160">
        <f>SUMPRODUCT((AZ$3=المنصرف!$E$3:$E$717)*1,('بيان العهد والتسويات'!$C157=المنصرف!$C$3:$C$717)*1,المنصرف!$G$3:$G$717)</f>
        <v>0</v>
      </c>
      <c r="BA157" s="160">
        <f>SUMPRODUCT((AZ$3=المنصرف!$E$3:$E$717)*1,('بيان العهد والتسويات'!$C157=المنصرف!$C$3:$C$717)*1,المنصرف!$J$3:$J$717)</f>
        <v>0</v>
      </c>
      <c r="BB157" s="160">
        <f>SUMPRODUCT((BB$3=المنصرف!$E$3:$E$717)*1,('بيان العهد والتسويات'!$C157=المنصرف!$C$3:$C$717)*1,المنصرف!$G$3:$G$717)</f>
        <v>0</v>
      </c>
      <c r="BC157" s="160">
        <f>SUMPRODUCT((BB$3=المنصرف!$E$3:$E$717)*1,('بيان العهد والتسويات'!$C157=المنصرف!$C$3:$C$717)*1,المنصرف!$J$3:$J$717)</f>
        <v>0</v>
      </c>
      <c r="BD157" s="160">
        <f>SUMPRODUCT((BD$3=المنصرف!$E$3:$E$717)*1,('بيان العهد والتسويات'!$C157=المنصرف!$C$3:$C$717)*1,المنصرف!$G$3:$G$717)</f>
        <v>0</v>
      </c>
      <c r="BE157" s="160">
        <f>SUMPRODUCT((BD$3=المنصرف!$E$3:$E$717)*1,('بيان العهد والتسويات'!$C157=المنصرف!$C$3:$C$717)*1,المنصرف!$J$3:$J$717)</f>
        <v>0</v>
      </c>
      <c r="BF157" s="160">
        <f>SUMPRODUCT((BF$3=المنصرف!$E$3:$E$717)*1,('بيان العهد والتسويات'!$C157=المنصرف!$C$3:$C$717)*1,المنصرف!$G$3:$G$717)</f>
        <v>0</v>
      </c>
      <c r="BG157" s="160">
        <f>SUMPRODUCT((BF$3=المنصرف!$E$3:$E$717)*1,('بيان العهد والتسويات'!$C157=المنصرف!$C$3:$C$717)*1,المنصرف!$J$3:$J$717)</f>
        <v>0</v>
      </c>
      <c r="BH157" s="160">
        <f>SUMPRODUCT((BH$3=المنصرف!$E$3:$E$717)*1,('بيان العهد والتسويات'!$C157=المنصرف!$C$3:$C$717)*1,المنصرف!$G$3:$G$717)</f>
        <v>0</v>
      </c>
      <c r="BI157" s="160">
        <f>SUMPRODUCT((BH$3=المنصرف!$E$3:$E$717)*1,('بيان العهد والتسويات'!$C157=المنصرف!$C$3:$C$717)*1,المنصرف!$J$3:$J$717)</f>
        <v>0</v>
      </c>
      <c r="BJ157" s="160">
        <f>SUMPRODUCT((BJ$3=المنصرف!$E$3:$E$717)*1,('بيان العهد والتسويات'!$C157=المنصرف!$C$3:$C$717)*1,المنصرف!$G$3:$G$717)</f>
        <v>0</v>
      </c>
      <c r="BK157" s="160">
        <f>SUMPRODUCT((BJ$3=المنصرف!$E$3:$E$717)*1,('بيان العهد والتسويات'!$C157=المنصرف!$C$3:$C$717)*1,المنصرف!$J$3:$J$717)</f>
        <v>0</v>
      </c>
      <c r="BL157" s="160">
        <f>SUMPRODUCT((BL$3=المنصرف!$E$3:$E$717)*1,('بيان العهد والتسويات'!$C157=المنصرف!$C$3:$C$717)*1,المنصرف!$G$3:$G$717)</f>
        <v>0</v>
      </c>
      <c r="BM157" s="160">
        <f>SUMPRODUCT((BL$3=المنصرف!$E$3:$E$717)*1,('بيان العهد والتسويات'!$C157=المنصرف!$C$3:$C$717)*1,المنصرف!$J$3:$J$717)</f>
        <v>0</v>
      </c>
      <c r="BN157" s="160">
        <f>SUMPRODUCT((BN$3=المنصرف!$E$3:$E$717)*1,('بيان العهد والتسويات'!$C157=المنصرف!$C$3:$C$717)*1,المنصرف!$G$3:$G$717)</f>
        <v>0</v>
      </c>
      <c r="BO157" s="160">
        <f>SUMPRODUCT((BN$3=المنصرف!$E$3:$E$717)*1,('بيان العهد والتسويات'!$C157=المنصرف!$C$3:$C$717)*1,المنصرف!$J$3:$J$717)</f>
        <v>0</v>
      </c>
      <c r="BP157" s="160">
        <f>SUMPRODUCT((BP$3=المنصرف!$E$3:$E$717)*1,('بيان العهد والتسويات'!$C157=المنصرف!$C$3:$C$717)*1,المنصرف!$G$3:$G$717)</f>
        <v>0</v>
      </c>
      <c r="BQ157" s="160">
        <f>SUMPRODUCT((BP$3=المنصرف!$E$3:$E$717)*1,('بيان العهد والتسويات'!$C157=المنصرف!$C$3:$C$717)*1,المنصرف!$J$3:$J$717)</f>
        <v>0</v>
      </c>
      <c r="BR157" s="160">
        <f>SUMPRODUCT((BR$3=المنصرف!$E$3:$E$717)*1,('بيان العهد والتسويات'!$C157=المنصرف!$C$3:$C$717)*1,المنصرف!$G$3:$G$717)</f>
        <v>0</v>
      </c>
      <c r="BS157" s="160">
        <f>SUMPRODUCT((BR$3=المنصرف!$E$3:$E$717)*1,('بيان العهد والتسويات'!$C157=المنصرف!$C$3:$C$717)*1,المنصرف!$J$3:$J$717)</f>
        <v>0</v>
      </c>
      <c r="BT157" s="160">
        <f>SUMPRODUCT((BT$3=المنصرف!$E$3:$E$717)*1,('بيان العهد والتسويات'!$C157=المنصرف!$C$3:$C$717)*1,المنصرف!$G$3:$G$717)</f>
        <v>0</v>
      </c>
      <c r="BU157" s="160">
        <f>SUMPRODUCT((BT$3=المنصرف!$E$3:$E$717)*1,('بيان العهد والتسويات'!$C157=المنصرف!$C$3:$C$717)*1,المنصرف!$J$3:$J$717)</f>
        <v>0</v>
      </c>
      <c r="BV157" s="160">
        <f>SUMPRODUCT((BV$3=المنصرف!$E$3:$E$717)*1,('بيان العهد والتسويات'!$C157=المنصرف!$C$3:$C$717)*1,المنصرف!$G$3:$G$717)</f>
        <v>0</v>
      </c>
      <c r="BW157" s="160">
        <f>SUMPRODUCT((BV$3=المنصرف!$E$3:$E$717)*1,('بيان العهد والتسويات'!$C157=المنصرف!$C$3:$C$717)*1,المنصرف!$J$3:$J$717)</f>
        <v>0</v>
      </c>
      <c r="BX157" s="160">
        <f>SUMPRODUCT((BX$3=المنصرف!$E$3:$E$717)*1,('بيان العهد والتسويات'!$C157=المنصرف!$C$3:$C$717)*1,المنصرف!$G$3:$G$717)</f>
        <v>0</v>
      </c>
      <c r="BY157" s="160">
        <f>SUMPRODUCT((BX$3=المنصرف!$E$3:$E$717)*1,('بيان العهد والتسويات'!$C157=المنصرف!$C$3:$C$717)*1,المنصرف!$J$3:$J$717)</f>
        <v>0</v>
      </c>
      <c r="BZ157" s="160">
        <f>SUMPRODUCT((BZ$3=المنصرف!$E$3:$E$717)*1,('بيان العهد والتسويات'!$C157=المنصرف!$C$3:$C$717)*1,المنصرف!$G$3:$G$717)</f>
        <v>0</v>
      </c>
      <c r="CA157" s="160">
        <f>SUMPRODUCT((BZ$3=المنصرف!$E$3:$E$717)*1,('بيان العهد والتسويات'!$C157=المنصرف!$C$3:$C$717)*1,المنصرف!$J$3:$J$717)</f>
        <v>0</v>
      </c>
      <c r="CB157" s="160">
        <f>SUMPRODUCT((CB$3=المنصرف!$E$3:$E$717)*1,('بيان العهد والتسويات'!$C157=المنصرف!$C$3:$C$717)*1,المنصرف!$G$3:$G$717)</f>
        <v>0</v>
      </c>
      <c r="CC157" s="160">
        <f>SUMPRODUCT((CB$3=المنصرف!$E$3:$E$717)*1,('بيان العهد والتسويات'!$C157=المنصرف!$C$3:$C$717)*1,المنصرف!$J$3:$J$717)</f>
        <v>0</v>
      </c>
      <c r="CD157" s="160">
        <f>SUMPRODUCT((CD$3=المنصرف!$E$3:$E$717)*1,('بيان العهد والتسويات'!$C157=المنصرف!$C$3:$C$717)*1,المنصرف!$G$3:$G$717)</f>
        <v>0</v>
      </c>
      <c r="CE157" s="160">
        <f>SUMPRODUCT((CD$3=المنصرف!$E$3:$E$717)*1,('بيان العهد والتسويات'!$C157=المنصرف!$C$3:$C$717)*1,المنصرف!$J$3:$J$717)</f>
        <v>0</v>
      </c>
      <c r="CF157" s="160">
        <f>SUMPRODUCT((CF$3=المنصرف!$E$3:$E$717)*1,('بيان العهد والتسويات'!$C157=المنصرف!$C$3:$C$717)*1,المنصرف!$G$3:$G$717)</f>
        <v>0</v>
      </c>
      <c r="CG157" s="160">
        <f>SUMPRODUCT((CF$3=المنصرف!$E$3:$E$717)*1,('بيان العهد والتسويات'!$C157=المنصرف!$C$3:$C$717)*1,المنصرف!$J$3:$J$717)</f>
        <v>0</v>
      </c>
      <c r="CH157" s="160">
        <f>SUMPRODUCT((CH$3=المنصرف!$E$3:$E$717)*1,('بيان العهد والتسويات'!$C157=المنصرف!$C$3:$C$717)*1,المنصرف!$G$3:$G$717)</f>
        <v>0</v>
      </c>
      <c r="CI157" s="160">
        <f>SUMPRODUCT((CH$3=المنصرف!$E$3:$E$717)*1,('بيان العهد والتسويات'!$C157=المنصرف!$C$3:$C$717)*1,المنصرف!$J$3:$J$717)</f>
        <v>0</v>
      </c>
      <c r="CJ157" s="160">
        <f>SUMPRODUCT((CJ$3=المنصرف!$E$3:$E$717)*1,('بيان العهد والتسويات'!$C157=المنصرف!$C$3:$C$717)*1,المنصرف!$G$3:$G$717)</f>
        <v>0</v>
      </c>
      <c r="CK157" s="160">
        <f>SUMPRODUCT((CJ$3=المنصرف!$E$3:$E$717)*1,('بيان العهد والتسويات'!$C157=المنصرف!$C$3:$C$717)*1,المنصرف!$J$3:$J$717)</f>
        <v>0</v>
      </c>
      <c r="CL157" s="160">
        <f>SUMPRODUCT((CL$3=المنصرف!$E$3:$E$717)*1,('بيان العهد والتسويات'!$C157=المنصرف!$C$3:$C$717)*1,المنصرف!$G$3:$G$717)</f>
        <v>0</v>
      </c>
      <c r="CM157" s="160">
        <f>SUMPRODUCT((CL$3=المنصرف!$E$3:$E$717)*1,('بيان العهد والتسويات'!$C157=المنصرف!$C$3:$C$717)*1,المنصرف!$J$3:$J$717)</f>
        <v>0</v>
      </c>
      <c r="CN157" s="160">
        <f>SUMPRODUCT((CN$3=المنصرف!$E$3:$E$717)*1,('بيان العهد والتسويات'!$C157=المنصرف!$C$3:$C$717)*1,المنصرف!$G$3:$G$717)</f>
        <v>0</v>
      </c>
      <c r="CO157" s="160">
        <f>SUMPRODUCT((CN$3=المنصرف!$E$3:$E$717)*1,('بيان العهد والتسويات'!$C157=المنصرف!$C$3:$C$717)*1,المنصرف!$J$3:$J$717)</f>
        <v>0</v>
      </c>
      <c r="CP157" s="160">
        <f>SUMPRODUCT((CP$3=المنصرف!$E$3:$E$717)*1,('بيان العهد والتسويات'!$C157=المنصرف!$C$3:$C$717)*1,المنصرف!$G$3:$G$717)</f>
        <v>0</v>
      </c>
      <c r="CQ157" s="160">
        <f>SUMPRODUCT((CP$3=المنصرف!$E$3:$E$717)*1,('بيان العهد والتسويات'!$C157=المنصرف!$C$3:$C$717)*1,المنصرف!$J$3:$J$717)</f>
        <v>0</v>
      </c>
      <c r="CR157" s="160">
        <f>SUMPRODUCT((CR$3=المنصرف!$E$3:$E$717)*1,('بيان العهد والتسويات'!$C157=المنصرف!$C$3:$C$717)*1,المنصرف!$G$3:$G$717)</f>
        <v>0</v>
      </c>
      <c r="CS157" s="160">
        <f>SUMPRODUCT((CR$3=المنصرف!$E$3:$E$717)*1,('بيان العهد والتسويات'!$C157=المنصرف!$C$3:$C$717)*1,المنصرف!$J$3:$J$717)</f>
        <v>0</v>
      </c>
      <c r="CT157" s="160">
        <f>SUMPRODUCT((CT$3=المنصرف!$E$3:$E$717)*1,('بيان العهد والتسويات'!$C157=المنصرف!$C$3:$C$717)*1,المنصرف!$G$3:$G$717)</f>
        <v>0</v>
      </c>
      <c r="CU157" s="160">
        <f>SUMPRODUCT((CT$3=المنصرف!$E$3:$E$717)*1,('بيان العهد والتسويات'!$C157=المنصرف!$C$3:$C$717)*1,المنصرف!$J$3:$J$717)</f>
        <v>0</v>
      </c>
      <c r="CV157" s="160">
        <f>SUMPRODUCT((CV$3=المنصرف!$E$3:$E$717)*1,('بيان العهد والتسويات'!$C157=المنصرف!$C$3:$C$717)*1,المنصرف!$G$3:$G$717)</f>
        <v>0</v>
      </c>
      <c r="CW157" s="160">
        <f>SUMPRODUCT((CV$3=المنصرف!$E$3:$E$717)*1,('بيان العهد والتسويات'!$C157=المنصرف!$C$3:$C$717)*1,المنصرف!$J$3:$J$717)</f>
        <v>0</v>
      </c>
      <c r="CX157" s="160">
        <f>SUMPRODUCT((CX$3=المنصرف!$E$3:$E$717)*1,('بيان العهد والتسويات'!$C157=المنصرف!$C$3:$C$717)*1,المنصرف!$G$3:$G$717)</f>
        <v>0</v>
      </c>
      <c r="CY157" s="160">
        <f>SUMPRODUCT((CX$3=المنصرف!$E$3:$E$717)*1,('بيان العهد والتسويات'!$C157=المنصرف!$C$3:$C$717)*1,المنصرف!$J$3:$J$717)</f>
        <v>0</v>
      </c>
      <c r="CZ157" s="160">
        <f>SUMPRODUCT((CZ$3=المنصرف!$E$3:$E$717)*1,('بيان العهد والتسويات'!$C157=المنصرف!$C$3:$C$717)*1,المنصرف!$G$3:$G$717)</f>
        <v>0</v>
      </c>
      <c r="DA157" s="160">
        <f>SUMPRODUCT((CZ$3=المنصرف!$E$3:$E$717)*1,('بيان العهد والتسويات'!$C157=المنصرف!$C$3:$C$717)*1,المنصرف!$J$3:$J$717)</f>
        <v>0</v>
      </c>
    </row>
    <row r="158" spans="3:105" ht="20.25" x14ac:dyDescent="0.15">
      <c r="C158" s="134">
        <v>45990</v>
      </c>
      <c r="D158" s="121">
        <f>SUMPRODUCT(($D$3=المنصرف!$E$3:$E$717)*1,('بيان العهد والتسويات'!$C158=المنصرف!$C$3:$C$717)*1,المنصرف!$G$3:$G$717)</f>
        <v>0</v>
      </c>
      <c r="E158" s="122">
        <f>SUMPRODUCT(($D$3=المنصرف!$E$3:$E$717)*1,('بيان العهد والتسويات'!$C158=المنصرف!$C$3:$C$717)*1,المنصرف!$J$3:$J$717)</f>
        <v>0</v>
      </c>
      <c r="F158" s="124">
        <f>SUMPRODUCT(($F$3=المنصرف!$E$3:$E$717)*1,('بيان العهد والتسويات'!$C158=المنصرف!$C$3:$C$717)*1,المنصرف!$G$3:$G$717)</f>
        <v>0</v>
      </c>
      <c r="G158" s="123">
        <f>SUMPRODUCT(($F$3=المنصرف!$E$3:$E$717)*1,('بيان العهد والتسويات'!$C158=المنصرف!$C$3:$C$717)*1,المنصرف!$J$3:$J$717)</f>
        <v>0</v>
      </c>
      <c r="H158" s="121">
        <f>SUMPRODUCT(($H$3=المنصرف!$E$3:$E$717)*1,('بيان العهد والتسويات'!$C158=المنصرف!$C$3:$C$717)*1,المنصرف!$G$3:$G$717)</f>
        <v>0</v>
      </c>
      <c r="I158" s="122">
        <f>SUMPRODUCT(($H$3=المنصرف!$E$3:$E$717)*1,('بيان العهد والتسويات'!$C158=المنصرف!$C$3:$C$717)*1,المنصرف!$J$3:$J$717)</f>
        <v>0</v>
      </c>
      <c r="J158" s="124">
        <f>SUMPRODUCT(($J$3=المنصرف!$E$3:$E$717)*1,('بيان العهد والتسويات'!$C158=المنصرف!$C$3:$C$717)*1,المنصرف!$G$3:$G$717)</f>
        <v>0</v>
      </c>
      <c r="K158" s="123">
        <f>SUMPRODUCT(($J$3=المنصرف!$E$3:$E$717)*1,('بيان العهد والتسويات'!$C158=المنصرف!$C$3:$C$717)*1,المنصرف!$J$3:$J$717)</f>
        <v>0</v>
      </c>
      <c r="L158" s="121">
        <f>SUMPRODUCT(($L$3=المنصرف!$E$3:$E$717)*1,('بيان العهد والتسويات'!$C158=المنصرف!$C$3:$C$717)*1,المنصرف!$G$3:$G$717)</f>
        <v>0</v>
      </c>
      <c r="M158" s="122">
        <f>SUMPRODUCT(($L$3=المنصرف!$E$3:$E$717)*1,('بيان العهد والتسويات'!$C158=المنصرف!$C$3:$C$717)*1,المنصرف!$J$3:$J$717)</f>
        <v>0</v>
      </c>
      <c r="N158" s="124">
        <f>SUMPRODUCT(($N$3=المنصرف!$E$3:$E$717)*1,('بيان العهد والتسويات'!$C158=المنصرف!$C$3:$C$717)*1,المنصرف!$G$3:$G$717)</f>
        <v>0</v>
      </c>
      <c r="O158" s="123">
        <f>SUMPRODUCT(($N$3=المنصرف!$E$3:$E$717)*1,('بيان العهد والتسويات'!$C158=المنصرف!$C$3:$C$717)*1,المنصرف!$J$3:$J$717)</f>
        <v>0</v>
      </c>
      <c r="P158" s="121">
        <f>SUMPRODUCT(($P$3=المنصرف!$E$3:$E$717)*1,('بيان العهد والتسويات'!$C158=المنصرف!$C$3:$C$717)*1,المنصرف!$G$3:$G$717)</f>
        <v>0</v>
      </c>
      <c r="Q158" s="122">
        <f>SUMPRODUCT(($P$3=المنصرف!$E$3:$E$717)*1,('بيان العهد والتسويات'!$C158=المنصرف!$C$3:$C$717)*1,المنصرف!$J$3:$J$717)</f>
        <v>0</v>
      </c>
      <c r="R158" s="124">
        <f>SUMPRODUCT(($R$3=المنصرف!$E$3:$E$717)*1,('بيان العهد والتسويات'!$C158=المنصرف!$C$3:$C$717)*1,المنصرف!$G$3:$G$717)</f>
        <v>0</v>
      </c>
      <c r="S158" s="123">
        <f>SUMPRODUCT(($R$3=المنصرف!$E$3:$E$717)*1,('بيان العهد والتسويات'!$C158=المنصرف!$C$3:$C$717)*1,المنصرف!$J$3:$J$717)</f>
        <v>0</v>
      </c>
      <c r="T158" s="121">
        <f>SUMPRODUCT(($T$3=المنصرف!$E$3:$E$717)*1,('بيان العهد والتسويات'!$C158=المنصرف!$C$3:$C$717)*1,المنصرف!$G$3:$G$717)</f>
        <v>0</v>
      </c>
      <c r="U158" s="122">
        <f>SUMPRODUCT(($T$3=المنصرف!$E$3:$E$717)*1,('بيان العهد والتسويات'!$C158=المنصرف!$C$3:$C$717)*1,المنصرف!$J$3:$J$717)</f>
        <v>0</v>
      </c>
      <c r="V158" s="124">
        <f>SUMPRODUCT(($V$3=المنصرف!$E$3:$E$717)*1,('بيان العهد والتسويات'!$C158=المنصرف!$C$3:$C$717)*1,المنصرف!$G$3:$G$717)</f>
        <v>0</v>
      </c>
      <c r="W158" s="123">
        <f>SUMPRODUCT(($V$3=المنصرف!$E$3:$E$717)*1,('بيان العهد والتسويات'!$C158=المنصرف!$C$3:$C$717)*1,المنصرف!$J$3:$J$717)</f>
        <v>0</v>
      </c>
      <c r="X158" s="121">
        <f>SUMPRODUCT(($X$3=المنصرف!$E$3:$E$717)*1,('بيان العهد والتسويات'!$C158=المنصرف!$C$3:$C$717)*1,المنصرف!$G$3:$G$717)</f>
        <v>0</v>
      </c>
      <c r="Y158" s="122">
        <f>SUMPRODUCT(($X$3=المنصرف!$E$3:$E$717)*1,('بيان العهد والتسويات'!$C158=المنصرف!$C$3:$C$717)*1,المنصرف!$J$3:$J$717)</f>
        <v>0</v>
      </c>
      <c r="Z158" s="124">
        <f>SUMPRODUCT(($Z$3=المنصرف!$E$3:$E$717)*1,('بيان العهد والتسويات'!$C158=المنصرف!$C$3:$C$717)*1,المنصرف!$G$3:$G$717)</f>
        <v>0</v>
      </c>
      <c r="AA158" s="123">
        <f>SUMPRODUCT(($Z$3=المنصرف!$E$3:$E$717)*1,('بيان العهد والتسويات'!$C158=المنصرف!$C$3:$C$717)*1,المنصرف!$J$3:$J$717)</f>
        <v>0</v>
      </c>
      <c r="AB158" s="121">
        <f>SUMPRODUCT(($AB$3=المنصرف!$E$3:$E$717)*1,('بيان العهد والتسويات'!$C158=المنصرف!$C$3:$C$717)*1,المنصرف!$G$3:$G$717)</f>
        <v>0</v>
      </c>
      <c r="AC158" s="122">
        <f>SUMPRODUCT(($AB$3=المنصرف!$E$3:$E$717)*1,('بيان العهد والتسويات'!$C158=المنصرف!$C$3:$C$717)*1,المنصرف!$J$3:$J$717)</f>
        <v>0</v>
      </c>
      <c r="AD158" s="124">
        <f>SUMPRODUCT(($AD$3=المنصرف!$E$3:$E$717)*1,('بيان العهد والتسويات'!$C158=المنصرف!$C$3:$C$717)*1,المنصرف!$G$3:$G$717)</f>
        <v>0</v>
      </c>
      <c r="AE158" s="123">
        <f>SUMPRODUCT(($AD$3=المنصرف!$E$3:$E$717)*1,('بيان العهد والتسويات'!$C158=المنصرف!$C$3:$C$717)*1,المنصرف!$J$3:$J$717)</f>
        <v>0</v>
      </c>
      <c r="AF158" s="121">
        <f>SUMPRODUCT(($AF$3=المنصرف!$E$3:$E$717)*1,('بيان العهد والتسويات'!$C158=المنصرف!$C$3:$C$717)*1,المنصرف!$G$3:$G$717)</f>
        <v>0</v>
      </c>
      <c r="AG158" s="122">
        <f>SUMPRODUCT(($AF$3=المنصرف!$E$3:$E$717)*1,('بيان العهد والتسويات'!$C158=المنصرف!$C$3:$C$717)*1,المنصرف!$J$3:$J$717)</f>
        <v>0</v>
      </c>
      <c r="AH158" s="124">
        <f>SUMPRODUCT(($AH$3=المنصرف!$E$3:$E$717)*1,('بيان العهد والتسويات'!$C158=المنصرف!$C$3:$C$717)*1,المنصرف!$G$3:$G$717)</f>
        <v>0</v>
      </c>
      <c r="AI158" s="123">
        <f>SUMPRODUCT(($AH$3=المنصرف!$E$3:$E$717)*1,('بيان العهد والتسويات'!$C158=المنصرف!$C$3:$C$717)*1,المنصرف!$J$3:$J$717)</f>
        <v>0</v>
      </c>
      <c r="AJ158" s="145">
        <f>SUMPRODUCT((AJ$3=المنصرف!$E$3:$E$717)*1,('بيان العهد والتسويات'!$C158=المنصرف!$C$3:$C$717)*1,المنصرف!$G$3:$G$717)</f>
        <v>0</v>
      </c>
      <c r="AK158" s="145">
        <f>SUMPRODUCT((AJ$3=المنصرف!$E$3:$E$717)*1,('بيان العهد والتسويات'!$C158=المنصرف!$C$3:$C$717)*1,المنصرف!$J$3:$J$717)</f>
        <v>0</v>
      </c>
      <c r="AL158" s="161">
        <f>SUMPRODUCT((AL$3=المنصرف!$E$3:$E$717)*1,('بيان العهد والتسويات'!$C158=المنصرف!$C$3:$C$717)*1,المنصرف!$G$3:$G$717)</f>
        <v>0</v>
      </c>
      <c r="AM158" s="161">
        <f>SUMPRODUCT((AL$3=المنصرف!$E$3:$E$717)*1,('بيان العهد والتسويات'!$C158=المنصرف!$C$3:$C$717)*1,المنصرف!$J$3:$J$717)</f>
        <v>0</v>
      </c>
      <c r="AN158" s="160">
        <f>SUMPRODUCT((AN$3=المنصرف!$E$3:$E$717)*1,('بيان العهد والتسويات'!$C158=المنصرف!$C$3:$C$717)*1,المنصرف!$G$3:$G$717)</f>
        <v>0</v>
      </c>
      <c r="AO158" s="160">
        <f>SUMPRODUCT((AN$3=المنصرف!$E$3:$E$717)*1,('بيان العهد والتسويات'!$C158=المنصرف!$C$3:$C$717)*1,المنصرف!$J$3:$J$717)</f>
        <v>0</v>
      </c>
      <c r="AP158" s="160">
        <f>SUMPRODUCT((AP$3=المنصرف!$E$3:$E$717)*1,('بيان العهد والتسويات'!$C158=المنصرف!$C$3:$C$717)*1,المنصرف!$G$3:$G$717)</f>
        <v>0</v>
      </c>
      <c r="AQ158" s="160">
        <f>SUMPRODUCT((AP$3=المنصرف!$E$3:$E$717)*1,('بيان العهد والتسويات'!$C158=المنصرف!$C$3:$C$717)*1,المنصرف!$J$3:$J$717)</f>
        <v>0</v>
      </c>
      <c r="AR158" s="160">
        <f>SUMPRODUCT((AR$3=المنصرف!$E$3:$E$717)*1,('بيان العهد والتسويات'!$C158=المنصرف!$C$3:$C$717)*1,المنصرف!$G$3:$G$717)</f>
        <v>0</v>
      </c>
      <c r="AS158" s="160">
        <f>SUMPRODUCT((AR$3=المنصرف!$E$3:$E$717)*1,('بيان العهد والتسويات'!$C158=المنصرف!$C$3:$C$717)*1,المنصرف!$J$3:$J$717)</f>
        <v>0</v>
      </c>
      <c r="AT158" s="160">
        <f>SUMPRODUCT((AT$3=المنصرف!$E$3:$E$717)*1,('بيان العهد والتسويات'!$C158=المنصرف!$C$3:$C$717)*1,المنصرف!$G$3:$G$717)</f>
        <v>0</v>
      </c>
      <c r="AU158" s="160">
        <f>SUMPRODUCT((AT$3=المنصرف!$E$3:$E$717)*1,('بيان العهد والتسويات'!$C158=المنصرف!$C$3:$C$717)*1,المنصرف!$J$3:$J$717)</f>
        <v>0</v>
      </c>
      <c r="AV158" s="160">
        <f>SUMPRODUCT((AV$3=المنصرف!$E$3:$E$717)*1,('بيان العهد والتسويات'!$C158=المنصرف!$C$3:$C$717)*1,المنصرف!$G$3:$G$717)</f>
        <v>0</v>
      </c>
      <c r="AW158" s="160">
        <f>SUMPRODUCT((AV$3=المنصرف!$E$3:$E$717)*1,('بيان العهد والتسويات'!$C158=المنصرف!$C$3:$C$717)*1,المنصرف!$J$3:$J$717)</f>
        <v>0</v>
      </c>
      <c r="AX158" s="160">
        <f>SUMPRODUCT((AX$3=المنصرف!$E$3:$E$717)*1,('بيان العهد والتسويات'!$C158=المنصرف!$C$3:$C$717)*1,المنصرف!$G$3:$G$717)</f>
        <v>0</v>
      </c>
      <c r="AY158" s="160">
        <f>SUMPRODUCT((AX$3=المنصرف!$E$3:$E$717)*1,('بيان العهد والتسويات'!$C158=المنصرف!$C$3:$C$717)*1,المنصرف!$J$3:$J$717)</f>
        <v>0</v>
      </c>
      <c r="AZ158" s="160">
        <f>SUMPRODUCT((AZ$3=المنصرف!$E$3:$E$717)*1,('بيان العهد والتسويات'!$C158=المنصرف!$C$3:$C$717)*1,المنصرف!$G$3:$G$717)</f>
        <v>0</v>
      </c>
      <c r="BA158" s="160">
        <f>SUMPRODUCT((AZ$3=المنصرف!$E$3:$E$717)*1,('بيان العهد والتسويات'!$C158=المنصرف!$C$3:$C$717)*1,المنصرف!$J$3:$J$717)</f>
        <v>0</v>
      </c>
      <c r="BB158" s="160">
        <f>SUMPRODUCT((BB$3=المنصرف!$E$3:$E$717)*1,('بيان العهد والتسويات'!$C158=المنصرف!$C$3:$C$717)*1,المنصرف!$G$3:$G$717)</f>
        <v>0</v>
      </c>
      <c r="BC158" s="160">
        <f>SUMPRODUCT((BB$3=المنصرف!$E$3:$E$717)*1,('بيان العهد والتسويات'!$C158=المنصرف!$C$3:$C$717)*1,المنصرف!$J$3:$J$717)</f>
        <v>0</v>
      </c>
      <c r="BD158" s="160">
        <f>SUMPRODUCT((BD$3=المنصرف!$E$3:$E$717)*1,('بيان العهد والتسويات'!$C158=المنصرف!$C$3:$C$717)*1,المنصرف!$G$3:$G$717)</f>
        <v>0</v>
      </c>
      <c r="BE158" s="160">
        <f>SUMPRODUCT((BD$3=المنصرف!$E$3:$E$717)*1,('بيان العهد والتسويات'!$C158=المنصرف!$C$3:$C$717)*1,المنصرف!$J$3:$J$717)</f>
        <v>0</v>
      </c>
      <c r="BF158" s="160">
        <f>SUMPRODUCT((BF$3=المنصرف!$E$3:$E$717)*1,('بيان العهد والتسويات'!$C158=المنصرف!$C$3:$C$717)*1,المنصرف!$G$3:$G$717)</f>
        <v>0</v>
      </c>
      <c r="BG158" s="160">
        <f>SUMPRODUCT((BF$3=المنصرف!$E$3:$E$717)*1,('بيان العهد والتسويات'!$C158=المنصرف!$C$3:$C$717)*1,المنصرف!$J$3:$J$717)</f>
        <v>0</v>
      </c>
      <c r="BH158" s="160">
        <f>SUMPRODUCT((BH$3=المنصرف!$E$3:$E$717)*1,('بيان العهد والتسويات'!$C158=المنصرف!$C$3:$C$717)*1,المنصرف!$G$3:$G$717)</f>
        <v>0</v>
      </c>
      <c r="BI158" s="160">
        <f>SUMPRODUCT((BH$3=المنصرف!$E$3:$E$717)*1,('بيان العهد والتسويات'!$C158=المنصرف!$C$3:$C$717)*1,المنصرف!$J$3:$J$717)</f>
        <v>0</v>
      </c>
      <c r="BJ158" s="160">
        <f>SUMPRODUCT((BJ$3=المنصرف!$E$3:$E$717)*1,('بيان العهد والتسويات'!$C158=المنصرف!$C$3:$C$717)*1,المنصرف!$G$3:$G$717)</f>
        <v>0</v>
      </c>
      <c r="BK158" s="160">
        <f>SUMPRODUCT((BJ$3=المنصرف!$E$3:$E$717)*1,('بيان العهد والتسويات'!$C158=المنصرف!$C$3:$C$717)*1,المنصرف!$J$3:$J$717)</f>
        <v>0</v>
      </c>
      <c r="BL158" s="160">
        <f>SUMPRODUCT((BL$3=المنصرف!$E$3:$E$717)*1,('بيان العهد والتسويات'!$C158=المنصرف!$C$3:$C$717)*1,المنصرف!$G$3:$G$717)</f>
        <v>0</v>
      </c>
      <c r="BM158" s="160">
        <f>SUMPRODUCT((BL$3=المنصرف!$E$3:$E$717)*1,('بيان العهد والتسويات'!$C158=المنصرف!$C$3:$C$717)*1,المنصرف!$J$3:$J$717)</f>
        <v>0</v>
      </c>
      <c r="BN158" s="160">
        <f>SUMPRODUCT((BN$3=المنصرف!$E$3:$E$717)*1,('بيان العهد والتسويات'!$C158=المنصرف!$C$3:$C$717)*1,المنصرف!$G$3:$G$717)</f>
        <v>0</v>
      </c>
      <c r="BO158" s="160">
        <f>SUMPRODUCT((BN$3=المنصرف!$E$3:$E$717)*1,('بيان العهد والتسويات'!$C158=المنصرف!$C$3:$C$717)*1,المنصرف!$J$3:$J$717)</f>
        <v>0</v>
      </c>
      <c r="BP158" s="160">
        <f>SUMPRODUCT((BP$3=المنصرف!$E$3:$E$717)*1,('بيان العهد والتسويات'!$C158=المنصرف!$C$3:$C$717)*1,المنصرف!$G$3:$G$717)</f>
        <v>0</v>
      </c>
      <c r="BQ158" s="160">
        <f>SUMPRODUCT((BP$3=المنصرف!$E$3:$E$717)*1,('بيان العهد والتسويات'!$C158=المنصرف!$C$3:$C$717)*1,المنصرف!$J$3:$J$717)</f>
        <v>0</v>
      </c>
      <c r="BR158" s="160">
        <f>SUMPRODUCT((BR$3=المنصرف!$E$3:$E$717)*1,('بيان العهد والتسويات'!$C158=المنصرف!$C$3:$C$717)*1,المنصرف!$G$3:$G$717)</f>
        <v>0</v>
      </c>
      <c r="BS158" s="160">
        <f>SUMPRODUCT((BR$3=المنصرف!$E$3:$E$717)*1,('بيان العهد والتسويات'!$C158=المنصرف!$C$3:$C$717)*1,المنصرف!$J$3:$J$717)</f>
        <v>0</v>
      </c>
      <c r="BT158" s="160">
        <f>SUMPRODUCT((BT$3=المنصرف!$E$3:$E$717)*1,('بيان العهد والتسويات'!$C158=المنصرف!$C$3:$C$717)*1,المنصرف!$G$3:$G$717)</f>
        <v>0</v>
      </c>
      <c r="BU158" s="160">
        <f>SUMPRODUCT((BT$3=المنصرف!$E$3:$E$717)*1,('بيان العهد والتسويات'!$C158=المنصرف!$C$3:$C$717)*1,المنصرف!$J$3:$J$717)</f>
        <v>0</v>
      </c>
      <c r="BV158" s="160">
        <f>SUMPRODUCT((BV$3=المنصرف!$E$3:$E$717)*1,('بيان العهد والتسويات'!$C158=المنصرف!$C$3:$C$717)*1,المنصرف!$G$3:$G$717)</f>
        <v>0</v>
      </c>
      <c r="BW158" s="160">
        <f>SUMPRODUCT((BV$3=المنصرف!$E$3:$E$717)*1,('بيان العهد والتسويات'!$C158=المنصرف!$C$3:$C$717)*1,المنصرف!$J$3:$J$717)</f>
        <v>0</v>
      </c>
      <c r="BX158" s="160">
        <f>SUMPRODUCT((BX$3=المنصرف!$E$3:$E$717)*1,('بيان العهد والتسويات'!$C158=المنصرف!$C$3:$C$717)*1,المنصرف!$G$3:$G$717)</f>
        <v>0</v>
      </c>
      <c r="BY158" s="160">
        <f>SUMPRODUCT((BX$3=المنصرف!$E$3:$E$717)*1,('بيان العهد والتسويات'!$C158=المنصرف!$C$3:$C$717)*1,المنصرف!$J$3:$J$717)</f>
        <v>0</v>
      </c>
      <c r="BZ158" s="160">
        <f>SUMPRODUCT((BZ$3=المنصرف!$E$3:$E$717)*1,('بيان العهد والتسويات'!$C158=المنصرف!$C$3:$C$717)*1,المنصرف!$G$3:$G$717)</f>
        <v>0</v>
      </c>
      <c r="CA158" s="160">
        <f>SUMPRODUCT((BZ$3=المنصرف!$E$3:$E$717)*1,('بيان العهد والتسويات'!$C158=المنصرف!$C$3:$C$717)*1,المنصرف!$J$3:$J$717)</f>
        <v>0</v>
      </c>
      <c r="CB158" s="160">
        <f>SUMPRODUCT((CB$3=المنصرف!$E$3:$E$717)*1,('بيان العهد والتسويات'!$C158=المنصرف!$C$3:$C$717)*1,المنصرف!$G$3:$G$717)</f>
        <v>0</v>
      </c>
      <c r="CC158" s="160">
        <f>SUMPRODUCT((CB$3=المنصرف!$E$3:$E$717)*1,('بيان العهد والتسويات'!$C158=المنصرف!$C$3:$C$717)*1,المنصرف!$J$3:$J$717)</f>
        <v>0</v>
      </c>
      <c r="CD158" s="160">
        <f>SUMPRODUCT((CD$3=المنصرف!$E$3:$E$717)*1,('بيان العهد والتسويات'!$C158=المنصرف!$C$3:$C$717)*1,المنصرف!$G$3:$G$717)</f>
        <v>0</v>
      </c>
      <c r="CE158" s="160">
        <f>SUMPRODUCT((CD$3=المنصرف!$E$3:$E$717)*1,('بيان العهد والتسويات'!$C158=المنصرف!$C$3:$C$717)*1,المنصرف!$J$3:$J$717)</f>
        <v>0</v>
      </c>
      <c r="CF158" s="160">
        <f>SUMPRODUCT((CF$3=المنصرف!$E$3:$E$717)*1,('بيان العهد والتسويات'!$C158=المنصرف!$C$3:$C$717)*1,المنصرف!$G$3:$G$717)</f>
        <v>0</v>
      </c>
      <c r="CG158" s="160">
        <f>SUMPRODUCT((CF$3=المنصرف!$E$3:$E$717)*1,('بيان العهد والتسويات'!$C158=المنصرف!$C$3:$C$717)*1,المنصرف!$J$3:$J$717)</f>
        <v>0</v>
      </c>
      <c r="CH158" s="160">
        <f>SUMPRODUCT((CH$3=المنصرف!$E$3:$E$717)*1,('بيان العهد والتسويات'!$C158=المنصرف!$C$3:$C$717)*1,المنصرف!$G$3:$G$717)</f>
        <v>0</v>
      </c>
      <c r="CI158" s="160">
        <f>SUMPRODUCT((CH$3=المنصرف!$E$3:$E$717)*1,('بيان العهد والتسويات'!$C158=المنصرف!$C$3:$C$717)*1,المنصرف!$J$3:$J$717)</f>
        <v>0</v>
      </c>
      <c r="CJ158" s="160">
        <f>SUMPRODUCT((CJ$3=المنصرف!$E$3:$E$717)*1,('بيان العهد والتسويات'!$C158=المنصرف!$C$3:$C$717)*1,المنصرف!$G$3:$G$717)</f>
        <v>0</v>
      </c>
      <c r="CK158" s="160">
        <f>SUMPRODUCT((CJ$3=المنصرف!$E$3:$E$717)*1,('بيان العهد والتسويات'!$C158=المنصرف!$C$3:$C$717)*1,المنصرف!$J$3:$J$717)</f>
        <v>0</v>
      </c>
      <c r="CL158" s="160">
        <f>SUMPRODUCT((CL$3=المنصرف!$E$3:$E$717)*1,('بيان العهد والتسويات'!$C158=المنصرف!$C$3:$C$717)*1,المنصرف!$G$3:$G$717)</f>
        <v>0</v>
      </c>
      <c r="CM158" s="160">
        <f>SUMPRODUCT((CL$3=المنصرف!$E$3:$E$717)*1,('بيان العهد والتسويات'!$C158=المنصرف!$C$3:$C$717)*1,المنصرف!$J$3:$J$717)</f>
        <v>0</v>
      </c>
      <c r="CN158" s="160">
        <f>SUMPRODUCT((CN$3=المنصرف!$E$3:$E$717)*1,('بيان العهد والتسويات'!$C158=المنصرف!$C$3:$C$717)*1,المنصرف!$G$3:$G$717)</f>
        <v>0</v>
      </c>
      <c r="CO158" s="160">
        <f>SUMPRODUCT((CN$3=المنصرف!$E$3:$E$717)*1,('بيان العهد والتسويات'!$C158=المنصرف!$C$3:$C$717)*1,المنصرف!$J$3:$J$717)</f>
        <v>0</v>
      </c>
      <c r="CP158" s="160">
        <f>SUMPRODUCT((CP$3=المنصرف!$E$3:$E$717)*1,('بيان العهد والتسويات'!$C158=المنصرف!$C$3:$C$717)*1,المنصرف!$G$3:$G$717)</f>
        <v>0</v>
      </c>
      <c r="CQ158" s="160">
        <f>SUMPRODUCT((CP$3=المنصرف!$E$3:$E$717)*1,('بيان العهد والتسويات'!$C158=المنصرف!$C$3:$C$717)*1,المنصرف!$J$3:$J$717)</f>
        <v>0</v>
      </c>
      <c r="CR158" s="160">
        <f>SUMPRODUCT((CR$3=المنصرف!$E$3:$E$717)*1,('بيان العهد والتسويات'!$C158=المنصرف!$C$3:$C$717)*1,المنصرف!$G$3:$G$717)</f>
        <v>0</v>
      </c>
      <c r="CS158" s="160">
        <f>SUMPRODUCT((CR$3=المنصرف!$E$3:$E$717)*1,('بيان العهد والتسويات'!$C158=المنصرف!$C$3:$C$717)*1,المنصرف!$J$3:$J$717)</f>
        <v>0</v>
      </c>
      <c r="CT158" s="160">
        <f>SUMPRODUCT((CT$3=المنصرف!$E$3:$E$717)*1,('بيان العهد والتسويات'!$C158=المنصرف!$C$3:$C$717)*1,المنصرف!$G$3:$G$717)</f>
        <v>0</v>
      </c>
      <c r="CU158" s="160">
        <f>SUMPRODUCT((CT$3=المنصرف!$E$3:$E$717)*1,('بيان العهد والتسويات'!$C158=المنصرف!$C$3:$C$717)*1,المنصرف!$J$3:$J$717)</f>
        <v>0</v>
      </c>
      <c r="CV158" s="160">
        <f>SUMPRODUCT((CV$3=المنصرف!$E$3:$E$717)*1,('بيان العهد والتسويات'!$C158=المنصرف!$C$3:$C$717)*1,المنصرف!$G$3:$G$717)</f>
        <v>0</v>
      </c>
      <c r="CW158" s="160">
        <f>SUMPRODUCT((CV$3=المنصرف!$E$3:$E$717)*1,('بيان العهد والتسويات'!$C158=المنصرف!$C$3:$C$717)*1,المنصرف!$J$3:$J$717)</f>
        <v>0</v>
      </c>
      <c r="CX158" s="160">
        <f>SUMPRODUCT((CX$3=المنصرف!$E$3:$E$717)*1,('بيان العهد والتسويات'!$C158=المنصرف!$C$3:$C$717)*1,المنصرف!$G$3:$G$717)</f>
        <v>0</v>
      </c>
      <c r="CY158" s="160">
        <f>SUMPRODUCT((CX$3=المنصرف!$E$3:$E$717)*1,('بيان العهد والتسويات'!$C158=المنصرف!$C$3:$C$717)*1,المنصرف!$J$3:$J$717)</f>
        <v>0</v>
      </c>
      <c r="CZ158" s="160">
        <f>SUMPRODUCT((CZ$3=المنصرف!$E$3:$E$717)*1,('بيان العهد والتسويات'!$C158=المنصرف!$C$3:$C$717)*1,المنصرف!$G$3:$G$717)</f>
        <v>0</v>
      </c>
      <c r="DA158" s="160">
        <f>SUMPRODUCT((CZ$3=المنصرف!$E$3:$E$717)*1,('بيان العهد والتسويات'!$C158=المنصرف!$C$3:$C$717)*1,المنصرف!$J$3:$J$717)</f>
        <v>0</v>
      </c>
    </row>
    <row r="159" spans="3:105" ht="20.25" x14ac:dyDescent="0.15">
      <c r="C159" s="134">
        <v>45991</v>
      </c>
      <c r="D159" s="121">
        <f>SUMPRODUCT(($D$3=المنصرف!$E$3:$E$717)*1,('بيان العهد والتسويات'!$C159=المنصرف!$C$3:$C$717)*1,المنصرف!$G$3:$G$717)</f>
        <v>0</v>
      </c>
      <c r="E159" s="122">
        <f>SUMPRODUCT(($D$3=المنصرف!$E$3:$E$717)*1,('بيان العهد والتسويات'!$C159=المنصرف!$C$3:$C$717)*1,المنصرف!$J$3:$J$717)</f>
        <v>0</v>
      </c>
      <c r="F159" s="124">
        <f>SUMPRODUCT(($F$3=المنصرف!$E$3:$E$717)*1,('بيان العهد والتسويات'!$C159=المنصرف!$C$3:$C$717)*1,المنصرف!$G$3:$G$717)</f>
        <v>0</v>
      </c>
      <c r="G159" s="123">
        <f>SUMPRODUCT(($F$3=المنصرف!$E$3:$E$717)*1,('بيان العهد والتسويات'!$C159=المنصرف!$C$3:$C$717)*1,المنصرف!$J$3:$J$717)</f>
        <v>0</v>
      </c>
      <c r="H159" s="121">
        <f>SUMPRODUCT(($H$3=المنصرف!$E$3:$E$717)*1,('بيان العهد والتسويات'!$C159=المنصرف!$C$3:$C$717)*1,المنصرف!$G$3:$G$717)</f>
        <v>0</v>
      </c>
      <c r="I159" s="122">
        <f>SUMPRODUCT(($H$3=المنصرف!$E$3:$E$717)*1,('بيان العهد والتسويات'!$C159=المنصرف!$C$3:$C$717)*1,المنصرف!$J$3:$J$717)</f>
        <v>0</v>
      </c>
      <c r="J159" s="124">
        <f>SUMPRODUCT(($J$3=المنصرف!$E$3:$E$717)*1,('بيان العهد والتسويات'!$C159=المنصرف!$C$3:$C$717)*1,المنصرف!$G$3:$G$717)</f>
        <v>0</v>
      </c>
      <c r="K159" s="123">
        <f>SUMPRODUCT(($J$3=المنصرف!$E$3:$E$717)*1,('بيان العهد والتسويات'!$C159=المنصرف!$C$3:$C$717)*1,المنصرف!$J$3:$J$717)</f>
        <v>0</v>
      </c>
      <c r="L159" s="121">
        <f>SUMPRODUCT(($L$3=المنصرف!$E$3:$E$717)*1,('بيان العهد والتسويات'!$C159=المنصرف!$C$3:$C$717)*1,المنصرف!$G$3:$G$717)</f>
        <v>0</v>
      </c>
      <c r="M159" s="122">
        <f>SUMPRODUCT(($L$3=المنصرف!$E$3:$E$717)*1,('بيان العهد والتسويات'!$C159=المنصرف!$C$3:$C$717)*1,المنصرف!$J$3:$J$717)</f>
        <v>0</v>
      </c>
      <c r="N159" s="124">
        <f>SUMPRODUCT(($N$3=المنصرف!$E$3:$E$717)*1,('بيان العهد والتسويات'!$C159=المنصرف!$C$3:$C$717)*1,المنصرف!$G$3:$G$717)</f>
        <v>0</v>
      </c>
      <c r="O159" s="123">
        <f>SUMPRODUCT(($N$3=المنصرف!$E$3:$E$717)*1,('بيان العهد والتسويات'!$C159=المنصرف!$C$3:$C$717)*1,المنصرف!$J$3:$J$717)</f>
        <v>0</v>
      </c>
      <c r="P159" s="121">
        <f>SUMPRODUCT(($P$3=المنصرف!$E$3:$E$717)*1,('بيان العهد والتسويات'!$C159=المنصرف!$C$3:$C$717)*1,المنصرف!$G$3:$G$717)</f>
        <v>0</v>
      </c>
      <c r="Q159" s="122">
        <f>SUMPRODUCT(($P$3=المنصرف!$E$3:$E$717)*1,('بيان العهد والتسويات'!$C159=المنصرف!$C$3:$C$717)*1,المنصرف!$J$3:$J$717)</f>
        <v>0</v>
      </c>
      <c r="R159" s="124">
        <f>SUMPRODUCT(($R$3=المنصرف!$E$3:$E$717)*1,('بيان العهد والتسويات'!$C159=المنصرف!$C$3:$C$717)*1,المنصرف!$G$3:$G$717)</f>
        <v>0</v>
      </c>
      <c r="S159" s="123">
        <f>SUMPRODUCT(($R$3=المنصرف!$E$3:$E$717)*1,('بيان العهد والتسويات'!$C159=المنصرف!$C$3:$C$717)*1,المنصرف!$J$3:$J$717)</f>
        <v>0</v>
      </c>
      <c r="T159" s="121">
        <f>SUMPRODUCT(($T$3=المنصرف!$E$3:$E$717)*1,('بيان العهد والتسويات'!$C159=المنصرف!$C$3:$C$717)*1,المنصرف!$G$3:$G$717)</f>
        <v>0</v>
      </c>
      <c r="U159" s="122">
        <f>SUMPRODUCT(($T$3=المنصرف!$E$3:$E$717)*1,('بيان العهد والتسويات'!$C159=المنصرف!$C$3:$C$717)*1,المنصرف!$J$3:$J$717)</f>
        <v>0</v>
      </c>
      <c r="V159" s="124">
        <f>SUMPRODUCT(($V$3=المنصرف!$E$3:$E$717)*1,('بيان العهد والتسويات'!$C159=المنصرف!$C$3:$C$717)*1,المنصرف!$G$3:$G$717)</f>
        <v>0</v>
      </c>
      <c r="W159" s="123">
        <f>SUMPRODUCT(($V$3=المنصرف!$E$3:$E$717)*1,('بيان العهد والتسويات'!$C159=المنصرف!$C$3:$C$717)*1,المنصرف!$J$3:$J$717)</f>
        <v>0</v>
      </c>
      <c r="X159" s="121">
        <f>SUMPRODUCT(($X$3=المنصرف!$E$3:$E$717)*1,('بيان العهد والتسويات'!$C159=المنصرف!$C$3:$C$717)*1,المنصرف!$G$3:$G$717)</f>
        <v>0</v>
      </c>
      <c r="Y159" s="122">
        <f>SUMPRODUCT(($X$3=المنصرف!$E$3:$E$717)*1,('بيان العهد والتسويات'!$C159=المنصرف!$C$3:$C$717)*1,المنصرف!$J$3:$J$717)</f>
        <v>0</v>
      </c>
      <c r="Z159" s="124">
        <f>SUMPRODUCT(($Z$3=المنصرف!$E$3:$E$717)*1,('بيان العهد والتسويات'!$C159=المنصرف!$C$3:$C$717)*1,المنصرف!$G$3:$G$717)</f>
        <v>0</v>
      </c>
      <c r="AA159" s="123">
        <f>SUMPRODUCT(($Z$3=المنصرف!$E$3:$E$717)*1,('بيان العهد والتسويات'!$C159=المنصرف!$C$3:$C$717)*1,المنصرف!$J$3:$J$717)</f>
        <v>0</v>
      </c>
      <c r="AB159" s="121">
        <f>SUMPRODUCT(($AB$3=المنصرف!$E$3:$E$717)*1,('بيان العهد والتسويات'!$C159=المنصرف!$C$3:$C$717)*1,المنصرف!$G$3:$G$717)</f>
        <v>0</v>
      </c>
      <c r="AC159" s="122">
        <f>SUMPRODUCT(($AB$3=المنصرف!$E$3:$E$717)*1,('بيان العهد والتسويات'!$C159=المنصرف!$C$3:$C$717)*1,المنصرف!$J$3:$J$717)</f>
        <v>0</v>
      </c>
      <c r="AD159" s="124">
        <f>SUMPRODUCT(($AD$3=المنصرف!$E$3:$E$717)*1,('بيان العهد والتسويات'!$C159=المنصرف!$C$3:$C$717)*1,المنصرف!$G$3:$G$717)</f>
        <v>0</v>
      </c>
      <c r="AE159" s="123">
        <f>SUMPRODUCT(($AD$3=المنصرف!$E$3:$E$717)*1,('بيان العهد والتسويات'!$C159=المنصرف!$C$3:$C$717)*1,المنصرف!$J$3:$J$717)</f>
        <v>0</v>
      </c>
      <c r="AF159" s="121">
        <f>SUMPRODUCT(($AF$3=المنصرف!$E$3:$E$717)*1,('بيان العهد والتسويات'!$C159=المنصرف!$C$3:$C$717)*1,المنصرف!$G$3:$G$717)</f>
        <v>0</v>
      </c>
      <c r="AG159" s="122">
        <f>SUMPRODUCT(($AF$3=المنصرف!$E$3:$E$717)*1,('بيان العهد والتسويات'!$C159=المنصرف!$C$3:$C$717)*1,المنصرف!$J$3:$J$717)</f>
        <v>0</v>
      </c>
      <c r="AH159" s="124">
        <f>SUMPRODUCT(($AH$3=المنصرف!$E$3:$E$717)*1,('بيان العهد والتسويات'!$C159=المنصرف!$C$3:$C$717)*1,المنصرف!$G$3:$G$717)</f>
        <v>0</v>
      </c>
      <c r="AI159" s="123">
        <f>SUMPRODUCT(($AH$3=المنصرف!$E$3:$E$717)*1,('بيان العهد والتسويات'!$C159=المنصرف!$C$3:$C$717)*1,المنصرف!$J$3:$J$717)</f>
        <v>0</v>
      </c>
      <c r="AJ159" s="145">
        <f>SUMPRODUCT((AJ$3=المنصرف!$E$3:$E$717)*1,('بيان العهد والتسويات'!$C159=المنصرف!$C$3:$C$717)*1,المنصرف!$G$3:$G$717)</f>
        <v>0</v>
      </c>
      <c r="AK159" s="145">
        <f>SUMPRODUCT((AJ$3=المنصرف!$E$3:$E$717)*1,('بيان العهد والتسويات'!$C159=المنصرف!$C$3:$C$717)*1,المنصرف!$J$3:$J$717)</f>
        <v>0</v>
      </c>
      <c r="AL159" s="161">
        <f>SUMPRODUCT((AL$3=المنصرف!$E$3:$E$717)*1,('بيان العهد والتسويات'!$C159=المنصرف!$C$3:$C$717)*1,المنصرف!$G$3:$G$717)</f>
        <v>0</v>
      </c>
      <c r="AM159" s="161">
        <f>SUMPRODUCT((AL$3=المنصرف!$E$3:$E$717)*1,('بيان العهد والتسويات'!$C159=المنصرف!$C$3:$C$717)*1,المنصرف!$J$3:$J$717)</f>
        <v>0</v>
      </c>
      <c r="AN159" s="160">
        <f>SUMPRODUCT((AN$3=المنصرف!$E$3:$E$717)*1,('بيان العهد والتسويات'!$C159=المنصرف!$C$3:$C$717)*1,المنصرف!$G$3:$G$717)</f>
        <v>0</v>
      </c>
      <c r="AO159" s="160">
        <f>SUMPRODUCT((AN$3=المنصرف!$E$3:$E$717)*1,('بيان العهد والتسويات'!$C159=المنصرف!$C$3:$C$717)*1,المنصرف!$J$3:$J$717)</f>
        <v>0</v>
      </c>
      <c r="AP159" s="160">
        <f>SUMPRODUCT((AP$3=المنصرف!$E$3:$E$717)*1,('بيان العهد والتسويات'!$C159=المنصرف!$C$3:$C$717)*1,المنصرف!$G$3:$G$717)</f>
        <v>0</v>
      </c>
      <c r="AQ159" s="160">
        <f>SUMPRODUCT((AP$3=المنصرف!$E$3:$E$717)*1,('بيان العهد والتسويات'!$C159=المنصرف!$C$3:$C$717)*1,المنصرف!$J$3:$J$717)</f>
        <v>0</v>
      </c>
      <c r="AR159" s="160">
        <f>SUMPRODUCT((AR$3=المنصرف!$E$3:$E$717)*1,('بيان العهد والتسويات'!$C159=المنصرف!$C$3:$C$717)*1,المنصرف!$G$3:$G$717)</f>
        <v>0</v>
      </c>
      <c r="AS159" s="160">
        <f>SUMPRODUCT((AR$3=المنصرف!$E$3:$E$717)*1,('بيان العهد والتسويات'!$C159=المنصرف!$C$3:$C$717)*1,المنصرف!$J$3:$J$717)</f>
        <v>0</v>
      </c>
      <c r="AT159" s="160">
        <f>SUMPRODUCT((AT$3=المنصرف!$E$3:$E$717)*1,('بيان العهد والتسويات'!$C159=المنصرف!$C$3:$C$717)*1,المنصرف!$G$3:$G$717)</f>
        <v>0</v>
      </c>
      <c r="AU159" s="160">
        <f>SUMPRODUCT((AT$3=المنصرف!$E$3:$E$717)*1,('بيان العهد والتسويات'!$C159=المنصرف!$C$3:$C$717)*1,المنصرف!$J$3:$J$717)</f>
        <v>0</v>
      </c>
      <c r="AV159" s="160">
        <f>SUMPRODUCT((AV$3=المنصرف!$E$3:$E$717)*1,('بيان العهد والتسويات'!$C159=المنصرف!$C$3:$C$717)*1,المنصرف!$G$3:$G$717)</f>
        <v>0</v>
      </c>
      <c r="AW159" s="160">
        <f>SUMPRODUCT((AV$3=المنصرف!$E$3:$E$717)*1,('بيان العهد والتسويات'!$C159=المنصرف!$C$3:$C$717)*1,المنصرف!$J$3:$J$717)</f>
        <v>0</v>
      </c>
      <c r="AX159" s="160">
        <f>SUMPRODUCT((AX$3=المنصرف!$E$3:$E$717)*1,('بيان العهد والتسويات'!$C159=المنصرف!$C$3:$C$717)*1,المنصرف!$G$3:$G$717)</f>
        <v>0</v>
      </c>
      <c r="AY159" s="160">
        <f>SUMPRODUCT((AX$3=المنصرف!$E$3:$E$717)*1,('بيان العهد والتسويات'!$C159=المنصرف!$C$3:$C$717)*1,المنصرف!$J$3:$J$717)</f>
        <v>0</v>
      </c>
      <c r="AZ159" s="160">
        <f>SUMPRODUCT((AZ$3=المنصرف!$E$3:$E$717)*1,('بيان العهد والتسويات'!$C159=المنصرف!$C$3:$C$717)*1,المنصرف!$G$3:$G$717)</f>
        <v>0</v>
      </c>
      <c r="BA159" s="160">
        <f>SUMPRODUCT((AZ$3=المنصرف!$E$3:$E$717)*1,('بيان العهد والتسويات'!$C159=المنصرف!$C$3:$C$717)*1,المنصرف!$J$3:$J$717)</f>
        <v>0</v>
      </c>
      <c r="BB159" s="160">
        <f>SUMPRODUCT((BB$3=المنصرف!$E$3:$E$717)*1,('بيان العهد والتسويات'!$C159=المنصرف!$C$3:$C$717)*1,المنصرف!$G$3:$G$717)</f>
        <v>0</v>
      </c>
      <c r="BC159" s="160">
        <f>SUMPRODUCT((BB$3=المنصرف!$E$3:$E$717)*1,('بيان العهد والتسويات'!$C159=المنصرف!$C$3:$C$717)*1,المنصرف!$J$3:$J$717)</f>
        <v>0</v>
      </c>
      <c r="BD159" s="160">
        <f>SUMPRODUCT((BD$3=المنصرف!$E$3:$E$717)*1,('بيان العهد والتسويات'!$C159=المنصرف!$C$3:$C$717)*1,المنصرف!$G$3:$G$717)</f>
        <v>0</v>
      </c>
      <c r="BE159" s="160">
        <f>SUMPRODUCT((BD$3=المنصرف!$E$3:$E$717)*1,('بيان العهد والتسويات'!$C159=المنصرف!$C$3:$C$717)*1,المنصرف!$J$3:$J$717)</f>
        <v>0</v>
      </c>
      <c r="BF159" s="160">
        <f>SUMPRODUCT((BF$3=المنصرف!$E$3:$E$717)*1,('بيان العهد والتسويات'!$C159=المنصرف!$C$3:$C$717)*1,المنصرف!$G$3:$G$717)</f>
        <v>0</v>
      </c>
      <c r="BG159" s="160">
        <f>SUMPRODUCT((BF$3=المنصرف!$E$3:$E$717)*1,('بيان العهد والتسويات'!$C159=المنصرف!$C$3:$C$717)*1,المنصرف!$J$3:$J$717)</f>
        <v>0</v>
      </c>
      <c r="BH159" s="160">
        <f>SUMPRODUCT((BH$3=المنصرف!$E$3:$E$717)*1,('بيان العهد والتسويات'!$C159=المنصرف!$C$3:$C$717)*1,المنصرف!$G$3:$G$717)</f>
        <v>0</v>
      </c>
      <c r="BI159" s="160">
        <f>SUMPRODUCT((BH$3=المنصرف!$E$3:$E$717)*1,('بيان العهد والتسويات'!$C159=المنصرف!$C$3:$C$717)*1,المنصرف!$J$3:$J$717)</f>
        <v>0</v>
      </c>
      <c r="BJ159" s="160">
        <f>SUMPRODUCT((BJ$3=المنصرف!$E$3:$E$717)*1,('بيان العهد والتسويات'!$C159=المنصرف!$C$3:$C$717)*1,المنصرف!$G$3:$G$717)</f>
        <v>0</v>
      </c>
      <c r="BK159" s="160">
        <f>SUMPRODUCT((BJ$3=المنصرف!$E$3:$E$717)*1,('بيان العهد والتسويات'!$C159=المنصرف!$C$3:$C$717)*1,المنصرف!$J$3:$J$717)</f>
        <v>0</v>
      </c>
      <c r="BL159" s="160">
        <f>SUMPRODUCT((BL$3=المنصرف!$E$3:$E$717)*1,('بيان العهد والتسويات'!$C159=المنصرف!$C$3:$C$717)*1,المنصرف!$G$3:$G$717)</f>
        <v>0</v>
      </c>
      <c r="BM159" s="160">
        <f>SUMPRODUCT((BL$3=المنصرف!$E$3:$E$717)*1,('بيان العهد والتسويات'!$C159=المنصرف!$C$3:$C$717)*1,المنصرف!$J$3:$J$717)</f>
        <v>0</v>
      </c>
      <c r="BN159" s="160">
        <f>SUMPRODUCT((BN$3=المنصرف!$E$3:$E$717)*1,('بيان العهد والتسويات'!$C159=المنصرف!$C$3:$C$717)*1,المنصرف!$G$3:$G$717)</f>
        <v>0</v>
      </c>
      <c r="BO159" s="160">
        <f>SUMPRODUCT((BN$3=المنصرف!$E$3:$E$717)*1,('بيان العهد والتسويات'!$C159=المنصرف!$C$3:$C$717)*1,المنصرف!$J$3:$J$717)</f>
        <v>0</v>
      </c>
      <c r="BP159" s="160">
        <f>SUMPRODUCT((BP$3=المنصرف!$E$3:$E$717)*1,('بيان العهد والتسويات'!$C159=المنصرف!$C$3:$C$717)*1,المنصرف!$G$3:$G$717)</f>
        <v>0</v>
      </c>
      <c r="BQ159" s="160">
        <f>SUMPRODUCT((BP$3=المنصرف!$E$3:$E$717)*1,('بيان العهد والتسويات'!$C159=المنصرف!$C$3:$C$717)*1,المنصرف!$J$3:$J$717)</f>
        <v>0</v>
      </c>
      <c r="BR159" s="160">
        <f>SUMPRODUCT((BR$3=المنصرف!$E$3:$E$717)*1,('بيان العهد والتسويات'!$C159=المنصرف!$C$3:$C$717)*1,المنصرف!$G$3:$G$717)</f>
        <v>0</v>
      </c>
      <c r="BS159" s="160">
        <f>SUMPRODUCT((BR$3=المنصرف!$E$3:$E$717)*1,('بيان العهد والتسويات'!$C159=المنصرف!$C$3:$C$717)*1,المنصرف!$J$3:$J$717)</f>
        <v>0</v>
      </c>
      <c r="BT159" s="160">
        <f>SUMPRODUCT((BT$3=المنصرف!$E$3:$E$717)*1,('بيان العهد والتسويات'!$C159=المنصرف!$C$3:$C$717)*1,المنصرف!$G$3:$G$717)</f>
        <v>0</v>
      </c>
      <c r="BU159" s="160">
        <f>SUMPRODUCT((BT$3=المنصرف!$E$3:$E$717)*1,('بيان العهد والتسويات'!$C159=المنصرف!$C$3:$C$717)*1,المنصرف!$J$3:$J$717)</f>
        <v>0</v>
      </c>
      <c r="BV159" s="160">
        <f>SUMPRODUCT((BV$3=المنصرف!$E$3:$E$717)*1,('بيان العهد والتسويات'!$C159=المنصرف!$C$3:$C$717)*1,المنصرف!$G$3:$G$717)</f>
        <v>0</v>
      </c>
      <c r="BW159" s="160">
        <f>SUMPRODUCT((BV$3=المنصرف!$E$3:$E$717)*1,('بيان العهد والتسويات'!$C159=المنصرف!$C$3:$C$717)*1,المنصرف!$J$3:$J$717)</f>
        <v>0</v>
      </c>
      <c r="BX159" s="160">
        <f>SUMPRODUCT((BX$3=المنصرف!$E$3:$E$717)*1,('بيان العهد والتسويات'!$C159=المنصرف!$C$3:$C$717)*1,المنصرف!$G$3:$G$717)</f>
        <v>0</v>
      </c>
      <c r="BY159" s="160">
        <f>SUMPRODUCT((BX$3=المنصرف!$E$3:$E$717)*1,('بيان العهد والتسويات'!$C159=المنصرف!$C$3:$C$717)*1,المنصرف!$J$3:$J$717)</f>
        <v>0</v>
      </c>
      <c r="BZ159" s="160">
        <f>SUMPRODUCT((BZ$3=المنصرف!$E$3:$E$717)*1,('بيان العهد والتسويات'!$C159=المنصرف!$C$3:$C$717)*1,المنصرف!$G$3:$G$717)</f>
        <v>0</v>
      </c>
      <c r="CA159" s="160">
        <f>SUMPRODUCT((BZ$3=المنصرف!$E$3:$E$717)*1,('بيان العهد والتسويات'!$C159=المنصرف!$C$3:$C$717)*1,المنصرف!$J$3:$J$717)</f>
        <v>0</v>
      </c>
      <c r="CB159" s="160">
        <f>SUMPRODUCT((CB$3=المنصرف!$E$3:$E$717)*1,('بيان العهد والتسويات'!$C159=المنصرف!$C$3:$C$717)*1,المنصرف!$G$3:$G$717)</f>
        <v>0</v>
      </c>
      <c r="CC159" s="160">
        <f>SUMPRODUCT((CB$3=المنصرف!$E$3:$E$717)*1,('بيان العهد والتسويات'!$C159=المنصرف!$C$3:$C$717)*1,المنصرف!$J$3:$J$717)</f>
        <v>0</v>
      </c>
      <c r="CD159" s="160">
        <f>SUMPRODUCT((CD$3=المنصرف!$E$3:$E$717)*1,('بيان العهد والتسويات'!$C159=المنصرف!$C$3:$C$717)*1,المنصرف!$G$3:$G$717)</f>
        <v>0</v>
      </c>
      <c r="CE159" s="160">
        <f>SUMPRODUCT((CD$3=المنصرف!$E$3:$E$717)*1,('بيان العهد والتسويات'!$C159=المنصرف!$C$3:$C$717)*1,المنصرف!$J$3:$J$717)</f>
        <v>0</v>
      </c>
      <c r="CF159" s="160">
        <f>SUMPRODUCT((CF$3=المنصرف!$E$3:$E$717)*1,('بيان العهد والتسويات'!$C159=المنصرف!$C$3:$C$717)*1,المنصرف!$G$3:$G$717)</f>
        <v>0</v>
      </c>
      <c r="CG159" s="160">
        <f>SUMPRODUCT((CF$3=المنصرف!$E$3:$E$717)*1,('بيان العهد والتسويات'!$C159=المنصرف!$C$3:$C$717)*1,المنصرف!$J$3:$J$717)</f>
        <v>0</v>
      </c>
      <c r="CH159" s="160">
        <f>SUMPRODUCT((CH$3=المنصرف!$E$3:$E$717)*1,('بيان العهد والتسويات'!$C159=المنصرف!$C$3:$C$717)*1,المنصرف!$G$3:$G$717)</f>
        <v>0</v>
      </c>
      <c r="CI159" s="160">
        <f>SUMPRODUCT((CH$3=المنصرف!$E$3:$E$717)*1,('بيان العهد والتسويات'!$C159=المنصرف!$C$3:$C$717)*1,المنصرف!$J$3:$J$717)</f>
        <v>0</v>
      </c>
      <c r="CJ159" s="160">
        <f>SUMPRODUCT((CJ$3=المنصرف!$E$3:$E$717)*1,('بيان العهد والتسويات'!$C159=المنصرف!$C$3:$C$717)*1,المنصرف!$G$3:$G$717)</f>
        <v>0</v>
      </c>
      <c r="CK159" s="160">
        <f>SUMPRODUCT((CJ$3=المنصرف!$E$3:$E$717)*1,('بيان العهد والتسويات'!$C159=المنصرف!$C$3:$C$717)*1,المنصرف!$J$3:$J$717)</f>
        <v>0</v>
      </c>
      <c r="CL159" s="160">
        <f>SUMPRODUCT((CL$3=المنصرف!$E$3:$E$717)*1,('بيان العهد والتسويات'!$C159=المنصرف!$C$3:$C$717)*1,المنصرف!$G$3:$G$717)</f>
        <v>0</v>
      </c>
      <c r="CM159" s="160">
        <f>SUMPRODUCT((CL$3=المنصرف!$E$3:$E$717)*1,('بيان العهد والتسويات'!$C159=المنصرف!$C$3:$C$717)*1,المنصرف!$J$3:$J$717)</f>
        <v>0</v>
      </c>
      <c r="CN159" s="160">
        <f>SUMPRODUCT((CN$3=المنصرف!$E$3:$E$717)*1,('بيان العهد والتسويات'!$C159=المنصرف!$C$3:$C$717)*1,المنصرف!$G$3:$G$717)</f>
        <v>0</v>
      </c>
      <c r="CO159" s="160">
        <f>SUMPRODUCT((CN$3=المنصرف!$E$3:$E$717)*1,('بيان العهد والتسويات'!$C159=المنصرف!$C$3:$C$717)*1,المنصرف!$J$3:$J$717)</f>
        <v>0</v>
      </c>
      <c r="CP159" s="160">
        <f>SUMPRODUCT((CP$3=المنصرف!$E$3:$E$717)*1,('بيان العهد والتسويات'!$C159=المنصرف!$C$3:$C$717)*1,المنصرف!$G$3:$G$717)</f>
        <v>0</v>
      </c>
      <c r="CQ159" s="160">
        <f>SUMPRODUCT((CP$3=المنصرف!$E$3:$E$717)*1,('بيان العهد والتسويات'!$C159=المنصرف!$C$3:$C$717)*1,المنصرف!$J$3:$J$717)</f>
        <v>0</v>
      </c>
      <c r="CR159" s="160">
        <f>SUMPRODUCT((CR$3=المنصرف!$E$3:$E$717)*1,('بيان العهد والتسويات'!$C159=المنصرف!$C$3:$C$717)*1,المنصرف!$G$3:$G$717)</f>
        <v>0</v>
      </c>
      <c r="CS159" s="160">
        <f>SUMPRODUCT((CR$3=المنصرف!$E$3:$E$717)*1,('بيان العهد والتسويات'!$C159=المنصرف!$C$3:$C$717)*1,المنصرف!$J$3:$J$717)</f>
        <v>0</v>
      </c>
      <c r="CT159" s="160">
        <f>SUMPRODUCT((CT$3=المنصرف!$E$3:$E$717)*1,('بيان العهد والتسويات'!$C159=المنصرف!$C$3:$C$717)*1,المنصرف!$G$3:$G$717)</f>
        <v>0</v>
      </c>
      <c r="CU159" s="160">
        <f>SUMPRODUCT((CT$3=المنصرف!$E$3:$E$717)*1,('بيان العهد والتسويات'!$C159=المنصرف!$C$3:$C$717)*1,المنصرف!$J$3:$J$717)</f>
        <v>0</v>
      </c>
      <c r="CV159" s="160">
        <f>SUMPRODUCT((CV$3=المنصرف!$E$3:$E$717)*1,('بيان العهد والتسويات'!$C159=المنصرف!$C$3:$C$717)*1,المنصرف!$G$3:$G$717)</f>
        <v>0</v>
      </c>
      <c r="CW159" s="160">
        <f>SUMPRODUCT((CV$3=المنصرف!$E$3:$E$717)*1,('بيان العهد والتسويات'!$C159=المنصرف!$C$3:$C$717)*1,المنصرف!$J$3:$J$717)</f>
        <v>0</v>
      </c>
      <c r="CX159" s="160">
        <f>SUMPRODUCT((CX$3=المنصرف!$E$3:$E$717)*1,('بيان العهد والتسويات'!$C159=المنصرف!$C$3:$C$717)*1,المنصرف!$G$3:$G$717)</f>
        <v>0</v>
      </c>
      <c r="CY159" s="160">
        <f>SUMPRODUCT((CX$3=المنصرف!$E$3:$E$717)*1,('بيان العهد والتسويات'!$C159=المنصرف!$C$3:$C$717)*1,المنصرف!$J$3:$J$717)</f>
        <v>0</v>
      </c>
      <c r="CZ159" s="160">
        <f>SUMPRODUCT((CZ$3=المنصرف!$E$3:$E$717)*1,('بيان العهد والتسويات'!$C159=المنصرف!$C$3:$C$717)*1,المنصرف!$G$3:$G$717)</f>
        <v>0</v>
      </c>
      <c r="DA159" s="160">
        <f>SUMPRODUCT((CZ$3=المنصرف!$E$3:$E$717)*1,('بيان العهد والتسويات'!$C159=المنصرف!$C$3:$C$717)*1,المنصرف!$J$3:$J$717)</f>
        <v>0</v>
      </c>
    </row>
    <row r="160" spans="3:105" ht="20.25" x14ac:dyDescent="0.15">
      <c r="C160" s="134">
        <v>45992</v>
      </c>
      <c r="D160" s="121">
        <f>SUMPRODUCT(($D$3=المنصرف!$E$3:$E$717)*1,('بيان العهد والتسويات'!$C160=المنصرف!$C$3:$C$717)*1,المنصرف!$G$3:$G$717)</f>
        <v>0</v>
      </c>
      <c r="E160" s="122">
        <f>SUMPRODUCT(($D$3=المنصرف!$E$3:$E$717)*1,('بيان العهد والتسويات'!$C160=المنصرف!$C$3:$C$717)*1,المنصرف!$J$3:$J$717)</f>
        <v>0</v>
      </c>
      <c r="F160" s="124">
        <f>SUMPRODUCT(($F$3=المنصرف!$E$3:$E$717)*1,('بيان العهد والتسويات'!$C160=المنصرف!$C$3:$C$717)*1,المنصرف!$G$3:$G$717)</f>
        <v>0</v>
      </c>
      <c r="G160" s="123">
        <f>SUMPRODUCT(($F$3=المنصرف!$E$3:$E$717)*1,('بيان العهد والتسويات'!$C160=المنصرف!$C$3:$C$717)*1,المنصرف!$J$3:$J$717)</f>
        <v>0</v>
      </c>
      <c r="H160" s="121">
        <f>SUMPRODUCT(($H$3=المنصرف!$E$3:$E$717)*1,('بيان العهد والتسويات'!$C160=المنصرف!$C$3:$C$717)*1,المنصرف!$G$3:$G$717)</f>
        <v>0</v>
      </c>
      <c r="I160" s="122">
        <f>SUMPRODUCT(($H$3=المنصرف!$E$3:$E$717)*1,('بيان العهد والتسويات'!$C160=المنصرف!$C$3:$C$717)*1,المنصرف!$J$3:$J$717)</f>
        <v>0</v>
      </c>
      <c r="J160" s="124">
        <f>SUMPRODUCT(($J$3=المنصرف!$E$3:$E$717)*1,('بيان العهد والتسويات'!$C160=المنصرف!$C$3:$C$717)*1,المنصرف!$G$3:$G$717)</f>
        <v>0</v>
      </c>
      <c r="K160" s="123">
        <f>SUMPRODUCT(($J$3=المنصرف!$E$3:$E$717)*1,('بيان العهد والتسويات'!$C160=المنصرف!$C$3:$C$717)*1,المنصرف!$J$3:$J$717)</f>
        <v>0</v>
      </c>
      <c r="L160" s="121">
        <f>SUMPRODUCT(($L$3=المنصرف!$E$3:$E$717)*1,('بيان العهد والتسويات'!$C160=المنصرف!$C$3:$C$717)*1,المنصرف!$G$3:$G$717)</f>
        <v>0</v>
      </c>
      <c r="M160" s="122">
        <f>SUMPRODUCT(($L$3=المنصرف!$E$3:$E$717)*1,('بيان العهد والتسويات'!$C160=المنصرف!$C$3:$C$717)*1,المنصرف!$J$3:$J$717)</f>
        <v>0</v>
      </c>
      <c r="N160" s="124">
        <f>SUMPRODUCT(($N$3=المنصرف!$E$3:$E$717)*1,('بيان العهد والتسويات'!$C160=المنصرف!$C$3:$C$717)*1,المنصرف!$G$3:$G$717)</f>
        <v>0</v>
      </c>
      <c r="O160" s="123">
        <f>SUMPRODUCT(($N$3=المنصرف!$E$3:$E$717)*1,('بيان العهد والتسويات'!$C160=المنصرف!$C$3:$C$717)*1,المنصرف!$J$3:$J$717)</f>
        <v>0</v>
      </c>
      <c r="P160" s="121">
        <f>SUMPRODUCT(($P$3=المنصرف!$E$3:$E$717)*1,('بيان العهد والتسويات'!$C160=المنصرف!$C$3:$C$717)*1,المنصرف!$G$3:$G$717)</f>
        <v>0</v>
      </c>
      <c r="Q160" s="122">
        <f>SUMPRODUCT(($P$3=المنصرف!$E$3:$E$717)*1,('بيان العهد والتسويات'!$C160=المنصرف!$C$3:$C$717)*1,المنصرف!$J$3:$J$717)</f>
        <v>0</v>
      </c>
      <c r="R160" s="124">
        <f>SUMPRODUCT(($R$3=المنصرف!$E$3:$E$717)*1,('بيان العهد والتسويات'!$C160=المنصرف!$C$3:$C$717)*1,المنصرف!$G$3:$G$717)</f>
        <v>0</v>
      </c>
      <c r="S160" s="123">
        <f>SUMPRODUCT(($R$3=المنصرف!$E$3:$E$717)*1,('بيان العهد والتسويات'!$C160=المنصرف!$C$3:$C$717)*1,المنصرف!$J$3:$J$717)</f>
        <v>0</v>
      </c>
      <c r="T160" s="121">
        <f>SUMPRODUCT(($T$3=المنصرف!$E$3:$E$717)*1,('بيان العهد والتسويات'!$C160=المنصرف!$C$3:$C$717)*1,المنصرف!$G$3:$G$717)</f>
        <v>0</v>
      </c>
      <c r="U160" s="122">
        <f>SUMPRODUCT(($T$3=المنصرف!$E$3:$E$717)*1,('بيان العهد والتسويات'!$C160=المنصرف!$C$3:$C$717)*1,المنصرف!$J$3:$J$717)</f>
        <v>0</v>
      </c>
      <c r="V160" s="124">
        <f>SUMPRODUCT(($V$3=المنصرف!$E$3:$E$717)*1,('بيان العهد والتسويات'!$C160=المنصرف!$C$3:$C$717)*1,المنصرف!$G$3:$G$717)</f>
        <v>0</v>
      </c>
      <c r="W160" s="123">
        <f>SUMPRODUCT(($V$3=المنصرف!$E$3:$E$717)*1,('بيان العهد والتسويات'!$C160=المنصرف!$C$3:$C$717)*1,المنصرف!$J$3:$J$717)</f>
        <v>0</v>
      </c>
      <c r="X160" s="121">
        <f>SUMPRODUCT(($X$3=المنصرف!$E$3:$E$717)*1,('بيان العهد والتسويات'!$C160=المنصرف!$C$3:$C$717)*1,المنصرف!$G$3:$G$717)</f>
        <v>0</v>
      </c>
      <c r="Y160" s="122">
        <f>SUMPRODUCT(($X$3=المنصرف!$E$3:$E$717)*1,('بيان العهد والتسويات'!$C160=المنصرف!$C$3:$C$717)*1,المنصرف!$J$3:$J$717)</f>
        <v>0</v>
      </c>
      <c r="Z160" s="124">
        <f>SUMPRODUCT(($Z$3=المنصرف!$E$3:$E$717)*1,('بيان العهد والتسويات'!$C160=المنصرف!$C$3:$C$717)*1,المنصرف!$G$3:$G$717)</f>
        <v>0</v>
      </c>
      <c r="AA160" s="123">
        <f>SUMPRODUCT(($Z$3=المنصرف!$E$3:$E$717)*1,('بيان العهد والتسويات'!$C160=المنصرف!$C$3:$C$717)*1,المنصرف!$J$3:$J$717)</f>
        <v>0</v>
      </c>
      <c r="AB160" s="121">
        <f>SUMPRODUCT(($AB$3=المنصرف!$E$3:$E$717)*1,('بيان العهد والتسويات'!$C160=المنصرف!$C$3:$C$717)*1,المنصرف!$G$3:$G$717)</f>
        <v>0</v>
      </c>
      <c r="AC160" s="122">
        <f>SUMPRODUCT(($AB$3=المنصرف!$E$3:$E$717)*1,('بيان العهد والتسويات'!$C160=المنصرف!$C$3:$C$717)*1,المنصرف!$J$3:$J$717)</f>
        <v>0</v>
      </c>
      <c r="AD160" s="124">
        <f>SUMPRODUCT(($AD$3=المنصرف!$E$3:$E$717)*1,('بيان العهد والتسويات'!$C160=المنصرف!$C$3:$C$717)*1,المنصرف!$G$3:$G$717)</f>
        <v>0</v>
      </c>
      <c r="AE160" s="123">
        <f>SUMPRODUCT(($AD$3=المنصرف!$E$3:$E$717)*1,('بيان العهد والتسويات'!$C160=المنصرف!$C$3:$C$717)*1,المنصرف!$J$3:$J$717)</f>
        <v>0</v>
      </c>
      <c r="AF160" s="121">
        <f>SUMPRODUCT(($AF$3=المنصرف!$E$3:$E$717)*1,('بيان العهد والتسويات'!$C160=المنصرف!$C$3:$C$717)*1,المنصرف!$G$3:$G$717)</f>
        <v>0</v>
      </c>
      <c r="AG160" s="122">
        <f>SUMPRODUCT(($AF$3=المنصرف!$E$3:$E$717)*1,('بيان العهد والتسويات'!$C160=المنصرف!$C$3:$C$717)*1,المنصرف!$J$3:$J$717)</f>
        <v>0</v>
      </c>
      <c r="AH160" s="124">
        <f>SUMPRODUCT(($AH$3=المنصرف!$E$3:$E$717)*1,('بيان العهد والتسويات'!$C160=المنصرف!$C$3:$C$717)*1,المنصرف!$G$3:$G$717)</f>
        <v>0</v>
      </c>
      <c r="AI160" s="123">
        <f>SUMPRODUCT(($AH$3=المنصرف!$E$3:$E$717)*1,('بيان العهد والتسويات'!$C160=المنصرف!$C$3:$C$717)*1,المنصرف!$J$3:$J$717)</f>
        <v>0</v>
      </c>
      <c r="AJ160" s="145">
        <f>SUMPRODUCT((AJ$3=المنصرف!$E$3:$E$717)*1,('بيان العهد والتسويات'!$C160=المنصرف!$C$3:$C$717)*1,المنصرف!$G$3:$G$717)</f>
        <v>0</v>
      </c>
      <c r="AK160" s="145">
        <f>SUMPRODUCT((AJ$3=المنصرف!$E$3:$E$717)*1,('بيان العهد والتسويات'!$C160=المنصرف!$C$3:$C$717)*1,المنصرف!$J$3:$J$717)</f>
        <v>0</v>
      </c>
      <c r="AL160" s="161">
        <f>SUMPRODUCT((AL$3=المنصرف!$E$3:$E$717)*1,('بيان العهد والتسويات'!$C160=المنصرف!$C$3:$C$717)*1,المنصرف!$G$3:$G$717)</f>
        <v>0</v>
      </c>
      <c r="AM160" s="161">
        <f>SUMPRODUCT((AL$3=المنصرف!$E$3:$E$717)*1,('بيان العهد والتسويات'!$C160=المنصرف!$C$3:$C$717)*1,المنصرف!$J$3:$J$717)</f>
        <v>0</v>
      </c>
      <c r="AN160" s="160">
        <f>SUMPRODUCT((AN$3=المنصرف!$E$3:$E$717)*1,('بيان العهد والتسويات'!$C160=المنصرف!$C$3:$C$717)*1,المنصرف!$G$3:$G$717)</f>
        <v>0</v>
      </c>
      <c r="AO160" s="160">
        <f>SUMPRODUCT((AN$3=المنصرف!$E$3:$E$717)*1,('بيان العهد والتسويات'!$C160=المنصرف!$C$3:$C$717)*1,المنصرف!$J$3:$J$717)</f>
        <v>0</v>
      </c>
      <c r="AP160" s="160">
        <f>SUMPRODUCT((AP$3=المنصرف!$E$3:$E$717)*1,('بيان العهد والتسويات'!$C160=المنصرف!$C$3:$C$717)*1,المنصرف!$G$3:$G$717)</f>
        <v>0</v>
      </c>
      <c r="AQ160" s="160">
        <f>SUMPRODUCT((AP$3=المنصرف!$E$3:$E$717)*1,('بيان العهد والتسويات'!$C160=المنصرف!$C$3:$C$717)*1,المنصرف!$J$3:$J$717)</f>
        <v>0</v>
      </c>
      <c r="AR160" s="160">
        <f>SUMPRODUCT((AR$3=المنصرف!$E$3:$E$717)*1,('بيان العهد والتسويات'!$C160=المنصرف!$C$3:$C$717)*1,المنصرف!$G$3:$G$717)</f>
        <v>0</v>
      </c>
      <c r="AS160" s="160">
        <f>SUMPRODUCT((AR$3=المنصرف!$E$3:$E$717)*1,('بيان العهد والتسويات'!$C160=المنصرف!$C$3:$C$717)*1,المنصرف!$J$3:$J$717)</f>
        <v>0</v>
      </c>
      <c r="AT160" s="160">
        <f>SUMPRODUCT((AT$3=المنصرف!$E$3:$E$717)*1,('بيان العهد والتسويات'!$C160=المنصرف!$C$3:$C$717)*1,المنصرف!$G$3:$G$717)</f>
        <v>0</v>
      </c>
      <c r="AU160" s="160">
        <f>SUMPRODUCT((AT$3=المنصرف!$E$3:$E$717)*1,('بيان العهد والتسويات'!$C160=المنصرف!$C$3:$C$717)*1,المنصرف!$J$3:$J$717)</f>
        <v>0</v>
      </c>
      <c r="AV160" s="160">
        <f>SUMPRODUCT((AV$3=المنصرف!$E$3:$E$717)*1,('بيان العهد والتسويات'!$C160=المنصرف!$C$3:$C$717)*1,المنصرف!$G$3:$G$717)</f>
        <v>0</v>
      </c>
      <c r="AW160" s="160">
        <f>SUMPRODUCT((AV$3=المنصرف!$E$3:$E$717)*1,('بيان العهد والتسويات'!$C160=المنصرف!$C$3:$C$717)*1,المنصرف!$J$3:$J$717)</f>
        <v>0</v>
      </c>
      <c r="AX160" s="160">
        <f>SUMPRODUCT((AX$3=المنصرف!$E$3:$E$717)*1,('بيان العهد والتسويات'!$C160=المنصرف!$C$3:$C$717)*1,المنصرف!$G$3:$G$717)</f>
        <v>0</v>
      </c>
      <c r="AY160" s="160">
        <f>SUMPRODUCT((AX$3=المنصرف!$E$3:$E$717)*1,('بيان العهد والتسويات'!$C160=المنصرف!$C$3:$C$717)*1,المنصرف!$J$3:$J$717)</f>
        <v>0</v>
      </c>
      <c r="AZ160" s="160">
        <f>SUMPRODUCT((AZ$3=المنصرف!$E$3:$E$717)*1,('بيان العهد والتسويات'!$C160=المنصرف!$C$3:$C$717)*1,المنصرف!$G$3:$G$717)</f>
        <v>0</v>
      </c>
      <c r="BA160" s="160">
        <f>SUMPRODUCT((AZ$3=المنصرف!$E$3:$E$717)*1,('بيان العهد والتسويات'!$C160=المنصرف!$C$3:$C$717)*1,المنصرف!$J$3:$J$717)</f>
        <v>0</v>
      </c>
      <c r="BB160" s="160">
        <f>SUMPRODUCT((BB$3=المنصرف!$E$3:$E$717)*1,('بيان العهد والتسويات'!$C160=المنصرف!$C$3:$C$717)*1,المنصرف!$G$3:$G$717)</f>
        <v>0</v>
      </c>
      <c r="BC160" s="160">
        <f>SUMPRODUCT((BB$3=المنصرف!$E$3:$E$717)*1,('بيان العهد والتسويات'!$C160=المنصرف!$C$3:$C$717)*1,المنصرف!$J$3:$J$717)</f>
        <v>0</v>
      </c>
      <c r="BD160" s="160">
        <f>SUMPRODUCT((BD$3=المنصرف!$E$3:$E$717)*1,('بيان العهد والتسويات'!$C160=المنصرف!$C$3:$C$717)*1,المنصرف!$G$3:$G$717)</f>
        <v>0</v>
      </c>
      <c r="BE160" s="160">
        <f>SUMPRODUCT((BD$3=المنصرف!$E$3:$E$717)*1,('بيان العهد والتسويات'!$C160=المنصرف!$C$3:$C$717)*1,المنصرف!$J$3:$J$717)</f>
        <v>0</v>
      </c>
      <c r="BF160" s="160">
        <f>SUMPRODUCT((BF$3=المنصرف!$E$3:$E$717)*1,('بيان العهد والتسويات'!$C160=المنصرف!$C$3:$C$717)*1,المنصرف!$G$3:$G$717)</f>
        <v>0</v>
      </c>
      <c r="BG160" s="160">
        <f>SUMPRODUCT((BF$3=المنصرف!$E$3:$E$717)*1,('بيان العهد والتسويات'!$C160=المنصرف!$C$3:$C$717)*1,المنصرف!$J$3:$J$717)</f>
        <v>0</v>
      </c>
      <c r="BH160" s="160">
        <f>SUMPRODUCT((BH$3=المنصرف!$E$3:$E$717)*1,('بيان العهد والتسويات'!$C160=المنصرف!$C$3:$C$717)*1,المنصرف!$G$3:$G$717)</f>
        <v>0</v>
      </c>
      <c r="BI160" s="160">
        <f>SUMPRODUCT((BH$3=المنصرف!$E$3:$E$717)*1,('بيان العهد والتسويات'!$C160=المنصرف!$C$3:$C$717)*1,المنصرف!$J$3:$J$717)</f>
        <v>0</v>
      </c>
      <c r="BJ160" s="160">
        <f>SUMPRODUCT((BJ$3=المنصرف!$E$3:$E$717)*1,('بيان العهد والتسويات'!$C160=المنصرف!$C$3:$C$717)*1,المنصرف!$G$3:$G$717)</f>
        <v>0</v>
      </c>
      <c r="BK160" s="160">
        <f>SUMPRODUCT((BJ$3=المنصرف!$E$3:$E$717)*1,('بيان العهد والتسويات'!$C160=المنصرف!$C$3:$C$717)*1,المنصرف!$J$3:$J$717)</f>
        <v>0</v>
      </c>
      <c r="BL160" s="160">
        <f>SUMPRODUCT((BL$3=المنصرف!$E$3:$E$717)*1,('بيان العهد والتسويات'!$C160=المنصرف!$C$3:$C$717)*1,المنصرف!$G$3:$G$717)</f>
        <v>0</v>
      </c>
      <c r="BM160" s="160">
        <f>SUMPRODUCT((BL$3=المنصرف!$E$3:$E$717)*1,('بيان العهد والتسويات'!$C160=المنصرف!$C$3:$C$717)*1,المنصرف!$J$3:$J$717)</f>
        <v>0</v>
      </c>
      <c r="BN160" s="160">
        <f>SUMPRODUCT((BN$3=المنصرف!$E$3:$E$717)*1,('بيان العهد والتسويات'!$C160=المنصرف!$C$3:$C$717)*1,المنصرف!$G$3:$G$717)</f>
        <v>0</v>
      </c>
      <c r="BO160" s="160">
        <f>SUMPRODUCT((BN$3=المنصرف!$E$3:$E$717)*1,('بيان العهد والتسويات'!$C160=المنصرف!$C$3:$C$717)*1,المنصرف!$J$3:$J$717)</f>
        <v>0</v>
      </c>
      <c r="BP160" s="160">
        <f>SUMPRODUCT((BP$3=المنصرف!$E$3:$E$717)*1,('بيان العهد والتسويات'!$C160=المنصرف!$C$3:$C$717)*1,المنصرف!$G$3:$G$717)</f>
        <v>0</v>
      </c>
      <c r="BQ160" s="160">
        <f>SUMPRODUCT((BP$3=المنصرف!$E$3:$E$717)*1,('بيان العهد والتسويات'!$C160=المنصرف!$C$3:$C$717)*1,المنصرف!$J$3:$J$717)</f>
        <v>0</v>
      </c>
      <c r="BR160" s="160">
        <f>SUMPRODUCT((BR$3=المنصرف!$E$3:$E$717)*1,('بيان العهد والتسويات'!$C160=المنصرف!$C$3:$C$717)*1,المنصرف!$G$3:$G$717)</f>
        <v>0</v>
      </c>
      <c r="BS160" s="160">
        <f>SUMPRODUCT((BR$3=المنصرف!$E$3:$E$717)*1,('بيان العهد والتسويات'!$C160=المنصرف!$C$3:$C$717)*1,المنصرف!$J$3:$J$717)</f>
        <v>0</v>
      </c>
      <c r="BT160" s="160">
        <f>SUMPRODUCT((BT$3=المنصرف!$E$3:$E$717)*1,('بيان العهد والتسويات'!$C160=المنصرف!$C$3:$C$717)*1,المنصرف!$G$3:$G$717)</f>
        <v>0</v>
      </c>
      <c r="BU160" s="160">
        <f>SUMPRODUCT((BT$3=المنصرف!$E$3:$E$717)*1,('بيان العهد والتسويات'!$C160=المنصرف!$C$3:$C$717)*1,المنصرف!$J$3:$J$717)</f>
        <v>0</v>
      </c>
      <c r="BV160" s="160">
        <f>SUMPRODUCT((BV$3=المنصرف!$E$3:$E$717)*1,('بيان العهد والتسويات'!$C160=المنصرف!$C$3:$C$717)*1,المنصرف!$G$3:$G$717)</f>
        <v>0</v>
      </c>
      <c r="BW160" s="160">
        <f>SUMPRODUCT((BV$3=المنصرف!$E$3:$E$717)*1,('بيان العهد والتسويات'!$C160=المنصرف!$C$3:$C$717)*1,المنصرف!$J$3:$J$717)</f>
        <v>0</v>
      </c>
      <c r="BX160" s="160">
        <f>SUMPRODUCT((BX$3=المنصرف!$E$3:$E$717)*1,('بيان العهد والتسويات'!$C160=المنصرف!$C$3:$C$717)*1,المنصرف!$G$3:$G$717)</f>
        <v>0</v>
      </c>
      <c r="BY160" s="160">
        <f>SUMPRODUCT((BX$3=المنصرف!$E$3:$E$717)*1,('بيان العهد والتسويات'!$C160=المنصرف!$C$3:$C$717)*1,المنصرف!$J$3:$J$717)</f>
        <v>0</v>
      </c>
      <c r="BZ160" s="160">
        <f>SUMPRODUCT((BZ$3=المنصرف!$E$3:$E$717)*1,('بيان العهد والتسويات'!$C160=المنصرف!$C$3:$C$717)*1,المنصرف!$G$3:$G$717)</f>
        <v>0</v>
      </c>
      <c r="CA160" s="160">
        <f>SUMPRODUCT((BZ$3=المنصرف!$E$3:$E$717)*1,('بيان العهد والتسويات'!$C160=المنصرف!$C$3:$C$717)*1,المنصرف!$J$3:$J$717)</f>
        <v>0</v>
      </c>
      <c r="CB160" s="160">
        <f>SUMPRODUCT((CB$3=المنصرف!$E$3:$E$717)*1,('بيان العهد والتسويات'!$C160=المنصرف!$C$3:$C$717)*1,المنصرف!$G$3:$G$717)</f>
        <v>0</v>
      </c>
      <c r="CC160" s="160">
        <f>SUMPRODUCT((CB$3=المنصرف!$E$3:$E$717)*1,('بيان العهد والتسويات'!$C160=المنصرف!$C$3:$C$717)*1,المنصرف!$J$3:$J$717)</f>
        <v>0</v>
      </c>
      <c r="CD160" s="160">
        <f>SUMPRODUCT((CD$3=المنصرف!$E$3:$E$717)*1,('بيان العهد والتسويات'!$C160=المنصرف!$C$3:$C$717)*1,المنصرف!$G$3:$G$717)</f>
        <v>0</v>
      </c>
      <c r="CE160" s="160">
        <f>SUMPRODUCT((CD$3=المنصرف!$E$3:$E$717)*1,('بيان العهد والتسويات'!$C160=المنصرف!$C$3:$C$717)*1,المنصرف!$J$3:$J$717)</f>
        <v>0</v>
      </c>
      <c r="CF160" s="160">
        <f>SUMPRODUCT((CF$3=المنصرف!$E$3:$E$717)*1,('بيان العهد والتسويات'!$C160=المنصرف!$C$3:$C$717)*1,المنصرف!$G$3:$G$717)</f>
        <v>0</v>
      </c>
      <c r="CG160" s="160">
        <f>SUMPRODUCT((CF$3=المنصرف!$E$3:$E$717)*1,('بيان العهد والتسويات'!$C160=المنصرف!$C$3:$C$717)*1,المنصرف!$J$3:$J$717)</f>
        <v>0</v>
      </c>
      <c r="CH160" s="160">
        <f>SUMPRODUCT((CH$3=المنصرف!$E$3:$E$717)*1,('بيان العهد والتسويات'!$C160=المنصرف!$C$3:$C$717)*1,المنصرف!$G$3:$G$717)</f>
        <v>0</v>
      </c>
      <c r="CI160" s="160">
        <f>SUMPRODUCT((CH$3=المنصرف!$E$3:$E$717)*1,('بيان العهد والتسويات'!$C160=المنصرف!$C$3:$C$717)*1,المنصرف!$J$3:$J$717)</f>
        <v>0</v>
      </c>
      <c r="CJ160" s="160">
        <f>SUMPRODUCT((CJ$3=المنصرف!$E$3:$E$717)*1,('بيان العهد والتسويات'!$C160=المنصرف!$C$3:$C$717)*1,المنصرف!$G$3:$G$717)</f>
        <v>0</v>
      </c>
      <c r="CK160" s="160">
        <f>SUMPRODUCT((CJ$3=المنصرف!$E$3:$E$717)*1,('بيان العهد والتسويات'!$C160=المنصرف!$C$3:$C$717)*1,المنصرف!$J$3:$J$717)</f>
        <v>0</v>
      </c>
      <c r="CL160" s="160">
        <f>SUMPRODUCT((CL$3=المنصرف!$E$3:$E$717)*1,('بيان العهد والتسويات'!$C160=المنصرف!$C$3:$C$717)*1,المنصرف!$G$3:$G$717)</f>
        <v>0</v>
      </c>
      <c r="CM160" s="160">
        <f>SUMPRODUCT((CL$3=المنصرف!$E$3:$E$717)*1,('بيان العهد والتسويات'!$C160=المنصرف!$C$3:$C$717)*1,المنصرف!$J$3:$J$717)</f>
        <v>0</v>
      </c>
      <c r="CN160" s="160">
        <f>SUMPRODUCT((CN$3=المنصرف!$E$3:$E$717)*1,('بيان العهد والتسويات'!$C160=المنصرف!$C$3:$C$717)*1,المنصرف!$G$3:$G$717)</f>
        <v>0</v>
      </c>
      <c r="CO160" s="160">
        <f>SUMPRODUCT((CN$3=المنصرف!$E$3:$E$717)*1,('بيان العهد والتسويات'!$C160=المنصرف!$C$3:$C$717)*1,المنصرف!$J$3:$J$717)</f>
        <v>0</v>
      </c>
      <c r="CP160" s="160">
        <f>SUMPRODUCT((CP$3=المنصرف!$E$3:$E$717)*1,('بيان العهد والتسويات'!$C160=المنصرف!$C$3:$C$717)*1,المنصرف!$G$3:$G$717)</f>
        <v>0</v>
      </c>
      <c r="CQ160" s="160">
        <f>SUMPRODUCT((CP$3=المنصرف!$E$3:$E$717)*1,('بيان العهد والتسويات'!$C160=المنصرف!$C$3:$C$717)*1,المنصرف!$J$3:$J$717)</f>
        <v>0</v>
      </c>
      <c r="CR160" s="160">
        <f>SUMPRODUCT((CR$3=المنصرف!$E$3:$E$717)*1,('بيان العهد والتسويات'!$C160=المنصرف!$C$3:$C$717)*1,المنصرف!$G$3:$G$717)</f>
        <v>0</v>
      </c>
      <c r="CS160" s="160">
        <f>SUMPRODUCT((CR$3=المنصرف!$E$3:$E$717)*1,('بيان العهد والتسويات'!$C160=المنصرف!$C$3:$C$717)*1,المنصرف!$J$3:$J$717)</f>
        <v>0</v>
      </c>
      <c r="CT160" s="160">
        <f>SUMPRODUCT((CT$3=المنصرف!$E$3:$E$717)*1,('بيان العهد والتسويات'!$C160=المنصرف!$C$3:$C$717)*1,المنصرف!$G$3:$G$717)</f>
        <v>0</v>
      </c>
      <c r="CU160" s="160">
        <f>SUMPRODUCT((CT$3=المنصرف!$E$3:$E$717)*1,('بيان العهد والتسويات'!$C160=المنصرف!$C$3:$C$717)*1,المنصرف!$J$3:$J$717)</f>
        <v>0</v>
      </c>
      <c r="CV160" s="160">
        <f>SUMPRODUCT((CV$3=المنصرف!$E$3:$E$717)*1,('بيان العهد والتسويات'!$C160=المنصرف!$C$3:$C$717)*1,المنصرف!$G$3:$G$717)</f>
        <v>0</v>
      </c>
      <c r="CW160" s="160">
        <f>SUMPRODUCT((CV$3=المنصرف!$E$3:$E$717)*1,('بيان العهد والتسويات'!$C160=المنصرف!$C$3:$C$717)*1,المنصرف!$J$3:$J$717)</f>
        <v>0</v>
      </c>
      <c r="CX160" s="160">
        <f>SUMPRODUCT((CX$3=المنصرف!$E$3:$E$717)*1,('بيان العهد والتسويات'!$C160=المنصرف!$C$3:$C$717)*1,المنصرف!$G$3:$G$717)</f>
        <v>0</v>
      </c>
      <c r="CY160" s="160">
        <f>SUMPRODUCT((CX$3=المنصرف!$E$3:$E$717)*1,('بيان العهد والتسويات'!$C160=المنصرف!$C$3:$C$717)*1,المنصرف!$J$3:$J$717)</f>
        <v>0</v>
      </c>
      <c r="CZ160" s="160">
        <f>SUMPRODUCT((CZ$3=المنصرف!$E$3:$E$717)*1,('بيان العهد والتسويات'!$C160=المنصرف!$C$3:$C$717)*1,المنصرف!$G$3:$G$717)</f>
        <v>0</v>
      </c>
      <c r="DA160" s="160">
        <f>SUMPRODUCT((CZ$3=المنصرف!$E$3:$E$717)*1,('بيان العهد والتسويات'!$C160=المنصرف!$C$3:$C$717)*1,المنصرف!$J$3:$J$717)</f>
        <v>0</v>
      </c>
    </row>
    <row r="161" spans="3:105" ht="20.25" x14ac:dyDescent="0.15">
      <c r="C161" s="134">
        <v>45993</v>
      </c>
      <c r="D161" s="121">
        <f>SUMPRODUCT(($D$3=المنصرف!$E$3:$E$717)*1,('بيان العهد والتسويات'!$C161=المنصرف!$C$3:$C$717)*1,المنصرف!$G$3:$G$717)</f>
        <v>0</v>
      </c>
      <c r="E161" s="122">
        <f>SUMPRODUCT(($D$3=المنصرف!$E$3:$E$717)*1,('بيان العهد والتسويات'!$C161=المنصرف!$C$3:$C$717)*1,المنصرف!$J$3:$J$717)</f>
        <v>0</v>
      </c>
      <c r="F161" s="124">
        <f>SUMPRODUCT(($F$3=المنصرف!$E$3:$E$717)*1,('بيان العهد والتسويات'!$C161=المنصرف!$C$3:$C$717)*1,المنصرف!$G$3:$G$717)</f>
        <v>0</v>
      </c>
      <c r="G161" s="123">
        <f>SUMPRODUCT(($F$3=المنصرف!$E$3:$E$717)*1,('بيان العهد والتسويات'!$C161=المنصرف!$C$3:$C$717)*1,المنصرف!$J$3:$J$717)</f>
        <v>0</v>
      </c>
      <c r="H161" s="121">
        <f>SUMPRODUCT(($H$3=المنصرف!$E$3:$E$717)*1,('بيان العهد والتسويات'!$C161=المنصرف!$C$3:$C$717)*1,المنصرف!$G$3:$G$717)</f>
        <v>0</v>
      </c>
      <c r="I161" s="122">
        <f>SUMPRODUCT(($H$3=المنصرف!$E$3:$E$717)*1,('بيان العهد والتسويات'!$C161=المنصرف!$C$3:$C$717)*1,المنصرف!$J$3:$J$717)</f>
        <v>0</v>
      </c>
      <c r="J161" s="124">
        <f>SUMPRODUCT(($J$3=المنصرف!$E$3:$E$717)*1,('بيان العهد والتسويات'!$C161=المنصرف!$C$3:$C$717)*1,المنصرف!$G$3:$G$717)</f>
        <v>0</v>
      </c>
      <c r="K161" s="123">
        <f>SUMPRODUCT(($J$3=المنصرف!$E$3:$E$717)*1,('بيان العهد والتسويات'!$C161=المنصرف!$C$3:$C$717)*1,المنصرف!$J$3:$J$717)</f>
        <v>0</v>
      </c>
      <c r="L161" s="121">
        <f>SUMPRODUCT(($L$3=المنصرف!$E$3:$E$717)*1,('بيان العهد والتسويات'!$C161=المنصرف!$C$3:$C$717)*1,المنصرف!$G$3:$G$717)</f>
        <v>0</v>
      </c>
      <c r="M161" s="122">
        <f>SUMPRODUCT(($L$3=المنصرف!$E$3:$E$717)*1,('بيان العهد والتسويات'!$C161=المنصرف!$C$3:$C$717)*1,المنصرف!$J$3:$J$717)</f>
        <v>0</v>
      </c>
      <c r="N161" s="124">
        <f>SUMPRODUCT(($N$3=المنصرف!$E$3:$E$717)*1,('بيان العهد والتسويات'!$C161=المنصرف!$C$3:$C$717)*1,المنصرف!$G$3:$G$717)</f>
        <v>0</v>
      </c>
      <c r="O161" s="123">
        <f>SUMPRODUCT(($N$3=المنصرف!$E$3:$E$717)*1,('بيان العهد والتسويات'!$C161=المنصرف!$C$3:$C$717)*1,المنصرف!$J$3:$J$717)</f>
        <v>0</v>
      </c>
      <c r="P161" s="121">
        <f>SUMPRODUCT(($P$3=المنصرف!$E$3:$E$717)*1,('بيان العهد والتسويات'!$C161=المنصرف!$C$3:$C$717)*1,المنصرف!$G$3:$G$717)</f>
        <v>0</v>
      </c>
      <c r="Q161" s="122">
        <f>SUMPRODUCT(($P$3=المنصرف!$E$3:$E$717)*1,('بيان العهد والتسويات'!$C161=المنصرف!$C$3:$C$717)*1,المنصرف!$J$3:$J$717)</f>
        <v>0</v>
      </c>
      <c r="R161" s="124">
        <f>SUMPRODUCT(($R$3=المنصرف!$E$3:$E$717)*1,('بيان العهد والتسويات'!$C161=المنصرف!$C$3:$C$717)*1,المنصرف!$G$3:$G$717)</f>
        <v>0</v>
      </c>
      <c r="S161" s="123">
        <f>SUMPRODUCT(($R$3=المنصرف!$E$3:$E$717)*1,('بيان العهد والتسويات'!$C161=المنصرف!$C$3:$C$717)*1,المنصرف!$J$3:$J$717)</f>
        <v>0</v>
      </c>
      <c r="T161" s="121">
        <f>SUMPRODUCT(($T$3=المنصرف!$E$3:$E$717)*1,('بيان العهد والتسويات'!$C161=المنصرف!$C$3:$C$717)*1,المنصرف!$G$3:$G$717)</f>
        <v>0</v>
      </c>
      <c r="U161" s="122">
        <f>SUMPRODUCT(($T$3=المنصرف!$E$3:$E$717)*1,('بيان العهد والتسويات'!$C161=المنصرف!$C$3:$C$717)*1,المنصرف!$J$3:$J$717)</f>
        <v>0</v>
      </c>
      <c r="V161" s="124">
        <f>SUMPRODUCT(($V$3=المنصرف!$E$3:$E$717)*1,('بيان العهد والتسويات'!$C161=المنصرف!$C$3:$C$717)*1,المنصرف!$G$3:$G$717)</f>
        <v>0</v>
      </c>
      <c r="W161" s="123">
        <f>SUMPRODUCT(($V$3=المنصرف!$E$3:$E$717)*1,('بيان العهد والتسويات'!$C161=المنصرف!$C$3:$C$717)*1,المنصرف!$J$3:$J$717)</f>
        <v>0</v>
      </c>
      <c r="X161" s="121">
        <f>SUMPRODUCT(($X$3=المنصرف!$E$3:$E$717)*1,('بيان العهد والتسويات'!$C161=المنصرف!$C$3:$C$717)*1,المنصرف!$G$3:$G$717)</f>
        <v>0</v>
      </c>
      <c r="Y161" s="122">
        <f>SUMPRODUCT(($X$3=المنصرف!$E$3:$E$717)*1,('بيان العهد والتسويات'!$C161=المنصرف!$C$3:$C$717)*1,المنصرف!$J$3:$J$717)</f>
        <v>0</v>
      </c>
      <c r="Z161" s="124">
        <f>SUMPRODUCT(($Z$3=المنصرف!$E$3:$E$717)*1,('بيان العهد والتسويات'!$C161=المنصرف!$C$3:$C$717)*1,المنصرف!$G$3:$G$717)</f>
        <v>0</v>
      </c>
      <c r="AA161" s="123">
        <f>SUMPRODUCT(($Z$3=المنصرف!$E$3:$E$717)*1,('بيان العهد والتسويات'!$C161=المنصرف!$C$3:$C$717)*1,المنصرف!$J$3:$J$717)</f>
        <v>0</v>
      </c>
      <c r="AB161" s="121">
        <f>SUMPRODUCT(($AB$3=المنصرف!$E$3:$E$717)*1,('بيان العهد والتسويات'!$C161=المنصرف!$C$3:$C$717)*1,المنصرف!$G$3:$G$717)</f>
        <v>0</v>
      </c>
      <c r="AC161" s="122">
        <f>SUMPRODUCT(($AB$3=المنصرف!$E$3:$E$717)*1,('بيان العهد والتسويات'!$C161=المنصرف!$C$3:$C$717)*1,المنصرف!$J$3:$J$717)</f>
        <v>0</v>
      </c>
      <c r="AD161" s="124">
        <f>SUMPRODUCT(($AD$3=المنصرف!$E$3:$E$717)*1,('بيان العهد والتسويات'!$C161=المنصرف!$C$3:$C$717)*1,المنصرف!$G$3:$G$717)</f>
        <v>0</v>
      </c>
      <c r="AE161" s="123">
        <f>SUMPRODUCT(($AD$3=المنصرف!$E$3:$E$717)*1,('بيان العهد والتسويات'!$C161=المنصرف!$C$3:$C$717)*1,المنصرف!$J$3:$J$717)</f>
        <v>0</v>
      </c>
      <c r="AF161" s="121">
        <f>SUMPRODUCT(($AF$3=المنصرف!$E$3:$E$717)*1,('بيان العهد والتسويات'!$C161=المنصرف!$C$3:$C$717)*1,المنصرف!$G$3:$G$717)</f>
        <v>0</v>
      </c>
      <c r="AG161" s="122">
        <f>SUMPRODUCT(($AF$3=المنصرف!$E$3:$E$717)*1,('بيان العهد والتسويات'!$C161=المنصرف!$C$3:$C$717)*1,المنصرف!$J$3:$J$717)</f>
        <v>0</v>
      </c>
      <c r="AH161" s="124">
        <f>SUMPRODUCT(($AH$3=المنصرف!$E$3:$E$717)*1,('بيان العهد والتسويات'!$C161=المنصرف!$C$3:$C$717)*1,المنصرف!$G$3:$G$717)</f>
        <v>0</v>
      </c>
      <c r="AI161" s="123">
        <f>SUMPRODUCT(($AH$3=المنصرف!$E$3:$E$717)*1,('بيان العهد والتسويات'!$C161=المنصرف!$C$3:$C$717)*1,المنصرف!$J$3:$J$717)</f>
        <v>0</v>
      </c>
      <c r="AJ161" s="145">
        <f>SUMPRODUCT((AJ$3=المنصرف!$E$3:$E$717)*1,('بيان العهد والتسويات'!$C161=المنصرف!$C$3:$C$717)*1,المنصرف!$G$3:$G$717)</f>
        <v>0</v>
      </c>
      <c r="AK161" s="145">
        <f>SUMPRODUCT((AJ$3=المنصرف!$E$3:$E$717)*1,('بيان العهد والتسويات'!$C161=المنصرف!$C$3:$C$717)*1,المنصرف!$J$3:$J$717)</f>
        <v>0</v>
      </c>
      <c r="AL161" s="161">
        <f>SUMPRODUCT((AL$3=المنصرف!$E$3:$E$717)*1,('بيان العهد والتسويات'!$C161=المنصرف!$C$3:$C$717)*1,المنصرف!$G$3:$G$717)</f>
        <v>0</v>
      </c>
      <c r="AM161" s="161">
        <f>SUMPRODUCT((AL$3=المنصرف!$E$3:$E$717)*1,('بيان العهد والتسويات'!$C161=المنصرف!$C$3:$C$717)*1,المنصرف!$J$3:$J$717)</f>
        <v>0</v>
      </c>
      <c r="AN161" s="160">
        <f>SUMPRODUCT((AN$3=المنصرف!$E$3:$E$717)*1,('بيان العهد والتسويات'!$C161=المنصرف!$C$3:$C$717)*1,المنصرف!$G$3:$G$717)</f>
        <v>0</v>
      </c>
      <c r="AO161" s="160">
        <f>SUMPRODUCT((AN$3=المنصرف!$E$3:$E$717)*1,('بيان العهد والتسويات'!$C161=المنصرف!$C$3:$C$717)*1,المنصرف!$J$3:$J$717)</f>
        <v>0</v>
      </c>
      <c r="AP161" s="160">
        <f>SUMPRODUCT((AP$3=المنصرف!$E$3:$E$717)*1,('بيان العهد والتسويات'!$C161=المنصرف!$C$3:$C$717)*1,المنصرف!$G$3:$G$717)</f>
        <v>0</v>
      </c>
      <c r="AQ161" s="160">
        <f>SUMPRODUCT((AP$3=المنصرف!$E$3:$E$717)*1,('بيان العهد والتسويات'!$C161=المنصرف!$C$3:$C$717)*1,المنصرف!$J$3:$J$717)</f>
        <v>0</v>
      </c>
      <c r="AR161" s="160">
        <f>SUMPRODUCT((AR$3=المنصرف!$E$3:$E$717)*1,('بيان العهد والتسويات'!$C161=المنصرف!$C$3:$C$717)*1,المنصرف!$G$3:$G$717)</f>
        <v>0</v>
      </c>
      <c r="AS161" s="160">
        <f>SUMPRODUCT((AR$3=المنصرف!$E$3:$E$717)*1,('بيان العهد والتسويات'!$C161=المنصرف!$C$3:$C$717)*1,المنصرف!$J$3:$J$717)</f>
        <v>0</v>
      </c>
      <c r="AT161" s="160">
        <f>SUMPRODUCT((AT$3=المنصرف!$E$3:$E$717)*1,('بيان العهد والتسويات'!$C161=المنصرف!$C$3:$C$717)*1,المنصرف!$G$3:$G$717)</f>
        <v>0</v>
      </c>
      <c r="AU161" s="160">
        <f>SUMPRODUCT((AT$3=المنصرف!$E$3:$E$717)*1,('بيان العهد والتسويات'!$C161=المنصرف!$C$3:$C$717)*1,المنصرف!$J$3:$J$717)</f>
        <v>0</v>
      </c>
      <c r="AV161" s="160">
        <f>SUMPRODUCT((AV$3=المنصرف!$E$3:$E$717)*1,('بيان العهد والتسويات'!$C161=المنصرف!$C$3:$C$717)*1,المنصرف!$G$3:$G$717)</f>
        <v>0</v>
      </c>
      <c r="AW161" s="160">
        <f>SUMPRODUCT((AV$3=المنصرف!$E$3:$E$717)*1,('بيان العهد والتسويات'!$C161=المنصرف!$C$3:$C$717)*1,المنصرف!$J$3:$J$717)</f>
        <v>0</v>
      </c>
      <c r="AX161" s="160">
        <f>SUMPRODUCT((AX$3=المنصرف!$E$3:$E$717)*1,('بيان العهد والتسويات'!$C161=المنصرف!$C$3:$C$717)*1,المنصرف!$G$3:$G$717)</f>
        <v>0</v>
      </c>
      <c r="AY161" s="160">
        <f>SUMPRODUCT((AX$3=المنصرف!$E$3:$E$717)*1,('بيان العهد والتسويات'!$C161=المنصرف!$C$3:$C$717)*1,المنصرف!$J$3:$J$717)</f>
        <v>0</v>
      </c>
      <c r="AZ161" s="160">
        <f>SUMPRODUCT((AZ$3=المنصرف!$E$3:$E$717)*1,('بيان العهد والتسويات'!$C161=المنصرف!$C$3:$C$717)*1,المنصرف!$G$3:$G$717)</f>
        <v>0</v>
      </c>
      <c r="BA161" s="160">
        <f>SUMPRODUCT((AZ$3=المنصرف!$E$3:$E$717)*1,('بيان العهد والتسويات'!$C161=المنصرف!$C$3:$C$717)*1,المنصرف!$J$3:$J$717)</f>
        <v>0</v>
      </c>
      <c r="BB161" s="160">
        <f>SUMPRODUCT((BB$3=المنصرف!$E$3:$E$717)*1,('بيان العهد والتسويات'!$C161=المنصرف!$C$3:$C$717)*1,المنصرف!$G$3:$G$717)</f>
        <v>0</v>
      </c>
      <c r="BC161" s="160">
        <f>SUMPRODUCT((BB$3=المنصرف!$E$3:$E$717)*1,('بيان العهد والتسويات'!$C161=المنصرف!$C$3:$C$717)*1,المنصرف!$J$3:$J$717)</f>
        <v>0</v>
      </c>
      <c r="BD161" s="160">
        <f>SUMPRODUCT((BD$3=المنصرف!$E$3:$E$717)*1,('بيان العهد والتسويات'!$C161=المنصرف!$C$3:$C$717)*1,المنصرف!$G$3:$G$717)</f>
        <v>0</v>
      </c>
      <c r="BE161" s="160">
        <f>SUMPRODUCT((BD$3=المنصرف!$E$3:$E$717)*1,('بيان العهد والتسويات'!$C161=المنصرف!$C$3:$C$717)*1,المنصرف!$J$3:$J$717)</f>
        <v>0</v>
      </c>
      <c r="BF161" s="160">
        <f>SUMPRODUCT((BF$3=المنصرف!$E$3:$E$717)*1,('بيان العهد والتسويات'!$C161=المنصرف!$C$3:$C$717)*1,المنصرف!$G$3:$G$717)</f>
        <v>0</v>
      </c>
      <c r="BG161" s="160">
        <f>SUMPRODUCT((BF$3=المنصرف!$E$3:$E$717)*1,('بيان العهد والتسويات'!$C161=المنصرف!$C$3:$C$717)*1,المنصرف!$J$3:$J$717)</f>
        <v>0</v>
      </c>
      <c r="BH161" s="160">
        <f>SUMPRODUCT((BH$3=المنصرف!$E$3:$E$717)*1,('بيان العهد والتسويات'!$C161=المنصرف!$C$3:$C$717)*1,المنصرف!$G$3:$G$717)</f>
        <v>0</v>
      </c>
      <c r="BI161" s="160">
        <f>SUMPRODUCT((BH$3=المنصرف!$E$3:$E$717)*1,('بيان العهد والتسويات'!$C161=المنصرف!$C$3:$C$717)*1,المنصرف!$J$3:$J$717)</f>
        <v>0</v>
      </c>
      <c r="BJ161" s="160">
        <f>SUMPRODUCT((BJ$3=المنصرف!$E$3:$E$717)*1,('بيان العهد والتسويات'!$C161=المنصرف!$C$3:$C$717)*1,المنصرف!$G$3:$G$717)</f>
        <v>0</v>
      </c>
      <c r="BK161" s="160">
        <f>SUMPRODUCT((BJ$3=المنصرف!$E$3:$E$717)*1,('بيان العهد والتسويات'!$C161=المنصرف!$C$3:$C$717)*1,المنصرف!$J$3:$J$717)</f>
        <v>0</v>
      </c>
      <c r="BL161" s="160">
        <f>SUMPRODUCT((BL$3=المنصرف!$E$3:$E$717)*1,('بيان العهد والتسويات'!$C161=المنصرف!$C$3:$C$717)*1,المنصرف!$G$3:$G$717)</f>
        <v>0</v>
      </c>
      <c r="BM161" s="160">
        <f>SUMPRODUCT((BL$3=المنصرف!$E$3:$E$717)*1,('بيان العهد والتسويات'!$C161=المنصرف!$C$3:$C$717)*1,المنصرف!$J$3:$J$717)</f>
        <v>0</v>
      </c>
      <c r="BN161" s="160">
        <f>SUMPRODUCT((BN$3=المنصرف!$E$3:$E$717)*1,('بيان العهد والتسويات'!$C161=المنصرف!$C$3:$C$717)*1,المنصرف!$G$3:$G$717)</f>
        <v>0</v>
      </c>
      <c r="BO161" s="160">
        <f>SUMPRODUCT((BN$3=المنصرف!$E$3:$E$717)*1,('بيان العهد والتسويات'!$C161=المنصرف!$C$3:$C$717)*1,المنصرف!$J$3:$J$717)</f>
        <v>0</v>
      </c>
      <c r="BP161" s="160">
        <f>SUMPRODUCT((BP$3=المنصرف!$E$3:$E$717)*1,('بيان العهد والتسويات'!$C161=المنصرف!$C$3:$C$717)*1,المنصرف!$G$3:$G$717)</f>
        <v>0</v>
      </c>
      <c r="BQ161" s="160">
        <f>SUMPRODUCT((BP$3=المنصرف!$E$3:$E$717)*1,('بيان العهد والتسويات'!$C161=المنصرف!$C$3:$C$717)*1,المنصرف!$J$3:$J$717)</f>
        <v>0</v>
      </c>
      <c r="BR161" s="160">
        <f>SUMPRODUCT((BR$3=المنصرف!$E$3:$E$717)*1,('بيان العهد والتسويات'!$C161=المنصرف!$C$3:$C$717)*1,المنصرف!$G$3:$G$717)</f>
        <v>0</v>
      </c>
      <c r="BS161" s="160">
        <f>SUMPRODUCT((BR$3=المنصرف!$E$3:$E$717)*1,('بيان العهد والتسويات'!$C161=المنصرف!$C$3:$C$717)*1,المنصرف!$J$3:$J$717)</f>
        <v>0</v>
      </c>
      <c r="BT161" s="160">
        <f>SUMPRODUCT((BT$3=المنصرف!$E$3:$E$717)*1,('بيان العهد والتسويات'!$C161=المنصرف!$C$3:$C$717)*1,المنصرف!$G$3:$G$717)</f>
        <v>0</v>
      </c>
      <c r="BU161" s="160">
        <f>SUMPRODUCT((BT$3=المنصرف!$E$3:$E$717)*1,('بيان العهد والتسويات'!$C161=المنصرف!$C$3:$C$717)*1,المنصرف!$J$3:$J$717)</f>
        <v>0</v>
      </c>
      <c r="BV161" s="160">
        <f>SUMPRODUCT((BV$3=المنصرف!$E$3:$E$717)*1,('بيان العهد والتسويات'!$C161=المنصرف!$C$3:$C$717)*1,المنصرف!$G$3:$G$717)</f>
        <v>0</v>
      </c>
      <c r="BW161" s="160">
        <f>SUMPRODUCT((BV$3=المنصرف!$E$3:$E$717)*1,('بيان العهد والتسويات'!$C161=المنصرف!$C$3:$C$717)*1,المنصرف!$J$3:$J$717)</f>
        <v>0</v>
      </c>
      <c r="BX161" s="160">
        <f>SUMPRODUCT((BX$3=المنصرف!$E$3:$E$717)*1,('بيان العهد والتسويات'!$C161=المنصرف!$C$3:$C$717)*1,المنصرف!$G$3:$G$717)</f>
        <v>0</v>
      </c>
      <c r="BY161" s="160">
        <f>SUMPRODUCT((BX$3=المنصرف!$E$3:$E$717)*1,('بيان العهد والتسويات'!$C161=المنصرف!$C$3:$C$717)*1,المنصرف!$J$3:$J$717)</f>
        <v>0</v>
      </c>
      <c r="BZ161" s="160">
        <f>SUMPRODUCT((BZ$3=المنصرف!$E$3:$E$717)*1,('بيان العهد والتسويات'!$C161=المنصرف!$C$3:$C$717)*1,المنصرف!$G$3:$G$717)</f>
        <v>0</v>
      </c>
      <c r="CA161" s="160">
        <f>SUMPRODUCT((BZ$3=المنصرف!$E$3:$E$717)*1,('بيان العهد والتسويات'!$C161=المنصرف!$C$3:$C$717)*1,المنصرف!$J$3:$J$717)</f>
        <v>0</v>
      </c>
      <c r="CB161" s="160">
        <f>SUMPRODUCT((CB$3=المنصرف!$E$3:$E$717)*1,('بيان العهد والتسويات'!$C161=المنصرف!$C$3:$C$717)*1,المنصرف!$G$3:$G$717)</f>
        <v>0</v>
      </c>
      <c r="CC161" s="160">
        <f>SUMPRODUCT((CB$3=المنصرف!$E$3:$E$717)*1,('بيان العهد والتسويات'!$C161=المنصرف!$C$3:$C$717)*1,المنصرف!$J$3:$J$717)</f>
        <v>0</v>
      </c>
      <c r="CD161" s="160">
        <f>SUMPRODUCT((CD$3=المنصرف!$E$3:$E$717)*1,('بيان العهد والتسويات'!$C161=المنصرف!$C$3:$C$717)*1,المنصرف!$G$3:$G$717)</f>
        <v>0</v>
      </c>
      <c r="CE161" s="160">
        <f>SUMPRODUCT((CD$3=المنصرف!$E$3:$E$717)*1,('بيان العهد والتسويات'!$C161=المنصرف!$C$3:$C$717)*1,المنصرف!$J$3:$J$717)</f>
        <v>0</v>
      </c>
      <c r="CF161" s="160">
        <f>SUMPRODUCT((CF$3=المنصرف!$E$3:$E$717)*1,('بيان العهد والتسويات'!$C161=المنصرف!$C$3:$C$717)*1,المنصرف!$G$3:$G$717)</f>
        <v>0</v>
      </c>
      <c r="CG161" s="160">
        <f>SUMPRODUCT((CF$3=المنصرف!$E$3:$E$717)*1,('بيان العهد والتسويات'!$C161=المنصرف!$C$3:$C$717)*1,المنصرف!$J$3:$J$717)</f>
        <v>0</v>
      </c>
      <c r="CH161" s="160">
        <f>SUMPRODUCT((CH$3=المنصرف!$E$3:$E$717)*1,('بيان العهد والتسويات'!$C161=المنصرف!$C$3:$C$717)*1,المنصرف!$G$3:$G$717)</f>
        <v>0</v>
      </c>
      <c r="CI161" s="160">
        <f>SUMPRODUCT((CH$3=المنصرف!$E$3:$E$717)*1,('بيان العهد والتسويات'!$C161=المنصرف!$C$3:$C$717)*1,المنصرف!$J$3:$J$717)</f>
        <v>0</v>
      </c>
      <c r="CJ161" s="160">
        <f>SUMPRODUCT((CJ$3=المنصرف!$E$3:$E$717)*1,('بيان العهد والتسويات'!$C161=المنصرف!$C$3:$C$717)*1,المنصرف!$G$3:$G$717)</f>
        <v>0</v>
      </c>
      <c r="CK161" s="160">
        <f>SUMPRODUCT((CJ$3=المنصرف!$E$3:$E$717)*1,('بيان العهد والتسويات'!$C161=المنصرف!$C$3:$C$717)*1,المنصرف!$J$3:$J$717)</f>
        <v>0</v>
      </c>
      <c r="CL161" s="160">
        <f>SUMPRODUCT((CL$3=المنصرف!$E$3:$E$717)*1,('بيان العهد والتسويات'!$C161=المنصرف!$C$3:$C$717)*1,المنصرف!$G$3:$G$717)</f>
        <v>0</v>
      </c>
      <c r="CM161" s="160">
        <f>SUMPRODUCT((CL$3=المنصرف!$E$3:$E$717)*1,('بيان العهد والتسويات'!$C161=المنصرف!$C$3:$C$717)*1,المنصرف!$J$3:$J$717)</f>
        <v>0</v>
      </c>
      <c r="CN161" s="160">
        <f>SUMPRODUCT((CN$3=المنصرف!$E$3:$E$717)*1,('بيان العهد والتسويات'!$C161=المنصرف!$C$3:$C$717)*1,المنصرف!$G$3:$G$717)</f>
        <v>0</v>
      </c>
      <c r="CO161" s="160">
        <f>SUMPRODUCT((CN$3=المنصرف!$E$3:$E$717)*1,('بيان العهد والتسويات'!$C161=المنصرف!$C$3:$C$717)*1,المنصرف!$J$3:$J$717)</f>
        <v>0</v>
      </c>
      <c r="CP161" s="160">
        <f>SUMPRODUCT((CP$3=المنصرف!$E$3:$E$717)*1,('بيان العهد والتسويات'!$C161=المنصرف!$C$3:$C$717)*1,المنصرف!$G$3:$G$717)</f>
        <v>0</v>
      </c>
      <c r="CQ161" s="160">
        <f>SUMPRODUCT((CP$3=المنصرف!$E$3:$E$717)*1,('بيان العهد والتسويات'!$C161=المنصرف!$C$3:$C$717)*1,المنصرف!$J$3:$J$717)</f>
        <v>0</v>
      </c>
      <c r="CR161" s="160">
        <f>SUMPRODUCT((CR$3=المنصرف!$E$3:$E$717)*1,('بيان العهد والتسويات'!$C161=المنصرف!$C$3:$C$717)*1,المنصرف!$G$3:$G$717)</f>
        <v>0</v>
      </c>
      <c r="CS161" s="160">
        <f>SUMPRODUCT((CR$3=المنصرف!$E$3:$E$717)*1,('بيان العهد والتسويات'!$C161=المنصرف!$C$3:$C$717)*1,المنصرف!$J$3:$J$717)</f>
        <v>0</v>
      </c>
      <c r="CT161" s="160">
        <f>SUMPRODUCT((CT$3=المنصرف!$E$3:$E$717)*1,('بيان العهد والتسويات'!$C161=المنصرف!$C$3:$C$717)*1,المنصرف!$G$3:$G$717)</f>
        <v>0</v>
      </c>
      <c r="CU161" s="160">
        <f>SUMPRODUCT((CT$3=المنصرف!$E$3:$E$717)*1,('بيان العهد والتسويات'!$C161=المنصرف!$C$3:$C$717)*1,المنصرف!$J$3:$J$717)</f>
        <v>0</v>
      </c>
      <c r="CV161" s="160">
        <f>SUMPRODUCT((CV$3=المنصرف!$E$3:$E$717)*1,('بيان العهد والتسويات'!$C161=المنصرف!$C$3:$C$717)*1,المنصرف!$G$3:$G$717)</f>
        <v>0</v>
      </c>
      <c r="CW161" s="160">
        <f>SUMPRODUCT((CV$3=المنصرف!$E$3:$E$717)*1,('بيان العهد والتسويات'!$C161=المنصرف!$C$3:$C$717)*1,المنصرف!$J$3:$J$717)</f>
        <v>0</v>
      </c>
      <c r="CX161" s="160">
        <f>SUMPRODUCT((CX$3=المنصرف!$E$3:$E$717)*1,('بيان العهد والتسويات'!$C161=المنصرف!$C$3:$C$717)*1,المنصرف!$G$3:$G$717)</f>
        <v>0</v>
      </c>
      <c r="CY161" s="160">
        <f>SUMPRODUCT((CX$3=المنصرف!$E$3:$E$717)*1,('بيان العهد والتسويات'!$C161=المنصرف!$C$3:$C$717)*1,المنصرف!$J$3:$J$717)</f>
        <v>0</v>
      </c>
      <c r="CZ161" s="160">
        <f>SUMPRODUCT((CZ$3=المنصرف!$E$3:$E$717)*1,('بيان العهد والتسويات'!$C161=المنصرف!$C$3:$C$717)*1,المنصرف!$G$3:$G$717)</f>
        <v>0</v>
      </c>
      <c r="DA161" s="160">
        <f>SUMPRODUCT((CZ$3=المنصرف!$E$3:$E$717)*1,('بيان العهد والتسويات'!$C161=المنصرف!$C$3:$C$717)*1,المنصرف!$J$3:$J$717)</f>
        <v>0</v>
      </c>
    </row>
    <row r="162" spans="3:105" ht="20.25" x14ac:dyDescent="0.15">
      <c r="C162" s="134">
        <v>45994</v>
      </c>
      <c r="D162" s="121">
        <f>SUMPRODUCT(($D$3=المنصرف!$E$3:$E$717)*1,('بيان العهد والتسويات'!$C162=المنصرف!$C$3:$C$717)*1,المنصرف!$G$3:$G$717)</f>
        <v>0</v>
      </c>
      <c r="E162" s="122">
        <f>SUMPRODUCT(($D$3=المنصرف!$E$3:$E$717)*1,('بيان العهد والتسويات'!$C162=المنصرف!$C$3:$C$717)*1,المنصرف!$J$3:$J$717)</f>
        <v>0</v>
      </c>
      <c r="F162" s="124">
        <f>SUMPRODUCT(($F$3=المنصرف!$E$3:$E$717)*1,('بيان العهد والتسويات'!$C162=المنصرف!$C$3:$C$717)*1,المنصرف!$G$3:$G$717)</f>
        <v>0</v>
      </c>
      <c r="G162" s="123">
        <f>SUMPRODUCT(($F$3=المنصرف!$E$3:$E$717)*1,('بيان العهد والتسويات'!$C162=المنصرف!$C$3:$C$717)*1,المنصرف!$J$3:$J$717)</f>
        <v>0</v>
      </c>
      <c r="H162" s="121">
        <f>SUMPRODUCT(($H$3=المنصرف!$E$3:$E$717)*1,('بيان العهد والتسويات'!$C162=المنصرف!$C$3:$C$717)*1,المنصرف!$G$3:$G$717)</f>
        <v>0</v>
      </c>
      <c r="I162" s="122">
        <f>SUMPRODUCT(($H$3=المنصرف!$E$3:$E$717)*1,('بيان العهد والتسويات'!$C162=المنصرف!$C$3:$C$717)*1,المنصرف!$J$3:$J$717)</f>
        <v>0</v>
      </c>
      <c r="J162" s="124">
        <f>SUMPRODUCT(($J$3=المنصرف!$E$3:$E$717)*1,('بيان العهد والتسويات'!$C162=المنصرف!$C$3:$C$717)*1,المنصرف!$G$3:$G$717)</f>
        <v>0</v>
      </c>
      <c r="K162" s="123">
        <f>SUMPRODUCT(($J$3=المنصرف!$E$3:$E$717)*1,('بيان العهد والتسويات'!$C162=المنصرف!$C$3:$C$717)*1,المنصرف!$J$3:$J$717)</f>
        <v>0</v>
      </c>
      <c r="L162" s="121">
        <f>SUMPRODUCT(($L$3=المنصرف!$E$3:$E$717)*1,('بيان العهد والتسويات'!$C162=المنصرف!$C$3:$C$717)*1,المنصرف!$G$3:$G$717)</f>
        <v>0</v>
      </c>
      <c r="M162" s="122">
        <f>SUMPRODUCT(($L$3=المنصرف!$E$3:$E$717)*1,('بيان العهد والتسويات'!$C162=المنصرف!$C$3:$C$717)*1,المنصرف!$J$3:$J$717)</f>
        <v>0</v>
      </c>
      <c r="N162" s="124">
        <f>SUMPRODUCT(($N$3=المنصرف!$E$3:$E$717)*1,('بيان العهد والتسويات'!$C162=المنصرف!$C$3:$C$717)*1,المنصرف!$G$3:$G$717)</f>
        <v>0</v>
      </c>
      <c r="O162" s="123">
        <f>SUMPRODUCT(($N$3=المنصرف!$E$3:$E$717)*1,('بيان العهد والتسويات'!$C162=المنصرف!$C$3:$C$717)*1,المنصرف!$J$3:$J$717)</f>
        <v>0</v>
      </c>
      <c r="P162" s="121">
        <f>SUMPRODUCT(($P$3=المنصرف!$E$3:$E$717)*1,('بيان العهد والتسويات'!$C162=المنصرف!$C$3:$C$717)*1,المنصرف!$G$3:$G$717)</f>
        <v>0</v>
      </c>
      <c r="Q162" s="122">
        <f>SUMPRODUCT(($P$3=المنصرف!$E$3:$E$717)*1,('بيان العهد والتسويات'!$C162=المنصرف!$C$3:$C$717)*1,المنصرف!$J$3:$J$717)</f>
        <v>0</v>
      </c>
      <c r="R162" s="124">
        <f>SUMPRODUCT(($R$3=المنصرف!$E$3:$E$717)*1,('بيان العهد والتسويات'!$C162=المنصرف!$C$3:$C$717)*1,المنصرف!$G$3:$G$717)</f>
        <v>0</v>
      </c>
      <c r="S162" s="123">
        <f>SUMPRODUCT(($R$3=المنصرف!$E$3:$E$717)*1,('بيان العهد والتسويات'!$C162=المنصرف!$C$3:$C$717)*1,المنصرف!$J$3:$J$717)</f>
        <v>0</v>
      </c>
      <c r="T162" s="121">
        <f>SUMPRODUCT(($T$3=المنصرف!$E$3:$E$717)*1,('بيان العهد والتسويات'!$C162=المنصرف!$C$3:$C$717)*1,المنصرف!$G$3:$G$717)</f>
        <v>0</v>
      </c>
      <c r="U162" s="122">
        <f>SUMPRODUCT(($T$3=المنصرف!$E$3:$E$717)*1,('بيان العهد والتسويات'!$C162=المنصرف!$C$3:$C$717)*1,المنصرف!$J$3:$J$717)</f>
        <v>0</v>
      </c>
      <c r="V162" s="124">
        <f>SUMPRODUCT(($V$3=المنصرف!$E$3:$E$717)*1,('بيان العهد والتسويات'!$C162=المنصرف!$C$3:$C$717)*1,المنصرف!$G$3:$G$717)</f>
        <v>0</v>
      </c>
      <c r="W162" s="123">
        <f>SUMPRODUCT(($V$3=المنصرف!$E$3:$E$717)*1,('بيان العهد والتسويات'!$C162=المنصرف!$C$3:$C$717)*1,المنصرف!$J$3:$J$717)</f>
        <v>0</v>
      </c>
      <c r="X162" s="121">
        <f>SUMPRODUCT(($X$3=المنصرف!$E$3:$E$717)*1,('بيان العهد والتسويات'!$C162=المنصرف!$C$3:$C$717)*1,المنصرف!$G$3:$G$717)</f>
        <v>0</v>
      </c>
      <c r="Y162" s="122">
        <f>SUMPRODUCT(($X$3=المنصرف!$E$3:$E$717)*1,('بيان العهد والتسويات'!$C162=المنصرف!$C$3:$C$717)*1,المنصرف!$J$3:$J$717)</f>
        <v>0</v>
      </c>
      <c r="Z162" s="124">
        <f>SUMPRODUCT(($Z$3=المنصرف!$E$3:$E$717)*1,('بيان العهد والتسويات'!$C162=المنصرف!$C$3:$C$717)*1,المنصرف!$G$3:$G$717)</f>
        <v>0</v>
      </c>
      <c r="AA162" s="123">
        <f>SUMPRODUCT(($Z$3=المنصرف!$E$3:$E$717)*1,('بيان العهد والتسويات'!$C162=المنصرف!$C$3:$C$717)*1,المنصرف!$J$3:$J$717)</f>
        <v>0</v>
      </c>
      <c r="AB162" s="121">
        <f>SUMPRODUCT(($AB$3=المنصرف!$E$3:$E$717)*1,('بيان العهد والتسويات'!$C162=المنصرف!$C$3:$C$717)*1,المنصرف!$G$3:$G$717)</f>
        <v>0</v>
      </c>
      <c r="AC162" s="122">
        <f>SUMPRODUCT(($AB$3=المنصرف!$E$3:$E$717)*1,('بيان العهد والتسويات'!$C162=المنصرف!$C$3:$C$717)*1,المنصرف!$J$3:$J$717)</f>
        <v>0</v>
      </c>
      <c r="AD162" s="124">
        <f>SUMPRODUCT(($AD$3=المنصرف!$E$3:$E$717)*1,('بيان العهد والتسويات'!$C162=المنصرف!$C$3:$C$717)*1,المنصرف!$G$3:$G$717)</f>
        <v>0</v>
      </c>
      <c r="AE162" s="123">
        <f>SUMPRODUCT(($AD$3=المنصرف!$E$3:$E$717)*1,('بيان العهد والتسويات'!$C162=المنصرف!$C$3:$C$717)*1,المنصرف!$J$3:$J$717)</f>
        <v>0</v>
      </c>
      <c r="AF162" s="121">
        <f>SUMPRODUCT(($AF$3=المنصرف!$E$3:$E$717)*1,('بيان العهد والتسويات'!$C162=المنصرف!$C$3:$C$717)*1,المنصرف!$G$3:$G$717)</f>
        <v>0</v>
      </c>
      <c r="AG162" s="122">
        <f>SUMPRODUCT(($AF$3=المنصرف!$E$3:$E$717)*1,('بيان العهد والتسويات'!$C162=المنصرف!$C$3:$C$717)*1,المنصرف!$J$3:$J$717)</f>
        <v>0</v>
      </c>
      <c r="AH162" s="124">
        <f>SUMPRODUCT(($AH$3=المنصرف!$E$3:$E$717)*1,('بيان العهد والتسويات'!$C162=المنصرف!$C$3:$C$717)*1,المنصرف!$G$3:$G$717)</f>
        <v>0</v>
      </c>
      <c r="AI162" s="123">
        <f>SUMPRODUCT(($AH$3=المنصرف!$E$3:$E$717)*1,('بيان العهد والتسويات'!$C162=المنصرف!$C$3:$C$717)*1,المنصرف!$J$3:$J$717)</f>
        <v>0</v>
      </c>
      <c r="AJ162" s="145">
        <f>SUMPRODUCT((AJ$3=المنصرف!$E$3:$E$717)*1,('بيان العهد والتسويات'!$C162=المنصرف!$C$3:$C$717)*1,المنصرف!$G$3:$G$717)</f>
        <v>0</v>
      </c>
      <c r="AK162" s="145">
        <f>SUMPRODUCT((AJ$3=المنصرف!$E$3:$E$717)*1,('بيان العهد والتسويات'!$C162=المنصرف!$C$3:$C$717)*1,المنصرف!$J$3:$J$717)</f>
        <v>0</v>
      </c>
      <c r="AL162" s="161">
        <f>SUMPRODUCT((AL$3=المنصرف!$E$3:$E$717)*1,('بيان العهد والتسويات'!$C162=المنصرف!$C$3:$C$717)*1,المنصرف!$G$3:$G$717)</f>
        <v>0</v>
      </c>
      <c r="AM162" s="161">
        <f>SUMPRODUCT((AL$3=المنصرف!$E$3:$E$717)*1,('بيان العهد والتسويات'!$C162=المنصرف!$C$3:$C$717)*1,المنصرف!$J$3:$J$717)</f>
        <v>0</v>
      </c>
      <c r="AN162" s="160">
        <f>SUMPRODUCT((AN$3=المنصرف!$E$3:$E$717)*1,('بيان العهد والتسويات'!$C162=المنصرف!$C$3:$C$717)*1,المنصرف!$G$3:$G$717)</f>
        <v>0</v>
      </c>
      <c r="AO162" s="160">
        <f>SUMPRODUCT((AN$3=المنصرف!$E$3:$E$717)*1,('بيان العهد والتسويات'!$C162=المنصرف!$C$3:$C$717)*1,المنصرف!$J$3:$J$717)</f>
        <v>0</v>
      </c>
      <c r="AP162" s="160">
        <f>SUMPRODUCT((AP$3=المنصرف!$E$3:$E$717)*1,('بيان العهد والتسويات'!$C162=المنصرف!$C$3:$C$717)*1,المنصرف!$G$3:$G$717)</f>
        <v>0</v>
      </c>
      <c r="AQ162" s="160">
        <f>SUMPRODUCT((AP$3=المنصرف!$E$3:$E$717)*1,('بيان العهد والتسويات'!$C162=المنصرف!$C$3:$C$717)*1,المنصرف!$J$3:$J$717)</f>
        <v>0</v>
      </c>
      <c r="AR162" s="160">
        <f>SUMPRODUCT((AR$3=المنصرف!$E$3:$E$717)*1,('بيان العهد والتسويات'!$C162=المنصرف!$C$3:$C$717)*1,المنصرف!$G$3:$G$717)</f>
        <v>0</v>
      </c>
      <c r="AS162" s="160">
        <f>SUMPRODUCT((AR$3=المنصرف!$E$3:$E$717)*1,('بيان العهد والتسويات'!$C162=المنصرف!$C$3:$C$717)*1,المنصرف!$J$3:$J$717)</f>
        <v>0</v>
      </c>
      <c r="AT162" s="160">
        <f>SUMPRODUCT((AT$3=المنصرف!$E$3:$E$717)*1,('بيان العهد والتسويات'!$C162=المنصرف!$C$3:$C$717)*1,المنصرف!$G$3:$G$717)</f>
        <v>0</v>
      </c>
      <c r="AU162" s="160">
        <f>SUMPRODUCT((AT$3=المنصرف!$E$3:$E$717)*1,('بيان العهد والتسويات'!$C162=المنصرف!$C$3:$C$717)*1,المنصرف!$J$3:$J$717)</f>
        <v>0</v>
      </c>
      <c r="AV162" s="160">
        <f>SUMPRODUCT((AV$3=المنصرف!$E$3:$E$717)*1,('بيان العهد والتسويات'!$C162=المنصرف!$C$3:$C$717)*1,المنصرف!$G$3:$G$717)</f>
        <v>0</v>
      </c>
      <c r="AW162" s="160">
        <f>SUMPRODUCT((AV$3=المنصرف!$E$3:$E$717)*1,('بيان العهد والتسويات'!$C162=المنصرف!$C$3:$C$717)*1,المنصرف!$J$3:$J$717)</f>
        <v>0</v>
      </c>
      <c r="AX162" s="160">
        <f>SUMPRODUCT((AX$3=المنصرف!$E$3:$E$717)*1,('بيان العهد والتسويات'!$C162=المنصرف!$C$3:$C$717)*1,المنصرف!$G$3:$G$717)</f>
        <v>0</v>
      </c>
      <c r="AY162" s="160">
        <f>SUMPRODUCT((AX$3=المنصرف!$E$3:$E$717)*1,('بيان العهد والتسويات'!$C162=المنصرف!$C$3:$C$717)*1,المنصرف!$J$3:$J$717)</f>
        <v>0</v>
      </c>
      <c r="AZ162" s="160">
        <f>SUMPRODUCT((AZ$3=المنصرف!$E$3:$E$717)*1,('بيان العهد والتسويات'!$C162=المنصرف!$C$3:$C$717)*1,المنصرف!$G$3:$G$717)</f>
        <v>0</v>
      </c>
      <c r="BA162" s="160">
        <f>SUMPRODUCT((AZ$3=المنصرف!$E$3:$E$717)*1,('بيان العهد والتسويات'!$C162=المنصرف!$C$3:$C$717)*1,المنصرف!$J$3:$J$717)</f>
        <v>0</v>
      </c>
      <c r="BB162" s="160">
        <f>SUMPRODUCT((BB$3=المنصرف!$E$3:$E$717)*1,('بيان العهد والتسويات'!$C162=المنصرف!$C$3:$C$717)*1,المنصرف!$G$3:$G$717)</f>
        <v>0</v>
      </c>
      <c r="BC162" s="160">
        <f>SUMPRODUCT((BB$3=المنصرف!$E$3:$E$717)*1,('بيان العهد والتسويات'!$C162=المنصرف!$C$3:$C$717)*1,المنصرف!$J$3:$J$717)</f>
        <v>0</v>
      </c>
      <c r="BD162" s="160">
        <f>SUMPRODUCT((BD$3=المنصرف!$E$3:$E$717)*1,('بيان العهد والتسويات'!$C162=المنصرف!$C$3:$C$717)*1,المنصرف!$G$3:$G$717)</f>
        <v>0</v>
      </c>
      <c r="BE162" s="160">
        <f>SUMPRODUCT((BD$3=المنصرف!$E$3:$E$717)*1,('بيان العهد والتسويات'!$C162=المنصرف!$C$3:$C$717)*1,المنصرف!$J$3:$J$717)</f>
        <v>0</v>
      </c>
      <c r="BF162" s="160">
        <f>SUMPRODUCT((BF$3=المنصرف!$E$3:$E$717)*1,('بيان العهد والتسويات'!$C162=المنصرف!$C$3:$C$717)*1,المنصرف!$G$3:$G$717)</f>
        <v>0</v>
      </c>
      <c r="BG162" s="160">
        <f>SUMPRODUCT((BF$3=المنصرف!$E$3:$E$717)*1,('بيان العهد والتسويات'!$C162=المنصرف!$C$3:$C$717)*1,المنصرف!$J$3:$J$717)</f>
        <v>0</v>
      </c>
      <c r="BH162" s="160">
        <f>SUMPRODUCT((BH$3=المنصرف!$E$3:$E$717)*1,('بيان العهد والتسويات'!$C162=المنصرف!$C$3:$C$717)*1,المنصرف!$G$3:$G$717)</f>
        <v>0</v>
      </c>
      <c r="BI162" s="160">
        <f>SUMPRODUCT((BH$3=المنصرف!$E$3:$E$717)*1,('بيان العهد والتسويات'!$C162=المنصرف!$C$3:$C$717)*1,المنصرف!$J$3:$J$717)</f>
        <v>0</v>
      </c>
      <c r="BJ162" s="160">
        <f>SUMPRODUCT((BJ$3=المنصرف!$E$3:$E$717)*1,('بيان العهد والتسويات'!$C162=المنصرف!$C$3:$C$717)*1,المنصرف!$G$3:$G$717)</f>
        <v>0</v>
      </c>
      <c r="BK162" s="160">
        <f>SUMPRODUCT((BJ$3=المنصرف!$E$3:$E$717)*1,('بيان العهد والتسويات'!$C162=المنصرف!$C$3:$C$717)*1,المنصرف!$J$3:$J$717)</f>
        <v>0</v>
      </c>
      <c r="BL162" s="160">
        <f>SUMPRODUCT((BL$3=المنصرف!$E$3:$E$717)*1,('بيان العهد والتسويات'!$C162=المنصرف!$C$3:$C$717)*1,المنصرف!$G$3:$G$717)</f>
        <v>0</v>
      </c>
      <c r="BM162" s="160">
        <f>SUMPRODUCT((BL$3=المنصرف!$E$3:$E$717)*1,('بيان العهد والتسويات'!$C162=المنصرف!$C$3:$C$717)*1,المنصرف!$J$3:$J$717)</f>
        <v>0</v>
      </c>
      <c r="BN162" s="160">
        <f>SUMPRODUCT((BN$3=المنصرف!$E$3:$E$717)*1,('بيان العهد والتسويات'!$C162=المنصرف!$C$3:$C$717)*1,المنصرف!$G$3:$G$717)</f>
        <v>0</v>
      </c>
      <c r="BO162" s="160">
        <f>SUMPRODUCT((BN$3=المنصرف!$E$3:$E$717)*1,('بيان العهد والتسويات'!$C162=المنصرف!$C$3:$C$717)*1,المنصرف!$J$3:$J$717)</f>
        <v>0</v>
      </c>
      <c r="BP162" s="160">
        <f>SUMPRODUCT((BP$3=المنصرف!$E$3:$E$717)*1,('بيان العهد والتسويات'!$C162=المنصرف!$C$3:$C$717)*1,المنصرف!$G$3:$G$717)</f>
        <v>0</v>
      </c>
      <c r="BQ162" s="160">
        <f>SUMPRODUCT((BP$3=المنصرف!$E$3:$E$717)*1,('بيان العهد والتسويات'!$C162=المنصرف!$C$3:$C$717)*1,المنصرف!$J$3:$J$717)</f>
        <v>0</v>
      </c>
      <c r="BR162" s="160">
        <f>SUMPRODUCT((BR$3=المنصرف!$E$3:$E$717)*1,('بيان العهد والتسويات'!$C162=المنصرف!$C$3:$C$717)*1,المنصرف!$G$3:$G$717)</f>
        <v>0</v>
      </c>
      <c r="BS162" s="160">
        <f>SUMPRODUCT((BR$3=المنصرف!$E$3:$E$717)*1,('بيان العهد والتسويات'!$C162=المنصرف!$C$3:$C$717)*1,المنصرف!$J$3:$J$717)</f>
        <v>0</v>
      </c>
      <c r="BT162" s="160">
        <f>SUMPRODUCT((BT$3=المنصرف!$E$3:$E$717)*1,('بيان العهد والتسويات'!$C162=المنصرف!$C$3:$C$717)*1,المنصرف!$G$3:$G$717)</f>
        <v>0</v>
      </c>
      <c r="BU162" s="160">
        <f>SUMPRODUCT((BT$3=المنصرف!$E$3:$E$717)*1,('بيان العهد والتسويات'!$C162=المنصرف!$C$3:$C$717)*1,المنصرف!$J$3:$J$717)</f>
        <v>0</v>
      </c>
      <c r="BV162" s="160">
        <f>SUMPRODUCT((BV$3=المنصرف!$E$3:$E$717)*1,('بيان العهد والتسويات'!$C162=المنصرف!$C$3:$C$717)*1,المنصرف!$G$3:$G$717)</f>
        <v>0</v>
      </c>
      <c r="BW162" s="160">
        <f>SUMPRODUCT((BV$3=المنصرف!$E$3:$E$717)*1,('بيان العهد والتسويات'!$C162=المنصرف!$C$3:$C$717)*1,المنصرف!$J$3:$J$717)</f>
        <v>0</v>
      </c>
      <c r="BX162" s="160">
        <f>SUMPRODUCT((BX$3=المنصرف!$E$3:$E$717)*1,('بيان العهد والتسويات'!$C162=المنصرف!$C$3:$C$717)*1,المنصرف!$G$3:$G$717)</f>
        <v>0</v>
      </c>
      <c r="BY162" s="160">
        <f>SUMPRODUCT((BX$3=المنصرف!$E$3:$E$717)*1,('بيان العهد والتسويات'!$C162=المنصرف!$C$3:$C$717)*1,المنصرف!$J$3:$J$717)</f>
        <v>0</v>
      </c>
      <c r="BZ162" s="160">
        <f>SUMPRODUCT((BZ$3=المنصرف!$E$3:$E$717)*1,('بيان العهد والتسويات'!$C162=المنصرف!$C$3:$C$717)*1,المنصرف!$G$3:$G$717)</f>
        <v>0</v>
      </c>
      <c r="CA162" s="160">
        <f>SUMPRODUCT((BZ$3=المنصرف!$E$3:$E$717)*1,('بيان العهد والتسويات'!$C162=المنصرف!$C$3:$C$717)*1,المنصرف!$J$3:$J$717)</f>
        <v>0</v>
      </c>
      <c r="CB162" s="160">
        <f>SUMPRODUCT((CB$3=المنصرف!$E$3:$E$717)*1,('بيان العهد والتسويات'!$C162=المنصرف!$C$3:$C$717)*1,المنصرف!$G$3:$G$717)</f>
        <v>0</v>
      </c>
      <c r="CC162" s="160">
        <f>SUMPRODUCT((CB$3=المنصرف!$E$3:$E$717)*1,('بيان العهد والتسويات'!$C162=المنصرف!$C$3:$C$717)*1,المنصرف!$J$3:$J$717)</f>
        <v>0</v>
      </c>
      <c r="CD162" s="160">
        <f>SUMPRODUCT((CD$3=المنصرف!$E$3:$E$717)*1,('بيان العهد والتسويات'!$C162=المنصرف!$C$3:$C$717)*1,المنصرف!$G$3:$G$717)</f>
        <v>0</v>
      </c>
      <c r="CE162" s="160">
        <f>SUMPRODUCT((CD$3=المنصرف!$E$3:$E$717)*1,('بيان العهد والتسويات'!$C162=المنصرف!$C$3:$C$717)*1,المنصرف!$J$3:$J$717)</f>
        <v>0</v>
      </c>
      <c r="CF162" s="160">
        <f>SUMPRODUCT((CF$3=المنصرف!$E$3:$E$717)*1,('بيان العهد والتسويات'!$C162=المنصرف!$C$3:$C$717)*1,المنصرف!$G$3:$G$717)</f>
        <v>0</v>
      </c>
      <c r="CG162" s="160">
        <f>SUMPRODUCT((CF$3=المنصرف!$E$3:$E$717)*1,('بيان العهد والتسويات'!$C162=المنصرف!$C$3:$C$717)*1,المنصرف!$J$3:$J$717)</f>
        <v>0</v>
      </c>
      <c r="CH162" s="160">
        <f>SUMPRODUCT((CH$3=المنصرف!$E$3:$E$717)*1,('بيان العهد والتسويات'!$C162=المنصرف!$C$3:$C$717)*1,المنصرف!$G$3:$G$717)</f>
        <v>0</v>
      </c>
      <c r="CI162" s="160">
        <f>SUMPRODUCT((CH$3=المنصرف!$E$3:$E$717)*1,('بيان العهد والتسويات'!$C162=المنصرف!$C$3:$C$717)*1,المنصرف!$J$3:$J$717)</f>
        <v>0</v>
      </c>
      <c r="CJ162" s="160">
        <f>SUMPRODUCT((CJ$3=المنصرف!$E$3:$E$717)*1,('بيان العهد والتسويات'!$C162=المنصرف!$C$3:$C$717)*1,المنصرف!$G$3:$G$717)</f>
        <v>0</v>
      </c>
      <c r="CK162" s="160">
        <f>SUMPRODUCT((CJ$3=المنصرف!$E$3:$E$717)*1,('بيان العهد والتسويات'!$C162=المنصرف!$C$3:$C$717)*1,المنصرف!$J$3:$J$717)</f>
        <v>0</v>
      </c>
      <c r="CL162" s="160">
        <f>SUMPRODUCT((CL$3=المنصرف!$E$3:$E$717)*1,('بيان العهد والتسويات'!$C162=المنصرف!$C$3:$C$717)*1,المنصرف!$G$3:$G$717)</f>
        <v>0</v>
      </c>
      <c r="CM162" s="160">
        <f>SUMPRODUCT((CL$3=المنصرف!$E$3:$E$717)*1,('بيان العهد والتسويات'!$C162=المنصرف!$C$3:$C$717)*1,المنصرف!$J$3:$J$717)</f>
        <v>0</v>
      </c>
      <c r="CN162" s="160">
        <f>SUMPRODUCT((CN$3=المنصرف!$E$3:$E$717)*1,('بيان العهد والتسويات'!$C162=المنصرف!$C$3:$C$717)*1,المنصرف!$G$3:$G$717)</f>
        <v>0</v>
      </c>
      <c r="CO162" s="160">
        <f>SUMPRODUCT((CN$3=المنصرف!$E$3:$E$717)*1,('بيان العهد والتسويات'!$C162=المنصرف!$C$3:$C$717)*1,المنصرف!$J$3:$J$717)</f>
        <v>0</v>
      </c>
      <c r="CP162" s="160">
        <f>SUMPRODUCT((CP$3=المنصرف!$E$3:$E$717)*1,('بيان العهد والتسويات'!$C162=المنصرف!$C$3:$C$717)*1,المنصرف!$G$3:$G$717)</f>
        <v>0</v>
      </c>
      <c r="CQ162" s="160">
        <f>SUMPRODUCT((CP$3=المنصرف!$E$3:$E$717)*1,('بيان العهد والتسويات'!$C162=المنصرف!$C$3:$C$717)*1,المنصرف!$J$3:$J$717)</f>
        <v>0</v>
      </c>
      <c r="CR162" s="160">
        <f>SUMPRODUCT((CR$3=المنصرف!$E$3:$E$717)*1,('بيان العهد والتسويات'!$C162=المنصرف!$C$3:$C$717)*1,المنصرف!$G$3:$G$717)</f>
        <v>0</v>
      </c>
      <c r="CS162" s="160">
        <f>SUMPRODUCT((CR$3=المنصرف!$E$3:$E$717)*1,('بيان العهد والتسويات'!$C162=المنصرف!$C$3:$C$717)*1,المنصرف!$J$3:$J$717)</f>
        <v>0</v>
      </c>
      <c r="CT162" s="160">
        <f>SUMPRODUCT((CT$3=المنصرف!$E$3:$E$717)*1,('بيان العهد والتسويات'!$C162=المنصرف!$C$3:$C$717)*1,المنصرف!$G$3:$G$717)</f>
        <v>0</v>
      </c>
      <c r="CU162" s="160">
        <f>SUMPRODUCT((CT$3=المنصرف!$E$3:$E$717)*1,('بيان العهد والتسويات'!$C162=المنصرف!$C$3:$C$717)*1,المنصرف!$J$3:$J$717)</f>
        <v>0</v>
      </c>
      <c r="CV162" s="160">
        <f>SUMPRODUCT((CV$3=المنصرف!$E$3:$E$717)*1,('بيان العهد والتسويات'!$C162=المنصرف!$C$3:$C$717)*1,المنصرف!$G$3:$G$717)</f>
        <v>0</v>
      </c>
      <c r="CW162" s="160">
        <f>SUMPRODUCT((CV$3=المنصرف!$E$3:$E$717)*1,('بيان العهد والتسويات'!$C162=المنصرف!$C$3:$C$717)*1,المنصرف!$J$3:$J$717)</f>
        <v>0</v>
      </c>
      <c r="CX162" s="160">
        <f>SUMPRODUCT((CX$3=المنصرف!$E$3:$E$717)*1,('بيان العهد والتسويات'!$C162=المنصرف!$C$3:$C$717)*1,المنصرف!$G$3:$G$717)</f>
        <v>0</v>
      </c>
      <c r="CY162" s="160">
        <f>SUMPRODUCT((CX$3=المنصرف!$E$3:$E$717)*1,('بيان العهد والتسويات'!$C162=المنصرف!$C$3:$C$717)*1,المنصرف!$J$3:$J$717)</f>
        <v>0</v>
      </c>
      <c r="CZ162" s="160">
        <f>SUMPRODUCT((CZ$3=المنصرف!$E$3:$E$717)*1,('بيان العهد والتسويات'!$C162=المنصرف!$C$3:$C$717)*1,المنصرف!$G$3:$G$717)</f>
        <v>0</v>
      </c>
      <c r="DA162" s="160">
        <f>SUMPRODUCT((CZ$3=المنصرف!$E$3:$E$717)*1,('بيان العهد والتسويات'!$C162=المنصرف!$C$3:$C$717)*1,المنصرف!$J$3:$J$717)</f>
        <v>0</v>
      </c>
    </row>
    <row r="163" spans="3:105" ht="20.25" x14ac:dyDescent="0.15">
      <c r="C163" s="134">
        <v>45995</v>
      </c>
      <c r="D163" s="121">
        <f>SUMPRODUCT(($D$3=المنصرف!$E$3:$E$717)*1,('بيان العهد والتسويات'!$C163=المنصرف!$C$3:$C$717)*1,المنصرف!$G$3:$G$717)</f>
        <v>0</v>
      </c>
      <c r="E163" s="122">
        <f>SUMPRODUCT(($D$3=المنصرف!$E$3:$E$717)*1,('بيان العهد والتسويات'!$C163=المنصرف!$C$3:$C$717)*1,المنصرف!$J$3:$J$717)</f>
        <v>0</v>
      </c>
      <c r="F163" s="124">
        <f>SUMPRODUCT(($F$3=المنصرف!$E$3:$E$717)*1,('بيان العهد والتسويات'!$C163=المنصرف!$C$3:$C$717)*1,المنصرف!$G$3:$G$717)</f>
        <v>0</v>
      </c>
      <c r="G163" s="123">
        <f>SUMPRODUCT(($F$3=المنصرف!$E$3:$E$717)*1,('بيان العهد والتسويات'!$C163=المنصرف!$C$3:$C$717)*1,المنصرف!$J$3:$J$717)</f>
        <v>0</v>
      </c>
      <c r="H163" s="121">
        <f>SUMPRODUCT(($H$3=المنصرف!$E$3:$E$717)*1,('بيان العهد والتسويات'!$C163=المنصرف!$C$3:$C$717)*1,المنصرف!$G$3:$G$717)</f>
        <v>0</v>
      </c>
      <c r="I163" s="122">
        <f>SUMPRODUCT(($H$3=المنصرف!$E$3:$E$717)*1,('بيان العهد والتسويات'!$C163=المنصرف!$C$3:$C$717)*1,المنصرف!$J$3:$J$717)</f>
        <v>0</v>
      </c>
      <c r="J163" s="124">
        <f>SUMPRODUCT(($J$3=المنصرف!$E$3:$E$717)*1,('بيان العهد والتسويات'!$C163=المنصرف!$C$3:$C$717)*1,المنصرف!$G$3:$G$717)</f>
        <v>0</v>
      </c>
      <c r="K163" s="123">
        <f>SUMPRODUCT(($J$3=المنصرف!$E$3:$E$717)*1,('بيان العهد والتسويات'!$C163=المنصرف!$C$3:$C$717)*1,المنصرف!$J$3:$J$717)</f>
        <v>0</v>
      </c>
      <c r="L163" s="121">
        <f>SUMPRODUCT(($L$3=المنصرف!$E$3:$E$717)*1,('بيان العهد والتسويات'!$C163=المنصرف!$C$3:$C$717)*1,المنصرف!$G$3:$G$717)</f>
        <v>0</v>
      </c>
      <c r="M163" s="122">
        <f>SUMPRODUCT(($L$3=المنصرف!$E$3:$E$717)*1,('بيان العهد والتسويات'!$C163=المنصرف!$C$3:$C$717)*1,المنصرف!$J$3:$J$717)</f>
        <v>0</v>
      </c>
      <c r="N163" s="124">
        <f>SUMPRODUCT(($N$3=المنصرف!$E$3:$E$717)*1,('بيان العهد والتسويات'!$C163=المنصرف!$C$3:$C$717)*1,المنصرف!$G$3:$G$717)</f>
        <v>0</v>
      </c>
      <c r="O163" s="123">
        <f>SUMPRODUCT(($N$3=المنصرف!$E$3:$E$717)*1,('بيان العهد والتسويات'!$C163=المنصرف!$C$3:$C$717)*1,المنصرف!$J$3:$J$717)</f>
        <v>0</v>
      </c>
      <c r="P163" s="121">
        <f>SUMPRODUCT(($P$3=المنصرف!$E$3:$E$717)*1,('بيان العهد والتسويات'!$C163=المنصرف!$C$3:$C$717)*1,المنصرف!$G$3:$G$717)</f>
        <v>0</v>
      </c>
      <c r="Q163" s="122">
        <f>SUMPRODUCT(($P$3=المنصرف!$E$3:$E$717)*1,('بيان العهد والتسويات'!$C163=المنصرف!$C$3:$C$717)*1,المنصرف!$J$3:$J$717)</f>
        <v>0</v>
      </c>
      <c r="R163" s="124">
        <f>SUMPRODUCT(($R$3=المنصرف!$E$3:$E$717)*1,('بيان العهد والتسويات'!$C163=المنصرف!$C$3:$C$717)*1,المنصرف!$G$3:$G$717)</f>
        <v>0</v>
      </c>
      <c r="S163" s="123">
        <f>SUMPRODUCT(($R$3=المنصرف!$E$3:$E$717)*1,('بيان العهد والتسويات'!$C163=المنصرف!$C$3:$C$717)*1,المنصرف!$J$3:$J$717)</f>
        <v>0</v>
      </c>
      <c r="T163" s="121">
        <f>SUMPRODUCT(($T$3=المنصرف!$E$3:$E$717)*1,('بيان العهد والتسويات'!$C163=المنصرف!$C$3:$C$717)*1,المنصرف!$G$3:$G$717)</f>
        <v>0</v>
      </c>
      <c r="U163" s="122">
        <f>SUMPRODUCT(($T$3=المنصرف!$E$3:$E$717)*1,('بيان العهد والتسويات'!$C163=المنصرف!$C$3:$C$717)*1,المنصرف!$J$3:$J$717)</f>
        <v>0</v>
      </c>
      <c r="V163" s="124">
        <f>SUMPRODUCT(($V$3=المنصرف!$E$3:$E$717)*1,('بيان العهد والتسويات'!$C163=المنصرف!$C$3:$C$717)*1,المنصرف!$G$3:$G$717)</f>
        <v>0</v>
      </c>
      <c r="W163" s="123">
        <f>SUMPRODUCT(($V$3=المنصرف!$E$3:$E$717)*1,('بيان العهد والتسويات'!$C163=المنصرف!$C$3:$C$717)*1,المنصرف!$J$3:$J$717)</f>
        <v>0</v>
      </c>
      <c r="X163" s="121">
        <f>SUMPRODUCT(($X$3=المنصرف!$E$3:$E$717)*1,('بيان العهد والتسويات'!$C163=المنصرف!$C$3:$C$717)*1,المنصرف!$G$3:$G$717)</f>
        <v>0</v>
      </c>
      <c r="Y163" s="122">
        <f>SUMPRODUCT(($X$3=المنصرف!$E$3:$E$717)*1,('بيان العهد والتسويات'!$C163=المنصرف!$C$3:$C$717)*1,المنصرف!$J$3:$J$717)</f>
        <v>0</v>
      </c>
      <c r="Z163" s="124">
        <f>SUMPRODUCT(($Z$3=المنصرف!$E$3:$E$717)*1,('بيان العهد والتسويات'!$C163=المنصرف!$C$3:$C$717)*1,المنصرف!$G$3:$G$717)</f>
        <v>0</v>
      </c>
      <c r="AA163" s="123">
        <f>SUMPRODUCT(($Z$3=المنصرف!$E$3:$E$717)*1,('بيان العهد والتسويات'!$C163=المنصرف!$C$3:$C$717)*1,المنصرف!$J$3:$J$717)</f>
        <v>0</v>
      </c>
      <c r="AB163" s="121">
        <f>SUMPRODUCT(($AB$3=المنصرف!$E$3:$E$717)*1,('بيان العهد والتسويات'!$C163=المنصرف!$C$3:$C$717)*1,المنصرف!$G$3:$G$717)</f>
        <v>0</v>
      </c>
      <c r="AC163" s="122">
        <f>SUMPRODUCT(($AB$3=المنصرف!$E$3:$E$717)*1,('بيان العهد والتسويات'!$C163=المنصرف!$C$3:$C$717)*1,المنصرف!$J$3:$J$717)</f>
        <v>0</v>
      </c>
      <c r="AD163" s="124">
        <f>SUMPRODUCT(($AD$3=المنصرف!$E$3:$E$717)*1,('بيان العهد والتسويات'!$C163=المنصرف!$C$3:$C$717)*1,المنصرف!$G$3:$G$717)</f>
        <v>0</v>
      </c>
      <c r="AE163" s="123">
        <f>SUMPRODUCT(($AD$3=المنصرف!$E$3:$E$717)*1,('بيان العهد والتسويات'!$C163=المنصرف!$C$3:$C$717)*1,المنصرف!$J$3:$J$717)</f>
        <v>0</v>
      </c>
      <c r="AF163" s="121">
        <f>SUMPRODUCT(($AF$3=المنصرف!$E$3:$E$717)*1,('بيان العهد والتسويات'!$C163=المنصرف!$C$3:$C$717)*1,المنصرف!$G$3:$G$717)</f>
        <v>0</v>
      </c>
      <c r="AG163" s="122">
        <f>SUMPRODUCT(($AF$3=المنصرف!$E$3:$E$717)*1,('بيان العهد والتسويات'!$C163=المنصرف!$C$3:$C$717)*1,المنصرف!$J$3:$J$717)</f>
        <v>0</v>
      </c>
      <c r="AH163" s="124">
        <f>SUMPRODUCT(($AH$3=المنصرف!$E$3:$E$717)*1,('بيان العهد والتسويات'!$C163=المنصرف!$C$3:$C$717)*1,المنصرف!$G$3:$G$717)</f>
        <v>0</v>
      </c>
      <c r="AI163" s="123">
        <f>SUMPRODUCT(($AH$3=المنصرف!$E$3:$E$717)*1,('بيان العهد والتسويات'!$C163=المنصرف!$C$3:$C$717)*1,المنصرف!$J$3:$J$717)</f>
        <v>0</v>
      </c>
      <c r="AJ163" s="145">
        <f>SUMPRODUCT((AJ$3=المنصرف!$E$3:$E$717)*1,('بيان العهد والتسويات'!$C163=المنصرف!$C$3:$C$717)*1,المنصرف!$G$3:$G$717)</f>
        <v>0</v>
      </c>
      <c r="AK163" s="145">
        <f>SUMPRODUCT((AJ$3=المنصرف!$E$3:$E$717)*1,('بيان العهد والتسويات'!$C163=المنصرف!$C$3:$C$717)*1,المنصرف!$J$3:$J$717)</f>
        <v>0</v>
      </c>
      <c r="AL163" s="161">
        <f>SUMPRODUCT((AL$3=المنصرف!$E$3:$E$717)*1,('بيان العهد والتسويات'!$C163=المنصرف!$C$3:$C$717)*1,المنصرف!$G$3:$G$717)</f>
        <v>0</v>
      </c>
      <c r="AM163" s="161">
        <f>SUMPRODUCT((AL$3=المنصرف!$E$3:$E$717)*1,('بيان العهد والتسويات'!$C163=المنصرف!$C$3:$C$717)*1,المنصرف!$J$3:$J$717)</f>
        <v>0</v>
      </c>
      <c r="AN163" s="160">
        <f>SUMPRODUCT((AN$3=المنصرف!$E$3:$E$717)*1,('بيان العهد والتسويات'!$C163=المنصرف!$C$3:$C$717)*1,المنصرف!$G$3:$G$717)</f>
        <v>0</v>
      </c>
      <c r="AO163" s="160">
        <f>SUMPRODUCT((AN$3=المنصرف!$E$3:$E$717)*1,('بيان العهد والتسويات'!$C163=المنصرف!$C$3:$C$717)*1,المنصرف!$J$3:$J$717)</f>
        <v>0</v>
      </c>
      <c r="AP163" s="160">
        <f>SUMPRODUCT((AP$3=المنصرف!$E$3:$E$717)*1,('بيان العهد والتسويات'!$C163=المنصرف!$C$3:$C$717)*1,المنصرف!$G$3:$G$717)</f>
        <v>0</v>
      </c>
      <c r="AQ163" s="160">
        <f>SUMPRODUCT((AP$3=المنصرف!$E$3:$E$717)*1,('بيان العهد والتسويات'!$C163=المنصرف!$C$3:$C$717)*1,المنصرف!$J$3:$J$717)</f>
        <v>0</v>
      </c>
      <c r="AR163" s="160">
        <f>SUMPRODUCT((AR$3=المنصرف!$E$3:$E$717)*1,('بيان العهد والتسويات'!$C163=المنصرف!$C$3:$C$717)*1,المنصرف!$G$3:$G$717)</f>
        <v>0</v>
      </c>
      <c r="AS163" s="160">
        <f>SUMPRODUCT((AR$3=المنصرف!$E$3:$E$717)*1,('بيان العهد والتسويات'!$C163=المنصرف!$C$3:$C$717)*1,المنصرف!$J$3:$J$717)</f>
        <v>0</v>
      </c>
      <c r="AT163" s="160">
        <f>SUMPRODUCT((AT$3=المنصرف!$E$3:$E$717)*1,('بيان العهد والتسويات'!$C163=المنصرف!$C$3:$C$717)*1,المنصرف!$G$3:$G$717)</f>
        <v>0</v>
      </c>
      <c r="AU163" s="160">
        <f>SUMPRODUCT((AT$3=المنصرف!$E$3:$E$717)*1,('بيان العهد والتسويات'!$C163=المنصرف!$C$3:$C$717)*1,المنصرف!$J$3:$J$717)</f>
        <v>0</v>
      </c>
      <c r="AV163" s="160">
        <f>SUMPRODUCT((AV$3=المنصرف!$E$3:$E$717)*1,('بيان العهد والتسويات'!$C163=المنصرف!$C$3:$C$717)*1,المنصرف!$G$3:$G$717)</f>
        <v>0</v>
      </c>
      <c r="AW163" s="160">
        <f>SUMPRODUCT((AV$3=المنصرف!$E$3:$E$717)*1,('بيان العهد والتسويات'!$C163=المنصرف!$C$3:$C$717)*1,المنصرف!$J$3:$J$717)</f>
        <v>0</v>
      </c>
      <c r="AX163" s="160">
        <f>SUMPRODUCT((AX$3=المنصرف!$E$3:$E$717)*1,('بيان العهد والتسويات'!$C163=المنصرف!$C$3:$C$717)*1,المنصرف!$G$3:$G$717)</f>
        <v>0</v>
      </c>
      <c r="AY163" s="160">
        <f>SUMPRODUCT((AX$3=المنصرف!$E$3:$E$717)*1,('بيان العهد والتسويات'!$C163=المنصرف!$C$3:$C$717)*1,المنصرف!$J$3:$J$717)</f>
        <v>0</v>
      </c>
      <c r="AZ163" s="160">
        <f>SUMPRODUCT((AZ$3=المنصرف!$E$3:$E$717)*1,('بيان العهد والتسويات'!$C163=المنصرف!$C$3:$C$717)*1,المنصرف!$G$3:$G$717)</f>
        <v>0</v>
      </c>
      <c r="BA163" s="160">
        <f>SUMPRODUCT((AZ$3=المنصرف!$E$3:$E$717)*1,('بيان العهد والتسويات'!$C163=المنصرف!$C$3:$C$717)*1,المنصرف!$J$3:$J$717)</f>
        <v>0</v>
      </c>
      <c r="BB163" s="160">
        <f>SUMPRODUCT((BB$3=المنصرف!$E$3:$E$717)*1,('بيان العهد والتسويات'!$C163=المنصرف!$C$3:$C$717)*1,المنصرف!$G$3:$G$717)</f>
        <v>0</v>
      </c>
      <c r="BC163" s="160">
        <f>SUMPRODUCT((BB$3=المنصرف!$E$3:$E$717)*1,('بيان العهد والتسويات'!$C163=المنصرف!$C$3:$C$717)*1,المنصرف!$J$3:$J$717)</f>
        <v>0</v>
      </c>
      <c r="BD163" s="160">
        <f>SUMPRODUCT((BD$3=المنصرف!$E$3:$E$717)*1,('بيان العهد والتسويات'!$C163=المنصرف!$C$3:$C$717)*1,المنصرف!$G$3:$G$717)</f>
        <v>0</v>
      </c>
      <c r="BE163" s="160">
        <f>SUMPRODUCT((BD$3=المنصرف!$E$3:$E$717)*1,('بيان العهد والتسويات'!$C163=المنصرف!$C$3:$C$717)*1,المنصرف!$J$3:$J$717)</f>
        <v>0</v>
      </c>
      <c r="BF163" s="160">
        <f>SUMPRODUCT((BF$3=المنصرف!$E$3:$E$717)*1,('بيان العهد والتسويات'!$C163=المنصرف!$C$3:$C$717)*1,المنصرف!$G$3:$G$717)</f>
        <v>0</v>
      </c>
      <c r="BG163" s="160">
        <f>SUMPRODUCT((BF$3=المنصرف!$E$3:$E$717)*1,('بيان العهد والتسويات'!$C163=المنصرف!$C$3:$C$717)*1,المنصرف!$J$3:$J$717)</f>
        <v>0</v>
      </c>
      <c r="BH163" s="160">
        <f>SUMPRODUCT((BH$3=المنصرف!$E$3:$E$717)*1,('بيان العهد والتسويات'!$C163=المنصرف!$C$3:$C$717)*1,المنصرف!$G$3:$G$717)</f>
        <v>0</v>
      </c>
      <c r="BI163" s="160">
        <f>SUMPRODUCT((BH$3=المنصرف!$E$3:$E$717)*1,('بيان العهد والتسويات'!$C163=المنصرف!$C$3:$C$717)*1,المنصرف!$J$3:$J$717)</f>
        <v>0</v>
      </c>
      <c r="BJ163" s="160">
        <f>SUMPRODUCT((BJ$3=المنصرف!$E$3:$E$717)*1,('بيان العهد والتسويات'!$C163=المنصرف!$C$3:$C$717)*1,المنصرف!$G$3:$G$717)</f>
        <v>0</v>
      </c>
      <c r="BK163" s="160">
        <f>SUMPRODUCT((BJ$3=المنصرف!$E$3:$E$717)*1,('بيان العهد والتسويات'!$C163=المنصرف!$C$3:$C$717)*1,المنصرف!$J$3:$J$717)</f>
        <v>0</v>
      </c>
      <c r="BL163" s="160">
        <f>SUMPRODUCT((BL$3=المنصرف!$E$3:$E$717)*1,('بيان العهد والتسويات'!$C163=المنصرف!$C$3:$C$717)*1,المنصرف!$G$3:$G$717)</f>
        <v>0</v>
      </c>
      <c r="BM163" s="160">
        <f>SUMPRODUCT((BL$3=المنصرف!$E$3:$E$717)*1,('بيان العهد والتسويات'!$C163=المنصرف!$C$3:$C$717)*1,المنصرف!$J$3:$J$717)</f>
        <v>0</v>
      </c>
      <c r="BN163" s="160">
        <f>SUMPRODUCT((BN$3=المنصرف!$E$3:$E$717)*1,('بيان العهد والتسويات'!$C163=المنصرف!$C$3:$C$717)*1,المنصرف!$G$3:$G$717)</f>
        <v>0</v>
      </c>
      <c r="BO163" s="160">
        <f>SUMPRODUCT((BN$3=المنصرف!$E$3:$E$717)*1,('بيان العهد والتسويات'!$C163=المنصرف!$C$3:$C$717)*1,المنصرف!$J$3:$J$717)</f>
        <v>0</v>
      </c>
      <c r="BP163" s="160">
        <f>SUMPRODUCT((BP$3=المنصرف!$E$3:$E$717)*1,('بيان العهد والتسويات'!$C163=المنصرف!$C$3:$C$717)*1,المنصرف!$G$3:$G$717)</f>
        <v>0</v>
      </c>
      <c r="BQ163" s="160">
        <f>SUMPRODUCT((BP$3=المنصرف!$E$3:$E$717)*1,('بيان العهد والتسويات'!$C163=المنصرف!$C$3:$C$717)*1,المنصرف!$J$3:$J$717)</f>
        <v>0</v>
      </c>
      <c r="BR163" s="160">
        <f>SUMPRODUCT((BR$3=المنصرف!$E$3:$E$717)*1,('بيان العهد والتسويات'!$C163=المنصرف!$C$3:$C$717)*1,المنصرف!$G$3:$G$717)</f>
        <v>0</v>
      </c>
      <c r="BS163" s="160">
        <f>SUMPRODUCT((BR$3=المنصرف!$E$3:$E$717)*1,('بيان العهد والتسويات'!$C163=المنصرف!$C$3:$C$717)*1,المنصرف!$J$3:$J$717)</f>
        <v>0</v>
      </c>
      <c r="BT163" s="160">
        <f>SUMPRODUCT((BT$3=المنصرف!$E$3:$E$717)*1,('بيان العهد والتسويات'!$C163=المنصرف!$C$3:$C$717)*1,المنصرف!$G$3:$G$717)</f>
        <v>0</v>
      </c>
      <c r="BU163" s="160">
        <f>SUMPRODUCT((BT$3=المنصرف!$E$3:$E$717)*1,('بيان العهد والتسويات'!$C163=المنصرف!$C$3:$C$717)*1,المنصرف!$J$3:$J$717)</f>
        <v>0</v>
      </c>
      <c r="BV163" s="160">
        <f>SUMPRODUCT((BV$3=المنصرف!$E$3:$E$717)*1,('بيان العهد والتسويات'!$C163=المنصرف!$C$3:$C$717)*1,المنصرف!$G$3:$G$717)</f>
        <v>0</v>
      </c>
      <c r="BW163" s="160">
        <f>SUMPRODUCT((BV$3=المنصرف!$E$3:$E$717)*1,('بيان العهد والتسويات'!$C163=المنصرف!$C$3:$C$717)*1,المنصرف!$J$3:$J$717)</f>
        <v>0</v>
      </c>
      <c r="BX163" s="160">
        <f>SUMPRODUCT((BX$3=المنصرف!$E$3:$E$717)*1,('بيان العهد والتسويات'!$C163=المنصرف!$C$3:$C$717)*1,المنصرف!$G$3:$G$717)</f>
        <v>0</v>
      </c>
      <c r="BY163" s="160">
        <f>SUMPRODUCT((BX$3=المنصرف!$E$3:$E$717)*1,('بيان العهد والتسويات'!$C163=المنصرف!$C$3:$C$717)*1,المنصرف!$J$3:$J$717)</f>
        <v>0</v>
      </c>
      <c r="BZ163" s="160">
        <f>SUMPRODUCT((BZ$3=المنصرف!$E$3:$E$717)*1,('بيان العهد والتسويات'!$C163=المنصرف!$C$3:$C$717)*1,المنصرف!$G$3:$G$717)</f>
        <v>0</v>
      </c>
      <c r="CA163" s="160">
        <f>SUMPRODUCT((BZ$3=المنصرف!$E$3:$E$717)*1,('بيان العهد والتسويات'!$C163=المنصرف!$C$3:$C$717)*1,المنصرف!$J$3:$J$717)</f>
        <v>0</v>
      </c>
      <c r="CB163" s="160">
        <f>SUMPRODUCT((CB$3=المنصرف!$E$3:$E$717)*1,('بيان العهد والتسويات'!$C163=المنصرف!$C$3:$C$717)*1,المنصرف!$G$3:$G$717)</f>
        <v>0</v>
      </c>
      <c r="CC163" s="160">
        <f>SUMPRODUCT((CB$3=المنصرف!$E$3:$E$717)*1,('بيان العهد والتسويات'!$C163=المنصرف!$C$3:$C$717)*1,المنصرف!$J$3:$J$717)</f>
        <v>0</v>
      </c>
      <c r="CD163" s="160">
        <f>SUMPRODUCT((CD$3=المنصرف!$E$3:$E$717)*1,('بيان العهد والتسويات'!$C163=المنصرف!$C$3:$C$717)*1,المنصرف!$G$3:$G$717)</f>
        <v>0</v>
      </c>
      <c r="CE163" s="160">
        <f>SUMPRODUCT((CD$3=المنصرف!$E$3:$E$717)*1,('بيان العهد والتسويات'!$C163=المنصرف!$C$3:$C$717)*1,المنصرف!$J$3:$J$717)</f>
        <v>0</v>
      </c>
      <c r="CF163" s="160">
        <f>SUMPRODUCT((CF$3=المنصرف!$E$3:$E$717)*1,('بيان العهد والتسويات'!$C163=المنصرف!$C$3:$C$717)*1,المنصرف!$G$3:$G$717)</f>
        <v>0</v>
      </c>
      <c r="CG163" s="160">
        <f>SUMPRODUCT((CF$3=المنصرف!$E$3:$E$717)*1,('بيان العهد والتسويات'!$C163=المنصرف!$C$3:$C$717)*1,المنصرف!$J$3:$J$717)</f>
        <v>0</v>
      </c>
      <c r="CH163" s="160">
        <f>SUMPRODUCT((CH$3=المنصرف!$E$3:$E$717)*1,('بيان العهد والتسويات'!$C163=المنصرف!$C$3:$C$717)*1,المنصرف!$G$3:$G$717)</f>
        <v>0</v>
      </c>
      <c r="CI163" s="160">
        <f>SUMPRODUCT((CH$3=المنصرف!$E$3:$E$717)*1,('بيان العهد والتسويات'!$C163=المنصرف!$C$3:$C$717)*1,المنصرف!$J$3:$J$717)</f>
        <v>0</v>
      </c>
      <c r="CJ163" s="160">
        <f>SUMPRODUCT((CJ$3=المنصرف!$E$3:$E$717)*1,('بيان العهد والتسويات'!$C163=المنصرف!$C$3:$C$717)*1,المنصرف!$G$3:$G$717)</f>
        <v>0</v>
      </c>
      <c r="CK163" s="160">
        <f>SUMPRODUCT((CJ$3=المنصرف!$E$3:$E$717)*1,('بيان العهد والتسويات'!$C163=المنصرف!$C$3:$C$717)*1,المنصرف!$J$3:$J$717)</f>
        <v>0</v>
      </c>
      <c r="CL163" s="160">
        <f>SUMPRODUCT((CL$3=المنصرف!$E$3:$E$717)*1,('بيان العهد والتسويات'!$C163=المنصرف!$C$3:$C$717)*1,المنصرف!$G$3:$G$717)</f>
        <v>0</v>
      </c>
      <c r="CM163" s="160">
        <f>SUMPRODUCT((CL$3=المنصرف!$E$3:$E$717)*1,('بيان العهد والتسويات'!$C163=المنصرف!$C$3:$C$717)*1,المنصرف!$J$3:$J$717)</f>
        <v>0</v>
      </c>
      <c r="CN163" s="160">
        <f>SUMPRODUCT((CN$3=المنصرف!$E$3:$E$717)*1,('بيان العهد والتسويات'!$C163=المنصرف!$C$3:$C$717)*1,المنصرف!$G$3:$G$717)</f>
        <v>0</v>
      </c>
      <c r="CO163" s="160">
        <f>SUMPRODUCT((CN$3=المنصرف!$E$3:$E$717)*1,('بيان العهد والتسويات'!$C163=المنصرف!$C$3:$C$717)*1,المنصرف!$J$3:$J$717)</f>
        <v>0</v>
      </c>
      <c r="CP163" s="160">
        <f>SUMPRODUCT((CP$3=المنصرف!$E$3:$E$717)*1,('بيان العهد والتسويات'!$C163=المنصرف!$C$3:$C$717)*1,المنصرف!$G$3:$G$717)</f>
        <v>0</v>
      </c>
      <c r="CQ163" s="160">
        <f>SUMPRODUCT((CP$3=المنصرف!$E$3:$E$717)*1,('بيان العهد والتسويات'!$C163=المنصرف!$C$3:$C$717)*1,المنصرف!$J$3:$J$717)</f>
        <v>0</v>
      </c>
      <c r="CR163" s="160">
        <f>SUMPRODUCT((CR$3=المنصرف!$E$3:$E$717)*1,('بيان العهد والتسويات'!$C163=المنصرف!$C$3:$C$717)*1,المنصرف!$G$3:$G$717)</f>
        <v>0</v>
      </c>
      <c r="CS163" s="160">
        <f>SUMPRODUCT((CR$3=المنصرف!$E$3:$E$717)*1,('بيان العهد والتسويات'!$C163=المنصرف!$C$3:$C$717)*1,المنصرف!$J$3:$J$717)</f>
        <v>0</v>
      </c>
      <c r="CT163" s="160">
        <f>SUMPRODUCT((CT$3=المنصرف!$E$3:$E$717)*1,('بيان العهد والتسويات'!$C163=المنصرف!$C$3:$C$717)*1,المنصرف!$G$3:$G$717)</f>
        <v>0</v>
      </c>
      <c r="CU163" s="160">
        <f>SUMPRODUCT((CT$3=المنصرف!$E$3:$E$717)*1,('بيان العهد والتسويات'!$C163=المنصرف!$C$3:$C$717)*1,المنصرف!$J$3:$J$717)</f>
        <v>0</v>
      </c>
      <c r="CV163" s="160">
        <f>SUMPRODUCT((CV$3=المنصرف!$E$3:$E$717)*1,('بيان العهد والتسويات'!$C163=المنصرف!$C$3:$C$717)*1,المنصرف!$G$3:$G$717)</f>
        <v>0</v>
      </c>
      <c r="CW163" s="160">
        <f>SUMPRODUCT((CV$3=المنصرف!$E$3:$E$717)*1,('بيان العهد والتسويات'!$C163=المنصرف!$C$3:$C$717)*1,المنصرف!$J$3:$J$717)</f>
        <v>0</v>
      </c>
      <c r="CX163" s="160">
        <f>SUMPRODUCT((CX$3=المنصرف!$E$3:$E$717)*1,('بيان العهد والتسويات'!$C163=المنصرف!$C$3:$C$717)*1,المنصرف!$G$3:$G$717)</f>
        <v>0</v>
      </c>
      <c r="CY163" s="160">
        <f>SUMPRODUCT((CX$3=المنصرف!$E$3:$E$717)*1,('بيان العهد والتسويات'!$C163=المنصرف!$C$3:$C$717)*1,المنصرف!$J$3:$J$717)</f>
        <v>0</v>
      </c>
      <c r="CZ163" s="160">
        <f>SUMPRODUCT((CZ$3=المنصرف!$E$3:$E$717)*1,('بيان العهد والتسويات'!$C163=المنصرف!$C$3:$C$717)*1,المنصرف!$G$3:$G$717)</f>
        <v>0</v>
      </c>
      <c r="DA163" s="160">
        <f>SUMPRODUCT((CZ$3=المنصرف!$E$3:$E$717)*1,('بيان العهد والتسويات'!$C163=المنصرف!$C$3:$C$717)*1,المنصرف!$J$3:$J$717)</f>
        <v>0</v>
      </c>
    </row>
    <row r="164" spans="3:105" ht="20.25" x14ac:dyDescent="0.15">
      <c r="C164" s="134">
        <v>45996</v>
      </c>
      <c r="D164" s="121">
        <f>SUMPRODUCT(($D$3=المنصرف!$E$3:$E$717)*1,('بيان العهد والتسويات'!$C164=المنصرف!$C$3:$C$717)*1,المنصرف!$G$3:$G$717)</f>
        <v>0</v>
      </c>
      <c r="E164" s="122">
        <f>SUMPRODUCT(($D$3=المنصرف!$E$3:$E$717)*1,('بيان العهد والتسويات'!$C164=المنصرف!$C$3:$C$717)*1,المنصرف!$J$3:$J$717)</f>
        <v>0</v>
      </c>
      <c r="F164" s="124">
        <f>SUMPRODUCT(($F$3=المنصرف!$E$3:$E$717)*1,('بيان العهد والتسويات'!$C164=المنصرف!$C$3:$C$717)*1,المنصرف!$G$3:$G$717)</f>
        <v>0</v>
      </c>
      <c r="G164" s="123">
        <f>SUMPRODUCT(($F$3=المنصرف!$E$3:$E$717)*1,('بيان العهد والتسويات'!$C164=المنصرف!$C$3:$C$717)*1,المنصرف!$J$3:$J$717)</f>
        <v>0</v>
      </c>
      <c r="H164" s="121">
        <f>SUMPRODUCT(($H$3=المنصرف!$E$3:$E$717)*1,('بيان العهد والتسويات'!$C164=المنصرف!$C$3:$C$717)*1,المنصرف!$G$3:$G$717)</f>
        <v>0</v>
      </c>
      <c r="I164" s="122">
        <f>SUMPRODUCT(($H$3=المنصرف!$E$3:$E$717)*1,('بيان العهد والتسويات'!$C164=المنصرف!$C$3:$C$717)*1,المنصرف!$J$3:$J$717)</f>
        <v>0</v>
      </c>
      <c r="J164" s="124">
        <f>SUMPRODUCT(($J$3=المنصرف!$E$3:$E$717)*1,('بيان العهد والتسويات'!$C164=المنصرف!$C$3:$C$717)*1,المنصرف!$G$3:$G$717)</f>
        <v>0</v>
      </c>
      <c r="K164" s="123">
        <f>SUMPRODUCT(($J$3=المنصرف!$E$3:$E$717)*1,('بيان العهد والتسويات'!$C164=المنصرف!$C$3:$C$717)*1,المنصرف!$J$3:$J$717)</f>
        <v>0</v>
      </c>
      <c r="L164" s="121">
        <f>SUMPRODUCT(($L$3=المنصرف!$E$3:$E$717)*1,('بيان العهد والتسويات'!$C164=المنصرف!$C$3:$C$717)*1,المنصرف!$G$3:$G$717)</f>
        <v>0</v>
      </c>
      <c r="M164" s="122">
        <f>SUMPRODUCT(($L$3=المنصرف!$E$3:$E$717)*1,('بيان العهد والتسويات'!$C164=المنصرف!$C$3:$C$717)*1,المنصرف!$J$3:$J$717)</f>
        <v>0</v>
      </c>
      <c r="N164" s="124">
        <f>SUMPRODUCT(($N$3=المنصرف!$E$3:$E$717)*1,('بيان العهد والتسويات'!$C164=المنصرف!$C$3:$C$717)*1,المنصرف!$G$3:$G$717)</f>
        <v>0</v>
      </c>
      <c r="O164" s="123">
        <f>SUMPRODUCT(($N$3=المنصرف!$E$3:$E$717)*1,('بيان العهد والتسويات'!$C164=المنصرف!$C$3:$C$717)*1,المنصرف!$J$3:$J$717)</f>
        <v>0</v>
      </c>
      <c r="P164" s="121">
        <f>SUMPRODUCT(($P$3=المنصرف!$E$3:$E$717)*1,('بيان العهد والتسويات'!$C164=المنصرف!$C$3:$C$717)*1,المنصرف!$G$3:$G$717)</f>
        <v>0</v>
      </c>
      <c r="Q164" s="122">
        <f>SUMPRODUCT(($P$3=المنصرف!$E$3:$E$717)*1,('بيان العهد والتسويات'!$C164=المنصرف!$C$3:$C$717)*1,المنصرف!$J$3:$J$717)</f>
        <v>0</v>
      </c>
      <c r="R164" s="124">
        <f>SUMPRODUCT(($R$3=المنصرف!$E$3:$E$717)*1,('بيان العهد والتسويات'!$C164=المنصرف!$C$3:$C$717)*1,المنصرف!$G$3:$G$717)</f>
        <v>0</v>
      </c>
      <c r="S164" s="123">
        <f>SUMPRODUCT(($R$3=المنصرف!$E$3:$E$717)*1,('بيان العهد والتسويات'!$C164=المنصرف!$C$3:$C$717)*1,المنصرف!$J$3:$J$717)</f>
        <v>0</v>
      </c>
      <c r="T164" s="121">
        <f>SUMPRODUCT(($T$3=المنصرف!$E$3:$E$717)*1,('بيان العهد والتسويات'!$C164=المنصرف!$C$3:$C$717)*1,المنصرف!$G$3:$G$717)</f>
        <v>0</v>
      </c>
      <c r="U164" s="122">
        <f>SUMPRODUCT(($T$3=المنصرف!$E$3:$E$717)*1,('بيان العهد والتسويات'!$C164=المنصرف!$C$3:$C$717)*1,المنصرف!$J$3:$J$717)</f>
        <v>0</v>
      </c>
      <c r="V164" s="124">
        <f>SUMPRODUCT(($V$3=المنصرف!$E$3:$E$717)*1,('بيان العهد والتسويات'!$C164=المنصرف!$C$3:$C$717)*1,المنصرف!$G$3:$G$717)</f>
        <v>0</v>
      </c>
      <c r="W164" s="123">
        <f>SUMPRODUCT(($V$3=المنصرف!$E$3:$E$717)*1,('بيان العهد والتسويات'!$C164=المنصرف!$C$3:$C$717)*1,المنصرف!$J$3:$J$717)</f>
        <v>0</v>
      </c>
      <c r="X164" s="121">
        <f>SUMPRODUCT(($X$3=المنصرف!$E$3:$E$717)*1,('بيان العهد والتسويات'!$C164=المنصرف!$C$3:$C$717)*1,المنصرف!$G$3:$G$717)</f>
        <v>0</v>
      </c>
      <c r="Y164" s="122">
        <f>SUMPRODUCT(($X$3=المنصرف!$E$3:$E$717)*1,('بيان العهد والتسويات'!$C164=المنصرف!$C$3:$C$717)*1,المنصرف!$J$3:$J$717)</f>
        <v>0</v>
      </c>
      <c r="Z164" s="124">
        <f>SUMPRODUCT(($Z$3=المنصرف!$E$3:$E$717)*1,('بيان العهد والتسويات'!$C164=المنصرف!$C$3:$C$717)*1,المنصرف!$G$3:$G$717)</f>
        <v>0</v>
      </c>
      <c r="AA164" s="123">
        <f>SUMPRODUCT(($Z$3=المنصرف!$E$3:$E$717)*1,('بيان العهد والتسويات'!$C164=المنصرف!$C$3:$C$717)*1,المنصرف!$J$3:$J$717)</f>
        <v>0</v>
      </c>
      <c r="AB164" s="121">
        <f>SUMPRODUCT(($AB$3=المنصرف!$E$3:$E$717)*1,('بيان العهد والتسويات'!$C164=المنصرف!$C$3:$C$717)*1,المنصرف!$G$3:$G$717)</f>
        <v>0</v>
      </c>
      <c r="AC164" s="122">
        <f>SUMPRODUCT(($AB$3=المنصرف!$E$3:$E$717)*1,('بيان العهد والتسويات'!$C164=المنصرف!$C$3:$C$717)*1,المنصرف!$J$3:$J$717)</f>
        <v>0</v>
      </c>
      <c r="AD164" s="124">
        <f>SUMPRODUCT(($AD$3=المنصرف!$E$3:$E$717)*1,('بيان العهد والتسويات'!$C164=المنصرف!$C$3:$C$717)*1,المنصرف!$G$3:$G$717)</f>
        <v>0</v>
      </c>
      <c r="AE164" s="123">
        <f>SUMPRODUCT(($AD$3=المنصرف!$E$3:$E$717)*1,('بيان العهد والتسويات'!$C164=المنصرف!$C$3:$C$717)*1,المنصرف!$J$3:$J$717)</f>
        <v>0</v>
      </c>
      <c r="AF164" s="121">
        <f>SUMPRODUCT(($AF$3=المنصرف!$E$3:$E$717)*1,('بيان العهد والتسويات'!$C164=المنصرف!$C$3:$C$717)*1,المنصرف!$G$3:$G$717)</f>
        <v>0</v>
      </c>
      <c r="AG164" s="122">
        <f>SUMPRODUCT(($AF$3=المنصرف!$E$3:$E$717)*1,('بيان العهد والتسويات'!$C164=المنصرف!$C$3:$C$717)*1,المنصرف!$J$3:$J$717)</f>
        <v>0</v>
      </c>
      <c r="AH164" s="124">
        <f>SUMPRODUCT(($AH$3=المنصرف!$E$3:$E$717)*1,('بيان العهد والتسويات'!$C164=المنصرف!$C$3:$C$717)*1,المنصرف!$G$3:$G$717)</f>
        <v>0</v>
      </c>
      <c r="AI164" s="123">
        <f>SUMPRODUCT(($AH$3=المنصرف!$E$3:$E$717)*1,('بيان العهد والتسويات'!$C164=المنصرف!$C$3:$C$717)*1,المنصرف!$J$3:$J$717)</f>
        <v>0</v>
      </c>
      <c r="AJ164" s="145">
        <f>SUMPRODUCT((AJ$3=المنصرف!$E$3:$E$717)*1,('بيان العهد والتسويات'!$C164=المنصرف!$C$3:$C$717)*1,المنصرف!$G$3:$G$717)</f>
        <v>0</v>
      </c>
      <c r="AK164" s="145">
        <f>SUMPRODUCT((AJ$3=المنصرف!$E$3:$E$717)*1,('بيان العهد والتسويات'!$C164=المنصرف!$C$3:$C$717)*1,المنصرف!$J$3:$J$717)</f>
        <v>0</v>
      </c>
      <c r="AL164" s="161">
        <f>SUMPRODUCT((AL$3=المنصرف!$E$3:$E$717)*1,('بيان العهد والتسويات'!$C164=المنصرف!$C$3:$C$717)*1,المنصرف!$G$3:$G$717)</f>
        <v>0</v>
      </c>
      <c r="AM164" s="161">
        <f>SUMPRODUCT((AL$3=المنصرف!$E$3:$E$717)*1,('بيان العهد والتسويات'!$C164=المنصرف!$C$3:$C$717)*1,المنصرف!$J$3:$J$717)</f>
        <v>0</v>
      </c>
      <c r="AN164" s="160">
        <f>SUMPRODUCT((AN$3=المنصرف!$E$3:$E$717)*1,('بيان العهد والتسويات'!$C164=المنصرف!$C$3:$C$717)*1,المنصرف!$G$3:$G$717)</f>
        <v>0</v>
      </c>
      <c r="AO164" s="160">
        <f>SUMPRODUCT((AN$3=المنصرف!$E$3:$E$717)*1,('بيان العهد والتسويات'!$C164=المنصرف!$C$3:$C$717)*1,المنصرف!$J$3:$J$717)</f>
        <v>0</v>
      </c>
      <c r="AP164" s="160">
        <f>SUMPRODUCT((AP$3=المنصرف!$E$3:$E$717)*1,('بيان العهد والتسويات'!$C164=المنصرف!$C$3:$C$717)*1,المنصرف!$G$3:$G$717)</f>
        <v>0</v>
      </c>
      <c r="AQ164" s="160">
        <f>SUMPRODUCT((AP$3=المنصرف!$E$3:$E$717)*1,('بيان العهد والتسويات'!$C164=المنصرف!$C$3:$C$717)*1,المنصرف!$J$3:$J$717)</f>
        <v>0</v>
      </c>
      <c r="AR164" s="160">
        <f>SUMPRODUCT((AR$3=المنصرف!$E$3:$E$717)*1,('بيان العهد والتسويات'!$C164=المنصرف!$C$3:$C$717)*1,المنصرف!$G$3:$G$717)</f>
        <v>0</v>
      </c>
      <c r="AS164" s="160">
        <f>SUMPRODUCT((AR$3=المنصرف!$E$3:$E$717)*1,('بيان العهد والتسويات'!$C164=المنصرف!$C$3:$C$717)*1,المنصرف!$J$3:$J$717)</f>
        <v>0</v>
      </c>
      <c r="AT164" s="160">
        <f>SUMPRODUCT((AT$3=المنصرف!$E$3:$E$717)*1,('بيان العهد والتسويات'!$C164=المنصرف!$C$3:$C$717)*1,المنصرف!$G$3:$G$717)</f>
        <v>0</v>
      </c>
      <c r="AU164" s="160">
        <f>SUMPRODUCT((AT$3=المنصرف!$E$3:$E$717)*1,('بيان العهد والتسويات'!$C164=المنصرف!$C$3:$C$717)*1,المنصرف!$J$3:$J$717)</f>
        <v>0</v>
      </c>
      <c r="AV164" s="160">
        <f>SUMPRODUCT((AV$3=المنصرف!$E$3:$E$717)*1,('بيان العهد والتسويات'!$C164=المنصرف!$C$3:$C$717)*1,المنصرف!$G$3:$G$717)</f>
        <v>0</v>
      </c>
      <c r="AW164" s="160">
        <f>SUMPRODUCT((AV$3=المنصرف!$E$3:$E$717)*1,('بيان العهد والتسويات'!$C164=المنصرف!$C$3:$C$717)*1,المنصرف!$J$3:$J$717)</f>
        <v>0</v>
      </c>
      <c r="AX164" s="160">
        <f>SUMPRODUCT((AX$3=المنصرف!$E$3:$E$717)*1,('بيان العهد والتسويات'!$C164=المنصرف!$C$3:$C$717)*1,المنصرف!$G$3:$G$717)</f>
        <v>0</v>
      </c>
      <c r="AY164" s="160">
        <f>SUMPRODUCT((AX$3=المنصرف!$E$3:$E$717)*1,('بيان العهد والتسويات'!$C164=المنصرف!$C$3:$C$717)*1,المنصرف!$J$3:$J$717)</f>
        <v>0</v>
      </c>
      <c r="AZ164" s="160">
        <f>SUMPRODUCT((AZ$3=المنصرف!$E$3:$E$717)*1,('بيان العهد والتسويات'!$C164=المنصرف!$C$3:$C$717)*1,المنصرف!$G$3:$G$717)</f>
        <v>0</v>
      </c>
      <c r="BA164" s="160">
        <f>SUMPRODUCT((AZ$3=المنصرف!$E$3:$E$717)*1,('بيان العهد والتسويات'!$C164=المنصرف!$C$3:$C$717)*1,المنصرف!$J$3:$J$717)</f>
        <v>0</v>
      </c>
      <c r="BB164" s="160">
        <f>SUMPRODUCT((BB$3=المنصرف!$E$3:$E$717)*1,('بيان العهد والتسويات'!$C164=المنصرف!$C$3:$C$717)*1,المنصرف!$G$3:$G$717)</f>
        <v>0</v>
      </c>
      <c r="BC164" s="160">
        <f>SUMPRODUCT((BB$3=المنصرف!$E$3:$E$717)*1,('بيان العهد والتسويات'!$C164=المنصرف!$C$3:$C$717)*1,المنصرف!$J$3:$J$717)</f>
        <v>0</v>
      </c>
      <c r="BD164" s="160">
        <f>SUMPRODUCT((BD$3=المنصرف!$E$3:$E$717)*1,('بيان العهد والتسويات'!$C164=المنصرف!$C$3:$C$717)*1,المنصرف!$G$3:$G$717)</f>
        <v>0</v>
      </c>
      <c r="BE164" s="160">
        <f>SUMPRODUCT((BD$3=المنصرف!$E$3:$E$717)*1,('بيان العهد والتسويات'!$C164=المنصرف!$C$3:$C$717)*1,المنصرف!$J$3:$J$717)</f>
        <v>0</v>
      </c>
      <c r="BF164" s="160">
        <f>SUMPRODUCT((BF$3=المنصرف!$E$3:$E$717)*1,('بيان العهد والتسويات'!$C164=المنصرف!$C$3:$C$717)*1,المنصرف!$G$3:$G$717)</f>
        <v>0</v>
      </c>
      <c r="BG164" s="160">
        <f>SUMPRODUCT((BF$3=المنصرف!$E$3:$E$717)*1,('بيان العهد والتسويات'!$C164=المنصرف!$C$3:$C$717)*1,المنصرف!$J$3:$J$717)</f>
        <v>0</v>
      </c>
      <c r="BH164" s="160">
        <f>SUMPRODUCT((BH$3=المنصرف!$E$3:$E$717)*1,('بيان العهد والتسويات'!$C164=المنصرف!$C$3:$C$717)*1,المنصرف!$G$3:$G$717)</f>
        <v>0</v>
      </c>
      <c r="BI164" s="160">
        <f>SUMPRODUCT((BH$3=المنصرف!$E$3:$E$717)*1,('بيان العهد والتسويات'!$C164=المنصرف!$C$3:$C$717)*1,المنصرف!$J$3:$J$717)</f>
        <v>0</v>
      </c>
      <c r="BJ164" s="160">
        <f>SUMPRODUCT((BJ$3=المنصرف!$E$3:$E$717)*1,('بيان العهد والتسويات'!$C164=المنصرف!$C$3:$C$717)*1,المنصرف!$G$3:$G$717)</f>
        <v>0</v>
      </c>
      <c r="BK164" s="160">
        <f>SUMPRODUCT((BJ$3=المنصرف!$E$3:$E$717)*1,('بيان العهد والتسويات'!$C164=المنصرف!$C$3:$C$717)*1,المنصرف!$J$3:$J$717)</f>
        <v>0</v>
      </c>
      <c r="BL164" s="160">
        <f>SUMPRODUCT((BL$3=المنصرف!$E$3:$E$717)*1,('بيان العهد والتسويات'!$C164=المنصرف!$C$3:$C$717)*1,المنصرف!$G$3:$G$717)</f>
        <v>0</v>
      </c>
      <c r="BM164" s="160">
        <f>SUMPRODUCT((BL$3=المنصرف!$E$3:$E$717)*1,('بيان العهد والتسويات'!$C164=المنصرف!$C$3:$C$717)*1,المنصرف!$J$3:$J$717)</f>
        <v>0</v>
      </c>
      <c r="BN164" s="160">
        <f>SUMPRODUCT((BN$3=المنصرف!$E$3:$E$717)*1,('بيان العهد والتسويات'!$C164=المنصرف!$C$3:$C$717)*1,المنصرف!$G$3:$G$717)</f>
        <v>0</v>
      </c>
      <c r="BO164" s="160">
        <f>SUMPRODUCT((BN$3=المنصرف!$E$3:$E$717)*1,('بيان العهد والتسويات'!$C164=المنصرف!$C$3:$C$717)*1,المنصرف!$J$3:$J$717)</f>
        <v>0</v>
      </c>
      <c r="BP164" s="160">
        <f>SUMPRODUCT((BP$3=المنصرف!$E$3:$E$717)*1,('بيان العهد والتسويات'!$C164=المنصرف!$C$3:$C$717)*1,المنصرف!$G$3:$G$717)</f>
        <v>0</v>
      </c>
      <c r="BQ164" s="160">
        <f>SUMPRODUCT((BP$3=المنصرف!$E$3:$E$717)*1,('بيان العهد والتسويات'!$C164=المنصرف!$C$3:$C$717)*1,المنصرف!$J$3:$J$717)</f>
        <v>0</v>
      </c>
      <c r="BR164" s="160">
        <f>SUMPRODUCT((BR$3=المنصرف!$E$3:$E$717)*1,('بيان العهد والتسويات'!$C164=المنصرف!$C$3:$C$717)*1,المنصرف!$G$3:$G$717)</f>
        <v>0</v>
      </c>
      <c r="BS164" s="160">
        <f>SUMPRODUCT((BR$3=المنصرف!$E$3:$E$717)*1,('بيان العهد والتسويات'!$C164=المنصرف!$C$3:$C$717)*1,المنصرف!$J$3:$J$717)</f>
        <v>0</v>
      </c>
      <c r="BT164" s="160">
        <f>SUMPRODUCT((BT$3=المنصرف!$E$3:$E$717)*1,('بيان العهد والتسويات'!$C164=المنصرف!$C$3:$C$717)*1,المنصرف!$G$3:$G$717)</f>
        <v>0</v>
      </c>
      <c r="BU164" s="160">
        <f>SUMPRODUCT((BT$3=المنصرف!$E$3:$E$717)*1,('بيان العهد والتسويات'!$C164=المنصرف!$C$3:$C$717)*1,المنصرف!$J$3:$J$717)</f>
        <v>0</v>
      </c>
      <c r="BV164" s="160">
        <f>SUMPRODUCT((BV$3=المنصرف!$E$3:$E$717)*1,('بيان العهد والتسويات'!$C164=المنصرف!$C$3:$C$717)*1,المنصرف!$G$3:$G$717)</f>
        <v>0</v>
      </c>
      <c r="BW164" s="160">
        <f>SUMPRODUCT((BV$3=المنصرف!$E$3:$E$717)*1,('بيان العهد والتسويات'!$C164=المنصرف!$C$3:$C$717)*1,المنصرف!$J$3:$J$717)</f>
        <v>0</v>
      </c>
      <c r="BX164" s="160">
        <f>SUMPRODUCT((BX$3=المنصرف!$E$3:$E$717)*1,('بيان العهد والتسويات'!$C164=المنصرف!$C$3:$C$717)*1,المنصرف!$G$3:$G$717)</f>
        <v>0</v>
      </c>
      <c r="BY164" s="160">
        <f>SUMPRODUCT((BX$3=المنصرف!$E$3:$E$717)*1,('بيان العهد والتسويات'!$C164=المنصرف!$C$3:$C$717)*1,المنصرف!$J$3:$J$717)</f>
        <v>0</v>
      </c>
      <c r="BZ164" s="160">
        <f>SUMPRODUCT((BZ$3=المنصرف!$E$3:$E$717)*1,('بيان العهد والتسويات'!$C164=المنصرف!$C$3:$C$717)*1,المنصرف!$G$3:$G$717)</f>
        <v>0</v>
      </c>
      <c r="CA164" s="160">
        <f>SUMPRODUCT((BZ$3=المنصرف!$E$3:$E$717)*1,('بيان العهد والتسويات'!$C164=المنصرف!$C$3:$C$717)*1,المنصرف!$J$3:$J$717)</f>
        <v>0</v>
      </c>
      <c r="CB164" s="160">
        <f>SUMPRODUCT((CB$3=المنصرف!$E$3:$E$717)*1,('بيان العهد والتسويات'!$C164=المنصرف!$C$3:$C$717)*1,المنصرف!$G$3:$G$717)</f>
        <v>0</v>
      </c>
      <c r="CC164" s="160">
        <f>SUMPRODUCT((CB$3=المنصرف!$E$3:$E$717)*1,('بيان العهد والتسويات'!$C164=المنصرف!$C$3:$C$717)*1,المنصرف!$J$3:$J$717)</f>
        <v>0</v>
      </c>
      <c r="CD164" s="160">
        <f>SUMPRODUCT((CD$3=المنصرف!$E$3:$E$717)*1,('بيان العهد والتسويات'!$C164=المنصرف!$C$3:$C$717)*1,المنصرف!$G$3:$G$717)</f>
        <v>0</v>
      </c>
      <c r="CE164" s="160">
        <f>SUMPRODUCT((CD$3=المنصرف!$E$3:$E$717)*1,('بيان العهد والتسويات'!$C164=المنصرف!$C$3:$C$717)*1,المنصرف!$J$3:$J$717)</f>
        <v>0</v>
      </c>
      <c r="CF164" s="160">
        <f>SUMPRODUCT((CF$3=المنصرف!$E$3:$E$717)*1,('بيان العهد والتسويات'!$C164=المنصرف!$C$3:$C$717)*1,المنصرف!$G$3:$G$717)</f>
        <v>0</v>
      </c>
      <c r="CG164" s="160">
        <f>SUMPRODUCT((CF$3=المنصرف!$E$3:$E$717)*1,('بيان العهد والتسويات'!$C164=المنصرف!$C$3:$C$717)*1,المنصرف!$J$3:$J$717)</f>
        <v>0</v>
      </c>
      <c r="CH164" s="160">
        <f>SUMPRODUCT((CH$3=المنصرف!$E$3:$E$717)*1,('بيان العهد والتسويات'!$C164=المنصرف!$C$3:$C$717)*1,المنصرف!$G$3:$G$717)</f>
        <v>0</v>
      </c>
      <c r="CI164" s="160">
        <f>SUMPRODUCT((CH$3=المنصرف!$E$3:$E$717)*1,('بيان العهد والتسويات'!$C164=المنصرف!$C$3:$C$717)*1,المنصرف!$J$3:$J$717)</f>
        <v>0</v>
      </c>
      <c r="CJ164" s="160">
        <f>SUMPRODUCT((CJ$3=المنصرف!$E$3:$E$717)*1,('بيان العهد والتسويات'!$C164=المنصرف!$C$3:$C$717)*1,المنصرف!$G$3:$G$717)</f>
        <v>0</v>
      </c>
      <c r="CK164" s="160">
        <f>SUMPRODUCT((CJ$3=المنصرف!$E$3:$E$717)*1,('بيان العهد والتسويات'!$C164=المنصرف!$C$3:$C$717)*1,المنصرف!$J$3:$J$717)</f>
        <v>0</v>
      </c>
      <c r="CL164" s="160">
        <f>SUMPRODUCT((CL$3=المنصرف!$E$3:$E$717)*1,('بيان العهد والتسويات'!$C164=المنصرف!$C$3:$C$717)*1,المنصرف!$G$3:$G$717)</f>
        <v>0</v>
      </c>
      <c r="CM164" s="160">
        <f>SUMPRODUCT((CL$3=المنصرف!$E$3:$E$717)*1,('بيان العهد والتسويات'!$C164=المنصرف!$C$3:$C$717)*1,المنصرف!$J$3:$J$717)</f>
        <v>0</v>
      </c>
      <c r="CN164" s="160">
        <f>SUMPRODUCT((CN$3=المنصرف!$E$3:$E$717)*1,('بيان العهد والتسويات'!$C164=المنصرف!$C$3:$C$717)*1,المنصرف!$G$3:$G$717)</f>
        <v>0</v>
      </c>
      <c r="CO164" s="160">
        <f>SUMPRODUCT((CN$3=المنصرف!$E$3:$E$717)*1,('بيان العهد والتسويات'!$C164=المنصرف!$C$3:$C$717)*1,المنصرف!$J$3:$J$717)</f>
        <v>0</v>
      </c>
      <c r="CP164" s="160">
        <f>SUMPRODUCT((CP$3=المنصرف!$E$3:$E$717)*1,('بيان العهد والتسويات'!$C164=المنصرف!$C$3:$C$717)*1,المنصرف!$G$3:$G$717)</f>
        <v>0</v>
      </c>
      <c r="CQ164" s="160">
        <f>SUMPRODUCT((CP$3=المنصرف!$E$3:$E$717)*1,('بيان العهد والتسويات'!$C164=المنصرف!$C$3:$C$717)*1,المنصرف!$J$3:$J$717)</f>
        <v>0</v>
      </c>
      <c r="CR164" s="160">
        <f>SUMPRODUCT((CR$3=المنصرف!$E$3:$E$717)*1,('بيان العهد والتسويات'!$C164=المنصرف!$C$3:$C$717)*1,المنصرف!$G$3:$G$717)</f>
        <v>0</v>
      </c>
      <c r="CS164" s="160">
        <f>SUMPRODUCT((CR$3=المنصرف!$E$3:$E$717)*1,('بيان العهد والتسويات'!$C164=المنصرف!$C$3:$C$717)*1,المنصرف!$J$3:$J$717)</f>
        <v>0</v>
      </c>
      <c r="CT164" s="160">
        <f>SUMPRODUCT((CT$3=المنصرف!$E$3:$E$717)*1,('بيان العهد والتسويات'!$C164=المنصرف!$C$3:$C$717)*1,المنصرف!$G$3:$G$717)</f>
        <v>0</v>
      </c>
      <c r="CU164" s="160">
        <f>SUMPRODUCT((CT$3=المنصرف!$E$3:$E$717)*1,('بيان العهد والتسويات'!$C164=المنصرف!$C$3:$C$717)*1,المنصرف!$J$3:$J$717)</f>
        <v>0</v>
      </c>
      <c r="CV164" s="160">
        <f>SUMPRODUCT((CV$3=المنصرف!$E$3:$E$717)*1,('بيان العهد والتسويات'!$C164=المنصرف!$C$3:$C$717)*1,المنصرف!$G$3:$G$717)</f>
        <v>0</v>
      </c>
      <c r="CW164" s="160">
        <f>SUMPRODUCT((CV$3=المنصرف!$E$3:$E$717)*1,('بيان العهد والتسويات'!$C164=المنصرف!$C$3:$C$717)*1,المنصرف!$J$3:$J$717)</f>
        <v>0</v>
      </c>
      <c r="CX164" s="160">
        <f>SUMPRODUCT((CX$3=المنصرف!$E$3:$E$717)*1,('بيان العهد والتسويات'!$C164=المنصرف!$C$3:$C$717)*1,المنصرف!$G$3:$G$717)</f>
        <v>0</v>
      </c>
      <c r="CY164" s="160">
        <f>SUMPRODUCT((CX$3=المنصرف!$E$3:$E$717)*1,('بيان العهد والتسويات'!$C164=المنصرف!$C$3:$C$717)*1,المنصرف!$J$3:$J$717)</f>
        <v>0</v>
      </c>
      <c r="CZ164" s="160">
        <f>SUMPRODUCT((CZ$3=المنصرف!$E$3:$E$717)*1,('بيان العهد والتسويات'!$C164=المنصرف!$C$3:$C$717)*1,المنصرف!$G$3:$G$717)</f>
        <v>0</v>
      </c>
      <c r="DA164" s="160">
        <f>SUMPRODUCT((CZ$3=المنصرف!$E$3:$E$717)*1,('بيان العهد والتسويات'!$C164=المنصرف!$C$3:$C$717)*1,المنصرف!$J$3:$J$717)</f>
        <v>0</v>
      </c>
    </row>
    <row r="165" spans="3:105" ht="20.25" x14ac:dyDescent="0.15">
      <c r="C165" s="134">
        <v>45997</v>
      </c>
      <c r="D165" s="121">
        <f>SUMPRODUCT(($D$3=المنصرف!$E$3:$E$717)*1,('بيان العهد والتسويات'!$C165=المنصرف!$C$3:$C$717)*1,المنصرف!$G$3:$G$717)</f>
        <v>0</v>
      </c>
      <c r="E165" s="122">
        <f>SUMPRODUCT(($D$3=المنصرف!$E$3:$E$717)*1,('بيان العهد والتسويات'!$C165=المنصرف!$C$3:$C$717)*1,المنصرف!$J$3:$J$717)</f>
        <v>0</v>
      </c>
      <c r="F165" s="124">
        <f>SUMPRODUCT(($F$3=المنصرف!$E$3:$E$717)*1,('بيان العهد والتسويات'!$C165=المنصرف!$C$3:$C$717)*1,المنصرف!$G$3:$G$717)</f>
        <v>0</v>
      </c>
      <c r="G165" s="123">
        <f>SUMPRODUCT(($F$3=المنصرف!$E$3:$E$717)*1,('بيان العهد والتسويات'!$C165=المنصرف!$C$3:$C$717)*1,المنصرف!$J$3:$J$717)</f>
        <v>0</v>
      </c>
      <c r="H165" s="121">
        <f>SUMPRODUCT(($H$3=المنصرف!$E$3:$E$717)*1,('بيان العهد والتسويات'!$C165=المنصرف!$C$3:$C$717)*1,المنصرف!$G$3:$G$717)</f>
        <v>0</v>
      </c>
      <c r="I165" s="122">
        <f>SUMPRODUCT(($H$3=المنصرف!$E$3:$E$717)*1,('بيان العهد والتسويات'!$C165=المنصرف!$C$3:$C$717)*1,المنصرف!$J$3:$J$717)</f>
        <v>0</v>
      </c>
      <c r="J165" s="124">
        <f>SUMPRODUCT(($J$3=المنصرف!$E$3:$E$717)*1,('بيان العهد والتسويات'!$C165=المنصرف!$C$3:$C$717)*1,المنصرف!$G$3:$G$717)</f>
        <v>0</v>
      </c>
      <c r="K165" s="123">
        <f>SUMPRODUCT(($J$3=المنصرف!$E$3:$E$717)*1,('بيان العهد والتسويات'!$C165=المنصرف!$C$3:$C$717)*1,المنصرف!$J$3:$J$717)</f>
        <v>0</v>
      </c>
      <c r="L165" s="121">
        <f>SUMPRODUCT(($L$3=المنصرف!$E$3:$E$717)*1,('بيان العهد والتسويات'!$C165=المنصرف!$C$3:$C$717)*1,المنصرف!$G$3:$G$717)</f>
        <v>0</v>
      </c>
      <c r="M165" s="122">
        <f>SUMPRODUCT(($L$3=المنصرف!$E$3:$E$717)*1,('بيان العهد والتسويات'!$C165=المنصرف!$C$3:$C$717)*1,المنصرف!$J$3:$J$717)</f>
        <v>0</v>
      </c>
      <c r="N165" s="124">
        <f>SUMPRODUCT(($N$3=المنصرف!$E$3:$E$717)*1,('بيان العهد والتسويات'!$C165=المنصرف!$C$3:$C$717)*1,المنصرف!$G$3:$G$717)</f>
        <v>0</v>
      </c>
      <c r="O165" s="123">
        <f>SUMPRODUCT(($N$3=المنصرف!$E$3:$E$717)*1,('بيان العهد والتسويات'!$C165=المنصرف!$C$3:$C$717)*1,المنصرف!$J$3:$J$717)</f>
        <v>0</v>
      </c>
      <c r="P165" s="121">
        <f>SUMPRODUCT(($P$3=المنصرف!$E$3:$E$717)*1,('بيان العهد والتسويات'!$C165=المنصرف!$C$3:$C$717)*1,المنصرف!$G$3:$G$717)</f>
        <v>0</v>
      </c>
      <c r="Q165" s="122">
        <f>SUMPRODUCT(($P$3=المنصرف!$E$3:$E$717)*1,('بيان العهد والتسويات'!$C165=المنصرف!$C$3:$C$717)*1,المنصرف!$J$3:$J$717)</f>
        <v>0</v>
      </c>
      <c r="R165" s="124">
        <f>SUMPRODUCT(($R$3=المنصرف!$E$3:$E$717)*1,('بيان العهد والتسويات'!$C165=المنصرف!$C$3:$C$717)*1,المنصرف!$G$3:$G$717)</f>
        <v>0</v>
      </c>
      <c r="S165" s="123">
        <f>SUMPRODUCT(($R$3=المنصرف!$E$3:$E$717)*1,('بيان العهد والتسويات'!$C165=المنصرف!$C$3:$C$717)*1,المنصرف!$J$3:$J$717)</f>
        <v>0</v>
      </c>
      <c r="T165" s="121">
        <f>SUMPRODUCT(($T$3=المنصرف!$E$3:$E$717)*1,('بيان العهد والتسويات'!$C165=المنصرف!$C$3:$C$717)*1,المنصرف!$G$3:$G$717)</f>
        <v>0</v>
      </c>
      <c r="U165" s="122">
        <f>SUMPRODUCT(($T$3=المنصرف!$E$3:$E$717)*1,('بيان العهد والتسويات'!$C165=المنصرف!$C$3:$C$717)*1,المنصرف!$J$3:$J$717)</f>
        <v>0</v>
      </c>
      <c r="V165" s="124">
        <f>SUMPRODUCT(($V$3=المنصرف!$E$3:$E$717)*1,('بيان العهد والتسويات'!$C165=المنصرف!$C$3:$C$717)*1,المنصرف!$G$3:$G$717)</f>
        <v>0</v>
      </c>
      <c r="W165" s="123">
        <f>SUMPRODUCT(($V$3=المنصرف!$E$3:$E$717)*1,('بيان العهد والتسويات'!$C165=المنصرف!$C$3:$C$717)*1,المنصرف!$J$3:$J$717)</f>
        <v>0</v>
      </c>
      <c r="X165" s="121">
        <f>SUMPRODUCT(($X$3=المنصرف!$E$3:$E$717)*1,('بيان العهد والتسويات'!$C165=المنصرف!$C$3:$C$717)*1,المنصرف!$G$3:$G$717)</f>
        <v>0</v>
      </c>
      <c r="Y165" s="122">
        <f>SUMPRODUCT(($X$3=المنصرف!$E$3:$E$717)*1,('بيان العهد والتسويات'!$C165=المنصرف!$C$3:$C$717)*1,المنصرف!$J$3:$J$717)</f>
        <v>0</v>
      </c>
      <c r="Z165" s="124">
        <f>SUMPRODUCT(($Z$3=المنصرف!$E$3:$E$717)*1,('بيان العهد والتسويات'!$C165=المنصرف!$C$3:$C$717)*1,المنصرف!$G$3:$G$717)</f>
        <v>0</v>
      </c>
      <c r="AA165" s="123">
        <f>SUMPRODUCT(($Z$3=المنصرف!$E$3:$E$717)*1,('بيان العهد والتسويات'!$C165=المنصرف!$C$3:$C$717)*1,المنصرف!$J$3:$J$717)</f>
        <v>0</v>
      </c>
      <c r="AB165" s="121">
        <f>SUMPRODUCT(($AB$3=المنصرف!$E$3:$E$717)*1,('بيان العهد والتسويات'!$C165=المنصرف!$C$3:$C$717)*1,المنصرف!$G$3:$G$717)</f>
        <v>0</v>
      </c>
      <c r="AC165" s="122">
        <f>SUMPRODUCT(($AB$3=المنصرف!$E$3:$E$717)*1,('بيان العهد والتسويات'!$C165=المنصرف!$C$3:$C$717)*1,المنصرف!$J$3:$J$717)</f>
        <v>0</v>
      </c>
      <c r="AD165" s="124">
        <f>SUMPRODUCT(($AD$3=المنصرف!$E$3:$E$717)*1,('بيان العهد والتسويات'!$C165=المنصرف!$C$3:$C$717)*1,المنصرف!$G$3:$G$717)</f>
        <v>0</v>
      </c>
      <c r="AE165" s="123">
        <f>SUMPRODUCT(($AD$3=المنصرف!$E$3:$E$717)*1,('بيان العهد والتسويات'!$C165=المنصرف!$C$3:$C$717)*1,المنصرف!$J$3:$J$717)</f>
        <v>0</v>
      </c>
      <c r="AF165" s="121">
        <f>SUMPRODUCT(($AF$3=المنصرف!$E$3:$E$717)*1,('بيان العهد والتسويات'!$C165=المنصرف!$C$3:$C$717)*1,المنصرف!$G$3:$G$717)</f>
        <v>0</v>
      </c>
      <c r="AG165" s="122">
        <f>SUMPRODUCT(($AF$3=المنصرف!$E$3:$E$717)*1,('بيان العهد والتسويات'!$C165=المنصرف!$C$3:$C$717)*1,المنصرف!$J$3:$J$717)</f>
        <v>0</v>
      </c>
      <c r="AH165" s="124">
        <f>SUMPRODUCT(($AH$3=المنصرف!$E$3:$E$717)*1,('بيان العهد والتسويات'!$C165=المنصرف!$C$3:$C$717)*1,المنصرف!$G$3:$G$717)</f>
        <v>0</v>
      </c>
      <c r="AI165" s="123">
        <f>SUMPRODUCT(($AH$3=المنصرف!$E$3:$E$717)*1,('بيان العهد والتسويات'!$C165=المنصرف!$C$3:$C$717)*1,المنصرف!$J$3:$J$717)</f>
        <v>0</v>
      </c>
      <c r="AJ165" s="145">
        <f>SUMPRODUCT((AJ$3=المنصرف!$E$3:$E$717)*1,('بيان العهد والتسويات'!$C165=المنصرف!$C$3:$C$717)*1,المنصرف!$G$3:$G$717)</f>
        <v>0</v>
      </c>
      <c r="AK165" s="145">
        <f>SUMPRODUCT((AJ$3=المنصرف!$E$3:$E$717)*1,('بيان العهد والتسويات'!$C165=المنصرف!$C$3:$C$717)*1,المنصرف!$J$3:$J$717)</f>
        <v>0</v>
      </c>
      <c r="AL165" s="161">
        <f>SUMPRODUCT((AL$3=المنصرف!$E$3:$E$717)*1,('بيان العهد والتسويات'!$C165=المنصرف!$C$3:$C$717)*1,المنصرف!$G$3:$G$717)</f>
        <v>0</v>
      </c>
      <c r="AM165" s="161">
        <f>SUMPRODUCT((AL$3=المنصرف!$E$3:$E$717)*1,('بيان العهد والتسويات'!$C165=المنصرف!$C$3:$C$717)*1,المنصرف!$J$3:$J$717)</f>
        <v>0</v>
      </c>
      <c r="AN165" s="160">
        <f>SUMPRODUCT((AN$3=المنصرف!$E$3:$E$717)*1,('بيان العهد والتسويات'!$C165=المنصرف!$C$3:$C$717)*1,المنصرف!$G$3:$G$717)</f>
        <v>0</v>
      </c>
      <c r="AO165" s="160">
        <f>SUMPRODUCT((AN$3=المنصرف!$E$3:$E$717)*1,('بيان العهد والتسويات'!$C165=المنصرف!$C$3:$C$717)*1,المنصرف!$J$3:$J$717)</f>
        <v>0</v>
      </c>
      <c r="AP165" s="160">
        <f>SUMPRODUCT((AP$3=المنصرف!$E$3:$E$717)*1,('بيان العهد والتسويات'!$C165=المنصرف!$C$3:$C$717)*1,المنصرف!$G$3:$G$717)</f>
        <v>0</v>
      </c>
      <c r="AQ165" s="160">
        <f>SUMPRODUCT((AP$3=المنصرف!$E$3:$E$717)*1,('بيان العهد والتسويات'!$C165=المنصرف!$C$3:$C$717)*1,المنصرف!$J$3:$J$717)</f>
        <v>0</v>
      </c>
      <c r="AR165" s="160">
        <f>SUMPRODUCT((AR$3=المنصرف!$E$3:$E$717)*1,('بيان العهد والتسويات'!$C165=المنصرف!$C$3:$C$717)*1,المنصرف!$G$3:$G$717)</f>
        <v>0</v>
      </c>
      <c r="AS165" s="160">
        <f>SUMPRODUCT((AR$3=المنصرف!$E$3:$E$717)*1,('بيان العهد والتسويات'!$C165=المنصرف!$C$3:$C$717)*1,المنصرف!$J$3:$J$717)</f>
        <v>0</v>
      </c>
      <c r="AT165" s="160">
        <f>SUMPRODUCT((AT$3=المنصرف!$E$3:$E$717)*1,('بيان العهد والتسويات'!$C165=المنصرف!$C$3:$C$717)*1,المنصرف!$G$3:$G$717)</f>
        <v>0</v>
      </c>
      <c r="AU165" s="160">
        <f>SUMPRODUCT((AT$3=المنصرف!$E$3:$E$717)*1,('بيان العهد والتسويات'!$C165=المنصرف!$C$3:$C$717)*1,المنصرف!$J$3:$J$717)</f>
        <v>0</v>
      </c>
      <c r="AV165" s="160">
        <f>SUMPRODUCT((AV$3=المنصرف!$E$3:$E$717)*1,('بيان العهد والتسويات'!$C165=المنصرف!$C$3:$C$717)*1,المنصرف!$G$3:$G$717)</f>
        <v>0</v>
      </c>
      <c r="AW165" s="160">
        <f>SUMPRODUCT((AV$3=المنصرف!$E$3:$E$717)*1,('بيان العهد والتسويات'!$C165=المنصرف!$C$3:$C$717)*1,المنصرف!$J$3:$J$717)</f>
        <v>0</v>
      </c>
      <c r="AX165" s="160">
        <f>SUMPRODUCT((AX$3=المنصرف!$E$3:$E$717)*1,('بيان العهد والتسويات'!$C165=المنصرف!$C$3:$C$717)*1,المنصرف!$G$3:$G$717)</f>
        <v>0</v>
      </c>
      <c r="AY165" s="160">
        <f>SUMPRODUCT((AX$3=المنصرف!$E$3:$E$717)*1,('بيان العهد والتسويات'!$C165=المنصرف!$C$3:$C$717)*1,المنصرف!$J$3:$J$717)</f>
        <v>0</v>
      </c>
      <c r="AZ165" s="160">
        <f>SUMPRODUCT((AZ$3=المنصرف!$E$3:$E$717)*1,('بيان العهد والتسويات'!$C165=المنصرف!$C$3:$C$717)*1,المنصرف!$G$3:$G$717)</f>
        <v>0</v>
      </c>
      <c r="BA165" s="160">
        <f>SUMPRODUCT((AZ$3=المنصرف!$E$3:$E$717)*1,('بيان العهد والتسويات'!$C165=المنصرف!$C$3:$C$717)*1,المنصرف!$J$3:$J$717)</f>
        <v>0</v>
      </c>
      <c r="BB165" s="160">
        <f>SUMPRODUCT((BB$3=المنصرف!$E$3:$E$717)*1,('بيان العهد والتسويات'!$C165=المنصرف!$C$3:$C$717)*1,المنصرف!$G$3:$G$717)</f>
        <v>0</v>
      </c>
      <c r="BC165" s="160">
        <f>SUMPRODUCT((BB$3=المنصرف!$E$3:$E$717)*1,('بيان العهد والتسويات'!$C165=المنصرف!$C$3:$C$717)*1,المنصرف!$J$3:$J$717)</f>
        <v>0</v>
      </c>
      <c r="BD165" s="160">
        <f>SUMPRODUCT((BD$3=المنصرف!$E$3:$E$717)*1,('بيان العهد والتسويات'!$C165=المنصرف!$C$3:$C$717)*1,المنصرف!$G$3:$G$717)</f>
        <v>0</v>
      </c>
      <c r="BE165" s="160">
        <f>SUMPRODUCT((BD$3=المنصرف!$E$3:$E$717)*1,('بيان العهد والتسويات'!$C165=المنصرف!$C$3:$C$717)*1,المنصرف!$J$3:$J$717)</f>
        <v>0</v>
      </c>
      <c r="BF165" s="160">
        <f>SUMPRODUCT((BF$3=المنصرف!$E$3:$E$717)*1,('بيان العهد والتسويات'!$C165=المنصرف!$C$3:$C$717)*1,المنصرف!$G$3:$G$717)</f>
        <v>0</v>
      </c>
      <c r="BG165" s="160">
        <f>SUMPRODUCT((BF$3=المنصرف!$E$3:$E$717)*1,('بيان العهد والتسويات'!$C165=المنصرف!$C$3:$C$717)*1,المنصرف!$J$3:$J$717)</f>
        <v>0</v>
      </c>
      <c r="BH165" s="160">
        <f>SUMPRODUCT((BH$3=المنصرف!$E$3:$E$717)*1,('بيان العهد والتسويات'!$C165=المنصرف!$C$3:$C$717)*1,المنصرف!$G$3:$G$717)</f>
        <v>0</v>
      </c>
      <c r="BI165" s="160">
        <f>SUMPRODUCT((BH$3=المنصرف!$E$3:$E$717)*1,('بيان العهد والتسويات'!$C165=المنصرف!$C$3:$C$717)*1,المنصرف!$J$3:$J$717)</f>
        <v>0</v>
      </c>
      <c r="BJ165" s="160">
        <f>SUMPRODUCT((BJ$3=المنصرف!$E$3:$E$717)*1,('بيان العهد والتسويات'!$C165=المنصرف!$C$3:$C$717)*1,المنصرف!$G$3:$G$717)</f>
        <v>0</v>
      </c>
      <c r="BK165" s="160">
        <f>SUMPRODUCT((BJ$3=المنصرف!$E$3:$E$717)*1,('بيان العهد والتسويات'!$C165=المنصرف!$C$3:$C$717)*1,المنصرف!$J$3:$J$717)</f>
        <v>0</v>
      </c>
      <c r="BL165" s="160">
        <f>SUMPRODUCT((BL$3=المنصرف!$E$3:$E$717)*1,('بيان العهد والتسويات'!$C165=المنصرف!$C$3:$C$717)*1,المنصرف!$G$3:$G$717)</f>
        <v>0</v>
      </c>
      <c r="BM165" s="160">
        <f>SUMPRODUCT((BL$3=المنصرف!$E$3:$E$717)*1,('بيان العهد والتسويات'!$C165=المنصرف!$C$3:$C$717)*1,المنصرف!$J$3:$J$717)</f>
        <v>0</v>
      </c>
      <c r="BN165" s="160">
        <f>SUMPRODUCT((BN$3=المنصرف!$E$3:$E$717)*1,('بيان العهد والتسويات'!$C165=المنصرف!$C$3:$C$717)*1,المنصرف!$G$3:$G$717)</f>
        <v>0</v>
      </c>
      <c r="BO165" s="160">
        <f>SUMPRODUCT((BN$3=المنصرف!$E$3:$E$717)*1,('بيان العهد والتسويات'!$C165=المنصرف!$C$3:$C$717)*1,المنصرف!$J$3:$J$717)</f>
        <v>0</v>
      </c>
      <c r="BP165" s="160">
        <f>SUMPRODUCT((BP$3=المنصرف!$E$3:$E$717)*1,('بيان العهد والتسويات'!$C165=المنصرف!$C$3:$C$717)*1,المنصرف!$G$3:$G$717)</f>
        <v>0</v>
      </c>
      <c r="BQ165" s="160">
        <f>SUMPRODUCT((BP$3=المنصرف!$E$3:$E$717)*1,('بيان العهد والتسويات'!$C165=المنصرف!$C$3:$C$717)*1,المنصرف!$J$3:$J$717)</f>
        <v>0</v>
      </c>
      <c r="BR165" s="160">
        <f>SUMPRODUCT((BR$3=المنصرف!$E$3:$E$717)*1,('بيان العهد والتسويات'!$C165=المنصرف!$C$3:$C$717)*1,المنصرف!$G$3:$G$717)</f>
        <v>0</v>
      </c>
      <c r="BS165" s="160">
        <f>SUMPRODUCT((BR$3=المنصرف!$E$3:$E$717)*1,('بيان العهد والتسويات'!$C165=المنصرف!$C$3:$C$717)*1,المنصرف!$J$3:$J$717)</f>
        <v>0</v>
      </c>
      <c r="BT165" s="160">
        <f>SUMPRODUCT((BT$3=المنصرف!$E$3:$E$717)*1,('بيان العهد والتسويات'!$C165=المنصرف!$C$3:$C$717)*1,المنصرف!$G$3:$G$717)</f>
        <v>0</v>
      </c>
      <c r="BU165" s="160">
        <f>SUMPRODUCT((BT$3=المنصرف!$E$3:$E$717)*1,('بيان العهد والتسويات'!$C165=المنصرف!$C$3:$C$717)*1,المنصرف!$J$3:$J$717)</f>
        <v>0</v>
      </c>
      <c r="BV165" s="160">
        <f>SUMPRODUCT((BV$3=المنصرف!$E$3:$E$717)*1,('بيان العهد والتسويات'!$C165=المنصرف!$C$3:$C$717)*1,المنصرف!$G$3:$G$717)</f>
        <v>0</v>
      </c>
      <c r="BW165" s="160">
        <f>SUMPRODUCT((BV$3=المنصرف!$E$3:$E$717)*1,('بيان العهد والتسويات'!$C165=المنصرف!$C$3:$C$717)*1,المنصرف!$J$3:$J$717)</f>
        <v>0</v>
      </c>
      <c r="BX165" s="160">
        <f>SUMPRODUCT((BX$3=المنصرف!$E$3:$E$717)*1,('بيان العهد والتسويات'!$C165=المنصرف!$C$3:$C$717)*1,المنصرف!$G$3:$G$717)</f>
        <v>0</v>
      </c>
      <c r="BY165" s="160">
        <f>SUMPRODUCT((BX$3=المنصرف!$E$3:$E$717)*1,('بيان العهد والتسويات'!$C165=المنصرف!$C$3:$C$717)*1,المنصرف!$J$3:$J$717)</f>
        <v>0</v>
      </c>
      <c r="BZ165" s="160">
        <f>SUMPRODUCT((BZ$3=المنصرف!$E$3:$E$717)*1,('بيان العهد والتسويات'!$C165=المنصرف!$C$3:$C$717)*1,المنصرف!$G$3:$G$717)</f>
        <v>0</v>
      </c>
      <c r="CA165" s="160">
        <f>SUMPRODUCT((BZ$3=المنصرف!$E$3:$E$717)*1,('بيان العهد والتسويات'!$C165=المنصرف!$C$3:$C$717)*1,المنصرف!$J$3:$J$717)</f>
        <v>0</v>
      </c>
      <c r="CB165" s="160">
        <f>SUMPRODUCT((CB$3=المنصرف!$E$3:$E$717)*1,('بيان العهد والتسويات'!$C165=المنصرف!$C$3:$C$717)*1,المنصرف!$G$3:$G$717)</f>
        <v>0</v>
      </c>
      <c r="CC165" s="160">
        <f>SUMPRODUCT((CB$3=المنصرف!$E$3:$E$717)*1,('بيان العهد والتسويات'!$C165=المنصرف!$C$3:$C$717)*1,المنصرف!$J$3:$J$717)</f>
        <v>0</v>
      </c>
      <c r="CD165" s="160">
        <f>SUMPRODUCT((CD$3=المنصرف!$E$3:$E$717)*1,('بيان العهد والتسويات'!$C165=المنصرف!$C$3:$C$717)*1,المنصرف!$G$3:$G$717)</f>
        <v>0</v>
      </c>
      <c r="CE165" s="160">
        <f>SUMPRODUCT((CD$3=المنصرف!$E$3:$E$717)*1,('بيان العهد والتسويات'!$C165=المنصرف!$C$3:$C$717)*1,المنصرف!$J$3:$J$717)</f>
        <v>0</v>
      </c>
      <c r="CF165" s="160">
        <f>SUMPRODUCT((CF$3=المنصرف!$E$3:$E$717)*1,('بيان العهد والتسويات'!$C165=المنصرف!$C$3:$C$717)*1,المنصرف!$G$3:$G$717)</f>
        <v>0</v>
      </c>
      <c r="CG165" s="160">
        <f>SUMPRODUCT((CF$3=المنصرف!$E$3:$E$717)*1,('بيان العهد والتسويات'!$C165=المنصرف!$C$3:$C$717)*1,المنصرف!$J$3:$J$717)</f>
        <v>0</v>
      </c>
      <c r="CH165" s="160">
        <f>SUMPRODUCT((CH$3=المنصرف!$E$3:$E$717)*1,('بيان العهد والتسويات'!$C165=المنصرف!$C$3:$C$717)*1,المنصرف!$G$3:$G$717)</f>
        <v>0</v>
      </c>
      <c r="CI165" s="160">
        <f>SUMPRODUCT((CH$3=المنصرف!$E$3:$E$717)*1,('بيان العهد والتسويات'!$C165=المنصرف!$C$3:$C$717)*1,المنصرف!$J$3:$J$717)</f>
        <v>0</v>
      </c>
      <c r="CJ165" s="160">
        <f>SUMPRODUCT((CJ$3=المنصرف!$E$3:$E$717)*1,('بيان العهد والتسويات'!$C165=المنصرف!$C$3:$C$717)*1,المنصرف!$G$3:$G$717)</f>
        <v>0</v>
      </c>
      <c r="CK165" s="160">
        <f>SUMPRODUCT((CJ$3=المنصرف!$E$3:$E$717)*1,('بيان العهد والتسويات'!$C165=المنصرف!$C$3:$C$717)*1,المنصرف!$J$3:$J$717)</f>
        <v>0</v>
      </c>
      <c r="CL165" s="160">
        <f>SUMPRODUCT((CL$3=المنصرف!$E$3:$E$717)*1,('بيان العهد والتسويات'!$C165=المنصرف!$C$3:$C$717)*1,المنصرف!$G$3:$G$717)</f>
        <v>0</v>
      </c>
      <c r="CM165" s="160">
        <f>SUMPRODUCT((CL$3=المنصرف!$E$3:$E$717)*1,('بيان العهد والتسويات'!$C165=المنصرف!$C$3:$C$717)*1,المنصرف!$J$3:$J$717)</f>
        <v>0</v>
      </c>
      <c r="CN165" s="160">
        <f>SUMPRODUCT((CN$3=المنصرف!$E$3:$E$717)*1,('بيان العهد والتسويات'!$C165=المنصرف!$C$3:$C$717)*1,المنصرف!$G$3:$G$717)</f>
        <v>0</v>
      </c>
      <c r="CO165" s="160">
        <f>SUMPRODUCT((CN$3=المنصرف!$E$3:$E$717)*1,('بيان العهد والتسويات'!$C165=المنصرف!$C$3:$C$717)*1,المنصرف!$J$3:$J$717)</f>
        <v>0</v>
      </c>
      <c r="CP165" s="160">
        <f>SUMPRODUCT((CP$3=المنصرف!$E$3:$E$717)*1,('بيان العهد والتسويات'!$C165=المنصرف!$C$3:$C$717)*1,المنصرف!$G$3:$G$717)</f>
        <v>0</v>
      </c>
      <c r="CQ165" s="160">
        <f>SUMPRODUCT((CP$3=المنصرف!$E$3:$E$717)*1,('بيان العهد والتسويات'!$C165=المنصرف!$C$3:$C$717)*1,المنصرف!$J$3:$J$717)</f>
        <v>0</v>
      </c>
      <c r="CR165" s="160">
        <f>SUMPRODUCT((CR$3=المنصرف!$E$3:$E$717)*1,('بيان العهد والتسويات'!$C165=المنصرف!$C$3:$C$717)*1,المنصرف!$G$3:$G$717)</f>
        <v>0</v>
      </c>
      <c r="CS165" s="160">
        <f>SUMPRODUCT((CR$3=المنصرف!$E$3:$E$717)*1,('بيان العهد والتسويات'!$C165=المنصرف!$C$3:$C$717)*1,المنصرف!$J$3:$J$717)</f>
        <v>0</v>
      </c>
      <c r="CT165" s="160">
        <f>SUMPRODUCT((CT$3=المنصرف!$E$3:$E$717)*1,('بيان العهد والتسويات'!$C165=المنصرف!$C$3:$C$717)*1,المنصرف!$G$3:$G$717)</f>
        <v>0</v>
      </c>
      <c r="CU165" s="160">
        <f>SUMPRODUCT((CT$3=المنصرف!$E$3:$E$717)*1,('بيان العهد والتسويات'!$C165=المنصرف!$C$3:$C$717)*1,المنصرف!$J$3:$J$717)</f>
        <v>0</v>
      </c>
      <c r="CV165" s="160">
        <f>SUMPRODUCT((CV$3=المنصرف!$E$3:$E$717)*1,('بيان العهد والتسويات'!$C165=المنصرف!$C$3:$C$717)*1,المنصرف!$G$3:$G$717)</f>
        <v>0</v>
      </c>
      <c r="CW165" s="160">
        <f>SUMPRODUCT((CV$3=المنصرف!$E$3:$E$717)*1,('بيان العهد والتسويات'!$C165=المنصرف!$C$3:$C$717)*1,المنصرف!$J$3:$J$717)</f>
        <v>0</v>
      </c>
      <c r="CX165" s="160">
        <f>SUMPRODUCT((CX$3=المنصرف!$E$3:$E$717)*1,('بيان العهد والتسويات'!$C165=المنصرف!$C$3:$C$717)*1,المنصرف!$G$3:$G$717)</f>
        <v>0</v>
      </c>
      <c r="CY165" s="160">
        <f>SUMPRODUCT((CX$3=المنصرف!$E$3:$E$717)*1,('بيان العهد والتسويات'!$C165=المنصرف!$C$3:$C$717)*1,المنصرف!$J$3:$J$717)</f>
        <v>0</v>
      </c>
      <c r="CZ165" s="160">
        <f>SUMPRODUCT((CZ$3=المنصرف!$E$3:$E$717)*1,('بيان العهد والتسويات'!$C165=المنصرف!$C$3:$C$717)*1,المنصرف!$G$3:$G$717)</f>
        <v>0</v>
      </c>
      <c r="DA165" s="160">
        <f>SUMPRODUCT((CZ$3=المنصرف!$E$3:$E$717)*1,('بيان العهد والتسويات'!$C165=المنصرف!$C$3:$C$717)*1,المنصرف!$J$3:$J$717)</f>
        <v>0</v>
      </c>
    </row>
    <row r="166" spans="3:105" ht="20.25" x14ac:dyDescent="0.15">
      <c r="C166" s="134">
        <v>45998</v>
      </c>
      <c r="D166" s="121">
        <f>SUMPRODUCT(($D$3=المنصرف!$E$3:$E$717)*1,('بيان العهد والتسويات'!$C166=المنصرف!$C$3:$C$717)*1,المنصرف!$G$3:$G$717)</f>
        <v>0</v>
      </c>
      <c r="E166" s="122">
        <f>SUMPRODUCT(($D$3=المنصرف!$E$3:$E$717)*1,('بيان العهد والتسويات'!$C166=المنصرف!$C$3:$C$717)*1,المنصرف!$J$3:$J$717)</f>
        <v>0</v>
      </c>
      <c r="F166" s="124">
        <f>SUMPRODUCT(($F$3=المنصرف!$E$3:$E$717)*1,('بيان العهد والتسويات'!$C166=المنصرف!$C$3:$C$717)*1,المنصرف!$G$3:$G$717)</f>
        <v>0</v>
      </c>
      <c r="G166" s="123">
        <f>SUMPRODUCT(($F$3=المنصرف!$E$3:$E$717)*1,('بيان العهد والتسويات'!$C166=المنصرف!$C$3:$C$717)*1,المنصرف!$J$3:$J$717)</f>
        <v>0</v>
      </c>
      <c r="H166" s="121">
        <f>SUMPRODUCT(($H$3=المنصرف!$E$3:$E$717)*1,('بيان العهد والتسويات'!$C166=المنصرف!$C$3:$C$717)*1,المنصرف!$G$3:$G$717)</f>
        <v>0</v>
      </c>
      <c r="I166" s="122">
        <f>SUMPRODUCT(($H$3=المنصرف!$E$3:$E$717)*1,('بيان العهد والتسويات'!$C166=المنصرف!$C$3:$C$717)*1,المنصرف!$J$3:$J$717)</f>
        <v>0</v>
      </c>
      <c r="J166" s="124">
        <f>SUMPRODUCT(($J$3=المنصرف!$E$3:$E$717)*1,('بيان العهد والتسويات'!$C166=المنصرف!$C$3:$C$717)*1,المنصرف!$G$3:$G$717)</f>
        <v>0</v>
      </c>
      <c r="K166" s="123">
        <f>SUMPRODUCT(($J$3=المنصرف!$E$3:$E$717)*1,('بيان العهد والتسويات'!$C166=المنصرف!$C$3:$C$717)*1,المنصرف!$J$3:$J$717)</f>
        <v>0</v>
      </c>
      <c r="L166" s="121">
        <f>SUMPRODUCT(($L$3=المنصرف!$E$3:$E$717)*1,('بيان العهد والتسويات'!$C166=المنصرف!$C$3:$C$717)*1,المنصرف!$G$3:$G$717)</f>
        <v>0</v>
      </c>
      <c r="M166" s="122">
        <f>SUMPRODUCT(($L$3=المنصرف!$E$3:$E$717)*1,('بيان العهد والتسويات'!$C166=المنصرف!$C$3:$C$717)*1,المنصرف!$J$3:$J$717)</f>
        <v>0</v>
      </c>
      <c r="N166" s="124">
        <f>SUMPRODUCT(($N$3=المنصرف!$E$3:$E$717)*1,('بيان العهد والتسويات'!$C166=المنصرف!$C$3:$C$717)*1,المنصرف!$G$3:$G$717)</f>
        <v>0</v>
      </c>
      <c r="O166" s="123">
        <f>SUMPRODUCT(($N$3=المنصرف!$E$3:$E$717)*1,('بيان العهد والتسويات'!$C166=المنصرف!$C$3:$C$717)*1,المنصرف!$J$3:$J$717)</f>
        <v>0</v>
      </c>
      <c r="P166" s="121">
        <f>SUMPRODUCT(($P$3=المنصرف!$E$3:$E$717)*1,('بيان العهد والتسويات'!$C166=المنصرف!$C$3:$C$717)*1,المنصرف!$G$3:$G$717)</f>
        <v>0</v>
      </c>
      <c r="Q166" s="122">
        <f>SUMPRODUCT(($P$3=المنصرف!$E$3:$E$717)*1,('بيان العهد والتسويات'!$C166=المنصرف!$C$3:$C$717)*1,المنصرف!$J$3:$J$717)</f>
        <v>0</v>
      </c>
      <c r="R166" s="124">
        <f>SUMPRODUCT(($R$3=المنصرف!$E$3:$E$717)*1,('بيان العهد والتسويات'!$C166=المنصرف!$C$3:$C$717)*1,المنصرف!$G$3:$G$717)</f>
        <v>0</v>
      </c>
      <c r="S166" s="123">
        <f>SUMPRODUCT(($R$3=المنصرف!$E$3:$E$717)*1,('بيان العهد والتسويات'!$C166=المنصرف!$C$3:$C$717)*1,المنصرف!$J$3:$J$717)</f>
        <v>0</v>
      </c>
      <c r="T166" s="121">
        <f>SUMPRODUCT(($T$3=المنصرف!$E$3:$E$717)*1,('بيان العهد والتسويات'!$C166=المنصرف!$C$3:$C$717)*1,المنصرف!$G$3:$G$717)</f>
        <v>0</v>
      </c>
      <c r="U166" s="122">
        <f>SUMPRODUCT(($T$3=المنصرف!$E$3:$E$717)*1,('بيان العهد والتسويات'!$C166=المنصرف!$C$3:$C$717)*1,المنصرف!$J$3:$J$717)</f>
        <v>0</v>
      </c>
      <c r="V166" s="124">
        <f>SUMPRODUCT(($V$3=المنصرف!$E$3:$E$717)*1,('بيان العهد والتسويات'!$C166=المنصرف!$C$3:$C$717)*1,المنصرف!$G$3:$G$717)</f>
        <v>0</v>
      </c>
      <c r="W166" s="123">
        <f>SUMPRODUCT(($V$3=المنصرف!$E$3:$E$717)*1,('بيان العهد والتسويات'!$C166=المنصرف!$C$3:$C$717)*1,المنصرف!$J$3:$J$717)</f>
        <v>0</v>
      </c>
      <c r="X166" s="121">
        <f>SUMPRODUCT(($X$3=المنصرف!$E$3:$E$717)*1,('بيان العهد والتسويات'!$C166=المنصرف!$C$3:$C$717)*1,المنصرف!$G$3:$G$717)</f>
        <v>0</v>
      </c>
      <c r="Y166" s="122">
        <f>SUMPRODUCT(($X$3=المنصرف!$E$3:$E$717)*1,('بيان العهد والتسويات'!$C166=المنصرف!$C$3:$C$717)*1,المنصرف!$J$3:$J$717)</f>
        <v>0</v>
      </c>
      <c r="Z166" s="124">
        <f>SUMPRODUCT(($Z$3=المنصرف!$E$3:$E$717)*1,('بيان العهد والتسويات'!$C166=المنصرف!$C$3:$C$717)*1,المنصرف!$G$3:$G$717)</f>
        <v>0</v>
      </c>
      <c r="AA166" s="123">
        <f>SUMPRODUCT(($Z$3=المنصرف!$E$3:$E$717)*1,('بيان العهد والتسويات'!$C166=المنصرف!$C$3:$C$717)*1,المنصرف!$J$3:$J$717)</f>
        <v>0</v>
      </c>
      <c r="AB166" s="121">
        <f>SUMPRODUCT(($AB$3=المنصرف!$E$3:$E$717)*1,('بيان العهد والتسويات'!$C166=المنصرف!$C$3:$C$717)*1,المنصرف!$G$3:$G$717)</f>
        <v>0</v>
      </c>
      <c r="AC166" s="122">
        <f>SUMPRODUCT(($AB$3=المنصرف!$E$3:$E$717)*1,('بيان العهد والتسويات'!$C166=المنصرف!$C$3:$C$717)*1,المنصرف!$J$3:$J$717)</f>
        <v>0</v>
      </c>
      <c r="AD166" s="124">
        <f>SUMPRODUCT(($AD$3=المنصرف!$E$3:$E$717)*1,('بيان العهد والتسويات'!$C166=المنصرف!$C$3:$C$717)*1,المنصرف!$G$3:$G$717)</f>
        <v>0</v>
      </c>
      <c r="AE166" s="123">
        <f>SUMPRODUCT(($AD$3=المنصرف!$E$3:$E$717)*1,('بيان العهد والتسويات'!$C166=المنصرف!$C$3:$C$717)*1,المنصرف!$J$3:$J$717)</f>
        <v>0</v>
      </c>
      <c r="AF166" s="121">
        <f>SUMPRODUCT(($AF$3=المنصرف!$E$3:$E$717)*1,('بيان العهد والتسويات'!$C166=المنصرف!$C$3:$C$717)*1,المنصرف!$G$3:$G$717)</f>
        <v>0</v>
      </c>
      <c r="AG166" s="122">
        <f>SUMPRODUCT(($AF$3=المنصرف!$E$3:$E$717)*1,('بيان العهد والتسويات'!$C166=المنصرف!$C$3:$C$717)*1,المنصرف!$J$3:$J$717)</f>
        <v>0</v>
      </c>
      <c r="AH166" s="124">
        <f>SUMPRODUCT(($AH$3=المنصرف!$E$3:$E$717)*1,('بيان العهد والتسويات'!$C166=المنصرف!$C$3:$C$717)*1,المنصرف!$G$3:$G$717)</f>
        <v>0</v>
      </c>
      <c r="AI166" s="123">
        <f>SUMPRODUCT(($AH$3=المنصرف!$E$3:$E$717)*1,('بيان العهد والتسويات'!$C166=المنصرف!$C$3:$C$717)*1,المنصرف!$J$3:$J$717)</f>
        <v>0</v>
      </c>
      <c r="AJ166" s="145">
        <f>SUMPRODUCT((AJ$3=المنصرف!$E$3:$E$717)*1,('بيان العهد والتسويات'!$C166=المنصرف!$C$3:$C$717)*1,المنصرف!$G$3:$G$717)</f>
        <v>0</v>
      </c>
      <c r="AK166" s="145">
        <f>SUMPRODUCT((AJ$3=المنصرف!$E$3:$E$717)*1,('بيان العهد والتسويات'!$C166=المنصرف!$C$3:$C$717)*1,المنصرف!$J$3:$J$717)</f>
        <v>0</v>
      </c>
      <c r="AL166" s="161">
        <f>SUMPRODUCT((AL$3=المنصرف!$E$3:$E$717)*1,('بيان العهد والتسويات'!$C166=المنصرف!$C$3:$C$717)*1,المنصرف!$G$3:$G$717)</f>
        <v>0</v>
      </c>
      <c r="AM166" s="161">
        <f>SUMPRODUCT((AL$3=المنصرف!$E$3:$E$717)*1,('بيان العهد والتسويات'!$C166=المنصرف!$C$3:$C$717)*1,المنصرف!$J$3:$J$717)</f>
        <v>0</v>
      </c>
      <c r="AN166" s="160">
        <f>SUMPRODUCT((AN$3=المنصرف!$E$3:$E$717)*1,('بيان العهد والتسويات'!$C166=المنصرف!$C$3:$C$717)*1,المنصرف!$G$3:$G$717)</f>
        <v>0</v>
      </c>
      <c r="AO166" s="160">
        <f>SUMPRODUCT((AN$3=المنصرف!$E$3:$E$717)*1,('بيان العهد والتسويات'!$C166=المنصرف!$C$3:$C$717)*1,المنصرف!$J$3:$J$717)</f>
        <v>0</v>
      </c>
      <c r="AP166" s="160">
        <f>SUMPRODUCT((AP$3=المنصرف!$E$3:$E$717)*1,('بيان العهد والتسويات'!$C166=المنصرف!$C$3:$C$717)*1,المنصرف!$G$3:$G$717)</f>
        <v>0</v>
      </c>
      <c r="AQ166" s="160">
        <f>SUMPRODUCT((AP$3=المنصرف!$E$3:$E$717)*1,('بيان العهد والتسويات'!$C166=المنصرف!$C$3:$C$717)*1,المنصرف!$J$3:$J$717)</f>
        <v>0</v>
      </c>
      <c r="AR166" s="160">
        <f>SUMPRODUCT((AR$3=المنصرف!$E$3:$E$717)*1,('بيان العهد والتسويات'!$C166=المنصرف!$C$3:$C$717)*1,المنصرف!$G$3:$G$717)</f>
        <v>0</v>
      </c>
      <c r="AS166" s="160">
        <f>SUMPRODUCT((AR$3=المنصرف!$E$3:$E$717)*1,('بيان العهد والتسويات'!$C166=المنصرف!$C$3:$C$717)*1,المنصرف!$J$3:$J$717)</f>
        <v>0</v>
      </c>
      <c r="AT166" s="160">
        <f>SUMPRODUCT((AT$3=المنصرف!$E$3:$E$717)*1,('بيان العهد والتسويات'!$C166=المنصرف!$C$3:$C$717)*1,المنصرف!$G$3:$G$717)</f>
        <v>0</v>
      </c>
      <c r="AU166" s="160">
        <f>SUMPRODUCT((AT$3=المنصرف!$E$3:$E$717)*1,('بيان العهد والتسويات'!$C166=المنصرف!$C$3:$C$717)*1,المنصرف!$J$3:$J$717)</f>
        <v>0</v>
      </c>
      <c r="AV166" s="160">
        <f>SUMPRODUCT((AV$3=المنصرف!$E$3:$E$717)*1,('بيان العهد والتسويات'!$C166=المنصرف!$C$3:$C$717)*1,المنصرف!$G$3:$G$717)</f>
        <v>0</v>
      </c>
      <c r="AW166" s="160">
        <f>SUMPRODUCT((AV$3=المنصرف!$E$3:$E$717)*1,('بيان العهد والتسويات'!$C166=المنصرف!$C$3:$C$717)*1,المنصرف!$J$3:$J$717)</f>
        <v>0</v>
      </c>
      <c r="AX166" s="160">
        <f>SUMPRODUCT((AX$3=المنصرف!$E$3:$E$717)*1,('بيان العهد والتسويات'!$C166=المنصرف!$C$3:$C$717)*1,المنصرف!$G$3:$G$717)</f>
        <v>0</v>
      </c>
      <c r="AY166" s="160">
        <f>SUMPRODUCT((AX$3=المنصرف!$E$3:$E$717)*1,('بيان العهد والتسويات'!$C166=المنصرف!$C$3:$C$717)*1,المنصرف!$J$3:$J$717)</f>
        <v>0</v>
      </c>
      <c r="AZ166" s="160">
        <f>SUMPRODUCT((AZ$3=المنصرف!$E$3:$E$717)*1,('بيان العهد والتسويات'!$C166=المنصرف!$C$3:$C$717)*1,المنصرف!$G$3:$G$717)</f>
        <v>0</v>
      </c>
      <c r="BA166" s="160">
        <f>SUMPRODUCT((AZ$3=المنصرف!$E$3:$E$717)*1,('بيان العهد والتسويات'!$C166=المنصرف!$C$3:$C$717)*1,المنصرف!$J$3:$J$717)</f>
        <v>0</v>
      </c>
      <c r="BB166" s="160">
        <f>SUMPRODUCT((BB$3=المنصرف!$E$3:$E$717)*1,('بيان العهد والتسويات'!$C166=المنصرف!$C$3:$C$717)*1,المنصرف!$G$3:$G$717)</f>
        <v>0</v>
      </c>
      <c r="BC166" s="160">
        <f>SUMPRODUCT((BB$3=المنصرف!$E$3:$E$717)*1,('بيان العهد والتسويات'!$C166=المنصرف!$C$3:$C$717)*1,المنصرف!$J$3:$J$717)</f>
        <v>0</v>
      </c>
      <c r="BD166" s="160">
        <f>SUMPRODUCT((BD$3=المنصرف!$E$3:$E$717)*1,('بيان العهد والتسويات'!$C166=المنصرف!$C$3:$C$717)*1,المنصرف!$G$3:$G$717)</f>
        <v>0</v>
      </c>
      <c r="BE166" s="160">
        <f>SUMPRODUCT((BD$3=المنصرف!$E$3:$E$717)*1,('بيان العهد والتسويات'!$C166=المنصرف!$C$3:$C$717)*1,المنصرف!$J$3:$J$717)</f>
        <v>0</v>
      </c>
      <c r="BF166" s="160">
        <f>SUMPRODUCT((BF$3=المنصرف!$E$3:$E$717)*1,('بيان العهد والتسويات'!$C166=المنصرف!$C$3:$C$717)*1,المنصرف!$G$3:$G$717)</f>
        <v>0</v>
      </c>
      <c r="BG166" s="160">
        <f>SUMPRODUCT((BF$3=المنصرف!$E$3:$E$717)*1,('بيان العهد والتسويات'!$C166=المنصرف!$C$3:$C$717)*1,المنصرف!$J$3:$J$717)</f>
        <v>0</v>
      </c>
      <c r="BH166" s="160">
        <f>SUMPRODUCT((BH$3=المنصرف!$E$3:$E$717)*1,('بيان العهد والتسويات'!$C166=المنصرف!$C$3:$C$717)*1,المنصرف!$G$3:$G$717)</f>
        <v>0</v>
      </c>
      <c r="BI166" s="160">
        <f>SUMPRODUCT((BH$3=المنصرف!$E$3:$E$717)*1,('بيان العهد والتسويات'!$C166=المنصرف!$C$3:$C$717)*1,المنصرف!$J$3:$J$717)</f>
        <v>0</v>
      </c>
      <c r="BJ166" s="160">
        <f>SUMPRODUCT((BJ$3=المنصرف!$E$3:$E$717)*1,('بيان العهد والتسويات'!$C166=المنصرف!$C$3:$C$717)*1,المنصرف!$G$3:$G$717)</f>
        <v>0</v>
      </c>
      <c r="BK166" s="160">
        <f>SUMPRODUCT((BJ$3=المنصرف!$E$3:$E$717)*1,('بيان العهد والتسويات'!$C166=المنصرف!$C$3:$C$717)*1,المنصرف!$J$3:$J$717)</f>
        <v>0</v>
      </c>
      <c r="BL166" s="160">
        <f>SUMPRODUCT((BL$3=المنصرف!$E$3:$E$717)*1,('بيان العهد والتسويات'!$C166=المنصرف!$C$3:$C$717)*1,المنصرف!$G$3:$G$717)</f>
        <v>0</v>
      </c>
      <c r="BM166" s="160">
        <f>SUMPRODUCT((BL$3=المنصرف!$E$3:$E$717)*1,('بيان العهد والتسويات'!$C166=المنصرف!$C$3:$C$717)*1,المنصرف!$J$3:$J$717)</f>
        <v>0</v>
      </c>
      <c r="BN166" s="160">
        <f>SUMPRODUCT((BN$3=المنصرف!$E$3:$E$717)*1,('بيان العهد والتسويات'!$C166=المنصرف!$C$3:$C$717)*1,المنصرف!$G$3:$G$717)</f>
        <v>0</v>
      </c>
      <c r="BO166" s="160">
        <f>SUMPRODUCT((BN$3=المنصرف!$E$3:$E$717)*1,('بيان العهد والتسويات'!$C166=المنصرف!$C$3:$C$717)*1,المنصرف!$J$3:$J$717)</f>
        <v>0</v>
      </c>
      <c r="BP166" s="160">
        <f>SUMPRODUCT((BP$3=المنصرف!$E$3:$E$717)*1,('بيان العهد والتسويات'!$C166=المنصرف!$C$3:$C$717)*1,المنصرف!$G$3:$G$717)</f>
        <v>0</v>
      </c>
      <c r="BQ166" s="160">
        <f>SUMPRODUCT((BP$3=المنصرف!$E$3:$E$717)*1,('بيان العهد والتسويات'!$C166=المنصرف!$C$3:$C$717)*1,المنصرف!$J$3:$J$717)</f>
        <v>0</v>
      </c>
      <c r="BR166" s="160">
        <f>SUMPRODUCT((BR$3=المنصرف!$E$3:$E$717)*1,('بيان العهد والتسويات'!$C166=المنصرف!$C$3:$C$717)*1,المنصرف!$G$3:$G$717)</f>
        <v>0</v>
      </c>
      <c r="BS166" s="160">
        <f>SUMPRODUCT((BR$3=المنصرف!$E$3:$E$717)*1,('بيان العهد والتسويات'!$C166=المنصرف!$C$3:$C$717)*1,المنصرف!$J$3:$J$717)</f>
        <v>0</v>
      </c>
      <c r="BT166" s="160">
        <f>SUMPRODUCT((BT$3=المنصرف!$E$3:$E$717)*1,('بيان العهد والتسويات'!$C166=المنصرف!$C$3:$C$717)*1,المنصرف!$G$3:$G$717)</f>
        <v>0</v>
      </c>
      <c r="BU166" s="160">
        <f>SUMPRODUCT((BT$3=المنصرف!$E$3:$E$717)*1,('بيان العهد والتسويات'!$C166=المنصرف!$C$3:$C$717)*1,المنصرف!$J$3:$J$717)</f>
        <v>0</v>
      </c>
      <c r="BV166" s="160">
        <f>SUMPRODUCT((BV$3=المنصرف!$E$3:$E$717)*1,('بيان العهد والتسويات'!$C166=المنصرف!$C$3:$C$717)*1,المنصرف!$G$3:$G$717)</f>
        <v>0</v>
      </c>
      <c r="BW166" s="160">
        <f>SUMPRODUCT((BV$3=المنصرف!$E$3:$E$717)*1,('بيان العهد والتسويات'!$C166=المنصرف!$C$3:$C$717)*1,المنصرف!$J$3:$J$717)</f>
        <v>0</v>
      </c>
      <c r="BX166" s="160">
        <f>SUMPRODUCT((BX$3=المنصرف!$E$3:$E$717)*1,('بيان العهد والتسويات'!$C166=المنصرف!$C$3:$C$717)*1,المنصرف!$G$3:$G$717)</f>
        <v>0</v>
      </c>
      <c r="BY166" s="160">
        <f>SUMPRODUCT((BX$3=المنصرف!$E$3:$E$717)*1,('بيان العهد والتسويات'!$C166=المنصرف!$C$3:$C$717)*1,المنصرف!$J$3:$J$717)</f>
        <v>0</v>
      </c>
      <c r="BZ166" s="160">
        <f>SUMPRODUCT((BZ$3=المنصرف!$E$3:$E$717)*1,('بيان العهد والتسويات'!$C166=المنصرف!$C$3:$C$717)*1,المنصرف!$G$3:$G$717)</f>
        <v>0</v>
      </c>
      <c r="CA166" s="160">
        <f>SUMPRODUCT((BZ$3=المنصرف!$E$3:$E$717)*1,('بيان العهد والتسويات'!$C166=المنصرف!$C$3:$C$717)*1,المنصرف!$J$3:$J$717)</f>
        <v>0</v>
      </c>
      <c r="CB166" s="160">
        <f>SUMPRODUCT((CB$3=المنصرف!$E$3:$E$717)*1,('بيان العهد والتسويات'!$C166=المنصرف!$C$3:$C$717)*1,المنصرف!$G$3:$G$717)</f>
        <v>0</v>
      </c>
      <c r="CC166" s="160">
        <f>SUMPRODUCT((CB$3=المنصرف!$E$3:$E$717)*1,('بيان العهد والتسويات'!$C166=المنصرف!$C$3:$C$717)*1,المنصرف!$J$3:$J$717)</f>
        <v>0</v>
      </c>
      <c r="CD166" s="160">
        <f>SUMPRODUCT((CD$3=المنصرف!$E$3:$E$717)*1,('بيان العهد والتسويات'!$C166=المنصرف!$C$3:$C$717)*1,المنصرف!$G$3:$G$717)</f>
        <v>0</v>
      </c>
      <c r="CE166" s="160">
        <f>SUMPRODUCT((CD$3=المنصرف!$E$3:$E$717)*1,('بيان العهد والتسويات'!$C166=المنصرف!$C$3:$C$717)*1,المنصرف!$J$3:$J$717)</f>
        <v>0</v>
      </c>
      <c r="CF166" s="160">
        <f>SUMPRODUCT((CF$3=المنصرف!$E$3:$E$717)*1,('بيان العهد والتسويات'!$C166=المنصرف!$C$3:$C$717)*1,المنصرف!$G$3:$G$717)</f>
        <v>0</v>
      </c>
      <c r="CG166" s="160">
        <f>SUMPRODUCT((CF$3=المنصرف!$E$3:$E$717)*1,('بيان العهد والتسويات'!$C166=المنصرف!$C$3:$C$717)*1,المنصرف!$J$3:$J$717)</f>
        <v>0</v>
      </c>
      <c r="CH166" s="160">
        <f>SUMPRODUCT((CH$3=المنصرف!$E$3:$E$717)*1,('بيان العهد والتسويات'!$C166=المنصرف!$C$3:$C$717)*1,المنصرف!$G$3:$G$717)</f>
        <v>0</v>
      </c>
      <c r="CI166" s="160">
        <f>SUMPRODUCT((CH$3=المنصرف!$E$3:$E$717)*1,('بيان العهد والتسويات'!$C166=المنصرف!$C$3:$C$717)*1,المنصرف!$J$3:$J$717)</f>
        <v>0</v>
      </c>
      <c r="CJ166" s="160">
        <f>SUMPRODUCT((CJ$3=المنصرف!$E$3:$E$717)*1,('بيان العهد والتسويات'!$C166=المنصرف!$C$3:$C$717)*1,المنصرف!$G$3:$G$717)</f>
        <v>0</v>
      </c>
      <c r="CK166" s="160">
        <f>SUMPRODUCT((CJ$3=المنصرف!$E$3:$E$717)*1,('بيان العهد والتسويات'!$C166=المنصرف!$C$3:$C$717)*1,المنصرف!$J$3:$J$717)</f>
        <v>0</v>
      </c>
      <c r="CL166" s="160">
        <f>SUMPRODUCT((CL$3=المنصرف!$E$3:$E$717)*1,('بيان العهد والتسويات'!$C166=المنصرف!$C$3:$C$717)*1,المنصرف!$G$3:$G$717)</f>
        <v>0</v>
      </c>
      <c r="CM166" s="160">
        <f>SUMPRODUCT((CL$3=المنصرف!$E$3:$E$717)*1,('بيان العهد والتسويات'!$C166=المنصرف!$C$3:$C$717)*1,المنصرف!$J$3:$J$717)</f>
        <v>0</v>
      </c>
      <c r="CN166" s="160">
        <f>SUMPRODUCT((CN$3=المنصرف!$E$3:$E$717)*1,('بيان العهد والتسويات'!$C166=المنصرف!$C$3:$C$717)*1,المنصرف!$G$3:$G$717)</f>
        <v>0</v>
      </c>
      <c r="CO166" s="160">
        <f>SUMPRODUCT((CN$3=المنصرف!$E$3:$E$717)*1,('بيان العهد والتسويات'!$C166=المنصرف!$C$3:$C$717)*1,المنصرف!$J$3:$J$717)</f>
        <v>0</v>
      </c>
      <c r="CP166" s="160">
        <f>SUMPRODUCT((CP$3=المنصرف!$E$3:$E$717)*1,('بيان العهد والتسويات'!$C166=المنصرف!$C$3:$C$717)*1,المنصرف!$G$3:$G$717)</f>
        <v>0</v>
      </c>
      <c r="CQ166" s="160">
        <f>SUMPRODUCT((CP$3=المنصرف!$E$3:$E$717)*1,('بيان العهد والتسويات'!$C166=المنصرف!$C$3:$C$717)*1,المنصرف!$J$3:$J$717)</f>
        <v>0</v>
      </c>
      <c r="CR166" s="160">
        <f>SUMPRODUCT((CR$3=المنصرف!$E$3:$E$717)*1,('بيان العهد والتسويات'!$C166=المنصرف!$C$3:$C$717)*1,المنصرف!$G$3:$G$717)</f>
        <v>0</v>
      </c>
      <c r="CS166" s="160">
        <f>SUMPRODUCT((CR$3=المنصرف!$E$3:$E$717)*1,('بيان العهد والتسويات'!$C166=المنصرف!$C$3:$C$717)*1,المنصرف!$J$3:$J$717)</f>
        <v>0</v>
      </c>
      <c r="CT166" s="160">
        <f>SUMPRODUCT((CT$3=المنصرف!$E$3:$E$717)*1,('بيان العهد والتسويات'!$C166=المنصرف!$C$3:$C$717)*1,المنصرف!$G$3:$G$717)</f>
        <v>0</v>
      </c>
      <c r="CU166" s="160">
        <f>SUMPRODUCT((CT$3=المنصرف!$E$3:$E$717)*1,('بيان العهد والتسويات'!$C166=المنصرف!$C$3:$C$717)*1,المنصرف!$J$3:$J$717)</f>
        <v>0</v>
      </c>
      <c r="CV166" s="160">
        <f>SUMPRODUCT((CV$3=المنصرف!$E$3:$E$717)*1,('بيان العهد والتسويات'!$C166=المنصرف!$C$3:$C$717)*1,المنصرف!$G$3:$G$717)</f>
        <v>0</v>
      </c>
      <c r="CW166" s="160">
        <f>SUMPRODUCT((CV$3=المنصرف!$E$3:$E$717)*1,('بيان العهد والتسويات'!$C166=المنصرف!$C$3:$C$717)*1,المنصرف!$J$3:$J$717)</f>
        <v>0</v>
      </c>
      <c r="CX166" s="160">
        <f>SUMPRODUCT((CX$3=المنصرف!$E$3:$E$717)*1,('بيان العهد والتسويات'!$C166=المنصرف!$C$3:$C$717)*1,المنصرف!$G$3:$G$717)</f>
        <v>0</v>
      </c>
      <c r="CY166" s="160">
        <f>SUMPRODUCT((CX$3=المنصرف!$E$3:$E$717)*1,('بيان العهد والتسويات'!$C166=المنصرف!$C$3:$C$717)*1,المنصرف!$J$3:$J$717)</f>
        <v>0</v>
      </c>
      <c r="CZ166" s="160">
        <f>SUMPRODUCT((CZ$3=المنصرف!$E$3:$E$717)*1,('بيان العهد والتسويات'!$C166=المنصرف!$C$3:$C$717)*1,المنصرف!$G$3:$G$717)</f>
        <v>0</v>
      </c>
      <c r="DA166" s="160">
        <f>SUMPRODUCT((CZ$3=المنصرف!$E$3:$E$717)*1,('بيان العهد والتسويات'!$C166=المنصرف!$C$3:$C$717)*1,المنصرف!$J$3:$J$717)</f>
        <v>0</v>
      </c>
    </row>
    <row r="167" spans="3:105" ht="20.25" x14ac:dyDescent="0.15">
      <c r="C167" s="134">
        <v>45999</v>
      </c>
      <c r="D167" s="121">
        <f>SUMPRODUCT(($D$3=المنصرف!$E$3:$E$717)*1,('بيان العهد والتسويات'!$C167=المنصرف!$C$3:$C$717)*1,المنصرف!$G$3:$G$717)</f>
        <v>0</v>
      </c>
      <c r="E167" s="122">
        <f>SUMPRODUCT(($D$3=المنصرف!$E$3:$E$717)*1,('بيان العهد والتسويات'!$C167=المنصرف!$C$3:$C$717)*1,المنصرف!$J$3:$J$717)</f>
        <v>0</v>
      </c>
      <c r="F167" s="124">
        <f>SUMPRODUCT(($F$3=المنصرف!$E$3:$E$717)*1,('بيان العهد والتسويات'!$C167=المنصرف!$C$3:$C$717)*1,المنصرف!$G$3:$G$717)</f>
        <v>0</v>
      </c>
      <c r="G167" s="123">
        <f>SUMPRODUCT(($F$3=المنصرف!$E$3:$E$717)*1,('بيان العهد والتسويات'!$C167=المنصرف!$C$3:$C$717)*1,المنصرف!$J$3:$J$717)</f>
        <v>0</v>
      </c>
      <c r="H167" s="121">
        <f>SUMPRODUCT(($H$3=المنصرف!$E$3:$E$717)*1,('بيان العهد والتسويات'!$C167=المنصرف!$C$3:$C$717)*1,المنصرف!$G$3:$G$717)</f>
        <v>0</v>
      </c>
      <c r="I167" s="122">
        <f>SUMPRODUCT(($H$3=المنصرف!$E$3:$E$717)*1,('بيان العهد والتسويات'!$C167=المنصرف!$C$3:$C$717)*1,المنصرف!$J$3:$J$717)</f>
        <v>0</v>
      </c>
      <c r="J167" s="124">
        <f>SUMPRODUCT(($J$3=المنصرف!$E$3:$E$717)*1,('بيان العهد والتسويات'!$C167=المنصرف!$C$3:$C$717)*1,المنصرف!$G$3:$G$717)</f>
        <v>0</v>
      </c>
      <c r="K167" s="123">
        <f>SUMPRODUCT(($J$3=المنصرف!$E$3:$E$717)*1,('بيان العهد والتسويات'!$C167=المنصرف!$C$3:$C$717)*1,المنصرف!$J$3:$J$717)</f>
        <v>0</v>
      </c>
      <c r="L167" s="121">
        <f>SUMPRODUCT(($L$3=المنصرف!$E$3:$E$717)*1,('بيان العهد والتسويات'!$C167=المنصرف!$C$3:$C$717)*1,المنصرف!$G$3:$G$717)</f>
        <v>0</v>
      </c>
      <c r="M167" s="122">
        <f>SUMPRODUCT(($L$3=المنصرف!$E$3:$E$717)*1,('بيان العهد والتسويات'!$C167=المنصرف!$C$3:$C$717)*1,المنصرف!$J$3:$J$717)</f>
        <v>0</v>
      </c>
      <c r="N167" s="124">
        <f>SUMPRODUCT(($N$3=المنصرف!$E$3:$E$717)*1,('بيان العهد والتسويات'!$C167=المنصرف!$C$3:$C$717)*1,المنصرف!$G$3:$G$717)</f>
        <v>0</v>
      </c>
      <c r="O167" s="123">
        <f>SUMPRODUCT(($N$3=المنصرف!$E$3:$E$717)*1,('بيان العهد والتسويات'!$C167=المنصرف!$C$3:$C$717)*1,المنصرف!$J$3:$J$717)</f>
        <v>0</v>
      </c>
      <c r="P167" s="121">
        <f>SUMPRODUCT(($P$3=المنصرف!$E$3:$E$717)*1,('بيان العهد والتسويات'!$C167=المنصرف!$C$3:$C$717)*1,المنصرف!$G$3:$G$717)</f>
        <v>0</v>
      </c>
      <c r="Q167" s="122">
        <f>SUMPRODUCT(($P$3=المنصرف!$E$3:$E$717)*1,('بيان العهد والتسويات'!$C167=المنصرف!$C$3:$C$717)*1,المنصرف!$J$3:$J$717)</f>
        <v>0</v>
      </c>
      <c r="R167" s="124">
        <f>SUMPRODUCT(($R$3=المنصرف!$E$3:$E$717)*1,('بيان العهد والتسويات'!$C167=المنصرف!$C$3:$C$717)*1,المنصرف!$G$3:$G$717)</f>
        <v>0</v>
      </c>
      <c r="S167" s="123">
        <f>SUMPRODUCT(($R$3=المنصرف!$E$3:$E$717)*1,('بيان العهد والتسويات'!$C167=المنصرف!$C$3:$C$717)*1,المنصرف!$J$3:$J$717)</f>
        <v>0</v>
      </c>
      <c r="T167" s="121">
        <f>SUMPRODUCT(($T$3=المنصرف!$E$3:$E$717)*1,('بيان العهد والتسويات'!$C167=المنصرف!$C$3:$C$717)*1,المنصرف!$G$3:$G$717)</f>
        <v>0</v>
      </c>
      <c r="U167" s="122">
        <f>SUMPRODUCT(($T$3=المنصرف!$E$3:$E$717)*1,('بيان العهد والتسويات'!$C167=المنصرف!$C$3:$C$717)*1,المنصرف!$J$3:$J$717)</f>
        <v>0</v>
      </c>
      <c r="V167" s="124">
        <f>SUMPRODUCT(($V$3=المنصرف!$E$3:$E$717)*1,('بيان العهد والتسويات'!$C167=المنصرف!$C$3:$C$717)*1,المنصرف!$G$3:$G$717)</f>
        <v>0</v>
      </c>
      <c r="W167" s="123">
        <f>SUMPRODUCT(($V$3=المنصرف!$E$3:$E$717)*1,('بيان العهد والتسويات'!$C167=المنصرف!$C$3:$C$717)*1,المنصرف!$J$3:$J$717)</f>
        <v>0</v>
      </c>
      <c r="X167" s="121">
        <f>SUMPRODUCT(($X$3=المنصرف!$E$3:$E$717)*1,('بيان العهد والتسويات'!$C167=المنصرف!$C$3:$C$717)*1,المنصرف!$G$3:$G$717)</f>
        <v>0</v>
      </c>
      <c r="Y167" s="122">
        <f>SUMPRODUCT(($X$3=المنصرف!$E$3:$E$717)*1,('بيان العهد والتسويات'!$C167=المنصرف!$C$3:$C$717)*1,المنصرف!$J$3:$J$717)</f>
        <v>0</v>
      </c>
      <c r="Z167" s="124">
        <f>SUMPRODUCT(($Z$3=المنصرف!$E$3:$E$717)*1,('بيان العهد والتسويات'!$C167=المنصرف!$C$3:$C$717)*1,المنصرف!$G$3:$G$717)</f>
        <v>0</v>
      </c>
      <c r="AA167" s="123">
        <f>SUMPRODUCT(($Z$3=المنصرف!$E$3:$E$717)*1,('بيان العهد والتسويات'!$C167=المنصرف!$C$3:$C$717)*1,المنصرف!$J$3:$J$717)</f>
        <v>0</v>
      </c>
      <c r="AB167" s="121">
        <f>SUMPRODUCT(($AB$3=المنصرف!$E$3:$E$717)*1,('بيان العهد والتسويات'!$C167=المنصرف!$C$3:$C$717)*1,المنصرف!$G$3:$G$717)</f>
        <v>0</v>
      </c>
      <c r="AC167" s="122">
        <f>SUMPRODUCT(($AB$3=المنصرف!$E$3:$E$717)*1,('بيان العهد والتسويات'!$C167=المنصرف!$C$3:$C$717)*1,المنصرف!$J$3:$J$717)</f>
        <v>0</v>
      </c>
      <c r="AD167" s="124">
        <f>SUMPRODUCT(($AD$3=المنصرف!$E$3:$E$717)*1,('بيان العهد والتسويات'!$C167=المنصرف!$C$3:$C$717)*1,المنصرف!$G$3:$G$717)</f>
        <v>0</v>
      </c>
      <c r="AE167" s="123">
        <f>SUMPRODUCT(($AD$3=المنصرف!$E$3:$E$717)*1,('بيان العهد والتسويات'!$C167=المنصرف!$C$3:$C$717)*1,المنصرف!$J$3:$J$717)</f>
        <v>0</v>
      </c>
      <c r="AF167" s="121">
        <f>SUMPRODUCT(($AF$3=المنصرف!$E$3:$E$717)*1,('بيان العهد والتسويات'!$C167=المنصرف!$C$3:$C$717)*1,المنصرف!$G$3:$G$717)</f>
        <v>0</v>
      </c>
      <c r="AG167" s="122">
        <f>SUMPRODUCT(($AF$3=المنصرف!$E$3:$E$717)*1,('بيان العهد والتسويات'!$C167=المنصرف!$C$3:$C$717)*1,المنصرف!$J$3:$J$717)</f>
        <v>0</v>
      </c>
      <c r="AH167" s="124">
        <f>SUMPRODUCT(($AH$3=المنصرف!$E$3:$E$717)*1,('بيان العهد والتسويات'!$C167=المنصرف!$C$3:$C$717)*1,المنصرف!$G$3:$G$717)</f>
        <v>0</v>
      </c>
      <c r="AI167" s="123">
        <f>SUMPRODUCT(($AH$3=المنصرف!$E$3:$E$717)*1,('بيان العهد والتسويات'!$C167=المنصرف!$C$3:$C$717)*1,المنصرف!$J$3:$J$717)</f>
        <v>0</v>
      </c>
      <c r="AJ167" s="145">
        <f>SUMPRODUCT((AJ$3=المنصرف!$E$3:$E$717)*1,('بيان العهد والتسويات'!$C167=المنصرف!$C$3:$C$717)*1,المنصرف!$G$3:$G$717)</f>
        <v>0</v>
      </c>
      <c r="AK167" s="145">
        <f>SUMPRODUCT((AJ$3=المنصرف!$E$3:$E$717)*1,('بيان العهد والتسويات'!$C167=المنصرف!$C$3:$C$717)*1,المنصرف!$J$3:$J$717)</f>
        <v>0</v>
      </c>
      <c r="AL167" s="161">
        <f>SUMPRODUCT((AL$3=المنصرف!$E$3:$E$717)*1,('بيان العهد والتسويات'!$C167=المنصرف!$C$3:$C$717)*1,المنصرف!$G$3:$G$717)</f>
        <v>0</v>
      </c>
      <c r="AM167" s="161">
        <f>SUMPRODUCT((AL$3=المنصرف!$E$3:$E$717)*1,('بيان العهد والتسويات'!$C167=المنصرف!$C$3:$C$717)*1,المنصرف!$J$3:$J$717)</f>
        <v>0</v>
      </c>
      <c r="AN167" s="160">
        <f>SUMPRODUCT((AN$3=المنصرف!$E$3:$E$717)*1,('بيان العهد والتسويات'!$C167=المنصرف!$C$3:$C$717)*1,المنصرف!$G$3:$G$717)</f>
        <v>0</v>
      </c>
      <c r="AO167" s="160">
        <f>SUMPRODUCT((AN$3=المنصرف!$E$3:$E$717)*1,('بيان العهد والتسويات'!$C167=المنصرف!$C$3:$C$717)*1,المنصرف!$J$3:$J$717)</f>
        <v>0</v>
      </c>
      <c r="AP167" s="160">
        <f>SUMPRODUCT((AP$3=المنصرف!$E$3:$E$717)*1,('بيان العهد والتسويات'!$C167=المنصرف!$C$3:$C$717)*1,المنصرف!$G$3:$G$717)</f>
        <v>0</v>
      </c>
      <c r="AQ167" s="160">
        <f>SUMPRODUCT((AP$3=المنصرف!$E$3:$E$717)*1,('بيان العهد والتسويات'!$C167=المنصرف!$C$3:$C$717)*1,المنصرف!$J$3:$J$717)</f>
        <v>0</v>
      </c>
      <c r="AR167" s="160">
        <f>SUMPRODUCT((AR$3=المنصرف!$E$3:$E$717)*1,('بيان العهد والتسويات'!$C167=المنصرف!$C$3:$C$717)*1,المنصرف!$G$3:$G$717)</f>
        <v>0</v>
      </c>
      <c r="AS167" s="160">
        <f>SUMPRODUCT((AR$3=المنصرف!$E$3:$E$717)*1,('بيان العهد والتسويات'!$C167=المنصرف!$C$3:$C$717)*1,المنصرف!$J$3:$J$717)</f>
        <v>0</v>
      </c>
      <c r="AT167" s="160">
        <f>SUMPRODUCT((AT$3=المنصرف!$E$3:$E$717)*1,('بيان العهد والتسويات'!$C167=المنصرف!$C$3:$C$717)*1,المنصرف!$G$3:$G$717)</f>
        <v>0</v>
      </c>
      <c r="AU167" s="160">
        <f>SUMPRODUCT((AT$3=المنصرف!$E$3:$E$717)*1,('بيان العهد والتسويات'!$C167=المنصرف!$C$3:$C$717)*1,المنصرف!$J$3:$J$717)</f>
        <v>0</v>
      </c>
      <c r="AV167" s="160">
        <f>SUMPRODUCT((AV$3=المنصرف!$E$3:$E$717)*1,('بيان العهد والتسويات'!$C167=المنصرف!$C$3:$C$717)*1,المنصرف!$G$3:$G$717)</f>
        <v>0</v>
      </c>
      <c r="AW167" s="160">
        <f>SUMPRODUCT((AV$3=المنصرف!$E$3:$E$717)*1,('بيان العهد والتسويات'!$C167=المنصرف!$C$3:$C$717)*1,المنصرف!$J$3:$J$717)</f>
        <v>0</v>
      </c>
      <c r="AX167" s="160">
        <f>SUMPRODUCT((AX$3=المنصرف!$E$3:$E$717)*1,('بيان العهد والتسويات'!$C167=المنصرف!$C$3:$C$717)*1,المنصرف!$G$3:$G$717)</f>
        <v>0</v>
      </c>
      <c r="AY167" s="160">
        <f>SUMPRODUCT((AX$3=المنصرف!$E$3:$E$717)*1,('بيان العهد والتسويات'!$C167=المنصرف!$C$3:$C$717)*1,المنصرف!$J$3:$J$717)</f>
        <v>0</v>
      </c>
      <c r="AZ167" s="160">
        <f>SUMPRODUCT((AZ$3=المنصرف!$E$3:$E$717)*1,('بيان العهد والتسويات'!$C167=المنصرف!$C$3:$C$717)*1,المنصرف!$G$3:$G$717)</f>
        <v>0</v>
      </c>
      <c r="BA167" s="160">
        <f>SUMPRODUCT((AZ$3=المنصرف!$E$3:$E$717)*1,('بيان العهد والتسويات'!$C167=المنصرف!$C$3:$C$717)*1,المنصرف!$J$3:$J$717)</f>
        <v>0</v>
      </c>
      <c r="BB167" s="160">
        <f>SUMPRODUCT((BB$3=المنصرف!$E$3:$E$717)*1,('بيان العهد والتسويات'!$C167=المنصرف!$C$3:$C$717)*1,المنصرف!$G$3:$G$717)</f>
        <v>0</v>
      </c>
      <c r="BC167" s="160">
        <f>SUMPRODUCT((BB$3=المنصرف!$E$3:$E$717)*1,('بيان العهد والتسويات'!$C167=المنصرف!$C$3:$C$717)*1,المنصرف!$J$3:$J$717)</f>
        <v>0</v>
      </c>
      <c r="BD167" s="160">
        <f>SUMPRODUCT((BD$3=المنصرف!$E$3:$E$717)*1,('بيان العهد والتسويات'!$C167=المنصرف!$C$3:$C$717)*1,المنصرف!$G$3:$G$717)</f>
        <v>0</v>
      </c>
      <c r="BE167" s="160">
        <f>SUMPRODUCT((BD$3=المنصرف!$E$3:$E$717)*1,('بيان العهد والتسويات'!$C167=المنصرف!$C$3:$C$717)*1,المنصرف!$J$3:$J$717)</f>
        <v>0</v>
      </c>
      <c r="BF167" s="160">
        <f>SUMPRODUCT((BF$3=المنصرف!$E$3:$E$717)*1,('بيان العهد والتسويات'!$C167=المنصرف!$C$3:$C$717)*1,المنصرف!$G$3:$G$717)</f>
        <v>0</v>
      </c>
      <c r="BG167" s="160">
        <f>SUMPRODUCT((BF$3=المنصرف!$E$3:$E$717)*1,('بيان العهد والتسويات'!$C167=المنصرف!$C$3:$C$717)*1,المنصرف!$J$3:$J$717)</f>
        <v>0</v>
      </c>
      <c r="BH167" s="160">
        <f>SUMPRODUCT((BH$3=المنصرف!$E$3:$E$717)*1,('بيان العهد والتسويات'!$C167=المنصرف!$C$3:$C$717)*1,المنصرف!$G$3:$G$717)</f>
        <v>0</v>
      </c>
      <c r="BI167" s="160">
        <f>SUMPRODUCT((BH$3=المنصرف!$E$3:$E$717)*1,('بيان العهد والتسويات'!$C167=المنصرف!$C$3:$C$717)*1,المنصرف!$J$3:$J$717)</f>
        <v>0</v>
      </c>
      <c r="BJ167" s="160">
        <f>SUMPRODUCT((BJ$3=المنصرف!$E$3:$E$717)*1,('بيان العهد والتسويات'!$C167=المنصرف!$C$3:$C$717)*1,المنصرف!$G$3:$G$717)</f>
        <v>0</v>
      </c>
      <c r="BK167" s="160">
        <f>SUMPRODUCT((BJ$3=المنصرف!$E$3:$E$717)*1,('بيان العهد والتسويات'!$C167=المنصرف!$C$3:$C$717)*1,المنصرف!$J$3:$J$717)</f>
        <v>0</v>
      </c>
      <c r="BL167" s="160">
        <f>SUMPRODUCT((BL$3=المنصرف!$E$3:$E$717)*1,('بيان العهد والتسويات'!$C167=المنصرف!$C$3:$C$717)*1,المنصرف!$G$3:$G$717)</f>
        <v>0</v>
      </c>
      <c r="BM167" s="160">
        <f>SUMPRODUCT((BL$3=المنصرف!$E$3:$E$717)*1,('بيان العهد والتسويات'!$C167=المنصرف!$C$3:$C$717)*1,المنصرف!$J$3:$J$717)</f>
        <v>0</v>
      </c>
      <c r="BN167" s="160">
        <f>SUMPRODUCT((BN$3=المنصرف!$E$3:$E$717)*1,('بيان العهد والتسويات'!$C167=المنصرف!$C$3:$C$717)*1,المنصرف!$G$3:$G$717)</f>
        <v>0</v>
      </c>
      <c r="BO167" s="160">
        <f>SUMPRODUCT((BN$3=المنصرف!$E$3:$E$717)*1,('بيان العهد والتسويات'!$C167=المنصرف!$C$3:$C$717)*1,المنصرف!$J$3:$J$717)</f>
        <v>0</v>
      </c>
      <c r="BP167" s="160">
        <f>SUMPRODUCT((BP$3=المنصرف!$E$3:$E$717)*1,('بيان العهد والتسويات'!$C167=المنصرف!$C$3:$C$717)*1,المنصرف!$G$3:$G$717)</f>
        <v>0</v>
      </c>
      <c r="BQ167" s="160">
        <f>SUMPRODUCT((BP$3=المنصرف!$E$3:$E$717)*1,('بيان العهد والتسويات'!$C167=المنصرف!$C$3:$C$717)*1,المنصرف!$J$3:$J$717)</f>
        <v>0</v>
      </c>
      <c r="BR167" s="160">
        <f>SUMPRODUCT((BR$3=المنصرف!$E$3:$E$717)*1,('بيان العهد والتسويات'!$C167=المنصرف!$C$3:$C$717)*1,المنصرف!$G$3:$G$717)</f>
        <v>0</v>
      </c>
      <c r="BS167" s="160">
        <f>SUMPRODUCT((BR$3=المنصرف!$E$3:$E$717)*1,('بيان العهد والتسويات'!$C167=المنصرف!$C$3:$C$717)*1,المنصرف!$J$3:$J$717)</f>
        <v>0</v>
      </c>
      <c r="BT167" s="160">
        <f>SUMPRODUCT((BT$3=المنصرف!$E$3:$E$717)*1,('بيان العهد والتسويات'!$C167=المنصرف!$C$3:$C$717)*1,المنصرف!$G$3:$G$717)</f>
        <v>0</v>
      </c>
      <c r="BU167" s="160">
        <f>SUMPRODUCT((BT$3=المنصرف!$E$3:$E$717)*1,('بيان العهد والتسويات'!$C167=المنصرف!$C$3:$C$717)*1,المنصرف!$J$3:$J$717)</f>
        <v>0</v>
      </c>
      <c r="BV167" s="160">
        <f>SUMPRODUCT((BV$3=المنصرف!$E$3:$E$717)*1,('بيان العهد والتسويات'!$C167=المنصرف!$C$3:$C$717)*1,المنصرف!$G$3:$G$717)</f>
        <v>0</v>
      </c>
      <c r="BW167" s="160">
        <f>SUMPRODUCT((BV$3=المنصرف!$E$3:$E$717)*1,('بيان العهد والتسويات'!$C167=المنصرف!$C$3:$C$717)*1,المنصرف!$J$3:$J$717)</f>
        <v>0</v>
      </c>
      <c r="BX167" s="160">
        <f>SUMPRODUCT((BX$3=المنصرف!$E$3:$E$717)*1,('بيان العهد والتسويات'!$C167=المنصرف!$C$3:$C$717)*1,المنصرف!$G$3:$G$717)</f>
        <v>0</v>
      </c>
      <c r="BY167" s="160">
        <f>SUMPRODUCT((BX$3=المنصرف!$E$3:$E$717)*1,('بيان العهد والتسويات'!$C167=المنصرف!$C$3:$C$717)*1,المنصرف!$J$3:$J$717)</f>
        <v>0</v>
      </c>
      <c r="BZ167" s="160">
        <f>SUMPRODUCT((BZ$3=المنصرف!$E$3:$E$717)*1,('بيان العهد والتسويات'!$C167=المنصرف!$C$3:$C$717)*1,المنصرف!$G$3:$G$717)</f>
        <v>0</v>
      </c>
      <c r="CA167" s="160">
        <f>SUMPRODUCT((BZ$3=المنصرف!$E$3:$E$717)*1,('بيان العهد والتسويات'!$C167=المنصرف!$C$3:$C$717)*1,المنصرف!$J$3:$J$717)</f>
        <v>0</v>
      </c>
      <c r="CB167" s="160">
        <f>SUMPRODUCT((CB$3=المنصرف!$E$3:$E$717)*1,('بيان العهد والتسويات'!$C167=المنصرف!$C$3:$C$717)*1,المنصرف!$G$3:$G$717)</f>
        <v>0</v>
      </c>
      <c r="CC167" s="160">
        <f>SUMPRODUCT((CB$3=المنصرف!$E$3:$E$717)*1,('بيان العهد والتسويات'!$C167=المنصرف!$C$3:$C$717)*1,المنصرف!$J$3:$J$717)</f>
        <v>0</v>
      </c>
      <c r="CD167" s="160">
        <f>SUMPRODUCT((CD$3=المنصرف!$E$3:$E$717)*1,('بيان العهد والتسويات'!$C167=المنصرف!$C$3:$C$717)*1,المنصرف!$G$3:$G$717)</f>
        <v>0</v>
      </c>
      <c r="CE167" s="160">
        <f>SUMPRODUCT((CD$3=المنصرف!$E$3:$E$717)*1,('بيان العهد والتسويات'!$C167=المنصرف!$C$3:$C$717)*1,المنصرف!$J$3:$J$717)</f>
        <v>0</v>
      </c>
      <c r="CF167" s="160">
        <f>SUMPRODUCT((CF$3=المنصرف!$E$3:$E$717)*1,('بيان العهد والتسويات'!$C167=المنصرف!$C$3:$C$717)*1,المنصرف!$G$3:$G$717)</f>
        <v>0</v>
      </c>
      <c r="CG167" s="160">
        <f>SUMPRODUCT((CF$3=المنصرف!$E$3:$E$717)*1,('بيان العهد والتسويات'!$C167=المنصرف!$C$3:$C$717)*1,المنصرف!$J$3:$J$717)</f>
        <v>0</v>
      </c>
      <c r="CH167" s="160">
        <f>SUMPRODUCT((CH$3=المنصرف!$E$3:$E$717)*1,('بيان العهد والتسويات'!$C167=المنصرف!$C$3:$C$717)*1,المنصرف!$G$3:$G$717)</f>
        <v>0</v>
      </c>
      <c r="CI167" s="160">
        <f>SUMPRODUCT((CH$3=المنصرف!$E$3:$E$717)*1,('بيان العهد والتسويات'!$C167=المنصرف!$C$3:$C$717)*1,المنصرف!$J$3:$J$717)</f>
        <v>0</v>
      </c>
      <c r="CJ167" s="160">
        <f>SUMPRODUCT((CJ$3=المنصرف!$E$3:$E$717)*1,('بيان العهد والتسويات'!$C167=المنصرف!$C$3:$C$717)*1,المنصرف!$G$3:$G$717)</f>
        <v>0</v>
      </c>
      <c r="CK167" s="160">
        <f>SUMPRODUCT((CJ$3=المنصرف!$E$3:$E$717)*1,('بيان العهد والتسويات'!$C167=المنصرف!$C$3:$C$717)*1,المنصرف!$J$3:$J$717)</f>
        <v>0</v>
      </c>
      <c r="CL167" s="160">
        <f>SUMPRODUCT((CL$3=المنصرف!$E$3:$E$717)*1,('بيان العهد والتسويات'!$C167=المنصرف!$C$3:$C$717)*1,المنصرف!$G$3:$G$717)</f>
        <v>0</v>
      </c>
      <c r="CM167" s="160">
        <f>SUMPRODUCT((CL$3=المنصرف!$E$3:$E$717)*1,('بيان العهد والتسويات'!$C167=المنصرف!$C$3:$C$717)*1,المنصرف!$J$3:$J$717)</f>
        <v>0</v>
      </c>
      <c r="CN167" s="160">
        <f>SUMPRODUCT((CN$3=المنصرف!$E$3:$E$717)*1,('بيان العهد والتسويات'!$C167=المنصرف!$C$3:$C$717)*1,المنصرف!$G$3:$G$717)</f>
        <v>0</v>
      </c>
      <c r="CO167" s="160">
        <f>SUMPRODUCT((CN$3=المنصرف!$E$3:$E$717)*1,('بيان العهد والتسويات'!$C167=المنصرف!$C$3:$C$717)*1,المنصرف!$J$3:$J$717)</f>
        <v>0</v>
      </c>
      <c r="CP167" s="160">
        <f>SUMPRODUCT((CP$3=المنصرف!$E$3:$E$717)*1,('بيان العهد والتسويات'!$C167=المنصرف!$C$3:$C$717)*1,المنصرف!$G$3:$G$717)</f>
        <v>0</v>
      </c>
      <c r="CQ167" s="160">
        <f>SUMPRODUCT((CP$3=المنصرف!$E$3:$E$717)*1,('بيان العهد والتسويات'!$C167=المنصرف!$C$3:$C$717)*1,المنصرف!$J$3:$J$717)</f>
        <v>0</v>
      </c>
      <c r="CR167" s="160">
        <f>SUMPRODUCT((CR$3=المنصرف!$E$3:$E$717)*1,('بيان العهد والتسويات'!$C167=المنصرف!$C$3:$C$717)*1,المنصرف!$G$3:$G$717)</f>
        <v>0</v>
      </c>
      <c r="CS167" s="160">
        <f>SUMPRODUCT((CR$3=المنصرف!$E$3:$E$717)*1,('بيان العهد والتسويات'!$C167=المنصرف!$C$3:$C$717)*1,المنصرف!$J$3:$J$717)</f>
        <v>0</v>
      </c>
      <c r="CT167" s="160">
        <f>SUMPRODUCT((CT$3=المنصرف!$E$3:$E$717)*1,('بيان العهد والتسويات'!$C167=المنصرف!$C$3:$C$717)*1,المنصرف!$G$3:$G$717)</f>
        <v>0</v>
      </c>
      <c r="CU167" s="160">
        <f>SUMPRODUCT((CT$3=المنصرف!$E$3:$E$717)*1,('بيان العهد والتسويات'!$C167=المنصرف!$C$3:$C$717)*1,المنصرف!$J$3:$J$717)</f>
        <v>0</v>
      </c>
      <c r="CV167" s="160">
        <f>SUMPRODUCT((CV$3=المنصرف!$E$3:$E$717)*1,('بيان العهد والتسويات'!$C167=المنصرف!$C$3:$C$717)*1,المنصرف!$G$3:$G$717)</f>
        <v>0</v>
      </c>
      <c r="CW167" s="160">
        <f>SUMPRODUCT((CV$3=المنصرف!$E$3:$E$717)*1,('بيان العهد والتسويات'!$C167=المنصرف!$C$3:$C$717)*1,المنصرف!$J$3:$J$717)</f>
        <v>0</v>
      </c>
      <c r="CX167" s="160">
        <f>SUMPRODUCT((CX$3=المنصرف!$E$3:$E$717)*1,('بيان العهد والتسويات'!$C167=المنصرف!$C$3:$C$717)*1,المنصرف!$G$3:$G$717)</f>
        <v>0</v>
      </c>
      <c r="CY167" s="160">
        <f>SUMPRODUCT((CX$3=المنصرف!$E$3:$E$717)*1,('بيان العهد والتسويات'!$C167=المنصرف!$C$3:$C$717)*1,المنصرف!$J$3:$J$717)</f>
        <v>0</v>
      </c>
      <c r="CZ167" s="160">
        <f>SUMPRODUCT((CZ$3=المنصرف!$E$3:$E$717)*1,('بيان العهد والتسويات'!$C167=المنصرف!$C$3:$C$717)*1,المنصرف!$G$3:$G$717)</f>
        <v>0</v>
      </c>
      <c r="DA167" s="160">
        <f>SUMPRODUCT((CZ$3=المنصرف!$E$3:$E$717)*1,('بيان العهد والتسويات'!$C167=المنصرف!$C$3:$C$717)*1,المنصرف!$J$3:$J$717)</f>
        <v>0</v>
      </c>
    </row>
    <row r="168" spans="3:105" ht="20.25" x14ac:dyDescent="0.15">
      <c r="C168" s="134">
        <v>46000</v>
      </c>
      <c r="D168" s="121">
        <f>SUMPRODUCT(($D$3=المنصرف!$E$3:$E$717)*1,('بيان العهد والتسويات'!$C168=المنصرف!$C$3:$C$717)*1,المنصرف!$G$3:$G$717)</f>
        <v>0</v>
      </c>
      <c r="E168" s="122">
        <f>SUMPRODUCT(($D$3=المنصرف!$E$3:$E$717)*1,('بيان العهد والتسويات'!$C168=المنصرف!$C$3:$C$717)*1,المنصرف!$J$3:$J$717)</f>
        <v>0</v>
      </c>
      <c r="F168" s="124">
        <f>SUMPRODUCT(($F$3=المنصرف!$E$3:$E$717)*1,('بيان العهد والتسويات'!$C168=المنصرف!$C$3:$C$717)*1,المنصرف!$G$3:$G$717)</f>
        <v>0</v>
      </c>
      <c r="G168" s="123">
        <f>SUMPRODUCT(($F$3=المنصرف!$E$3:$E$717)*1,('بيان العهد والتسويات'!$C168=المنصرف!$C$3:$C$717)*1,المنصرف!$J$3:$J$717)</f>
        <v>0</v>
      </c>
      <c r="H168" s="121">
        <f>SUMPRODUCT(($H$3=المنصرف!$E$3:$E$717)*1,('بيان العهد والتسويات'!$C168=المنصرف!$C$3:$C$717)*1,المنصرف!$G$3:$G$717)</f>
        <v>0</v>
      </c>
      <c r="I168" s="122">
        <f>SUMPRODUCT(($H$3=المنصرف!$E$3:$E$717)*1,('بيان العهد والتسويات'!$C168=المنصرف!$C$3:$C$717)*1,المنصرف!$J$3:$J$717)</f>
        <v>0</v>
      </c>
      <c r="J168" s="124">
        <f>SUMPRODUCT(($J$3=المنصرف!$E$3:$E$717)*1,('بيان العهد والتسويات'!$C168=المنصرف!$C$3:$C$717)*1,المنصرف!$G$3:$G$717)</f>
        <v>0</v>
      </c>
      <c r="K168" s="123">
        <f>SUMPRODUCT(($J$3=المنصرف!$E$3:$E$717)*1,('بيان العهد والتسويات'!$C168=المنصرف!$C$3:$C$717)*1,المنصرف!$J$3:$J$717)</f>
        <v>0</v>
      </c>
      <c r="L168" s="121">
        <f>SUMPRODUCT(($L$3=المنصرف!$E$3:$E$717)*1,('بيان العهد والتسويات'!$C168=المنصرف!$C$3:$C$717)*1,المنصرف!$G$3:$G$717)</f>
        <v>0</v>
      </c>
      <c r="M168" s="122">
        <f>SUMPRODUCT(($L$3=المنصرف!$E$3:$E$717)*1,('بيان العهد والتسويات'!$C168=المنصرف!$C$3:$C$717)*1,المنصرف!$J$3:$J$717)</f>
        <v>0</v>
      </c>
      <c r="N168" s="124">
        <f>SUMPRODUCT(($N$3=المنصرف!$E$3:$E$717)*1,('بيان العهد والتسويات'!$C168=المنصرف!$C$3:$C$717)*1,المنصرف!$G$3:$G$717)</f>
        <v>0</v>
      </c>
      <c r="O168" s="123">
        <f>SUMPRODUCT(($N$3=المنصرف!$E$3:$E$717)*1,('بيان العهد والتسويات'!$C168=المنصرف!$C$3:$C$717)*1,المنصرف!$J$3:$J$717)</f>
        <v>0</v>
      </c>
      <c r="P168" s="121">
        <f>SUMPRODUCT(($P$3=المنصرف!$E$3:$E$717)*1,('بيان العهد والتسويات'!$C168=المنصرف!$C$3:$C$717)*1,المنصرف!$G$3:$G$717)</f>
        <v>0</v>
      </c>
      <c r="Q168" s="122">
        <f>SUMPRODUCT(($P$3=المنصرف!$E$3:$E$717)*1,('بيان العهد والتسويات'!$C168=المنصرف!$C$3:$C$717)*1,المنصرف!$J$3:$J$717)</f>
        <v>0</v>
      </c>
      <c r="R168" s="124">
        <f>SUMPRODUCT(($R$3=المنصرف!$E$3:$E$717)*1,('بيان العهد والتسويات'!$C168=المنصرف!$C$3:$C$717)*1,المنصرف!$G$3:$G$717)</f>
        <v>0</v>
      </c>
      <c r="S168" s="123">
        <f>SUMPRODUCT(($R$3=المنصرف!$E$3:$E$717)*1,('بيان العهد والتسويات'!$C168=المنصرف!$C$3:$C$717)*1,المنصرف!$J$3:$J$717)</f>
        <v>0</v>
      </c>
      <c r="T168" s="121">
        <f>SUMPRODUCT(($T$3=المنصرف!$E$3:$E$717)*1,('بيان العهد والتسويات'!$C168=المنصرف!$C$3:$C$717)*1,المنصرف!$G$3:$G$717)</f>
        <v>0</v>
      </c>
      <c r="U168" s="122">
        <f>SUMPRODUCT(($T$3=المنصرف!$E$3:$E$717)*1,('بيان العهد والتسويات'!$C168=المنصرف!$C$3:$C$717)*1,المنصرف!$J$3:$J$717)</f>
        <v>0</v>
      </c>
      <c r="V168" s="124">
        <f>SUMPRODUCT(($V$3=المنصرف!$E$3:$E$717)*1,('بيان العهد والتسويات'!$C168=المنصرف!$C$3:$C$717)*1,المنصرف!$G$3:$G$717)</f>
        <v>0</v>
      </c>
      <c r="W168" s="123">
        <f>SUMPRODUCT(($V$3=المنصرف!$E$3:$E$717)*1,('بيان العهد والتسويات'!$C168=المنصرف!$C$3:$C$717)*1,المنصرف!$J$3:$J$717)</f>
        <v>0</v>
      </c>
      <c r="X168" s="121">
        <f>SUMPRODUCT(($X$3=المنصرف!$E$3:$E$717)*1,('بيان العهد والتسويات'!$C168=المنصرف!$C$3:$C$717)*1,المنصرف!$G$3:$G$717)</f>
        <v>0</v>
      </c>
      <c r="Y168" s="122">
        <f>SUMPRODUCT(($X$3=المنصرف!$E$3:$E$717)*1,('بيان العهد والتسويات'!$C168=المنصرف!$C$3:$C$717)*1,المنصرف!$J$3:$J$717)</f>
        <v>0</v>
      </c>
      <c r="Z168" s="124">
        <f>SUMPRODUCT(($Z$3=المنصرف!$E$3:$E$717)*1,('بيان العهد والتسويات'!$C168=المنصرف!$C$3:$C$717)*1,المنصرف!$G$3:$G$717)</f>
        <v>0</v>
      </c>
      <c r="AA168" s="123">
        <f>SUMPRODUCT(($Z$3=المنصرف!$E$3:$E$717)*1,('بيان العهد والتسويات'!$C168=المنصرف!$C$3:$C$717)*1,المنصرف!$J$3:$J$717)</f>
        <v>0</v>
      </c>
      <c r="AB168" s="121">
        <f>SUMPRODUCT(($AB$3=المنصرف!$E$3:$E$717)*1,('بيان العهد والتسويات'!$C168=المنصرف!$C$3:$C$717)*1,المنصرف!$G$3:$G$717)</f>
        <v>0</v>
      </c>
      <c r="AC168" s="122">
        <f>SUMPRODUCT(($AB$3=المنصرف!$E$3:$E$717)*1,('بيان العهد والتسويات'!$C168=المنصرف!$C$3:$C$717)*1,المنصرف!$J$3:$J$717)</f>
        <v>0</v>
      </c>
      <c r="AD168" s="124">
        <f>SUMPRODUCT(($AD$3=المنصرف!$E$3:$E$717)*1,('بيان العهد والتسويات'!$C168=المنصرف!$C$3:$C$717)*1,المنصرف!$G$3:$G$717)</f>
        <v>0</v>
      </c>
      <c r="AE168" s="123">
        <f>SUMPRODUCT(($AD$3=المنصرف!$E$3:$E$717)*1,('بيان العهد والتسويات'!$C168=المنصرف!$C$3:$C$717)*1,المنصرف!$J$3:$J$717)</f>
        <v>0</v>
      </c>
      <c r="AF168" s="121">
        <f>SUMPRODUCT(($AF$3=المنصرف!$E$3:$E$717)*1,('بيان العهد والتسويات'!$C168=المنصرف!$C$3:$C$717)*1,المنصرف!$G$3:$G$717)</f>
        <v>0</v>
      </c>
      <c r="AG168" s="122">
        <f>SUMPRODUCT(($AF$3=المنصرف!$E$3:$E$717)*1,('بيان العهد والتسويات'!$C168=المنصرف!$C$3:$C$717)*1,المنصرف!$J$3:$J$717)</f>
        <v>0</v>
      </c>
      <c r="AH168" s="124">
        <f>SUMPRODUCT(($AH$3=المنصرف!$E$3:$E$717)*1,('بيان العهد والتسويات'!$C168=المنصرف!$C$3:$C$717)*1,المنصرف!$G$3:$G$717)</f>
        <v>0</v>
      </c>
      <c r="AI168" s="123">
        <f>SUMPRODUCT(($AH$3=المنصرف!$E$3:$E$717)*1,('بيان العهد والتسويات'!$C168=المنصرف!$C$3:$C$717)*1,المنصرف!$J$3:$J$717)</f>
        <v>0</v>
      </c>
      <c r="AJ168" s="145">
        <f>SUMPRODUCT((AJ$3=المنصرف!$E$3:$E$717)*1,('بيان العهد والتسويات'!$C168=المنصرف!$C$3:$C$717)*1,المنصرف!$G$3:$G$717)</f>
        <v>0</v>
      </c>
      <c r="AK168" s="145">
        <f>SUMPRODUCT((AJ$3=المنصرف!$E$3:$E$717)*1,('بيان العهد والتسويات'!$C168=المنصرف!$C$3:$C$717)*1,المنصرف!$J$3:$J$717)</f>
        <v>0</v>
      </c>
      <c r="AL168" s="161">
        <f>SUMPRODUCT((AL$3=المنصرف!$E$3:$E$717)*1,('بيان العهد والتسويات'!$C168=المنصرف!$C$3:$C$717)*1,المنصرف!$G$3:$G$717)</f>
        <v>0</v>
      </c>
      <c r="AM168" s="161">
        <f>SUMPRODUCT((AL$3=المنصرف!$E$3:$E$717)*1,('بيان العهد والتسويات'!$C168=المنصرف!$C$3:$C$717)*1,المنصرف!$J$3:$J$717)</f>
        <v>0</v>
      </c>
      <c r="AN168" s="160">
        <f>SUMPRODUCT((AN$3=المنصرف!$E$3:$E$717)*1,('بيان العهد والتسويات'!$C168=المنصرف!$C$3:$C$717)*1,المنصرف!$G$3:$G$717)</f>
        <v>0</v>
      </c>
      <c r="AO168" s="160">
        <f>SUMPRODUCT((AN$3=المنصرف!$E$3:$E$717)*1,('بيان العهد والتسويات'!$C168=المنصرف!$C$3:$C$717)*1,المنصرف!$J$3:$J$717)</f>
        <v>0</v>
      </c>
      <c r="AP168" s="160">
        <f>SUMPRODUCT((AP$3=المنصرف!$E$3:$E$717)*1,('بيان العهد والتسويات'!$C168=المنصرف!$C$3:$C$717)*1,المنصرف!$G$3:$G$717)</f>
        <v>0</v>
      </c>
      <c r="AQ168" s="160">
        <f>SUMPRODUCT((AP$3=المنصرف!$E$3:$E$717)*1,('بيان العهد والتسويات'!$C168=المنصرف!$C$3:$C$717)*1,المنصرف!$J$3:$J$717)</f>
        <v>0</v>
      </c>
      <c r="AR168" s="160">
        <f>SUMPRODUCT((AR$3=المنصرف!$E$3:$E$717)*1,('بيان العهد والتسويات'!$C168=المنصرف!$C$3:$C$717)*1,المنصرف!$G$3:$G$717)</f>
        <v>0</v>
      </c>
      <c r="AS168" s="160">
        <f>SUMPRODUCT((AR$3=المنصرف!$E$3:$E$717)*1,('بيان العهد والتسويات'!$C168=المنصرف!$C$3:$C$717)*1,المنصرف!$J$3:$J$717)</f>
        <v>0</v>
      </c>
      <c r="AT168" s="160">
        <f>SUMPRODUCT((AT$3=المنصرف!$E$3:$E$717)*1,('بيان العهد والتسويات'!$C168=المنصرف!$C$3:$C$717)*1,المنصرف!$G$3:$G$717)</f>
        <v>0</v>
      </c>
      <c r="AU168" s="160">
        <f>SUMPRODUCT((AT$3=المنصرف!$E$3:$E$717)*1,('بيان العهد والتسويات'!$C168=المنصرف!$C$3:$C$717)*1,المنصرف!$J$3:$J$717)</f>
        <v>0</v>
      </c>
      <c r="AV168" s="160">
        <f>SUMPRODUCT((AV$3=المنصرف!$E$3:$E$717)*1,('بيان العهد والتسويات'!$C168=المنصرف!$C$3:$C$717)*1,المنصرف!$G$3:$G$717)</f>
        <v>0</v>
      </c>
      <c r="AW168" s="160">
        <f>SUMPRODUCT((AV$3=المنصرف!$E$3:$E$717)*1,('بيان العهد والتسويات'!$C168=المنصرف!$C$3:$C$717)*1,المنصرف!$J$3:$J$717)</f>
        <v>0</v>
      </c>
      <c r="AX168" s="160">
        <f>SUMPRODUCT((AX$3=المنصرف!$E$3:$E$717)*1,('بيان العهد والتسويات'!$C168=المنصرف!$C$3:$C$717)*1,المنصرف!$G$3:$G$717)</f>
        <v>0</v>
      </c>
      <c r="AY168" s="160">
        <f>SUMPRODUCT((AX$3=المنصرف!$E$3:$E$717)*1,('بيان العهد والتسويات'!$C168=المنصرف!$C$3:$C$717)*1,المنصرف!$J$3:$J$717)</f>
        <v>0</v>
      </c>
      <c r="AZ168" s="160">
        <f>SUMPRODUCT((AZ$3=المنصرف!$E$3:$E$717)*1,('بيان العهد والتسويات'!$C168=المنصرف!$C$3:$C$717)*1,المنصرف!$G$3:$G$717)</f>
        <v>0</v>
      </c>
      <c r="BA168" s="160">
        <f>SUMPRODUCT((AZ$3=المنصرف!$E$3:$E$717)*1,('بيان العهد والتسويات'!$C168=المنصرف!$C$3:$C$717)*1,المنصرف!$J$3:$J$717)</f>
        <v>0</v>
      </c>
      <c r="BB168" s="160">
        <f>SUMPRODUCT((BB$3=المنصرف!$E$3:$E$717)*1,('بيان العهد والتسويات'!$C168=المنصرف!$C$3:$C$717)*1,المنصرف!$G$3:$G$717)</f>
        <v>0</v>
      </c>
      <c r="BC168" s="160">
        <f>SUMPRODUCT((BB$3=المنصرف!$E$3:$E$717)*1,('بيان العهد والتسويات'!$C168=المنصرف!$C$3:$C$717)*1,المنصرف!$J$3:$J$717)</f>
        <v>0</v>
      </c>
      <c r="BD168" s="160">
        <f>SUMPRODUCT((BD$3=المنصرف!$E$3:$E$717)*1,('بيان العهد والتسويات'!$C168=المنصرف!$C$3:$C$717)*1,المنصرف!$G$3:$G$717)</f>
        <v>0</v>
      </c>
      <c r="BE168" s="160">
        <f>SUMPRODUCT((BD$3=المنصرف!$E$3:$E$717)*1,('بيان العهد والتسويات'!$C168=المنصرف!$C$3:$C$717)*1,المنصرف!$J$3:$J$717)</f>
        <v>0</v>
      </c>
      <c r="BF168" s="160">
        <f>SUMPRODUCT((BF$3=المنصرف!$E$3:$E$717)*1,('بيان العهد والتسويات'!$C168=المنصرف!$C$3:$C$717)*1,المنصرف!$G$3:$G$717)</f>
        <v>0</v>
      </c>
      <c r="BG168" s="160">
        <f>SUMPRODUCT((BF$3=المنصرف!$E$3:$E$717)*1,('بيان العهد والتسويات'!$C168=المنصرف!$C$3:$C$717)*1,المنصرف!$J$3:$J$717)</f>
        <v>0</v>
      </c>
      <c r="BH168" s="160">
        <f>SUMPRODUCT((BH$3=المنصرف!$E$3:$E$717)*1,('بيان العهد والتسويات'!$C168=المنصرف!$C$3:$C$717)*1,المنصرف!$G$3:$G$717)</f>
        <v>0</v>
      </c>
      <c r="BI168" s="160">
        <f>SUMPRODUCT((BH$3=المنصرف!$E$3:$E$717)*1,('بيان العهد والتسويات'!$C168=المنصرف!$C$3:$C$717)*1,المنصرف!$J$3:$J$717)</f>
        <v>0</v>
      </c>
      <c r="BJ168" s="160">
        <f>SUMPRODUCT((BJ$3=المنصرف!$E$3:$E$717)*1,('بيان العهد والتسويات'!$C168=المنصرف!$C$3:$C$717)*1,المنصرف!$G$3:$G$717)</f>
        <v>0</v>
      </c>
      <c r="BK168" s="160">
        <f>SUMPRODUCT((BJ$3=المنصرف!$E$3:$E$717)*1,('بيان العهد والتسويات'!$C168=المنصرف!$C$3:$C$717)*1,المنصرف!$J$3:$J$717)</f>
        <v>0</v>
      </c>
      <c r="BL168" s="160">
        <f>SUMPRODUCT((BL$3=المنصرف!$E$3:$E$717)*1,('بيان العهد والتسويات'!$C168=المنصرف!$C$3:$C$717)*1,المنصرف!$G$3:$G$717)</f>
        <v>0</v>
      </c>
      <c r="BM168" s="160">
        <f>SUMPRODUCT((BL$3=المنصرف!$E$3:$E$717)*1,('بيان العهد والتسويات'!$C168=المنصرف!$C$3:$C$717)*1,المنصرف!$J$3:$J$717)</f>
        <v>0</v>
      </c>
      <c r="BN168" s="160">
        <f>SUMPRODUCT((BN$3=المنصرف!$E$3:$E$717)*1,('بيان العهد والتسويات'!$C168=المنصرف!$C$3:$C$717)*1,المنصرف!$G$3:$G$717)</f>
        <v>0</v>
      </c>
      <c r="BO168" s="160">
        <f>SUMPRODUCT((BN$3=المنصرف!$E$3:$E$717)*1,('بيان العهد والتسويات'!$C168=المنصرف!$C$3:$C$717)*1,المنصرف!$J$3:$J$717)</f>
        <v>0</v>
      </c>
      <c r="BP168" s="160">
        <f>SUMPRODUCT((BP$3=المنصرف!$E$3:$E$717)*1,('بيان العهد والتسويات'!$C168=المنصرف!$C$3:$C$717)*1,المنصرف!$G$3:$G$717)</f>
        <v>0</v>
      </c>
      <c r="BQ168" s="160">
        <f>SUMPRODUCT((BP$3=المنصرف!$E$3:$E$717)*1,('بيان العهد والتسويات'!$C168=المنصرف!$C$3:$C$717)*1,المنصرف!$J$3:$J$717)</f>
        <v>0</v>
      </c>
      <c r="BR168" s="160">
        <f>SUMPRODUCT((BR$3=المنصرف!$E$3:$E$717)*1,('بيان العهد والتسويات'!$C168=المنصرف!$C$3:$C$717)*1,المنصرف!$G$3:$G$717)</f>
        <v>0</v>
      </c>
      <c r="BS168" s="160">
        <f>SUMPRODUCT((BR$3=المنصرف!$E$3:$E$717)*1,('بيان العهد والتسويات'!$C168=المنصرف!$C$3:$C$717)*1,المنصرف!$J$3:$J$717)</f>
        <v>0</v>
      </c>
      <c r="BT168" s="160">
        <f>SUMPRODUCT((BT$3=المنصرف!$E$3:$E$717)*1,('بيان العهد والتسويات'!$C168=المنصرف!$C$3:$C$717)*1,المنصرف!$G$3:$G$717)</f>
        <v>0</v>
      </c>
      <c r="BU168" s="160">
        <f>SUMPRODUCT((BT$3=المنصرف!$E$3:$E$717)*1,('بيان العهد والتسويات'!$C168=المنصرف!$C$3:$C$717)*1,المنصرف!$J$3:$J$717)</f>
        <v>0</v>
      </c>
      <c r="BV168" s="160">
        <f>SUMPRODUCT((BV$3=المنصرف!$E$3:$E$717)*1,('بيان العهد والتسويات'!$C168=المنصرف!$C$3:$C$717)*1,المنصرف!$G$3:$G$717)</f>
        <v>0</v>
      </c>
      <c r="BW168" s="160">
        <f>SUMPRODUCT((BV$3=المنصرف!$E$3:$E$717)*1,('بيان العهد والتسويات'!$C168=المنصرف!$C$3:$C$717)*1,المنصرف!$J$3:$J$717)</f>
        <v>0</v>
      </c>
      <c r="BX168" s="160">
        <f>SUMPRODUCT((BX$3=المنصرف!$E$3:$E$717)*1,('بيان العهد والتسويات'!$C168=المنصرف!$C$3:$C$717)*1,المنصرف!$G$3:$G$717)</f>
        <v>0</v>
      </c>
      <c r="BY168" s="160">
        <f>SUMPRODUCT((BX$3=المنصرف!$E$3:$E$717)*1,('بيان العهد والتسويات'!$C168=المنصرف!$C$3:$C$717)*1,المنصرف!$J$3:$J$717)</f>
        <v>0</v>
      </c>
      <c r="BZ168" s="160">
        <f>SUMPRODUCT((BZ$3=المنصرف!$E$3:$E$717)*1,('بيان العهد والتسويات'!$C168=المنصرف!$C$3:$C$717)*1,المنصرف!$G$3:$G$717)</f>
        <v>0</v>
      </c>
      <c r="CA168" s="160">
        <f>SUMPRODUCT((BZ$3=المنصرف!$E$3:$E$717)*1,('بيان العهد والتسويات'!$C168=المنصرف!$C$3:$C$717)*1,المنصرف!$J$3:$J$717)</f>
        <v>0</v>
      </c>
      <c r="CB168" s="160">
        <f>SUMPRODUCT((CB$3=المنصرف!$E$3:$E$717)*1,('بيان العهد والتسويات'!$C168=المنصرف!$C$3:$C$717)*1,المنصرف!$G$3:$G$717)</f>
        <v>0</v>
      </c>
      <c r="CC168" s="160">
        <f>SUMPRODUCT((CB$3=المنصرف!$E$3:$E$717)*1,('بيان العهد والتسويات'!$C168=المنصرف!$C$3:$C$717)*1,المنصرف!$J$3:$J$717)</f>
        <v>0</v>
      </c>
      <c r="CD168" s="160">
        <f>SUMPRODUCT((CD$3=المنصرف!$E$3:$E$717)*1,('بيان العهد والتسويات'!$C168=المنصرف!$C$3:$C$717)*1,المنصرف!$G$3:$G$717)</f>
        <v>0</v>
      </c>
      <c r="CE168" s="160">
        <f>SUMPRODUCT((CD$3=المنصرف!$E$3:$E$717)*1,('بيان العهد والتسويات'!$C168=المنصرف!$C$3:$C$717)*1,المنصرف!$J$3:$J$717)</f>
        <v>0</v>
      </c>
      <c r="CF168" s="160">
        <f>SUMPRODUCT((CF$3=المنصرف!$E$3:$E$717)*1,('بيان العهد والتسويات'!$C168=المنصرف!$C$3:$C$717)*1,المنصرف!$G$3:$G$717)</f>
        <v>0</v>
      </c>
      <c r="CG168" s="160">
        <f>SUMPRODUCT((CF$3=المنصرف!$E$3:$E$717)*1,('بيان العهد والتسويات'!$C168=المنصرف!$C$3:$C$717)*1,المنصرف!$J$3:$J$717)</f>
        <v>0</v>
      </c>
      <c r="CH168" s="160">
        <f>SUMPRODUCT((CH$3=المنصرف!$E$3:$E$717)*1,('بيان العهد والتسويات'!$C168=المنصرف!$C$3:$C$717)*1,المنصرف!$G$3:$G$717)</f>
        <v>0</v>
      </c>
      <c r="CI168" s="160">
        <f>SUMPRODUCT((CH$3=المنصرف!$E$3:$E$717)*1,('بيان العهد والتسويات'!$C168=المنصرف!$C$3:$C$717)*1,المنصرف!$J$3:$J$717)</f>
        <v>0</v>
      </c>
      <c r="CJ168" s="160">
        <f>SUMPRODUCT((CJ$3=المنصرف!$E$3:$E$717)*1,('بيان العهد والتسويات'!$C168=المنصرف!$C$3:$C$717)*1,المنصرف!$G$3:$G$717)</f>
        <v>0</v>
      </c>
      <c r="CK168" s="160">
        <f>SUMPRODUCT((CJ$3=المنصرف!$E$3:$E$717)*1,('بيان العهد والتسويات'!$C168=المنصرف!$C$3:$C$717)*1,المنصرف!$J$3:$J$717)</f>
        <v>0</v>
      </c>
      <c r="CL168" s="160">
        <f>SUMPRODUCT((CL$3=المنصرف!$E$3:$E$717)*1,('بيان العهد والتسويات'!$C168=المنصرف!$C$3:$C$717)*1,المنصرف!$G$3:$G$717)</f>
        <v>0</v>
      </c>
      <c r="CM168" s="160">
        <f>SUMPRODUCT((CL$3=المنصرف!$E$3:$E$717)*1,('بيان العهد والتسويات'!$C168=المنصرف!$C$3:$C$717)*1,المنصرف!$J$3:$J$717)</f>
        <v>0</v>
      </c>
      <c r="CN168" s="160">
        <f>SUMPRODUCT((CN$3=المنصرف!$E$3:$E$717)*1,('بيان العهد والتسويات'!$C168=المنصرف!$C$3:$C$717)*1,المنصرف!$G$3:$G$717)</f>
        <v>0</v>
      </c>
      <c r="CO168" s="160">
        <f>SUMPRODUCT((CN$3=المنصرف!$E$3:$E$717)*1,('بيان العهد والتسويات'!$C168=المنصرف!$C$3:$C$717)*1,المنصرف!$J$3:$J$717)</f>
        <v>0</v>
      </c>
      <c r="CP168" s="160">
        <f>SUMPRODUCT((CP$3=المنصرف!$E$3:$E$717)*1,('بيان العهد والتسويات'!$C168=المنصرف!$C$3:$C$717)*1,المنصرف!$G$3:$G$717)</f>
        <v>0</v>
      </c>
      <c r="CQ168" s="160">
        <f>SUMPRODUCT((CP$3=المنصرف!$E$3:$E$717)*1,('بيان العهد والتسويات'!$C168=المنصرف!$C$3:$C$717)*1,المنصرف!$J$3:$J$717)</f>
        <v>0</v>
      </c>
      <c r="CR168" s="160">
        <f>SUMPRODUCT((CR$3=المنصرف!$E$3:$E$717)*1,('بيان العهد والتسويات'!$C168=المنصرف!$C$3:$C$717)*1,المنصرف!$G$3:$G$717)</f>
        <v>0</v>
      </c>
      <c r="CS168" s="160">
        <f>SUMPRODUCT((CR$3=المنصرف!$E$3:$E$717)*1,('بيان العهد والتسويات'!$C168=المنصرف!$C$3:$C$717)*1,المنصرف!$J$3:$J$717)</f>
        <v>0</v>
      </c>
      <c r="CT168" s="160">
        <f>SUMPRODUCT((CT$3=المنصرف!$E$3:$E$717)*1,('بيان العهد والتسويات'!$C168=المنصرف!$C$3:$C$717)*1,المنصرف!$G$3:$G$717)</f>
        <v>0</v>
      </c>
      <c r="CU168" s="160">
        <f>SUMPRODUCT((CT$3=المنصرف!$E$3:$E$717)*1,('بيان العهد والتسويات'!$C168=المنصرف!$C$3:$C$717)*1,المنصرف!$J$3:$J$717)</f>
        <v>0</v>
      </c>
      <c r="CV168" s="160">
        <f>SUMPRODUCT((CV$3=المنصرف!$E$3:$E$717)*1,('بيان العهد والتسويات'!$C168=المنصرف!$C$3:$C$717)*1,المنصرف!$G$3:$G$717)</f>
        <v>0</v>
      </c>
      <c r="CW168" s="160">
        <f>SUMPRODUCT((CV$3=المنصرف!$E$3:$E$717)*1,('بيان العهد والتسويات'!$C168=المنصرف!$C$3:$C$717)*1,المنصرف!$J$3:$J$717)</f>
        <v>0</v>
      </c>
      <c r="CX168" s="160">
        <f>SUMPRODUCT((CX$3=المنصرف!$E$3:$E$717)*1,('بيان العهد والتسويات'!$C168=المنصرف!$C$3:$C$717)*1,المنصرف!$G$3:$G$717)</f>
        <v>0</v>
      </c>
      <c r="CY168" s="160">
        <f>SUMPRODUCT((CX$3=المنصرف!$E$3:$E$717)*1,('بيان العهد والتسويات'!$C168=المنصرف!$C$3:$C$717)*1,المنصرف!$J$3:$J$717)</f>
        <v>0</v>
      </c>
      <c r="CZ168" s="160">
        <f>SUMPRODUCT((CZ$3=المنصرف!$E$3:$E$717)*1,('بيان العهد والتسويات'!$C168=المنصرف!$C$3:$C$717)*1,المنصرف!$G$3:$G$717)</f>
        <v>0</v>
      </c>
      <c r="DA168" s="160">
        <f>SUMPRODUCT((CZ$3=المنصرف!$E$3:$E$717)*1,('بيان العهد والتسويات'!$C168=المنصرف!$C$3:$C$717)*1,المنصرف!$J$3:$J$717)</f>
        <v>0</v>
      </c>
    </row>
    <row r="169" spans="3:105" ht="20.25" x14ac:dyDescent="0.15">
      <c r="C169" s="134">
        <v>46001</v>
      </c>
      <c r="D169" s="121">
        <f>SUMPRODUCT(($D$3=المنصرف!$E$3:$E$717)*1,('بيان العهد والتسويات'!$C169=المنصرف!$C$3:$C$717)*1,المنصرف!$G$3:$G$717)</f>
        <v>0</v>
      </c>
      <c r="E169" s="122">
        <f>SUMPRODUCT(($D$3=المنصرف!$E$3:$E$717)*1,('بيان العهد والتسويات'!$C169=المنصرف!$C$3:$C$717)*1,المنصرف!$J$3:$J$717)</f>
        <v>0</v>
      </c>
      <c r="F169" s="124">
        <f>SUMPRODUCT(($F$3=المنصرف!$E$3:$E$717)*1,('بيان العهد والتسويات'!$C169=المنصرف!$C$3:$C$717)*1,المنصرف!$G$3:$G$717)</f>
        <v>0</v>
      </c>
      <c r="G169" s="123">
        <f>SUMPRODUCT(($F$3=المنصرف!$E$3:$E$717)*1,('بيان العهد والتسويات'!$C169=المنصرف!$C$3:$C$717)*1,المنصرف!$J$3:$J$717)</f>
        <v>0</v>
      </c>
      <c r="H169" s="121">
        <f>SUMPRODUCT(($H$3=المنصرف!$E$3:$E$717)*1,('بيان العهد والتسويات'!$C169=المنصرف!$C$3:$C$717)*1,المنصرف!$G$3:$G$717)</f>
        <v>0</v>
      </c>
      <c r="I169" s="122">
        <f>SUMPRODUCT(($H$3=المنصرف!$E$3:$E$717)*1,('بيان العهد والتسويات'!$C169=المنصرف!$C$3:$C$717)*1,المنصرف!$J$3:$J$717)</f>
        <v>0</v>
      </c>
      <c r="J169" s="124">
        <f>SUMPRODUCT(($J$3=المنصرف!$E$3:$E$717)*1,('بيان العهد والتسويات'!$C169=المنصرف!$C$3:$C$717)*1,المنصرف!$G$3:$G$717)</f>
        <v>0</v>
      </c>
      <c r="K169" s="123">
        <f>SUMPRODUCT(($J$3=المنصرف!$E$3:$E$717)*1,('بيان العهد والتسويات'!$C169=المنصرف!$C$3:$C$717)*1,المنصرف!$J$3:$J$717)</f>
        <v>0</v>
      </c>
      <c r="L169" s="121">
        <f>SUMPRODUCT(($L$3=المنصرف!$E$3:$E$717)*1,('بيان العهد والتسويات'!$C169=المنصرف!$C$3:$C$717)*1,المنصرف!$G$3:$G$717)</f>
        <v>0</v>
      </c>
      <c r="M169" s="122">
        <f>SUMPRODUCT(($L$3=المنصرف!$E$3:$E$717)*1,('بيان العهد والتسويات'!$C169=المنصرف!$C$3:$C$717)*1,المنصرف!$J$3:$J$717)</f>
        <v>0</v>
      </c>
      <c r="N169" s="124">
        <f>SUMPRODUCT(($N$3=المنصرف!$E$3:$E$717)*1,('بيان العهد والتسويات'!$C169=المنصرف!$C$3:$C$717)*1,المنصرف!$G$3:$G$717)</f>
        <v>0</v>
      </c>
      <c r="O169" s="123">
        <f>SUMPRODUCT(($N$3=المنصرف!$E$3:$E$717)*1,('بيان العهد والتسويات'!$C169=المنصرف!$C$3:$C$717)*1,المنصرف!$J$3:$J$717)</f>
        <v>0</v>
      </c>
      <c r="P169" s="121">
        <f>SUMPRODUCT(($P$3=المنصرف!$E$3:$E$717)*1,('بيان العهد والتسويات'!$C169=المنصرف!$C$3:$C$717)*1,المنصرف!$G$3:$G$717)</f>
        <v>0</v>
      </c>
      <c r="Q169" s="122">
        <f>SUMPRODUCT(($P$3=المنصرف!$E$3:$E$717)*1,('بيان العهد والتسويات'!$C169=المنصرف!$C$3:$C$717)*1,المنصرف!$J$3:$J$717)</f>
        <v>0</v>
      </c>
      <c r="R169" s="124">
        <f>SUMPRODUCT(($R$3=المنصرف!$E$3:$E$717)*1,('بيان العهد والتسويات'!$C169=المنصرف!$C$3:$C$717)*1,المنصرف!$G$3:$G$717)</f>
        <v>0</v>
      </c>
      <c r="S169" s="123">
        <f>SUMPRODUCT(($R$3=المنصرف!$E$3:$E$717)*1,('بيان العهد والتسويات'!$C169=المنصرف!$C$3:$C$717)*1,المنصرف!$J$3:$J$717)</f>
        <v>0</v>
      </c>
      <c r="T169" s="121">
        <f>SUMPRODUCT(($T$3=المنصرف!$E$3:$E$717)*1,('بيان العهد والتسويات'!$C169=المنصرف!$C$3:$C$717)*1,المنصرف!$G$3:$G$717)</f>
        <v>0</v>
      </c>
      <c r="U169" s="122">
        <f>SUMPRODUCT(($T$3=المنصرف!$E$3:$E$717)*1,('بيان العهد والتسويات'!$C169=المنصرف!$C$3:$C$717)*1,المنصرف!$J$3:$J$717)</f>
        <v>0</v>
      </c>
      <c r="V169" s="124">
        <f>SUMPRODUCT(($V$3=المنصرف!$E$3:$E$717)*1,('بيان العهد والتسويات'!$C169=المنصرف!$C$3:$C$717)*1,المنصرف!$G$3:$G$717)</f>
        <v>0</v>
      </c>
      <c r="W169" s="123">
        <f>SUMPRODUCT(($V$3=المنصرف!$E$3:$E$717)*1,('بيان العهد والتسويات'!$C169=المنصرف!$C$3:$C$717)*1,المنصرف!$J$3:$J$717)</f>
        <v>0</v>
      </c>
      <c r="X169" s="121">
        <f>SUMPRODUCT(($X$3=المنصرف!$E$3:$E$717)*1,('بيان العهد والتسويات'!$C169=المنصرف!$C$3:$C$717)*1,المنصرف!$G$3:$G$717)</f>
        <v>0</v>
      </c>
      <c r="Y169" s="122">
        <f>SUMPRODUCT(($X$3=المنصرف!$E$3:$E$717)*1,('بيان العهد والتسويات'!$C169=المنصرف!$C$3:$C$717)*1,المنصرف!$J$3:$J$717)</f>
        <v>0</v>
      </c>
      <c r="Z169" s="124">
        <f>SUMPRODUCT(($Z$3=المنصرف!$E$3:$E$717)*1,('بيان العهد والتسويات'!$C169=المنصرف!$C$3:$C$717)*1,المنصرف!$G$3:$G$717)</f>
        <v>0</v>
      </c>
      <c r="AA169" s="123">
        <f>SUMPRODUCT(($Z$3=المنصرف!$E$3:$E$717)*1,('بيان العهد والتسويات'!$C169=المنصرف!$C$3:$C$717)*1,المنصرف!$J$3:$J$717)</f>
        <v>0</v>
      </c>
      <c r="AB169" s="121">
        <f>SUMPRODUCT(($AB$3=المنصرف!$E$3:$E$717)*1,('بيان العهد والتسويات'!$C169=المنصرف!$C$3:$C$717)*1,المنصرف!$G$3:$G$717)</f>
        <v>0</v>
      </c>
      <c r="AC169" s="122">
        <f>SUMPRODUCT(($AB$3=المنصرف!$E$3:$E$717)*1,('بيان العهد والتسويات'!$C169=المنصرف!$C$3:$C$717)*1,المنصرف!$J$3:$J$717)</f>
        <v>0</v>
      </c>
      <c r="AD169" s="124">
        <f>SUMPRODUCT(($AD$3=المنصرف!$E$3:$E$717)*1,('بيان العهد والتسويات'!$C169=المنصرف!$C$3:$C$717)*1,المنصرف!$G$3:$G$717)</f>
        <v>0</v>
      </c>
      <c r="AE169" s="123">
        <f>SUMPRODUCT(($AD$3=المنصرف!$E$3:$E$717)*1,('بيان العهد والتسويات'!$C169=المنصرف!$C$3:$C$717)*1,المنصرف!$J$3:$J$717)</f>
        <v>0</v>
      </c>
      <c r="AF169" s="121">
        <f>SUMPRODUCT(($AF$3=المنصرف!$E$3:$E$717)*1,('بيان العهد والتسويات'!$C169=المنصرف!$C$3:$C$717)*1,المنصرف!$G$3:$G$717)</f>
        <v>0</v>
      </c>
      <c r="AG169" s="122">
        <f>SUMPRODUCT(($AF$3=المنصرف!$E$3:$E$717)*1,('بيان العهد والتسويات'!$C169=المنصرف!$C$3:$C$717)*1,المنصرف!$J$3:$J$717)</f>
        <v>0</v>
      </c>
      <c r="AH169" s="124">
        <f>SUMPRODUCT(($AH$3=المنصرف!$E$3:$E$717)*1,('بيان العهد والتسويات'!$C169=المنصرف!$C$3:$C$717)*1,المنصرف!$G$3:$G$717)</f>
        <v>0</v>
      </c>
      <c r="AI169" s="123">
        <f>SUMPRODUCT(($AH$3=المنصرف!$E$3:$E$717)*1,('بيان العهد والتسويات'!$C169=المنصرف!$C$3:$C$717)*1,المنصرف!$J$3:$J$717)</f>
        <v>0</v>
      </c>
      <c r="AJ169" s="145">
        <f>SUMPRODUCT((AJ$3=المنصرف!$E$3:$E$717)*1,('بيان العهد والتسويات'!$C169=المنصرف!$C$3:$C$717)*1,المنصرف!$G$3:$G$717)</f>
        <v>0</v>
      </c>
      <c r="AK169" s="145">
        <f>SUMPRODUCT((AJ$3=المنصرف!$E$3:$E$717)*1,('بيان العهد والتسويات'!$C169=المنصرف!$C$3:$C$717)*1,المنصرف!$J$3:$J$717)</f>
        <v>0</v>
      </c>
      <c r="AL169" s="161">
        <f>SUMPRODUCT((AL$3=المنصرف!$E$3:$E$717)*1,('بيان العهد والتسويات'!$C169=المنصرف!$C$3:$C$717)*1,المنصرف!$G$3:$G$717)</f>
        <v>0</v>
      </c>
      <c r="AM169" s="161">
        <f>SUMPRODUCT((AL$3=المنصرف!$E$3:$E$717)*1,('بيان العهد والتسويات'!$C169=المنصرف!$C$3:$C$717)*1,المنصرف!$J$3:$J$717)</f>
        <v>0</v>
      </c>
      <c r="AN169" s="160">
        <f>SUMPRODUCT((AN$3=المنصرف!$E$3:$E$717)*1,('بيان العهد والتسويات'!$C169=المنصرف!$C$3:$C$717)*1,المنصرف!$G$3:$G$717)</f>
        <v>0</v>
      </c>
      <c r="AO169" s="160">
        <f>SUMPRODUCT((AN$3=المنصرف!$E$3:$E$717)*1,('بيان العهد والتسويات'!$C169=المنصرف!$C$3:$C$717)*1,المنصرف!$J$3:$J$717)</f>
        <v>0</v>
      </c>
      <c r="AP169" s="160">
        <f>SUMPRODUCT((AP$3=المنصرف!$E$3:$E$717)*1,('بيان العهد والتسويات'!$C169=المنصرف!$C$3:$C$717)*1,المنصرف!$G$3:$G$717)</f>
        <v>0</v>
      </c>
      <c r="AQ169" s="160">
        <f>SUMPRODUCT((AP$3=المنصرف!$E$3:$E$717)*1,('بيان العهد والتسويات'!$C169=المنصرف!$C$3:$C$717)*1,المنصرف!$J$3:$J$717)</f>
        <v>0</v>
      </c>
      <c r="AR169" s="160">
        <f>SUMPRODUCT((AR$3=المنصرف!$E$3:$E$717)*1,('بيان العهد والتسويات'!$C169=المنصرف!$C$3:$C$717)*1,المنصرف!$G$3:$G$717)</f>
        <v>0</v>
      </c>
      <c r="AS169" s="160">
        <f>SUMPRODUCT((AR$3=المنصرف!$E$3:$E$717)*1,('بيان العهد والتسويات'!$C169=المنصرف!$C$3:$C$717)*1,المنصرف!$J$3:$J$717)</f>
        <v>0</v>
      </c>
      <c r="AT169" s="160">
        <f>SUMPRODUCT((AT$3=المنصرف!$E$3:$E$717)*1,('بيان العهد والتسويات'!$C169=المنصرف!$C$3:$C$717)*1,المنصرف!$G$3:$G$717)</f>
        <v>0</v>
      </c>
      <c r="AU169" s="160">
        <f>SUMPRODUCT((AT$3=المنصرف!$E$3:$E$717)*1,('بيان العهد والتسويات'!$C169=المنصرف!$C$3:$C$717)*1,المنصرف!$J$3:$J$717)</f>
        <v>0</v>
      </c>
      <c r="AV169" s="160">
        <f>SUMPRODUCT((AV$3=المنصرف!$E$3:$E$717)*1,('بيان العهد والتسويات'!$C169=المنصرف!$C$3:$C$717)*1,المنصرف!$G$3:$G$717)</f>
        <v>0</v>
      </c>
      <c r="AW169" s="160">
        <f>SUMPRODUCT((AV$3=المنصرف!$E$3:$E$717)*1,('بيان العهد والتسويات'!$C169=المنصرف!$C$3:$C$717)*1,المنصرف!$J$3:$J$717)</f>
        <v>0</v>
      </c>
      <c r="AX169" s="160">
        <f>SUMPRODUCT((AX$3=المنصرف!$E$3:$E$717)*1,('بيان العهد والتسويات'!$C169=المنصرف!$C$3:$C$717)*1,المنصرف!$G$3:$G$717)</f>
        <v>0</v>
      </c>
      <c r="AY169" s="160">
        <f>SUMPRODUCT((AX$3=المنصرف!$E$3:$E$717)*1,('بيان العهد والتسويات'!$C169=المنصرف!$C$3:$C$717)*1,المنصرف!$J$3:$J$717)</f>
        <v>0</v>
      </c>
      <c r="AZ169" s="160">
        <f>SUMPRODUCT((AZ$3=المنصرف!$E$3:$E$717)*1,('بيان العهد والتسويات'!$C169=المنصرف!$C$3:$C$717)*1,المنصرف!$G$3:$G$717)</f>
        <v>0</v>
      </c>
      <c r="BA169" s="160">
        <f>SUMPRODUCT((AZ$3=المنصرف!$E$3:$E$717)*1,('بيان العهد والتسويات'!$C169=المنصرف!$C$3:$C$717)*1,المنصرف!$J$3:$J$717)</f>
        <v>0</v>
      </c>
      <c r="BB169" s="160">
        <f>SUMPRODUCT((BB$3=المنصرف!$E$3:$E$717)*1,('بيان العهد والتسويات'!$C169=المنصرف!$C$3:$C$717)*1,المنصرف!$G$3:$G$717)</f>
        <v>0</v>
      </c>
      <c r="BC169" s="160">
        <f>SUMPRODUCT((BB$3=المنصرف!$E$3:$E$717)*1,('بيان العهد والتسويات'!$C169=المنصرف!$C$3:$C$717)*1,المنصرف!$J$3:$J$717)</f>
        <v>0</v>
      </c>
      <c r="BD169" s="160">
        <f>SUMPRODUCT((BD$3=المنصرف!$E$3:$E$717)*1,('بيان العهد والتسويات'!$C169=المنصرف!$C$3:$C$717)*1,المنصرف!$G$3:$G$717)</f>
        <v>0</v>
      </c>
      <c r="BE169" s="160">
        <f>SUMPRODUCT((BD$3=المنصرف!$E$3:$E$717)*1,('بيان العهد والتسويات'!$C169=المنصرف!$C$3:$C$717)*1,المنصرف!$J$3:$J$717)</f>
        <v>0</v>
      </c>
      <c r="BF169" s="160">
        <f>SUMPRODUCT((BF$3=المنصرف!$E$3:$E$717)*1,('بيان العهد والتسويات'!$C169=المنصرف!$C$3:$C$717)*1,المنصرف!$G$3:$G$717)</f>
        <v>0</v>
      </c>
      <c r="BG169" s="160">
        <f>SUMPRODUCT((BF$3=المنصرف!$E$3:$E$717)*1,('بيان العهد والتسويات'!$C169=المنصرف!$C$3:$C$717)*1,المنصرف!$J$3:$J$717)</f>
        <v>0</v>
      </c>
      <c r="BH169" s="160">
        <f>SUMPRODUCT((BH$3=المنصرف!$E$3:$E$717)*1,('بيان العهد والتسويات'!$C169=المنصرف!$C$3:$C$717)*1,المنصرف!$G$3:$G$717)</f>
        <v>0</v>
      </c>
      <c r="BI169" s="160">
        <f>SUMPRODUCT((BH$3=المنصرف!$E$3:$E$717)*1,('بيان العهد والتسويات'!$C169=المنصرف!$C$3:$C$717)*1,المنصرف!$J$3:$J$717)</f>
        <v>0</v>
      </c>
      <c r="BJ169" s="160">
        <f>SUMPRODUCT((BJ$3=المنصرف!$E$3:$E$717)*1,('بيان العهد والتسويات'!$C169=المنصرف!$C$3:$C$717)*1,المنصرف!$G$3:$G$717)</f>
        <v>0</v>
      </c>
      <c r="BK169" s="160">
        <f>SUMPRODUCT((BJ$3=المنصرف!$E$3:$E$717)*1,('بيان العهد والتسويات'!$C169=المنصرف!$C$3:$C$717)*1,المنصرف!$J$3:$J$717)</f>
        <v>0</v>
      </c>
      <c r="BL169" s="160">
        <f>SUMPRODUCT((BL$3=المنصرف!$E$3:$E$717)*1,('بيان العهد والتسويات'!$C169=المنصرف!$C$3:$C$717)*1,المنصرف!$G$3:$G$717)</f>
        <v>0</v>
      </c>
      <c r="BM169" s="160">
        <f>SUMPRODUCT((BL$3=المنصرف!$E$3:$E$717)*1,('بيان العهد والتسويات'!$C169=المنصرف!$C$3:$C$717)*1,المنصرف!$J$3:$J$717)</f>
        <v>0</v>
      </c>
      <c r="BN169" s="160">
        <f>SUMPRODUCT((BN$3=المنصرف!$E$3:$E$717)*1,('بيان العهد والتسويات'!$C169=المنصرف!$C$3:$C$717)*1,المنصرف!$G$3:$G$717)</f>
        <v>0</v>
      </c>
      <c r="BO169" s="160">
        <f>SUMPRODUCT((BN$3=المنصرف!$E$3:$E$717)*1,('بيان العهد والتسويات'!$C169=المنصرف!$C$3:$C$717)*1,المنصرف!$J$3:$J$717)</f>
        <v>0</v>
      </c>
      <c r="BP169" s="160">
        <f>SUMPRODUCT((BP$3=المنصرف!$E$3:$E$717)*1,('بيان العهد والتسويات'!$C169=المنصرف!$C$3:$C$717)*1,المنصرف!$G$3:$G$717)</f>
        <v>0</v>
      </c>
      <c r="BQ169" s="160">
        <f>SUMPRODUCT((BP$3=المنصرف!$E$3:$E$717)*1,('بيان العهد والتسويات'!$C169=المنصرف!$C$3:$C$717)*1,المنصرف!$J$3:$J$717)</f>
        <v>0</v>
      </c>
      <c r="BR169" s="160">
        <f>SUMPRODUCT((BR$3=المنصرف!$E$3:$E$717)*1,('بيان العهد والتسويات'!$C169=المنصرف!$C$3:$C$717)*1,المنصرف!$G$3:$G$717)</f>
        <v>0</v>
      </c>
      <c r="BS169" s="160">
        <f>SUMPRODUCT((BR$3=المنصرف!$E$3:$E$717)*1,('بيان العهد والتسويات'!$C169=المنصرف!$C$3:$C$717)*1,المنصرف!$J$3:$J$717)</f>
        <v>0</v>
      </c>
      <c r="BT169" s="160">
        <f>SUMPRODUCT((BT$3=المنصرف!$E$3:$E$717)*1,('بيان العهد والتسويات'!$C169=المنصرف!$C$3:$C$717)*1,المنصرف!$G$3:$G$717)</f>
        <v>0</v>
      </c>
      <c r="BU169" s="160">
        <f>SUMPRODUCT((BT$3=المنصرف!$E$3:$E$717)*1,('بيان العهد والتسويات'!$C169=المنصرف!$C$3:$C$717)*1,المنصرف!$J$3:$J$717)</f>
        <v>0</v>
      </c>
      <c r="BV169" s="160">
        <f>SUMPRODUCT((BV$3=المنصرف!$E$3:$E$717)*1,('بيان العهد والتسويات'!$C169=المنصرف!$C$3:$C$717)*1,المنصرف!$G$3:$G$717)</f>
        <v>0</v>
      </c>
      <c r="BW169" s="160">
        <f>SUMPRODUCT((BV$3=المنصرف!$E$3:$E$717)*1,('بيان العهد والتسويات'!$C169=المنصرف!$C$3:$C$717)*1,المنصرف!$J$3:$J$717)</f>
        <v>0</v>
      </c>
      <c r="BX169" s="160">
        <f>SUMPRODUCT((BX$3=المنصرف!$E$3:$E$717)*1,('بيان العهد والتسويات'!$C169=المنصرف!$C$3:$C$717)*1,المنصرف!$G$3:$G$717)</f>
        <v>0</v>
      </c>
      <c r="BY169" s="160">
        <f>SUMPRODUCT((BX$3=المنصرف!$E$3:$E$717)*1,('بيان العهد والتسويات'!$C169=المنصرف!$C$3:$C$717)*1,المنصرف!$J$3:$J$717)</f>
        <v>0</v>
      </c>
      <c r="BZ169" s="160">
        <f>SUMPRODUCT((BZ$3=المنصرف!$E$3:$E$717)*1,('بيان العهد والتسويات'!$C169=المنصرف!$C$3:$C$717)*1,المنصرف!$G$3:$G$717)</f>
        <v>0</v>
      </c>
      <c r="CA169" s="160">
        <f>SUMPRODUCT((BZ$3=المنصرف!$E$3:$E$717)*1,('بيان العهد والتسويات'!$C169=المنصرف!$C$3:$C$717)*1,المنصرف!$J$3:$J$717)</f>
        <v>0</v>
      </c>
      <c r="CB169" s="160">
        <f>SUMPRODUCT((CB$3=المنصرف!$E$3:$E$717)*1,('بيان العهد والتسويات'!$C169=المنصرف!$C$3:$C$717)*1,المنصرف!$G$3:$G$717)</f>
        <v>0</v>
      </c>
      <c r="CC169" s="160">
        <f>SUMPRODUCT((CB$3=المنصرف!$E$3:$E$717)*1,('بيان العهد والتسويات'!$C169=المنصرف!$C$3:$C$717)*1,المنصرف!$J$3:$J$717)</f>
        <v>0</v>
      </c>
      <c r="CD169" s="160">
        <f>SUMPRODUCT((CD$3=المنصرف!$E$3:$E$717)*1,('بيان العهد والتسويات'!$C169=المنصرف!$C$3:$C$717)*1,المنصرف!$G$3:$G$717)</f>
        <v>0</v>
      </c>
      <c r="CE169" s="160">
        <f>SUMPRODUCT((CD$3=المنصرف!$E$3:$E$717)*1,('بيان العهد والتسويات'!$C169=المنصرف!$C$3:$C$717)*1,المنصرف!$J$3:$J$717)</f>
        <v>0</v>
      </c>
      <c r="CF169" s="160">
        <f>SUMPRODUCT((CF$3=المنصرف!$E$3:$E$717)*1,('بيان العهد والتسويات'!$C169=المنصرف!$C$3:$C$717)*1,المنصرف!$G$3:$G$717)</f>
        <v>0</v>
      </c>
      <c r="CG169" s="160">
        <f>SUMPRODUCT((CF$3=المنصرف!$E$3:$E$717)*1,('بيان العهد والتسويات'!$C169=المنصرف!$C$3:$C$717)*1,المنصرف!$J$3:$J$717)</f>
        <v>0</v>
      </c>
      <c r="CH169" s="160">
        <f>SUMPRODUCT((CH$3=المنصرف!$E$3:$E$717)*1,('بيان العهد والتسويات'!$C169=المنصرف!$C$3:$C$717)*1,المنصرف!$G$3:$G$717)</f>
        <v>0</v>
      </c>
      <c r="CI169" s="160">
        <f>SUMPRODUCT((CH$3=المنصرف!$E$3:$E$717)*1,('بيان العهد والتسويات'!$C169=المنصرف!$C$3:$C$717)*1,المنصرف!$J$3:$J$717)</f>
        <v>0</v>
      </c>
      <c r="CJ169" s="160">
        <f>SUMPRODUCT((CJ$3=المنصرف!$E$3:$E$717)*1,('بيان العهد والتسويات'!$C169=المنصرف!$C$3:$C$717)*1,المنصرف!$G$3:$G$717)</f>
        <v>0</v>
      </c>
      <c r="CK169" s="160">
        <f>SUMPRODUCT((CJ$3=المنصرف!$E$3:$E$717)*1,('بيان العهد والتسويات'!$C169=المنصرف!$C$3:$C$717)*1,المنصرف!$J$3:$J$717)</f>
        <v>0</v>
      </c>
      <c r="CL169" s="160">
        <f>SUMPRODUCT((CL$3=المنصرف!$E$3:$E$717)*1,('بيان العهد والتسويات'!$C169=المنصرف!$C$3:$C$717)*1,المنصرف!$G$3:$G$717)</f>
        <v>0</v>
      </c>
      <c r="CM169" s="160">
        <f>SUMPRODUCT((CL$3=المنصرف!$E$3:$E$717)*1,('بيان العهد والتسويات'!$C169=المنصرف!$C$3:$C$717)*1,المنصرف!$J$3:$J$717)</f>
        <v>0</v>
      </c>
      <c r="CN169" s="160">
        <f>SUMPRODUCT((CN$3=المنصرف!$E$3:$E$717)*1,('بيان العهد والتسويات'!$C169=المنصرف!$C$3:$C$717)*1,المنصرف!$G$3:$G$717)</f>
        <v>0</v>
      </c>
      <c r="CO169" s="160">
        <f>SUMPRODUCT((CN$3=المنصرف!$E$3:$E$717)*1,('بيان العهد والتسويات'!$C169=المنصرف!$C$3:$C$717)*1,المنصرف!$J$3:$J$717)</f>
        <v>0</v>
      </c>
      <c r="CP169" s="160">
        <f>SUMPRODUCT((CP$3=المنصرف!$E$3:$E$717)*1,('بيان العهد والتسويات'!$C169=المنصرف!$C$3:$C$717)*1,المنصرف!$G$3:$G$717)</f>
        <v>0</v>
      </c>
      <c r="CQ169" s="160">
        <f>SUMPRODUCT((CP$3=المنصرف!$E$3:$E$717)*1,('بيان العهد والتسويات'!$C169=المنصرف!$C$3:$C$717)*1,المنصرف!$J$3:$J$717)</f>
        <v>0</v>
      </c>
      <c r="CR169" s="160">
        <f>SUMPRODUCT((CR$3=المنصرف!$E$3:$E$717)*1,('بيان العهد والتسويات'!$C169=المنصرف!$C$3:$C$717)*1,المنصرف!$G$3:$G$717)</f>
        <v>0</v>
      </c>
      <c r="CS169" s="160">
        <f>SUMPRODUCT((CR$3=المنصرف!$E$3:$E$717)*1,('بيان العهد والتسويات'!$C169=المنصرف!$C$3:$C$717)*1,المنصرف!$J$3:$J$717)</f>
        <v>0</v>
      </c>
      <c r="CT169" s="160">
        <f>SUMPRODUCT((CT$3=المنصرف!$E$3:$E$717)*1,('بيان العهد والتسويات'!$C169=المنصرف!$C$3:$C$717)*1,المنصرف!$G$3:$G$717)</f>
        <v>0</v>
      </c>
      <c r="CU169" s="160">
        <f>SUMPRODUCT((CT$3=المنصرف!$E$3:$E$717)*1,('بيان العهد والتسويات'!$C169=المنصرف!$C$3:$C$717)*1,المنصرف!$J$3:$J$717)</f>
        <v>0</v>
      </c>
      <c r="CV169" s="160">
        <f>SUMPRODUCT((CV$3=المنصرف!$E$3:$E$717)*1,('بيان العهد والتسويات'!$C169=المنصرف!$C$3:$C$717)*1,المنصرف!$G$3:$G$717)</f>
        <v>0</v>
      </c>
      <c r="CW169" s="160">
        <f>SUMPRODUCT((CV$3=المنصرف!$E$3:$E$717)*1,('بيان العهد والتسويات'!$C169=المنصرف!$C$3:$C$717)*1,المنصرف!$J$3:$J$717)</f>
        <v>0</v>
      </c>
      <c r="CX169" s="160">
        <f>SUMPRODUCT((CX$3=المنصرف!$E$3:$E$717)*1,('بيان العهد والتسويات'!$C169=المنصرف!$C$3:$C$717)*1,المنصرف!$G$3:$G$717)</f>
        <v>0</v>
      </c>
      <c r="CY169" s="160">
        <f>SUMPRODUCT((CX$3=المنصرف!$E$3:$E$717)*1,('بيان العهد والتسويات'!$C169=المنصرف!$C$3:$C$717)*1,المنصرف!$J$3:$J$717)</f>
        <v>0</v>
      </c>
      <c r="CZ169" s="160">
        <f>SUMPRODUCT((CZ$3=المنصرف!$E$3:$E$717)*1,('بيان العهد والتسويات'!$C169=المنصرف!$C$3:$C$717)*1,المنصرف!$G$3:$G$717)</f>
        <v>0</v>
      </c>
      <c r="DA169" s="160">
        <f>SUMPRODUCT((CZ$3=المنصرف!$E$3:$E$717)*1,('بيان العهد والتسويات'!$C169=المنصرف!$C$3:$C$717)*1,المنصرف!$J$3:$J$717)</f>
        <v>0</v>
      </c>
    </row>
    <row r="170" spans="3:105" ht="20.25" x14ac:dyDescent="0.15">
      <c r="C170" s="134">
        <v>46002</v>
      </c>
      <c r="D170" s="121">
        <f>SUMPRODUCT(($D$3=المنصرف!$E$3:$E$717)*1,('بيان العهد والتسويات'!$C170=المنصرف!$C$3:$C$717)*1,المنصرف!$G$3:$G$717)</f>
        <v>0</v>
      </c>
      <c r="E170" s="122">
        <f>SUMPRODUCT(($D$3=المنصرف!$E$3:$E$717)*1,('بيان العهد والتسويات'!$C170=المنصرف!$C$3:$C$717)*1,المنصرف!$J$3:$J$717)</f>
        <v>0</v>
      </c>
      <c r="F170" s="124">
        <f>SUMPRODUCT(($F$3=المنصرف!$E$3:$E$717)*1,('بيان العهد والتسويات'!$C170=المنصرف!$C$3:$C$717)*1,المنصرف!$G$3:$G$717)</f>
        <v>0</v>
      </c>
      <c r="G170" s="123">
        <f>SUMPRODUCT(($F$3=المنصرف!$E$3:$E$717)*1,('بيان العهد والتسويات'!$C170=المنصرف!$C$3:$C$717)*1,المنصرف!$J$3:$J$717)</f>
        <v>0</v>
      </c>
      <c r="H170" s="121">
        <f>SUMPRODUCT(($H$3=المنصرف!$E$3:$E$717)*1,('بيان العهد والتسويات'!$C170=المنصرف!$C$3:$C$717)*1,المنصرف!$G$3:$G$717)</f>
        <v>0</v>
      </c>
      <c r="I170" s="122">
        <f>SUMPRODUCT(($H$3=المنصرف!$E$3:$E$717)*1,('بيان العهد والتسويات'!$C170=المنصرف!$C$3:$C$717)*1,المنصرف!$J$3:$J$717)</f>
        <v>0</v>
      </c>
      <c r="J170" s="124">
        <f>SUMPRODUCT(($J$3=المنصرف!$E$3:$E$717)*1,('بيان العهد والتسويات'!$C170=المنصرف!$C$3:$C$717)*1,المنصرف!$G$3:$G$717)</f>
        <v>0</v>
      </c>
      <c r="K170" s="123">
        <f>SUMPRODUCT(($J$3=المنصرف!$E$3:$E$717)*1,('بيان العهد والتسويات'!$C170=المنصرف!$C$3:$C$717)*1,المنصرف!$J$3:$J$717)</f>
        <v>0</v>
      </c>
      <c r="L170" s="121">
        <f>SUMPRODUCT(($L$3=المنصرف!$E$3:$E$717)*1,('بيان العهد والتسويات'!$C170=المنصرف!$C$3:$C$717)*1,المنصرف!$G$3:$G$717)</f>
        <v>0</v>
      </c>
      <c r="M170" s="122">
        <f>SUMPRODUCT(($L$3=المنصرف!$E$3:$E$717)*1,('بيان العهد والتسويات'!$C170=المنصرف!$C$3:$C$717)*1,المنصرف!$J$3:$J$717)</f>
        <v>0</v>
      </c>
      <c r="N170" s="124">
        <f>SUMPRODUCT(($N$3=المنصرف!$E$3:$E$717)*1,('بيان العهد والتسويات'!$C170=المنصرف!$C$3:$C$717)*1,المنصرف!$G$3:$G$717)</f>
        <v>0</v>
      </c>
      <c r="O170" s="123">
        <f>SUMPRODUCT(($N$3=المنصرف!$E$3:$E$717)*1,('بيان العهد والتسويات'!$C170=المنصرف!$C$3:$C$717)*1,المنصرف!$J$3:$J$717)</f>
        <v>0</v>
      </c>
      <c r="P170" s="121">
        <f>SUMPRODUCT(($P$3=المنصرف!$E$3:$E$717)*1,('بيان العهد والتسويات'!$C170=المنصرف!$C$3:$C$717)*1,المنصرف!$G$3:$G$717)</f>
        <v>0</v>
      </c>
      <c r="Q170" s="122">
        <f>SUMPRODUCT(($P$3=المنصرف!$E$3:$E$717)*1,('بيان العهد والتسويات'!$C170=المنصرف!$C$3:$C$717)*1,المنصرف!$J$3:$J$717)</f>
        <v>0</v>
      </c>
      <c r="R170" s="124">
        <f>SUMPRODUCT(($R$3=المنصرف!$E$3:$E$717)*1,('بيان العهد والتسويات'!$C170=المنصرف!$C$3:$C$717)*1,المنصرف!$G$3:$G$717)</f>
        <v>0</v>
      </c>
      <c r="S170" s="123">
        <f>SUMPRODUCT(($R$3=المنصرف!$E$3:$E$717)*1,('بيان العهد والتسويات'!$C170=المنصرف!$C$3:$C$717)*1,المنصرف!$J$3:$J$717)</f>
        <v>0</v>
      </c>
      <c r="T170" s="121">
        <f>SUMPRODUCT(($T$3=المنصرف!$E$3:$E$717)*1,('بيان العهد والتسويات'!$C170=المنصرف!$C$3:$C$717)*1,المنصرف!$G$3:$G$717)</f>
        <v>0</v>
      </c>
      <c r="U170" s="122">
        <f>SUMPRODUCT(($T$3=المنصرف!$E$3:$E$717)*1,('بيان العهد والتسويات'!$C170=المنصرف!$C$3:$C$717)*1,المنصرف!$J$3:$J$717)</f>
        <v>0</v>
      </c>
      <c r="V170" s="124">
        <f>SUMPRODUCT(($V$3=المنصرف!$E$3:$E$717)*1,('بيان العهد والتسويات'!$C170=المنصرف!$C$3:$C$717)*1,المنصرف!$G$3:$G$717)</f>
        <v>0</v>
      </c>
      <c r="W170" s="123">
        <f>SUMPRODUCT(($V$3=المنصرف!$E$3:$E$717)*1,('بيان العهد والتسويات'!$C170=المنصرف!$C$3:$C$717)*1,المنصرف!$J$3:$J$717)</f>
        <v>0</v>
      </c>
      <c r="X170" s="121">
        <f>SUMPRODUCT(($X$3=المنصرف!$E$3:$E$717)*1,('بيان العهد والتسويات'!$C170=المنصرف!$C$3:$C$717)*1,المنصرف!$G$3:$G$717)</f>
        <v>0</v>
      </c>
      <c r="Y170" s="122">
        <f>SUMPRODUCT(($X$3=المنصرف!$E$3:$E$717)*1,('بيان العهد والتسويات'!$C170=المنصرف!$C$3:$C$717)*1,المنصرف!$J$3:$J$717)</f>
        <v>0</v>
      </c>
      <c r="Z170" s="124">
        <f>SUMPRODUCT(($Z$3=المنصرف!$E$3:$E$717)*1,('بيان العهد والتسويات'!$C170=المنصرف!$C$3:$C$717)*1,المنصرف!$G$3:$G$717)</f>
        <v>0</v>
      </c>
      <c r="AA170" s="123">
        <f>SUMPRODUCT(($Z$3=المنصرف!$E$3:$E$717)*1,('بيان العهد والتسويات'!$C170=المنصرف!$C$3:$C$717)*1,المنصرف!$J$3:$J$717)</f>
        <v>0</v>
      </c>
      <c r="AB170" s="121">
        <f>SUMPRODUCT(($AB$3=المنصرف!$E$3:$E$717)*1,('بيان العهد والتسويات'!$C170=المنصرف!$C$3:$C$717)*1,المنصرف!$G$3:$G$717)</f>
        <v>0</v>
      </c>
      <c r="AC170" s="122">
        <f>SUMPRODUCT(($AB$3=المنصرف!$E$3:$E$717)*1,('بيان العهد والتسويات'!$C170=المنصرف!$C$3:$C$717)*1,المنصرف!$J$3:$J$717)</f>
        <v>0</v>
      </c>
      <c r="AD170" s="124">
        <f>SUMPRODUCT(($AD$3=المنصرف!$E$3:$E$717)*1,('بيان العهد والتسويات'!$C170=المنصرف!$C$3:$C$717)*1,المنصرف!$G$3:$G$717)</f>
        <v>0</v>
      </c>
      <c r="AE170" s="123">
        <f>SUMPRODUCT(($AD$3=المنصرف!$E$3:$E$717)*1,('بيان العهد والتسويات'!$C170=المنصرف!$C$3:$C$717)*1,المنصرف!$J$3:$J$717)</f>
        <v>0</v>
      </c>
      <c r="AF170" s="121">
        <f>SUMPRODUCT(($AF$3=المنصرف!$E$3:$E$717)*1,('بيان العهد والتسويات'!$C170=المنصرف!$C$3:$C$717)*1,المنصرف!$G$3:$G$717)</f>
        <v>0</v>
      </c>
      <c r="AG170" s="122">
        <f>SUMPRODUCT(($AF$3=المنصرف!$E$3:$E$717)*1,('بيان العهد والتسويات'!$C170=المنصرف!$C$3:$C$717)*1,المنصرف!$J$3:$J$717)</f>
        <v>0</v>
      </c>
      <c r="AH170" s="124">
        <f>SUMPRODUCT(($AH$3=المنصرف!$E$3:$E$717)*1,('بيان العهد والتسويات'!$C170=المنصرف!$C$3:$C$717)*1,المنصرف!$G$3:$G$717)</f>
        <v>0</v>
      </c>
      <c r="AI170" s="123">
        <f>SUMPRODUCT(($AH$3=المنصرف!$E$3:$E$717)*1,('بيان العهد والتسويات'!$C170=المنصرف!$C$3:$C$717)*1,المنصرف!$J$3:$J$717)</f>
        <v>0</v>
      </c>
      <c r="AJ170" s="145">
        <f>SUMPRODUCT((AJ$3=المنصرف!$E$3:$E$717)*1,('بيان العهد والتسويات'!$C170=المنصرف!$C$3:$C$717)*1,المنصرف!$G$3:$G$717)</f>
        <v>0</v>
      </c>
      <c r="AK170" s="145">
        <f>SUMPRODUCT((AJ$3=المنصرف!$E$3:$E$717)*1,('بيان العهد والتسويات'!$C170=المنصرف!$C$3:$C$717)*1,المنصرف!$J$3:$J$717)</f>
        <v>0</v>
      </c>
      <c r="AL170" s="161">
        <f>SUMPRODUCT((AL$3=المنصرف!$E$3:$E$717)*1,('بيان العهد والتسويات'!$C170=المنصرف!$C$3:$C$717)*1,المنصرف!$G$3:$G$717)</f>
        <v>0</v>
      </c>
      <c r="AM170" s="161">
        <f>SUMPRODUCT((AL$3=المنصرف!$E$3:$E$717)*1,('بيان العهد والتسويات'!$C170=المنصرف!$C$3:$C$717)*1,المنصرف!$J$3:$J$717)</f>
        <v>0</v>
      </c>
      <c r="AN170" s="160">
        <f>SUMPRODUCT((AN$3=المنصرف!$E$3:$E$717)*1,('بيان العهد والتسويات'!$C170=المنصرف!$C$3:$C$717)*1,المنصرف!$G$3:$G$717)</f>
        <v>0</v>
      </c>
      <c r="AO170" s="160">
        <f>SUMPRODUCT((AN$3=المنصرف!$E$3:$E$717)*1,('بيان العهد والتسويات'!$C170=المنصرف!$C$3:$C$717)*1,المنصرف!$J$3:$J$717)</f>
        <v>0</v>
      </c>
      <c r="AP170" s="160">
        <f>SUMPRODUCT((AP$3=المنصرف!$E$3:$E$717)*1,('بيان العهد والتسويات'!$C170=المنصرف!$C$3:$C$717)*1,المنصرف!$G$3:$G$717)</f>
        <v>0</v>
      </c>
      <c r="AQ170" s="160">
        <f>SUMPRODUCT((AP$3=المنصرف!$E$3:$E$717)*1,('بيان العهد والتسويات'!$C170=المنصرف!$C$3:$C$717)*1,المنصرف!$J$3:$J$717)</f>
        <v>0</v>
      </c>
      <c r="AR170" s="160">
        <f>SUMPRODUCT((AR$3=المنصرف!$E$3:$E$717)*1,('بيان العهد والتسويات'!$C170=المنصرف!$C$3:$C$717)*1,المنصرف!$G$3:$G$717)</f>
        <v>0</v>
      </c>
      <c r="AS170" s="160">
        <f>SUMPRODUCT((AR$3=المنصرف!$E$3:$E$717)*1,('بيان العهد والتسويات'!$C170=المنصرف!$C$3:$C$717)*1,المنصرف!$J$3:$J$717)</f>
        <v>0</v>
      </c>
      <c r="AT170" s="160">
        <f>SUMPRODUCT((AT$3=المنصرف!$E$3:$E$717)*1,('بيان العهد والتسويات'!$C170=المنصرف!$C$3:$C$717)*1,المنصرف!$G$3:$G$717)</f>
        <v>0</v>
      </c>
      <c r="AU170" s="160">
        <f>SUMPRODUCT((AT$3=المنصرف!$E$3:$E$717)*1,('بيان العهد والتسويات'!$C170=المنصرف!$C$3:$C$717)*1,المنصرف!$J$3:$J$717)</f>
        <v>0</v>
      </c>
      <c r="AV170" s="160">
        <f>SUMPRODUCT((AV$3=المنصرف!$E$3:$E$717)*1,('بيان العهد والتسويات'!$C170=المنصرف!$C$3:$C$717)*1,المنصرف!$G$3:$G$717)</f>
        <v>0</v>
      </c>
      <c r="AW170" s="160">
        <f>SUMPRODUCT((AV$3=المنصرف!$E$3:$E$717)*1,('بيان العهد والتسويات'!$C170=المنصرف!$C$3:$C$717)*1,المنصرف!$J$3:$J$717)</f>
        <v>0</v>
      </c>
      <c r="AX170" s="160">
        <f>SUMPRODUCT((AX$3=المنصرف!$E$3:$E$717)*1,('بيان العهد والتسويات'!$C170=المنصرف!$C$3:$C$717)*1,المنصرف!$G$3:$G$717)</f>
        <v>0</v>
      </c>
      <c r="AY170" s="160">
        <f>SUMPRODUCT((AX$3=المنصرف!$E$3:$E$717)*1,('بيان العهد والتسويات'!$C170=المنصرف!$C$3:$C$717)*1,المنصرف!$J$3:$J$717)</f>
        <v>0</v>
      </c>
      <c r="AZ170" s="160">
        <f>SUMPRODUCT((AZ$3=المنصرف!$E$3:$E$717)*1,('بيان العهد والتسويات'!$C170=المنصرف!$C$3:$C$717)*1,المنصرف!$G$3:$G$717)</f>
        <v>0</v>
      </c>
      <c r="BA170" s="160">
        <f>SUMPRODUCT((AZ$3=المنصرف!$E$3:$E$717)*1,('بيان العهد والتسويات'!$C170=المنصرف!$C$3:$C$717)*1,المنصرف!$J$3:$J$717)</f>
        <v>0</v>
      </c>
      <c r="BB170" s="160">
        <f>SUMPRODUCT((BB$3=المنصرف!$E$3:$E$717)*1,('بيان العهد والتسويات'!$C170=المنصرف!$C$3:$C$717)*1,المنصرف!$G$3:$G$717)</f>
        <v>0</v>
      </c>
      <c r="BC170" s="160">
        <f>SUMPRODUCT((BB$3=المنصرف!$E$3:$E$717)*1,('بيان العهد والتسويات'!$C170=المنصرف!$C$3:$C$717)*1,المنصرف!$J$3:$J$717)</f>
        <v>0</v>
      </c>
      <c r="BD170" s="160">
        <f>SUMPRODUCT((BD$3=المنصرف!$E$3:$E$717)*1,('بيان العهد والتسويات'!$C170=المنصرف!$C$3:$C$717)*1,المنصرف!$G$3:$G$717)</f>
        <v>0</v>
      </c>
      <c r="BE170" s="160">
        <f>SUMPRODUCT((BD$3=المنصرف!$E$3:$E$717)*1,('بيان العهد والتسويات'!$C170=المنصرف!$C$3:$C$717)*1,المنصرف!$J$3:$J$717)</f>
        <v>0</v>
      </c>
      <c r="BF170" s="160">
        <f>SUMPRODUCT((BF$3=المنصرف!$E$3:$E$717)*1,('بيان العهد والتسويات'!$C170=المنصرف!$C$3:$C$717)*1,المنصرف!$G$3:$G$717)</f>
        <v>0</v>
      </c>
      <c r="BG170" s="160">
        <f>SUMPRODUCT((BF$3=المنصرف!$E$3:$E$717)*1,('بيان العهد والتسويات'!$C170=المنصرف!$C$3:$C$717)*1,المنصرف!$J$3:$J$717)</f>
        <v>0</v>
      </c>
      <c r="BH170" s="160">
        <f>SUMPRODUCT((BH$3=المنصرف!$E$3:$E$717)*1,('بيان العهد والتسويات'!$C170=المنصرف!$C$3:$C$717)*1,المنصرف!$G$3:$G$717)</f>
        <v>0</v>
      </c>
      <c r="BI170" s="160">
        <f>SUMPRODUCT((BH$3=المنصرف!$E$3:$E$717)*1,('بيان العهد والتسويات'!$C170=المنصرف!$C$3:$C$717)*1,المنصرف!$J$3:$J$717)</f>
        <v>0</v>
      </c>
      <c r="BJ170" s="160">
        <f>SUMPRODUCT((BJ$3=المنصرف!$E$3:$E$717)*1,('بيان العهد والتسويات'!$C170=المنصرف!$C$3:$C$717)*1,المنصرف!$G$3:$G$717)</f>
        <v>0</v>
      </c>
      <c r="BK170" s="160">
        <f>SUMPRODUCT((BJ$3=المنصرف!$E$3:$E$717)*1,('بيان العهد والتسويات'!$C170=المنصرف!$C$3:$C$717)*1,المنصرف!$J$3:$J$717)</f>
        <v>0</v>
      </c>
      <c r="BL170" s="160">
        <f>SUMPRODUCT((BL$3=المنصرف!$E$3:$E$717)*1,('بيان العهد والتسويات'!$C170=المنصرف!$C$3:$C$717)*1,المنصرف!$G$3:$G$717)</f>
        <v>0</v>
      </c>
      <c r="BM170" s="160">
        <f>SUMPRODUCT((BL$3=المنصرف!$E$3:$E$717)*1,('بيان العهد والتسويات'!$C170=المنصرف!$C$3:$C$717)*1,المنصرف!$J$3:$J$717)</f>
        <v>0</v>
      </c>
      <c r="BN170" s="160">
        <f>SUMPRODUCT((BN$3=المنصرف!$E$3:$E$717)*1,('بيان العهد والتسويات'!$C170=المنصرف!$C$3:$C$717)*1,المنصرف!$G$3:$G$717)</f>
        <v>0</v>
      </c>
      <c r="BO170" s="160">
        <f>SUMPRODUCT((BN$3=المنصرف!$E$3:$E$717)*1,('بيان العهد والتسويات'!$C170=المنصرف!$C$3:$C$717)*1,المنصرف!$J$3:$J$717)</f>
        <v>0</v>
      </c>
      <c r="BP170" s="160">
        <f>SUMPRODUCT((BP$3=المنصرف!$E$3:$E$717)*1,('بيان العهد والتسويات'!$C170=المنصرف!$C$3:$C$717)*1,المنصرف!$G$3:$G$717)</f>
        <v>0</v>
      </c>
      <c r="BQ170" s="160">
        <f>SUMPRODUCT((BP$3=المنصرف!$E$3:$E$717)*1,('بيان العهد والتسويات'!$C170=المنصرف!$C$3:$C$717)*1,المنصرف!$J$3:$J$717)</f>
        <v>0</v>
      </c>
      <c r="BR170" s="160">
        <f>SUMPRODUCT((BR$3=المنصرف!$E$3:$E$717)*1,('بيان العهد والتسويات'!$C170=المنصرف!$C$3:$C$717)*1,المنصرف!$G$3:$G$717)</f>
        <v>0</v>
      </c>
      <c r="BS170" s="160">
        <f>SUMPRODUCT((BR$3=المنصرف!$E$3:$E$717)*1,('بيان العهد والتسويات'!$C170=المنصرف!$C$3:$C$717)*1,المنصرف!$J$3:$J$717)</f>
        <v>0</v>
      </c>
      <c r="BT170" s="160">
        <f>SUMPRODUCT((BT$3=المنصرف!$E$3:$E$717)*1,('بيان العهد والتسويات'!$C170=المنصرف!$C$3:$C$717)*1,المنصرف!$G$3:$G$717)</f>
        <v>0</v>
      </c>
      <c r="BU170" s="160">
        <f>SUMPRODUCT((BT$3=المنصرف!$E$3:$E$717)*1,('بيان العهد والتسويات'!$C170=المنصرف!$C$3:$C$717)*1,المنصرف!$J$3:$J$717)</f>
        <v>0</v>
      </c>
      <c r="BV170" s="160">
        <f>SUMPRODUCT((BV$3=المنصرف!$E$3:$E$717)*1,('بيان العهد والتسويات'!$C170=المنصرف!$C$3:$C$717)*1,المنصرف!$G$3:$G$717)</f>
        <v>0</v>
      </c>
      <c r="BW170" s="160">
        <f>SUMPRODUCT((BV$3=المنصرف!$E$3:$E$717)*1,('بيان العهد والتسويات'!$C170=المنصرف!$C$3:$C$717)*1,المنصرف!$J$3:$J$717)</f>
        <v>0</v>
      </c>
      <c r="BX170" s="160">
        <f>SUMPRODUCT((BX$3=المنصرف!$E$3:$E$717)*1,('بيان العهد والتسويات'!$C170=المنصرف!$C$3:$C$717)*1,المنصرف!$G$3:$G$717)</f>
        <v>0</v>
      </c>
      <c r="BY170" s="160">
        <f>SUMPRODUCT((BX$3=المنصرف!$E$3:$E$717)*1,('بيان العهد والتسويات'!$C170=المنصرف!$C$3:$C$717)*1,المنصرف!$J$3:$J$717)</f>
        <v>0</v>
      </c>
      <c r="BZ170" s="160">
        <f>SUMPRODUCT((BZ$3=المنصرف!$E$3:$E$717)*1,('بيان العهد والتسويات'!$C170=المنصرف!$C$3:$C$717)*1,المنصرف!$G$3:$G$717)</f>
        <v>0</v>
      </c>
      <c r="CA170" s="160">
        <f>SUMPRODUCT((BZ$3=المنصرف!$E$3:$E$717)*1,('بيان العهد والتسويات'!$C170=المنصرف!$C$3:$C$717)*1,المنصرف!$J$3:$J$717)</f>
        <v>0</v>
      </c>
      <c r="CB170" s="160">
        <f>SUMPRODUCT((CB$3=المنصرف!$E$3:$E$717)*1,('بيان العهد والتسويات'!$C170=المنصرف!$C$3:$C$717)*1,المنصرف!$G$3:$G$717)</f>
        <v>0</v>
      </c>
      <c r="CC170" s="160">
        <f>SUMPRODUCT((CB$3=المنصرف!$E$3:$E$717)*1,('بيان العهد والتسويات'!$C170=المنصرف!$C$3:$C$717)*1,المنصرف!$J$3:$J$717)</f>
        <v>0</v>
      </c>
      <c r="CD170" s="160">
        <f>SUMPRODUCT((CD$3=المنصرف!$E$3:$E$717)*1,('بيان العهد والتسويات'!$C170=المنصرف!$C$3:$C$717)*1,المنصرف!$G$3:$G$717)</f>
        <v>0</v>
      </c>
      <c r="CE170" s="160">
        <f>SUMPRODUCT((CD$3=المنصرف!$E$3:$E$717)*1,('بيان العهد والتسويات'!$C170=المنصرف!$C$3:$C$717)*1,المنصرف!$J$3:$J$717)</f>
        <v>0</v>
      </c>
      <c r="CF170" s="160">
        <f>SUMPRODUCT((CF$3=المنصرف!$E$3:$E$717)*1,('بيان العهد والتسويات'!$C170=المنصرف!$C$3:$C$717)*1,المنصرف!$G$3:$G$717)</f>
        <v>0</v>
      </c>
      <c r="CG170" s="160">
        <f>SUMPRODUCT((CF$3=المنصرف!$E$3:$E$717)*1,('بيان العهد والتسويات'!$C170=المنصرف!$C$3:$C$717)*1,المنصرف!$J$3:$J$717)</f>
        <v>0</v>
      </c>
      <c r="CH170" s="160">
        <f>SUMPRODUCT((CH$3=المنصرف!$E$3:$E$717)*1,('بيان العهد والتسويات'!$C170=المنصرف!$C$3:$C$717)*1,المنصرف!$G$3:$G$717)</f>
        <v>0</v>
      </c>
      <c r="CI170" s="160">
        <f>SUMPRODUCT((CH$3=المنصرف!$E$3:$E$717)*1,('بيان العهد والتسويات'!$C170=المنصرف!$C$3:$C$717)*1,المنصرف!$J$3:$J$717)</f>
        <v>0</v>
      </c>
      <c r="CJ170" s="160">
        <f>SUMPRODUCT((CJ$3=المنصرف!$E$3:$E$717)*1,('بيان العهد والتسويات'!$C170=المنصرف!$C$3:$C$717)*1,المنصرف!$G$3:$G$717)</f>
        <v>0</v>
      </c>
      <c r="CK170" s="160">
        <f>SUMPRODUCT((CJ$3=المنصرف!$E$3:$E$717)*1,('بيان العهد والتسويات'!$C170=المنصرف!$C$3:$C$717)*1,المنصرف!$J$3:$J$717)</f>
        <v>0</v>
      </c>
      <c r="CL170" s="160">
        <f>SUMPRODUCT((CL$3=المنصرف!$E$3:$E$717)*1,('بيان العهد والتسويات'!$C170=المنصرف!$C$3:$C$717)*1,المنصرف!$G$3:$G$717)</f>
        <v>0</v>
      </c>
      <c r="CM170" s="160">
        <f>SUMPRODUCT((CL$3=المنصرف!$E$3:$E$717)*1,('بيان العهد والتسويات'!$C170=المنصرف!$C$3:$C$717)*1,المنصرف!$J$3:$J$717)</f>
        <v>0</v>
      </c>
      <c r="CN170" s="160">
        <f>SUMPRODUCT((CN$3=المنصرف!$E$3:$E$717)*1,('بيان العهد والتسويات'!$C170=المنصرف!$C$3:$C$717)*1,المنصرف!$G$3:$G$717)</f>
        <v>0</v>
      </c>
      <c r="CO170" s="160">
        <f>SUMPRODUCT((CN$3=المنصرف!$E$3:$E$717)*1,('بيان العهد والتسويات'!$C170=المنصرف!$C$3:$C$717)*1,المنصرف!$J$3:$J$717)</f>
        <v>0</v>
      </c>
      <c r="CP170" s="160">
        <f>SUMPRODUCT((CP$3=المنصرف!$E$3:$E$717)*1,('بيان العهد والتسويات'!$C170=المنصرف!$C$3:$C$717)*1,المنصرف!$G$3:$G$717)</f>
        <v>0</v>
      </c>
      <c r="CQ170" s="160">
        <f>SUMPRODUCT((CP$3=المنصرف!$E$3:$E$717)*1,('بيان العهد والتسويات'!$C170=المنصرف!$C$3:$C$717)*1,المنصرف!$J$3:$J$717)</f>
        <v>0</v>
      </c>
      <c r="CR170" s="160">
        <f>SUMPRODUCT((CR$3=المنصرف!$E$3:$E$717)*1,('بيان العهد والتسويات'!$C170=المنصرف!$C$3:$C$717)*1,المنصرف!$G$3:$G$717)</f>
        <v>0</v>
      </c>
      <c r="CS170" s="160">
        <f>SUMPRODUCT((CR$3=المنصرف!$E$3:$E$717)*1,('بيان العهد والتسويات'!$C170=المنصرف!$C$3:$C$717)*1,المنصرف!$J$3:$J$717)</f>
        <v>0</v>
      </c>
      <c r="CT170" s="160">
        <f>SUMPRODUCT((CT$3=المنصرف!$E$3:$E$717)*1,('بيان العهد والتسويات'!$C170=المنصرف!$C$3:$C$717)*1,المنصرف!$G$3:$G$717)</f>
        <v>0</v>
      </c>
      <c r="CU170" s="160">
        <f>SUMPRODUCT((CT$3=المنصرف!$E$3:$E$717)*1,('بيان العهد والتسويات'!$C170=المنصرف!$C$3:$C$717)*1,المنصرف!$J$3:$J$717)</f>
        <v>0</v>
      </c>
      <c r="CV170" s="160">
        <f>SUMPRODUCT((CV$3=المنصرف!$E$3:$E$717)*1,('بيان العهد والتسويات'!$C170=المنصرف!$C$3:$C$717)*1,المنصرف!$G$3:$G$717)</f>
        <v>0</v>
      </c>
      <c r="CW170" s="160">
        <f>SUMPRODUCT((CV$3=المنصرف!$E$3:$E$717)*1,('بيان العهد والتسويات'!$C170=المنصرف!$C$3:$C$717)*1,المنصرف!$J$3:$J$717)</f>
        <v>0</v>
      </c>
      <c r="CX170" s="160">
        <f>SUMPRODUCT((CX$3=المنصرف!$E$3:$E$717)*1,('بيان العهد والتسويات'!$C170=المنصرف!$C$3:$C$717)*1,المنصرف!$G$3:$G$717)</f>
        <v>0</v>
      </c>
      <c r="CY170" s="160">
        <f>SUMPRODUCT((CX$3=المنصرف!$E$3:$E$717)*1,('بيان العهد والتسويات'!$C170=المنصرف!$C$3:$C$717)*1,المنصرف!$J$3:$J$717)</f>
        <v>0</v>
      </c>
      <c r="CZ170" s="160">
        <f>SUMPRODUCT((CZ$3=المنصرف!$E$3:$E$717)*1,('بيان العهد والتسويات'!$C170=المنصرف!$C$3:$C$717)*1,المنصرف!$G$3:$G$717)</f>
        <v>0</v>
      </c>
      <c r="DA170" s="160">
        <f>SUMPRODUCT((CZ$3=المنصرف!$E$3:$E$717)*1,('بيان العهد والتسويات'!$C170=المنصرف!$C$3:$C$717)*1,المنصرف!$J$3:$J$717)</f>
        <v>0</v>
      </c>
    </row>
    <row r="171" spans="3:105" ht="20.25" x14ac:dyDescent="0.15">
      <c r="C171" s="134">
        <v>46003</v>
      </c>
      <c r="D171" s="121">
        <f>SUMPRODUCT(($D$3=المنصرف!$E$3:$E$717)*1,('بيان العهد والتسويات'!$C171=المنصرف!$C$3:$C$717)*1,المنصرف!$G$3:$G$717)</f>
        <v>0</v>
      </c>
      <c r="E171" s="122">
        <f>SUMPRODUCT(($D$3=المنصرف!$E$3:$E$717)*1,('بيان العهد والتسويات'!$C171=المنصرف!$C$3:$C$717)*1,المنصرف!$J$3:$J$717)</f>
        <v>0</v>
      </c>
      <c r="F171" s="124">
        <f>SUMPRODUCT(($F$3=المنصرف!$E$3:$E$717)*1,('بيان العهد والتسويات'!$C171=المنصرف!$C$3:$C$717)*1,المنصرف!$G$3:$G$717)</f>
        <v>0</v>
      </c>
      <c r="G171" s="123">
        <f>SUMPRODUCT(($F$3=المنصرف!$E$3:$E$717)*1,('بيان العهد والتسويات'!$C171=المنصرف!$C$3:$C$717)*1,المنصرف!$J$3:$J$717)</f>
        <v>0</v>
      </c>
      <c r="H171" s="121">
        <f>SUMPRODUCT(($H$3=المنصرف!$E$3:$E$717)*1,('بيان العهد والتسويات'!$C171=المنصرف!$C$3:$C$717)*1,المنصرف!$G$3:$G$717)</f>
        <v>0</v>
      </c>
      <c r="I171" s="122">
        <f>SUMPRODUCT(($H$3=المنصرف!$E$3:$E$717)*1,('بيان العهد والتسويات'!$C171=المنصرف!$C$3:$C$717)*1,المنصرف!$J$3:$J$717)</f>
        <v>0</v>
      </c>
      <c r="J171" s="124">
        <f>SUMPRODUCT(($J$3=المنصرف!$E$3:$E$717)*1,('بيان العهد والتسويات'!$C171=المنصرف!$C$3:$C$717)*1,المنصرف!$G$3:$G$717)</f>
        <v>0</v>
      </c>
      <c r="K171" s="123">
        <f>SUMPRODUCT(($J$3=المنصرف!$E$3:$E$717)*1,('بيان العهد والتسويات'!$C171=المنصرف!$C$3:$C$717)*1,المنصرف!$J$3:$J$717)</f>
        <v>0</v>
      </c>
      <c r="L171" s="121">
        <f>SUMPRODUCT(($L$3=المنصرف!$E$3:$E$717)*1,('بيان العهد والتسويات'!$C171=المنصرف!$C$3:$C$717)*1,المنصرف!$G$3:$G$717)</f>
        <v>0</v>
      </c>
      <c r="M171" s="122">
        <f>SUMPRODUCT(($L$3=المنصرف!$E$3:$E$717)*1,('بيان العهد والتسويات'!$C171=المنصرف!$C$3:$C$717)*1,المنصرف!$J$3:$J$717)</f>
        <v>0</v>
      </c>
      <c r="N171" s="124">
        <f>SUMPRODUCT(($N$3=المنصرف!$E$3:$E$717)*1,('بيان العهد والتسويات'!$C171=المنصرف!$C$3:$C$717)*1,المنصرف!$G$3:$G$717)</f>
        <v>0</v>
      </c>
      <c r="O171" s="123">
        <f>SUMPRODUCT(($N$3=المنصرف!$E$3:$E$717)*1,('بيان العهد والتسويات'!$C171=المنصرف!$C$3:$C$717)*1,المنصرف!$J$3:$J$717)</f>
        <v>0</v>
      </c>
      <c r="P171" s="121">
        <f>SUMPRODUCT(($P$3=المنصرف!$E$3:$E$717)*1,('بيان العهد والتسويات'!$C171=المنصرف!$C$3:$C$717)*1,المنصرف!$G$3:$G$717)</f>
        <v>0</v>
      </c>
      <c r="Q171" s="122">
        <f>SUMPRODUCT(($P$3=المنصرف!$E$3:$E$717)*1,('بيان العهد والتسويات'!$C171=المنصرف!$C$3:$C$717)*1,المنصرف!$J$3:$J$717)</f>
        <v>0</v>
      </c>
      <c r="R171" s="124">
        <f>SUMPRODUCT(($R$3=المنصرف!$E$3:$E$717)*1,('بيان العهد والتسويات'!$C171=المنصرف!$C$3:$C$717)*1,المنصرف!$G$3:$G$717)</f>
        <v>0</v>
      </c>
      <c r="S171" s="123">
        <f>SUMPRODUCT(($R$3=المنصرف!$E$3:$E$717)*1,('بيان العهد والتسويات'!$C171=المنصرف!$C$3:$C$717)*1,المنصرف!$J$3:$J$717)</f>
        <v>0</v>
      </c>
      <c r="T171" s="121">
        <f>SUMPRODUCT(($T$3=المنصرف!$E$3:$E$717)*1,('بيان العهد والتسويات'!$C171=المنصرف!$C$3:$C$717)*1,المنصرف!$G$3:$G$717)</f>
        <v>0</v>
      </c>
      <c r="U171" s="122">
        <f>SUMPRODUCT(($T$3=المنصرف!$E$3:$E$717)*1,('بيان العهد والتسويات'!$C171=المنصرف!$C$3:$C$717)*1,المنصرف!$J$3:$J$717)</f>
        <v>0</v>
      </c>
      <c r="V171" s="124">
        <f>SUMPRODUCT(($V$3=المنصرف!$E$3:$E$717)*1,('بيان العهد والتسويات'!$C171=المنصرف!$C$3:$C$717)*1,المنصرف!$G$3:$G$717)</f>
        <v>0</v>
      </c>
      <c r="W171" s="123">
        <f>SUMPRODUCT(($V$3=المنصرف!$E$3:$E$717)*1,('بيان العهد والتسويات'!$C171=المنصرف!$C$3:$C$717)*1,المنصرف!$J$3:$J$717)</f>
        <v>0</v>
      </c>
      <c r="X171" s="121">
        <f>SUMPRODUCT(($X$3=المنصرف!$E$3:$E$717)*1,('بيان العهد والتسويات'!$C171=المنصرف!$C$3:$C$717)*1,المنصرف!$G$3:$G$717)</f>
        <v>0</v>
      </c>
      <c r="Y171" s="122">
        <f>SUMPRODUCT(($X$3=المنصرف!$E$3:$E$717)*1,('بيان العهد والتسويات'!$C171=المنصرف!$C$3:$C$717)*1,المنصرف!$J$3:$J$717)</f>
        <v>0</v>
      </c>
      <c r="Z171" s="124">
        <f>SUMPRODUCT(($Z$3=المنصرف!$E$3:$E$717)*1,('بيان العهد والتسويات'!$C171=المنصرف!$C$3:$C$717)*1,المنصرف!$G$3:$G$717)</f>
        <v>0</v>
      </c>
      <c r="AA171" s="123">
        <f>SUMPRODUCT(($Z$3=المنصرف!$E$3:$E$717)*1,('بيان العهد والتسويات'!$C171=المنصرف!$C$3:$C$717)*1,المنصرف!$J$3:$J$717)</f>
        <v>0</v>
      </c>
      <c r="AB171" s="121">
        <f>SUMPRODUCT(($AB$3=المنصرف!$E$3:$E$717)*1,('بيان العهد والتسويات'!$C171=المنصرف!$C$3:$C$717)*1,المنصرف!$G$3:$G$717)</f>
        <v>0</v>
      </c>
      <c r="AC171" s="122">
        <f>SUMPRODUCT(($AB$3=المنصرف!$E$3:$E$717)*1,('بيان العهد والتسويات'!$C171=المنصرف!$C$3:$C$717)*1,المنصرف!$J$3:$J$717)</f>
        <v>0</v>
      </c>
      <c r="AD171" s="124">
        <f>SUMPRODUCT(($AD$3=المنصرف!$E$3:$E$717)*1,('بيان العهد والتسويات'!$C171=المنصرف!$C$3:$C$717)*1,المنصرف!$G$3:$G$717)</f>
        <v>0</v>
      </c>
      <c r="AE171" s="123">
        <f>SUMPRODUCT(($AD$3=المنصرف!$E$3:$E$717)*1,('بيان العهد والتسويات'!$C171=المنصرف!$C$3:$C$717)*1,المنصرف!$J$3:$J$717)</f>
        <v>0</v>
      </c>
      <c r="AF171" s="121">
        <f>SUMPRODUCT(($AF$3=المنصرف!$E$3:$E$717)*1,('بيان العهد والتسويات'!$C171=المنصرف!$C$3:$C$717)*1,المنصرف!$G$3:$G$717)</f>
        <v>0</v>
      </c>
      <c r="AG171" s="122">
        <f>SUMPRODUCT(($AF$3=المنصرف!$E$3:$E$717)*1,('بيان العهد والتسويات'!$C171=المنصرف!$C$3:$C$717)*1,المنصرف!$J$3:$J$717)</f>
        <v>0</v>
      </c>
      <c r="AH171" s="124">
        <f>SUMPRODUCT(($AH$3=المنصرف!$E$3:$E$717)*1,('بيان العهد والتسويات'!$C171=المنصرف!$C$3:$C$717)*1,المنصرف!$G$3:$G$717)</f>
        <v>0</v>
      </c>
      <c r="AI171" s="123">
        <f>SUMPRODUCT(($AH$3=المنصرف!$E$3:$E$717)*1,('بيان العهد والتسويات'!$C171=المنصرف!$C$3:$C$717)*1,المنصرف!$J$3:$J$717)</f>
        <v>0</v>
      </c>
      <c r="AJ171" s="145">
        <f>SUMPRODUCT((AJ$3=المنصرف!$E$3:$E$717)*1,('بيان العهد والتسويات'!$C171=المنصرف!$C$3:$C$717)*1,المنصرف!$G$3:$G$717)</f>
        <v>0</v>
      </c>
      <c r="AK171" s="145">
        <f>SUMPRODUCT((AJ$3=المنصرف!$E$3:$E$717)*1,('بيان العهد والتسويات'!$C171=المنصرف!$C$3:$C$717)*1,المنصرف!$J$3:$J$717)</f>
        <v>0</v>
      </c>
      <c r="AL171" s="161">
        <f>SUMPRODUCT((AL$3=المنصرف!$E$3:$E$717)*1,('بيان العهد والتسويات'!$C171=المنصرف!$C$3:$C$717)*1,المنصرف!$G$3:$G$717)</f>
        <v>0</v>
      </c>
      <c r="AM171" s="161">
        <f>SUMPRODUCT((AL$3=المنصرف!$E$3:$E$717)*1,('بيان العهد والتسويات'!$C171=المنصرف!$C$3:$C$717)*1,المنصرف!$J$3:$J$717)</f>
        <v>0</v>
      </c>
      <c r="AN171" s="160">
        <f>SUMPRODUCT((AN$3=المنصرف!$E$3:$E$717)*1,('بيان العهد والتسويات'!$C171=المنصرف!$C$3:$C$717)*1,المنصرف!$G$3:$G$717)</f>
        <v>0</v>
      </c>
      <c r="AO171" s="160">
        <f>SUMPRODUCT((AN$3=المنصرف!$E$3:$E$717)*1,('بيان العهد والتسويات'!$C171=المنصرف!$C$3:$C$717)*1,المنصرف!$J$3:$J$717)</f>
        <v>0</v>
      </c>
      <c r="AP171" s="160">
        <f>SUMPRODUCT((AP$3=المنصرف!$E$3:$E$717)*1,('بيان العهد والتسويات'!$C171=المنصرف!$C$3:$C$717)*1,المنصرف!$G$3:$G$717)</f>
        <v>0</v>
      </c>
      <c r="AQ171" s="160">
        <f>SUMPRODUCT((AP$3=المنصرف!$E$3:$E$717)*1,('بيان العهد والتسويات'!$C171=المنصرف!$C$3:$C$717)*1,المنصرف!$J$3:$J$717)</f>
        <v>0</v>
      </c>
      <c r="AR171" s="160">
        <f>SUMPRODUCT((AR$3=المنصرف!$E$3:$E$717)*1,('بيان العهد والتسويات'!$C171=المنصرف!$C$3:$C$717)*1,المنصرف!$G$3:$G$717)</f>
        <v>0</v>
      </c>
      <c r="AS171" s="160">
        <f>SUMPRODUCT((AR$3=المنصرف!$E$3:$E$717)*1,('بيان العهد والتسويات'!$C171=المنصرف!$C$3:$C$717)*1,المنصرف!$J$3:$J$717)</f>
        <v>0</v>
      </c>
      <c r="AT171" s="160">
        <f>SUMPRODUCT((AT$3=المنصرف!$E$3:$E$717)*1,('بيان العهد والتسويات'!$C171=المنصرف!$C$3:$C$717)*1,المنصرف!$G$3:$G$717)</f>
        <v>0</v>
      </c>
      <c r="AU171" s="160">
        <f>SUMPRODUCT((AT$3=المنصرف!$E$3:$E$717)*1,('بيان العهد والتسويات'!$C171=المنصرف!$C$3:$C$717)*1,المنصرف!$J$3:$J$717)</f>
        <v>0</v>
      </c>
      <c r="AV171" s="160">
        <f>SUMPRODUCT((AV$3=المنصرف!$E$3:$E$717)*1,('بيان العهد والتسويات'!$C171=المنصرف!$C$3:$C$717)*1,المنصرف!$G$3:$G$717)</f>
        <v>0</v>
      </c>
      <c r="AW171" s="160">
        <f>SUMPRODUCT((AV$3=المنصرف!$E$3:$E$717)*1,('بيان العهد والتسويات'!$C171=المنصرف!$C$3:$C$717)*1,المنصرف!$J$3:$J$717)</f>
        <v>0</v>
      </c>
      <c r="AX171" s="160">
        <f>SUMPRODUCT((AX$3=المنصرف!$E$3:$E$717)*1,('بيان العهد والتسويات'!$C171=المنصرف!$C$3:$C$717)*1,المنصرف!$G$3:$G$717)</f>
        <v>0</v>
      </c>
      <c r="AY171" s="160">
        <f>SUMPRODUCT((AX$3=المنصرف!$E$3:$E$717)*1,('بيان العهد والتسويات'!$C171=المنصرف!$C$3:$C$717)*1,المنصرف!$J$3:$J$717)</f>
        <v>0</v>
      </c>
      <c r="AZ171" s="160">
        <f>SUMPRODUCT((AZ$3=المنصرف!$E$3:$E$717)*1,('بيان العهد والتسويات'!$C171=المنصرف!$C$3:$C$717)*1,المنصرف!$G$3:$G$717)</f>
        <v>0</v>
      </c>
      <c r="BA171" s="160">
        <f>SUMPRODUCT((AZ$3=المنصرف!$E$3:$E$717)*1,('بيان العهد والتسويات'!$C171=المنصرف!$C$3:$C$717)*1,المنصرف!$J$3:$J$717)</f>
        <v>0</v>
      </c>
      <c r="BB171" s="160">
        <f>SUMPRODUCT((BB$3=المنصرف!$E$3:$E$717)*1,('بيان العهد والتسويات'!$C171=المنصرف!$C$3:$C$717)*1,المنصرف!$G$3:$G$717)</f>
        <v>0</v>
      </c>
      <c r="BC171" s="160">
        <f>SUMPRODUCT((BB$3=المنصرف!$E$3:$E$717)*1,('بيان العهد والتسويات'!$C171=المنصرف!$C$3:$C$717)*1,المنصرف!$J$3:$J$717)</f>
        <v>0</v>
      </c>
      <c r="BD171" s="160">
        <f>SUMPRODUCT((BD$3=المنصرف!$E$3:$E$717)*1,('بيان العهد والتسويات'!$C171=المنصرف!$C$3:$C$717)*1,المنصرف!$G$3:$G$717)</f>
        <v>0</v>
      </c>
      <c r="BE171" s="160">
        <f>SUMPRODUCT((BD$3=المنصرف!$E$3:$E$717)*1,('بيان العهد والتسويات'!$C171=المنصرف!$C$3:$C$717)*1,المنصرف!$J$3:$J$717)</f>
        <v>0</v>
      </c>
      <c r="BF171" s="160">
        <f>SUMPRODUCT((BF$3=المنصرف!$E$3:$E$717)*1,('بيان العهد والتسويات'!$C171=المنصرف!$C$3:$C$717)*1,المنصرف!$G$3:$G$717)</f>
        <v>0</v>
      </c>
      <c r="BG171" s="160">
        <f>SUMPRODUCT((BF$3=المنصرف!$E$3:$E$717)*1,('بيان العهد والتسويات'!$C171=المنصرف!$C$3:$C$717)*1,المنصرف!$J$3:$J$717)</f>
        <v>0</v>
      </c>
      <c r="BH171" s="160">
        <f>SUMPRODUCT((BH$3=المنصرف!$E$3:$E$717)*1,('بيان العهد والتسويات'!$C171=المنصرف!$C$3:$C$717)*1,المنصرف!$G$3:$G$717)</f>
        <v>0</v>
      </c>
      <c r="BI171" s="160">
        <f>SUMPRODUCT((BH$3=المنصرف!$E$3:$E$717)*1,('بيان العهد والتسويات'!$C171=المنصرف!$C$3:$C$717)*1,المنصرف!$J$3:$J$717)</f>
        <v>0</v>
      </c>
      <c r="BJ171" s="160">
        <f>SUMPRODUCT((BJ$3=المنصرف!$E$3:$E$717)*1,('بيان العهد والتسويات'!$C171=المنصرف!$C$3:$C$717)*1,المنصرف!$G$3:$G$717)</f>
        <v>0</v>
      </c>
      <c r="BK171" s="160">
        <f>SUMPRODUCT((BJ$3=المنصرف!$E$3:$E$717)*1,('بيان العهد والتسويات'!$C171=المنصرف!$C$3:$C$717)*1,المنصرف!$J$3:$J$717)</f>
        <v>0</v>
      </c>
      <c r="BL171" s="160">
        <f>SUMPRODUCT((BL$3=المنصرف!$E$3:$E$717)*1,('بيان العهد والتسويات'!$C171=المنصرف!$C$3:$C$717)*1,المنصرف!$G$3:$G$717)</f>
        <v>0</v>
      </c>
      <c r="BM171" s="160">
        <f>SUMPRODUCT((BL$3=المنصرف!$E$3:$E$717)*1,('بيان العهد والتسويات'!$C171=المنصرف!$C$3:$C$717)*1,المنصرف!$J$3:$J$717)</f>
        <v>0</v>
      </c>
      <c r="BN171" s="160">
        <f>SUMPRODUCT((BN$3=المنصرف!$E$3:$E$717)*1,('بيان العهد والتسويات'!$C171=المنصرف!$C$3:$C$717)*1,المنصرف!$G$3:$G$717)</f>
        <v>0</v>
      </c>
      <c r="BO171" s="160">
        <f>SUMPRODUCT((BN$3=المنصرف!$E$3:$E$717)*1,('بيان العهد والتسويات'!$C171=المنصرف!$C$3:$C$717)*1,المنصرف!$J$3:$J$717)</f>
        <v>0</v>
      </c>
      <c r="BP171" s="160">
        <f>SUMPRODUCT((BP$3=المنصرف!$E$3:$E$717)*1,('بيان العهد والتسويات'!$C171=المنصرف!$C$3:$C$717)*1,المنصرف!$G$3:$G$717)</f>
        <v>0</v>
      </c>
      <c r="BQ171" s="160">
        <f>SUMPRODUCT((BP$3=المنصرف!$E$3:$E$717)*1,('بيان العهد والتسويات'!$C171=المنصرف!$C$3:$C$717)*1,المنصرف!$J$3:$J$717)</f>
        <v>0</v>
      </c>
      <c r="BR171" s="160">
        <f>SUMPRODUCT((BR$3=المنصرف!$E$3:$E$717)*1,('بيان العهد والتسويات'!$C171=المنصرف!$C$3:$C$717)*1,المنصرف!$G$3:$G$717)</f>
        <v>0</v>
      </c>
      <c r="BS171" s="160">
        <f>SUMPRODUCT((BR$3=المنصرف!$E$3:$E$717)*1,('بيان العهد والتسويات'!$C171=المنصرف!$C$3:$C$717)*1,المنصرف!$J$3:$J$717)</f>
        <v>0</v>
      </c>
      <c r="BT171" s="160">
        <f>SUMPRODUCT((BT$3=المنصرف!$E$3:$E$717)*1,('بيان العهد والتسويات'!$C171=المنصرف!$C$3:$C$717)*1,المنصرف!$G$3:$G$717)</f>
        <v>0</v>
      </c>
      <c r="BU171" s="160">
        <f>SUMPRODUCT((BT$3=المنصرف!$E$3:$E$717)*1,('بيان العهد والتسويات'!$C171=المنصرف!$C$3:$C$717)*1,المنصرف!$J$3:$J$717)</f>
        <v>0</v>
      </c>
      <c r="BV171" s="160">
        <f>SUMPRODUCT((BV$3=المنصرف!$E$3:$E$717)*1,('بيان العهد والتسويات'!$C171=المنصرف!$C$3:$C$717)*1,المنصرف!$G$3:$G$717)</f>
        <v>0</v>
      </c>
      <c r="BW171" s="160">
        <f>SUMPRODUCT((BV$3=المنصرف!$E$3:$E$717)*1,('بيان العهد والتسويات'!$C171=المنصرف!$C$3:$C$717)*1,المنصرف!$J$3:$J$717)</f>
        <v>0</v>
      </c>
      <c r="BX171" s="160">
        <f>SUMPRODUCT((BX$3=المنصرف!$E$3:$E$717)*1,('بيان العهد والتسويات'!$C171=المنصرف!$C$3:$C$717)*1,المنصرف!$G$3:$G$717)</f>
        <v>0</v>
      </c>
      <c r="BY171" s="160">
        <f>SUMPRODUCT((BX$3=المنصرف!$E$3:$E$717)*1,('بيان العهد والتسويات'!$C171=المنصرف!$C$3:$C$717)*1,المنصرف!$J$3:$J$717)</f>
        <v>0</v>
      </c>
      <c r="BZ171" s="160">
        <f>SUMPRODUCT((BZ$3=المنصرف!$E$3:$E$717)*1,('بيان العهد والتسويات'!$C171=المنصرف!$C$3:$C$717)*1,المنصرف!$G$3:$G$717)</f>
        <v>0</v>
      </c>
      <c r="CA171" s="160">
        <f>SUMPRODUCT((BZ$3=المنصرف!$E$3:$E$717)*1,('بيان العهد والتسويات'!$C171=المنصرف!$C$3:$C$717)*1,المنصرف!$J$3:$J$717)</f>
        <v>0</v>
      </c>
      <c r="CB171" s="160">
        <f>SUMPRODUCT((CB$3=المنصرف!$E$3:$E$717)*1,('بيان العهد والتسويات'!$C171=المنصرف!$C$3:$C$717)*1,المنصرف!$G$3:$G$717)</f>
        <v>0</v>
      </c>
      <c r="CC171" s="160">
        <f>SUMPRODUCT((CB$3=المنصرف!$E$3:$E$717)*1,('بيان العهد والتسويات'!$C171=المنصرف!$C$3:$C$717)*1,المنصرف!$J$3:$J$717)</f>
        <v>0</v>
      </c>
      <c r="CD171" s="160">
        <f>SUMPRODUCT((CD$3=المنصرف!$E$3:$E$717)*1,('بيان العهد والتسويات'!$C171=المنصرف!$C$3:$C$717)*1,المنصرف!$G$3:$G$717)</f>
        <v>0</v>
      </c>
      <c r="CE171" s="160">
        <f>SUMPRODUCT((CD$3=المنصرف!$E$3:$E$717)*1,('بيان العهد والتسويات'!$C171=المنصرف!$C$3:$C$717)*1,المنصرف!$J$3:$J$717)</f>
        <v>0</v>
      </c>
      <c r="CF171" s="160">
        <f>SUMPRODUCT((CF$3=المنصرف!$E$3:$E$717)*1,('بيان العهد والتسويات'!$C171=المنصرف!$C$3:$C$717)*1,المنصرف!$G$3:$G$717)</f>
        <v>0</v>
      </c>
      <c r="CG171" s="160">
        <f>SUMPRODUCT((CF$3=المنصرف!$E$3:$E$717)*1,('بيان العهد والتسويات'!$C171=المنصرف!$C$3:$C$717)*1,المنصرف!$J$3:$J$717)</f>
        <v>0</v>
      </c>
      <c r="CH171" s="160">
        <f>SUMPRODUCT((CH$3=المنصرف!$E$3:$E$717)*1,('بيان العهد والتسويات'!$C171=المنصرف!$C$3:$C$717)*1,المنصرف!$G$3:$G$717)</f>
        <v>0</v>
      </c>
      <c r="CI171" s="160">
        <f>SUMPRODUCT((CH$3=المنصرف!$E$3:$E$717)*1,('بيان العهد والتسويات'!$C171=المنصرف!$C$3:$C$717)*1,المنصرف!$J$3:$J$717)</f>
        <v>0</v>
      </c>
      <c r="CJ171" s="160">
        <f>SUMPRODUCT((CJ$3=المنصرف!$E$3:$E$717)*1,('بيان العهد والتسويات'!$C171=المنصرف!$C$3:$C$717)*1,المنصرف!$G$3:$G$717)</f>
        <v>0</v>
      </c>
      <c r="CK171" s="160">
        <f>SUMPRODUCT((CJ$3=المنصرف!$E$3:$E$717)*1,('بيان العهد والتسويات'!$C171=المنصرف!$C$3:$C$717)*1,المنصرف!$J$3:$J$717)</f>
        <v>0</v>
      </c>
      <c r="CL171" s="160">
        <f>SUMPRODUCT((CL$3=المنصرف!$E$3:$E$717)*1,('بيان العهد والتسويات'!$C171=المنصرف!$C$3:$C$717)*1,المنصرف!$G$3:$G$717)</f>
        <v>0</v>
      </c>
      <c r="CM171" s="160">
        <f>SUMPRODUCT((CL$3=المنصرف!$E$3:$E$717)*1,('بيان العهد والتسويات'!$C171=المنصرف!$C$3:$C$717)*1,المنصرف!$J$3:$J$717)</f>
        <v>0</v>
      </c>
      <c r="CN171" s="160">
        <f>SUMPRODUCT((CN$3=المنصرف!$E$3:$E$717)*1,('بيان العهد والتسويات'!$C171=المنصرف!$C$3:$C$717)*1,المنصرف!$G$3:$G$717)</f>
        <v>0</v>
      </c>
      <c r="CO171" s="160">
        <f>SUMPRODUCT((CN$3=المنصرف!$E$3:$E$717)*1,('بيان العهد والتسويات'!$C171=المنصرف!$C$3:$C$717)*1,المنصرف!$J$3:$J$717)</f>
        <v>0</v>
      </c>
      <c r="CP171" s="160">
        <f>SUMPRODUCT((CP$3=المنصرف!$E$3:$E$717)*1,('بيان العهد والتسويات'!$C171=المنصرف!$C$3:$C$717)*1,المنصرف!$G$3:$G$717)</f>
        <v>0</v>
      </c>
      <c r="CQ171" s="160">
        <f>SUMPRODUCT((CP$3=المنصرف!$E$3:$E$717)*1,('بيان العهد والتسويات'!$C171=المنصرف!$C$3:$C$717)*1,المنصرف!$J$3:$J$717)</f>
        <v>0</v>
      </c>
      <c r="CR171" s="160">
        <f>SUMPRODUCT((CR$3=المنصرف!$E$3:$E$717)*1,('بيان العهد والتسويات'!$C171=المنصرف!$C$3:$C$717)*1,المنصرف!$G$3:$G$717)</f>
        <v>0</v>
      </c>
      <c r="CS171" s="160">
        <f>SUMPRODUCT((CR$3=المنصرف!$E$3:$E$717)*1,('بيان العهد والتسويات'!$C171=المنصرف!$C$3:$C$717)*1,المنصرف!$J$3:$J$717)</f>
        <v>0</v>
      </c>
      <c r="CT171" s="160">
        <f>SUMPRODUCT((CT$3=المنصرف!$E$3:$E$717)*1,('بيان العهد والتسويات'!$C171=المنصرف!$C$3:$C$717)*1,المنصرف!$G$3:$G$717)</f>
        <v>0</v>
      </c>
      <c r="CU171" s="160">
        <f>SUMPRODUCT((CT$3=المنصرف!$E$3:$E$717)*1,('بيان العهد والتسويات'!$C171=المنصرف!$C$3:$C$717)*1,المنصرف!$J$3:$J$717)</f>
        <v>0</v>
      </c>
      <c r="CV171" s="160">
        <f>SUMPRODUCT((CV$3=المنصرف!$E$3:$E$717)*1,('بيان العهد والتسويات'!$C171=المنصرف!$C$3:$C$717)*1,المنصرف!$G$3:$G$717)</f>
        <v>0</v>
      </c>
      <c r="CW171" s="160">
        <f>SUMPRODUCT((CV$3=المنصرف!$E$3:$E$717)*1,('بيان العهد والتسويات'!$C171=المنصرف!$C$3:$C$717)*1,المنصرف!$J$3:$J$717)</f>
        <v>0</v>
      </c>
      <c r="CX171" s="160">
        <f>SUMPRODUCT((CX$3=المنصرف!$E$3:$E$717)*1,('بيان العهد والتسويات'!$C171=المنصرف!$C$3:$C$717)*1,المنصرف!$G$3:$G$717)</f>
        <v>0</v>
      </c>
      <c r="CY171" s="160">
        <f>SUMPRODUCT((CX$3=المنصرف!$E$3:$E$717)*1,('بيان العهد والتسويات'!$C171=المنصرف!$C$3:$C$717)*1,المنصرف!$J$3:$J$717)</f>
        <v>0</v>
      </c>
      <c r="CZ171" s="160">
        <f>SUMPRODUCT((CZ$3=المنصرف!$E$3:$E$717)*1,('بيان العهد والتسويات'!$C171=المنصرف!$C$3:$C$717)*1,المنصرف!$G$3:$G$717)</f>
        <v>0</v>
      </c>
      <c r="DA171" s="160">
        <f>SUMPRODUCT((CZ$3=المنصرف!$E$3:$E$717)*1,('بيان العهد والتسويات'!$C171=المنصرف!$C$3:$C$717)*1,المنصرف!$J$3:$J$717)</f>
        <v>0</v>
      </c>
    </row>
    <row r="172" spans="3:105" ht="20.25" x14ac:dyDescent="0.15">
      <c r="C172" s="134">
        <v>46004</v>
      </c>
      <c r="D172" s="121">
        <f>SUMPRODUCT(($D$3=المنصرف!$E$3:$E$717)*1,('بيان العهد والتسويات'!$C172=المنصرف!$C$3:$C$717)*1,المنصرف!$G$3:$G$717)</f>
        <v>0</v>
      </c>
      <c r="E172" s="122">
        <f>SUMPRODUCT(($D$3=المنصرف!$E$3:$E$717)*1,('بيان العهد والتسويات'!$C172=المنصرف!$C$3:$C$717)*1,المنصرف!$J$3:$J$717)</f>
        <v>0</v>
      </c>
      <c r="F172" s="124">
        <f>SUMPRODUCT(($F$3=المنصرف!$E$3:$E$717)*1,('بيان العهد والتسويات'!$C172=المنصرف!$C$3:$C$717)*1,المنصرف!$G$3:$G$717)</f>
        <v>0</v>
      </c>
      <c r="G172" s="123">
        <f>SUMPRODUCT(($F$3=المنصرف!$E$3:$E$717)*1,('بيان العهد والتسويات'!$C172=المنصرف!$C$3:$C$717)*1,المنصرف!$J$3:$J$717)</f>
        <v>0</v>
      </c>
      <c r="H172" s="121">
        <f>SUMPRODUCT(($H$3=المنصرف!$E$3:$E$717)*1,('بيان العهد والتسويات'!$C172=المنصرف!$C$3:$C$717)*1,المنصرف!$G$3:$G$717)</f>
        <v>0</v>
      </c>
      <c r="I172" s="122">
        <f>SUMPRODUCT(($H$3=المنصرف!$E$3:$E$717)*1,('بيان العهد والتسويات'!$C172=المنصرف!$C$3:$C$717)*1,المنصرف!$J$3:$J$717)</f>
        <v>0</v>
      </c>
      <c r="J172" s="124">
        <f>SUMPRODUCT(($J$3=المنصرف!$E$3:$E$717)*1,('بيان العهد والتسويات'!$C172=المنصرف!$C$3:$C$717)*1,المنصرف!$G$3:$G$717)</f>
        <v>0</v>
      </c>
      <c r="K172" s="123">
        <f>SUMPRODUCT(($J$3=المنصرف!$E$3:$E$717)*1,('بيان العهد والتسويات'!$C172=المنصرف!$C$3:$C$717)*1,المنصرف!$J$3:$J$717)</f>
        <v>0</v>
      </c>
      <c r="L172" s="121">
        <f>SUMPRODUCT(($L$3=المنصرف!$E$3:$E$717)*1,('بيان العهد والتسويات'!$C172=المنصرف!$C$3:$C$717)*1,المنصرف!$G$3:$G$717)</f>
        <v>0</v>
      </c>
      <c r="M172" s="122">
        <f>SUMPRODUCT(($L$3=المنصرف!$E$3:$E$717)*1,('بيان العهد والتسويات'!$C172=المنصرف!$C$3:$C$717)*1,المنصرف!$J$3:$J$717)</f>
        <v>0</v>
      </c>
      <c r="N172" s="124">
        <f>SUMPRODUCT(($N$3=المنصرف!$E$3:$E$717)*1,('بيان العهد والتسويات'!$C172=المنصرف!$C$3:$C$717)*1,المنصرف!$G$3:$G$717)</f>
        <v>0</v>
      </c>
      <c r="O172" s="123">
        <f>SUMPRODUCT(($N$3=المنصرف!$E$3:$E$717)*1,('بيان العهد والتسويات'!$C172=المنصرف!$C$3:$C$717)*1,المنصرف!$J$3:$J$717)</f>
        <v>0</v>
      </c>
      <c r="P172" s="121">
        <f>SUMPRODUCT(($P$3=المنصرف!$E$3:$E$717)*1,('بيان العهد والتسويات'!$C172=المنصرف!$C$3:$C$717)*1,المنصرف!$G$3:$G$717)</f>
        <v>0</v>
      </c>
      <c r="Q172" s="122">
        <f>SUMPRODUCT(($P$3=المنصرف!$E$3:$E$717)*1,('بيان العهد والتسويات'!$C172=المنصرف!$C$3:$C$717)*1,المنصرف!$J$3:$J$717)</f>
        <v>0</v>
      </c>
      <c r="R172" s="124">
        <f>SUMPRODUCT(($R$3=المنصرف!$E$3:$E$717)*1,('بيان العهد والتسويات'!$C172=المنصرف!$C$3:$C$717)*1,المنصرف!$G$3:$G$717)</f>
        <v>0</v>
      </c>
      <c r="S172" s="123">
        <f>SUMPRODUCT(($R$3=المنصرف!$E$3:$E$717)*1,('بيان العهد والتسويات'!$C172=المنصرف!$C$3:$C$717)*1,المنصرف!$J$3:$J$717)</f>
        <v>0</v>
      </c>
      <c r="T172" s="121">
        <f>SUMPRODUCT(($T$3=المنصرف!$E$3:$E$717)*1,('بيان العهد والتسويات'!$C172=المنصرف!$C$3:$C$717)*1,المنصرف!$G$3:$G$717)</f>
        <v>0</v>
      </c>
      <c r="U172" s="122">
        <f>SUMPRODUCT(($T$3=المنصرف!$E$3:$E$717)*1,('بيان العهد والتسويات'!$C172=المنصرف!$C$3:$C$717)*1,المنصرف!$J$3:$J$717)</f>
        <v>0</v>
      </c>
      <c r="V172" s="124">
        <f>SUMPRODUCT(($V$3=المنصرف!$E$3:$E$717)*1,('بيان العهد والتسويات'!$C172=المنصرف!$C$3:$C$717)*1,المنصرف!$G$3:$G$717)</f>
        <v>0</v>
      </c>
      <c r="W172" s="123">
        <f>SUMPRODUCT(($V$3=المنصرف!$E$3:$E$717)*1,('بيان العهد والتسويات'!$C172=المنصرف!$C$3:$C$717)*1,المنصرف!$J$3:$J$717)</f>
        <v>0</v>
      </c>
      <c r="X172" s="121">
        <f>SUMPRODUCT(($X$3=المنصرف!$E$3:$E$717)*1,('بيان العهد والتسويات'!$C172=المنصرف!$C$3:$C$717)*1,المنصرف!$G$3:$G$717)</f>
        <v>0</v>
      </c>
      <c r="Y172" s="122">
        <f>SUMPRODUCT(($X$3=المنصرف!$E$3:$E$717)*1,('بيان العهد والتسويات'!$C172=المنصرف!$C$3:$C$717)*1,المنصرف!$J$3:$J$717)</f>
        <v>0</v>
      </c>
      <c r="Z172" s="124">
        <f>SUMPRODUCT(($Z$3=المنصرف!$E$3:$E$717)*1,('بيان العهد والتسويات'!$C172=المنصرف!$C$3:$C$717)*1,المنصرف!$G$3:$G$717)</f>
        <v>0</v>
      </c>
      <c r="AA172" s="123">
        <f>SUMPRODUCT(($Z$3=المنصرف!$E$3:$E$717)*1,('بيان العهد والتسويات'!$C172=المنصرف!$C$3:$C$717)*1,المنصرف!$J$3:$J$717)</f>
        <v>0</v>
      </c>
      <c r="AB172" s="121">
        <f>SUMPRODUCT(($AB$3=المنصرف!$E$3:$E$717)*1,('بيان العهد والتسويات'!$C172=المنصرف!$C$3:$C$717)*1,المنصرف!$G$3:$G$717)</f>
        <v>0</v>
      </c>
      <c r="AC172" s="122">
        <f>SUMPRODUCT(($AB$3=المنصرف!$E$3:$E$717)*1,('بيان العهد والتسويات'!$C172=المنصرف!$C$3:$C$717)*1,المنصرف!$J$3:$J$717)</f>
        <v>0</v>
      </c>
      <c r="AD172" s="124">
        <f>SUMPRODUCT(($AD$3=المنصرف!$E$3:$E$717)*1,('بيان العهد والتسويات'!$C172=المنصرف!$C$3:$C$717)*1,المنصرف!$G$3:$G$717)</f>
        <v>0</v>
      </c>
      <c r="AE172" s="123">
        <f>SUMPRODUCT(($AD$3=المنصرف!$E$3:$E$717)*1,('بيان العهد والتسويات'!$C172=المنصرف!$C$3:$C$717)*1,المنصرف!$J$3:$J$717)</f>
        <v>0</v>
      </c>
      <c r="AF172" s="121">
        <f>SUMPRODUCT(($AF$3=المنصرف!$E$3:$E$717)*1,('بيان العهد والتسويات'!$C172=المنصرف!$C$3:$C$717)*1,المنصرف!$G$3:$G$717)</f>
        <v>0</v>
      </c>
      <c r="AG172" s="122">
        <f>SUMPRODUCT(($AF$3=المنصرف!$E$3:$E$717)*1,('بيان العهد والتسويات'!$C172=المنصرف!$C$3:$C$717)*1,المنصرف!$J$3:$J$717)</f>
        <v>0</v>
      </c>
      <c r="AH172" s="124">
        <f>SUMPRODUCT(($AH$3=المنصرف!$E$3:$E$717)*1,('بيان العهد والتسويات'!$C172=المنصرف!$C$3:$C$717)*1,المنصرف!$G$3:$G$717)</f>
        <v>0</v>
      </c>
      <c r="AI172" s="123">
        <f>SUMPRODUCT(($AH$3=المنصرف!$E$3:$E$717)*1,('بيان العهد والتسويات'!$C172=المنصرف!$C$3:$C$717)*1,المنصرف!$J$3:$J$717)</f>
        <v>0</v>
      </c>
      <c r="AJ172" s="145">
        <f>SUMPRODUCT((AJ$3=المنصرف!$E$3:$E$717)*1,('بيان العهد والتسويات'!$C172=المنصرف!$C$3:$C$717)*1,المنصرف!$G$3:$G$717)</f>
        <v>0</v>
      </c>
      <c r="AK172" s="145">
        <f>SUMPRODUCT((AJ$3=المنصرف!$E$3:$E$717)*1,('بيان العهد والتسويات'!$C172=المنصرف!$C$3:$C$717)*1,المنصرف!$J$3:$J$717)</f>
        <v>0</v>
      </c>
      <c r="AL172" s="161">
        <f>SUMPRODUCT((AL$3=المنصرف!$E$3:$E$717)*1,('بيان العهد والتسويات'!$C172=المنصرف!$C$3:$C$717)*1,المنصرف!$G$3:$G$717)</f>
        <v>0</v>
      </c>
      <c r="AM172" s="161">
        <f>SUMPRODUCT((AL$3=المنصرف!$E$3:$E$717)*1,('بيان العهد والتسويات'!$C172=المنصرف!$C$3:$C$717)*1,المنصرف!$J$3:$J$717)</f>
        <v>0</v>
      </c>
      <c r="AN172" s="160">
        <f>SUMPRODUCT((AN$3=المنصرف!$E$3:$E$717)*1,('بيان العهد والتسويات'!$C172=المنصرف!$C$3:$C$717)*1,المنصرف!$G$3:$G$717)</f>
        <v>0</v>
      </c>
      <c r="AO172" s="160">
        <f>SUMPRODUCT((AN$3=المنصرف!$E$3:$E$717)*1,('بيان العهد والتسويات'!$C172=المنصرف!$C$3:$C$717)*1,المنصرف!$J$3:$J$717)</f>
        <v>0</v>
      </c>
      <c r="AP172" s="160">
        <f>SUMPRODUCT((AP$3=المنصرف!$E$3:$E$717)*1,('بيان العهد والتسويات'!$C172=المنصرف!$C$3:$C$717)*1,المنصرف!$G$3:$G$717)</f>
        <v>0</v>
      </c>
      <c r="AQ172" s="160">
        <f>SUMPRODUCT((AP$3=المنصرف!$E$3:$E$717)*1,('بيان العهد والتسويات'!$C172=المنصرف!$C$3:$C$717)*1,المنصرف!$J$3:$J$717)</f>
        <v>0</v>
      </c>
      <c r="AR172" s="160">
        <f>SUMPRODUCT((AR$3=المنصرف!$E$3:$E$717)*1,('بيان العهد والتسويات'!$C172=المنصرف!$C$3:$C$717)*1,المنصرف!$G$3:$G$717)</f>
        <v>0</v>
      </c>
      <c r="AS172" s="160">
        <f>SUMPRODUCT((AR$3=المنصرف!$E$3:$E$717)*1,('بيان العهد والتسويات'!$C172=المنصرف!$C$3:$C$717)*1,المنصرف!$J$3:$J$717)</f>
        <v>0</v>
      </c>
      <c r="AT172" s="160">
        <f>SUMPRODUCT((AT$3=المنصرف!$E$3:$E$717)*1,('بيان العهد والتسويات'!$C172=المنصرف!$C$3:$C$717)*1,المنصرف!$G$3:$G$717)</f>
        <v>0</v>
      </c>
      <c r="AU172" s="160">
        <f>SUMPRODUCT((AT$3=المنصرف!$E$3:$E$717)*1,('بيان العهد والتسويات'!$C172=المنصرف!$C$3:$C$717)*1,المنصرف!$J$3:$J$717)</f>
        <v>0</v>
      </c>
      <c r="AV172" s="160">
        <f>SUMPRODUCT((AV$3=المنصرف!$E$3:$E$717)*1,('بيان العهد والتسويات'!$C172=المنصرف!$C$3:$C$717)*1,المنصرف!$G$3:$G$717)</f>
        <v>0</v>
      </c>
      <c r="AW172" s="160">
        <f>SUMPRODUCT((AV$3=المنصرف!$E$3:$E$717)*1,('بيان العهد والتسويات'!$C172=المنصرف!$C$3:$C$717)*1,المنصرف!$J$3:$J$717)</f>
        <v>0</v>
      </c>
      <c r="AX172" s="160">
        <f>SUMPRODUCT((AX$3=المنصرف!$E$3:$E$717)*1,('بيان العهد والتسويات'!$C172=المنصرف!$C$3:$C$717)*1,المنصرف!$G$3:$G$717)</f>
        <v>0</v>
      </c>
      <c r="AY172" s="160">
        <f>SUMPRODUCT((AX$3=المنصرف!$E$3:$E$717)*1,('بيان العهد والتسويات'!$C172=المنصرف!$C$3:$C$717)*1,المنصرف!$J$3:$J$717)</f>
        <v>0</v>
      </c>
      <c r="AZ172" s="160">
        <f>SUMPRODUCT((AZ$3=المنصرف!$E$3:$E$717)*1,('بيان العهد والتسويات'!$C172=المنصرف!$C$3:$C$717)*1,المنصرف!$G$3:$G$717)</f>
        <v>0</v>
      </c>
      <c r="BA172" s="160">
        <f>SUMPRODUCT((AZ$3=المنصرف!$E$3:$E$717)*1,('بيان العهد والتسويات'!$C172=المنصرف!$C$3:$C$717)*1,المنصرف!$J$3:$J$717)</f>
        <v>0</v>
      </c>
      <c r="BB172" s="160">
        <f>SUMPRODUCT((BB$3=المنصرف!$E$3:$E$717)*1,('بيان العهد والتسويات'!$C172=المنصرف!$C$3:$C$717)*1,المنصرف!$G$3:$G$717)</f>
        <v>0</v>
      </c>
      <c r="BC172" s="160">
        <f>SUMPRODUCT((BB$3=المنصرف!$E$3:$E$717)*1,('بيان العهد والتسويات'!$C172=المنصرف!$C$3:$C$717)*1,المنصرف!$J$3:$J$717)</f>
        <v>0</v>
      </c>
      <c r="BD172" s="160">
        <f>SUMPRODUCT((BD$3=المنصرف!$E$3:$E$717)*1,('بيان العهد والتسويات'!$C172=المنصرف!$C$3:$C$717)*1,المنصرف!$G$3:$G$717)</f>
        <v>0</v>
      </c>
      <c r="BE172" s="160">
        <f>SUMPRODUCT((BD$3=المنصرف!$E$3:$E$717)*1,('بيان العهد والتسويات'!$C172=المنصرف!$C$3:$C$717)*1,المنصرف!$J$3:$J$717)</f>
        <v>0</v>
      </c>
      <c r="BF172" s="160">
        <f>SUMPRODUCT((BF$3=المنصرف!$E$3:$E$717)*1,('بيان العهد والتسويات'!$C172=المنصرف!$C$3:$C$717)*1,المنصرف!$G$3:$G$717)</f>
        <v>0</v>
      </c>
      <c r="BG172" s="160">
        <f>SUMPRODUCT((BF$3=المنصرف!$E$3:$E$717)*1,('بيان العهد والتسويات'!$C172=المنصرف!$C$3:$C$717)*1,المنصرف!$J$3:$J$717)</f>
        <v>0</v>
      </c>
      <c r="BH172" s="160">
        <f>SUMPRODUCT((BH$3=المنصرف!$E$3:$E$717)*1,('بيان العهد والتسويات'!$C172=المنصرف!$C$3:$C$717)*1,المنصرف!$G$3:$G$717)</f>
        <v>0</v>
      </c>
      <c r="BI172" s="160">
        <f>SUMPRODUCT((BH$3=المنصرف!$E$3:$E$717)*1,('بيان العهد والتسويات'!$C172=المنصرف!$C$3:$C$717)*1,المنصرف!$J$3:$J$717)</f>
        <v>0</v>
      </c>
      <c r="BJ172" s="160">
        <f>SUMPRODUCT((BJ$3=المنصرف!$E$3:$E$717)*1,('بيان العهد والتسويات'!$C172=المنصرف!$C$3:$C$717)*1,المنصرف!$G$3:$G$717)</f>
        <v>0</v>
      </c>
      <c r="BK172" s="160">
        <f>SUMPRODUCT((BJ$3=المنصرف!$E$3:$E$717)*1,('بيان العهد والتسويات'!$C172=المنصرف!$C$3:$C$717)*1,المنصرف!$J$3:$J$717)</f>
        <v>0</v>
      </c>
      <c r="BL172" s="160">
        <f>SUMPRODUCT((BL$3=المنصرف!$E$3:$E$717)*1,('بيان العهد والتسويات'!$C172=المنصرف!$C$3:$C$717)*1,المنصرف!$G$3:$G$717)</f>
        <v>0</v>
      </c>
      <c r="BM172" s="160">
        <f>SUMPRODUCT((BL$3=المنصرف!$E$3:$E$717)*1,('بيان العهد والتسويات'!$C172=المنصرف!$C$3:$C$717)*1,المنصرف!$J$3:$J$717)</f>
        <v>0</v>
      </c>
      <c r="BN172" s="160">
        <f>SUMPRODUCT((BN$3=المنصرف!$E$3:$E$717)*1,('بيان العهد والتسويات'!$C172=المنصرف!$C$3:$C$717)*1,المنصرف!$G$3:$G$717)</f>
        <v>0</v>
      </c>
      <c r="BO172" s="160">
        <f>SUMPRODUCT((BN$3=المنصرف!$E$3:$E$717)*1,('بيان العهد والتسويات'!$C172=المنصرف!$C$3:$C$717)*1,المنصرف!$J$3:$J$717)</f>
        <v>0</v>
      </c>
      <c r="BP172" s="160">
        <f>SUMPRODUCT((BP$3=المنصرف!$E$3:$E$717)*1,('بيان العهد والتسويات'!$C172=المنصرف!$C$3:$C$717)*1,المنصرف!$G$3:$G$717)</f>
        <v>0</v>
      </c>
      <c r="BQ172" s="160">
        <f>SUMPRODUCT((BP$3=المنصرف!$E$3:$E$717)*1,('بيان العهد والتسويات'!$C172=المنصرف!$C$3:$C$717)*1,المنصرف!$J$3:$J$717)</f>
        <v>0</v>
      </c>
      <c r="BR172" s="160">
        <f>SUMPRODUCT((BR$3=المنصرف!$E$3:$E$717)*1,('بيان العهد والتسويات'!$C172=المنصرف!$C$3:$C$717)*1,المنصرف!$G$3:$G$717)</f>
        <v>0</v>
      </c>
      <c r="BS172" s="160">
        <f>SUMPRODUCT((BR$3=المنصرف!$E$3:$E$717)*1,('بيان العهد والتسويات'!$C172=المنصرف!$C$3:$C$717)*1,المنصرف!$J$3:$J$717)</f>
        <v>0</v>
      </c>
      <c r="BT172" s="160">
        <f>SUMPRODUCT((BT$3=المنصرف!$E$3:$E$717)*1,('بيان العهد والتسويات'!$C172=المنصرف!$C$3:$C$717)*1,المنصرف!$G$3:$G$717)</f>
        <v>0</v>
      </c>
      <c r="BU172" s="160">
        <f>SUMPRODUCT((BT$3=المنصرف!$E$3:$E$717)*1,('بيان العهد والتسويات'!$C172=المنصرف!$C$3:$C$717)*1,المنصرف!$J$3:$J$717)</f>
        <v>0</v>
      </c>
      <c r="BV172" s="160">
        <f>SUMPRODUCT((BV$3=المنصرف!$E$3:$E$717)*1,('بيان العهد والتسويات'!$C172=المنصرف!$C$3:$C$717)*1,المنصرف!$G$3:$G$717)</f>
        <v>0</v>
      </c>
      <c r="BW172" s="160">
        <f>SUMPRODUCT((BV$3=المنصرف!$E$3:$E$717)*1,('بيان العهد والتسويات'!$C172=المنصرف!$C$3:$C$717)*1,المنصرف!$J$3:$J$717)</f>
        <v>0</v>
      </c>
      <c r="BX172" s="160">
        <f>SUMPRODUCT((BX$3=المنصرف!$E$3:$E$717)*1,('بيان العهد والتسويات'!$C172=المنصرف!$C$3:$C$717)*1,المنصرف!$G$3:$G$717)</f>
        <v>0</v>
      </c>
      <c r="BY172" s="160">
        <f>SUMPRODUCT((BX$3=المنصرف!$E$3:$E$717)*1,('بيان العهد والتسويات'!$C172=المنصرف!$C$3:$C$717)*1,المنصرف!$J$3:$J$717)</f>
        <v>0</v>
      </c>
      <c r="BZ172" s="160">
        <f>SUMPRODUCT((BZ$3=المنصرف!$E$3:$E$717)*1,('بيان العهد والتسويات'!$C172=المنصرف!$C$3:$C$717)*1,المنصرف!$G$3:$G$717)</f>
        <v>0</v>
      </c>
      <c r="CA172" s="160">
        <f>SUMPRODUCT((BZ$3=المنصرف!$E$3:$E$717)*1,('بيان العهد والتسويات'!$C172=المنصرف!$C$3:$C$717)*1,المنصرف!$J$3:$J$717)</f>
        <v>0</v>
      </c>
      <c r="CB172" s="160">
        <f>SUMPRODUCT((CB$3=المنصرف!$E$3:$E$717)*1,('بيان العهد والتسويات'!$C172=المنصرف!$C$3:$C$717)*1,المنصرف!$G$3:$G$717)</f>
        <v>0</v>
      </c>
      <c r="CC172" s="160">
        <f>SUMPRODUCT((CB$3=المنصرف!$E$3:$E$717)*1,('بيان العهد والتسويات'!$C172=المنصرف!$C$3:$C$717)*1,المنصرف!$J$3:$J$717)</f>
        <v>0</v>
      </c>
      <c r="CD172" s="160">
        <f>SUMPRODUCT((CD$3=المنصرف!$E$3:$E$717)*1,('بيان العهد والتسويات'!$C172=المنصرف!$C$3:$C$717)*1,المنصرف!$G$3:$G$717)</f>
        <v>0</v>
      </c>
      <c r="CE172" s="160">
        <f>SUMPRODUCT((CD$3=المنصرف!$E$3:$E$717)*1,('بيان العهد والتسويات'!$C172=المنصرف!$C$3:$C$717)*1,المنصرف!$J$3:$J$717)</f>
        <v>0</v>
      </c>
      <c r="CF172" s="160">
        <f>SUMPRODUCT((CF$3=المنصرف!$E$3:$E$717)*1,('بيان العهد والتسويات'!$C172=المنصرف!$C$3:$C$717)*1,المنصرف!$G$3:$G$717)</f>
        <v>0</v>
      </c>
      <c r="CG172" s="160">
        <f>SUMPRODUCT((CF$3=المنصرف!$E$3:$E$717)*1,('بيان العهد والتسويات'!$C172=المنصرف!$C$3:$C$717)*1,المنصرف!$J$3:$J$717)</f>
        <v>0</v>
      </c>
      <c r="CH172" s="160">
        <f>SUMPRODUCT((CH$3=المنصرف!$E$3:$E$717)*1,('بيان العهد والتسويات'!$C172=المنصرف!$C$3:$C$717)*1,المنصرف!$G$3:$G$717)</f>
        <v>0</v>
      </c>
      <c r="CI172" s="160">
        <f>SUMPRODUCT((CH$3=المنصرف!$E$3:$E$717)*1,('بيان العهد والتسويات'!$C172=المنصرف!$C$3:$C$717)*1,المنصرف!$J$3:$J$717)</f>
        <v>0</v>
      </c>
      <c r="CJ172" s="160">
        <f>SUMPRODUCT((CJ$3=المنصرف!$E$3:$E$717)*1,('بيان العهد والتسويات'!$C172=المنصرف!$C$3:$C$717)*1,المنصرف!$G$3:$G$717)</f>
        <v>0</v>
      </c>
      <c r="CK172" s="160">
        <f>SUMPRODUCT((CJ$3=المنصرف!$E$3:$E$717)*1,('بيان العهد والتسويات'!$C172=المنصرف!$C$3:$C$717)*1,المنصرف!$J$3:$J$717)</f>
        <v>0</v>
      </c>
      <c r="CL172" s="160">
        <f>SUMPRODUCT((CL$3=المنصرف!$E$3:$E$717)*1,('بيان العهد والتسويات'!$C172=المنصرف!$C$3:$C$717)*1,المنصرف!$G$3:$G$717)</f>
        <v>0</v>
      </c>
      <c r="CM172" s="160">
        <f>SUMPRODUCT((CL$3=المنصرف!$E$3:$E$717)*1,('بيان العهد والتسويات'!$C172=المنصرف!$C$3:$C$717)*1,المنصرف!$J$3:$J$717)</f>
        <v>0</v>
      </c>
      <c r="CN172" s="160">
        <f>SUMPRODUCT((CN$3=المنصرف!$E$3:$E$717)*1,('بيان العهد والتسويات'!$C172=المنصرف!$C$3:$C$717)*1,المنصرف!$G$3:$G$717)</f>
        <v>0</v>
      </c>
      <c r="CO172" s="160">
        <f>SUMPRODUCT((CN$3=المنصرف!$E$3:$E$717)*1,('بيان العهد والتسويات'!$C172=المنصرف!$C$3:$C$717)*1,المنصرف!$J$3:$J$717)</f>
        <v>0</v>
      </c>
      <c r="CP172" s="160">
        <f>SUMPRODUCT((CP$3=المنصرف!$E$3:$E$717)*1,('بيان العهد والتسويات'!$C172=المنصرف!$C$3:$C$717)*1,المنصرف!$G$3:$G$717)</f>
        <v>0</v>
      </c>
      <c r="CQ172" s="160">
        <f>SUMPRODUCT((CP$3=المنصرف!$E$3:$E$717)*1,('بيان العهد والتسويات'!$C172=المنصرف!$C$3:$C$717)*1,المنصرف!$J$3:$J$717)</f>
        <v>0</v>
      </c>
      <c r="CR172" s="160">
        <f>SUMPRODUCT((CR$3=المنصرف!$E$3:$E$717)*1,('بيان العهد والتسويات'!$C172=المنصرف!$C$3:$C$717)*1,المنصرف!$G$3:$G$717)</f>
        <v>0</v>
      </c>
      <c r="CS172" s="160">
        <f>SUMPRODUCT((CR$3=المنصرف!$E$3:$E$717)*1,('بيان العهد والتسويات'!$C172=المنصرف!$C$3:$C$717)*1,المنصرف!$J$3:$J$717)</f>
        <v>0</v>
      </c>
      <c r="CT172" s="160">
        <f>SUMPRODUCT((CT$3=المنصرف!$E$3:$E$717)*1,('بيان العهد والتسويات'!$C172=المنصرف!$C$3:$C$717)*1,المنصرف!$G$3:$G$717)</f>
        <v>0</v>
      </c>
      <c r="CU172" s="160">
        <f>SUMPRODUCT((CT$3=المنصرف!$E$3:$E$717)*1,('بيان العهد والتسويات'!$C172=المنصرف!$C$3:$C$717)*1,المنصرف!$J$3:$J$717)</f>
        <v>0</v>
      </c>
      <c r="CV172" s="160">
        <f>SUMPRODUCT((CV$3=المنصرف!$E$3:$E$717)*1,('بيان العهد والتسويات'!$C172=المنصرف!$C$3:$C$717)*1,المنصرف!$G$3:$G$717)</f>
        <v>0</v>
      </c>
      <c r="CW172" s="160">
        <f>SUMPRODUCT((CV$3=المنصرف!$E$3:$E$717)*1,('بيان العهد والتسويات'!$C172=المنصرف!$C$3:$C$717)*1,المنصرف!$J$3:$J$717)</f>
        <v>0</v>
      </c>
      <c r="CX172" s="160">
        <f>SUMPRODUCT((CX$3=المنصرف!$E$3:$E$717)*1,('بيان العهد والتسويات'!$C172=المنصرف!$C$3:$C$717)*1,المنصرف!$G$3:$G$717)</f>
        <v>0</v>
      </c>
      <c r="CY172" s="160">
        <f>SUMPRODUCT((CX$3=المنصرف!$E$3:$E$717)*1,('بيان العهد والتسويات'!$C172=المنصرف!$C$3:$C$717)*1,المنصرف!$J$3:$J$717)</f>
        <v>0</v>
      </c>
      <c r="CZ172" s="160">
        <f>SUMPRODUCT((CZ$3=المنصرف!$E$3:$E$717)*1,('بيان العهد والتسويات'!$C172=المنصرف!$C$3:$C$717)*1,المنصرف!$G$3:$G$717)</f>
        <v>0</v>
      </c>
      <c r="DA172" s="160">
        <f>SUMPRODUCT((CZ$3=المنصرف!$E$3:$E$717)*1,('بيان العهد والتسويات'!$C172=المنصرف!$C$3:$C$717)*1,المنصرف!$J$3:$J$717)</f>
        <v>0</v>
      </c>
    </row>
    <row r="173" spans="3:105" ht="20.25" x14ac:dyDescent="0.15">
      <c r="C173" s="134">
        <v>46005</v>
      </c>
      <c r="D173" s="121">
        <f>SUMPRODUCT(($D$3=المنصرف!$E$3:$E$717)*1,('بيان العهد والتسويات'!$C173=المنصرف!$C$3:$C$717)*1,المنصرف!$G$3:$G$717)</f>
        <v>0</v>
      </c>
      <c r="E173" s="122">
        <f>SUMPRODUCT(($D$3=المنصرف!$E$3:$E$717)*1,('بيان العهد والتسويات'!$C173=المنصرف!$C$3:$C$717)*1,المنصرف!$J$3:$J$717)</f>
        <v>0</v>
      </c>
      <c r="F173" s="124">
        <f>SUMPRODUCT(($F$3=المنصرف!$E$3:$E$717)*1,('بيان العهد والتسويات'!$C173=المنصرف!$C$3:$C$717)*1,المنصرف!$G$3:$G$717)</f>
        <v>0</v>
      </c>
      <c r="G173" s="123">
        <f>SUMPRODUCT(($F$3=المنصرف!$E$3:$E$717)*1,('بيان العهد والتسويات'!$C173=المنصرف!$C$3:$C$717)*1,المنصرف!$J$3:$J$717)</f>
        <v>0</v>
      </c>
      <c r="H173" s="121">
        <f>SUMPRODUCT(($H$3=المنصرف!$E$3:$E$717)*1,('بيان العهد والتسويات'!$C173=المنصرف!$C$3:$C$717)*1,المنصرف!$G$3:$G$717)</f>
        <v>0</v>
      </c>
      <c r="I173" s="122">
        <f>SUMPRODUCT(($H$3=المنصرف!$E$3:$E$717)*1,('بيان العهد والتسويات'!$C173=المنصرف!$C$3:$C$717)*1,المنصرف!$J$3:$J$717)</f>
        <v>0</v>
      </c>
      <c r="J173" s="124">
        <f>SUMPRODUCT(($J$3=المنصرف!$E$3:$E$717)*1,('بيان العهد والتسويات'!$C173=المنصرف!$C$3:$C$717)*1,المنصرف!$G$3:$G$717)</f>
        <v>0</v>
      </c>
      <c r="K173" s="123">
        <f>SUMPRODUCT(($J$3=المنصرف!$E$3:$E$717)*1,('بيان العهد والتسويات'!$C173=المنصرف!$C$3:$C$717)*1,المنصرف!$J$3:$J$717)</f>
        <v>0</v>
      </c>
      <c r="L173" s="121">
        <f>SUMPRODUCT(($L$3=المنصرف!$E$3:$E$717)*1,('بيان العهد والتسويات'!$C173=المنصرف!$C$3:$C$717)*1,المنصرف!$G$3:$G$717)</f>
        <v>0</v>
      </c>
      <c r="M173" s="122">
        <f>SUMPRODUCT(($L$3=المنصرف!$E$3:$E$717)*1,('بيان العهد والتسويات'!$C173=المنصرف!$C$3:$C$717)*1,المنصرف!$J$3:$J$717)</f>
        <v>0</v>
      </c>
      <c r="N173" s="124">
        <f>SUMPRODUCT(($N$3=المنصرف!$E$3:$E$717)*1,('بيان العهد والتسويات'!$C173=المنصرف!$C$3:$C$717)*1,المنصرف!$G$3:$G$717)</f>
        <v>0</v>
      </c>
      <c r="O173" s="123">
        <f>SUMPRODUCT(($N$3=المنصرف!$E$3:$E$717)*1,('بيان العهد والتسويات'!$C173=المنصرف!$C$3:$C$717)*1,المنصرف!$J$3:$J$717)</f>
        <v>0</v>
      </c>
      <c r="P173" s="121">
        <f>SUMPRODUCT(($P$3=المنصرف!$E$3:$E$717)*1,('بيان العهد والتسويات'!$C173=المنصرف!$C$3:$C$717)*1,المنصرف!$G$3:$G$717)</f>
        <v>0</v>
      </c>
      <c r="Q173" s="122">
        <f>SUMPRODUCT(($P$3=المنصرف!$E$3:$E$717)*1,('بيان العهد والتسويات'!$C173=المنصرف!$C$3:$C$717)*1,المنصرف!$J$3:$J$717)</f>
        <v>0</v>
      </c>
      <c r="R173" s="124">
        <f>SUMPRODUCT(($R$3=المنصرف!$E$3:$E$717)*1,('بيان العهد والتسويات'!$C173=المنصرف!$C$3:$C$717)*1,المنصرف!$G$3:$G$717)</f>
        <v>0</v>
      </c>
      <c r="S173" s="123">
        <f>SUMPRODUCT(($R$3=المنصرف!$E$3:$E$717)*1,('بيان العهد والتسويات'!$C173=المنصرف!$C$3:$C$717)*1,المنصرف!$J$3:$J$717)</f>
        <v>0</v>
      </c>
      <c r="T173" s="121">
        <f>SUMPRODUCT(($T$3=المنصرف!$E$3:$E$717)*1,('بيان العهد والتسويات'!$C173=المنصرف!$C$3:$C$717)*1,المنصرف!$G$3:$G$717)</f>
        <v>0</v>
      </c>
      <c r="U173" s="122">
        <f>SUMPRODUCT(($T$3=المنصرف!$E$3:$E$717)*1,('بيان العهد والتسويات'!$C173=المنصرف!$C$3:$C$717)*1,المنصرف!$J$3:$J$717)</f>
        <v>0</v>
      </c>
      <c r="V173" s="124">
        <f>SUMPRODUCT(($V$3=المنصرف!$E$3:$E$717)*1,('بيان العهد والتسويات'!$C173=المنصرف!$C$3:$C$717)*1,المنصرف!$G$3:$G$717)</f>
        <v>0</v>
      </c>
      <c r="W173" s="123">
        <f>SUMPRODUCT(($V$3=المنصرف!$E$3:$E$717)*1,('بيان العهد والتسويات'!$C173=المنصرف!$C$3:$C$717)*1,المنصرف!$J$3:$J$717)</f>
        <v>0</v>
      </c>
      <c r="X173" s="121">
        <f>SUMPRODUCT(($X$3=المنصرف!$E$3:$E$717)*1,('بيان العهد والتسويات'!$C173=المنصرف!$C$3:$C$717)*1,المنصرف!$G$3:$G$717)</f>
        <v>0</v>
      </c>
      <c r="Y173" s="122">
        <f>SUMPRODUCT(($X$3=المنصرف!$E$3:$E$717)*1,('بيان العهد والتسويات'!$C173=المنصرف!$C$3:$C$717)*1,المنصرف!$J$3:$J$717)</f>
        <v>0</v>
      </c>
      <c r="Z173" s="124">
        <f>SUMPRODUCT(($Z$3=المنصرف!$E$3:$E$717)*1,('بيان العهد والتسويات'!$C173=المنصرف!$C$3:$C$717)*1,المنصرف!$G$3:$G$717)</f>
        <v>0</v>
      </c>
      <c r="AA173" s="123">
        <f>SUMPRODUCT(($Z$3=المنصرف!$E$3:$E$717)*1,('بيان العهد والتسويات'!$C173=المنصرف!$C$3:$C$717)*1,المنصرف!$J$3:$J$717)</f>
        <v>0</v>
      </c>
      <c r="AB173" s="121">
        <f>SUMPRODUCT(($AB$3=المنصرف!$E$3:$E$717)*1,('بيان العهد والتسويات'!$C173=المنصرف!$C$3:$C$717)*1,المنصرف!$G$3:$G$717)</f>
        <v>0</v>
      </c>
      <c r="AC173" s="122">
        <f>SUMPRODUCT(($AB$3=المنصرف!$E$3:$E$717)*1,('بيان العهد والتسويات'!$C173=المنصرف!$C$3:$C$717)*1,المنصرف!$J$3:$J$717)</f>
        <v>0</v>
      </c>
      <c r="AD173" s="124">
        <f>SUMPRODUCT(($AD$3=المنصرف!$E$3:$E$717)*1,('بيان العهد والتسويات'!$C173=المنصرف!$C$3:$C$717)*1,المنصرف!$G$3:$G$717)</f>
        <v>0</v>
      </c>
      <c r="AE173" s="123">
        <f>SUMPRODUCT(($AD$3=المنصرف!$E$3:$E$717)*1,('بيان العهد والتسويات'!$C173=المنصرف!$C$3:$C$717)*1,المنصرف!$J$3:$J$717)</f>
        <v>0</v>
      </c>
      <c r="AF173" s="121">
        <f>SUMPRODUCT(($AF$3=المنصرف!$E$3:$E$717)*1,('بيان العهد والتسويات'!$C173=المنصرف!$C$3:$C$717)*1,المنصرف!$G$3:$G$717)</f>
        <v>0</v>
      </c>
      <c r="AG173" s="122">
        <f>SUMPRODUCT(($AF$3=المنصرف!$E$3:$E$717)*1,('بيان العهد والتسويات'!$C173=المنصرف!$C$3:$C$717)*1,المنصرف!$J$3:$J$717)</f>
        <v>0</v>
      </c>
      <c r="AH173" s="124">
        <f>SUMPRODUCT(($AH$3=المنصرف!$E$3:$E$717)*1,('بيان العهد والتسويات'!$C173=المنصرف!$C$3:$C$717)*1,المنصرف!$G$3:$G$717)</f>
        <v>0</v>
      </c>
      <c r="AI173" s="123">
        <f>SUMPRODUCT(($AH$3=المنصرف!$E$3:$E$717)*1,('بيان العهد والتسويات'!$C173=المنصرف!$C$3:$C$717)*1,المنصرف!$J$3:$J$717)</f>
        <v>0</v>
      </c>
      <c r="AJ173" s="145">
        <f>SUMPRODUCT((AJ$3=المنصرف!$E$3:$E$717)*1,('بيان العهد والتسويات'!$C173=المنصرف!$C$3:$C$717)*1,المنصرف!$G$3:$G$717)</f>
        <v>0</v>
      </c>
      <c r="AK173" s="145">
        <f>SUMPRODUCT((AJ$3=المنصرف!$E$3:$E$717)*1,('بيان العهد والتسويات'!$C173=المنصرف!$C$3:$C$717)*1,المنصرف!$J$3:$J$717)</f>
        <v>0</v>
      </c>
      <c r="AL173" s="161">
        <f>SUMPRODUCT((AL$3=المنصرف!$E$3:$E$717)*1,('بيان العهد والتسويات'!$C173=المنصرف!$C$3:$C$717)*1,المنصرف!$G$3:$G$717)</f>
        <v>0</v>
      </c>
      <c r="AM173" s="161">
        <f>SUMPRODUCT((AL$3=المنصرف!$E$3:$E$717)*1,('بيان العهد والتسويات'!$C173=المنصرف!$C$3:$C$717)*1,المنصرف!$J$3:$J$717)</f>
        <v>0</v>
      </c>
      <c r="AN173" s="160">
        <f>SUMPRODUCT((AN$3=المنصرف!$E$3:$E$717)*1,('بيان العهد والتسويات'!$C173=المنصرف!$C$3:$C$717)*1,المنصرف!$G$3:$G$717)</f>
        <v>0</v>
      </c>
      <c r="AO173" s="160">
        <f>SUMPRODUCT((AN$3=المنصرف!$E$3:$E$717)*1,('بيان العهد والتسويات'!$C173=المنصرف!$C$3:$C$717)*1,المنصرف!$J$3:$J$717)</f>
        <v>0</v>
      </c>
      <c r="AP173" s="160">
        <f>SUMPRODUCT((AP$3=المنصرف!$E$3:$E$717)*1,('بيان العهد والتسويات'!$C173=المنصرف!$C$3:$C$717)*1,المنصرف!$G$3:$G$717)</f>
        <v>0</v>
      </c>
      <c r="AQ173" s="160">
        <f>SUMPRODUCT((AP$3=المنصرف!$E$3:$E$717)*1,('بيان العهد والتسويات'!$C173=المنصرف!$C$3:$C$717)*1,المنصرف!$J$3:$J$717)</f>
        <v>0</v>
      </c>
      <c r="AR173" s="160">
        <f>SUMPRODUCT((AR$3=المنصرف!$E$3:$E$717)*1,('بيان العهد والتسويات'!$C173=المنصرف!$C$3:$C$717)*1,المنصرف!$G$3:$G$717)</f>
        <v>0</v>
      </c>
      <c r="AS173" s="160">
        <f>SUMPRODUCT((AR$3=المنصرف!$E$3:$E$717)*1,('بيان العهد والتسويات'!$C173=المنصرف!$C$3:$C$717)*1,المنصرف!$J$3:$J$717)</f>
        <v>0</v>
      </c>
      <c r="AT173" s="160">
        <f>SUMPRODUCT((AT$3=المنصرف!$E$3:$E$717)*1,('بيان العهد والتسويات'!$C173=المنصرف!$C$3:$C$717)*1,المنصرف!$G$3:$G$717)</f>
        <v>0</v>
      </c>
      <c r="AU173" s="160">
        <f>SUMPRODUCT((AT$3=المنصرف!$E$3:$E$717)*1,('بيان العهد والتسويات'!$C173=المنصرف!$C$3:$C$717)*1,المنصرف!$J$3:$J$717)</f>
        <v>0</v>
      </c>
      <c r="AV173" s="160">
        <f>SUMPRODUCT((AV$3=المنصرف!$E$3:$E$717)*1,('بيان العهد والتسويات'!$C173=المنصرف!$C$3:$C$717)*1,المنصرف!$G$3:$G$717)</f>
        <v>0</v>
      </c>
      <c r="AW173" s="160">
        <f>SUMPRODUCT((AV$3=المنصرف!$E$3:$E$717)*1,('بيان العهد والتسويات'!$C173=المنصرف!$C$3:$C$717)*1,المنصرف!$J$3:$J$717)</f>
        <v>0</v>
      </c>
      <c r="AX173" s="160">
        <f>SUMPRODUCT((AX$3=المنصرف!$E$3:$E$717)*1,('بيان العهد والتسويات'!$C173=المنصرف!$C$3:$C$717)*1,المنصرف!$G$3:$G$717)</f>
        <v>0</v>
      </c>
      <c r="AY173" s="160">
        <f>SUMPRODUCT((AX$3=المنصرف!$E$3:$E$717)*1,('بيان العهد والتسويات'!$C173=المنصرف!$C$3:$C$717)*1,المنصرف!$J$3:$J$717)</f>
        <v>0</v>
      </c>
      <c r="AZ173" s="160">
        <f>SUMPRODUCT((AZ$3=المنصرف!$E$3:$E$717)*1,('بيان العهد والتسويات'!$C173=المنصرف!$C$3:$C$717)*1,المنصرف!$G$3:$G$717)</f>
        <v>0</v>
      </c>
      <c r="BA173" s="160">
        <f>SUMPRODUCT((AZ$3=المنصرف!$E$3:$E$717)*1,('بيان العهد والتسويات'!$C173=المنصرف!$C$3:$C$717)*1,المنصرف!$J$3:$J$717)</f>
        <v>0</v>
      </c>
      <c r="BB173" s="160">
        <f>SUMPRODUCT((BB$3=المنصرف!$E$3:$E$717)*1,('بيان العهد والتسويات'!$C173=المنصرف!$C$3:$C$717)*1,المنصرف!$G$3:$G$717)</f>
        <v>0</v>
      </c>
      <c r="BC173" s="160">
        <f>SUMPRODUCT((BB$3=المنصرف!$E$3:$E$717)*1,('بيان العهد والتسويات'!$C173=المنصرف!$C$3:$C$717)*1,المنصرف!$J$3:$J$717)</f>
        <v>0</v>
      </c>
      <c r="BD173" s="160">
        <f>SUMPRODUCT((BD$3=المنصرف!$E$3:$E$717)*1,('بيان العهد والتسويات'!$C173=المنصرف!$C$3:$C$717)*1,المنصرف!$G$3:$G$717)</f>
        <v>0</v>
      </c>
      <c r="BE173" s="160">
        <f>SUMPRODUCT((BD$3=المنصرف!$E$3:$E$717)*1,('بيان العهد والتسويات'!$C173=المنصرف!$C$3:$C$717)*1,المنصرف!$J$3:$J$717)</f>
        <v>0</v>
      </c>
      <c r="BF173" s="160">
        <f>SUMPRODUCT((BF$3=المنصرف!$E$3:$E$717)*1,('بيان العهد والتسويات'!$C173=المنصرف!$C$3:$C$717)*1,المنصرف!$G$3:$G$717)</f>
        <v>0</v>
      </c>
      <c r="BG173" s="160">
        <f>SUMPRODUCT((BF$3=المنصرف!$E$3:$E$717)*1,('بيان العهد والتسويات'!$C173=المنصرف!$C$3:$C$717)*1,المنصرف!$J$3:$J$717)</f>
        <v>0</v>
      </c>
      <c r="BH173" s="160">
        <f>SUMPRODUCT((BH$3=المنصرف!$E$3:$E$717)*1,('بيان العهد والتسويات'!$C173=المنصرف!$C$3:$C$717)*1,المنصرف!$G$3:$G$717)</f>
        <v>0</v>
      </c>
      <c r="BI173" s="160">
        <f>SUMPRODUCT((BH$3=المنصرف!$E$3:$E$717)*1,('بيان العهد والتسويات'!$C173=المنصرف!$C$3:$C$717)*1,المنصرف!$J$3:$J$717)</f>
        <v>0</v>
      </c>
      <c r="BJ173" s="160">
        <f>SUMPRODUCT((BJ$3=المنصرف!$E$3:$E$717)*1,('بيان العهد والتسويات'!$C173=المنصرف!$C$3:$C$717)*1,المنصرف!$G$3:$G$717)</f>
        <v>0</v>
      </c>
      <c r="BK173" s="160">
        <f>SUMPRODUCT((BJ$3=المنصرف!$E$3:$E$717)*1,('بيان العهد والتسويات'!$C173=المنصرف!$C$3:$C$717)*1,المنصرف!$J$3:$J$717)</f>
        <v>0</v>
      </c>
      <c r="BL173" s="160">
        <f>SUMPRODUCT((BL$3=المنصرف!$E$3:$E$717)*1,('بيان العهد والتسويات'!$C173=المنصرف!$C$3:$C$717)*1,المنصرف!$G$3:$G$717)</f>
        <v>0</v>
      </c>
      <c r="BM173" s="160">
        <f>SUMPRODUCT((BL$3=المنصرف!$E$3:$E$717)*1,('بيان العهد والتسويات'!$C173=المنصرف!$C$3:$C$717)*1,المنصرف!$J$3:$J$717)</f>
        <v>0</v>
      </c>
      <c r="BN173" s="160">
        <f>SUMPRODUCT((BN$3=المنصرف!$E$3:$E$717)*1,('بيان العهد والتسويات'!$C173=المنصرف!$C$3:$C$717)*1,المنصرف!$G$3:$G$717)</f>
        <v>0</v>
      </c>
      <c r="BO173" s="160">
        <f>SUMPRODUCT((BN$3=المنصرف!$E$3:$E$717)*1,('بيان العهد والتسويات'!$C173=المنصرف!$C$3:$C$717)*1,المنصرف!$J$3:$J$717)</f>
        <v>0</v>
      </c>
      <c r="BP173" s="160">
        <f>SUMPRODUCT((BP$3=المنصرف!$E$3:$E$717)*1,('بيان العهد والتسويات'!$C173=المنصرف!$C$3:$C$717)*1,المنصرف!$G$3:$G$717)</f>
        <v>0</v>
      </c>
      <c r="BQ173" s="160">
        <f>SUMPRODUCT((BP$3=المنصرف!$E$3:$E$717)*1,('بيان العهد والتسويات'!$C173=المنصرف!$C$3:$C$717)*1,المنصرف!$J$3:$J$717)</f>
        <v>0</v>
      </c>
      <c r="BR173" s="160">
        <f>SUMPRODUCT((BR$3=المنصرف!$E$3:$E$717)*1,('بيان العهد والتسويات'!$C173=المنصرف!$C$3:$C$717)*1,المنصرف!$G$3:$G$717)</f>
        <v>0</v>
      </c>
      <c r="BS173" s="160">
        <f>SUMPRODUCT((BR$3=المنصرف!$E$3:$E$717)*1,('بيان العهد والتسويات'!$C173=المنصرف!$C$3:$C$717)*1,المنصرف!$J$3:$J$717)</f>
        <v>0</v>
      </c>
      <c r="BT173" s="160">
        <f>SUMPRODUCT((BT$3=المنصرف!$E$3:$E$717)*1,('بيان العهد والتسويات'!$C173=المنصرف!$C$3:$C$717)*1,المنصرف!$G$3:$G$717)</f>
        <v>0</v>
      </c>
      <c r="BU173" s="160">
        <f>SUMPRODUCT((BT$3=المنصرف!$E$3:$E$717)*1,('بيان العهد والتسويات'!$C173=المنصرف!$C$3:$C$717)*1,المنصرف!$J$3:$J$717)</f>
        <v>0</v>
      </c>
      <c r="BV173" s="160">
        <f>SUMPRODUCT((BV$3=المنصرف!$E$3:$E$717)*1,('بيان العهد والتسويات'!$C173=المنصرف!$C$3:$C$717)*1,المنصرف!$G$3:$G$717)</f>
        <v>0</v>
      </c>
      <c r="BW173" s="160">
        <f>SUMPRODUCT((BV$3=المنصرف!$E$3:$E$717)*1,('بيان العهد والتسويات'!$C173=المنصرف!$C$3:$C$717)*1,المنصرف!$J$3:$J$717)</f>
        <v>0</v>
      </c>
      <c r="BX173" s="160">
        <f>SUMPRODUCT((BX$3=المنصرف!$E$3:$E$717)*1,('بيان العهد والتسويات'!$C173=المنصرف!$C$3:$C$717)*1,المنصرف!$G$3:$G$717)</f>
        <v>0</v>
      </c>
      <c r="BY173" s="160">
        <f>SUMPRODUCT((BX$3=المنصرف!$E$3:$E$717)*1,('بيان العهد والتسويات'!$C173=المنصرف!$C$3:$C$717)*1,المنصرف!$J$3:$J$717)</f>
        <v>0</v>
      </c>
      <c r="BZ173" s="160">
        <f>SUMPRODUCT((BZ$3=المنصرف!$E$3:$E$717)*1,('بيان العهد والتسويات'!$C173=المنصرف!$C$3:$C$717)*1,المنصرف!$G$3:$G$717)</f>
        <v>0</v>
      </c>
      <c r="CA173" s="160">
        <f>SUMPRODUCT((BZ$3=المنصرف!$E$3:$E$717)*1,('بيان العهد والتسويات'!$C173=المنصرف!$C$3:$C$717)*1,المنصرف!$J$3:$J$717)</f>
        <v>0</v>
      </c>
      <c r="CB173" s="160">
        <f>SUMPRODUCT((CB$3=المنصرف!$E$3:$E$717)*1,('بيان العهد والتسويات'!$C173=المنصرف!$C$3:$C$717)*1,المنصرف!$G$3:$G$717)</f>
        <v>0</v>
      </c>
      <c r="CC173" s="160">
        <f>SUMPRODUCT((CB$3=المنصرف!$E$3:$E$717)*1,('بيان العهد والتسويات'!$C173=المنصرف!$C$3:$C$717)*1,المنصرف!$J$3:$J$717)</f>
        <v>0</v>
      </c>
      <c r="CD173" s="160">
        <f>SUMPRODUCT((CD$3=المنصرف!$E$3:$E$717)*1,('بيان العهد والتسويات'!$C173=المنصرف!$C$3:$C$717)*1,المنصرف!$G$3:$G$717)</f>
        <v>0</v>
      </c>
      <c r="CE173" s="160">
        <f>SUMPRODUCT((CD$3=المنصرف!$E$3:$E$717)*1,('بيان العهد والتسويات'!$C173=المنصرف!$C$3:$C$717)*1,المنصرف!$J$3:$J$717)</f>
        <v>0</v>
      </c>
      <c r="CF173" s="160">
        <f>SUMPRODUCT((CF$3=المنصرف!$E$3:$E$717)*1,('بيان العهد والتسويات'!$C173=المنصرف!$C$3:$C$717)*1,المنصرف!$G$3:$G$717)</f>
        <v>0</v>
      </c>
      <c r="CG173" s="160">
        <f>SUMPRODUCT((CF$3=المنصرف!$E$3:$E$717)*1,('بيان العهد والتسويات'!$C173=المنصرف!$C$3:$C$717)*1,المنصرف!$J$3:$J$717)</f>
        <v>0</v>
      </c>
      <c r="CH173" s="160">
        <f>SUMPRODUCT((CH$3=المنصرف!$E$3:$E$717)*1,('بيان العهد والتسويات'!$C173=المنصرف!$C$3:$C$717)*1,المنصرف!$G$3:$G$717)</f>
        <v>0</v>
      </c>
      <c r="CI173" s="160">
        <f>SUMPRODUCT((CH$3=المنصرف!$E$3:$E$717)*1,('بيان العهد والتسويات'!$C173=المنصرف!$C$3:$C$717)*1,المنصرف!$J$3:$J$717)</f>
        <v>0</v>
      </c>
      <c r="CJ173" s="160">
        <f>SUMPRODUCT((CJ$3=المنصرف!$E$3:$E$717)*1,('بيان العهد والتسويات'!$C173=المنصرف!$C$3:$C$717)*1,المنصرف!$G$3:$G$717)</f>
        <v>0</v>
      </c>
      <c r="CK173" s="160">
        <f>SUMPRODUCT((CJ$3=المنصرف!$E$3:$E$717)*1,('بيان العهد والتسويات'!$C173=المنصرف!$C$3:$C$717)*1,المنصرف!$J$3:$J$717)</f>
        <v>0</v>
      </c>
      <c r="CL173" s="160">
        <f>SUMPRODUCT((CL$3=المنصرف!$E$3:$E$717)*1,('بيان العهد والتسويات'!$C173=المنصرف!$C$3:$C$717)*1,المنصرف!$G$3:$G$717)</f>
        <v>0</v>
      </c>
      <c r="CM173" s="160">
        <f>SUMPRODUCT((CL$3=المنصرف!$E$3:$E$717)*1,('بيان العهد والتسويات'!$C173=المنصرف!$C$3:$C$717)*1,المنصرف!$J$3:$J$717)</f>
        <v>0</v>
      </c>
      <c r="CN173" s="160">
        <f>SUMPRODUCT((CN$3=المنصرف!$E$3:$E$717)*1,('بيان العهد والتسويات'!$C173=المنصرف!$C$3:$C$717)*1,المنصرف!$G$3:$G$717)</f>
        <v>0</v>
      </c>
      <c r="CO173" s="160">
        <f>SUMPRODUCT((CN$3=المنصرف!$E$3:$E$717)*1,('بيان العهد والتسويات'!$C173=المنصرف!$C$3:$C$717)*1,المنصرف!$J$3:$J$717)</f>
        <v>0</v>
      </c>
      <c r="CP173" s="160">
        <f>SUMPRODUCT((CP$3=المنصرف!$E$3:$E$717)*1,('بيان العهد والتسويات'!$C173=المنصرف!$C$3:$C$717)*1,المنصرف!$G$3:$G$717)</f>
        <v>0</v>
      </c>
      <c r="CQ173" s="160">
        <f>SUMPRODUCT((CP$3=المنصرف!$E$3:$E$717)*1,('بيان العهد والتسويات'!$C173=المنصرف!$C$3:$C$717)*1,المنصرف!$J$3:$J$717)</f>
        <v>0</v>
      </c>
      <c r="CR173" s="160">
        <f>SUMPRODUCT((CR$3=المنصرف!$E$3:$E$717)*1,('بيان العهد والتسويات'!$C173=المنصرف!$C$3:$C$717)*1,المنصرف!$G$3:$G$717)</f>
        <v>0</v>
      </c>
      <c r="CS173" s="160">
        <f>SUMPRODUCT((CR$3=المنصرف!$E$3:$E$717)*1,('بيان العهد والتسويات'!$C173=المنصرف!$C$3:$C$717)*1,المنصرف!$J$3:$J$717)</f>
        <v>0</v>
      </c>
      <c r="CT173" s="160">
        <f>SUMPRODUCT((CT$3=المنصرف!$E$3:$E$717)*1,('بيان العهد والتسويات'!$C173=المنصرف!$C$3:$C$717)*1,المنصرف!$G$3:$G$717)</f>
        <v>0</v>
      </c>
      <c r="CU173" s="160">
        <f>SUMPRODUCT((CT$3=المنصرف!$E$3:$E$717)*1,('بيان العهد والتسويات'!$C173=المنصرف!$C$3:$C$717)*1,المنصرف!$J$3:$J$717)</f>
        <v>0</v>
      </c>
      <c r="CV173" s="160">
        <f>SUMPRODUCT((CV$3=المنصرف!$E$3:$E$717)*1,('بيان العهد والتسويات'!$C173=المنصرف!$C$3:$C$717)*1,المنصرف!$G$3:$G$717)</f>
        <v>0</v>
      </c>
      <c r="CW173" s="160">
        <f>SUMPRODUCT((CV$3=المنصرف!$E$3:$E$717)*1,('بيان العهد والتسويات'!$C173=المنصرف!$C$3:$C$717)*1,المنصرف!$J$3:$J$717)</f>
        <v>0</v>
      </c>
      <c r="CX173" s="160">
        <f>SUMPRODUCT((CX$3=المنصرف!$E$3:$E$717)*1,('بيان العهد والتسويات'!$C173=المنصرف!$C$3:$C$717)*1,المنصرف!$G$3:$G$717)</f>
        <v>0</v>
      </c>
      <c r="CY173" s="160">
        <f>SUMPRODUCT((CX$3=المنصرف!$E$3:$E$717)*1,('بيان العهد والتسويات'!$C173=المنصرف!$C$3:$C$717)*1,المنصرف!$J$3:$J$717)</f>
        <v>0</v>
      </c>
      <c r="CZ173" s="160">
        <f>SUMPRODUCT((CZ$3=المنصرف!$E$3:$E$717)*1,('بيان العهد والتسويات'!$C173=المنصرف!$C$3:$C$717)*1,المنصرف!$G$3:$G$717)</f>
        <v>0</v>
      </c>
      <c r="DA173" s="160">
        <f>SUMPRODUCT((CZ$3=المنصرف!$E$3:$E$717)*1,('بيان العهد والتسويات'!$C173=المنصرف!$C$3:$C$717)*1,المنصرف!$J$3:$J$717)</f>
        <v>0</v>
      </c>
    </row>
    <row r="174" spans="3:105" ht="20.25" x14ac:dyDescent="0.15">
      <c r="C174" s="134">
        <v>46006</v>
      </c>
      <c r="D174" s="121">
        <f>SUMPRODUCT(($D$3=المنصرف!$E$3:$E$717)*1,('بيان العهد والتسويات'!$C174=المنصرف!$C$3:$C$717)*1,المنصرف!$G$3:$G$717)</f>
        <v>0</v>
      </c>
      <c r="E174" s="122">
        <f>SUMPRODUCT(($D$3=المنصرف!$E$3:$E$717)*1,('بيان العهد والتسويات'!$C174=المنصرف!$C$3:$C$717)*1,المنصرف!$J$3:$J$717)</f>
        <v>0</v>
      </c>
      <c r="F174" s="124">
        <f>SUMPRODUCT(($F$3=المنصرف!$E$3:$E$717)*1,('بيان العهد والتسويات'!$C174=المنصرف!$C$3:$C$717)*1,المنصرف!$G$3:$G$717)</f>
        <v>0</v>
      </c>
      <c r="G174" s="123">
        <f>SUMPRODUCT(($F$3=المنصرف!$E$3:$E$717)*1,('بيان العهد والتسويات'!$C174=المنصرف!$C$3:$C$717)*1,المنصرف!$J$3:$J$717)</f>
        <v>0</v>
      </c>
      <c r="H174" s="121">
        <f>SUMPRODUCT(($H$3=المنصرف!$E$3:$E$717)*1,('بيان العهد والتسويات'!$C174=المنصرف!$C$3:$C$717)*1,المنصرف!$G$3:$G$717)</f>
        <v>0</v>
      </c>
      <c r="I174" s="122">
        <f>SUMPRODUCT(($H$3=المنصرف!$E$3:$E$717)*1,('بيان العهد والتسويات'!$C174=المنصرف!$C$3:$C$717)*1,المنصرف!$J$3:$J$717)</f>
        <v>0</v>
      </c>
      <c r="J174" s="124">
        <f>SUMPRODUCT(($J$3=المنصرف!$E$3:$E$717)*1,('بيان العهد والتسويات'!$C174=المنصرف!$C$3:$C$717)*1,المنصرف!$G$3:$G$717)</f>
        <v>0</v>
      </c>
      <c r="K174" s="123">
        <f>SUMPRODUCT(($J$3=المنصرف!$E$3:$E$717)*1,('بيان العهد والتسويات'!$C174=المنصرف!$C$3:$C$717)*1,المنصرف!$J$3:$J$717)</f>
        <v>0</v>
      </c>
      <c r="L174" s="121">
        <f>SUMPRODUCT(($L$3=المنصرف!$E$3:$E$717)*1,('بيان العهد والتسويات'!$C174=المنصرف!$C$3:$C$717)*1,المنصرف!$G$3:$G$717)</f>
        <v>0</v>
      </c>
      <c r="M174" s="122">
        <f>SUMPRODUCT(($L$3=المنصرف!$E$3:$E$717)*1,('بيان العهد والتسويات'!$C174=المنصرف!$C$3:$C$717)*1,المنصرف!$J$3:$J$717)</f>
        <v>0</v>
      </c>
      <c r="N174" s="124">
        <f>SUMPRODUCT(($N$3=المنصرف!$E$3:$E$717)*1,('بيان العهد والتسويات'!$C174=المنصرف!$C$3:$C$717)*1,المنصرف!$G$3:$G$717)</f>
        <v>0</v>
      </c>
      <c r="O174" s="123">
        <f>SUMPRODUCT(($N$3=المنصرف!$E$3:$E$717)*1,('بيان العهد والتسويات'!$C174=المنصرف!$C$3:$C$717)*1,المنصرف!$J$3:$J$717)</f>
        <v>0</v>
      </c>
      <c r="P174" s="121">
        <f>SUMPRODUCT(($P$3=المنصرف!$E$3:$E$717)*1,('بيان العهد والتسويات'!$C174=المنصرف!$C$3:$C$717)*1,المنصرف!$G$3:$G$717)</f>
        <v>0</v>
      </c>
      <c r="Q174" s="122">
        <f>SUMPRODUCT(($P$3=المنصرف!$E$3:$E$717)*1,('بيان العهد والتسويات'!$C174=المنصرف!$C$3:$C$717)*1,المنصرف!$J$3:$J$717)</f>
        <v>0</v>
      </c>
      <c r="R174" s="124">
        <f>SUMPRODUCT(($R$3=المنصرف!$E$3:$E$717)*1,('بيان العهد والتسويات'!$C174=المنصرف!$C$3:$C$717)*1,المنصرف!$G$3:$G$717)</f>
        <v>0</v>
      </c>
      <c r="S174" s="123">
        <f>SUMPRODUCT(($R$3=المنصرف!$E$3:$E$717)*1,('بيان العهد والتسويات'!$C174=المنصرف!$C$3:$C$717)*1,المنصرف!$J$3:$J$717)</f>
        <v>0</v>
      </c>
      <c r="T174" s="121">
        <f>SUMPRODUCT(($T$3=المنصرف!$E$3:$E$717)*1,('بيان العهد والتسويات'!$C174=المنصرف!$C$3:$C$717)*1,المنصرف!$G$3:$G$717)</f>
        <v>0</v>
      </c>
      <c r="U174" s="122">
        <f>SUMPRODUCT(($T$3=المنصرف!$E$3:$E$717)*1,('بيان العهد والتسويات'!$C174=المنصرف!$C$3:$C$717)*1,المنصرف!$J$3:$J$717)</f>
        <v>0</v>
      </c>
      <c r="V174" s="124">
        <f>SUMPRODUCT(($V$3=المنصرف!$E$3:$E$717)*1,('بيان العهد والتسويات'!$C174=المنصرف!$C$3:$C$717)*1,المنصرف!$G$3:$G$717)</f>
        <v>0</v>
      </c>
      <c r="W174" s="123">
        <f>SUMPRODUCT(($V$3=المنصرف!$E$3:$E$717)*1,('بيان العهد والتسويات'!$C174=المنصرف!$C$3:$C$717)*1,المنصرف!$J$3:$J$717)</f>
        <v>0</v>
      </c>
      <c r="X174" s="121">
        <f>SUMPRODUCT(($X$3=المنصرف!$E$3:$E$717)*1,('بيان العهد والتسويات'!$C174=المنصرف!$C$3:$C$717)*1,المنصرف!$G$3:$G$717)</f>
        <v>0</v>
      </c>
      <c r="Y174" s="122">
        <f>SUMPRODUCT(($X$3=المنصرف!$E$3:$E$717)*1,('بيان العهد والتسويات'!$C174=المنصرف!$C$3:$C$717)*1,المنصرف!$J$3:$J$717)</f>
        <v>0</v>
      </c>
      <c r="Z174" s="124">
        <f>SUMPRODUCT(($Z$3=المنصرف!$E$3:$E$717)*1,('بيان العهد والتسويات'!$C174=المنصرف!$C$3:$C$717)*1,المنصرف!$G$3:$G$717)</f>
        <v>0</v>
      </c>
      <c r="AA174" s="123">
        <f>SUMPRODUCT(($Z$3=المنصرف!$E$3:$E$717)*1,('بيان العهد والتسويات'!$C174=المنصرف!$C$3:$C$717)*1,المنصرف!$J$3:$J$717)</f>
        <v>0</v>
      </c>
      <c r="AB174" s="121">
        <f>SUMPRODUCT(($AB$3=المنصرف!$E$3:$E$717)*1,('بيان العهد والتسويات'!$C174=المنصرف!$C$3:$C$717)*1,المنصرف!$G$3:$G$717)</f>
        <v>0</v>
      </c>
      <c r="AC174" s="122">
        <f>SUMPRODUCT(($AB$3=المنصرف!$E$3:$E$717)*1,('بيان العهد والتسويات'!$C174=المنصرف!$C$3:$C$717)*1,المنصرف!$J$3:$J$717)</f>
        <v>0</v>
      </c>
      <c r="AD174" s="124">
        <f>SUMPRODUCT(($AD$3=المنصرف!$E$3:$E$717)*1,('بيان العهد والتسويات'!$C174=المنصرف!$C$3:$C$717)*1,المنصرف!$G$3:$G$717)</f>
        <v>0</v>
      </c>
      <c r="AE174" s="123">
        <f>SUMPRODUCT(($AD$3=المنصرف!$E$3:$E$717)*1,('بيان العهد والتسويات'!$C174=المنصرف!$C$3:$C$717)*1,المنصرف!$J$3:$J$717)</f>
        <v>0</v>
      </c>
      <c r="AF174" s="121">
        <f>SUMPRODUCT(($AF$3=المنصرف!$E$3:$E$717)*1,('بيان العهد والتسويات'!$C174=المنصرف!$C$3:$C$717)*1,المنصرف!$G$3:$G$717)</f>
        <v>0</v>
      </c>
      <c r="AG174" s="122">
        <f>SUMPRODUCT(($AF$3=المنصرف!$E$3:$E$717)*1,('بيان العهد والتسويات'!$C174=المنصرف!$C$3:$C$717)*1,المنصرف!$J$3:$J$717)</f>
        <v>0</v>
      </c>
      <c r="AH174" s="124">
        <f>SUMPRODUCT(($AH$3=المنصرف!$E$3:$E$717)*1,('بيان العهد والتسويات'!$C174=المنصرف!$C$3:$C$717)*1,المنصرف!$G$3:$G$717)</f>
        <v>0</v>
      </c>
      <c r="AI174" s="123">
        <f>SUMPRODUCT(($AH$3=المنصرف!$E$3:$E$717)*1,('بيان العهد والتسويات'!$C174=المنصرف!$C$3:$C$717)*1,المنصرف!$J$3:$J$717)</f>
        <v>0</v>
      </c>
      <c r="AJ174" s="145">
        <f>SUMPRODUCT((AJ$3=المنصرف!$E$3:$E$717)*1,('بيان العهد والتسويات'!$C174=المنصرف!$C$3:$C$717)*1,المنصرف!$G$3:$G$717)</f>
        <v>0</v>
      </c>
      <c r="AK174" s="145">
        <f>SUMPRODUCT((AJ$3=المنصرف!$E$3:$E$717)*1,('بيان العهد والتسويات'!$C174=المنصرف!$C$3:$C$717)*1,المنصرف!$J$3:$J$717)</f>
        <v>0</v>
      </c>
      <c r="AL174" s="161">
        <f>SUMPRODUCT((AL$3=المنصرف!$E$3:$E$717)*1,('بيان العهد والتسويات'!$C174=المنصرف!$C$3:$C$717)*1,المنصرف!$G$3:$G$717)</f>
        <v>0</v>
      </c>
      <c r="AM174" s="161">
        <f>SUMPRODUCT((AL$3=المنصرف!$E$3:$E$717)*1,('بيان العهد والتسويات'!$C174=المنصرف!$C$3:$C$717)*1,المنصرف!$J$3:$J$717)</f>
        <v>0</v>
      </c>
      <c r="AN174" s="160">
        <f>SUMPRODUCT((AN$3=المنصرف!$E$3:$E$717)*1,('بيان العهد والتسويات'!$C174=المنصرف!$C$3:$C$717)*1,المنصرف!$G$3:$G$717)</f>
        <v>0</v>
      </c>
      <c r="AO174" s="160">
        <f>SUMPRODUCT((AN$3=المنصرف!$E$3:$E$717)*1,('بيان العهد والتسويات'!$C174=المنصرف!$C$3:$C$717)*1,المنصرف!$J$3:$J$717)</f>
        <v>0</v>
      </c>
      <c r="AP174" s="160">
        <f>SUMPRODUCT((AP$3=المنصرف!$E$3:$E$717)*1,('بيان العهد والتسويات'!$C174=المنصرف!$C$3:$C$717)*1,المنصرف!$G$3:$G$717)</f>
        <v>0</v>
      </c>
      <c r="AQ174" s="160">
        <f>SUMPRODUCT((AP$3=المنصرف!$E$3:$E$717)*1,('بيان العهد والتسويات'!$C174=المنصرف!$C$3:$C$717)*1,المنصرف!$J$3:$J$717)</f>
        <v>0</v>
      </c>
      <c r="AR174" s="160">
        <f>SUMPRODUCT((AR$3=المنصرف!$E$3:$E$717)*1,('بيان العهد والتسويات'!$C174=المنصرف!$C$3:$C$717)*1,المنصرف!$G$3:$G$717)</f>
        <v>0</v>
      </c>
      <c r="AS174" s="160">
        <f>SUMPRODUCT((AR$3=المنصرف!$E$3:$E$717)*1,('بيان العهد والتسويات'!$C174=المنصرف!$C$3:$C$717)*1,المنصرف!$J$3:$J$717)</f>
        <v>0</v>
      </c>
      <c r="AT174" s="160">
        <f>SUMPRODUCT((AT$3=المنصرف!$E$3:$E$717)*1,('بيان العهد والتسويات'!$C174=المنصرف!$C$3:$C$717)*1,المنصرف!$G$3:$G$717)</f>
        <v>0</v>
      </c>
      <c r="AU174" s="160">
        <f>SUMPRODUCT((AT$3=المنصرف!$E$3:$E$717)*1,('بيان العهد والتسويات'!$C174=المنصرف!$C$3:$C$717)*1,المنصرف!$J$3:$J$717)</f>
        <v>0</v>
      </c>
      <c r="AV174" s="160">
        <f>SUMPRODUCT((AV$3=المنصرف!$E$3:$E$717)*1,('بيان العهد والتسويات'!$C174=المنصرف!$C$3:$C$717)*1,المنصرف!$G$3:$G$717)</f>
        <v>0</v>
      </c>
      <c r="AW174" s="160">
        <f>SUMPRODUCT((AV$3=المنصرف!$E$3:$E$717)*1,('بيان العهد والتسويات'!$C174=المنصرف!$C$3:$C$717)*1,المنصرف!$J$3:$J$717)</f>
        <v>0</v>
      </c>
      <c r="AX174" s="160">
        <f>SUMPRODUCT((AX$3=المنصرف!$E$3:$E$717)*1,('بيان العهد والتسويات'!$C174=المنصرف!$C$3:$C$717)*1,المنصرف!$G$3:$G$717)</f>
        <v>0</v>
      </c>
      <c r="AY174" s="160">
        <f>SUMPRODUCT((AX$3=المنصرف!$E$3:$E$717)*1,('بيان العهد والتسويات'!$C174=المنصرف!$C$3:$C$717)*1,المنصرف!$J$3:$J$717)</f>
        <v>0</v>
      </c>
      <c r="AZ174" s="160">
        <f>SUMPRODUCT((AZ$3=المنصرف!$E$3:$E$717)*1,('بيان العهد والتسويات'!$C174=المنصرف!$C$3:$C$717)*1,المنصرف!$G$3:$G$717)</f>
        <v>0</v>
      </c>
      <c r="BA174" s="160">
        <f>SUMPRODUCT((AZ$3=المنصرف!$E$3:$E$717)*1,('بيان العهد والتسويات'!$C174=المنصرف!$C$3:$C$717)*1,المنصرف!$J$3:$J$717)</f>
        <v>0</v>
      </c>
      <c r="BB174" s="160">
        <f>SUMPRODUCT((BB$3=المنصرف!$E$3:$E$717)*1,('بيان العهد والتسويات'!$C174=المنصرف!$C$3:$C$717)*1,المنصرف!$G$3:$G$717)</f>
        <v>0</v>
      </c>
      <c r="BC174" s="160">
        <f>SUMPRODUCT((BB$3=المنصرف!$E$3:$E$717)*1,('بيان العهد والتسويات'!$C174=المنصرف!$C$3:$C$717)*1,المنصرف!$J$3:$J$717)</f>
        <v>0</v>
      </c>
      <c r="BD174" s="160">
        <f>SUMPRODUCT((BD$3=المنصرف!$E$3:$E$717)*1,('بيان العهد والتسويات'!$C174=المنصرف!$C$3:$C$717)*1,المنصرف!$G$3:$G$717)</f>
        <v>0</v>
      </c>
      <c r="BE174" s="160">
        <f>SUMPRODUCT((BD$3=المنصرف!$E$3:$E$717)*1,('بيان العهد والتسويات'!$C174=المنصرف!$C$3:$C$717)*1,المنصرف!$J$3:$J$717)</f>
        <v>0</v>
      </c>
      <c r="BF174" s="160">
        <f>SUMPRODUCT((BF$3=المنصرف!$E$3:$E$717)*1,('بيان العهد والتسويات'!$C174=المنصرف!$C$3:$C$717)*1,المنصرف!$G$3:$G$717)</f>
        <v>0</v>
      </c>
      <c r="BG174" s="160">
        <f>SUMPRODUCT((BF$3=المنصرف!$E$3:$E$717)*1,('بيان العهد والتسويات'!$C174=المنصرف!$C$3:$C$717)*1,المنصرف!$J$3:$J$717)</f>
        <v>0</v>
      </c>
      <c r="BH174" s="160">
        <f>SUMPRODUCT((BH$3=المنصرف!$E$3:$E$717)*1,('بيان العهد والتسويات'!$C174=المنصرف!$C$3:$C$717)*1,المنصرف!$G$3:$G$717)</f>
        <v>0</v>
      </c>
      <c r="BI174" s="160">
        <f>SUMPRODUCT((BH$3=المنصرف!$E$3:$E$717)*1,('بيان العهد والتسويات'!$C174=المنصرف!$C$3:$C$717)*1,المنصرف!$J$3:$J$717)</f>
        <v>0</v>
      </c>
      <c r="BJ174" s="160">
        <f>SUMPRODUCT((BJ$3=المنصرف!$E$3:$E$717)*1,('بيان العهد والتسويات'!$C174=المنصرف!$C$3:$C$717)*1,المنصرف!$G$3:$G$717)</f>
        <v>0</v>
      </c>
      <c r="BK174" s="160">
        <f>SUMPRODUCT((BJ$3=المنصرف!$E$3:$E$717)*1,('بيان العهد والتسويات'!$C174=المنصرف!$C$3:$C$717)*1,المنصرف!$J$3:$J$717)</f>
        <v>0</v>
      </c>
      <c r="BL174" s="160">
        <f>SUMPRODUCT((BL$3=المنصرف!$E$3:$E$717)*1,('بيان العهد والتسويات'!$C174=المنصرف!$C$3:$C$717)*1,المنصرف!$G$3:$G$717)</f>
        <v>0</v>
      </c>
      <c r="BM174" s="160">
        <f>SUMPRODUCT((BL$3=المنصرف!$E$3:$E$717)*1,('بيان العهد والتسويات'!$C174=المنصرف!$C$3:$C$717)*1,المنصرف!$J$3:$J$717)</f>
        <v>0</v>
      </c>
      <c r="BN174" s="160">
        <f>SUMPRODUCT((BN$3=المنصرف!$E$3:$E$717)*1,('بيان العهد والتسويات'!$C174=المنصرف!$C$3:$C$717)*1,المنصرف!$G$3:$G$717)</f>
        <v>0</v>
      </c>
      <c r="BO174" s="160">
        <f>SUMPRODUCT((BN$3=المنصرف!$E$3:$E$717)*1,('بيان العهد والتسويات'!$C174=المنصرف!$C$3:$C$717)*1,المنصرف!$J$3:$J$717)</f>
        <v>0</v>
      </c>
      <c r="BP174" s="160">
        <f>SUMPRODUCT((BP$3=المنصرف!$E$3:$E$717)*1,('بيان العهد والتسويات'!$C174=المنصرف!$C$3:$C$717)*1,المنصرف!$G$3:$G$717)</f>
        <v>0</v>
      </c>
      <c r="BQ174" s="160">
        <f>SUMPRODUCT((BP$3=المنصرف!$E$3:$E$717)*1,('بيان العهد والتسويات'!$C174=المنصرف!$C$3:$C$717)*1,المنصرف!$J$3:$J$717)</f>
        <v>0</v>
      </c>
      <c r="BR174" s="160">
        <f>SUMPRODUCT((BR$3=المنصرف!$E$3:$E$717)*1,('بيان العهد والتسويات'!$C174=المنصرف!$C$3:$C$717)*1,المنصرف!$G$3:$G$717)</f>
        <v>0</v>
      </c>
      <c r="BS174" s="160">
        <f>SUMPRODUCT((BR$3=المنصرف!$E$3:$E$717)*1,('بيان العهد والتسويات'!$C174=المنصرف!$C$3:$C$717)*1,المنصرف!$J$3:$J$717)</f>
        <v>0</v>
      </c>
      <c r="BT174" s="160">
        <f>SUMPRODUCT((BT$3=المنصرف!$E$3:$E$717)*1,('بيان العهد والتسويات'!$C174=المنصرف!$C$3:$C$717)*1,المنصرف!$G$3:$G$717)</f>
        <v>0</v>
      </c>
      <c r="BU174" s="160">
        <f>SUMPRODUCT((BT$3=المنصرف!$E$3:$E$717)*1,('بيان العهد والتسويات'!$C174=المنصرف!$C$3:$C$717)*1,المنصرف!$J$3:$J$717)</f>
        <v>0</v>
      </c>
      <c r="BV174" s="160">
        <f>SUMPRODUCT((BV$3=المنصرف!$E$3:$E$717)*1,('بيان العهد والتسويات'!$C174=المنصرف!$C$3:$C$717)*1,المنصرف!$G$3:$G$717)</f>
        <v>0</v>
      </c>
      <c r="BW174" s="160">
        <f>SUMPRODUCT((BV$3=المنصرف!$E$3:$E$717)*1,('بيان العهد والتسويات'!$C174=المنصرف!$C$3:$C$717)*1,المنصرف!$J$3:$J$717)</f>
        <v>0</v>
      </c>
      <c r="BX174" s="160">
        <f>SUMPRODUCT((BX$3=المنصرف!$E$3:$E$717)*1,('بيان العهد والتسويات'!$C174=المنصرف!$C$3:$C$717)*1,المنصرف!$G$3:$G$717)</f>
        <v>0</v>
      </c>
      <c r="BY174" s="160">
        <f>SUMPRODUCT((BX$3=المنصرف!$E$3:$E$717)*1,('بيان العهد والتسويات'!$C174=المنصرف!$C$3:$C$717)*1,المنصرف!$J$3:$J$717)</f>
        <v>0</v>
      </c>
      <c r="BZ174" s="160">
        <f>SUMPRODUCT((BZ$3=المنصرف!$E$3:$E$717)*1,('بيان العهد والتسويات'!$C174=المنصرف!$C$3:$C$717)*1,المنصرف!$G$3:$G$717)</f>
        <v>0</v>
      </c>
      <c r="CA174" s="160">
        <f>SUMPRODUCT((BZ$3=المنصرف!$E$3:$E$717)*1,('بيان العهد والتسويات'!$C174=المنصرف!$C$3:$C$717)*1,المنصرف!$J$3:$J$717)</f>
        <v>0</v>
      </c>
      <c r="CB174" s="160">
        <f>SUMPRODUCT((CB$3=المنصرف!$E$3:$E$717)*1,('بيان العهد والتسويات'!$C174=المنصرف!$C$3:$C$717)*1,المنصرف!$G$3:$G$717)</f>
        <v>0</v>
      </c>
      <c r="CC174" s="160">
        <f>SUMPRODUCT((CB$3=المنصرف!$E$3:$E$717)*1,('بيان العهد والتسويات'!$C174=المنصرف!$C$3:$C$717)*1,المنصرف!$J$3:$J$717)</f>
        <v>0</v>
      </c>
      <c r="CD174" s="160">
        <f>SUMPRODUCT((CD$3=المنصرف!$E$3:$E$717)*1,('بيان العهد والتسويات'!$C174=المنصرف!$C$3:$C$717)*1,المنصرف!$G$3:$G$717)</f>
        <v>0</v>
      </c>
      <c r="CE174" s="160">
        <f>SUMPRODUCT((CD$3=المنصرف!$E$3:$E$717)*1,('بيان العهد والتسويات'!$C174=المنصرف!$C$3:$C$717)*1,المنصرف!$J$3:$J$717)</f>
        <v>0</v>
      </c>
      <c r="CF174" s="160">
        <f>SUMPRODUCT((CF$3=المنصرف!$E$3:$E$717)*1,('بيان العهد والتسويات'!$C174=المنصرف!$C$3:$C$717)*1,المنصرف!$G$3:$G$717)</f>
        <v>0</v>
      </c>
      <c r="CG174" s="160">
        <f>SUMPRODUCT((CF$3=المنصرف!$E$3:$E$717)*1,('بيان العهد والتسويات'!$C174=المنصرف!$C$3:$C$717)*1,المنصرف!$J$3:$J$717)</f>
        <v>0</v>
      </c>
      <c r="CH174" s="160">
        <f>SUMPRODUCT((CH$3=المنصرف!$E$3:$E$717)*1,('بيان العهد والتسويات'!$C174=المنصرف!$C$3:$C$717)*1,المنصرف!$G$3:$G$717)</f>
        <v>0</v>
      </c>
      <c r="CI174" s="160">
        <f>SUMPRODUCT((CH$3=المنصرف!$E$3:$E$717)*1,('بيان العهد والتسويات'!$C174=المنصرف!$C$3:$C$717)*1,المنصرف!$J$3:$J$717)</f>
        <v>0</v>
      </c>
      <c r="CJ174" s="160">
        <f>SUMPRODUCT((CJ$3=المنصرف!$E$3:$E$717)*1,('بيان العهد والتسويات'!$C174=المنصرف!$C$3:$C$717)*1,المنصرف!$G$3:$G$717)</f>
        <v>0</v>
      </c>
      <c r="CK174" s="160">
        <f>SUMPRODUCT((CJ$3=المنصرف!$E$3:$E$717)*1,('بيان العهد والتسويات'!$C174=المنصرف!$C$3:$C$717)*1,المنصرف!$J$3:$J$717)</f>
        <v>0</v>
      </c>
      <c r="CL174" s="160">
        <f>SUMPRODUCT((CL$3=المنصرف!$E$3:$E$717)*1,('بيان العهد والتسويات'!$C174=المنصرف!$C$3:$C$717)*1,المنصرف!$G$3:$G$717)</f>
        <v>0</v>
      </c>
      <c r="CM174" s="160">
        <f>SUMPRODUCT((CL$3=المنصرف!$E$3:$E$717)*1,('بيان العهد والتسويات'!$C174=المنصرف!$C$3:$C$717)*1,المنصرف!$J$3:$J$717)</f>
        <v>0</v>
      </c>
      <c r="CN174" s="160">
        <f>SUMPRODUCT((CN$3=المنصرف!$E$3:$E$717)*1,('بيان العهد والتسويات'!$C174=المنصرف!$C$3:$C$717)*1,المنصرف!$G$3:$G$717)</f>
        <v>0</v>
      </c>
      <c r="CO174" s="160">
        <f>SUMPRODUCT((CN$3=المنصرف!$E$3:$E$717)*1,('بيان العهد والتسويات'!$C174=المنصرف!$C$3:$C$717)*1,المنصرف!$J$3:$J$717)</f>
        <v>0</v>
      </c>
      <c r="CP174" s="160">
        <f>SUMPRODUCT((CP$3=المنصرف!$E$3:$E$717)*1,('بيان العهد والتسويات'!$C174=المنصرف!$C$3:$C$717)*1,المنصرف!$G$3:$G$717)</f>
        <v>0</v>
      </c>
      <c r="CQ174" s="160">
        <f>SUMPRODUCT((CP$3=المنصرف!$E$3:$E$717)*1,('بيان العهد والتسويات'!$C174=المنصرف!$C$3:$C$717)*1,المنصرف!$J$3:$J$717)</f>
        <v>0</v>
      </c>
      <c r="CR174" s="160">
        <f>SUMPRODUCT((CR$3=المنصرف!$E$3:$E$717)*1,('بيان العهد والتسويات'!$C174=المنصرف!$C$3:$C$717)*1,المنصرف!$G$3:$G$717)</f>
        <v>0</v>
      </c>
      <c r="CS174" s="160">
        <f>SUMPRODUCT((CR$3=المنصرف!$E$3:$E$717)*1,('بيان العهد والتسويات'!$C174=المنصرف!$C$3:$C$717)*1,المنصرف!$J$3:$J$717)</f>
        <v>0</v>
      </c>
      <c r="CT174" s="160">
        <f>SUMPRODUCT((CT$3=المنصرف!$E$3:$E$717)*1,('بيان العهد والتسويات'!$C174=المنصرف!$C$3:$C$717)*1,المنصرف!$G$3:$G$717)</f>
        <v>0</v>
      </c>
      <c r="CU174" s="160">
        <f>SUMPRODUCT((CT$3=المنصرف!$E$3:$E$717)*1,('بيان العهد والتسويات'!$C174=المنصرف!$C$3:$C$717)*1,المنصرف!$J$3:$J$717)</f>
        <v>0</v>
      </c>
      <c r="CV174" s="160">
        <f>SUMPRODUCT((CV$3=المنصرف!$E$3:$E$717)*1,('بيان العهد والتسويات'!$C174=المنصرف!$C$3:$C$717)*1,المنصرف!$G$3:$G$717)</f>
        <v>0</v>
      </c>
      <c r="CW174" s="160">
        <f>SUMPRODUCT((CV$3=المنصرف!$E$3:$E$717)*1,('بيان العهد والتسويات'!$C174=المنصرف!$C$3:$C$717)*1,المنصرف!$J$3:$J$717)</f>
        <v>0</v>
      </c>
      <c r="CX174" s="160">
        <f>SUMPRODUCT((CX$3=المنصرف!$E$3:$E$717)*1,('بيان العهد والتسويات'!$C174=المنصرف!$C$3:$C$717)*1,المنصرف!$G$3:$G$717)</f>
        <v>0</v>
      </c>
      <c r="CY174" s="160">
        <f>SUMPRODUCT((CX$3=المنصرف!$E$3:$E$717)*1,('بيان العهد والتسويات'!$C174=المنصرف!$C$3:$C$717)*1,المنصرف!$J$3:$J$717)</f>
        <v>0</v>
      </c>
      <c r="CZ174" s="160">
        <f>SUMPRODUCT((CZ$3=المنصرف!$E$3:$E$717)*1,('بيان العهد والتسويات'!$C174=المنصرف!$C$3:$C$717)*1,المنصرف!$G$3:$G$717)</f>
        <v>0</v>
      </c>
      <c r="DA174" s="160">
        <f>SUMPRODUCT((CZ$3=المنصرف!$E$3:$E$717)*1,('بيان العهد والتسويات'!$C174=المنصرف!$C$3:$C$717)*1,المنصرف!$J$3:$J$717)</f>
        <v>0</v>
      </c>
    </row>
    <row r="175" spans="3:105" ht="20.25" x14ac:dyDescent="0.15">
      <c r="C175" s="134">
        <v>46007</v>
      </c>
      <c r="D175" s="121">
        <f>SUMPRODUCT(($D$3=المنصرف!$E$3:$E$717)*1,('بيان العهد والتسويات'!$C175=المنصرف!$C$3:$C$717)*1,المنصرف!$G$3:$G$717)</f>
        <v>0</v>
      </c>
      <c r="E175" s="122">
        <f>SUMPRODUCT(($D$3=المنصرف!$E$3:$E$717)*1,('بيان العهد والتسويات'!$C175=المنصرف!$C$3:$C$717)*1,المنصرف!$J$3:$J$717)</f>
        <v>0</v>
      </c>
      <c r="F175" s="124">
        <f>SUMPRODUCT(($F$3=المنصرف!$E$3:$E$717)*1,('بيان العهد والتسويات'!$C175=المنصرف!$C$3:$C$717)*1,المنصرف!$G$3:$G$717)</f>
        <v>0</v>
      </c>
      <c r="G175" s="123">
        <f>SUMPRODUCT(($F$3=المنصرف!$E$3:$E$717)*1,('بيان العهد والتسويات'!$C175=المنصرف!$C$3:$C$717)*1,المنصرف!$J$3:$J$717)</f>
        <v>0</v>
      </c>
      <c r="H175" s="121">
        <f>SUMPRODUCT(($H$3=المنصرف!$E$3:$E$717)*1,('بيان العهد والتسويات'!$C175=المنصرف!$C$3:$C$717)*1,المنصرف!$G$3:$G$717)</f>
        <v>0</v>
      </c>
      <c r="I175" s="122">
        <f>SUMPRODUCT(($H$3=المنصرف!$E$3:$E$717)*1,('بيان العهد والتسويات'!$C175=المنصرف!$C$3:$C$717)*1,المنصرف!$J$3:$J$717)</f>
        <v>0</v>
      </c>
      <c r="J175" s="124">
        <f>SUMPRODUCT(($J$3=المنصرف!$E$3:$E$717)*1,('بيان العهد والتسويات'!$C175=المنصرف!$C$3:$C$717)*1,المنصرف!$G$3:$G$717)</f>
        <v>0</v>
      </c>
      <c r="K175" s="123">
        <f>SUMPRODUCT(($J$3=المنصرف!$E$3:$E$717)*1,('بيان العهد والتسويات'!$C175=المنصرف!$C$3:$C$717)*1,المنصرف!$J$3:$J$717)</f>
        <v>0</v>
      </c>
      <c r="L175" s="121">
        <f>SUMPRODUCT(($L$3=المنصرف!$E$3:$E$717)*1,('بيان العهد والتسويات'!$C175=المنصرف!$C$3:$C$717)*1,المنصرف!$G$3:$G$717)</f>
        <v>0</v>
      </c>
      <c r="M175" s="122">
        <f>SUMPRODUCT(($L$3=المنصرف!$E$3:$E$717)*1,('بيان العهد والتسويات'!$C175=المنصرف!$C$3:$C$717)*1,المنصرف!$J$3:$J$717)</f>
        <v>0</v>
      </c>
      <c r="N175" s="124">
        <f>SUMPRODUCT(($N$3=المنصرف!$E$3:$E$717)*1,('بيان العهد والتسويات'!$C175=المنصرف!$C$3:$C$717)*1,المنصرف!$G$3:$G$717)</f>
        <v>0</v>
      </c>
      <c r="O175" s="123">
        <f>SUMPRODUCT(($N$3=المنصرف!$E$3:$E$717)*1,('بيان العهد والتسويات'!$C175=المنصرف!$C$3:$C$717)*1,المنصرف!$J$3:$J$717)</f>
        <v>0</v>
      </c>
      <c r="P175" s="121">
        <f>SUMPRODUCT(($P$3=المنصرف!$E$3:$E$717)*1,('بيان العهد والتسويات'!$C175=المنصرف!$C$3:$C$717)*1,المنصرف!$G$3:$G$717)</f>
        <v>0</v>
      </c>
      <c r="Q175" s="122">
        <f>SUMPRODUCT(($P$3=المنصرف!$E$3:$E$717)*1,('بيان العهد والتسويات'!$C175=المنصرف!$C$3:$C$717)*1,المنصرف!$J$3:$J$717)</f>
        <v>0</v>
      </c>
      <c r="R175" s="124">
        <f>SUMPRODUCT(($R$3=المنصرف!$E$3:$E$717)*1,('بيان العهد والتسويات'!$C175=المنصرف!$C$3:$C$717)*1,المنصرف!$G$3:$G$717)</f>
        <v>0</v>
      </c>
      <c r="S175" s="123">
        <f>SUMPRODUCT(($R$3=المنصرف!$E$3:$E$717)*1,('بيان العهد والتسويات'!$C175=المنصرف!$C$3:$C$717)*1,المنصرف!$J$3:$J$717)</f>
        <v>0</v>
      </c>
      <c r="T175" s="121">
        <f>SUMPRODUCT(($T$3=المنصرف!$E$3:$E$717)*1,('بيان العهد والتسويات'!$C175=المنصرف!$C$3:$C$717)*1,المنصرف!$G$3:$G$717)</f>
        <v>0</v>
      </c>
      <c r="U175" s="122">
        <f>SUMPRODUCT(($T$3=المنصرف!$E$3:$E$717)*1,('بيان العهد والتسويات'!$C175=المنصرف!$C$3:$C$717)*1,المنصرف!$J$3:$J$717)</f>
        <v>0</v>
      </c>
      <c r="V175" s="124">
        <f>SUMPRODUCT(($V$3=المنصرف!$E$3:$E$717)*1,('بيان العهد والتسويات'!$C175=المنصرف!$C$3:$C$717)*1,المنصرف!$G$3:$G$717)</f>
        <v>0</v>
      </c>
      <c r="W175" s="123">
        <f>SUMPRODUCT(($V$3=المنصرف!$E$3:$E$717)*1,('بيان العهد والتسويات'!$C175=المنصرف!$C$3:$C$717)*1,المنصرف!$J$3:$J$717)</f>
        <v>0</v>
      </c>
      <c r="X175" s="121">
        <f>SUMPRODUCT(($X$3=المنصرف!$E$3:$E$717)*1,('بيان العهد والتسويات'!$C175=المنصرف!$C$3:$C$717)*1,المنصرف!$G$3:$G$717)</f>
        <v>0</v>
      </c>
      <c r="Y175" s="122">
        <f>SUMPRODUCT(($X$3=المنصرف!$E$3:$E$717)*1,('بيان العهد والتسويات'!$C175=المنصرف!$C$3:$C$717)*1,المنصرف!$J$3:$J$717)</f>
        <v>0</v>
      </c>
      <c r="Z175" s="124">
        <f>SUMPRODUCT(($Z$3=المنصرف!$E$3:$E$717)*1,('بيان العهد والتسويات'!$C175=المنصرف!$C$3:$C$717)*1,المنصرف!$G$3:$G$717)</f>
        <v>0</v>
      </c>
      <c r="AA175" s="123">
        <f>SUMPRODUCT(($Z$3=المنصرف!$E$3:$E$717)*1,('بيان العهد والتسويات'!$C175=المنصرف!$C$3:$C$717)*1,المنصرف!$J$3:$J$717)</f>
        <v>0</v>
      </c>
      <c r="AB175" s="121">
        <f>SUMPRODUCT(($AB$3=المنصرف!$E$3:$E$717)*1,('بيان العهد والتسويات'!$C175=المنصرف!$C$3:$C$717)*1,المنصرف!$G$3:$G$717)</f>
        <v>0</v>
      </c>
      <c r="AC175" s="122">
        <f>SUMPRODUCT(($AB$3=المنصرف!$E$3:$E$717)*1,('بيان العهد والتسويات'!$C175=المنصرف!$C$3:$C$717)*1,المنصرف!$J$3:$J$717)</f>
        <v>0</v>
      </c>
      <c r="AD175" s="124">
        <f>SUMPRODUCT(($AD$3=المنصرف!$E$3:$E$717)*1,('بيان العهد والتسويات'!$C175=المنصرف!$C$3:$C$717)*1,المنصرف!$G$3:$G$717)</f>
        <v>0</v>
      </c>
      <c r="AE175" s="123">
        <f>SUMPRODUCT(($AD$3=المنصرف!$E$3:$E$717)*1,('بيان العهد والتسويات'!$C175=المنصرف!$C$3:$C$717)*1,المنصرف!$J$3:$J$717)</f>
        <v>0</v>
      </c>
      <c r="AF175" s="121">
        <f>SUMPRODUCT(($AF$3=المنصرف!$E$3:$E$717)*1,('بيان العهد والتسويات'!$C175=المنصرف!$C$3:$C$717)*1,المنصرف!$G$3:$G$717)</f>
        <v>0</v>
      </c>
      <c r="AG175" s="122">
        <f>SUMPRODUCT(($AF$3=المنصرف!$E$3:$E$717)*1,('بيان العهد والتسويات'!$C175=المنصرف!$C$3:$C$717)*1,المنصرف!$J$3:$J$717)</f>
        <v>0</v>
      </c>
      <c r="AH175" s="124">
        <f>SUMPRODUCT(($AH$3=المنصرف!$E$3:$E$717)*1,('بيان العهد والتسويات'!$C175=المنصرف!$C$3:$C$717)*1,المنصرف!$G$3:$G$717)</f>
        <v>0</v>
      </c>
      <c r="AI175" s="123">
        <f>SUMPRODUCT(($AH$3=المنصرف!$E$3:$E$717)*1,('بيان العهد والتسويات'!$C175=المنصرف!$C$3:$C$717)*1,المنصرف!$J$3:$J$717)</f>
        <v>0</v>
      </c>
      <c r="AJ175" s="145">
        <f>SUMPRODUCT((AJ$3=المنصرف!$E$3:$E$717)*1,('بيان العهد والتسويات'!$C175=المنصرف!$C$3:$C$717)*1,المنصرف!$G$3:$G$717)</f>
        <v>0</v>
      </c>
      <c r="AK175" s="145">
        <f>SUMPRODUCT((AJ$3=المنصرف!$E$3:$E$717)*1,('بيان العهد والتسويات'!$C175=المنصرف!$C$3:$C$717)*1,المنصرف!$J$3:$J$717)</f>
        <v>0</v>
      </c>
      <c r="AL175" s="161">
        <f>SUMPRODUCT((AL$3=المنصرف!$E$3:$E$717)*1,('بيان العهد والتسويات'!$C175=المنصرف!$C$3:$C$717)*1,المنصرف!$G$3:$G$717)</f>
        <v>0</v>
      </c>
      <c r="AM175" s="161">
        <f>SUMPRODUCT((AL$3=المنصرف!$E$3:$E$717)*1,('بيان العهد والتسويات'!$C175=المنصرف!$C$3:$C$717)*1,المنصرف!$J$3:$J$717)</f>
        <v>0</v>
      </c>
      <c r="AN175" s="160">
        <f>SUMPRODUCT((AN$3=المنصرف!$E$3:$E$717)*1,('بيان العهد والتسويات'!$C175=المنصرف!$C$3:$C$717)*1,المنصرف!$G$3:$G$717)</f>
        <v>0</v>
      </c>
      <c r="AO175" s="160">
        <f>SUMPRODUCT((AN$3=المنصرف!$E$3:$E$717)*1,('بيان العهد والتسويات'!$C175=المنصرف!$C$3:$C$717)*1,المنصرف!$J$3:$J$717)</f>
        <v>0</v>
      </c>
      <c r="AP175" s="160">
        <f>SUMPRODUCT((AP$3=المنصرف!$E$3:$E$717)*1,('بيان العهد والتسويات'!$C175=المنصرف!$C$3:$C$717)*1,المنصرف!$G$3:$G$717)</f>
        <v>0</v>
      </c>
      <c r="AQ175" s="160">
        <f>SUMPRODUCT((AP$3=المنصرف!$E$3:$E$717)*1,('بيان العهد والتسويات'!$C175=المنصرف!$C$3:$C$717)*1,المنصرف!$J$3:$J$717)</f>
        <v>0</v>
      </c>
      <c r="AR175" s="160">
        <f>SUMPRODUCT((AR$3=المنصرف!$E$3:$E$717)*1,('بيان العهد والتسويات'!$C175=المنصرف!$C$3:$C$717)*1,المنصرف!$G$3:$G$717)</f>
        <v>0</v>
      </c>
      <c r="AS175" s="160">
        <f>SUMPRODUCT((AR$3=المنصرف!$E$3:$E$717)*1,('بيان العهد والتسويات'!$C175=المنصرف!$C$3:$C$717)*1,المنصرف!$J$3:$J$717)</f>
        <v>0</v>
      </c>
      <c r="AT175" s="160">
        <f>SUMPRODUCT((AT$3=المنصرف!$E$3:$E$717)*1,('بيان العهد والتسويات'!$C175=المنصرف!$C$3:$C$717)*1,المنصرف!$G$3:$G$717)</f>
        <v>0</v>
      </c>
      <c r="AU175" s="160">
        <f>SUMPRODUCT((AT$3=المنصرف!$E$3:$E$717)*1,('بيان العهد والتسويات'!$C175=المنصرف!$C$3:$C$717)*1,المنصرف!$J$3:$J$717)</f>
        <v>0</v>
      </c>
      <c r="AV175" s="160">
        <f>SUMPRODUCT((AV$3=المنصرف!$E$3:$E$717)*1,('بيان العهد والتسويات'!$C175=المنصرف!$C$3:$C$717)*1,المنصرف!$G$3:$G$717)</f>
        <v>0</v>
      </c>
      <c r="AW175" s="160">
        <f>SUMPRODUCT((AV$3=المنصرف!$E$3:$E$717)*1,('بيان العهد والتسويات'!$C175=المنصرف!$C$3:$C$717)*1,المنصرف!$J$3:$J$717)</f>
        <v>0</v>
      </c>
      <c r="AX175" s="160">
        <f>SUMPRODUCT((AX$3=المنصرف!$E$3:$E$717)*1,('بيان العهد والتسويات'!$C175=المنصرف!$C$3:$C$717)*1,المنصرف!$G$3:$G$717)</f>
        <v>0</v>
      </c>
      <c r="AY175" s="160">
        <f>SUMPRODUCT((AX$3=المنصرف!$E$3:$E$717)*1,('بيان العهد والتسويات'!$C175=المنصرف!$C$3:$C$717)*1,المنصرف!$J$3:$J$717)</f>
        <v>0</v>
      </c>
      <c r="AZ175" s="160">
        <f>SUMPRODUCT((AZ$3=المنصرف!$E$3:$E$717)*1,('بيان العهد والتسويات'!$C175=المنصرف!$C$3:$C$717)*1,المنصرف!$G$3:$G$717)</f>
        <v>0</v>
      </c>
      <c r="BA175" s="160">
        <f>SUMPRODUCT((AZ$3=المنصرف!$E$3:$E$717)*1,('بيان العهد والتسويات'!$C175=المنصرف!$C$3:$C$717)*1,المنصرف!$J$3:$J$717)</f>
        <v>0</v>
      </c>
      <c r="BB175" s="160">
        <f>SUMPRODUCT((BB$3=المنصرف!$E$3:$E$717)*1,('بيان العهد والتسويات'!$C175=المنصرف!$C$3:$C$717)*1,المنصرف!$G$3:$G$717)</f>
        <v>0</v>
      </c>
      <c r="BC175" s="160">
        <f>SUMPRODUCT((BB$3=المنصرف!$E$3:$E$717)*1,('بيان العهد والتسويات'!$C175=المنصرف!$C$3:$C$717)*1,المنصرف!$J$3:$J$717)</f>
        <v>0</v>
      </c>
      <c r="BD175" s="160">
        <f>SUMPRODUCT((BD$3=المنصرف!$E$3:$E$717)*1,('بيان العهد والتسويات'!$C175=المنصرف!$C$3:$C$717)*1,المنصرف!$G$3:$G$717)</f>
        <v>0</v>
      </c>
      <c r="BE175" s="160">
        <f>SUMPRODUCT((BD$3=المنصرف!$E$3:$E$717)*1,('بيان العهد والتسويات'!$C175=المنصرف!$C$3:$C$717)*1,المنصرف!$J$3:$J$717)</f>
        <v>0</v>
      </c>
      <c r="BF175" s="160">
        <f>SUMPRODUCT((BF$3=المنصرف!$E$3:$E$717)*1,('بيان العهد والتسويات'!$C175=المنصرف!$C$3:$C$717)*1,المنصرف!$G$3:$G$717)</f>
        <v>0</v>
      </c>
      <c r="BG175" s="160">
        <f>SUMPRODUCT((BF$3=المنصرف!$E$3:$E$717)*1,('بيان العهد والتسويات'!$C175=المنصرف!$C$3:$C$717)*1,المنصرف!$J$3:$J$717)</f>
        <v>0</v>
      </c>
      <c r="BH175" s="160">
        <f>SUMPRODUCT((BH$3=المنصرف!$E$3:$E$717)*1,('بيان العهد والتسويات'!$C175=المنصرف!$C$3:$C$717)*1,المنصرف!$G$3:$G$717)</f>
        <v>0</v>
      </c>
      <c r="BI175" s="160">
        <f>SUMPRODUCT((BH$3=المنصرف!$E$3:$E$717)*1,('بيان العهد والتسويات'!$C175=المنصرف!$C$3:$C$717)*1,المنصرف!$J$3:$J$717)</f>
        <v>0</v>
      </c>
      <c r="BJ175" s="160">
        <f>SUMPRODUCT((BJ$3=المنصرف!$E$3:$E$717)*1,('بيان العهد والتسويات'!$C175=المنصرف!$C$3:$C$717)*1,المنصرف!$G$3:$G$717)</f>
        <v>0</v>
      </c>
      <c r="BK175" s="160">
        <f>SUMPRODUCT((BJ$3=المنصرف!$E$3:$E$717)*1,('بيان العهد والتسويات'!$C175=المنصرف!$C$3:$C$717)*1,المنصرف!$J$3:$J$717)</f>
        <v>0</v>
      </c>
      <c r="BL175" s="160">
        <f>SUMPRODUCT((BL$3=المنصرف!$E$3:$E$717)*1,('بيان العهد والتسويات'!$C175=المنصرف!$C$3:$C$717)*1,المنصرف!$G$3:$G$717)</f>
        <v>0</v>
      </c>
      <c r="BM175" s="160">
        <f>SUMPRODUCT((BL$3=المنصرف!$E$3:$E$717)*1,('بيان العهد والتسويات'!$C175=المنصرف!$C$3:$C$717)*1,المنصرف!$J$3:$J$717)</f>
        <v>0</v>
      </c>
      <c r="BN175" s="160">
        <f>SUMPRODUCT((BN$3=المنصرف!$E$3:$E$717)*1,('بيان العهد والتسويات'!$C175=المنصرف!$C$3:$C$717)*1,المنصرف!$G$3:$G$717)</f>
        <v>0</v>
      </c>
      <c r="BO175" s="160">
        <f>SUMPRODUCT((BN$3=المنصرف!$E$3:$E$717)*1,('بيان العهد والتسويات'!$C175=المنصرف!$C$3:$C$717)*1,المنصرف!$J$3:$J$717)</f>
        <v>0</v>
      </c>
      <c r="BP175" s="160">
        <f>SUMPRODUCT((BP$3=المنصرف!$E$3:$E$717)*1,('بيان العهد والتسويات'!$C175=المنصرف!$C$3:$C$717)*1,المنصرف!$G$3:$G$717)</f>
        <v>0</v>
      </c>
      <c r="BQ175" s="160">
        <f>SUMPRODUCT((BP$3=المنصرف!$E$3:$E$717)*1,('بيان العهد والتسويات'!$C175=المنصرف!$C$3:$C$717)*1,المنصرف!$J$3:$J$717)</f>
        <v>0</v>
      </c>
      <c r="BR175" s="160">
        <f>SUMPRODUCT((BR$3=المنصرف!$E$3:$E$717)*1,('بيان العهد والتسويات'!$C175=المنصرف!$C$3:$C$717)*1,المنصرف!$G$3:$G$717)</f>
        <v>0</v>
      </c>
      <c r="BS175" s="160">
        <f>SUMPRODUCT((BR$3=المنصرف!$E$3:$E$717)*1,('بيان العهد والتسويات'!$C175=المنصرف!$C$3:$C$717)*1,المنصرف!$J$3:$J$717)</f>
        <v>0</v>
      </c>
      <c r="BT175" s="160">
        <f>SUMPRODUCT((BT$3=المنصرف!$E$3:$E$717)*1,('بيان العهد والتسويات'!$C175=المنصرف!$C$3:$C$717)*1,المنصرف!$G$3:$G$717)</f>
        <v>0</v>
      </c>
      <c r="BU175" s="160">
        <f>SUMPRODUCT((BT$3=المنصرف!$E$3:$E$717)*1,('بيان العهد والتسويات'!$C175=المنصرف!$C$3:$C$717)*1,المنصرف!$J$3:$J$717)</f>
        <v>0</v>
      </c>
      <c r="BV175" s="160">
        <f>SUMPRODUCT((BV$3=المنصرف!$E$3:$E$717)*1,('بيان العهد والتسويات'!$C175=المنصرف!$C$3:$C$717)*1,المنصرف!$G$3:$G$717)</f>
        <v>0</v>
      </c>
      <c r="BW175" s="160">
        <f>SUMPRODUCT((BV$3=المنصرف!$E$3:$E$717)*1,('بيان العهد والتسويات'!$C175=المنصرف!$C$3:$C$717)*1,المنصرف!$J$3:$J$717)</f>
        <v>0</v>
      </c>
      <c r="BX175" s="160">
        <f>SUMPRODUCT((BX$3=المنصرف!$E$3:$E$717)*1,('بيان العهد والتسويات'!$C175=المنصرف!$C$3:$C$717)*1,المنصرف!$G$3:$G$717)</f>
        <v>0</v>
      </c>
      <c r="BY175" s="160">
        <f>SUMPRODUCT((BX$3=المنصرف!$E$3:$E$717)*1,('بيان العهد والتسويات'!$C175=المنصرف!$C$3:$C$717)*1,المنصرف!$J$3:$J$717)</f>
        <v>0</v>
      </c>
      <c r="BZ175" s="160">
        <f>SUMPRODUCT((BZ$3=المنصرف!$E$3:$E$717)*1,('بيان العهد والتسويات'!$C175=المنصرف!$C$3:$C$717)*1,المنصرف!$G$3:$G$717)</f>
        <v>0</v>
      </c>
      <c r="CA175" s="160">
        <f>SUMPRODUCT((BZ$3=المنصرف!$E$3:$E$717)*1,('بيان العهد والتسويات'!$C175=المنصرف!$C$3:$C$717)*1,المنصرف!$J$3:$J$717)</f>
        <v>0</v>
      </c>
      <c r="CB175" s="160">
        <f>SUMPRODUCT((CB$3=المنصرف!$E$3:$E$717)*1,('بيان العهد والتسويات'!$C175=المنصرف!$C$3:$C$717)*1,المنصرف!$G$3:$G$717)</f>
        <v>0</v>
      </c>
      <c r="CC175" s="160">
        <f>SUMPRODUCT((CB$3=المنصرف!$E$3:$E$717)*1,('بيان العهد والتسويات'!$C175=المنصرف!$C$3:$C$717)*1,المنصرف!$J$3:$J$717)</f>
        <v>0</v>
      </c>
      <c r="CD175" s="160">
        <f>SUMPRODUCT((CD$3=المنصرف!$E$3:$E$717)*1,('بيان العهد والتسويات'!$C175=المنصرف!$C$3:$C$717)*1,المنصرف!$G$3:$G$717)</f>
        <v>0</v>
      </c>
      <c r="CE175" s="160">
        <f>SUMPRODUCT((CD$3=المنصرف!$E$3:$E$717)*1,('بيان العهد والتسويات'!$C175=المنصرف!$C$3:$C$717)*1,المنصرف!$J$3:$J$717)</f>
        <v>0</v>
      </c>
      <c r="CF175" s="160">
        <f>SUMPRODUCT((CF$3=المنصرف!$E$3:$E$717)*1,('بيان العهد والتسويات'!$C175=المنصرف!$C$3:$C$717)*1,المنصرف!$G$3:$G$717)</f>
        <v>0</v>
      </c>
      <c r="CG175" s="160">
        <f>SUMPRODUCT((CF$3=المنصرف!$E$3:$E$717)*1,('بيان العهد والتسويات'!$C175=المنصرف!$C$3:$C$717)*1,المنصرف!$J$3:$J$717)</f>
        <v>0</v>
      </c>
      <c r="CH175" s="160">
        <f>SUMPRODUCT((CH$3=المنصرف!$E$3:$E$717)*1,('بيان العهد والتسويات'!$C175=المنصرف!$C$3:$C$717)*1,المنصرف!$G$3:$G$717)</f>
        <v>0</v>
      </c>
      <c r="CI175" s="160">
        <f>SUMPRODUCT((CH$3=المنصرف!$E$3:$E$717)*1,('بيان العهد والتسويات'!$C175=المنصرف!$C$3:$C$717)*1,المنصرف!$J$3:$J$717)</f>
        <v>0</v>
      </c>
      <c r="CJ175" s="160">
        <f>SUMPRODUCT((CJ$3=المنصرف!$E$3:$E$717)*1,('بيان العهد والتسويات'!$C175=المنصرف!$C$3:$C$717)*1,المنصرف!$G$3:$G$717)</f>
        <v>0</v>
      </c>
      <c r="CK175" s="160">
        <f>SUMPRODUCT((CJ$3=المنصرف!$E$3:$E$717)*1,('بيان العهد والتسويات'!$C175=المنصرف!$C$3:$C$717)*1,المنصرف!$J$3:$J$717)</f>
        <v>0</v>
      </c>
      <c r="CL175" s="160">
        <f>SUMPRODUCT((CL$3=المنصرف!$E$3:$E$717)*1,('بيان العهد والتسويات'!$C175=المنصرف!$C$3:$C$717)*1,المنصرف!$G$3:$G$717)</f>
        <v>0</v>
      </c>
      <c r="CM175" s="160">
        <f>SUMPRODUCT((CL$3=المنصرف!$E$3:$E$717)*1,('بيان العهد والتسويات'!$C175=المنصرف!$C$3:$C$717)*1,المنصرف!$J$3:$J$717)</f>
        <v>0</v>
      </c>
      <c r="CN175" s="160">
        <f>SUMPRODUCT((CN$3=المنصرف!$E$3:$E$717)*1,('بيان العهد والتسويات'!$C175=المنصرف!$C$3:$C$717)*1,المنصرف!$G$3:$G$717)</f>
        <v>0</v>
      </c>
      <c r="CO175" s="160">
        <f>SUMPRODUCT((CN$3=المنصرف!$E$3:$E$717)*1,('بيان العهد والتسويات'!$C175=المنصرف!$C$3:$C$717)*1,المنصرف!$J$3:$J$717)</f>
        <v>0</v>
      </c>
      <c r="CP175" s="160">
        <f>SUMPRODUCT((CP$3=المنصرف!$E$3:$E$717)*1,('بيان العهد والتسويات'!$C175=المنصرف!$C$3:$C$717)*1,المنصرف!$G$3:$G$717)</f>
        <v>0</v>
      </c>
      <c r="CQ175" s="160">
        <f>SUMPRODUCT((CP$3=المنصرف!$E$3:$E$717)*1,('بيان العهد والتسويات'!$C175=المنصرف!$C$3:$C$717)*1,المنصرف!$J$3:$J$717)</f>
        <v>0</v>
      </c>
      <c r="CR175" s="160">
        <f>SUMPRODUCT((CR$3=المنصرف!$E$3:$E$717)*1,('بيان العهد والتسويات'!$C175=المنصرف!$C$3:$C$717)*1,المنصرف!$G$3:$G$717)</f>
        <v>0</v>
      </c>
      <c r="CS175" s="160">
        <f>SUMPRODUCT((CR$3=المنصرف!$E$3:$E$717)*1,('بيان العهد والتسويات'!$C175=المنصرف!$C$3:$C$717)*1,المنصرف!$J$3:$J$717)</f>
        <v>0</v>
      </c>
      <c r="CT175" s="160">
        <f>SUMPRODUCT((CT$3=المنصرف!$E$3:$E$717)*1,('بيان العهد والتسويات'!$C175=المنصرف!$C$3:$C$717)*1,المنصرف!$G$3:$G$717)</f>
        <v>0</v>
      </c>
      <c r="CU175" s="160">
        <f>SUMPRODUCT((CT$3=المنصرف!$E$3:$E$717)*1,('بيان العهد والتسويات'!$C175=المنصرف!$C$3:$C$717)*1,المنصرف!$J$3:$J$717)</f>
        <v>0</v>
      </c>
      <c r="CV175" s="160">
        <f>SUMPRODUCT((CV$3=المنصرف!$E$3:$E$717)*1,('بيان العهد والتسويات'!$C175=المنصرف!$C$3:$C$717)*1,المنصرف!$G$3:$G$717)</f>
        <v>0</v>
      </c>
      <c r="CW175" s="160">
        <f>SUMPRODUCT((CV$3=المنصرف!$E$3:$E$717)*1,('بيان العهد والتسويات'!$C175=المنصرف!$C$3:$C$717)*1,المنصرف!$J$3:$J$717)</f>
        <v>0</v>
      </c>
      <c r="CX175" s="160">
        <f>SUMPRODUCT((CX$3=المنصرف!$E$3:$E$717)*1,('بيان العهد والتسويات'!$C175=المنصرف!$C$3:$C$717)*1,المنصرف!$G$3:$G$717)</f>
        <v>0</v>
      </c>
      <c r="CY175" s="160">
        <f>SUMPRODUCT((CX$3=المنصرف!$E$3:$E$717)*1,('بيان العهد والتسويات'!$C175=المنصرف!$C$3:$C$717)*1,المنصرف!$J$3:$J$717)</f>
        <v>0</v>
      </c>
      <c r="CZ175" s="160">
        <f>SUMPRODUCT((CZ$3=المنصرف!$E$3:$E$717)*1,('بيان العهد والتسويات'!$C175=المنصرف!$C$3:$C$717)*1,المنصرف!$G$3:$G$717)</f>
        <v>0</v>
      </c>
      <c r="DA175" s="160">
        <f>SUMPRODUCT((CZ$3=المنصرف!$E$3:$E$717)*1,('بيان العهد والتسويات'!$C175=المنصرف!$C$3:$C$717)*1,المنصرف!$J$3:$J$717)</f>
        <v>0</v>
      </c>
    </row>
    <row r="176" spans="3:105" ht="20.25" x14ac:dyDescent="0.15">
      <c r="C176" s="134">
        <v>46008</v>
      </c>
      <c r="D176" s="121">
        <f>SUMPRODUCT(($D$3=المنصرف!$E$3:$E$717)*1,('بيان العهد والتسويات'!$C176=المنصرف!$C$3:$C$717)*1,المنصرف!$G$3:$G$717)</f>
        <v>0</v>
      </c>
      <c r="E176" s="122">
        <f>SUMPRODUCT(($D$3=المنصرف!$E$3:$E$717)*1,('بيان العهد والتسويات'!$C176=المنصرف!$C$3:$C$717)*1,المنصرف!$J$3:$J$717)</f>
        <v>0</v>
      </c>
      <c r="F176" s="124">
        <f>SUMPRODUCT(($F$3=المنصرف!$E$3:$E$717)*1,('بيان العهد والتسويات'!$C176=المنصرف!$C$3:$C$717)*1,المنصرف!$G$3:$G$717)</f>
        <v>0</v>
      </c>
      <c r="G176" s="123">
        <f>SUMPRODUCT(($F$3=المنصرف!$E$3:$E$717)*1,('بيان العهد والتسويات'!$C176=المنصرف!$C$3:$C$717)*1,المنصرف!$J$3:$J$717)</f>
        <v>0</v>
      </c>
      <c r="H176" s="121">
        <f>SUMPRODUCT(($H$3=المنصرف!$E$3:$E$717)*1,('بيان العهد والتسويات'!$C176=المنصرف!$C$3:$C$717)*1,المنصرف!$G$3:$G$717)</f>
        <v>0</v>
      </c>
      <c r="I176" s="122">
        <f>SUMPRODUCT(($H$3=المنصرف!$E$3:$E$717)*1,('بيان العهد والتسويات'!$C176=المنصرف!$C$3:$C$717)*1,المنصرف!$J$3:$J$717)</f>
        <v>0</v>
      </c>
      <c r="J176" s="124">
        <f>SUMPRODUCT(($J$3=المنصرف!$E$3:$E$717)*1,('بيان العهد والتسويات'!$C176=المنصرف!$C$3:$C$717)*1,المنصرف!$G$3:$G$717)</f>
        <v>0</v>
      </c>
      <c r="K176" s="123">
        <f>SUMPRODUCT(($J$3=المنصرف!$E$3:$E$717)*1,('بيان العهد والتسويات'!$C176=المنصرف!$C$3:$C$717)*1,المنصرف!$J$3:$J$717)</f>
        <v>0</v>
      </c>
      <c r="L176" s="121">
        <f>SUMPRODUCT(($L$3=المنصرف!$E$3:$E$717)*1,('بيان العهد والتسويات'!$C176=المنصرف!$C$3:$C$717)*1,المنصرف!$G$3:$G$717)</f>
        <v>0</v>
      </c>
      <c r="M176" s="122">
        <f>SUMPRODUCT(($L$3=المنصرف!$E$3:$E$717)*1,('بيان العهد والتسويات'!$C176=المنصرف!$C$3:$C$717)*1,المنصرف!$J$3:$J$717)</f>
        <v>0</v>
      </c>
      <c r="N176" s="124">
        <f>SUMPRODUCT(($N$3=المنصرف!$E$3:$E$717)*1,('بيان العهد والتسويات'!$C176=المنصرف!$C$3:$C$717)*1,المنصرف!$G$3:$G$717)</f>
        <v>0</v>
      </c>
      <c r="O176" s="123">
        <f>SUMPRODUCT(($N$3=المنصرف!$E$3:$E$717)*1,('بيان العهد والتسويات'!$C176=المنصرف!$C$3:$C$717)*1,المنصرف!$J$3:$J$717)</f>
        <v>0</v>
      </c>
      <c r="P176" s="121">
        <f>SUMPRODUCT(($P$3=المنصرف!$E$3:$E$717)*1,('بيان العهد والتسويات'!$C176=المنصرف!$C$3:$C$717)*1,المنصرف!$G$3:$G$717)</f>
        <v>0</v>
      </c>
      <c r="Q176" s="122">
        <f>SUMPRODUCT(($P$3=المنصرف!$E$3:$E$717)*1,('بيان العهد والتسويات'!$C176=المنصرف!$C$3:$C$717)*1,المنصرف!$J$3:$J$717)</f>
        <v>0</v>
      </c>
      <c r="R176" s="124">
        <f>SUMPRODUCT(($R$3=المنصرف!$E$3:$E$717)*1,('بيان العهد والتسويات'!$C176=المنصرف!$C$3:$C$717)*1,المنصرف!$G$3:$G$717)</f>
        <v>0</v>
      </c>
      <c r="S176" s="123">
        <f>SUMPRODUCT(($R$3=المنصرف!$E$3:$E$717)*1,('بيان العهد والتسويات'!$C176=المنصرف!$C$3:$C$717)*1,المنصرف!$J$3:$J$717)</f>
        <v>0</v>
      </c>
      <c r="T176" s="121">
        <f>SUMPRODUCT(($T$3=المنصرف!$E$3:$E$717)*1,('بيان العهد والتسويات'!$C176=المنصرف!$C$3:$C$717)*1,المنصرف!$G$3:$G$717)</f>
        <v>0</v>
      </c>
      <c r="U176" s="122">
        <f>SUMPRODUCT(($T$3=المنصرف!$E$3:$E$717)*1,('بيان العهد والتسويات'!$C176=المنصرف!$C$3:$C$717)*1,المنصرف!$J$3:$J$717)</f>
        <v>0</v>
      </c>
      <c r="V176" s="124">
        <f>SUMPRODUCT(($V$3=المنصرف!$E$3:$E$717)*1,('بيان العهد والتسويات'!$C176=المنصرف!$C$3:$C$717)*1,المنصرف!$G$3:$G$717)</f>
        <v>0</v>
      </c>
      <c r="W176" s="123">
        <f>SUMPRODUCT(($V$3=المنصرف!$E$3:$E$717)*1,('بيان العهد والتسويات'!$C176=المنصرف!$C$3:$C$717)*1,المنصرف!$J$3:$J$717)</f>
        <v>0</v>
      </c>
      <c r="X176" s="121">
        <f>SUMPRODUCT(($X$3=المنصرف!$E$3:$E$717)*1,('بيان العهد والتسويات'!$C176=المنصرف!$C$3:$C$717)*1,المنصرف!$G$3:$G$717)</f>
        <v>0</v>
      </c>
      <c r="Y176" s="122">
        <f>SUMPRODUCT(($X$3=المنصرف!$E$3:$E$717)*1,('بيان العهد والتسويات'!$C176=المنصرف!$C$3:$C$717)*1,المنصرف!$J$3:$J$717)</f>
        <v>0</v>
      </c>
      <c r="Z176" s="124">
        <f>SUMPRODUCT(($Z$3=المنصرف!$E$3:$E$717)*1,('بيان العهد والتسويات'!$C176=المنصرف!$C$3:$C$717)*1,المنصرف!$G$3:$G$717)</f>
        <v>0</v>
      </c>
      <c r="AA176" s="123">
        <f>SUMPRODUCT(($Z$3=المنصرف!$E$3:$E$717)*1,('بيان العهد والتسويات'!$C176=المنصرف!$C$3:$C$717)*1,المنصرف!$J$3:$J$717)</f>
        <v>0</v>
      </c>
      <c r="AB176" s="121">
        <f>SUMPRODUCT(($AB$3=المنصرف!$E$3:$E$717)*1,('بيان العهد والتسويات'!$C176=المنصرف!$C$3:$C$717)*1,المنصرف!$G$3:$G$717)</f>
        <v>0</v>
      </c>
      <c r="AC176" s="122">
        <f>SUMPRODUCT(($AB$3=المنصرف!$E$3:$E$717)*1,('بيان العهد والتسويات'!$C176=المنصرف!$C$3:$C$717)*1,المنصرف!$J$3:$J$717)</f>
        <v>0</v>
      </c>
      <c r="AD176" s="124">
        <f>SUMPRODUCT(($AD$3=المنصرف!$E$3:$E$717)*1,('بيان العهد والتسويات'!$C176=المنصرف!$C$3:$C$717)*1,المنصرف!$G$3:$G$717)</f>
        <v>0</v>
      </c>
      <c r="AE176" s="123">
        <f>SUMPRODUCT(($AD$3=المنصرف!$E$3:$E$717)*1,('بيان العهد والتسويات'!$C176=المنصرف!$C$3:$C$717)*1,المنصرف!$J$3:$J$717)</f>
        <v>0</v>
      </c>
      <c r="AF176" s="121">
        <f>SUMPRODUCT(($AF$3=المنصرف!$E$3:$E$717)*1,('بيان العهد والتسويات'!$C176=المنصرف!$C$3:$C$717)*1,المنصرف!$G$3:$G$717)</f>
        <v>0</v>
      </c>
      <c r="AG176" s="122">
        <f>SUMPRODUCT(($AF$3=المنصرف!$E$3:$E$717)*1,('بيان العهد والتسويات'!$C176=المنصرف!$C$3:$C$717)*1,المنصرف!$J$3:$J$717)</f>
        <v>0</v>
      </c>
      <c r="AH176" s="124">
        <f>SUMPRODUCT(($AH$3=المنصرف!$E$3:$E$717)*1,('بيان العهد والتسويات'!$C176=المنصرف!$C$3:$C$717)*1,المنصرف!$G$3:$G$717)</f>
        <v>0</v>
      </c>
      <c r="AI176" s="123">
        <f>SUMPRODUCT(($AH$3=المنصرف!$E$3:$E$717)*1,('بيان العهد والتسويات'!$C176=المنصرف!$C$3:$C$717)*1,المنصرف!$J$3:$J$717)</f>
        <v>0</v>
      </c>
      <c r="AJ176" s="145">
        <f>SUMPRODUCT((AJ$3=المنصرف!$E$3:$E$717)*1,('بيان العهد والتسويات'!$C176=المنصرف!$C$3:$C$717)*1,المنصرف!$G$3:$G$717)</f>
        <v>0</v>
      </c>
      <c r="AK176" s="145">
        <f>SUMPRODUCT((AJ$3=المنصرف!$E$3:$E$717)*1,('بيان العهد والتسويات'!$C176=المنصرف!$C$3:$C$717)*1,المنصرف!$J$3:$J$717)</f>
        <v>0</v>
      </c>
      <c r="AL176" s="161">
        <f>SUMPRODUCT((AL$3=المنصرف!$E$3:$E$717)*1,('بيان العهد والتسويات'!$C176=المنصرف!$C$3:$C$717)*1,المنصرف!$G$3:$G$717)</f>
        <v>0</v>
      </c>
      <c r="AM176" s="161">
        <f>SUMPRODUCT((AL$3=المنصرف!$E$3:$E$717)*1,('بيان العهد والتسويات'!$C176=المنصرف!$C$3:$C$717)*1,المنصرف!$J$3:$J$717)</f>
        <v>0</v>
      </c>
      <c r="AN176" s="160">
        <f>SUMPRODUCT((AN$3=المنصرف!$E$3:$E$717)*1,('بيان العهد والتسويات'!$C176=المنصرف!$C$3:$C$717)*1,المنصرف!$G$3:$G$717)</f>
        <v>0</v>
      </c>
      <c r="AO176" s="160">
        <f>SUMPRODUCT((AN$3=المنصرف!$E$3:$E$717)*1,('بيان العهد والتسويات'!$C176=المنصرف!$C$3:$C$717)*1,المنصرف!$J$3:$J$717)</f>
        <v>0</v>
      </c>
      <c r="AP176" s="160">
        <f>SUMPRODUCT((AP$3=المنصرف!$E$3:$E$717)*1,('بيان العهد والتسويات'!$C176=المنصرف!$C$3:$C$717)*1,المنصرف!$G$3:$G$717)</f>
        <v>0</v>
      </c>
      <c r="AQ176" s="160">
        <f>SUMPRODUCT((AP$3=المنصرف!$E$3:$E$717)*1,('بيان العهد والتسويات'!$C176=المنصرف!$C$3:$C$717)*1,المنصرف!$J$3:$J$717)</f>
        <v>0</v>
      </c>
      <c r="AR176" s="160">
        <f>SUMPRODUCT((AR$3=المنصرف!$E$3:$E$717)*1,('بيان العهد والتسويات'!$C176=المنصرف!$C$3:$C$717)*1,المنصرف!$G$3:$G$717)</f>
        <v>0</v>
      </c>
      <c r="AS176" s="160">
        <f>SUMPRODUCT((AR$3=المنصرف!$E$3:$E$717)*1,('بيان العهد والتسويات'!$C176=المنصرف!$C$3:$C$717)*1,المنصرف!$J$3:$J$717)</f>
        <v>0</v>
      </c>
      <c r="AT176" s="160">
        <f>SUMPRODUCT((AT$3=المنصرف!$E$3:$E$717)*1,('بيان العهد والتسويات'!$C176=المنصرف!$C$3:$C$717)*1,المنصرف!$G$3:$G$717)</f>
        <v>0</v>
      </c>
      <c r="AU176" s="160">
        <f>SUMPRODUCT((AT$3=المنصرف!$E$3:$E$717)*1,('بيان العهد والتسويات'!$C176=المنصرف!$C$3:$C$717)*1,المنصرف!$J$3:$J$717)</f>
        <v>0</v>
      </c>
      <c r="AV176" s="160">
        <f>SUMPRODUCT((AV$3=المنصرف!$E$3:$E$717)*1,('بيان العهد والتسويات'!$C176=المنصرف!$C$3:$C$717)*1,المنصرف!$G$3:$G$717)</f>
        <v>0</v>
      </c>
      <c r="AW176" s="160">
        <f>SUMPRODUCT((AV$3=المنصرف!$E$3:$E$717)*1,('بيان العهد والتسويات'!$C176=المنصرف!$C$3:$C$717)*1,المنصرف!$J$3:$J$717)</f>
        <v>0</v>
      </c>
      <c r="AX176" s="160">
        <f>SUMPRODUCT((AX$3=المنصرف!$E$3:$E$717)*1,('بيان العهد والتسويات'!$C176=المنصرف!$C$3:$C$717)*1,المنصرف!$G$3:$G$717)</f>
        <v>0</v>
      </c>
      <c r="AY176" s="160">
        <f>SUMPRODUCT((AX$3=المنصرف!$E$3:$E$717)*1,('بيان العهد والتسويات'!$C176=المنصرف!$C$3:$C$717)*1,المنصرف!$J$3:$J$717)</f>
        <v>0</v>
      </c>
      <c r="AZ176" s="160">
        <f>SUMPRODUCT((AZ$3=المنصرف!$E$3:$E$717)*1,('بيان العهد والتسويات'!$C176=المنصرف!$C$3:$C$717)*1,المنصرف!$G$3:$G$717)</f>
        <v>0</v>
      </c>
      <c r="BA176" s="160">
        <f>SUMPRODUCT((AZ$3=المنصرف!$E$3:$E$717)*1,('بيان العهد والتسويات'!$C176=المنصرف!$C$3:$C$717)*1,المنصرف!$J$3:$J$717)</f>
        <v>0</v>
      </c>
      <c r="BB176" s="160">
        <f>SUMPRODUCT((BB$3=المنصرف!$E$3:$E$717)*1,('بيان العهد والتسويات'!$C176=المنصرف!$C$3:$C$717)*1,المنصرف!$G$3:$G$717)</f>
        <v>0</v>
      </c>
      <c r="BC176" s="160">
        <f>SUMPRODUCT((BB$3=المنصرف!$E$3:$E$717)*1,('بيان العهد والتسويات'!$C176=المنصرف!$C$3:$C$717)*1,المنصرف!$J$3:$J$717)</f>
        <v>0</v>
      </c>
      <c r="BD176" s="160">
        <f>SUMPRODUCT((BD$3=المنصرف!$E$3:$E$717)*1,('بيان العهد والتسويات'!$C176=المنصرف!$C$3:$C$717)*1,المنصرف!$G$3:$G$717)</f>
        <v>0</v>
      </c>
      <c r="BE176" s="160">
        <f>SUMPRODUCT((BD$3=المنصرف!$E$3:$E$717)*1,('بيان العهد والتسويات'!$C176=المنصرف!$C$3:$C$717)*1,المنصرف!$J$3:$J$717)</f>
        <v>0</v>
      </c>
      <c r="BF176" s="160">
        <f>SUMPRODUCT((BF$3=المنصرف!$E$3:$E$717)*1,('بيان العهد والتسويات'!$C176=المنصرف!$C$3:$C$717)*1,المنصرف!$G$3:$G$717)</f>
        <v>0</v>
      </c>
      <c r="BG176" s="160">
        <f>SUMPRODUCT((BF$3=المنصرف!$E$3:$E$717)*1,('بيان العهد والتسويات'!$C176=المنصرف!$C$3:$C$717)*1,المنصرف!$J$3:$J$717)</f>
        <v>0</v>
      </c>
      <c r="BH176" s="160">
        <f>SUMPRODUCT((BH$3=المنصرف!$E$3:$E$717)*1,('بيان العهد والتسويات'!$C176=المنصرف!$C$3:$C$717)*1,المنصرف!$G$3:$G$717)</f>
        <v>0</v>
      </c>
      <c r="BI176" s="160">
        <f>SUMPRODUCT((BH$3=المنصرف!$E$3:$E$717)*1,('بيان العهد والتسويات'!$C176=المنصرف!$C$3:$C$717)*1,المنصرف!$J$3:$J$717)</f>
        <v>0</v>
      </c>
      <c r="BJ176" s="160">
        <f>SUMPRODUCT((BJ$3=المنصرف!$E$3:$E$717)*1,('بيان العهد والتسويات'!$C176=المنصرف!$C$3:$C$717)*1,المنصرف!$G$3:$G$717)</f>
        <v>0</v>
      </c>
      <c r="BK176" s="160">
        <f>SUMPRODUCT((BJ$3=المنصرف!$E$3:$E$717)*1,('بيان العهد والتسويات'!$C176=المنصرف!$C$3:$C$717)*1,المنصرف!$J$3:$J$717)</f>
        <v>0</v>
      </c>
      <c r="BL176" s="160">
        <f>SUMPRODUCT((BL$3=المنصرف!$E$3:$E$717)*1,('بيان العهد والتسويات'!$C176=المنصرف!$C$3:$C$717)*1,المنصرف!$G$3:$G$717)</f>
        <v>0</v>
      </c>
      <c r="BM176" s="160">
        <f>SUMPRODUCT((BL$3=المنصرف!$E$3:$E$717)*1,('بيان العهد والتسويات'!$C176=المنصرف!$C$3:$C$717)*1,المنصرف!$J$3:$J$717)</f>
        <v>0</v>
      </c>
      <c r="BN176" s="160">
        <f>SUMPRODUCT((BN$3=المنصرف!$E$3:$E$717)*1,('بيان العهد والتسويات'!$C176=المنصرف!$C$3:$C$717)*1,المنصرف!$G$3:$G$717)</f>
        <v>0</v>
      </c>
      <c r="BO176" s="160">
        <f>SUMPRODUCT((BN$3=المنصرف!$E$3:$E$717)*1,('بيان العهد والتسويات'!$C176=المنصرف!$C$3:$C$717)*1,المنصرف!$J$3:$J$717)</f>
        <v>0</v>
      </c>
      <c r="BP176" s="160">
        <f>SUMPRODUCT((BP$3=المنصرف!$E$3:$E$717)*1,('بيان العهد والتسويات'!$C176=المنصرف!$C$3:$C$717)*1,المنصرف!$G$3:$G$717)</f>
        <v>0</v>
      </c>
      <c r="BQ176" s="160">
        <f>SUMPRODUCT((BP$3=المنصرف!$E$3:$E$717)*1,('بيان العهد والتسويات'!$C176=المنصرف!$C$3:$C$717)*1,المنصرف!$J$3:$J$717)</f>
        <v>0</v>
      </c>
      <c r="BR176" s="160">
        <f>SUMPRODUCT((BR$3=المنصرف!$E$3:$E$717)*1,('بيان العهد والتسويات'!$C176=المنصرف!$C$3:$C$717)*1,المنصرف!$G$3:$G$717)</f>
        <v>0</v>
      </c>
      <c r="BS176" s="160">
        <f>SUMPRODUCT((BR$3=المنصرف!$E$3:$E$717)*1,('بيان العهد والتسويات'!$C176=المنصرف!$C$3:$C$717)*1,المنصرف!$J$3:$J$717)</f>
        <v>0</v>
      </c>
      <c r="BT176" s="160">
        <f>SUMPRODUCT((BT$3=المنصرف!$E$3:$E$717)*1,('بيان العهد والتسويات'!$C176=المنصرف!$C$3:$C$717)*1,المنصرف!$G$3:$G$717)</f>
        <v>0</v>
      </c>
      <c r="BU176" s="160">
        <f>SUMPRODUCT((BT$3=المنصرف!$E$3:$E$717)*1,('بيان العهد والتسويات'!$C176=المنصرف!$C$3:$C$717)*1,المنصرف!$J$3:$J$717)</f>
        <v>0</v>
      </c>
      <c r="BV176" s="160">
        <f>SUMPRODUCT((BV$3=المنصرف!$E$3:$E$717)*1,('بيان العهد والتسويات'!$C176=المنصرف!$C$3:$C$717)*1,المنصرف!$G$3:$G$717)</f>
        <v>0</v>
      </c>
      <c r="BW176" s="160">
        <f>SUMPRODUCT((BV$3=المنصرف!$E$3:$E$717)*1,('بيان العهد والتسويات'!$C176=المنصرف!$C$3:$C$717)*1,المنصرف!$J$3:$J$717)</f>
        <v>0</v>
      </c>
      <c r="BX176" s="160">
        <f>SUMPRODUCT((BX$3=المنصرف!$E$3:$E$717)*1,('بيان العهد والتسويات'!$C176=المنصرف!$C$3:$C$717)*1,المنصرف!$G$3:$G$717)</f>
        <v>0</v>
      </c>
      <c r="BY176" s="160">
        <f>SUMPRODUCT((BX$3=المنصرف!$E$3:$E$717)*1,('بيان العهد والتسويات'!$C176=المنصرف!$C$3:$C$717)*1,المنصرف!$J$3:$J$717)</f>
        <v>0</v>
      </c>
      <c r="BZ176" s="160">
        <f>SUMPRODUCT((BZ$3=المنصرف!$E$3:$E$717)*1,('بيان العهد والتسويات'!$C176=المنصرف!$C$3:$C$717)*1,المنصرف!$G$3:$G$717)</f>
        <v>0</v>
      </c>
      <c r="CA176" s="160">
        <f>SUMPRODUCT((BZ$3=المنصرف!$E$3:$E$717)*1,('بيان العهد والتسويات'!$C176=المنصرف!$C$3:$C$717)*1,المنصرف!$J$3:$J$717)</f>
        <v>0</v>
      </c>
      <c r="CB176" s="160">
        <f>SUMPRODUCT((CB$3=المنصرف!$E$3:$E$717)*1,('بيان العهد والتسويات'!$C176=المنصرف!$C$3:$C$717)*1,المنصرف!$G$3:$G$717)</f>
        <v>0</v>
      </c>
      <c r="CC176" s="160">
        <f>SUMPRODUCT((CB$3=المنصرف!$E$3:$E$717)*1,('بيان العهد والتسويات'!$C176=المنصرف!$C$3:$C$717)*1,المنصرف!$J$3:$J$717)</f>
        <v>0</v>
      </c>
      <c r="CD176" s="160">
        <f>SUMPRODUCT((CD$3=المنصرف!$E$3:$E$717)*1,('بيان العهد والتسويات'!$C176=المنصرف!$C$3:$C$717)*1,المنصرف!$G$3:$G$717)</f>
        <v>0</v>
      </c>
      <c r="CE176" s="160">
        <f>SUMPRODUCT((CD$3=المنصرف!$E$3:$E$717)*1,('بيان العهد والتسويات'!$C176=المنصرف!$C$3:$C$717)*1,المنصرف!$J$3:$J$717)</f>
        <v>0</v>
      </c>
      <c r="CF176" s="160">
        <f>SUMPRODUCT((CF$3=المنصرف!$E$3:$E$717)*1,('بيان العهد والتسويات'!$C176=المنصرف!$C$3:$C$717)*1,المنصرف!$G$3:$G$717)</f>
        <v>0</v>
      </c>
      <c r="CG176" s="160">
        <f>SUMPRODUCT((CF$3=المنصرف!$E$3:$E$717)*1,('بيان العهد والتسويات'!$C176=المنصرف!$C$3:$C$717)*1,المنصرف!$J$3:$J$717)</f>
        <v>0</v>
      </c>
      <c r="CH176" s="160">
        <f>SUMPRODUCT((CH$3=المنصرف!$E$3:$E$717)*1,('بيان العهد والتسويات'!$C176=المنصرف!$C$3:$C$717)*1,المنصرف!$G$3:$G$717)</f>
        <v>0</v>
      </c>
      <c r="CI176" s="160">
        <f>SUMPRODUCT((CH$3=المنصرف!$E$3:$E$717)*1,('بيان العهد والتسويات'!$C176=المنصرف!$C$3:$C$717)*1,المنصرف!$J$3:$J$717)</f>
        <v>0</v>
      </c>
      <c r="CJ176" s="160">
        <f>SUMPRODUCT((CJ$3=المنصرف!$E$3:$E$717)*1,('بيان العهد والتسويات'!$C176=المنصرف!$C$3:$C$717)*1,المنصرف!$G$3:$G$717)</f>
        <v>0</v>
      </c>
      <c r="CK176" s="160">
        <f>SUMPRODUCT((CJ$3=المنصرف!$E$3:$E$717)*1,('بيان العهد والتسويات'!$C176=المنصرف!$C$3:$C$717)*1,المنصرف!$J$3:$J$717)</f>
        <v>0</v>
      </c>
      <c r="CL176" s="160">
        <f>SUMPRODUCT((CL$3=المنصرف!$E$3:$E$717)*1,('بيان العهد والتسويات'!$C176=المنصرف!$C$3:$C$717)*1,المنصرف!$G$3:$G$717)</f>
        <v>0</v>
      </c>
      <c r="CM176" s="160">
        <f>SUMPRODUCT((CL$3=المنصرف!$E$3:$E$717)*1,('بيان العهد والتسويات'!$C176=المنصرف!$C$3:$C$717)*1,المنصرف!$J$3:$J$717)</f>
        <v>0</v>
      </c>
      <c r="CN176" s="160">
        <f>SUMPRODUCT((CN$3=المنصرف!$E$3:$E$717)*1,('بيان العهد والتسويات'!$C176=المنصرف!$C$3:$C$717)*1,المنصرف!$G$3:$G$717)</f>
        <v>0</v>
      </c>
      <c r="CO176" s="160">
        <f>SUMPRODUCT((CN$3=المنصرف!$E$3:$E$717)*1,('بيان العهد والتسويات'!$C176=المنصرف!$C$3:$C$717)*1,المنصرف!$J$3:$J$717)</f>
        <v>0</v>
      </c>
      <c r="CP176" s="160">
        <f>SUMPRODUCT((CP$3=المنصرف!$E$3:$E$717)*1,('بيان العهد والتسويات'!$C176=المنصرف!$C$3:$C$717)*1,المنصرف!$G$3:$G$717)</f>
        <v>0</v>
      </c>
      <c r="CQ176" s="160">
        <f>SUMPRODUCT((CP$3=المنصرف!$E$3:$E$717)*1,('بيان العهد والتسويات'!$C176=المنصرف!$C$3:$C$717)*1,المنصرف!$J$3:$J$717)</f>
        <v>0</v>
      </c>
      <c r="CR176" s="160">
        <f>SUMPRODUCT((CR$3=المنصرف!$E$3:$E$717)*1,('بيان العهد والتسويات'!$C176=المنصرف!$C$3:$C$717)*1,المنصرف!$G$3:$G$717)</f>
        <v>0</v>
      </c>
      <c r="CS176" s="160">
        <f>SUMPRODUCT((CR$3=المنصرف!$E$3:$E$717)*1,('بيان العهد والتسويات'!$C176=المنصرف!$C$3:$C$717)*1,المنصرف!$J$3:$J$717)</f>
        <v>0</v>
      </c>
      <c r="CT176" s="160">
        <f>SUMPRODUCT((CT$3=المنصرف!$E$3:$E$717)*1,('بيان العهد والتسويات'!$C176=المنصرف!$C$3:$C$717)*1,المنصرف!$G$3:$G$717)</f>
        <v>0</v>
      </c>
      <c r="CU176" s="160">
        <f>SUMPRODUCT((CT$3=المنصرف!$E$3:$E$717)*1,('بيان العهد والتسويات'!$C176=المنصرف!$C$3:$C$717)*1,المنصرف!$J$3:$J$717)</f>
        <v>0</v>
      </c>
      <c r="CV176" s="160">
        <f>SUMPRODUCT((CV$3=المنصرف!$E$3:$E$717)*1,('بيان العهد والتسويات'!$C176=المنصرف!$C$3:$C$717)*1,المنصرف!$G$3:$G$717)</f>
        <v>0</v>
      </c>
      <c r="CW176" s="160">
        <f>SUMPRODUCT((CV$3=المنصرف!$E$3:$E$717)*1,('بيان العهد والتسويات'!$C176=المنصرف!$C$3:$C$717)*1,المنصرف!$J$3:$J$717)</f>
        <v>0</v>
      </c>
      <c r="CX176" s="160">
        <f>SUMPRODUCT((CX$3=المنصرف!$E$3:$E$717)*1,('بيان العهد والتسويات'!$C176=المنصرف!$C$3:$C$717)*1,المنصرف!$G$3:$G$717)</f>
        <v>0</v>
      </c>
      <c r="CY176" s="160">
        <f>SUMPRODUCT((CX$3=المنصرف!$E$3:$E$717)*1,('بيان العهد والتسويات'!$C176=المنصرف!$C$3:$C$717)*1,المنصرف!$J$3:$J$717)</f>
        <v>0</v>
      </c>
      <c r="CZ176" s="160">
        <f>SUMPRODUCT((CZ$3=المنصرف!$E$3:$E$717)*1,('بيان العهد والتسويات'!$C176=المنصرف!$C$3:$C$717)*1,المنصرف!$G$3:$G$717)</f>
        <v>0</v>
      </c>
      <c r="DA176" s="160">
        <f>SUMPRODUCT((CZ$3=المنصرف!$E$3:$E$717)*1,('بيان العهد والتسويات'!$C176=المنصرف!$C$3:$C$717)*1,المنصرف!$J$3:$J$717)</f>
        <v>0</v>
      </c>
    </row>
    <row r="177" spans="3:105" ht="20.25" x14ac:dyDescent="0.15">
      <c r="C177" s="134">
        <v>46009</v>
      </c>
      <c r="D177" s="121">
        <f>SUMPRODUCT(($D$3=المنصرف!$E$3:$E$717)*1,('بيان العهد والتسويات'!$C177=المنصرف!$C$3:$C$717)*1,المنصرف!$G$3:$G$717)</f>
        <v>0</v>
      </c>
      <c r="E177" s="122">
        <f>SUMPRODUCT(($D$3=المنصرف!$E$3:$E$717)*1,('بيان العهد والتسويات'!$C177=المنصرف!$C$3:$C$717)*1,المنصرف!$J$3:$J$717)</f>
        <v>0</v>
      </c>
      <c r="F177" s="124">
        <f>SUMPRODUCT(($F$3=المنصرف!$E$3:$E$717)*1,('بيان العهد والتسويات'!$C177=المنصرف!$C$3:$C$717)*1,المنصرف!$G$3:$G$717)</f>
        <v>0</v>
      </c>
      <c r="G177" s="123">
        <f>SUMPRODUCT(($F$3=المنصرف!$E$3:$E$717)*1,('بيان العهد والتسويات'!$C177=المنصرف!$C$3:$C$717)*1,المنصرف!$J$3:$J$717)</f>
        <v>0</v>
      </c>
      <c r="H177" s="121">
        <f>SUMPRODUCT(($H$3=المنصرف!$E$3:$E$717)*1,('بيان العهد والتسويات'!$C177=المنصرف!$C$3:$C$717)*1,المنصرف!$G$3:$G$717)</f>
        <v>0</v>
      </c>
      <c r="I177" s="122">
        <f>SUMPRODUCT(($H$3=المنصرف!$E$3:$E$717)*1,('بيان العهد والتسويات'!$C177=المنصرف!$C$3:$C$717)*1,المنصرف!$J$3:$J$717)</f>
        <v>0</v>
      </c>
      <c r="J177" s="124">
        <f>SUMPRODUCT(($J$3=المنصرف!$E$3:$E$717)*1,('بيان العهد والتسويات'!$C177=المنصرف!$C$3:$C$717)*1,المنصرف!$G$3:$G$717)</f>
        <v>0</v>
      </c>
      <c r="K177" s="123">
        <f>SUMPRODUCT(($J$3=المنصرف!$E$3:$E$717)*1,('بيان العهد والتسويات'!$C177=المنصرف!$C$3:$C$717)*1,المنصرف!$J$3:$J$717)</f>
        <v>0</v>
      </c>
      <c r="L177" s="121">
        <f>SUMPRODUCT(($L$3=المنصرف!$E$3:$E$717)*1,('بيان العهد والتسويات'!$C177=المنصرف!$C$3:$C$717)*1,المنصرف!$G$3:$G$717)</f>
        <v>0</v>
      </c>
      <c r="M177" s="122">
        <f>SUMPRODUCT(($L$3=المنصرف!$E$3:$E$717)*1,('بيان العهد والتسويات'!$C177=المنصرف!$C$3:$C$717)*1,المنصرف!$J$3:$J$717)</f>
        <v>0</v>
      </c>
      <c r="N177" s="124">
        <f>SUMPRODUCT(($N$3=المنصرف!$E$3:$E$717)*1,('بيان العهد والتسويات'!$C177=المنصرف!$C$3:$C$717)*1,المنصرف!$G$3:$G$717)</f>
        <v>0</v>
      </c>
      <c r="O177" s="123">
        <f>SUMPRODUCT(($N$3=المنصرف!$E$3:$E$717)*1,('بيان العهد والتسويات'!$C177=المنصرف!$C$3:$C$717)*1,المنصرف!$J$3:$J$717)</f>
        <v>0</v>
      </c>
      <c r="P177" s="121">
        <f>SUMPRODUCT(($P$3=المنصرف!$E$3:$E$717)*1,('بيان العهد والتسويات'!$C177=المنصرف!$C$3:$C$717)*1,المنصرف!$G$3:$G$717)</f>
        <v>0</v>
      </c>
      <c r="Q177" s="122">
        <f>SUMPRODUCT(($P$3=المنصرف!$E$3:$E$717)*1,('بيان العهد والتسويات'!$C177=المنصرف!$C$3:$C$717)*1,المنصرف!$J$3:$J$717)</f>
        <v>0</v>
      </c>
      <c r="R177" s="124">
        <f>SUMPRODUCT(($R$3=المنصرف!$E$3:$E$717)*1,('بيان العهد والتسويات'!$C177=المنصرف!$C$3:$C$717)*1,المنصرف!$G$3:$G$717)</f>
        <v>0</v>
      </c>
      <c r="S177" s="123">
        <f>SUMPRODUCT(($R$3=المنصرف!$E$3:$E$717)*1,('بيان العهد والتسويات'!$C177=المنصرف!$C$3:$C$717)*1,المنصرف!$J$3:$J$717)</f>
        <v>0</v>
      </c>
      <c r="T177" s="121">
        <f>SUMPRODUCT(($T$3=المنصرف!$E$3:$E$717)*1,('بيان العهد والتسويات'!$C177=المنصرف!$C$3:$C$717)*1,المنصرف!$G$3:$G$717)</f>
        <v>0</v>
      </c>
      <c r="U177" s="122">
        <f>SUMPRODUCT(($T$3=المنصرف!$E$3:$E$717)*1,('بيان العهد والتسويات'!$C177=المنصرف!$C$3:$C$717)*1,المنصرف!$J$3:$J$717)</f>
        <v>0</v>
      </c>
      <c r="V177" s="124">
        <f>SUMPRODUCT(($V$3=المنصرف!$E$3:$E$717)*1,('بيان العهد والتسويات'!$C177=المنصرف!$C$3:$C$717)*1,المنصرف!$G$3:$G$717)</f>
        <v>0</v>
      </c>
      <c r="W177" s="123">
        <f>SUMPRODUCT(($V$3=المنصرف!$E$3:$E$717)*1,('بيان العهد والتسويات'!$C177=المنصرف!$C$3:$C$717)*1,المنصرف!$J$3:$J$717)</f>
        <v>0</v>
      </c>
      <c r="X177" s="121">
        <f>SUMPRODUCT(($X$3=المنصرف!$E$3:$E$717)*1,('بيان العهد والتسويات'!$C177=المنصرف!$C$3:$C$717)*1,المنصرف!$G$3:$G$717)</f>
        <v>0</v>
      </c>
      <c r="Y177" s="122">
        <f>SUMPRODUCT(($X$3=المنصرف!$E$3:$E$717)*1,('بيان العهد والتسويات'!$C177=المنصرف!$C$3:$C$717)*1,المنصرف!$J$3:$J$717)</f>
        <v>0</v>
      </c>
      <c r="Z177" s="124">
        <f>SUMPRODUCT(($Z$3=المنصرف!$E$3:$E$717)*1,('بيان العهد والتسويات'!$C177=المنصرف!$C$3:$C$717)*1,المنصرف!$G$3:$G$717)</f>
        <v>0</v>
      </c>
      <c r="AA177" s="123">
        <f>SUMPRODUCT(($Z$3=المنصرف!$E$3:$E$717)*1,('بيان العهد والتسويات'!$C177=المنصرف!$C$3:$C$717)*1,المنصرف!$J$3:$J$717)</f>
        <v>0</v>
      </c>
      <c r="AB177" s="121">
        <f>SUMPRODUCT(($AB$3=المنصرف!$E$3:$E$717)*1,('بيان العهد والتسويات'!$C177=المنصرف!$C$3:$C$717)*1,المنصرف!$G$3:$G$717)</f>
        <v>0</v>
      </c>
      <c r="AC177" s="122">
        <f>SUMPRODUCT(($AB$3=المنصرف!$E$3:$E$717)*1,('بيان العهد والتسويات'!$C177=المنصرف!$C$3:$C$717)*1,المنصرف!$J$3:$J$717)</f>
        <v>0</v>
      </c>
      <c r="AD177" s="124">
        <f>SUMPRODUCT(($AD$3=المنصرف!$E$3:$E$717)*1,('بيان العهد والتسويات'!$C177=المنصرف!$C$3:$C$717)*1,المنصرف!$G$3:$G$717)</f>
        <v>0</v>
      </c>
      <c r="AE177" s="123">
        <f>SUMPRODUCT(($AD$3=المنصرف!$E$3:$E$717)*1,('بيان العهد والتسويات'!$C177=المنصرف!$C$3:$C$717)*1,المنصرف!$J$3:$J$717)</f>
        <v>0</v>
      </c>
      <c r="AF177" s="121">
        <f>SUMPRODUCT(($AF$3=المنصرف!$E$3:$E$717)*1,('بيان العهد والتسويات'!$C177=المنصرف!$C$3:$C$717)*1,المنصرف!$G$3:$G$717)</f>
        <v>0</v>
      </c>
      <c r="AG177" s="122">
        <f>SUMPRODUCT(($AF$3=المنصرف!$E$3:$E$717)*1,('بيان العهد والتسويات'!$C177=المنصرف!$C$3:$C$717)*1,المنصرف!$J$3:$J$717)</f>
        <v>0</v>
      </c>
      <c r="AH177" s="124">
        <f>SUMPRODUCT(($AH$3=المنصرف!$E$3:$E$717)*1,('بيان العهد والتسويات'!$C177=المنصرف!$C$3:$C$717)*1,المنصرف!$G$3:$G$717)</f>
        <v>0</v>
      </c>
      <c r="AI177" s="123">
        <f>SUMPRODUCT(($AH$3=المنصرف!$E$3:$E$717)*1,('بيان العهد والتسويات'!$C177=المنصرف!$C$3:$C$717)*1,المنصرف!$J$3:$J$717)</f>
        <v>0</v>
      </c>
      <c r="AJ177" s="145">
        <f>SUMPRODUCT((AJ$3=المنصرف!$E$3:$E$717)*1,('بيان العهد والتسويات'!$C177=المنصرف!$C$3:$C$717)*1,المنصرف!$G$3:$G$717)</f>
        <v>0</v>
      </c>
      <c r="AK177" s="145">
        <f>SUMPRODUCT((AJ$3=المنصرف!$E$3:$E$717)*1,('بيان العهد والتسويات'!$C177=المنصرف!$C$3:$C$717)*1,المنصرف!$J$3:$J$717)</f>
        <v>0</v>
      </c>
      <c r="AL177" s="161">
        <f>SUMPRODUCT((AL$3=المنصرف!$E$3:$E$717)*1,('بيان العهد والتسويات'!$C177=المنصرف!$C$3:$C$717)*1,المنصرف!$G$3:$G$717)</f>
        <v>0</v>
      </c>
      <c r="AM177" s="161">
        <f>SUMPRODUCT((AL$3=المنصرف!$E$3:$E$717)*1,('بيان العهد والتسويات'!$C177=المنصرف!$C$3:$C$717)*1,المنصرف!$J$3:$J$717)</f>
        <v>0</v>
      </c>
      <c r="AN177" s="160">
        <f>SUMPRODUCT((AN$3=المنصرف!$E$3:$E$717)*1,('بيان العهد والتسويات'!$C177=المنصرف!$C$3:$C$717)*1,المنصرف!$G$3:$G$717)</f>
        <v>0</v>
      </c>
      <c r="AO177" s="160">
        <f>SUMPRODUCT((AN$3=المنصرف!$E$3:$E$717)*1,('بيان العهد والتسويات'!$C177=المنصرف!$C$3:$C$717)*1,المنصرف!$J$3:$J$717)</f>
        <v>0</v>
      </c>
      <c r="AP177" s="160">
        <f>SUMPRODUCT((AP$3=المنصرف!$E$3:$E$717)*1,('بيان العهد والتسويات'!$C177=المنصرف!$C$3:$C$717)*1,المنصرف!$G$3:$G$717)</f>
        <v>0</v>
      </c>
      <c r="AQ177" s="160">
        <f>SUMPRODUCT((AP$3=المنصرف!$E$3:$E$717)*1,('بيان العهد والتسويات'!$C177=المنصرف!$C$3:$C$717)*1,المنصرف!$J$3:$J$717)</f>
        <v>0</v>
      </c>
      <c r="AR177" s="160">
        <f>SUMPRODUCT((AR$3=المنصرف!$E$3:$E$717)*1,('بيان العهد والتسويات'!$C177=المنصرف!$C$3:$C$717)*1,المنصرف!$G$3:$G$717)</f>
        <v>0</v>
      </c>
      <c r="AS177" s="160">
        <f>SUMPRODUCT((AR$3=المنصرف!$E$3:$E$717)*1,('بيان العهد والتسويات'!$C177=المنصرف!$C$3:$C$717)*1,المنصرف!$J$3:$J$717)</f>
        <v>0</v>
      </c>
      <c r="AT177" s="160">
        <f>SUMPRODUCT((AT$3=المنصرف!$E$3:$E$717)*1,('بيان العهد والتسويات'!$C177=المنصرف!$C$3:$C$717)*1,المنصرف!$G$3:$G$717)</f>
        <v>0</v>
      </c>
      <c r="AU177" s="160">
        <f>SUMPRODUCT((AT$3=المنصرف!$E$3:$E$717)*1,('بيان العهد والتسويات'!$C177=المنصرف!$C$3:$C$717)*1,المنصرف!$J$3:$J$717)</f>
        <v>0</v>
      </c>
      <c r="AV177" s="160">
        <f>SUMPRODUCT((AV$3=المنصرف!$E$3:$E$717)*1,('بيان العهد والتسويات'!$C177=المنصرف!$C$3:$C$717)*1,المنصرف!$G$3:$G$717)</f>
        <v>0</v>
      </c>
      <c r="AW177" s="160">
        <f>SUMPRODUCT((AV$3=المنصرف!$E$3:$E$717)*1,('بيان العهد والتسويات'!$C177=المنصرف!$C$3:$C$717)*1,المنصرف!$J$3:$J$717)</f>
        <v>0</v>
      </c>
      <c r="AX177" s="160">
        <f>SUMPRODUCT((AX$3=المنصرف!$E$3:$E$717)*1,('بيان العهد والتسويات'!$C177=المنصرف!$C$3:$C$717)*1,المنصرف!$G$3:$G$717)</f>
        <v>0</v>
      </c>
      <c r="AY177" s="160">
        <f>SUMPRODUCT((AX$3=المنصرف!$E$3:$E$717)*1,('بيان العهد والتسويات'!$C177=المنصرف!$C$3:$C$717)*1,المنصرف!$J$3:$J$717)</f>
        <v>0</v>
      </c>
      <c r="AZ177" s="160">
        <f>SUMPRODUCT((AZ$3=المنصرف!$E$3:$E$717)*1,('بيان العهد والتسويات'!$C177=المنصرف!$C$3:$C$717)*1,المنصرف!$G$3:$G$717)</f>
        <v>0</v>
      </c>
      <c r="BA177" s="160">
        <f>SUMPRODUCT((AZ$3=المنصرف!$E$3:$E$717)*1,('بيان العهد والتسويات'!$C177=المنصرف!$C$3:$C$717)*1,المنصرف!$J$3:$J$717)</f>
        <v>0</v>
      </c>
      <c r="BB177" s="160">
        <f>SUMPRODUCT((BB$3=المنصرف!$E$3:$E$717)*1,('بيان العهد والتسويات'!$C177=المنصرف!$C$3:$C$717)*1,المنصرف!$G$3:$G$717)</f>
        <v>0</v>
      </c>
      <c r="BC177" s="160">
        <f>SUMPRODUCT((BB$3=المنصرف!$E$3:$E$717)*1,('بيان العهد والتسويات'!$C177=المنصرف!$C$3:$C$717)*1,المنصرف!$J$3:$J$717)</f>
        <v>0</v>
      </c>
      <c r="BD177" s="160">
        <f>SUMPRODUCT((BD$3=المنصرف!$E$3:$E$717)*1,('بيان العهد والتسويات'!$C177=المنصرف!$C$3:$C$717)*1,المنصرف!$G$3:$G$717)</f>
        <v>0</v>
      </c>
      <c r="BE177" s="160">
        <f>SUMPRODUCT((BD$3=المنصرف!$E$3:$E$717)*1,('بيان العهد والتسويات'!$C177=المنصرف!$C$3:$C$717)*1,المنصرف!$J$3:$J$717)</f>
        <v>0</v>
      </c>
      <c r="BF177" s="160">
        <f>SUMPRODUCT((BF$3=المنصرف!$E$3:$E$717)*1,('بيان العهد والتسويات'!$C177=المنصرف!$C$3:$C$717)*1,المنصرف!$G$3:$G$717)</f>
        <v>0</v>
      </c>
      <c r="BG177" s="160">
        <f>SUMPRODUCT((BF$3=المنصرف!$E$3:$E$717)*1,('بيان العهد والتسويات'!$C177=المنصرف!$C$3:$C$717)*1,المنصرف!$J$3:$J$717)</f>
        <v>0</v>
      </c>
      <c r="BH177" s="160">
        <f>SUMPRODUCT((BH$3=المنصرف!$E$3:$E$717)*1,('بيان العهد والتسويات'!$C177=المنصرف!$C$3:$C$717)*1,المنصرف!$G$3:$G$717)</f>
        <v>0</v>
      </c>
      <c r="BI177" s="160">
        <f>SUMPRODUCT((BH$3=المنصرف!$E$3:$E$717)*1,('بيان العهد والتسويات'!$C177=المنصرف!$C$3:$C$717)*1,المنصرف!$J$3:$J$717)</f>
        <v>0</v>
      </c>
      <c r="BJ177" s="160">
        <f>SUMPRODUCT((BJ$3=المنصرف!$E$3:$E$717)*1,('بيان العهد والتسويات'!$C177=المنصرف!$C$3:$C$717)*1,المنصرف!$G$3:$G$717)</f>
        <v>0</v>
      </c>
      <c r="BK177" s="160">
        <f>SUMPRODUCT((BJ$3=المنصرف!$E$3:$E$717)*1,('بيان العهد والتسويات'!$C177=المنصرف!$C$3:$C$717)*1,المنصرف!$J$3:$J$717)</f>
        <v>0</v>
      </c>
      <c r="BL177" s="160">
        <f>SUMPRODUCT((BL$3=المنصرف!$E$3:$E$717)*1,('بيان العهد والتسويات'!$C177=المنصرف!$C$3:$C$717)*1,المنصرف!$G$3:$G$717)</f>
        <v>0</v>
      </c>
      <c r="BM177" s="160">
        <f>SUMPRODUCT((BL$3=المنصرف!$E$3:$E$717)*1,('بيان العهد والتسويات'!$C177=المنصرف!$C$3:$C$717)*1,المنصرف!$J$3:$J$717)</f>
        <v>0</v>
      </c>
      <c r="BN177" s="160">
        <f>SUMPRODUCT((BN$3=المنصرف!$E$3:$E$717)*1,('بيان العهد والتسويات'!$C177=المنصرف!$C$3:$C$717)*1,المنصرف!$G$3:$G$717)</f>
        <v>0</v>
      </c>
      <c r="BO177" s="160">
        <f>SUMPRODUCT((BN$3=المنصرف!$E$3:$E$717)*1,('بيان العهد والتسويات'!$C177=المنصرف!$C$3:$C$717)*1,المنصرف!$J$3:$J$717)</f>
        <v>0</v>
      </c>
      <c r="BP177" s="160">
        <f>SUMPRODUCT((BP$3=المنصرف!$E$3:$E$717)*1,('بيان العهد والتسويات'!$C177=المنصرف!$C$3:$C$717)*1,المنصرف!$G$3:$G$717)</f>
        <v>0</v>
      </c>
      <c r="BQ177" s="160">
        <f>SUMPRODUCT((BP$3=المنصرف!$E$3:$E$717)*1,('بيان العهد والتسويات'!$C177=المنصرف!$C$3:$C$717)*1,المنصرف!$J$3:$J$717)</f>
        <v>0</v>
      </c>
      <c r="BR177" s="160">
        <f>SUMPRODUCT((BR$3=المنصرف!$E$3:$E$717)*1,('بيان العهد والتسويات'!$C177=المنصرف!$C$3:$C$717)*1,المنصرف!$G$3:$G$717)</f>
        <v>0</v>
      </c>
      <c r="BS177" s="160">
        <f>SUMPRODUCT((BR$3=المنصرف!$E$3:$E$717)*1,('بيان العهد والتسويات'!$C177=المنصرف!$C$3:$C$717)*1,المنصرف!$J$3:$J$717)</f>
        <v>0</v>
      </c>
      <c r="BT177" s="160">
        <f>SUMPRODUCT((BT$3=المنصرف!$E$3:$E$717)*1,('بيان العهد والتسويات'!$C177=المنصرف!$C$3:$C$717)*1,المنصرف!$G$3:$G$717)</f>
        <v>0</v>
      </c>
      <c r="BU177" s="160">
        <f>SUMPRODUCT((BT$3=المنصرف!$E$3:$E$717)*1,('بيان العهد والتسويات'!$C177=المنصرف!$C$3:$C$717)*1,المنصرف!$J$3:$J$717)</f>
        <v>0</v>
      </c>
      <c r="BV177" s="160">
        <f>SUMPRODUCT((BV$3=المنصرف!$E$3:$E$717)*1,('بيان العهد والتسويات'!$C177=المنصرف!$C$3:$C$717)*1,المنصرف!$G$3:$G$717)</f>
        <v>0</v>
      </c>
      <c r="BW177" s="160">
        <f>SUMPRODUCT((BV$3=المنصرف!$E$3:$E$717)*1,('بيان العهد والتسويات'!$C177=المنصرف!$C$3:$C$717)*1,المنصرف!$J$3:$J$717)</f>
        <v>0</v>
      </c>
      <c r="BX177" s="160">
        <f>SUMPRODUCT((BX$3=المنصرف!$E$3:$E$717)*1,('بيان العهد والتسويات'!$C177=المنصرف!$C$3:$C$717)*1,المنصرف!$G$3:$G$717)</f>
        <v>0</v>
      </c>
      <c r="BY177" s="160">
        <f>SUMPRODUCT((BX$3=المنصرف!$E$3:$E$717)*1,('بيان العهد والتسويات'!$C177=المنصرف!$C$3:$C$717)*1,المنصرف!$J$3:$J$717)</f>
        <v>0</v>
      </c>
      <c r="BZ177" s="160">
        <f>SUMPRODUCT((BZ$3=المنصرف!$E$3:$E$717)*1,('بيان العهد والتسويات'!$C177=المنصرف!$C$3:$C$717)*1,المنصرف!$G$3:$G$717)</f>
        <v>0</v>
      </c>
      <c r="CA177" s="160">
        <f>SUMPRODUCT((BZ$3=المنصرف!$E$3:$E$717)*1,('بيان العهد والتسويات'!$C177=المنصرف!$C$3:$C$717)*1,المنصرف!$J$3:$J$717)</f>
        <v>0</v>
      </c>
      <c r="CB177" s="160">
        <f>SUMPRODUCT((CB$3=المنصرف!$E$3:$E$717)*1,('بيان العهد والتسويات'!$C177=المنصرف!$C$3:$C$717)*1,المنصرف!$G$3:$G$717)</f>
        <v>0</v>
      </c>
      <c r="CC177" s="160">
        <f>SUMPRODUCT((CB$3=المنصرف!$E$3:$E$717)*1,('بيان العهد والتسويات'!$C177=المنصرف!$C$3:$C$717)*1,المنصرف!$J$3:$J$717)</f>
        <v>0</v>
      </c>
      <c r="CD177" s="160">
        <f>SUMPRODUCT((CD$3=المنصرف!$E$3:$E$717)*1,('بيان العهد والتسويات'!$C177=المنصرف!$C$3:$C$717)*1,المنصرف!$G$3:$G$717)</f>
        <v>0</v>
      </c>
      <c r="CE177" s="160">
        <f>SUMPRODUCT((CD$3=المنصرف!$E$3:$E$717)*1,('بيان العهد والتسويات'!$C177=المنصرف!$C$3:$C$717)*1,المنصرف!$J$3:$J$717)</f>
        <v>0</v>
      </c>
      <c r="CF177" s="160">
        <f>SUMPRODUCT((CF$3=المنصرف!$E$3:$E$717)*1,('بيان العهد والتسويات'!$C177=المنصرف!$C$3:$C$717)*1,المنصرف!$G$3:$G$717)</f>
        <v>0</v>
      </c>
      <c r="CG177" s="160">
        <f>SUMPRODUCT((CF$3=المنصرف!$E$3:$E$717)*1,('بيان العهد والتسويات'!$C177=المنصرف!$C$3:$C$717)*1,المنصرف!$J$3:$J$717)</f>
        <v>0</v>
      </c>
      <c r="CH177" s="160">
        <f>SUMPRODUCT((CH$3=المنصرف!$E$3:$E$717)*1,('بيان العهد والتسويات'!$C177=المنصرف!$C$3:$C$717)*1,المنصرف!$G$3:$G$717)</f>
        <v>0</v>
      </c>
      <c r="CI177" s="160">
        <f>SUMPRODUCT((CH$3=المنصرف!$E$3:$E$717)*1,('بيان العهد والتسويات'!$C177=المنصرف!$C$3:$C$717)*1,المنصرف!$J$3:$J$717)</f>
        <v>0</v>
      </c>
      <c r="CJ177" s="160">
        <f>SUMPRODUCT((CJ$3=المنصرف!$E$3:$E$717)*1,('بيان العهد والتسويات'!$C177=المنصرف!$C$3:$C$717)*1,المنصرف!$G$3:$G$717)</f>
        <v>0</v>
      </c>
      <c r="CK177" s="160">
        <f>SUMPRODUCT((CJ$3=المنصرف!$E$3:$E$717)*1,('بيان العهد والتسويات'!$C177=المنصرف!$C$3:$C$717)*1,المنصرف!$J$3:$J$717)</f>
        <v>0</v>
      </c>
      <c r="CL177" s="160">
        <f>SUMPRODUCT((CL$3=المنصرف!$E$3:$E$717)*1,('بيان العهد والتسويات'!$C177=المنصرف!$C$3:$C$717)*1,المنصرف!$G$3:$G$717)</f>
        <v>0</v>
      </c>
      <c r="CM177" s="160">
        <f>SUMPRODUCT((CL$3=المنصرف!$E$3:$E$717)*1,('بيان العهد والتسويات'!$C177=المنصرف!$C$3:$C$717)*1,المنصرف!$J$3:$J$717)</f>
        <v>0</v>
      </c>
      <c r="CN177" s="160">
        <f>SUMPRODUCT((CN$3=المنصرف!$E$3:$E$717)*1,('بيان العهد والتسويات'!$C177=المنصرف!$C$3:$C$717)*1,المنصرف!$G$3:$G$717)</f>
        <v>0</v>
      </c>
      <c r="CO177" s="160">
        <f>SUMPRODUCT((CN$3=المنصرف!$E$3:$E$717)*1,('بيان العهد والتسويات'!$C177=المنصرف!$C$3:$C$717)*1,المنصرف!$J$3:$J$717)</f>
        <v>0</v>
      </c>
      <c r="CP177" s="160">
        <f>SUMPRODUCT((CP$3=المنصرف!$E$3:$E$717)*1,('بيان العهد والتسويات'!$C177=المنصرف!$C$3:$C$717)*1,المنصرف!$G$3:$G$717)</f>
        <v>0</v>
      </c>
      <c r="CQ177" s="160">
        <f>SUMPRODUCT((CP$3=المنصرف!$E$3:$E$717)*1,('بيان العهد والتسويات'!$C177=المنصرف!$C$3:$C$717)*1,المنصرف!$J$3:$J$717)</f>
        <v>0</v>
      </c>
      <c r="CR177" s="160">
        <f>SUMPRODUCT((CR$3=المنصرف!$E$3:$E$717)*1,('بيان العهد والتسويات'!$C177=المنصرف!$C$3:$C$717)*1,المنصرف!$G$3:$G$717)</f>
        <v>0</v>
      </c>
      <c r="CS177" s="160">
        <f>SUMPRODUCT((CR$3=المنصرف!$E$3:$E$717)*1,('بيان العهد والتسويات'!$C177=المنصرف!$C$3:$C$717)*1,المنصرف!$J$3:$J$717)</f>
        <v>0</v>
      </c>
      <c r="CT177" s="160">
        <f>SUMPRODUCT((CT$3=المنصرف!$E$3:$E$717)*1,('بيان العهد والتسويات'!$C177=المنصرف!$C$3:$C$717)*1,المنصرف!$G$3:$G$717)</f>
        <v>0</v>
      </c>
      <c r="CU177" s="160">
        <f>SUMPRODUCT((CT$3=المنصرف!$E$3:$E$717)*1,('بيان العهد والتسويات'!$C177=المنصرف!$C$3:$C$717)*1,المنصرف!$J$3:$J$717)</f>
        <v>0</v>
      </c>
      <c r="CV177" s="160">
        <f>SUMPRODUCT((CV$3=المنصرف!$E$3:$E$717)*1,('بيان العهد والتسويات'!$C177=المنصرف!$C$3:$C$717)*1,المنصرف!$G$3:$G$717)</f>
        <v>0</v>
      </c>
      <c r="CW177" s="160">
        <f>SUMPRODUCT((CV$3=المنصرف!$E$3:$E$717)*1,('بيان العهد والتسويات'!$C177=المنصرف!$C$3:$C$717)*1,المنصرف!$J$3:$J$717)</f>
        <v>0</v>
      </c>
      <c r="CX177" s="160">
        <f>SUMPRODUCT((CX$3=المنصرف!$E$3:$E$717)*1,('بيان العهد والتسويات'!$C177=المنصرف!$C$3:$C$717)*1,المنصرف!$G$3:$G$717)</f>
        <v>0</v>
      </c>
      <c r="CY177" s="160">
        <f>SUMPRODUCT((CX$3=المنصرف!$E$3:$E$717)*1,('بيان العهد والتسويات'!$C177=المنصرف!$C$3:$C$717)*1,المنصرف!$J$3:$J$717)</f>
        <v>0</v>
      </c>
      <c r="CZ177" s="160">
        <f>SUMPRODUCT((CZ$3=المنصرف!$E$3:$E$717)*1,('بيان العهد والتسويات'!$C177=المنصرف!$C$3:$C$717)*1,المنصرف!$G$3:$G$717)</f>
        <v>0</v>
      </c>
      <c r="DA177" s="160">
        <f>SUMPRODUCT((CZ$3=المنصرف!$E$3:$E$717)*1,('بيان العهد والتسويات'!$C177=المنصرف!$C$3:$C$717)*1,المنصرف!$J$3:$J$717)</f>
        <v>0</v>
      </c>
    </row>
    <row r="178" spans="3:105" ht="20.25" x14ac:dyDescent="0.15">
      <c r="C178" s="134">
        <v>46010</v>
      </c>
      <c r="D178" s="121">
        <f>SUMPRODUCT(($D$3=المنصرف!$E$3:$E$717)*1,('بيان العهد والتسويات'!$C178=المنصرف!$C$3:$C$717)*1,المنصرف!$G$3:$G$717)</f>
        <v>0</v>
      </c>
      <c r="E178" s="122">
        <f>SUMPRODUCT(($D$3=المنصرف!$E$3:$E$717)*1,('بيان العهد والتسويات'!$C178=المنصرف!$C$3:$C$717)*1,المنصرف!$J$3:$J$717)</f>
        <v>0</v>
      </c>
      <c r="F178" s="124">
        <f>SUMPRODUCT(($F$3=المنصرف!$E$3:$E$717)*1,('بيان العهد والتسويات'!$C178=المنصرف!$C$3:$C$717)*1,المنصرف!$G$3:$G$717)</f>
        <v>0</v>
      </c>
      <c r="G178" s="123">
        <f>SUMPRODUCT(($F$3=المنصرف!$E$3:$E$717)*1,('بيان العهد والتسويات'!$C178=المنصرف!$C$3:$C$717)*1,المنصرف!$J$3:$J$717)</f>
        <v>0</v>
      </c>
      <c r="H178" s="121">
        <f>SUMPRODUCT(($H$3=المنصرف!$E$3:$E$717)*1,('بيان العهد والتسويات'!$C178=المنصرف!$C$3:$C$717)*1,المنصرف!$G$3:$G$717)</f>
        <v>0</v>
      </c>
      <c r="I178" s="122">
        <f>SUMPRODUCT(($H$3=المنصرف!$E$3:$E$717)*1,('بيان العهد والتسويات'!$C178=المنصرف!$C$3:$C$717)*1,المنصرف!$J$3:$J$717)</f>
        <v>0</v>
      </c>
      <c r="J178" s="124">
        <f>SUMPRODUCT(($J$3=المنصرف!$E$3:$E$717)*1,('بيان العهد والتسويات'!$C178=المنصرف!$C$3:$C$717)*1,المنصرف!$G$3:$G$717)</f>
        <v>0</v>
      </c>
      <c r="K178" s="123">
        <f>SUMPRODUCT(($J$3=المنصرف!$E$3:$E$717)*1,('بيان العهد والتسويات'!$C178=المنصرف!$C$3:$C$717)*1,المنصرف!$J$3:$J$717)</f>
        <v>0</v>
      </c>
      <c r="L178" s="121">
        <f>SUMPRODUCT(($L$3=المنصرف!$E$3:$E$717)*1,('بيان العهد والتسويات'!$C178=المنصرف!$C$3:$C$717)*1,المنصرف!$G$3:$G$717)</f>
        <v>0</v>
      </c>
      <c r="M178" s="122">
        <f>SUMPRODUCT(($L$3=المنصرف!$E$3:$E$717)*1,('بيان العهد والتسويات'!$C178=المنصرف!$C$3:$C$717)*1,المنصرف!$J$3:$J$717)</f>
        <v>0</v>
      </c>
      <c r="N178" s="124">
        <f>SUMPRODUCT(($N$3=المنصرف!$E$3:$E$717)*1,('بيان العهد والتسويات'!$C178=المنصرف!$C$3:$C$717)*1,المنصرف!$G$3:$G$717)</f>
        <v>0</v>
      </c>
      <c r="O178" s="123">
        <f>SUMPRODUCT(($N$3=المنصرف!$E$3:$E$717)*1,('بيان العهد والتسويات'!$C178=المنصرف!$C$3:$C$717)*1,المنصرف!$J$3:$J$717)</f>
        <v>0</v>
      </c>
      <c r="P178" s="121">
        <f>SUMPRODUCT(($P$3=المنصرف!$E$3:$E$717)*1,('بيان العهد والتسويات'!$C178=المنصرف!$C$3:$C$717)*1,المنصرف!$G$3:$G$717)</f>
        <v>0</v>
      </c>
      <c r="Q178" s="122">
        <f>SUMPRODUCT(($P$3=المنصرف!$E$3:$E$717)*1,('بيان العهد والتسويات'!$C178=المنصرف!$C$3:$C$717)*1,المنصرف!$J$3:$J$717)</f>
        <v>0</v>
      </c>
      <c r="R178" s="124">
        <f>SUMPRODUCT(($R$3=المنصرف!$E$3:$E$717)*1,('بيان العهد والتسويات'!$C178=المنصرف!$C$3:$C$717)*1,المنصرف!$G$3:$G$717)</f>
        <v>0</v>
      </c>
      <c r="S178" s="123">
        <f>SUMPRODUCT(($R$3=المنصرف!$E$3:$E$717)*1,('بيان العهد والتسويات'!$C178=المنصرف!$C$3:$C$717)*1,المنصرف!$J$3:$J$717)</f>
        <v>0</v>
      </c>
      <c r="T178" s="121">
        <f>SUMPRODUCT(($T$3=المنصرف!$E$3:$E$717)*1,('بيان العهد والتسويات'!$C178=المنصرف!$C$3:$C$717)*1,المنصرف!$G$3:$G$717)</f>
        <v>0</v>
      </c>
      <c r="U178" s="122">
        <f>SUMPRODUCT(($T$3=المنصرف!$E$3:$E$717)*1,('بيان العهد والتسويات'!$C178=المنصرف!$C$3:$C$717)*1,المنصرف!$J$3:$J$717)</f>
        <v>0</v>
      </c>
      <c r="V178" s="124">
        <f>SUMPRODUCT(($V$3=المنصرف!$E$3:$E$717)*1,('بيان العهد والتسويات'!$C178=المنصرف!$C$3:$C$717)*1,المنصرف!$G$3:$G$717)</f>
        <v>0</v>
      </c>
      <c r="W178" s="123">
        <f>SUMPRODUCT(($V$3=المنصرف!$E$3:$E$717)*1,('بيان العهد والتسويات'!$C178=المنصرف!$C$3:$C$717)*1,المنصرف!$J$3:$J$717)</f>
        <v>0</v>
      </c>
      <c r="X178" s="121">
        <f>SUMPRODUCT(($X$3=المنصرف!$E$3:$E$717)*1,('بيان العهد والتسويات'!$C178=المنصرف!$C$3:$C$717)*1,المنصرف!$G$3:$G$717)</f>
        <v>0</v>
      </c>
      <c r="Y178" s="122">
        <f>SUMPRODUCT(($X$3=المنصرف!$E$3:$E$717)*1,('بيان العهد والتسويات'!$C178=المنصرف!$C$3:$C$717)*1,المنصرف!$J$3:$J$717)</f>
        <v>0</v>
      </c>
      <c r="Z178" s="124">
        <f>SUMPRODUCT(($Z$3=المنصرف!$E$3:$E$717)*1,('بيان العهد والتسويات'!$C178=المنصرف!$C$3:$C$717)*1,المنصرف!$G$3:$G$717)</f>
        <v>0</v>
      </c>
      <c r="AA178" s="123">
        <f>SUMPRODUCT(($Z$3=المنصرف!$E$3:$E$717)*1,('بيان العهد والتسويات'!$C178=المنصرف!$C$3:$C$717)*1,المنصرف!$J$3:$J$717)</f>
        <v>0</v>
      </c>
      <c r="AB178" s="121">
        <f>SUMPRODUCT(($AB$3=المنصرف!$E$3:$E$717)*1,('بيان العهد والتسويات'!$C178=المنصرف!$C$3:$C$717)*1,المنصرف!$G$3:$G$717)</f>
        <v>0</v>
      </c>
      <c r="AC178" s="122">
        <f>SUMPRODUCT(($AB$3=المنصرف!$E$3:$E$717)*1,('بيان العهد والتسويات'!$C178=المنصرف!$C$3:$C$717)*1,المنصرف!$J$3:$J$717)</f>
        <v>0</v>
      </c>
      <c r="AD178" s="124">
        <f>SUMPRODUCT(($AD$3=المنصرف!$E$3:$E$717)*1,('بيان العهد والتسويات'!$C178=المنصرف!$C$3:$C$717)*1,المنصرف!$G$3:$G$717)</f>
        <v>0</v>
      </c>
      <c r="AE178" s="123">
        <f>SUMPRODUCT(($AD$3=المنصرف!$E$3:$E$717)*1,('بيان العهد والتسويات'!$C178=المنصرف!$C$3:$C$717)*1,المنصرف!$J$3:$J$717)</f>
        <v>0</v>
      </c>
      <c r="AF178" s="121">
        <f>SUMPRODUCT(($AF$3=المنصرف!$E$3:$E$717)*1,('بيان العهد والتسويات'!$C178=المنصرف!$C$3:$C$717)*1,المنصرف!$G$3:$G$717)</f>
        <v>0</v>
      </c>
      <c r="AG178" s="122">
        <f>SUMPRODUCT(($AF$3=المنصرف!$E$3:$E$717)*1,('بيان العهد والتسويات'!$C178=المنصرف!$C$3:$C$717)*1,المنصرف!$J$3:$J$717)</f>
        <v>0</v>
      </c>
      <c r="AH178" s="124">
        <f>SUMPRODUCT(($AH$3=المنصرف!$E$3:$E$717)*1,('بيان العهد والتسويات'!$C178=المنصرف!$C$3:$C$717)*1,المنصرف!$G$3:$G$717)</f>
        <v>0</v>
      </c>
      <c r="AI178" s="123">
        <f>SUMPRODUCT(($AH$3=المنصرف!$E$3:$E$717)*1,('بيان العهد والتسويات'!$C178=المنصرف!$C$3:$C$717)*1,المنصرف!$J$3:$J$717)</f>
        <v>0</v>
      </c>
      <c r="AJ178" s="145">
        <f>SUMPRODUCT((AJ$3=المنصرف!$E$3:$E$717)*1,('بيان العهد والتسويات'!$C178=المنصرف!$C$3:$C$717)*1,المنصرف!$G$3:$G$717)</f>
        <v>0</v>
      </c>
      <c r="AK178" s="145">
        <f>SUMPRODUCT((AJ$3=المنصرف!$E$3:$E$717)*1,('بيان العهد والتسويات'!$C178=المنصرف!$C$3:$C$717)*1,المنصرف!$J$3:$J$717)</f>
        <v>0</v>
      </c>
      <c r="AL178" s="161">
        <f>SUMPRODUCT((AL$3=المنصرف!$E$3:$E$717)*1,('بيان العهد والتسويات'!$C178=المنصرف!$C$3:$C$717)*1,المنصرف!$G$3:$G$717)</f>
        <v>0</v>
      </c>
      <c r="AM178" s="161">
        <f>SUMPRODUCT((AL$3=المنصرف!$E$3:$E$717)*1,('بيان العهد والتسويات'!$C178=المنصرف!$C$3:$C$717)*1,المنصرف!$J$3:$J$717)</f>
        <v>0</v>
      </c>
      <c r="AN178" s="160">
        <f>SUMPRODUCT((AN$3=المنصرف!$E$3:$E$717)*1,('بيان العهد والتسويات'!$C178=المنصرف!$C$3:$C$717)*1,المنصرف!$G$3:$G$717)</f>
        <v>0</v>
      </c>
      <c r="AO178" s="160">
        <f>SUMPRODUCT((AN$3=المنصرف!$E$3:$E$717)*1,('بيان العهد والتسويات'!$C178=المنصرف!$C$3:$C$717)*1,المنصرف!$J$3:$J$717)</f>
        <v>0</v>
      </c>
      <c r="AP178" s="160">
        <f>SUMPRODUCT((AP$3=المنصرف!$E$3:$E$717)*1,('بيان العهد والتسويات'!$C178=المنصرف!$C$3:$C$717)*1,المنصرف!$G$3:$G$717)</f>
        <v>0</v>
      </c>
      <c r="AQ178" s="160">
        <f>SUMPRODUCT((AP$3=المنصرف!$E$3:$E$717)*1,('بيان العهد والتسويات'!$C178=المنصرف!$C$3:$C$717)*1,المنصرف!$J$3:$J$717)</f>
        <v>0</v>
      </c>
      <c r="AR178" s="160">
        <f>SUMPRODUCT((AR$3=المنصرف!$E$3:$E$717)*1,('بيان العهد والتسويات'!$C178=المنصرف!$C$3:$C$717)*1,المنصرف!$G$3:$G$717)</f>
        <v>0</v>
      </c>
      <c r="AS178" s="160">
        <f>SUMPRODUCT((AR$3=المنصرف!$E$3:$E$717)*1,('بيان العهد والتسويات'!$C178=المنصرف!$C$3:$C$717)*1,المنصرف!$J$3:$J$717)</f>
        <v>0</v>
      </c>
      <c r="AT178" s="160">
        <f>SUMPRODUCT((AT$3=المنصرف!$E$3:$E$717)*1,('بيان العهد والتسويات'!$C178=المنصرف!$C$3:$C$717)*1,المنصرف!$G$3:$G$717)</f>
        <v>0</v>
      </c>
      <c r="AU178" s="160">
        <f>SUMPRODUCT((AT$3=المنصرف!$E$3:$E$717)*1,('بيان العهد والتسويات'!$C178=المنصرف!$C$3:$C$717)*1,المنصرف!$J$3:$J$717)</f>
        <v>0</v>
      </c>
      <c r="AV178" s="160">
        <f>SUMPRODUCT((AV$3=المنصرف!$E$3:$E$717)*1,('بيان العهد والتسويات'!$C178=المنصرف!$C$3:$C$717)*1,المنصرف!$G$3:$G$717)</f>
        <v>0</v>
      </c>
      <c r="AW178" s="160">
        <f>SUMPRODUCT((AV$3=المنصرف!$E$3:$E$717)*1,('بيان العهد والتسويات'!$C178=المنصرف!$C$3:$C$717)*1,المنصرف!$J$3:$J$717)</f>
        <v>0</v>
      </c>
      <c r="AX178" s="160">
        <f>SUMPRODUCT((AX$3=المنصرف!$E$3:$E$717)*1,('بيان العهد والتسويات'!$C178=المنصرف!$C$3:$C$717)*1,المنصرف!$G$3:$G$717)</f>
        <v>0</v>
      </c>
      <c r="AY178" s="160">
        <f>SUMPRODUCT((AX$3=المنصرف!$E$3:$E$717)*1,('بيان العهد والتسويات'!$C178=المنصرف!$C$3:$C$717)*1,المنصرف!$J$3:$J$717)</f>
        <v>0</v>
      </c>
      <c r="AZ178" s="160">
        <f>SUMPRODUCT((AZ$3=المنصرف!$E$3:$E$717)*1,('بيان العهد والتسويات'!$C178=المنصرف!$C$3:$C$717)*1,المنصرف!$G$3:$G$717)</f>
        <v>0</v>
      </c>
      <c r="BA178" s="160">
        <f>SUMPRODUCT((AZ$3=المنصرف!$E$3:$E$717)*1,('بيان العهد والتسويات'!$C178=المنصرف!$C$3:$C$717)*1,المنصرف!$J$3:$J$717)</f>
        <v>0</v>
      </c>
      <c r="BB178" s="160">
        <f>SUMPRODUCT((BB$3=المنصرف!$E$3:$E$717)*1,('بيان العهد والتسويات'!$C178=المنصرف!$C$3:$C$717)*1,المنصرف!$G$3:$G$717)</f>
        <v>0</v>
      </c>
      <c r="BC178" s="160">
        <f>SUMPRODUCT((BB$3=المنصرف!$E$3:$E$717)*1,('بيان العهد والتسويات'!$C178=المنصرف!$C$3:$C$717)*1,المنصرف!$J$3:$J$717)</f>
        <v>0</v>
      </c>
      <c r="BD178" s="160">
        <f>SUMPRODUCT((BD$3=المنصرف!$E$3:$E$717)*1,('بيان العهد والتسويات'!$C178=المنصرف!$C$3:$C$717)*1,المنصرف!$G$3:$G$717)</f>
        <v>0</v>
      </c>
      <c r="BE178" s="160">
        <f>SUMPRODUCT((BD$3=المنصرف!$E$3:$E$717)*1,('بيان العهد والتسويات'!$C178=المنصرف!$C$3:$C$717)*1,المنصرف!$J$3:$J$717)</f>
        <v>0</v>
      </c>
      <c r="BF178" s="160">
        <f>SUMPRODUCT((BF$3=المنصرف!$E$3:$E$717)*1,('بيان العهد والتسويات'!$C178=المنصرف!$C$3:$C$717)*1,المنصرف!$G$3:$G$717)</f>
        <v>0</v>
      </c>
      <c r="BG178" s="160">
        <f>SUMPRODUCT((BF$3=المنصرف!$E$3:$E$717)*1,('بيان العهد والتسويات'!$C178=المنصرف!$C$3:$C$717)*1,المنصرف!$J$3:$J$717)</f>
        <v>0</v>
      </c>
      <c r="BH178" s="160">
        <f>SUMPRODUCT((BH$3=المنصرف!$E$3:$E$717)*1,('بيان العهد والتسويات'!$C178=المنصرف!$C$3:$C$717)*1,المنصرف!$G$3:$G$717)</f>
        <v>0</v>
      </c>
      <c r="BI178" s="160">
        <f>SUMPRODUCT((BH$3=المنصرف!$E$3:$E$717)*1,('بيان العهد والتسويات'!$C178=المنصرف!$C$3:$C$717)*1,المنصرف!$J$3:$J$717)</f>
        <v>0</v>
      </c>
      <c r="BJ178" s="160">
        <f>SUMPRODUCT((BJ$3=المنصرف!$E$3:$E$717)*1,('بيان العهد والتسويات'!$C178=المنصرف!$C$3:$C$717)*1,المنصرف!$G$3:$G$717)</f>
        <v>0</v>
      </c>
      <c r="BK178" s="160">
        <f>SUMPRODUCT((BJ$3=المنصرف!$E$3:$E$717)*1,('بيان العهد والتسويات'!$C178=المنصرف!$C$3:$C$717)*1,المنصرف!$J$3:$J$717)</f>
        <v>0</v>
      </c>
      <c r="BL178" s="160">
        <f>SUMPRODUCT((BL$3=المنصرف!$E$3:$E$717)*1,('بيان العهد والتسويات'!$C178=المنصرف!$C$3:$C$717)*1,المنصرف!$G$3:$G$717)</f>
        <v>0</v>
      </c>
      <c r="BM178" s="160">
        <f>SUMPRODUCT((BL$3=المنصرف!$E$3:$E$717)*1,('بيان العهد والتسويات'!$C178=المنصرف!$C$3:$C$717)*1,المنصرف!$J$3:$J$717)</f>
        <v>0</v>
      </c>
      <c r="BN178" s="160">
        <f>SUMPRODUCT((BN$3=المنصرف!$E$3:$E$717)*1,('بيان العهد والتسويات'!$C178=المنصرف!$C$3:$C$717)*1,المنصرف!$G$3:$G$717)</f>
        <v>0</v>
      </c>
      <c r="BO178" s="160">
        <f>SUMPRODUCT((BN$3=المنصرف!$E$3:$E$717)*1,('بيان العهد والتسويات'!$C178=المنصرف!$C$3:$C$717)*1,المنصرف!$J$3:$J$717)</f>
        <v>0</v>
      </c>
      <c r="BP178" s="160">
        <f>SUMPRODUCT((BP$3=المنصرف!$E$3:$E$717)*1,('بيان العهد والتسويات'!$C178=المنصرف!$C$3:$C$717)*1,المنصرف!$G$3:$G$717)</f>
        <v>0</v>
      </c>
      <c r="BQ178" s="160">
        <f>SUMPRODUCT((BP$3=المنصرف!$E$3:$E$717)*1,('بيان العهد والتسويات'!$C178=المنصرف!$C$3:$C$717)*1,المنصرف!$J$3:$J$717)</f>
        <v>0</v>
      </c>
      <c r="BR178" s="160">
        <f>SUMPRODUCT((BR$3=المنصرف!$E$3:$E$717)*1,('بيان العهد والتسويات'!$C178=المنصرف!$C$3:$C$717)*1,المنصرف!$G$3:$G$717)</f>
        <v>0</v>
      </c>
      <c r="BS178" s="160">
        <f>SUMPRODUCT((BR$3=المنصرف!$E$3:$E$717)*1,('بيان العهد والتسويات'!$C178=المنصرف!$C$3:$C$717)*1,المنصرف!$J$3:$J$717)</f>
        <v>0</v>
      </c>
      <c r="BT178" s="160">
        <f>SUMPRODUCT((BT$3=المنصرف!$E$3:$E$717)*1,('بيان العهد والتسويات'!$C178=المنصرف!$C$3:$C$717)*1,المنصرف!$G$3:$G$717)</f>
        <v>0</v>
      </c>
      <c r="BU178" s="160">
        <f>SUMPRODUCT((BT$3=المنصرف!$E$3:$E$717)*1,('بيان العهد والتسويات'!$C178=المنصرف!$C$3:$C$717)*1,المنصرف!$J$3:$J$717)</f>
        <v>0</v>
      </c>
      <c r="BV178" s="160">
        <f>SUMPRODUCT((BV$3=المنصرف!$E$3:$E$717)*1,('بيان العهد والتسويات'!$C178=المنصرف!$C$3:$C$717)*1,المنصرف!$G$3:$G$717)</f>
        <v>0</v>
      </c>
      <c r="BW178" s="160">
        <f>SUMPRODUCT((BV$3=المنصرف!$E$3:$E$717)*1,('بيان العهد والتسويات'!$C178=المنصرف!$C$3:$C$717)*1,المنصرف!$J$3:$J$717)</f>
        <v>0</v>
      </c>
      <c r="BX178" s="160">
        <f>SUMPRODUCT((BX$3=المنصرف!$E$3:$E$717)*1,('بيان العهد والتسويات'!$C178=المنصرف!$C$3:$C$717)*1,المنصرف!$G$3:$G$717)</f>
        <v>0</v>
      </c>
      <c r="BY178" s="160">
        <f>SUMPRODUCT((BX$3=المنصرف!$E$3:$E$717)*1,('بيان العهد والتسويات'!$C178=المنصرف!$C$3:$C$717)*1,المنصرف!$J$3:$J$717)</f>
        <v>0</v>
      </c>
      <c r="BZ178" s="160">
        <f>SUMPRODUCT((BZ$3=المنصرف!$E$3:$E$717)*1,('بيان العهد والتسويات'!$C178=المنصرف!$C$3:$C$717)*1,المنصرف!$G$3:$G$717)</f>
        <v>0</v>
      </c>
      <c r="CA178" s="160">
        <f>SUMPRODUCT((BZ$3=المنصرف!$E$3:$E$717)*1,('بيان العهد والتسويات'!$C178=المنصرف!$C$3:$C$717)*1,المنصرف!$J$3:$J$717)</f>
        <v>0</v>
      </c>
      <c r="CB178" s="160">
        <f>SUMPRODUCT((CB$3=المنصرف!$E$3:$E$717)*1,('بيان العهد والتسويات'!$C178=المنصرف!$C$3:$C$717)*1,المنصرف!$G$3:$G$717)</f>
        <v>0</v>
      </c>
      <c r="CC178" s="160">
        <f>SUMPRODUCT((CB$3=المنصرف!$E$3:$E$717)*1,('بيان العهد والتسويات'!$C178=المنصرف!$C$3:$C$717)*1,المنصرف!$J$3:$J$717)</f>
        <v>0</v>
      </c>
      <c r="CD178" s="160">
        <f>SUMPRODUCT((CD$3=المنصرف!$E$3:$E$717)*1,('بيان العهد والتسويات'!$C178=المنصرف!$C$3:$C$717)*1,المنصرف!$G$3:$G$717)</f>
        <v>0</v>
      </c>
      <c r="CE178" s="160">
        <f>SUMPRODUCT((CD$3=المنصرف!$E$3:$E$717)*1,('بيان العهد والتسويات'!$C178=المنصرف!$C$3:$C$717)*1,المنصرف!$J$3:$J$717)</f>
        <v>0</v>
      </c>
      <c r="CF178" s="160">
        <f>SUMPRODUCT((CF$3=المنصرف!$E$3:$E$717)*1,('بيان العهد والتسويات'!$C178=المنصرف!$C$3:$C$717)*1,المنصرف!$G$3:$G$717)</f>
        <v>0</v>
      </c>
      <c r="CG178" s="160">
        <f>SUMPRODUCT((CF$3=المنصرف!$E$3:$E$717)*1,('بيان العهد والتسويات'!$C178=المنصرف!$C$3:$C$717)*1,المنصرف!$J$3:$J$717)</f>
        <v>0</v>
      </c>
      <c r="CH178" s="160">
        <f>SUMPRODUCT((CH$3=المنصرف!$E$3:$E$717)*1,('بيان العهد والتسويات'!$C178=المنصرف!$C$3:$C$717)*1,المنصرف!$G$3:$G$717)</f>
        <v>0</v>
      </c>
      <c r="CI178" s="160">
        <f>SUMPRODUCT((CH$3=المنصرف!$E$3:$E$717)*1,('بيان العهد والتسويات'!$C178=المنصرف!$C$3:$C$717)*1,المنصرف!$J$3:$J$717)</f>
        <v>0</v>
      </c>
      <c r="CJ178" s="160">
        <f>SUMPRODUCT((CJ$3=المنصرف!$E$3:$E$717)*1,('بيان العهد والتسويات'!$C178=المنصرف!$C$3:$C$717)*1,المنصرف!$G$3:$G$717)</f>
        <v>0</v>
      </c>
      <c r="CK178" s="160">
        <f>SUMPRODUCT((CJ$3=المنصرف!$E$3:$E$717)*1,('بيان العهد والتسويات'!$C178=المنصرف!$C$3:$C$717)*1,المنصرف!$J$3:$J$717)</f>
        <v>0</v>
      </c>
      <c r="CL178" s="160">
        <f>SUMPRODUCT((CL$3=المنصرف!$E$3:$E$717)*1,('بيان العهد والتسويات'!$C178=المنصرف!$C$3:$C$717)*1,المنصرف!$G$3:$G$717)</f>
        <v>0</v>
      </c>
      <c r="CM178" s="160">
        <f>SUMPRODUCT((CL$3=المنصرف!$E$3:$E$717)*1,('بيان العهد والتسويات'!$C178=المنصرف!$C$3:$C$717)*1,المنصرف!$J$3:$J$717)</f>
        <v>0</v>
      </c>
      <c r="CN178" s="160">
        <f>SUMPRODUCT((CN$3=المنصرف!$E$3:$E$717)*1,('بيان العهد والتسويات'!$C178=المنصرف!$C$3:$C$717)*1,المنصرف!$G$3:$G$717)</f>
        <v>0</v>
      </c>
      <c r="CO178" s="160">
        <f>SUMPRODUCT((CN$3=المنصرف!$E$3:$E$717)*1,('بيان العهد والتسويات'!$C178=المنصرف!$C$3:$C$717)*1,المنصرف!$J$3:$J$717)</f>
        <v>0</v>
      </c>
      <c r="CP178" s="160">
        <f>SUMPRODUCT((CP$3=المنصرف!$E$3:$E$717)*1,('بيان العهد والتسويات'!$C178=المنصرف!$C$3:$C$717)*1,المنصرف!$G$3:$G$717)</f>
        <v>0</v>
      </c>
      <c r="CQ178" s="160">
        <f>SUMPRODUCT((CP$3=المنصرف!$E$3:$E$717)*1,('بيان العهد والتسويات'!$C178=المنصرف!$C$3:$C$717)*1,المنصرف!$J$3:$J$717)</f>
        <v>0</v>
      </c>
      <c r="CR178" s="160">
        <f>SUMPRODUCT((CR$3=المنصرف!$E$3:$E$717)*1,('بيان العهد والتسويات'!$C178=المنصرف!$C$3:$C$717)*1,المنصرف!$G$3:$G$717)</f>
        <v>0</v>
      </c>
      <c r="CS178" s="160">
        <f>SUMPRODUCT((CR$3=المنصرف!$E$3:$E$717)*1,('بيان العهد والتسويات'!$C178=المنصرف!$C$3:$C$717)*1,المنصرف!$J$3:$J$717)</f>
        <v>0</v>
      </c>
      <c r="CT178" s="160">
        <f>SUMPRODUCT((CT$3=المنصرف!$E$3:$E$717)*1,('بيان العهد والتسويات'!$C178=المنصرف!$C$3:$C$717)*1,المنصرف!$G$3:$G$717)</f>
        <v>0</v>
      </c>
      <c r="CU178" s="160">
        <f>SUMPRODUCT((CT$3=المنصرف!$E$3:$E$717)*1,('بيان العهد والتسويات'!$C178=المنصرف!$C$3:$C$717)*1,المنصرف!$J$3:$J$717)</f>
        <v>0</v>
      </c>
      <c r="CV178" s="160">
        <f>SUMPRODUCT((CV$3=المنصرف!$E$3:$E$717)*1,('بيان العهد والتسويات'!$C178=المنصرف!$C$3:$C$717)*1,المنصرف!$G$3:$G$717)</f>
        <v>0</v>
      </c>
      <c r="CW178" s="160">
        <f>SUMPRODUCT((CV$3=المنصرف!$E$3:$E$717)*1,('بيان العهد والتسويات'!$C178=المنصرف!$C$3:$C$717)*1,المنصرف!$J$3:$J$717)</f>
        <v>0</v>
      </c>
      <c r="CX178" s="160">
        <f>SUMPRODUCT((CX$3=المنصرف!$E$3:$E$717)*1,('بيان العهد والتسويات'!$C178=المنصرف!$C$3:$C$717)*1,المنصرف!$G$3:$G$717)</f>
        <v>0</v>
      </c>
      <c r="CY178" s="160">
        <f>SUMPRODUCT((CX$3=المنصرف!$E$3:$E$717)*1,('بيان العهد والتسويات'!$C178=المنصرف!$C$3:$C$717)*1,المنصرف!$J$3:$J$717)</f>
        <v>0</v>
      </c>
      <c r="CZ178" s="160">
        <f>SUMPRODUCT((CZ$3=المنصرف!$E$3:$E$717)*1,('بيان العهد والتسويات'!$C178=المنصرف!$C$3:$C$717)*1,المنصرف!$G$3:$G$717)</f>
        <v>0</v>
      </c>
      <c r="DA178" s="160">
        <f>SUMPRODUCT((CZ$3=المنصرف!$E$3:$E$717)*1,('بيان العهد والتسويات'!$C178=المنصرف!$C$3:$C$717)*1,المنصرف!$J$3:$J$717)</f>
        <v>0</v>
      </c>
    </row>
    <row r="179" spans="3:105" ht="20.25" x14ac:dyDescent="0.15">
      <c r="C179" s="134">
        <v>46011</v>
      </c>
      <c r="D179" s="121">
        <f>SUMPRODUCT(($D$3=المنصرف!$E$3:$E$717)*1,('بيان العهد والتسويات'!$C179=المنصرف!$C$3:$C$717)*1,المنصرف!$G$3:$G$717)</f>
        <v>0</v>
      </c>
      <c r="E179" s="122">
        <f>SUMPRODUCT(($D$3=المنصرف!$E$3:$E$717)*1,('بيان العهد والتسويات'!$C179=المنصرف!$C$3:$C$717)*1,المنصرف!$J$3:$J$717)</f>
        <v>0</v>
      </c>
      <c r="F179" s="124">
        <f>SUMPRODUCT(($F$3=المنصرف!$E$3:$E$717)*1,('بيان العهد والتسويات'!$C179=المنصرف!$C$3:$C$717)*1,المنصرف!$G$3:$G$717)</f>
        <v>0</v>
      </c>
      <c r="G179" s="123">
        <f>SUMPRODUCT(($F$3=المنصرف!$E$3:$E$717)*1,('بيان العهد والتسويات'!$C179=المنصرف!$C$3:$C$717)*1,المنصرف!$J$3:$J$717)</f>
        <v>0</v>
      </c>
      <c r="H179" s="121">
        <f>SUMPRODUCT(($H$3=المنصرف!$E$3:$E$717)*1,('بيان العهد والتسويات'!$C179=المنصرف!$C$3:$C$717)*1,المنصرف!$G$3:$G$717)</f>
        <v>0</v>
      </c>
      <c r="I179" s="122">
        <f>SUMPRODUCT(($H$3=المنصرف!$E$3:$E$717)*1,('بيان العهد والتسويات'!$C179=المنصرف!$C$3:$C$717)*1,المنصرف!$J$3:$J$717)</f>
        <v>0</v>
      </c>
      <c r="J179" s="124">
        <f>SUMPRODUCT(($J$3=المنصرف!$E$3:$E$717)*1,('بيان العهد والتسويات'!$C179=المنصرف!$C$3:$C$717)*1,المنصرف!$G$3:$G$717)</f>
        <v>0</v>
      </c>
      <c r="K179" s="123">
        <f>SUMPRODUCT(($J$3=المنصرف!$E$3:$E$717)*1,('بيان العهد والتسويات'!$C179=المنصرف!$C$3:$C$717)*1,المنصرف!$J$3:$J$717)</f>
        <v>0</v>
      </c>
      <c r="L179" s="121">
        <f>SUMPRODUCT(($L$3=المنصرف!$E$3:$E$717)*1,('بيان العهد والتسويات'!$C179=المنصرف!$C$3:$C$717)*1,المنصرف!$G$3:$G$717)</f>
        <v>0</v>
      </c>
      <c r="M179" s="122">
        <f>SUMPRODUCT(($L$3=المنصرف!$E$3:$E$717)*1,('بيان العهد والتسويات'!$C179=المنصرف!$C$3:$C$717)*1,المنصرف!$J$3:$J$717)</f>
        <v>0</v>
      </c>
      <c r="N179" s="124">
        <f>SUMPRODUCT(($N$3=المنصرف!$E$3:$E$717)*1,('بيان العهد والتسويات'!$C179=المنصرف!$C$3:$C$717)*1,المنصرف!$G$3:$G$717)</f>
        <v>0</v>
      </c>
      <c r="O179" s="123">
        <f>SUMPRODUCT(($N$3=المنصرف!$E$3:$E$717)*1,('بيان العهد والتسويات'!$C179=المنصرف!$C$3:$C$717)*1,المنصرف!$J$3:$J$717)</f>
        <v>0</v>
      </c>
      <c r="P179" s="121">
        <f>SUMPRODUCT(($P$3=المنصرف!$E$3:$E$717)*1,('بيان العهد والتسويات'!$C179=المنصرف!$C$3:$C$717)*1,المنصرف!$G$3:$G$717)</f>
        <v>0</v>
      </c>
      <c r="Q179" s="122">
        <f>SUMPRODUCT(($P$3=المنصرف!$E$3:$E$717)*1,('بيان العهد والتسويات'!$C179=المنصرف!$C$3:$C$717)*1,المنصرف!$J$3:$J$717)</f>
        <v>0</v>
      </c>
      <c r="R179" s="124">
        <f>SUMPRODUCT(($R$3=المنصرف!$E$3:$E$717)*1,('بيان العهد والتسويات'!$C179=المنصرف!$C$3:$C$717)*1,المنصرف!$G$3:$G$717)</f>
        <v>0</v>
      </c>
      <c r="S179" s="123">
        <f>SUMPRODUCT(($R$3=المنصرف!$E$3:$E$717)*1,('بيان العهد والتسويات'!$C179=المنصرف!$C$3:$C$717)*1,المنصرف!$J$3:$J$717)</f>
        <v>0</v>
      </c>
      <c r="T179" s="121">
        <f>SUMPRODUCT(($T$3=المنصرف!$E$3:$E$717)*1,('بيان العهد والتسويات'!$C179=المنصرف!$C$3:$C$717)*1,المنصرف!$G$3:$G$717)</f>
        <v>0</v>
      </c>
      <c r="U179" s="122">
        <f>SUMPRODUCT(($T$3=المنصرف!$E$3:$E$717)*1,('بيان العهد والتسويات'!$C179=المنصرف!$C$3:$C$717)*1,المنصرف!$J$3:$J$717)</f>
        <v>0</v>
      </c>
      <c r="V179" s="124">
        <f>SUMPRODUCT(($V$3=المنصرف!$E$3:$E$717)*1,('بيان العهد والتسويات'!$C179=المنصرف!$C$3:$C$717)*1,المنصرف!$G$3:$G$717)</f>
        <v>0</v>
      </c>
      <c r="W179" s="123">
        <f>SUMPRODUCT(($V$3=المنصرف!$E$3:$E$717)*1,('بيان العهد والتسويات'!$C179=المنصرف!$C$3:$C$717)*1,المنصرف!$J$3:$J$717)</f>
        <v>0</v>
      </c>
      <c r="X179" s="121">
        <f>SUMPRODUCT(($X$3=المنصرف!$E$3:$E$717)*1,('بيان العهد والتسويات'!$C179=المنصرف!$C$3:$C$717)*1,المنصرف!$G$3:$G$717)</f>
        <v>0</v>
      </c>
      <c r="Y179" s="122">
        <f>SUMPRODUCT(($X$3=المنصرف!$E$3:$E$717)*1,('بيان العهد والتسويات'!$C179=المنصرف!$C$3:$C$717)*1,المنصرف!$J$3:$J$717)</f>
        <v>0</v>
      </c>
      <c r="Z179" s="124">
        <f>SUMPRODUCT(($Z$3=المنصرف!$E$3:$E$717)*1,('بيان العهد والتسويات'!$C179=المنصرف!$C$3:$C$717)*1,المنصرف!$G$3:$G$717)</f>
        <v>0</v>
      </c>
      <c r="AA179" s="123">
        <f>SUMPRODUCT(($Z$3=المنصرف!$E$3:$E$717)*1,('بيان العهد والتسويات'!$C179=المنصرف!$C$3:$C$717)*1,المنصرف!$J$3:$J$717)</f>
        <v>0</v>
      </c>
      <c r="AB179" s="121">
        <f>SUMPRODUCT(($AB$3=المنصرف!$E$3:$E$717)*1,('بيان العهد والتسويات'!$C179=المنصرف!$C$3:$C$717)*1,المنصرف!$G$3:$G$717)</f>
        <v>0</v>
      </c>
      <c r="AC179" s="122">
        <f>SUMPRODUCT(($AB$3=المنصرف!$E$3:$E$717)*1,('بيان العهد والتسويات'!$C179=المنصرف!$C$3:$C$717)*1,المنصرف!$J$3:$J$717)</f>
        <v>0</v>
      </c>
      <c r="AD179" s="124">
        <f>SUMPRODUCT(($AD$3=المنصرف!$E$3:$E$717)*1,('بيان العهد والتسويات'!$C179=المنصرف!$C$3:$C$717)*1,المنصرف!$G$3:$G$717)</f>
        <v>0</v>
      </c>
      <c r="AE179" s="123">
        <f>SUMPRODUCT(($AD$3=المنصرف!$E$3:$E$717)*1,('بيان العهد والتسويات'!$C179=المنصرف!$C$3:$C$717)*1,المنصرف!$J$3:$J$717)</f>
        <v>0</v>
      </c>
      <c r="AF179" s="121">
        <f>SUMPRODUCT(($AF$3=المنصرف!$E$3:$E$717)*1,('بيان العهد والتسويات'!$C179=المنصرف!$C$3:$C$717)*1,المنصرف!$G$3:$G$717)</f>
        <v>0</v>
      </c>
      <c r="AG179" s="122">
        <f>SUMPRODUCT(($AF$3=المنصرف!$E$3:$E$717)*1,('بيان العهد والتسويات'!$C179=المنصرف!$C$3:$C$717)*1,المنصرف!$J$3:$J$717)</f>
        <v>0</v>
      </c>
      <c r="AH179" s="124">
        <f>SUMPRODUCT(($AH$3=المنصرف!$E$3:$E$717)*1,('بيان العهد والتسويات'!$C179=المنصرف!$C$3:$C$717)*1,المنصرف!$G$3:$G$717)</f>
        <v>0</v>
      </c>
      <c r="AI179" s="123">
        <f>SUMPRODUCT(($AH$3=المنصرف!$E$3:$E$717)*1,('بيان العهد والتسويات'!$C179=المنصرف!$C$3:$C$717)*1,المنصرف!$J$3:$J$717)</f>
        <v>0</v>
      </c>
      <c r="AJ179" s="145">
        <f>SUMPRODUCT((AJ$3=المنصرف!$E$3:$E$717)*1,('بيان العهد والتسويات'!$C179=المنصرف!$C$3:$C$717)*1,المنصرف!$G$3:$G$717)</f>
        <v>0</v>
      </c>
      <c r="AK179" s="145">
        <f>SUMPRODUCT((AJ$3=المنصرف!$E$3:$E$717)*1,('بيان العهد والتسويات'!$C179=المنصرف!$C$3:$C$717)*1,المنصرف!$J$3:$J$717)</f>
        <v>0</v>
      </c>
      <c r="AL179" s="161">
        <f>SUMPRODUCT((AL$3=المنصرف!$E$3:$E$717)*1,('بيان العهد والتسويات'!$C179=المنصرف!$C$3:$C$717)*1,المنصرف!$G$3:$G$717)</f>
        <v>0</v>
      </c>
      <c r="AM179" s="161">
        <f>SUMPRODUCT((AL$3=المنصرف!$E$3:$E$717)*1,('بيان العهد والتسويات'!$C179=المنصرف!$C$3:$C$717)*1,المنصرف!$J$3:$J$717)</f>
        <v>0</v>
      </c>
      <c r="AN179" s="160">
        <f>SUMPRODUCT((AN$3=المنصرف!$E$3:$E$717)*1,('بيان العهد والتسويات'!$C179=المنصرف!$C$3:$C$717)*1,المنصرف!$G$3:$G$717)</f>
        <v>0</v>
      </c>
      <c r="AO179" s="160">
        <f>SUMPRODUCT((AN$3=المنصرف!$E$3:$E$717)*1,('بيان العهد والتسويات'!$C179=المنصرف!$C$3:$C$717)*1,المنصرف!$J$3:$J$717)</f>
        <v>0</v>
      </c>
      <c r="AP179" s="160">
        <f>SUMPRODUCT((AP$3=المنصرف!$E$3:$E$717)*1,('بيان العهد والتسويات'!$C179=المنصرف!$C$3:$C$717)*1,المنصرف!$G$3:$G$717)</f>
        <v>0</v>
      </c>
      <c r="AQ179" s="160">
        <f>SUMPRODUCT((AP$3=المنصرف!$E$3:$E$717)*1,('بيان العهد والتسويات'!$C179=المنصرف!$C$3:$C$717)*1,المنصرف!$J$3:$J$717)</f>
        <v>0</v>
      </c>
      <c r="AR179" s="160">
        <f>SUMPRODUCT((AR$3=المنصرف!$E$3:$E$717)*1,('بيان العهد والتسويات'!$C179=المنصرف!$C$3:$C$717)*1,المنصرف!$G$3:$G$717)</f>
        <v>0</v>
      </c>
      <c r="AS179" s="160">
        <f>SUMPRODUCT((AR$3=المنصرف!$E$3:$E$717)*1,('بيان العهد والتسويات'!$C179=المنصرف!$C$3:$C$717)*1,المنصرف!$J$3:$J$717)</f>
        <v>0</v>
      </c>
      <c r="AT179" s="160">
        <f>SUMPRODUCT((AT$3=المنصرف!$E$3:$E$717)*1,('بيان العهد والتسويات'!$C179=المنصرف!$C$3:$C$717)*1,المنصرف!$G$3:$G$717)</f>
        <v>0</v>
      </c>
      <c r="AU179" s="160">
        <f>SUMPRODUCT((AT$3=المنصرف!$E$3:$E$717)*1,('بيان العهد والتسويات'!$C179=المنصرف!$C$3:$C$717)*1,المنصرف!$J$3:$J$717)</f>
        <v>0</v>
      </c>
      <c r="AV179" s="160">
        <f>SUMPRODUCT((AV$3=المنصرف!$E$3:$E$717)*1,('بيان العهد والتسويات'!$C179=المنصرف!$C$3:$C$717)*1,المنصرف!$G$3:$G$717)</f>
        <v>0</v>
      </c>
      <c r="AW179" s="160">
        <f>SUMPRODUCT((AV$3=المنصرف!$E$3:$E$717)*1,('بيان العهد والتسويات'!$C179=المنصرف!$C$3:$C$717)*1,المنصرف!$J$3:$J$717)</f>
        <v>0</v>
      </c>
      <c r="AX179" s="160">
        <f>SUMPRODUCT((AX$3=المنصرف!$E$3:$E$717)*1,('بيان العهد والتسويات'!$C179=المنصرف!$C$3:$C$717)*1,المنصرف!$G$3:$G$717)</f>
        <v>0</v>
      </c>
      <c r="AY179" s="160">
        <f>SUMPRODUCT((AX$3=المنصرف!$E$3:$E$717)*1,('بيان العهد والتسويات'!$C179=المنصرف!$C$3:$C$717)*1,المنصرف!$J$3:$J$717)</f>
        <v>0</v>
      </c>
      <c r="AZ179" s="160">
        <f>SUMPRODUCT((AZ$3=المنصرف!$E$3:$E$717)*1,('بيان العهد والتسويات'!$C179=المنصرف!$C$3:$C$717)*1,المنصرف!$G$3:$G$717)</f>
        <v>0</v>
      </c>
      <c r="BA179" s="160">
        <f>SUMPRODUCT((AZ$3=المنصرف!$E$3:$E$717)*1,('بيان العهد والتسويات'!$C179=المنصرف!$C$3:$C$717)*1,المنصرف!$J$3:$J$717)</f>
        <v>0</v>
      </c>
      <c r="BB179" s="160">
        <f>SUMPRODUCT((BB$3=المنصرف!$E$3:$E$717)*1,('بيان العهد والتسويات'!$C179=المنصرف!$C$3:$C$717)*1,المنصرف!$G$3:$G$717)</f>
        <v>0</v>
      </c>
      <c r="BC179" s="160">
        <f>SUMPRODUCT((BB$3=المنصرف!$E$3:$E$717)*1,('بيان العهد والتسويات'!$C179=المنصرف!$C$3:$C$717)*1,المنصرف!$J$3:$J$717)</f>
        <v>0</v>
      </c>
      <c r="BD179" s="160">
        <f>SUMPRODUCT((BD$3=المنصرف!$E$3:$E$717)*1,('بيان العهد والتسويات'!$C179=المنصرف!$C$3:$C$717)*1,المنصرف!$G$3:$G$717)</f>
        <v>0</v>
      </c>
      <c r="BE179" s="160">
        <f>SUMPRODUCT((BD$3=المنصرف!$E$3:$E$717)*1,('بيان العهد والتسويات'!$C179=المنصرف!$C$3:$C$717)*1,المنصرف!$J$3:$J$717)</f>
        <v>0</v>
      </c>
      <c r="BF179" s="160">
        <f>SUMPRODUCT((BF$3=المنصرف!$E$3:$E$717)*1,('بيان العهد والتسويات'!$C179=المنصرف!$C$3:$C$717)*1,المنصرف!$G$3:$G$717)</f>
        <v>0</v>
      </c>
      <c r="BG179" s="160">
        <f>SUMPRODUCT((BF$3=المنصرف!$E$3:$E$717)*1,('بيان العهد والتسويات'!$C179=المنصرف!$C$3:$C$717)*1,المنصرف!$J$3:$J$717)</f>
        <v>0</v>
      </c>
      <c r="BH179" s="160">
        <f>SUMPRODUCT((BH$3=المنصرف!$E$3:$E$717)*1,('بيان العهد والتسويات'!$C179=المنصرف!$C$3:$C$717)*1,المنصرف!$G$3:$G$717)</f>
        <v>0</v>
      </c>
      <c r="BI179" s="160">
        <f>SUMPRODUCT((BH$3=المنصرف!$E$3:$E$717)*1,('بيان العهد والتسويات'!$C179=المنصرف!$C$3:$C$717)*1,المنصرف!$J$3:$J$717)</f>
        <v>0</v>
      </c>
      <c r="BJ179" s="160">
        <f>SUMPRODUCT((BJ$3=المنصرف!$E$3:$E$717)*1,('بيان العهد والتسويات'!$C179=المنصرف!$C$3:$C$717)*1,المنصرف!$G$3:$G$717)</f>
        <v>0</v>
      </c>
      <c r="BK179" s="160">
        <f>SUMPRODUCT((BJ$3=المنصرف!$E$3:$E$717)*1,('بيان العهد والتسويات'!$C179=المنصرف!$C$3:$C$717)*1,المنصرف!$J$3:$J$717)</f>
        <v>0</v>
      </c>
      <c r="BL179" s="160">
        <f>SUMPRODUCT((BL$3=المنصرف!$E$3:$E$717)*1,('بيان العهد والتسويات'!$C179=المنصرف!$C$3:$C$717)*1,المنصرف!$G$3:$G$717)</f>
        <v>0</v>
      </c>
      <c r="BM179" s="160">
        <f>SUMPRODUCT((BL$3=المنصرف!$E$3:$E$717)*1,('بيان العهد والتسويات'!$C179=المنصرف!$C$3:$C$717)*1,المنصرف!$J$3:$J$717)</f>
        <v>0</v>
      </c>
      <c r="BN179" s="160">
        <f>SUMPRODUCT((BN$3=المنصرف!$E$3:$E$717)*1,('بيان العهد والتسويات'!$C179=المنصرف!$C$3:$C$717)*1,المنصرف!$G$3:$G$717)</f>
        <v>0</v>
      </c>
      <c r="BO179" s="160">
        <f>SUMPRODUCT((BN$3=المنصرف!$E$3:$E$717)*1,('بيان العهد والتسويات'!$C179=المنصرف!$C$3:$C$717)*1,المنصرف!$J$3:$J$717)</f>
        <v>0</v>
      </c>
      <c r="BP179" s="160">
        <f>SUMPRODUCT((BP$3=المنصرف!$E$3:$E$717)*1,('بيان العهد والتسويات'!$C179=المنصرف!$C$3:$C$717)*1,المنصرف!$G$3:$G$717)</f>
        <v>0</v>
      </c>
      <c r="BQ179" s="160">
        <f>SUMPRODUCT((BP$3=المنصرف!$E$3:$E$717)*1,('بيان العهد والتسويات'!$C179=المنصرف!$C$3:$C$717)*1,المنصرف!$J$3:$J$717)</f>
        <v>0</v>
      </c>
      <c r="BR179" s="160">
        <f>SUMPRODUCT((BR$3=المنصرف!$E$3:$E$717)*1,('بيان العهد والتسويات'!$C179=المنصرف!$C$3:$C$717)*1,المنصرف!$G$3:$G$717)</f>
        <v>0</v>
      </c>
      <c r="BS179" s="160">
        <f>SUMPRODUCT((BR$3=المنصرف!$E$3:$E$717)*1,('بيان العهد والتسويات'!$C179=المنصرف!$C$3:$C$717)*1,المنصرف!$J$3:$J$717)</f>
        <v>0</v>
      </c>
      <c r="BT179" s="160">
        <f>SUMPRODUCT((BT$3=المنصرف!$E$3:$E$717)*1,('بيان العهد والتسويات'!$C179=المنصرف!$C$3:$C$717)*1,المنصرف!$G$3:$G$717)</f>
        <v>0</v>
      </c>
      <c r="BU179" s="160">
        <f>SUMPRODUCT((BT$3=المنصرف!$E$3:$E$717)*1,('بيان العهد والتسويات'!$C179=المنصرف!$C$3:$C$717)*1,المنصرف!$J$3:$J$717)</f>
        <v>0</v>
      </c>
      <c r="BV179" s="160">
        <f>SUMPRODUCT((BV$3=المنصرف!$E$3:$E$717)*1,('بيان العهد والتسويات'!$C179=المنصرف!$C$3:$C$717)*1,المنصرف!$G$3:$G$717)</f>
        <v>0</v>
      </c>
      <c r="BW179" s="160">
        <f>SUMPRODUCT((BV$3=المنصرف!$E$3:$E$717)*1,('بيان العهد والتسويات'!$C179=المنصرف!$C$3:$C$717)*1,المنصرف!$J$3:$J$717)</f>
        <v>0</v>
      </c>
      <c r="BX179" s="160">
        <f>SUMPRODUCT((BX$3=المنصرف!$E$3:$E$717)*1,('بيان العهد والتسويات'!$C179=المنصرف!$C$3:$C$717)*1,المنصرف!$G$3:$G$717)</f>
        <v>0</v>
      </c>
      <c r="BY179" s="160">
        <f>SUMPRODUCT((BX$3=المنصرف!$E$3:$E$717)*1,('بيان العهد والتسويات'!$C179=المنصرف!$C$3:$C$717)*1,المنصرف!$J$3:$J$717)</f>
        <v>0</v>
      </c>
      <c r="BZ179" s="160">
        <f>SUMPRODUCT((BZ$3=المنصرف!$E$3:$E$717)*1,('بيان العهد والتسويات'!$C179=المنصرف!$C$3:$C$717)*1,المنصرف!$G$3:$G$717)</f>
        <v>0</v>
      </c>
      <c r="CA179" s="160">
        <f>SUMPRODUCT((BZ$3=المنصرف!$E$3:$E$717)*1,('بيان العهد والتسويات'!$C179=المنصرف!$C$3:$C$717)*1,المنصرف!$J$3:$J$717)</f>
        <v>0</v>
      </c>
      <c r="CB179" s="160">
        <f>SUMPRODUCT((CB$3=المنصرف!$E$3:$E$717)*1,('بيان العهد والتسويات'!$C179=المنصرف!$C$3:$C$717)*1,المنصرف!$G$3:$G$717)</f>
        <v>0</v>
      </c>
      <c r="CC179" s="160">
        <f>SUMPRODUCT((CB$3=المنصرف!$E$3:$E$717)*1,('بيان العهد والتسويات'!$C179=المنصرف!$C$3:$C$717)*1,المنصرف!$J$3:$J$717)</f>
        <v>0</v>
      </c>
      <c r="CD179" s="160">
        <f>SUMPRODUCT((CD$3=المنصرف!$E$3:$E$717)*1,('بيان العهد والتسويات'!$C179=المنصرف!$C$3:$C$717)*1,المنصرف!$G$3:$G$717)</f>
        <v>0</v>
      </c>
      <c r="CE179" s="160">
        <f>SUMPRODUCT((CD$3=المنصرف!$E$3:$E$717)*1,('بيان العهد والتسويات'!$C179=المنصرف!$C$3:$C$717)*1,المنصرف!$J$3:$J$717)</f>
        <v>0</v>
      </c>
      <c r="CF179" s="160">
        <f>SUMPRODUCT((CF$3=المنصرف!$E$3:$E$717)*1,('بيان العهد والتسويات'!$C179=المنصرف!$C$3:$C$717)*1,المنصرف!$G$3:$G$717)</f>
        <v>0</v>
      </c>
      <c r="CG179" s="160">
        <f>SUMPRODUCT((CF$3=المنصرف!$E$3:$E$717)*1,('بيان العهد والتسويات'!$C179=المنصرف!$C$3:$C$717)*1,المنصرف!$J$3:$J$717)</f>
        <v>0</v>
      </c>
      <c r="CH179" s="160">
        <f>SUMPRODUCT((CH$3=المنصرف!$E$3:$E$717)*1,('بيان العهد والتسويات'!$C179=المنصرف!$C$3:$C$717)*1,المنصرف!$G$3:$G$717)</f>
        <v>0</v>
      </c>
      <c r="CI179" s="160">
        <f>SUMPRODUCT((CH$3=المنصرف!$E$3:$E$717)*1,('بيان العهد والتسويات'!$C179=المنصرف!$C$3:$C$717)*1,المنصرف!$J$3:$J$717)</f>
        <v>0</v>
      </c>
      <c r="CJ179" s="160">
        <f>SUMPRODUCT((CJ$3=المنصرف!$E$3:$E$717)*1,('بيان العهد والتسويات'!$C179=المنصرف!$C$3:$C$717)*1,المنصرف!$G$3:$G$717)</f>
        <v>0</v>
      </c>
      <c r="CK179" s="160">
        <f>SUMPRODUCT((CJ$3=المنصرف!$E$3:$E$717)*1,('بيان العهد والتسويات'!$C179=المنصرف!$C$3:$C$717)*1,المنصرف!$J$3:$J$717)</f>
        <v>0</v>
      </c>
      <c r="CL179" s="160">
        <f>SUMPRODUCT((CL$3=المنصرف!$E$3:$E$717)*1,('بيان العهد والتسويات'!$C179=المنصرف!$C$3:$C$717)*1,المنصرف!$G$3:$G$717)</f>
        <v>0</v>
      </c>
      <c r="CM179" s="160">
        <f>SUMPRODUCT((CL$3=المنصرف!$E$3:$E$717)*1,('بيان العهد والتسويات'!$C179=المنصرف!$C$3:$C$717)*1,المنصرف!$J$3:$J$717)</f>
        <v>0</v>
      </c>
      <c r="CN179" s="160">
        <f>SUMPRODUCT((CN$3=المنصرف!$E$3:$E$717)*1,('بيان العهد والتسويات'!$C179=المنصرف!$C$3:$C$717)*1,المنصرف!$G$3:$G$717)</f>
        <v>0</v>
      </c>
      <c r="CO179" s="160">
        <f>SUMPRODUCT((CN$3=المنصرف!$E$3:$E$717)*1,('بيان العهد والتسويات'!$C179=المنصرف!$C$3:$C$717)*1,المنصرف!$J$3:$J$717)</f>
        <v>0</v>
      </c>
      <c r="CP179" s="160">
        <f>SUMPRODUCT((CP$3=المنصرف!$E$3:$E$717)*1,('بيان العهد والتسويات'!$C179=المنصرف!$C$3:$C$717)*1,المنصرف!$G$3:$G$717)</f>
        <v>0</v>
      </c>
      <c r="CQ179" s="160">
        <f>SUMPRODUCT((CP$3=المنصرف!$E$3:$E$717)*1,('بيان العهد والتسويات'!$C179=المنصرف!$C$3:$C$717)*1,المنصرف!$J$3:$J$717)</f>
        <v>0</v>
      </c>
      <c r="CR179" s="160">
        <f>SUMPRODUCT((CR$3=المنصرف!$E$3:$E$717)*1,('بيان العهد والتسويات'!$C179=المنصرف!$C$3:$C$717)*1,المنصرف!$G$3:$G$717)</f>
        <v>0</v>
      </c>
      <c r="CS179" s="160">
        <f>SUMPRODUCT((CR$3=المنصرف!$E$3:$E$717)*1,('بيان العهد والتسويات'!$C179=المنصرف!$C$3:$C$717)*1,المنصرف!$J$3:$J$717)</f>
        <v>0</v>
      </c>
      <c r="CT179" s="160">
        <f>SUMPRODUCT((CT$3=المنصرف!$E$3:$E$717)*1,('بيان العهد والتسويات'!$C179=المنصرف!$C$3:$C$717)*1,المنصرف!$G$3:$G$717)</f>
        <v>0</v>
      </c>
      <c r="CU179" s="160">
        <f>SUMPRODUCT((CT$3=المنصرف!$E$3:$E$717)*1,('بيان العهد والتسويات'!$C179=المنصرف!$C$3:$C$717)*1,المنصرف!$J$3:$J$717)</f>
        <v>0</v>
      </c>
      <c r="CV179" s="160">
        <f>SUMPRODUCT((CV$3=المنصرف!$E$3:$E$717)*1,('بيان العهد والتسويات'!$C179=المنصرف!$C$3:$C$717)*1,المنصرف!$G$3:$G$717)</f>
        <v>0</v>
      </c>
      <c r="CW179" s="160">
        <f>SUMPRODUCT((CV$3=المنصرف!$E$3:$E$717)*1,('بيان العهد والتسويات'!$C179=المنصرف!$C$3:$C$717)*1,المنصرف!$J$3:$J$717)</f>
        <v>0</v>
      </c>
      <c r="CX179" s="160">
        <f>SUMPRODUCT((CX$3=المنصرف!$E$3:$E$717)*1,('بيان العهد والتسويات'!$C179=المنصرف!$C$3:$C$717)*1,المنصرف!$G$3:$G$717)</f>
        <v>0</v>
      </c>
      <c r="CY179" s="160">
        <f>SUMPRODUCT((CX$3=المنصرف!$E$3:$E$717)*1,('بيان العهد والتسويات'!$C179=المنصرف!$C$3:$C$717)*1,المنصرف!$J$3:$J$717)</f>
        <v>0</v>
      </c>
      <c r="CZ179" s="160">
        <f>SUMPRODUCT((CZ$3=المنصرف!$E$3:$E$717)*1,('بيان العهد والتسويات'!$C179=المنصرف!$C$3:$C$717)*1,المنصرف!$G$3:$G$717)</f>
        <v>0</v>
      </c>
      <c r="DA179" s="160">
        <f>SUMPRODUCT((CZ$3=المنصرف!$E$3:$E$717)*1,('بيان العهد والتسويات'!$C179=المنصرف!$C$3:$C$717)*1,المنصرف!$J$3:$J$717)</f>
        <v>0</v>
      </c>
    </row>
    <row r="180" spans="3:105" ht="20.25" x14ac:dyDescent="0.15">
      <c r="C180" s="134">
        <v>46012</v>
      </c>
      <c r="D180" s="121">
        <f>SUMPRODUCT(($D$3=المنصرف!$E$3:$E$717)*1,('بيان العهد والتسويات'!$C180=المنصرف!$C$3:$C$717)*1,المنصرف!$G$3:$G$717)</f>
        <v>0</v>
      </c>
      <c r="E180" s="122">
        <f>SUMPRODUCT(($D$3=المنصرف!$E$3:$E$717)*1,('بيان العهد والتسويات'!$C180=المنصرف!$C$3:$C$717)*1,المنصرف!$J$3:$J$717)</f>
        <v>0</v>
      </c>
      <c r="F180" s="124">
        <f>SUMPRODUCT(($F$3=المنصرف!$E$3:$E$717)*1,('بيان العهد والتسويات'!$C180=المنصرف!$C$3:$C$717)*1,المنصرف!$G$3:$G$717)</f>
        <v>0</v>
      </c>
      <c r="G180" s="123">
        <f>SUMPRODUCT(($F$3=المنصرف!$E$3:$E$717)*1,('بيان العهد والتسويات'!$C180=المنصرف!$C$3:$C$717)*1,المنصرف!$J$3:$J$717)</f>
        <v>0</v>
      </c>
      <c r="H180" s="121">
        <f>SUMPRODUCT(($H$3=المنصرف!$E$3:$E$717)*1,('بيان العهد والتسويات'!$C180=المنصرف!$C$3:$C$717)*1,المنصرف!$G$3:$G$717)</f>
        <v>0</v>
      </c>
      <c r="I180" s="122">
        <f>SUMPRODUCT(($H$3=المنصرف!$E$3:$E$717)*1,('بيان العهد والتسويات'!$C180=المنصرف!$C$3:$C$717)*1,المنصرف!$J$3:$J$717)</f>
        <v>0</v>
      </c>
      <c r="J180" s="124">
        <f>SUMPRODUCT(($J$3=المنصرف!$E$3:$E$717)*1,('بيان العهد والتسويات'!$C180=المنصرف!$C$3:$C$717)*1,المنصرف!$G$3:$G$717)</f>
        <v>0</v>
      </c>
      <c r="K180" s="123">
        <f>SUMPRODUCT(($J$3=المنصرف!$E$3:$E$717)*1,('بيان العهد والتسويات'!$C180=المنصرف!$C$3:$C$717)*1,المنصرف!$J$3:$J$717)</f>
        <v>0</v>
      </c>
      <c r="L180" s="121">
        <f>SUMPRODUCT(($L$3=المنصرف!$E$3:$E$717)*1,('بيان العهد والتسويات'!$C180=المنصرف!$C$3:$C$717)*1,المنصرف!$G$3:$G$717)</f>
        <v>0</v>
      </c>
      <c r="M180" s="122">
        <f>SUMPRODUCT(($L$3=المنصرف!$E$3:$E$717)*1,('بيان العهد والتسويات'!$C180=المنصرف!$C$3:$C$717)*1,المنصرف!$J$3:$J$717)</f>
        <v>0</v>
      </c>
      <c r="N180" s="124">
        <f>SUMPRODUCT(($N$3=المنصرف!$E$3:$E$717)*1,('بيان العهد والتسويات'!$C180=المنصرف!$C$3:$C$717)*1,المنصرف!$G$3:$G$717)</f>
        <v>0</v>
      </c>
      <c r="O180" s="123">
        <f>SUMPRODUCT(($N$3=المنصرف!$E$3:$E$717)*1,('بيان العهد والتسويات'!$C180=المنصرف!$C$3:$C$717)*1,المنصرف!$J$3:$J$717)</f>
        <v>0</v>
      </c>
      <c r="P180" s="121">
        <f>SUMPRODUCT(($P$3=المنصرف!$E$3:$E$717)*1,('بيان العهد والتسويات'!$C180=المنصرف!$C$3:$C$717)*1,المنصرف!$G$3:$G$717)</f>
        <v>0</v>
      </c>
      <c r="Q180" s="122">
        <f>SUMPRODUCT(($P$3=المنصرف!$E$3:$E$717)*1,('بيان العهد والتسويات'!$C180=المنصرف!$C$3:$C$717)*1,المنصرف!$J$3:$J$717)</f>
        <v>0</v>
      </c>
      <c r="R180" s="124">
        <f>SUMPRODUCT(($R$3=المنصرف!$E$3:$E$717)*1,('بيان العهد والتسويات'!$C180=المنصرف!$C$3:$C$717)*1,المنصرف!$G$3:$G$717)</f>
        <v>0</v>
      </c>
      <c r="S180" s="123">
        <f>SUMPRODUCT(($R$3=المنصرف!$E$3:$E$717)*1,('بيان العهد والتسويات'!$C180=المنصرف!$C$3:$C$717)*1,المنصرف!$J$3:$J$717)</f>
        <v>0</v>
      </c>
      <c r="T180" s="121">
        <f>SUMPRODUCT(($T$3=المنصرف!$E$3:$E$717)*1,('بيان العهد والتسويات'!$C180=المنصرف!$C$3:$C$717)*1,المنصرف!$G$3:$G$717)</f>
        <v>0</v>
      </c>
      <c r="U180" s="122">
        <f>SUMPRODUCT(($T$3=المنصرف!$E$3:$E$717)*1,('بيان العهد والتسويات'!$C180=المنصرف!$C$3:$C$717)*1,المنصرف!$J$3:$J$717)</f>
        <v>0</v>
      </c>
      <c r="V180" s="124">
        <f>SUMPRODUCT(($V$3=المنصرف!$E$3:$E$717)*1,('بيان العهد والتسويات'!$C180=المنصرف!$C$3:$C$717)*1,المنصرف!$G$3:$G$717)</f>
        <v>0</v>
      </c>
      <c r="W180" s="123">
        <f>SUMPRODUCT(($V$3=المنصرف!$E$3:$E$717)*1,('بيان العهد والتسويات'!$C180=المنصرف!$C$3:$C$717)*1,المنصرف!$J$3:$J$717)</f>
        <v>0</v>
      </c>
      <c r="X180" s="121">
        <f>SUMPRODUCT(($X$3=المنصرف!$E$3:$E$717)*1,('بيان العهد والتسويات'!$C180=المنصرف!$C$3:$C$717)*1,المنصرف!$G$3:$G$717)</f>
        <v>0</v>
      </c>
      <c r="Y180" s="122">
        <f>SUMPRODUCT(($X$3=المنصرف!$E$3:$E$717)*1,('بيان العهد والتسويات'!$C180=المنصرف!$C$3:$C$717)*1,المنصرف!$J$3:$J$717)</f>
        <v>0</v>
      </c>
      <c r="Z180" s="124">
        <f>SUMPRODUCT(($Z$3=المنصرف!$E$3:$E$717)*1,('بيان العهد والتسويات'!$C180=المنصرف!$C$3:$C$717)*1,المنصرف!$G$3:$G$717)</f>
        <v>0</v>
      </c>
      <c r="AA180" s="123">
        <f>SUMPRODUCT(($Z$3=المنصرف!$E$3:$E$717)*1,('بيان العهد والتسويات'!$C180=المنصرف!$C$3:$C$717)*1,المنصرف!$J$3:$J$717)</f>
        <v>0</v>
      </c>
      <c r="AB180" s="121">
        <f>SUMPRODUCT(($AB$3=المنصرف!$E$3:$E$717)*1,('بيان العهد والتسويات'!$C180=المنصرف!$C$3:$C$717)*1,المنصرف!$G$3:$G$717)</f>
        <v>0</v>
      </c>
      <c r="AC180" s="122">
        <f>SUMPRODUCT(($AB$3=المنصرف!$E$3:$E$717)*1,('بيان العهد والتسويات'!$C180=المنصرف!$C$3:$C$717)*1,المنصرف!$J$3:$J$717)</f>
        <v>0</v>
      </c>
      <c r="AD180" s="124">
        <f>SUMPRODUCT(($AD$3=المنصرف!$E$3:$E$717)*1,('بيان العهد والتسويات'!$C180=المنصرف!$C$3:$C$717)*1,المنصرف!$G$3:$G$717)</f>
        <v>0</v>
      </c>
      <c r="AE180" s="123">
        <f>SUMPRODUCT(($AD$3=المنصرف!$E$3:$E$717)*1,('بيان العهد والتسويات'!$C180=المنصرف!$C$3:$C$717)*1,المنصرف!$J$3:$J$717)</f>
        <v>0</v>
      </c>
      <c r="AF180" s="121">
        <f>SUMPRODUCT(($AF$3=المنصرف!$E$3:$E$717)*1,('بيان العهد والتسويات'!$C180=المنصرف!$C$3:$C$717)*1,المنصرف!$G$3:$G$717)</f>
        <v>0</v>
      </c>
      <c r="AG180" s="122">
        <f>SUMPRODUCT(($AF$3=المنصرف!$E$3:$E$717)*1,('بيان العهد والتسويات'!$C180=المنصرف!$C$3:$C$717)*1,المنصرف!$J$3:$J$717)</f>
        <v>0</v>
      </c>
      <c r="AH180" s="124">
        <f>SUMPRODUCT(($AH$3=المنصرف!$E$3:$E$717)*1,('بيان العهد والتسويات'!$C180=المنصرف!$C$3:$C$717)*1,المنصرف!$G$3:$G$717)</f>
        <v>0</v>
      </c>
      <c r="AI180" s="123">
        <f>SUMPRODUCT(($AH$3=المنصرف!$E$3:$E$717)*1,('بيان العهد والتسويات'!$C180=المنصرف!$C$3:$C$717)*1,المنصرف!$J$3:$J$717)</f>
        <v>0</v>
      </c>
      <c r="AJ180" s="145">
        <f>SUMPRODUCT((AJ$3=المنصرف!$E$3:$E$717)*1,('بيان العهد والتسويات'!$C180=المنصرف!$C$3:$C$717)*1,المنصرف!$G$3:$G$717)</f>
        <v>0</v>
      </c>
      <c r="AK180" s="145">
        <f>SUMPRODUCT((AJ$3=المنصرف!$E$3:$E$717)*1,('بيان العهد والتسويات'!$C180=المنصرف!$C$3:$C$717)*1,المنصرف!$J$3:$J$717)</f>
        <v>0</v>
      </c>
      <c r="AL180" s="161">
        <f>SUMPRODUCT((AL$3=المنصرف!$E$3:$E$717)*1,('بيان العهد والتسويات'!$C180=المنصرف!$C$3:$C$717)*1,المنصرف!$G$3:$G$717)</f>
        <v>0</v>
      </c>
      <c r="AM180" s="161">
        <f>SUMPRODUCT((AL$3=المنصرف!$E$3:$E$717)*1,('بيان العهد والتسويات'!$C180=المنصرف!$C$3:$C$717)*1,المنصرف!$J$3:$J$717)</f>
        <v>0</v>
      </c>
      <c r="AN180" s="160">
        <f>SUMPRODUCT((AN$3=المنصرف!$E$3:$E$717)*1,('بيان العهد والتسويات'!$C180=المنصرف!$C$3:$C$717)*1,المنصرف!$G$3:$G$717)</f>
        <v>0</v>
      </c>
      <c r="AO180" s="160">
        <f>SUMPRODUCT((AN$3=المنصرف!$E$3:$E$717)*1,('بيان العهد والتسويات'!$C180=المنصرف!$C$3:$C$717)*1,المنصرف!$J$3:$J$717)</f>
        <v>0</v>
      </c>
      <c r="AP180" s="160">
        <f>SUMPRODUCT((AP$3=المنصرف!$E$3:$E$717)*1,('بيان العهد والتسويات'!$C180=المنصرف!$C$3:$C$717)*1,المنصرف!$G$3:$G$717)</f>
        <v>0</v>
      </c>
      <c r="AQ180" s="160">
        <f>SUMPRODUCT((AP$3=المنصرف!$E$3:$E$717)*1,('بيان العهد والتسويات'!$C180=المنصرف!$C$3:$C$717)*1,المنصرف!$J$3:$J$717)</f>
        <v>0</v>
      </c>
      <c r="AR180" s="160">
        <f>SUMPRODUCT((AR$3=المنصرف!$E$3:$E$717)*1,('بيان العهد والتسويات'!$C180=المنصرف!$C$3:$C$717)*1,المنصرف!$G$3:$G$717)</f>
        <v>0</v>
      </c>
      <c r="AS180" s="160">
        <f>SUMPRODUCT((AR$3=المنصرف!$E$3:$E$717)*1,('بيان العهد والتسويات'!$C180=المنصرف!$C$3:$C$717)*1,المنصرف!$J$3:$J$717)</f>
        <v>0</v>
      </c>
      <c r="AT180" s="160">
        <f>SUMPRODUCT((AT$3=المنصرف!$E$3:$E$717)*1,('بيان العهد والتسويات'!$C180=المنصرف!$C$3:$C$717)*1,المنصرف!$G$3:$G$717)</f>
        <v>0</v>
      </c>
      <c r="AU180" s="160">
        <f>SUMPRODUCT((AT$3=المنصرف!$E$3:$E$717)*1,('بيان العهد والتسويات'!$C180=المنصرف!$C$3:$C$717)*1,المنصرف!$J$3:$J$717)</f>
        <v>0</v>
      </c>
      <c r="AV180" s="160">
        <f>SUMPRODUCT((AV$3=المنصرف!$E$3:$E$717)*1,('بيان العهد والتسويات'!$C180=المنصرف!$C$3:$C$717)*1,المنصرف!$G$3:$G$717)</f>
        <v>0</v>
      </c>
      <c r="AW180" s="160">
        <f>SUMPRODUCT((AV$3=المنصرف!$E$3:$E$717)*1,('بيان العهد والتسويات'!$C180=المنصرف!$C$3:$C$717)*1,المنصرف!$J$3:$J$717)</f>
        <v>0</v>
      </c>
      <c r="AX180" s="160">
        <f>SUMPRODUCT((AX$3=المنصرف!$E$3:$E$717)*1,('بيان العهد والتسويات'!$C180=المنصرف!$C$3:$C$717)*1,المنصرف!$G$3:$G$717)</f>
        <v>0</v>
      </c>
      <c r="AY180" s="160">
        <f>SUMPRODUCT((AX$3=المنصرف!$E$3:$E$717)*1,('بيان العهد والتسويات'!$C180=المنصرف!$C$3:$C$717)*1,المنصرف!$J$3:$J$717)</f>
        <v>0</v>
      </c>
      <c r="AZ180" s="160">
        <f>SUMPRODUCT((AZ$3=المنصرف!$E$3:$E$717)*1,('بيان العهد والتسويات'!$C180=المنصرف!$C$3:$C$717)*1,المنصرف!$G$3:$G$717)</f>
        <v>0</v>
      </c>
      <c r="BA180" s="160">
        <f>SUMPRODUCT((AZ$3=المنصرف!$E$3:$E$717)*1,('بيان العهد والتسويات'!$C180=المنصرف!$C$3:$C$717)*1,المنصرف!$J$3:$J$717)</f>
        <v>0</v>
      </c>
      <c r="BB180" s="160">
        <f>SUMPRODUCT((BB$3=المنصرف!$E$3:$E$717)*1,('بيان العهد والتسويات'!$C180=المنصرف!$C$3:$C$717)*1,المنصرف!$G$3:$G$717)</f>
        <v>0</v>
      </c>
      <c r="BC180" s="160">
        <f>SUMPRODUCT((BB$3=المنصرف!$E$3:$E$717)*1,('بيان العهد والتسويات'!$C180=المنصرف!$C$3:$C$717)*1,المنصرف!$J$3:$J$717)</f>
        <v>0</v>
      </c>
      <c r="BD180" s="160">
        <f>SUMPRODUCT((BD$3=المنصرف!$E$3:$E$717)*1,('بيان العهد والتسويات'!$C180=المنصرف!$C$3:$C$717)*1,المنصرف!$G$3:$G$717)</f>
        <v>0</v>
      </c>
      <c r="BE180" s="160">
        <f>SUMPRODUCT((BD$3=المنصرف!$E$3:$E$717)*1,('بيان العهد والتسويات'!$C180=المنصرف!$C$3:$C$717)*1,المنصرف!$J$3:$J$717)</f>
        <v>0</v>
      </c>
      <c r="BF180" s="160">
        <f>SUMPRODUCT((BF$3=المنصرف!$E$3:$E$717)*1,('بيان العهد والتسويات'!$C180=المنصرف!$C$3:$C$717)*1,المنصرف!$G$3:$G$717)</f>
        <v>0</v>
      </c>
      <c r="BG180" s="160">
        <f>SUMPRODUCT((BF$3=المنصرف!$E$3:$E$717)*1,('بيان العهد والتسويات'!$C180=المنصرف!$C$3:$C$717)*1,المنصرف!$J$3:$J$717)</f>
        <v>0</v>
      </c>
      <c r="BH180" s="160">
        <f>SUMPRODUCT((BH$3=المنصرف!$E$3:$E$717)*1,('بيان العهد والتسويات'!$C180=المنصرف!$C$3:$C$717)*1,المنصرف!$G$3:$G$717)</f>
        <v>0</v>
      </c>
      <c r="BI180" s="160">
        <f>SUMPRODUCT((BH$3=المنصرف!$E$3:$E$717)*1,('بيان العهد والتسويات'!$C180=المنصرف!$C$3:$C$717)*1,المنصرف!$J$3:$J$717)</f>
        <v>0</v>
      </c>
      <c r="BJ180" s="160">
        <f>SUMPRODUCT((BJ$3=المنصرف!$E$3:$E$717)*1,('بيان العهد والتسويات'!$C180=المنصرف!$C$3:$C$717)*1,المنصرف!$G$3:$G$717)</f>
        <v>0</v>
      </c>
      <c r="BK180" s="160">
        <f>SUMPRODUCT((BJ$3=المنصرف!$E$3:$E$717)*1,('بيان العهد والتسويات'!$C180=المنصرف!$C$3:$C$717)*1,المنصرف!$J$3:$J$717)</f>
        <v>0</v>
      </c>
      <c r="BL180" s="160">
        <f>SUMPRODUCT((BL$3=المنصرف!$E$3:$E$717)*1,('بيان العهد والتسويات'!$C180=المنصرف!$C$3:$C$717)*1,المنصرف!$G$3:$G$717)</f>
        <v>0</v>
      </c>
      <c r="BM180" s="160">
        <f>SUMPRODUCT((BL$3=المنصرف!$E$3:$E$717)*1,('بيان العهد والتسويات'!$C180=المنصرف!$C$3:$C$717)*1,المنصرف!$J$3:$J$717)</f>
        <v>0</v>
      </c>
      <c r="BN180" s="160">
        <f>SUMPRODUCT((BN$3=المنصرف!$E$3:$E$717)*1,('بيان العهد والتسويات'!$C180=المنصرف!$C$3:$C$717)*1,المنصرف!$G$3:$G$717)</f>
        <v>0</v>
      </c>
      <c r="BO180" s="160">
        <f>SUMPRODUCT((BN$3=المنصرف!$E$3:$E$717)*1,('بيان العهد والتسويات'!$C180=المنصرف!$C$3:$C$717)*1,المنصرف!$J$3:$J$717)</f>
        <v>0</v>
      </c>
      <c r="BP180" s="160">
        <f>SUMPRODUCT((BP$3=المنصرف!$E$3:$E$717)*1,('بيان العهد والتسويات'!$C180=المنصرف!$C$3:$C$717)*1,المنصرف!$G$3:$G$717)</f>
        <v>0</v>
      </c>
      <c r="BQ180" s="160">
        <f>SUMPRODUCT((BP$3=المنصرف!$E$3:$E$717)*1,('بيان العهد والتسويات'!$C180=المنصرف!$C$3:$C$717)*1,المنصرف!$J$3:$J$717)</f>
        <v>0</v>
      </c>
      <c r="BR180" s="160">
        <f>SUMPRODUCT((BR$3=المنصرف!$E$3:$E$717)*1,('بيان العهد والتسويات'!$C180=المنصرف!$C$3:$C$717)*1,المنصرف!$G$3:$G$717)</f>
        <v>0</v>
      </c>
      <c r="BS180" s="160">
        <f>SUMPRODUCT((BR$3=المنصرف!$E$3:$E$717)*1,('بيان العهد والتسويات'!$C180=المنصرف!$C$3:$C$717)*1,المنصرف!$J$3:$J$717)</f>
        <v>0</v>
      </c>
      <c r="BT180" s="160">
        <f>SUMPRODUCT((BT$3=المنصرف!$E$3:$E$717)*1,('بيان العهد والتسويات'!$C180=المنصرف!$C$3:$C$717)*1,المنصرف!$G$3:$G$717)</f>
        <v>0</v>
      </c>
      <c r="BU180" s="160">
        <f>SUMPRODUCT((BT$3=المنصرف!$E$3:$E$717)*1,('بيان العهد والتسويات'!$C180=المنصرف!$C$3:$C$717)*1,المنصرف!$J$3:$J$717)</f>
        <v>0</v>
      </c>
      <c r="BV180" s="160">
        <f>SUMPRODUCT((BV$3=المنصرف!$E$3:$E$717)*1,('بيان العهد والتسويات'!$C180=المنصرف!$C$3:$C$717)*1,المنصرف!$G$3:$G$717)</f>
        <v>0</v>
      </c>
      <c r="BW180" s="160">
        <f>SUMPRODUCT((BV$3=المنصرف!$E$3:$E$717)*1,('بيان العهد والتسويات'!$C180=المنصرف!$C$3:$C$717)*1,المنصرف!$J$3:$J$717)</f>
        <v>0</v>
      </c>
      <c r="BX180" s="160">
        <f>SUMPRODUCT((BX$3=المنصرف!$E$3:$E$717)*1,('بيان العهد والتسويات'!$C180=المنصرف!$C$3:$C$717)*1,المنصرف!$G$3:$G$717)</f>
        <v>0</v>
      </c>
      <c r="BY180" s="160">
        <f>SUMPRODUCT((BX$3=المنصرف!$E$3:$E$717)*1,('بيان العهد والتسويات'!$C180=المنصرف!$C$3:$C$717)*1,المنصرف!$J$3:$J$717)</f>
        <v>0</v>
      </c>
      <c r="BZ180" s="160">
        <f>SUMPRODUCT((BZ$3=المنصرف!$E$3:$E$717)*1,('بيان العهد والتسويات'!$C180=المنصرف!$C$3:$C$717)*1,المنصرف!$G$3:$G$717)</f>
        <v>0</v>
      </c>
      <c r="CA180" s="160">
        <f>SUMPRODUCT((BZ$3=المنصرف!$E$3:$E$717)*1,('بيان العهد والتسويات'!$C180=المنصرف!$C$3:$C$717)*1,المنصرف!$J$3:$J$717)</f>
        <v>0</v>
      </c>
      <c r="CB180" s="160">
        <f>SUMPRODUCT((CB$3=المنصرف!$E$3:$E$717)*1,('بيان العهد والتسويات'!$C180=المنصرف!$C$3:$C$717)*1,المنصرف!$G$3:$G$717)</f>
        <v>0</v>
      </c>
      <c r="CC180" s="160">
        <f>SUMPRODUCT((CB$3=المنصرف!$E$3:$E$717)*1,('بيان العهد والتسويات'!$C180=المنصرف!$C$3:$C$717)*1,المنصرف!$J$3:$J$717)</f>
        <v>0</v>
      </c>
      <c r="CD180" s="160">
        <f>SUMPRODUCT((CD$3=المنصرف!$E$3:$E$717)*1,('بيان العهد والتسويات'!$C180=المنصرف!$C$3:$C$717)*1,المنصرف!$G$3:$G$717)</f>
        <v>0</v>
      </c>
      <c r="CE180" s="160">
        <f>SUMPRODUCT((CD$3=المنصرف!$E$3:$E$717)*1,('بيان العهد والتسويات'!$C180=المنصرف!$C$3:$C$717)*1,المنصرف!$J$3:$J$717)</f>
        <v>0</v>
      </c>
      <c r="CF180" s="160">
        <f>SUMPRODUCT((CF$3=المنصرف!$E$3:$E$717)*1,('بيان العهد والتسويات'!$C180=المنصرف!$C$3:$C$717)*1,المنصرف!$G$3:$G$717)</f>
        <v>0</v>
      </c>
      <c r="CG180" s="160">
        <f>SUMPRODUCT((CF$3=المنصرف!$E$3:$E$717)*1,('بيان العهد والتسويات'!$C180=المنصرف!$C$3:$C$717)*1,المنصرف!$J$3:$J$717)</f>
        <v>0</v>
      </c>
      <c r="CH180" s="160">
        <f>SUMPRODUCT((CH$3=المنصرف!$E$3:$E$717)*1,('بيان العهد والتسويات'!$C180=المنصرف!$C$3:$C$717)*1,المنصرف!$G$3:$G$717)</f>
        <v>0</v>
      </c>
      <c r="CI180" s="160">
        <f>SUMPRODUCT((CH$3=المنصرف!$E$3:$E$717)*1,('بيان العهد والتسويات'!$C180=المنصرف!$C$3:$C$717)*1,المنصرف!$J$3:$J$717)</f>
        <v>0</v>
      </c>
      <c r="CJ180" s="160">
        <f>SUMPRODUCT((CJ$3=المنصرف!$E$3:$E$717)*1,('بيان العهد والتسويات'!$C180=المنصرف!$C$3:$C$717)*1,المنصرف!$G$3:$G$717)</f>
        <v>0</v>
      </c>
      <c r="CK180" s="160">
        <f>SUMPRODUCT((CJ$3=المنصرف!$E$3:$E$717)*1,('بيان العهد والتسويات'!$C180=المنصرف!$C$3:$C$717)*1,المنصرف!$J$3:$J$717)</f>
        <v>0</v>
      </c>
      <c r="CL180" s="160">
        <f>SUMPRODUCT((CL$3=المنصرف!$E$3:$E$717)*1,('بيان العهد والتسويات'!$C180=المنصرف!$C$3:$C$717)*1,المنصرف!$G$3:$G$717)</f>
        <v>0</v>
      </c>
      <c r="CM180" s="160">
        <f>SUMPRODUCT((CL$3=المنصرف!$E$3:$E$717)*1,('بيان العهد والتسويات'!$C180=المنصرف!$C$3:$C$717)*1,المنصرف!$J$3:$J$717)</f>
        <v>0</v>
      </c>
      <c r="CN180" s="160">
        <f>SUMPRODUCT((CN$3=المنصرف!$E$3:$E$717)*1,('بيان العهد والتسويات'!$C180=المنصرف!$C$3:$C$717)*1,المنصرف!$G$3:$G$717)</f>
        <v>0</v>
      </c>
      <c r="CO180" s="160">
        <f>SUMPRODUCT((CN$3=المنصرف!$E$3:$E$717)*1,('بيان العهد والتسويات'!$C180=المنصرف!$C$3:$C$717)*1,المنصرف!$J$3:$J$717)</f>
        <v>0</v>
      </c>
      <c r="CP180" s="160">
        <f>SUMPRODUCT((CP$3=المنصرف!$E$3:$E$717)*1,('بيان العهد والتسويات'!$C180=المنصرف!$C$3:$C$717)*1,المنصرف!$G$3:$G$717)</f>
        <v>0</v>
      </c>
      <c r="CQ180" s="160">
        <f>SUMPRODUCT((CP$3=المنصرف!$E$3:$E$717)*1,('بيان العهد والتسويات'!$C180=المنصرف!$C$3:$C$717)*1,المنصرف!$J$3:$J$717)</f>
        <v>0</v>
      </c>
      <c r="CR180" s="160">
        <f>SUMPRODUCT((CR$3=المنصرف!$E$3:$E$717)*1,('بيان العهد والتسويات'!$C180=المنصرف!$C$3:$C$717)*1,المنصرف!$G$3:$G$717)</f>
        <v>0</v>
      </c>
      <c r="CS180" s="160">
        <f>SUMPRODUCT((CR$3=المنصرف!$E$3:$E$717)*1,('بيان العهد والتسويات'!$C180=المنصرف!$C$3:$C$717)*1,المنصرف!$J$3:$J$717)</f>
        <v>0</v>
      </c>
      <c r="CT180" s="160">
        <f>SUMPRODUCT((CT$3=المنصرف!$E$3:$E$717)*1,('بيان العهد والتسويات'!$C180=المنصرف!$C$3:$C$717)*1,المنصرف!$G$3:$G$717)</f>
        <v>0</v>
      </c>
      <c r="CU180" s="160">
        <f>SUMPRODUCT((CT$3=المنصرف!$E$3:$E$717)*1,('بيان العهد والتسويات'!$C180=المنصرف!$C$3:$C$717)*1,المنصرف!$J$3:$J$717)</f>
        <v>0</v>
      </c>
      <c r="CV180" s="160">
        <f>SUMPRODUCT((CV$3=المنصرف!$E$3:$E$717)*1,('بيان العهد والتسويات'!$C180=المنصرف!$C$3:$C$717)*1,المنصرف!$G$3:$G$717)</f>
        <v>0</v>
      </c>
      <c r="CW180" s="160">
        <f>SUMPRODUCT((CV$3=المنصرف!$E$3:$E$717)*1,('بيان العهد والتسويات'!$C180=المنصرف!$C$3:$C$717)*1,المنصرف!$J$3:$J$717)</f>
        <v>0</v>
      </c>
      <c r="CX180" s="160">
        <f>SUMPRODUCT((CX$3=المنصرف!$E$3:$E$717)*1,('بيان العهد والتسويات'!$C180=المنصرف!$C$3:$C$717)*1,المنصرف!$G$3:$G$717)</f>
        <v>0</v>
      </c>
      <c r="CY180" s="160">
        <f>SUMPRODUCT((CX$3=المنصرف!$E$3:$E$717)*1,('بيان العهد والتسويات'!$C180=المنصرف!$C$3:$C$717)*1,المنصرف!$J$3:$J$717)</f>
        <v>0</v>
      </c>
      <c r="CZ180" s="160">
        <f>SUMPRODUCT((CZ$3=المنصرف!$E$3:$E$717)*1,('بيان العهد والتسويات'!$C180=المنصرف!$C$3:$C$717)*1,المنصرف!$G$3:$G$717)</f>
        <v>0</v>
      </c>
      <c r="DA180" s="160">
        <f>SUMPRODUCT((CZ$3=المنصرف!$E$3:$E$717)*1,('بيان العهد والتسويات'!$C180=المنصرف!$C$3:$C$717)*1,المنصرف!$J$3:$J$717)</f>
        <v>0</v>
      </c>
    </row>
    <row r="181" spans="3:105" ht="20.25" x14ac:dyDescent="0.15">
      <c r="C181" s="134">
        <v>46013</v>
      </c>
      <c r="D181" s="121">
        <f>SUMPRODUCT(($D$3=المنصرف!$E$3:$E$717)*1,('بيان العهد والتسويات'!$C181=المنصرف!$C$3:$C$717)*1,المنصرف!$G$3:$G$717)</f>
        <v>0</v>
      </c>
      <c r="E181" s="122">
        <f>SUMPRODUCT(($D$3=المنصرف!$E$3:$E$717)*1,('بيان العهد والتسويات'!$C181=المنصرف!$C$3:$C$717)*1,المنصرف!$J$3:$J$717)</f>
        <v>0</v>
      </c>
      <c r="F181" s="124">
        <f>SUMPRODUCT(($F$3=المنصرف!$E$3:$E$717)*1,('بيان العهد والتسويات'!$C181=المنصرف!$C$3:$C$717)*1,المنصرف!$G$3:$G$717)</f>
        <v>0</v>
      </c>
      <c r="G181" s="123">
        <f>SUMPRODUCT(($F$3=المنصرف!$E$3:$E$717)*1,('بيان العهد والتسويات'!$C181=المنصرف!$C$3:$C$717)*1,المنصرف!$J$3:$J$717)</f>
        <v>0</v>
      </c>
      <c r="H181" s="121">
        <f>SUMPRODUCT(($H$3=المنصرف!$E$3:$E$717)*1,('بيان العهد والتسويات'!$C181=المنصرف!$C$3:$C$717)*1,المنصرف!$G$3:$G$717)</f>
        <v>0</v>
      </c>
      <c r="I181" s="122">
        <f>SUMPRODUCT(($H$3=المنصرف!$E$3:$E$717)*1,('بيان العهد والتسويات'!$C181=المنصرف!$C$3:$C$717)*1,المنصرف!$J$3:$J$717)</f>
        <v>0</v>
      </c>
      <c r="J181" s="124">
        <f>SUMPRODUCT(($J$3=المنصرف!$E$3:$E$717)*1,('بيان العهد والتسويات'!$C181=المنصرف!$C$3:$C$717)*1,المنصرف!$G$3:$G$717)</f>
        <v>0</v>
      </c>
      <c r="K181" s="123">
        <f>SUMPRODUCT(($J$3=المنصرف!$E$3:$E$717)*1,('بيان العهد والتسويات'!$C181=المنصرف!$C$3:$C$717)*1,المنصرف!$J$3:$J$717)</f>
        <v>0</v>
      </c>
      <c r="L181" s="121">
        <f>SUMPRODUCT(($L$3=المنصرف!$E$3:$E$717)*1,('بيان العهد والتسويات'!$C181=المنصرف!$C$3:$C$717)*1,المنصرف!$G$3:$G$717)</f>
        <v>0</v>
      </c>
      <c r="M181" s="122">
        <f>SUMPRODUCT(($L$3=المنصرف!$E$3:$E$717)*1,('بيان العهد والتسويات'!$C181=المنصرف!$C$3:$C$717)*1,المنصرف!$J$3:$J$717)</f>
        <v>0</v>
      </c>
      <c r="N181" s="124">
        <f>SUMPRODUCT(($N$3=المنصرف!$E$3:$E$717)*1,('بيان العهد والتسويات'!$C181=المنصرف!$C$3:$C$717)*1,المنصرف!$G$3:$G$717)</f>
        <v>0</v>
      </c>
      <c r="O181" s="123">
        <f>SUMPRODUCT(($N$3=المنصرف!$E$3:$E$717)*1,('بيان العهد والتسويات'!$C181=المنصرف!$C$3:$C$717)*1,المنصرف!$J$3:$J$717)</f>
        <v>0</v>
      </c>
      <c r="P181" s="121">
        <f>SUMPRODUCT(($P$3=المنصرف!$E$3:$E$717)*1,('بيان العهد والتسويات'!$C181=المنصرف!$C$3:$C$717)*1,المنصرف!$G$3:$G$717)</f>
        <v>0</v>
      </c>
      <c r="Q181" s="122">
        <f>SUMPRODUCT(($P$3=المنصرف!$E$3:$E$717)*1,('بيان العهد والتسويات'!$C181=المنصرف!$C$3:$C$717)*1,المنصرف!$J$3:$J$717)</f>
        <v>0</v>
      </c>
      <c r="R181" s="124">
        <f>SUMPRODUCT(($R$3=المنصرف!$E$3:$E$717)*1,('بيان العهد والتسويات'!$C181=المنصرف!$C$3:$C$717)*1,المنصرف!$G$3:$G$717)</f>
        <v>0</v>
      </c>
      <c r="S181" s="123">
        <f>SUMPRODUCT(($R$3=المنصرف!$E$3:$E$717)*1,('بيان العهد والتسويات'!$C181=المنصرف!$C$3:$C$717)*1,المنصرف!$J$3:$J$717)</f>
        <v>0</v>
      </c>
      <c r="T181" s="121">
        <f>SUMPRODUCT(($T$3=المنصرف!$E$3:$E$717)*1,('بيان العهد والتسويات'!$C181=المنصرف!$C$3:$C$717)*1,المنصرف!$G$3:$G$717)</f>
        <v>0</v>
      </c>
      <c r="U181" s="122">
        <f>SUMPRODUCT(($T$3=المنصرف!$E$3:$E$717)*1,('بيان العهد والتسويات'!$C181=المنصرف!$C$3:$C$717)*1,المنصرف!$J$3:$J$717)</f>
        <v>0</v>
      </c>
      <c r="V181" s="124">
        <f>SUMPRODUCT(($V$3=المنصرف!$E$3:$E$717)*1,('بيان العهد والتسويات'!$C181=المنصرف!$C$3:$C$717)*1,المنصرف!$G$3:$G$717)</f>
        <v>0</v>
      </c>
      <c r="W181" s="123">
        <f>SUMPRODUCT(($V$3=المنصرف!$E$3:$E$717)*1,('بيان العهد والتسويات'!$C181=المنصرف!$C$3:$C$717)*1,المنصرف!$J$3:$J$717)</f>
        <v>0</v>
      </c>
      <c r="X181" s="121">
        <f>SUMPRODUCT(($X$3=المنصرف!$E$3:$E$717)*1,('بيان العهد والتسويات'!$C181=المنصرف!$C$3:$C$717)*1,المنصرف!$G$3:$G$717)</f>
        <v>0</v>
      </c>
      <c r="Y181" s="122">
        <f>SUMPRODUCT(($X$3=المنصرف!$E$3:$E$717)*1,('بيان العهد والتسويات'!$C181=المنصرف!$C$3:$C$717)*1,المنصرف!$J$3:$J$717)</f>
        <v>0</v>
      </c>
      <c r="Z181" s="124">
        <f>SUMPRODUCT(($Z$3=المنصرف!$E$3:$E$717)*1,('بيان العهد والتسويات'!$C181=المنصرف!$C$3:$C$717)*1,المنصرف!$G$3:$G$717)</f>
        <v>0</v>
      </c>
      <c r="AA181" s="123">
        <f>SUMPRODUCT(($Z$3=المنصرف!$E$3:$E$717)*1,('بيان العهد والتسويات'!$C181=المنصرف!$C$3:$C$717)*1,المنصرف!$J$3:$J$717)</f>
        <v>0</v>
      </c>
      <c r="AB181" s="121">
        <f>SUMPRODUCT(($AB$3=المنصرف!$E$3:$E$717)*1,('بيان العهد والتسويات'!$C181=المنصرف!$C$3:$C$717)*1,المنصرف!$G$3:$G$717)</f>
        <v>0</v>
      </c>
      <c r="AC181" s="122">
        <f>SUMPRODUCT(($AB$3=المنصرف!$E$3:$E$717)*1,('بيان العهد والتسويات'!$C181=المنصرف!$C$3:$C$717)*1,المنصرف!$J$3:$J$717)</f>
        <v>0</v>
      </c>
      <c r="AD181" s="124">
        <f>SUMPRODUCT(($AD$3=المنصرف!$E$3:$E$717)*1,('بيان العهد والتسويات'!$C181=المنصرف!$C$3:$C$717)*1,المنصرف!$G$3:$G$717)</f>
        <v>0</v>
      </c>
      <c r="AE181" s="123">
        <f>SUMPRODUCT(($AD$3=المنصرف!$E$3:$E$717)*1,('بيان العهد والتسويات'!$C181=المنصرف!$C$3:$C$717)*1,المنصرف!$J$3:$J$717)</f>
        <v>0</v>
      </c>
      <c r="AF181" s="121">
        <f>SUMPRODUCT(($AF$3=المنصرف!$E$3:$E$717)*1,('بيان العهد والتسويات'!$C181=المنصرف!$C$3:$C$717)*1,المنصرف!$G$3:$G$717)</f>
        <v>0</v>
      </c>
      <c r="AG181" s="122">
        <f>SUMPRODUCT(($AF$3=المنصرف!$E$3:$E$717)*1,('بيان العهد والتسويات'!$C181=المنصرف!$C$3:$C$717)*1,المنصرف!$J$3:$J$717)</f>
        <v>0</v>
      </c>
      <c r="AH181" s="124">
        <f>SUMPRODUCT(($AH$3=المنصرف!$E$3:$E$717)*1,('بيان العهد والتسويات'!$C181=المنصرف!$C$3:$C$717)*1,المنصرف!$G$3:$G$717)</f>
        <v>0</v>
      </c>
      <c r="AI181" s="123">
        <f>SUMPRODUCT(($AH$3=المنصرف!$E$3:$E$717)*1,('بيان العهد والتسويات'!$C181=المنصرف!$C$3:$C$717)*1,المنصرف!$J$3:$J$717)</f>
        <v>0</v>
      </c>
      <c r="AJ181" s="145">
        <f>SUMPRODUCT((AJ$3=المنصرف!$E$3:$E$717)*1,('بيان العهد والتسويات'!$C181=المنصرف!$C$3:$C$717)*1,المنصرف!$G$3:$G$717)</f>
        <v>0</v>
      </c>
      <c r="AK181" s="145">
        <f>SUMPRODUCT((AJ$3=المنصرف!$E$3:$E$717)*1,('بيان العهد والتسويات'!$C181=المنصرف!$C$3:$C$717)*1,المنصرف!$J$3:$J$717)</f>
        <v>0</v>
      </c>
      <c r="AL181" s="161">
        <f>SUMPRODUCT((AL$3=المنصرف!$E$3:$E$717)*1,('بيان العهد والتسويات'!$C181=المنصرف!$C$3:$C$717)*1,المنصرف!$G$3:$G$717)</f>
        <v>0</v>
      </c>
      <c r="AM181" s="161">
        <f>SUMPRODUCT((AL$3=المنصرف!$E$3:$E$717)*1,('بيان العهد والتسويات'!$C181=المنصرف!$C$3:$C$717)*1,المنصرف!$J$3:$J$717)</f>
        <v>0</v>
      </c>
      <c r="AN181" s="160">
        <f>SUMPRODUCT((AN$3=المنصرف!$E$3:$E$717)*1,('بيان العهد والتسويات'!$C181=المنصرف!$C$3:$C$717)*1,المنصرف!$G$3:$G$717)</f>
        <v>0</v>
      </c>
      <c r="AO181" s="160">
        <f>SUMPRODUCT((AN$3=المنصرف!$E$3:$E$717)*1,('بيان العهد والتسويات'!$C181=المنصرف!$C$3:$C$717)*1,المنصرف!$J$3:$J$717)</f>
        <v>0</v>
      </c>
      <c r="AP181" s="160">
        <f>SUMPRODUCT((AP$3=المنصرف!$E$3:$E$717)*1,('بيان العهد والتسويات'!$C181=المنصرف!$C$3:$C$717)*1,المنصرف!$G$3:$G$717)</f>
        <v>0</v>
      </c>
      <c r="AQ181" s="160">
        <f>SUMPRODUCT((AP$3=المنصرف!$E$3:$E$717)*1,('بيان العهد والتسويات'!$C181=المنصرف!$C$3:$C$717)*1,المنصرف!$J$3:$J$717)</f>
        <v>0</v>
      </c>
      <c r="AR181" s="160">
        <f>SUMPRODUCT((AR$3=المنصرف!$E$3:$E$717)*1,('بيان العهد والتسويات'!$C181=المنصرف!$C$3:$C$717)*1,المنصرف!$G$3:$G$717)</f>
        <v>0</v>
      </c>
      <c r="AS181" s="160">
        <f>SUMPRODUCT((AR$3=المنصرف!$E$3:$E$717)*1,('بيان العهد والتسويات'!$C181=المنصرف!$C$3:$C$717)*1,المنصرف!$J$3:$J$717)</f>
        <v>0</v>
      </c>
      <c r="AT181" s="160">
        <f>SUMPRODUCT((AT$3=المنصرف!$E$3:$E$717)*1,('بيان العهد والتسويات'!$C181=المنصرف!$C$3:$C$717)*1,المنصرف!$G$3:$G$717)</f>
        <v>0</v>
      </c>
      <c r="AU181" s="160">
        <f>SUMPRODUCT((AT$3=المنصرف!$E$3:$E$717)*1,('بيان العهد والتسويات'!$C181=المنصرف!$C$3:$C$717)*1,المنصرف!$J$3:$J$717)</f>
        <v>0</v>
      </c>
      <c r="AV181" s="160">
        <f>SUMPRODUCT((AV$3=المنصرف!$E$3:$E$717)*1,('بيان العهد والتسويات'!$C181=المنصرف!$C$3:$C$717)*1,المنصرف!$G$3:$G$717)</f>
        <v>0</v>
      </c>
      <c r="AW181" s="160">
        <f>SUMPRODUCT((AV$3=المنصرف!$E$3:$E$717)*1,('بيان العهد والتسويات'!$C181=المنصرف!$C$3:$C$717)*1,المنصرف!$J$3:$J$717)</f>
        <v>0</v>
      </c>
      <c r="AX181" s="160">
        <f>SUMPRODUCT((AX$3=المنصرف!$E$3:$E$717)*1,('بيان العهد والتسويات'!$C181=المنصرف!$C$3:$C$717)*1,المنصرف!$G$3:$G$717)</f>
        <v>0</v>
      </c>
      <c r="AY181" s="160">
        <f>SUMPRODUCT((AX$3=المنصرف!$E$3:$E$717)*1,('بيان العهد والتسويات'!$C181=المنصرف!$C$3:$C$717)*1,المنصرف!$J$3:$J$717)</f>
        <v>0</v>
      </c>
      <c r="AZ181" s="160">
        <f>SUMPRODUCT((AZ$3=المنصرف!$E$3:$E$717)*1,('بيان العهد والتسويات'!$C181=المنصرف!$C$3:$C$717)*1,المنصرف!$G$3:$G$717)</f>
        <v>0</v>
      </c>
      <c r="BA181" s="160">
        <f>SUMPRODUCT((AZ$3=المنصرف!$E$3:$E$717)*1,('بيان العهد والتسويات'!$C181=المنصرف!$C$3:$C$717)*1,المنصرف!$J$3:$J$717)</f>
        <v>0</v>
      </c>
      <c r="BB181" s="160">
        <f>SUMPRODUCT((BB$3=المنصرف!$E$3:$E$717)*1,('بيان العهد والتسويات'!$C181=المنصرف!$C$3:$C$717)*1,المنصرف!$G$3:$G$717)</f>
        <v>0</v>
      </c>
      <c r="BC181" s="160">
        <f>SUMPRODUCT((BB$3=المنصرف!$E$3:$E$717)*1,('بيان العهد والتسويات'!$C181=المنصرف!$C$3:$C$717)*1,المنصرف!$J$3:$J$717)</f>
        <v>0</v>
      </c>
      <c r="BD181" s="160">
        <f>SUMPRODUCT((BD$3=المنصرف!$E$3:$E$717)*1,('بيان العهد والتسويات'!$C181=المنصرف!$C$3:$C$717)*1,المنصرف!$G$3:$G$717)</f>
        <v>0</v>
      </c>
      <c r="BE181" s="160">
        <f>SUMPRODUCT((BD$3=المنصرف!$E$3:$E$717)*1,('بيان العهد والتسويات'!$C181=المنصرف!$C$3:$C$717)*1,المنصرف!$J$3:$J$717)</f>
        <v>0</v>
      </c>
      <c r="BF181" s="160">
        <f>SUMPRODUCT((BF$3=المنصرف!$E$3:$E$717)*1,('بيان العهد والتسويات'!$C181=المنصرف!$C$3:$C$717)*1,المنصرف!$G$3:$G$717)</f>
        <v>0</v>
      </c>
      <c r="BG181" s="160">
        <f>SUMPRODUCT((BF$3=المنصرف!$E$3:$E$717)*1,('بيان العهد والتسويات'!$C181=المنصرف!$C$3:$C$717)*1,المنصرف!$J$3:$J$717)</f>
        <v>0</v>
      </c>
      <c r="BH181" s="160">
        <f>SUMPRODUCT((BH$3=المنصرف!$E$3:$E$717)*1,('بيان العهد والتسويات'!$C181=المنصرف!$C$3:$C$717)*1,المنصرف!$G$3:$G$717)</f>
        <v>0</v>
      </c>
      <c r="BI181" s="160">
        <f>SUMPRODUCT((BH$3=المنصرف!$E$3:$E$717)*1,('بيان العهد والتسويات'!$C181=المنصرف!$C$3:$C$717)*1,المنصرف!$J$3:$J$717)</f>
        <v>0</v>
      </c>
      <c r="BJ181" s="160">
        <f>SUMPRODUCT((BJ$3=المنصرف!$E$3:$E$717)*1,('بيان العهد والتسويات'!$C181=المنصرف!$C$3:$C$717)*1,المنصرف!$G$3:$G$717)</f>
        <v>0</v>
      </c>
      <c r="BK181" s="160">
        <f>SUMPRODUCT((BJ$3=المنصرف!$E$3:$E$717)*1,('بيان العهد والتسويات'!$C181=المنصرف!$C$3:$C$717)*1,المنصرف!$J$3:$J$717)</f>
        <v>0</v>
      </c>
      <c r="BL181" s="160">
        <f>SUMPRODUCT((BL$3=المنصرف!$E$3:$E$717)*1,('بيان العهد والتسويات'!$C181=المنصرف!$C$3:$C$717)*1,المنصرف!$G$3:$G$717)</f>
        <v>0</v>
      </c>
      <c r="BM181" s="160">
        <f>SUMPRODUCT((BL$3=المنصرف!$E$3:$E$717)*1,('بيان العهد والتسويات'!$C181=المنصرف!$C$3:$C$717)*1,المنصرف!$J$3:$J$717)</f>
        <v>0</v>
      </c>
      <c r="BN181" s="160">
        <f>SUMPRODUCT((BN$3=المنصرف!$E$3:$E$717)*1,('بيان العهد والتسويات'!$C181=المنصرف!$C$3:$C$717)*1,المنصرف!$G$3:$G$717)</f>
        <v>0</v>
      </c>
      <c r="BO181" s="160">
        <f>SUMPRODUCT((BN$3=المنصرف!$E$3:$E$717)*1,('بيان العهد والتسويات'!$C181=المنصرف!$C$3:$C$717)*1,المنصرف!$J$3:$J$717)</f>
        <v>0</v>
      </c>
      <c r="BP181" s="160">
        <f>SUMPRODUCT((BP$3=المنصرف!$E$3:$E$717)*1,('بيان العهد والتسويات'!$C181=المنصرف!$C$3:$C$717)*1,المنصرف!$G$3:$G$717)</f>
        <v>0</v>
      </c>
      <c r="BQ181" s="160">
        <f>SUMPRODUCT((BP$3=المنصرف!$E$3:$E$717)*1,('بيان العهد والتسويات'!$C181=المنصرف!$C$3:$C$717)*1,المنصرف!$J$3:$J$717)</f>
        <v>0</v>
      </c>
      <c r="BR181" s="160">
        <f>SUMPRODUCT((BR$3=المنصرف!$E$3:$E$717)*1,('بيان العهد والتسويات'!$C181=المنصرف!$C$3:$C$717)*1,المنصرف!$G$3:$G$717)</f>
        <v>0</v>
      </c>
      <c r="BS181" s="160">
        <f>SUMPRODUCT((BR$3=المنصرف!$E$3:$E$717)*1,('بيان العهد والتسويات'!$C181=المنصرف!$C$3:$C$717)*1,المنصرف!$J$3:$J$717)</f>
        <v>0</v>
      </c>
      <c r="BT181" s="160">
        <f>SUMPRODUCT((BT$3=المنصرف!$E$3:$E$717)*1,('بيان العهد والتسويات'!$C181=المنصرف!$C$3:$C$717)*1,المنصرف!$G$3:$G$717)</f>
        <v>0</v>
      </c>
      <c r="BU181" s="160">
        <f>SUMPRODUCT((BT$3=المنصرف!$E$3:$E$717)*1,('بيان العهد والتسويات'!$C181=المنصرف!$C$3:$C$717)*1,المنصرف!$J$3:$J$717)</f>
        <v>0</v>
      </c>
      <c r="BV181" s="160">
        <f>SUMPRODUCT((BV$3=المنصرف!$E$3:$E$717)*1,('بيان العهد والتسويات'!$C181=المنصرف!$C$3:$C$717)*1,المنصرف!$G$3:$G$717)</f>
        <v>0</v>
      </c>
      <c r="BW181" s="160">
        <f>SUMPRODUCT((BV$3=المنصرف!$E$3:$E$717)*1,('بيان العهد والتسويات'!$C181=المنصرف!$C$3:$C$717)*1,المنصرف!$J$3:$J$717)</f>
        <v>0</v>
      </c>
      <c r="BX181" s="160">
        <f>SUMPRODUCT((BX$3=المنصرف!$E$3:$E$717)*1,('بيان العهد والتسويات'!$C181=المنصرف!$C$3:$C$717)*1,المنصرف!$G$3:$G$717)</f>
        <v>0</v>
      </c>
      <c r="BY181" s="160">
        <f>SUMPRODUCT((BX$3=المنصرف!$E$3:$E$717)*1,('بيان العهد والتسويات'!$C181=المنصرف!$C$3:$C$717)*1,المنصرف!$J$3:$J$717)</f>
        <v>0</v>
      </c>
      <c r="BZ181" s="160">
        <f>SUMPRODUCT((BZ$3=المنصرف!$E$3:$E$717)*1,('بيان العهد والتسويات'!$C181=المنصرف!$C$3:$C$717)*1,المنصرف!$G$3:$G$717)</f>
        <v>0</v>
      </c>
      <c r="CA181" s="160">
        <f>SUMPRODUCT((BZ$3=المنصرف!$E$3:$E$717)*1,('بيان العهد والتسويات'!$C181=المنصرف!$C$3:$C$717)*1,المنصرف!$J$3:$J$717)</f>
        <v>0</v>
      </c>
      <c r="CB181" s="160">
        <f>SUMPRODUCT((CB$3=المنصرف!$E$3:$E$717)*1,('بيان العهد والتسويات'!$C181=المنصرف!$C$3:$C$717)*1,المنصرف!$G$3:$G$717)</f>
        <v>0</v>
      </c>
      <c r="CC181" s="160">
        <f>SUMPRODUCT((CB$3=المنصرف!$E$3:$E$717)*1,('بيان العهد والتسويات'!$C181=المنصرف!$C$3:$C$717)*1,المنصرف!$J$3:$J$717)</f>
        <v>0</v>
      </c>
      <c r="CD181" s="160">
        <f>SUMPRODUCT((CD$3=المنصرف!$E$3:$E$717)*1,('بيان العهد والتسويات'!$C181=المنصرف!$C$3:$C$717)*1,المنصرف!$G$3:$G$717)</f>
        <v>0</v>
      </c>
      <c r="CE181" s="160">
        <f>SUMPRODUCT((CD$3=المنصرف!$E$3:$E$717)*1,('بيان العهد والتسويات'!$C181=المنصرف!$C$3:$C$717)*1,المنصرف!$J$3:$J$717)</f>
        <v>0</v>
      </c>
      <c r="CF181" s="160">
        <f>SUMPRODUCT((CF$3=المنصرف!$E$3:$E$717)*1,('بيان العهد والتسويات'!$C181=المنصرف!$C$3:$C$717)*1,المنصرف!$G$3:$G$717)</f>
        <v>0</v>
      </c>
      <c r="CG181" s="160">
        <f>SUMPRODUCT((CF$3=المنصرف!$E$3:$E$717)*1,('بيان العهد والتسويات'!$C181=المنصرف!$C$3:$C$717)*1,المنصرف!$J$3:$J$717)</f>
        <v>0</v>
      </c>
      <c r="CH181" s="160">
        <f>SUMPRODUCT((CH$3=المنصرف!$E$3:$E$717)*1,('بيان العهد والتسويات'!$C181=المنصرف!$C$3:$C$717)*1,المنصرف!$G$3:$G$717)</f>
        <v>0</v>
      </c>
      <c r="CI181" s="160">
        <f>SUMPRODUCT((CH$3=المنصرف!$E$3:$E$717)*1,('بيان العهد والتسويات'!$C181=المنصرف!$C$3:$C$717)*1,المنصرف!$J$3:$J$717)</f>
        <v>0</v>
      </c>
      <c r="CJ181" s="160">
        <f>SUMPRODUCT((CJ$3=المنصرف!$E$3:$E$717)*1,('بيان العهد والتسويات'!$C181=المنصرف!$C$3:$C$717)*1,المنصرف!$G$3:$G$717)</f>
        <v>0</v>
      </c>
      <c r="CK181" s="160">
        <f>SUMPRODUCT((CJ$3=المنصرف!$E$3:$E$717)*1,('بيان العهد والتسويات'!$C181=المنصرف!$C$3:$C$717)*1,المنصرف!$J$3:$J$717)</f>
        <v>0</v>
      </c>
      <c r="CL181" s="160">
        <f>SUMPRODUCT((CL$3=المنصرف!$E$3:$E$717)*1,('بيان العهد والتسويات'!$C181=المنصرف!$C$3:$C$717)*1,المنصرف!$G$3:$G$717)</f>
        <v>0</v>
      </c>
      <c r="CM181" s="160">
        <f>SUMPRODUCT((CL$3=المنصرف!$E$3:$E$717)*1,('بيان العهد والتسويات'!$C181=المنصرف!$C$3:$C$717)*1,المنصرف!$J$3:$J$717)</f>
        <v>0</v>
      </c>
      <c r="CN181" s="160">
        <f>SUMPRODUCT((CN$3=المنصرف!$E$3:$E$717)*1,('بيان العهد والتسويات'!$C181=المنصرف!$C$3:$C$717)*1,المنصرف!$G$3:$G$717)</f>
        <v>0</v>
      </c>
      <c r="CO181" s="160">
        <f>SUMPRODUCT((CN$3=المنصرف!$E$3:$E$717)*1,('بيان العهد والتسويات'!$C181=المنصرف!$C$3:$C$717)*1,المنصرف!$J$3:$J$717)</f>
        <v>0</v>
      </c>
      <c r="CP181" s="160">
        <f>SUMPRODUCT((CP$3=المنصرف!$E$3:$E$717)*1,('بيان العهد والتسويات'!$C181=المنصرف!$C$3:$C$717)*1,المنصرف!$G$3:$G$717)</f>
        <v>0</v>
      </c>
      <c r="CQ181" s="160">
        <f>SUMPRODUCT((CP$3=المنصرف!$E$3:$E$717)*1,('بيان العهد والتسويات'!$C181=المنصرف!$C$3:$C$717)*1,المنصرف!$J$3:$J$717)</f>
        <v>0</v>
      </c>
      <c r="CR181" s="160">
        <f>SUMPRODUCT((CR$3=المنصرف!$E$3:$E$717)*1,('بيان العهد والتسويات'!$C181=المنصرف!$C$3:$C$717)*1,المنصرف!$G$3:$G$717)</f>
        <v>0</v>
      </c>
      <c r="CS181" s="160">
        <f>SUMPRODUCT((CR$3=المنصرف!$E$3:$E$717)*1,('بيان العهد والتسويات'!$C181=المنصرف!$C$3:$C$717)*1,المنصرف!$J$3:$J$717)</f>
        <v>0</v>
      </c>
      <c r="CT181" s="160">
        <f>SUMPRODUCT((CT$3=المنصرف!$E$3:$E$717)*1,('بيان العهد والتسويات'!$C181=المنصرف!$C$3:$C$717)*1,المنصرف!$G$3:$G$717)</f>
        <v>0</v>
      </c>
      <c r="CU181" s="160">
        <f>SUMPRODUCT((CT$3=المنصرف!$E$3:$E$717)*1,('بيان العهد والتسويات'!$C181=المنصرف!$C$3:$C$717)*1,المنصرف!$J$3:$J$717)</f>
        <v>0</v>
      </c>
      <c r="CV181" s="160">
        <f>SUMPRODUCT((CV$3=المنصرف!$E$3:$E$717)*1,('بيان العهد والتسويات'!$C181=المنصرف!$C$3:$C$717)*1,المنصرف!$G$3:$G$717)</f>
        <v>0</v>
      </c>
      <c r="CW181" s="160">
        <f>SUMPRODUCT((CV$3=المنصرف!$E$3:$E$717)*1,('بيان العهد والتسويات'!$C181=المنصرف!$C$3:$C$717)*1,المنصرف!$J$3:$J$717)</f>
        <v>0</v>
      </c>
      <c r="CX181" s="160">
        <f>SUMPRODUCT((CX$3=المنصرف!$E$3:$E$717)*1,('بيان العهد والتسويات'!$C181=المنصرف!$C$3:$C$717)*1,المنصرف!$G$3:$G$717)</f>
        <v>0</v>
      </c>
      <c r="CY181" s="160">
        <f>SUMPRODUCT((CX$3=المنصرف!$E$3:$E$717)*1,('بيان العهد والتسويات'!$C181=المنصرف!$C$3:$C$717)*1,المنصرف!$J$3:$J$717)</f>
        <v>0</v>
      </c>
      <c r="CZ181" s="160">
        <f>SUMPRODUCT((CZ$3=المنصرف!$E$3:$E$717)*1,('بيان العهد والتسويات'!$C181=المنصرف!$C$3:$C$717)*1,المنصرف!$G$3:$G$717)</f>
        <v>0</v>
      </c>
      <c r="DA181" s="160">
        <f>SUMPRODUCT((CZ$3=المنصرف!$E$3:$E$717)*1,('بيان العهد والتسويات'!$C181=المنصرف!$C$3:$C$717)*1,المنصرف!$J$3:$J$717)</f>
        <v>0</v>
      </c>
    </row>
    <row r="182" spans="3:105" ht="20.25" x14ac:dyDescent="0.15">
      <c r="C182" s="134">
        <v>46014</v>
      </c>
      <c r="D182" s="121">
        <f>SUMPRODUCT(($D$3=المنصرف!$E$3:$E$717)*1,('بيان العهد والتسويات'!$C182=المنصرف!$C$3:$C$717)*1,المنصرف!$G$3:$G$717)</f>
        <v>0</v>
      </c>
      <c r="E182" s="122">
        <f>SUMPRODUCT(($D$3=المنصرف!$E$3:$E$717)*1,('بيان العهد والتسويات'!$C182=المنصرف!$C$3:$C$717)*1,المنصرف!$J$3:$J$717)</f>
        <v>0</v>
      </c>
      <c r="F182" s="124">
        <f>SUMPRODUCT(($F$3=المنصرف!$E$3:$E$717)*1,('بيان العهد والتسويات'!$C182=المنصرف!$C$3:$C$717)*1,المنصرف!$G$3:$G$717)</f>
        <v>0</v>
      </c>
      <c r="G182" s="123">
        <f>SUMPRODUCT(($F$3=المنصرف!$E$3:$E$717)*1,('بيان العهد والتسويات'!$C182=المنصرف!$C$3:$C$717)*1,المنصرف!$J$3:$J$717)</f>
        <v>0</v>
      </c>
      <c r="H182" s="121">
        <f>SUMPRODUCT(($H$3=المنصرف!$E$3:$E$717)*1,('بيان العهد والتسويات'!$C182=المنصرف!$C$3:$C$717)*1,المنصرف!$G$3:$G$717)</f>
        <v>0</v>
      </c>
      <c r="I182" s="122">
        <f>SUMPRODUCT(($H$3=المنصرف!$E$3:$E$717)*1,('بيان العهد والتسويات'!$C182=المنصرف!$C$3:$C$717)*1,المنصرف!$J$3:$J$717)</f>
        <v>0</v>
      </c>
      <c r="J182" s="124">
        <f>SUMPRODUCT(($J$3=المنصرف!$E$3:$E$717)*1,('بيان العهد والتسويات'!$C182=المنصرف!$C$3:$C$717)*1,المنصرف!$G$3:$G$717)</f>
        <v>0</v>
      </c>
      <c r="K182" s="123">
        <f>SUMPRODUCT(($J$3=المنصرف!$E$3:$E$717)*1,('بيان العهد والتسويات'!$C182=المنصرف!$C$3:$C$717)*1,المنصرف!$J$3:$J$717)</f>
        <v>0</v>
      </c>
      <c r="L182" s="121">
        <f>SUMPRODUCT(($L$3=المنصرف!$E$3:$E$717)*1,('بيان العهد والتسويات'!$C182=المنصرف!$C$3:$C$717)*1,المنصرف!$G$3:$G$717)</f>
        <v>0</v>
      </c>
      <c r="M182" s="122">
        <f>SUMPRODUCT(($L$3=المنصرف!$E$3:$E$717)*1,('بيان العهد والتسويات'!$C182=المنصرف!$C$3:$C$717)*1,المنصرف!$J$3:$J$717)</f>
        <v>0</v>
      </c>
      <c r="N182" s="124">
        <f>SUMPRODUCT(($N$3=المنصرف!$E$3:$E$717)*1,('بيان العهد والتسويات'!$C182=المنصرف!$C$3:$C$717)*1,المنصرف!$G$3:$G$717)</f>
        <v>0</v>
      </c>
      <c r="O182" s="123">
        <f>SUMPRODUCT(($N$3=المنصرف!$E$3:$E$717)*1,('بيان العهد والتسويات'!$C182=المنصرف!$C$3:$C$717)*1,المنصرف!$J$3:$J$717)</f>
        <v>0</v>
      </c>
      <c r="P182" s="121">
        <f>SUMPRODUCT(($P$3=المنصرف!$E$3:$E$717)*1,('بيان العهد والتسويات'!$C182=المنصرف!$C$3:$C$717)*1,المنصرف!$G$3:$G$717)</f>
        <v>0</v>
      </c>
      <c r="Q182" s="122">
        <f>SUMPRODUCT(($P$3=المنصرف!$E$3:$E$717)*1,('بيان العهد والتسويات'!$C182=المنصرف!$C$3:$C$717)*1,المنصرف!$J$3:$J$717)</f>
        <v>0</v>
      </c>
      <c r="R182" s="124">
        <f>SUMPRODUCT(($R$3=المنصرف!$E$3:$E$717)*1,('بيان العهد والتسويات'!$C182=المنصرف!$C$3:$C$717)*1,المنصرف!$G$3:$G$717)</f>
        <v>0</v>
      </c>
      <c r="S182" s="123">
        <f>SUMPRODUCT(($R$3=المنصرف!$E$3:$E$717)*1,('بيان العهد والتسويات'!$C182=المنصرف!$C$3:$C$717)*1,المنصرف!$J$3:$J$717)</f>
        <v>0</v>
      </c>
      <c r="T182" s="121">
        <f>SUMPRODUCT(($T$3=المنصرف!$E$3:$E$717)*1,('بيان العهد والتسويات'!$C182=المنصرف!$C$3:$C$717)*1,المنصرف!$G$3:$G$717)</f>
        <v>0</v>
      </c>
      <c r="U182" s="122">
        <f>SUMPRODUCT(($T$3=المنصرف!$E$3:$E$717)*1,('بيان العهد والتسويات'!$C182=المنصرف!$C$3:$C$717)*1,المنصرف!$J$3:$J$717)</f>
        <v>0</v>
      </c>
      <c r="V182" s="124">
        <f>SUMPRODUCT(($V$3=المنصرف!$E$3:$E$717)*1,('بيان العهد والتسويات'!$C182=المنصرف!$C$3:$C$717)*1,المنصرف!$G$3:$G$717)</f>
        <v>0</v>
      </c>
      <c r="W182" s="123">
        <f>SUMPRODUCT(($V$3=المنصرف!$E$3:$E$717)*1,('بيان العهد والتسويات'!$C182=المنصرف!$C$3:$C$717)*1,المنصرف!$J$3:$J$717)</f>
        <v>0</v>
      </c>
      <c r="X182" s="121">
        <f>SUMPRODUCT(($X$3=المنصرف!$E$3:$E$717)*1,('بيان العهد والتسويات'!$C182=المنصرف!$C$3:$C$717)*1,المنصرف!$G$3:$G$717)</f>
        <v>0</v>
      </c>
      <c r="Y182" s="122">
        <f>SUMPRODUCT(($X$3=المنصرف!$E$3:$E$717)*1,('بيان العهد والتسويات'!$C182=المنصرف!$C$3:$C$717)*1,المنصرف!$J$3:$J$717)</f>
        <v>0</v>
      </c>
      <c r="Z182" s="124">
        <f>SUMPRODUCT(($Z$3=المنصرف!$E$3:$E$717)*1,('بيان العهد والتسويات'!$C182=المنصرف!$C$3:$C$717)*1,المنصرف!$G$3:$G$717)</f>
        <v>0</v>
      </c>
      <c r="AA182" s="123">
        <f>SUMPRODUCT(($Z$3=المنصرف!$E$3:$E$717)*1,('بيان العهد والتسويات'!$C182=المنصرف!$C$3:$C$717)*1,المنصرف!$J$3:$J$717)</f>
        <v>0</v>
      </c>
      <c r="AB182" s="121">
        <f>SUMPRODUCT(($AB$3=المنصرف!$E$3:$E$717)*1,('بيان العهد والتسويات'!$C182=المنصرف!$C$3:$C$717)*1,المنصرف!$G$3:$G$717)</f>
        <v>0</v>
      </c>
      <c r="AC182" s="122">
        <f>SUMPRODUCT(($AB$3=المنصرف!$E$3:$E$717)*1,('بيان العهد والتسويات'!$C182=المنصرف!$C$3:$C$717)*1,المنصرف!$J$3:$J$717)</f>
        <v>0</v>
      </c>
      <c r="AD182" s="124">
        <f>SUMPRODUCT(($AD$3=المنصرف!$E$3:$E$717)*1,('بيان العهد والتسويات'!$C182=المنصرف!$C$3:$C$717)*1,المنصرف!$G$3:$G$717)</f>
        <v>0</v>
      </c>
      <c r="AE182" s="123">
        <f>SUMPRODUCT(($AD$3=المنصرف!$E$3:$E$717)*1,('بيان العهد والتسويات'!$C182=المنصرف!$C$3:$C$717)*1,المنصرف!$J$3:$J$717)</f>
        <v>0</v>
      </c>
      <c r="AF182" s="121">
        <f>SUMPRODUCT(($AF$3=المنصرف!$E$3:$E$717)*1,('بيان العهد والتسويات'!$C182=المنصرف!$C$3:$C$717)*1,المنصرف!$G$3:$G$717)</f>
        <v>0</v>
      </c>
      <c r="AG182" s="122">
        <f>SUMPRODUCT(($AF$3=المنصرف!$E$3:$E$717)*1,('بيان العهد والتسويات'!$C182=المنصرف!$C$3:$C$717)*1,المنصرف!$J$3:$J$717)</f>
        <v>0</v>
      </c>
      <c r="AH182" s="124">
        <f>SUMPRODUCT(($AH$3=المنصرف!$E$3:$E$717)*1,('بيان العهد والتسويات'!$C182=المنصرف!$C$3:$C$717)*1,المنصرف!$G$3:$G$717)</f>
        <v>0</v>
      </c>
      <c r="AI182" s="123">
        <f>SUMPRODUCT(($AH$3=المنصرف!$E$3:$E$717)*1,('بيان العهد والتسويات'!$C182=المنصرف!$C$3:$C$717)*1,المنصرف!$J$3:$J$717)</f>
        <v>0</v>
      </c>
      <c r="AJ182" s="145">
        <f>SUMPRODUCT((AJ$3=المنصرف!$E$3:$E$717)*1,('بيان العهد والتسويات'!$C182=المنصرف!$C$3:$C$717)*1,المنصرف!$G$3:$G$717)</f>
        <v>0</v>
      </c>
      <c r="AK182" s="145">
        <f>SUMPRODUCT((AJ$3=المنصرف!$E$3:$E$717)*1,('بيان العهد والتسويات'!$C182=المنصرف!$C$3:$C$717)*1,المنصرف!$J$3:$J$717)</f>
        <v>0</v>
      </c>
      <c r="AL182" s="161">
        <f>SUMPRODUCT((AL$3=المنصرف!$E$3:$E$717)*1,('بيان العهد والتسويات'!$C182=المنصرف!$C$3:$C$717)*1,المنصرف!$G$3:$G$717)</f>
        <v>0</v>
      </c>
      <c r="AM182" s="161">
        <f>SUMPRODUCT((AL$3=المنصرف!$E$3:$E$717)*1,('بيان العهد والتسويات'!$C182=المنصرف!$C$3:$C$717)*1,المنصرف!$J$3:$J$717)</f>
        <v>0</v>
      </c>
      <c r="AN182" s="160">
        <f>SUMPRODUCT((AN$3=المنصرف!$E$3:$E$717)*1,('بيان العهد والتسويات'!$C182=المنصرف!$C$3:$C$717)*1,المنصرف!$G$3:$G$717)</f>
        <v>0</v>
      </c>
      <c r="AO182" s="160">
        <f>SUMPRODUCT((AN$3=المنصرف!$E$3:$E$717)*1,('بيان العهد والتسويات'!$C182=المنصرف!$C$3:$C$717)*1,المنصرف!$J$3:$J$717)</f>
        <v>0</v>
      </c>
      <c r="AP182" s="160">
        <f>SUMPRODUCT((AP$3=المنصرف!$E$3:$E$717)*1,('بيان العهد والتسويات'!$C182=المنصرف!$C$3:$C$717)*1,المنصرف!$G$3:$G$717)</f>
        <v>0</v>
      </c>
      <c r="AQ182" s="160">
        <f>SUMPRODUCT((AP$3=المنصرف!$E$3:$E$717)*1,('بيان العهد والتسويات'!$C182=المنصرف!$C$3:$C$717)*1,المنصرف!$J$3:$J$717)</f>
        <v>0</v>
      </c>
      <c r="AR182" s="160">
        <f>SUMPRODUCT((AR$3=المنصرف!$E$3:$E$717)*1,('بيان العهد والتسويات'!$C182=المنصرف!$C$3:$C$717)*1,المنصرف!$G$3:$G$717)</f>
        <v>0</v>
      </c>
      <c r="AS182" s="160">
        <f>SUMPRODUCT((AR$3=المنصرف!$E$3:$E$717)*1,('بيان العهد والتسويات'!$C182=المنصرف!$C$3:$C$717)*1,المنصرف!$J$3:$J$717)</f>
        <v>0</v>
      </c>
      <c r="AT182" s="160">
        <f>SUMPRODUCT((AT$3=المنصرف!$E$3:$E$717)*1,('بيان العهد والتسويات'!$C182=المنصرف!$C$3:$C$717)*1,المنصرف!$G$3:$G$717)</f>
        <v>0</v>
      </c>
      <c r="AU182" s="160">
        <f>SUMPRODUCT((AT$3=المنصرف!$E$3:$E$717)*1,('بيان العهد والتسويات'!$C182=المنصرف!$C$3:$C$717)*1,المنصرف!$J$3:$J$717)</f>
        <v>0</v>
      </c>
      <c r="AV182" s="160">
        <f>SUMPRODUCT((AV$3=المنصرف!$E$3:$E$717)*1,('بيان العهد والتسويات'!$C182=المنصرف!$C$3:$C$717)*1,المنصرف!$G$3:$G$717)</f>
        <v>0</v>
      </c>
      <c r="AW182" s="160">
        <f>SUMPRODUCT((AV$3=المنصرف!$E$3:$E$717)*1,('بيان العهد والتسويات'!$C182=المنصرف!$C$3:$C$717)*1,المنصرف!$J$3:$J$717)</f>
        <v>0</v>
      </c>
      <c r="AX182" s="160">
        <f>SUMPRODUCT((AX$3=المنصرف!$E$3:$E$717)*1,('بيان العهد والتسويات'!$C182=المنصرف!$C$3:$C$717)*1,المنصرف!$G$3:$G$717)</f>
        <v>0</v>
      </c>
      <c r="AY182" s="160">
        <f>SUMPRODUCT((AX$3=المنصرف!$E$3:$E$717)*1,('بيان العهد والتسويات'!$C182=المنصرف!$C$3:$C$717)*1,المنصرف!$J$3:$J$717)</f>
        <v>0</v>
      </c>
      <c r="AZ182" s="160">
        <f>SUMPRODUCT((AZ$3=المنصرف!$E$3:$E$717)*1,('بيان العهد والتسويات'!$C182=المنصرف!$C$3:$C$717)*1,المنصرف!$G$3:$G$717)</f>
        <v>0</v>
      </c>
      <c r="BA182" s="160">
        <f>SUMPRODUCT((AZ$3=المنصرف!$E$3:$E$717)*1,('بيان العهد والتسويات'!$C182=المنصرف!$C$3:$C$717)*1,المنصرف!$J$3:$J$717)</f>
        <v>0</v>
      </c>
      <c r="BB182" s="160">
        <f>SUMPRODUCT((BB$3=المنصرف!$E$3:$E$717)*1,('بيان العهد والتسويات'!$C182=المنصرف!$C$3:$C$717)*1,المنصرف!$G$3:$G$717)</f>
        <v>0</v>
      </c>
      <c r="BC182" s="160">
        <f>SUMPRODUCT((BB$3=المنصرف!$E$3:$E$717)*1,('بيان العهد والتسويات'!$C182=المنصرف!$C$3:$C$717)*1,المنصرف!$J$3:$J$717)</f>
        <v>0</v>
      </c>
      <c r="BD182" s="160">
        <f>SUMPRODUCT((BD$3=المنصرف!$E$3:$E$717)*1,('بيان العهد والتسويات'!$C182=المنصرف!$C$3:$C$717)*1,المنصرف!$G$3:$G$717)</f>
        <v>0</v>
      </c>
      <c r="BE182" s="160">
        <f>SUMPRODUCT((BD$3=المنصرف!$E$3:$E$717)*1,('بيان العهد والتسويات'!$C182=المنصرف!$C$3:$C$717)*1,المنصرف!$J$3:$J$717)</f>
        <v>0</v>
      </c>
      <c r="BF182" s="160">
        <f>SUMPRODUCT((BF$3=المنصرف!$E$3:$E$717)*1,('بيان العهد والتسويات'!$C182=المنصرف!$C$3:$C$717)*1,المنصرف!$G$3:$G$717)</f>
        <v>0</v>
      </c>
      <c r="BG182" s="160">
        <f>SUMPRODUCT((BF$3=المنصرف!$E$3:$E$717)*1,('بيان العهد والتسويات'!$C182=المنصرف!$C$3:$C$717)*1,المنصرف!$J$3:$J$717)</f>
        <v>0</v>
      </c>
      <c r="BH182" s="160">
        <f>SUMPRODUCT((BH$3=المنصرف!$E$3:$E$717)*1,('بيان العهد والتسويات'!$C182=المنصرف!$C$3:$C$717)*1,المنصرف!$G$3:$G$717)</f>
        <v>0</v>
      </c>
      <c r="BI182" s="160">
        <f>SUMPRODUCT((BH$3=المنصرف!$E$3:$E$717)*1,('بيان العهد والتسويات'!$C182=المنصرف!$C$3:$C$717)*1,المنصرف!$J$3:$J$717)</f>
        <v>0</v>
      </c>
      <c r="BJ182" s="160">
        <f>SUMPRODUCT((BJ$3=المنصرف!$E$3:$E$717)*1,('بيان العهد والتسويات'!$C182=المنصرف!$C$3:$C$717)*1,المنصرف!$G$3:$G$717)</f>
        <v>0</v>
      </c>
      <c r="BK182" s="160">
        <f>SUMPRODUCT((BJ$3=المنصرف!$E$3:$E$717)*1,('بيان العهد والتسويات'!$C182=المنصرف!$C$3:$C$717)*1,المنصرف!$J$3:$J$717)</f>
        <v>0</v>
      </c>
      <c r="BL182" s="160">
        <f>SUMPRODUCT((BL$3=المنصرف!$E$3:$E$717)*1,('بيان العهد والتسويات'!$C182=المنصرف!$C$3:$C$717)*1,المنصرف!$G$3:$G$717)</f>
        <v>0</v>
      </c>
      <c r="BM182" s="160">
        <f>SUMPRODUCT((BL$3=المنصرف!$E$3:$E$717)*1,('بيان العهد والتسويات'!$C182=المنصرف!$C$3:$C$717)*1,المنصرف!$J$3:$J$717)</f>
        <v>0</v>
      </c>
      <c r="BN182" s="160">
        <f>SUMPRODUCT((BN$3=المنصرف!$E$3:$E$717)*1,('بيان العهد والتسويات'!$C182=المنصرف!$C$3:$C$717)*1,المنصرف!$G$3:$G$717)</f>
        <v>0</v>
      </c>
      <c r="BO182" s="160">
        <f>SUMPRODUCT((BN$3=المنصرف!$E$3:$E$717)*1,('بيان العهد والتسويات'!$C182=المنصرف!$C$3:$C$717)*1,المنصرف!$J$3:$J$717)</f>
        <v>0</v>
      </c>
      <c r="BP182" s="160">
        <f>SUMPRODUCT((BP$3=المنصرف!$E$3:$E$717)*1,('بيان العهد والتسويات'!$C182=المنصرف!$C$3:$C$717)*1,المنصرف!$G$3:$G$717)</f>
        <v>0</v>
      </c>
      <c r="BQ182" s="160">
        <f>SUMPRODUCT((BP$3=المنصرف!$E$3:$E$717)*1,('بيان العهد والتسويات'!$C182=المنصرف!$C$3:$C$717)*1,المنصرف!$J$3:$J$717)</f>
        <v>0</v>
      </c>
      <c r="BR182" s="160">
        <f>SUMPRODUCT((BR$3=المنصرف!$E$3:$E$717)*1,('بيان العهد والتسويات'!$C182=المنصرف!$C$3:$C$717)*1,المنصرف!$G$3:$G$717)</f>
        <v>0</v>
      </c>
      <c r="BS182" s="160">
        <f>SUMPRODUCT((BR$3=المنصرف!$E$3:$E$717)*1,('بيان العهد والتسويات'!$C182=المنصرف!$C$3:$C$717)*1,المنصرف!$J$3:$J$717)</f>
        <v>0</v>
      </c>
      <c r="BT182" s="160">
        <f>SUMPRODUCT((BT$3=المنصرف!$E$3:$E$717)*1,('بيان العهد والتسويات'!$C182=المنصرف!$C$3:$C$717)*1,المنصرف!$G$3:$G$717)</f>
        <v>0</v>
      </c>
      <c r="BU182" s="160">
        <f>SUMPRODUCT((BT$3=المنصرف!$E$3:$E$717)*1,('بيان العهد والتسويات'!$C182=المنصرف!$C$3:$C$717)*1,المنصرف!$J$3:$J$717)</f>
        <v>0</v>
      </c>
      <c r="BV182" s="160">
        <f>SUMPRODUCT((BV$3=المنصرف!$E$3:$E$717)*1,('بيان العهد والتسويات'!$C182=المنصرف!$C$3:$C$717)*1,المنصرف!$G$3:$G$717)</f>
        <v>0</v>
      </c>
      <c r="BW182" s="160">
        <f>SUMPRODUCT((BV$3=المنصرف!$E$3:$E$717)*1,('بيان العهد والتسويات'!$C182=المنصرف!$C$3:$C$717)*1,المنصرف!$J$3:$J$717)</f>
        <v>0</v>
      </c>
      <c r="BX182" s="160">
        <f>SUMPRODUCT((BX$3=المنصرف!$E$3:$E$717)*1,('بيان العهد والتسويات'!$C182=المنصرف!$C$3:$C$717)*1,المنصرف!$G$3:$G$717)</f>
        <v>0</v>
      </c>
      <c r="BY182" s="160">
        <f>SUMPRODUCT((BX$3=المنصرف!$E$3:$E$717)*1,('بيان العهد والتسويات'!$C182=المنصرف!$C$3:$C$717)*1,المنصرف!$J$3:$J$717)</f>
        <v>0</v>
      </c>
      <c r="BZ182" s="160">
        <f>SUMPRODUCT((BZ$3=المنصرف!$E$3:$E$717)*1,('بيان العهد والتسويات'!$C182=المنصرف!$C$3:$C$717)*1,المنصرف!$G$3:$G$717)</f>
        <v>0</v>
      </c>
      <c r="CA182" s="160">
        <f>SUMPRODUCT((BZ$3=المنصرف!$E$3:$E$717)*1,('بيان العهد والتسويات'!$C182=المنصرف!$C$3:$C$717)*1,المنصرف!$J$3:$J$717)</f>
        <v>0</v>
      </c>
      <c r="CB182" s="160">
        <f>SUMPRODUCT((CB$3=المنصرف!$E$3:$E$717)*1,('بيان العهد والتسويات'!$C182=المنصرف!$C$3:$C$717)*1,المنصرف!$G$3:$G$717)</f>
        <v>0</v>
      </c>
      <c r="CC182" s="160">
        <f>SUMPRODUCT((CB$3=المنصرف!$E$3:$E$717)*1,('بيان العهد والتسويات'!$C182=المنصرف!$C$3:$C$717)*1,المنصرف!$J$3:$J$717)</f>
        <v>0</v>
      </c>
      <c r="CD182" s="160">
        <f>SUMPRODUCT((CD$3=المنصرف!$E$3:$E$717)*1,('بيان العهد والتسويات'!$C182=المنصرف!$C$3:$C$717)*1,المنصرف!$G$3:$G$717)</f>
        <v>0</v>
      </c>
      <c r="CE182" s="160">
        <f>SUMPRODUCT((CD$3=المنصرف!$E$3:$E$717)*1,('بيان العهد والتسويات'!$C182=المنصرف!$C$3:$C$717)*1,المنصرف!$J$3:$J$717)</f>
        <v>0</v>
      </c>
      <c r="CF182" s="160">
        <f>SUMPRODUCT((CF$3=المنصرف!$E$3:$E$717)*1,('بيان العهد والتسويات'!$C182=المنصرف!$C$3:$C$717)*1,المنصرف!$G$3:$G$717)</f>
        <v>0</v>
      </c>
      <c r="CG182" s="160">
        <f>SUMPRODUCT((CF$3=المنصرف!$E$3:$E$717)*1,('بيان العهد والتسويات'!$C182=المنصرف!$C$3:$C$717)*1,المنصرف!$J$3:$J$717)</f>
        <v>0</v>
      </c>
      <c r="CH182" s="160">
        <f>SUMPRODUCT((CH$3=المنصرف!$E$3:$E$717)*1,('بيان العهد والتسويات'!$C182=المنصرف!$C$3:$C$717)*1,المنصرف!$G$3:$G$717)</f>
        <v>0</v>
      </c>
      <c r="CI182" s="160">
        <f>SUMPRODUCT((CH$3=المنصرف!$E$3:$E$717)*1,('بيان العهد والتسويات'!$C182=المنصرف!$C$3:$C$717)*1,المنصرف!$J$3:$J$717)</f>
        <v>0</v>
      </c>
      <c r="CJ182" s="160">
        <f>SUMPRODUCT((CJ$3=المنصرف!$E$3:$E$717)*1,('بيان العهد والتسويات'!$C182=المنصرف!$C$3:$C$717)*1,المنصرف!$G$3:$G$717)</f>
        <v>0</v>
      </c>
      <c r="CK182" s="160">
        <f>SUMPRODUCT((CJ$3=المنصرف!$E$3:$E$717)*1,('بيان العهد والتسويات'!$C182=المنصرف!$C$3:$C$717)*1,المنصرف!$J$3:$J$717)</f>
        <v>0</v>
      </c>
      <c r="CL182" s="160">
        <f>SUMPRODUCT((CL$3=المنصرف!$E$3:$E$717)*1,('بيان العهد والتسويات'!$C182=المنصرف!$C$3:$C$717)*1,المنصرف!$G$3:$G$717)</f>
        <v>0</v>
      </c>
      <c r="CM182" s="160">
        <f>SUMPRODUCT((CL$3=المنصرف!$E$3:$E$717)*1,('بيان العهد والتسويات'!$C182=المنصرف!$C$3:$C$717)*1,المنصرف!$J$3:$J$717)</f>
        <v>0</v>
      </c>
      <c r="CN182" s="160">
        <f>SUMPRODUCT((CN$3=المنصرف!$E$3:$E$717)*1,('بيان العهد والتسويات'!$C182=المنصرف!$C$3:$C$717)*1,المنصرف!$G$3:$G$717)</f>
        <v>0</v>
      </c>
      <c r="CO182" s="160">
        <f>SUMPRODUCT((CN$3=المنصرف!$E$3:$E$717)*1,('بيان العهد والتسويات'!$C182=المنصرف!$C$3:$C$717)*1,المنصرف!$J$3:$J$717)</f>
        <v>0</v>
      </c>
      <c r="CP182" s="160">
        <f>SUMPRODUCT((CP$3=المنصرف!$E$3:$E$717)*1,('بيان العهد والتسويات'!$C182=المنصرف!$C$3:$C$717)*1,المنصرف!$G$3:$G$717)</f>
        <v>0</v>
      </c>
      <c r="CQ182" s="160">
        <f>SUMPRODUCT((CP$3=المنصرف!$E$3:$E$717)*1,('بيان العهد والتسويات'!$C182=المنصرف!$C$3:$C$717)*1,المنصرف!$J$3:$J$717)</f>
        <v>0</v>
      </c>
      <c r="CR182" s="160">
        <f>SUMPRODUCT((CR$3=المنصرف!$E$3:$E$717)*1,('بيان العهد والتسويات'!$C182=المنصرف!$C$3:$C$717)*1,المنصرف!$G$3:$G$717)</f>
        <v>0</v>
      </c>
      <c r="CS182" s="160">
        <f>SUMPRODUCT((CR$3=المنصرف!$E$3:$E$717)*1,('بيان العهد والتسويات'!$C182=المنصرف!$C$3:$C$717)*1,المنصرف!$J$3:$J$717)</f>
        <v>0</v>
      </c>
      <c r="CT182" s="160">
        <f>SUMPRODUCT((CT$3=المنصرف!$E$3:$E$717)*1,('بيان العهد والتسويات'!$C182=المنصرف!$C$3:$C$717)*1,المنصرف!$G$3:$G$717)</f>
        <v>0</v>
      </c>
      <c r="CU182" s="160">
        <f>SUMPRODUCT((CT$3=المنصرف!$E$3:$E$717)*1,('بيان العهد والتسويات'!$C182=المنصرف!$C$3:$C$717)*1,المنصرف!$J$3:$J$717)</f>
        <v>0</v>
      </c>
      <c r="CV182" s="160">
        <f>SUMPRODUCT((CV$3=المنصرف!$E$3:$E$717)*1,('بيان العهد والتسويات'!$C182=المنصرف!$C$3:$C$717)*1,المنصرف!$G$3:$G$717)</f>
        <v>0</v>
      </c>
      <c r="CW182" s="160">
        <f>SUMPRODUCT((CV$3=المنصرف!$E$3:$E$717)*1,('بيان العهد والتسويات'!$C182=المنصرف!$C$3:$C$717)*1,المنصرف!$J$3:$J$717)</f>
        <v>0</v>
      </c>
      <c r="CX182" s="160">
        <f>SUMPRODUCT((CX$3=المنصرف!$E$3:$E$717)*1,('بيان العهد والتسويات'!$C182=المنصرف!$C$3:$C$717)*1,المنصرف!$G$3:$G$717)</f>
        <v>0</v>
      </c>
      <c r="CY182" s="160">
        <f>SUMPRODUCT((CX$3=المنصرف!$E$3:$E$717)*1,('بيان العهد والتسويات'!$C182=المنصرف!$C$3:$C$717)*1,المنصرف!$J$3:$J$717)</f>
        <v>0</v>
      </c>
      <c r="CZ182" s="160">
        <f>SUMPRODUCT((CZ$3=المنصرف!$E$3:$E$717)*1,('بيان العهد والتسويات'!$C182=المنصرف!$C$3:$C$717)*1,المنصرف!$G$3:$G$717)</f>
        <v>0</v>
      </c>
      <c r="DA182" s="160">
        <f>SUMPRODUCT((CZ$3=المنصرف!$E$3:$E$717)*1,('بيان العهد والتسويات'!$C182=المنصرف!$C$3:$C$717)*1,المنصرف!$J$3:$J$717)</f>
        <v>0</v>
      </c>
    </row>
    <row r="183" spans="3:105" ht="20.25" x14ac:dyDescent="0.15">
      <c r="C183" s="134">
        <v>46015</v>
      </c>
      <c r="D183" s="121">
        <f>SUMPRODUCT(($D$3=المنصرف!$E$3:$E$717)*1,('بيان العهد والتسويات'!$C183=المنصرف!$C$3:$C$717)*1,المنصرف!$G$3:$G$717)</f>
        <v>0</v>
      </c>
      <c r="E183" s="122">
        <f>SUMPRODUCT(($D$3=المنصرف!$E$3:$E$717)*1,('بيان العهد والتسويات'!$C183=المنصرف!$C$3:$C$717)*1,المنصرف!$J$3:$J$717)</f>
        <v>0</v>
      </c>
      <c r="F183" s="124">
        <f>SUMPRODUCT(($F$3=المنصرف!$E$3:$E$717)*1,('بيان العهد والتسويات'!$C183=المنصرف!$C$3:$C$717)*1,المنصرف!$G$3:$G$717)</f>
        <v>0</v>
      </c>
      <c r="G183" s="123">
        <f>SUMPRODUCT(($F$3=المنصرف!$E$3:$E$717)*1,('بيان العهد والتسويات'!$C183=المنصرف!$C$3:$C$717)*1,المنصرف!$J$3:$J$717)</f>
        <v>0</v>
      </c>
      <c r="H183" s="121">
        <f>SUMPRODUCT(($H$3=المنصرف!$E$3:$E$717)*1,('بيان العهد والتسويات'!$C183=المنصرف!$C$3:$C$717)*1,المنصرف!$G$3:$G$717)</f>
        <v>0</v>
      </c>
      <c r="I183" s="122">
        <f>SUMPRODUCT(($H$3=المنصرف!$E$3:$E$717)*1,('بيان العهد والتسويات'!$C183=المنصرف!$C$3:$C$717)*1,المنصرف!$J$3:$J$717)</f>
        <v>0</v>
      </c>
      <c r="J183" s="124">
        <f>SUMPRODUCT(($J$3=المنصرف!$E$3:$E$717)*1,('بيان العهد والتسويات'!$C183=المنصرف!$C$3:$C$717)*1,المنصرف!$G$3:$G$717)</f>
        <v>0</v>
      </c>
      <c r="K183" s="123">
        <f>SUMPRODUCT(($J$3=المنصرف!$E$3:$E$717)*1,('بيان العهد والتسويات'!$C183=المنصرف!$C$3:$C$717)*1,المنصرف!$J$3:$J$717)</f>
        <v>0</v>
      </c>
      <c r="L183" s="121">
        <f>SUMPRODUCT(($L$3=المنصرف!$E$3:$E$717)*1,('بيان العهد والتسويات'!$C183=المنصرف!$C$3:$C$717)*1,المنصرف!$G$3:$G$717)</f>
        <v>0</v>
      </c>
      <c r="M183" s="122">
        <f>SUMPRODUCT(($L$3=المنصرف!$E$3:$E$717)*1,('بيان العهد والتسويات'!$C183=المنصرف!$C$3:$C$717)*1,المنصرف!$J$3:$J$717)</f>
        <v>0</v>
      </c>
      <c r="N183" s="124">
        <f>SUMPRODUCT(($N$3=المنصرف!$E$3:$E$717)*1,('بيان العهد والتسويات'!$C183=المنصرف!$C$3:$C$717)*1,المنصرف!$G$3:$G$717)</f>
        <v>0</v>
      </c>
      <c r="O183" s="123">
        <f>SUMPRODUCT(($N$3=المنصرف!$E$3:$E$717)*1,('بيان العهد والتسويات'!$C183=المنصرف!$C$3:$C$717)*1,المنصرف!$J$3:$J$717)</f>
        <v>0</v>
      </c>
      <c r="P183" s="121">
        <f>SUMPRODUCT(($P$3=المنصرف!$E$3:$E$717)*1,('بيان العهد والتسويات'!$C183=المنصرف!$C$3:$C$717)*1,المنصرف!$G$3:$G$717)</f>
        <v>0</v>
      </c>
      <c r="Q183" s="122">
        <f>SUMPRODUCT(($P$3=المنصرف!$E$3:$E$717)*1,('بيان العهد والتسويات'!$C183=المنصرف!$C$3:$C$717)*1,المنصرف!$J$3:$J$717)</f>
        <v>0</v>
      </c>
      <c r="R183" s="124">
        <f>SUMPRODUCT(($R$3=المنصرف!$E$3:$E$717)*1,('بيان العهد والتسويات'!$C183=المنصرف!$C$3:$C$717)*1,المنصرف!$G$3:$G$717)</f>
        <v>0</v>
      </c>
      <c r="S183" s="123">
        <f>SUMPRODUCT(($R$3=المنصرف!$E$3:$E$717)*1,('بيان العهد والتسويات'!$C183=المنصرف!$C$3:$C$717)*1,المنصرف!$J$3:$J$717)</f>
        <v>0</v>
      </c>
      <c r="T183" s="121">
        <f>SUMPRODUCT(($T$3=المنصرف!$E$3:$E$717)*1,('بيان العهد والتسويات'!$C183=المنصرف!$C$3:$C$717)*1,المنصرف!$G$3:$G$717)</f>
        <v>0</v>
      </c>
      <c r="U183" s="122">
        <f>SUMPRODUCT(($T$3=المنصرف!$E$3:$E$717)*1,('بيان العهد والتسويات'!$C183=المنصرف!$C$3:$C$717)*1,المنصرف!$J$3:$J$717)</f>
        <v>0</v>
      </c>
      <c r="V183" s="124">
        <f>SUMPRODUCT(($V$3=المنصرف!$E$3:$E$717)*1,('بيان العهد والتسويات'!$C183=المنصرف!$C$3:$C$717)*1,المنصرف!$G$3:$G$717)</f>
        <v>0</v>
      </c>
      <c r="W183" s="123">
        <f>SUMPRODUCT(($V$3=المنصرف!$E$3:$E$717)*1,('بيان العهد والتسويات'!$C183=المنصرف!$C$3:$C$717)*1,المنصرف!$J$3:$J$717)</f>
        <v>0</v>
      </c>
      <c r="X183" s="121">
        <f>SUMPRODUCT(($X$3=المنصرف!$E$3:$E$717)*1,('بيان العهد والتسويات'!$C183=المنصرف!$C$3:$C$717)*1,المنصرف!$G$3:$G$717)</f>
        <v>0</v>
      </c>
      <c r="Y183" s="122">
        <f>SUMPRODUCT(($X$3=المنصرف!$E$3:$E$717)*1,('بيان العهد والتسويات'!$C183=المنصرف!$C$3:$C$717)*1,المنصرف!$J$3:$J$717)</f>
        <v>0</v>
      </c>
      <c r="Z183" s="124">
        <f>SUMPRODUCT(($Z$3=المنصرف!$E$3:$E$717)*1,('بيان العهد والتسويات'!$C183=المنصرف!$C$3:$C$717)*1,المنصرف!$G$3:$G$717)</f>
        <v>0</v>
      </c>
      <c r="AA183" s="123">
        <f>SUMPRODUCT(($Z$3=المنصرف!$E$3:$E$717)*1,('بيان العهد والتسويات'!$C183=المنصرف!$C$3:$C$717)*1,المنصرف!$J$3:$J$717)</f>
        <v>0</v>
      </c>
      <c r="AB183" s="121">
        <f>SUMPRODUCT(($AB$3=المنصرف!$E$3:$E$717)*1,('بيان العهد والتسويات'!$C183=المنصرف!$C$3:$C$717)*1,المنصرف!$G$3:$G$717)</f>
        <v>0</v>
      </c>
      <c r="AC183" s="122">
        <f>SUMPRODUCT(($AB$3=المنصرف!$E$3:$E$717)*1,('بيان العهد والتسويات'!$C183=المنصرف!$C$3:$C$717)*1,المنصرف!$J$3:$J$717)</f>
        <v>0</v>
      </c>
      <c r="AD183" s="124">
        <f>SUMPRODUCT(($AD$3=المنصرف!$E$3:$E$717)*1,('بيان العهد والتسويات'!$C183=المنصرف!$C$3:$C$717)*1,المنصرف!$G$3:$G$717)</f>
        <v>0</v>
      </c>
      <c r="AE183" s="123">
        <f>SUMPRODUCT(($AD$3=المنصرف!$E$3:$E$717)*1,('بيان العهد والتسويات'!$C183=المنصرف!$C$3:$C$717)*1,المنصرف!$J$3:$J$717)</f>
        <v>0</v>
      </c>
      <c r="AF183" s="121">
        <f>SUMPRODUCT(($AF$3=المنصرف!$E$3:$E$717)*1,('بيان العهد والتسويات'!$C183=المنصرف!$C$3:$C$717)*1,المنصرف!$G$3:$G$717)</f>
        <v>0</v>
      </c>
      <c r="AG183" s="122">
        <f>SUMPRODUCT(($AF$3=المنصرف!$E$3:$E$717)*1,('بيان العهد والتسويات'!$C183=المنصرف!$C$3:$C$717)*1,المنصرف!$J$3:$J$717)</f>
        <v>0</v>
      </c>
      <c r="AH183" s="124">
        <f>SUMPRODUCT(($AH$3=المنصرف!$E$3:$E$717)*1,('بيان العهد والتسويات'!$C183=المنصرف!$C$3:$C$717)*1,المنصرف!$G$3:$G$717)</f>
        <v>0</v>
      </c>
      <c r="AI183" s="123">
        <f>SUMPRODUCT(($AH$3=المنصرف!$E$3:$E$717)*1,('بيان العهد والتسويات'!$C183=المنصرف!$C$3:$C$717)*1,المنصرف!$J$3:$J$717)</f>
        <v>0</v>
      </c>
      <c r="AJ183" s="145">
        <f>SUMPRODUCT((AJ$3=المنصرف!$E$3:$E$717)*1,('بيان العهد والتسويات'!$C183=المنصرف!$C$3:$C$717)*1,المنصرف!$G$3:$G$717)</f>
        <v>0</v>
      </c>
      <c r="AK183" s="145">
        <f>SUMPRODUCT((AJ$3=المنصرف!$E$3:$E$717)*1,('بيان العهد والتسويات'!$C183=المنصرف!$C$3:$C$717)*1,المنصرف!$J$3:$J$717)</f>
        <v>0</v>
      </c>
      <c r="AL183" s="161">
        <f>SUMPRODUCT((AL$3=المنصرف!$E$3:$E$717)*1,('بيان العهد والتسويات'!$C183=المنصرف!$C$3:$C$717)*1,المنصرف!$G$3:$G$717)</f>
        <v>0</v>
      </c>
      <c r="AM183" s="161">
        <f>SUMPRODUCT((AL$3=المنصرف!$E$3:$E$717)*1,('بيان العهد والتسويات'!$C183=المنصرف!$C$3:$C$717)*1,المنصرف!$J$3:$J$717)</f>
        <v>0</v>
      </c>
      <c r="AN183" s="160">
        <f>SUMPRODUCT((AN$3=المنصرف!$E$3:$E$717)*1,('بيان العهد والتسويات'!$C183=المنصرف!$C$3:$C$717)*1,المنصرف!$G$3:$G$717)</f>
        <v>0</v>
      </c>
      <c r="AO183" s="160">
        <f>SUMPRODUCT((AN$3=المنصرف!$E$3:$E$717)*1,('بيان العهد والتسويات'!$C183=المنصرف!$C$3:$C$717)*1,المنصرف!$J$3:$J$717)</f>
        <v>0</v>
      </c>
      <c r="AP183" s="160">
        <f>SUMPRODUCT((AP$3=المنصرف!$E$3:$E$717)*1,('بيان العهد والتسويات'!$C183=المنصرف!$C$3:$C$717)*1,المنصرف!$G$3:$G$717)</f>
        <v>0</v>
      </c>
      <c r="AQ183" s="160">
        <f>SUMPRODUCT((AP$3=المنصرف!$E$3:$E$717)*1,('بيان العهد والتسويات'!$C183=المنصرف!$C$3:$C$717)*1,المنصرف!$J$3:$J$717)</f>
        <v>0</v>
      </c>
      <c r="AR183" s="160">
        <f>SUMPRODUCT((AR$3=المنصرف!$E$3:$E$717)*1,('بيان العهد والتسويات'!$C183=المنصرف!$C$3:$C$717)*1,المنصرف!$G$3:$G$717)</f>
        <v>0</v>
      </c>
      <c r="AS183" s="160">
        <f>SUMPRODUCT((AR$3=المنصرف!$E$3:$E$717)*1,('بيان العهد والتسويات'!$C183=المنصرف!$C$3:$C$717)*1,المنصرف!$J$3:$J$717)</f>
        <v>0</v>
      </c>
      <c r="AT183" s="160">
        <f>SUMPRODUCT((AT$3=المنصرف!$E$3:$E$717)*1,('بيان العهد والتسويات'!$C183=المنصرف!$C$3:$C$717)*1,المنصرف!$G$3:$G$717)</f>
        <v>0</v>
      </c>
      <c r="AU183" s="160">
        <f>SUMPRODUCT((AT$3=المنصرف!$E$3:$E$717)*1,('بيان العهد والتسويات'!$C183=المنصرف!$C$3:$C$717)*1,المنصرف!$J$3:$J$717)</f>
        <v>0</v>
      </c>
      <c r="AV183" s="160">
        <f>SUMPRODUCT((AV$3=المنصرف!$E$3:$E$717)*1,('بيان العهد والتسويات'!$C183=المنصرف!$C$3:$C$717)*1,المنصرف!$G$3:$G$717)</f>
        <v>0</v>
      </c>
      <c r="AW183" s="160">
        <f>SUMPRODUCT((AV$3=المنصرف!$E$3:$E$717)*1,('بيان العهد والتسويات'!$C183=المنصرف!$C$3:$C$717)*1,المنصرف!$J$3:$J$717)</f>
        <v>0</v>
      </c>
      <c r="AX183" s="160">
        <f>SUMPRODUCT((AX$3=المنصرف!$E$3:$E$717)*1,('بيان العهد والتسويات'!$C183=المنصرف!$C$3:$C$717)*1,المنصرف!$G$3:$G$717)</f>
        <v>0</v>
      </c>
      <c r="AY183" s="160">
        <f>SUMPRODUCT((AX$3=المنصرف!$E$3:$E$717)*1,('بيان العهد والتسويات'!$C183=المنصرف!$C$3:$C$717)*1,المنصرف!$J$3:$J$717)</f>
        <v>0</v>
      </c>
      <c r="AZ183" s="160">
        <f>SUMPRODUCT((AZ$3=المنصرف!$E$3:$E$717)*1,('بيان العهد والتسويات'!$C183=المنصرف!$C$3:$C$717)*1,المنصرف!$G$3:$G$717)</f>
        <v>0</v>
      </c>
      <c r="BA183" s="160">
        <f>SUMPRODUCT((AZ$3=المنصرف!$E$3:$E$717)*1,('بيان العهد والتسويات'!$C183=المنصرف!$C$3:$C$717)*1,المنصرف!$J$3:$J$717)</f>
        <v>0</v>
      </c>
      <c r="BB183" s="160">
        <f>SUMPRODUCT((BB$3=المنصرف!$E$3:$E$717)*1,('بيان العهد والتسويات'!$C183=المنصرف!$C$3:$C$717)*1,المنصرف!$G$3:$G$717)</f>
        <v>0</v>
      </c>
      <c r="BC183" s="160">
        <f>SUMPRODUCT((BB$3=المنصرف!$E$3:$E$717)*1,('بيان العهد والتسويات'!$C183=المنصرف!$C$3:$C$717)*1,المنصرف!$J$3:$J$717)</f>
        <v>0</v>
      </c>
      <c r="BD183" s="160">
        <f>SUMPRODUCT((BD$3=المنصرف!$E$3:$E$717)*1,('بيان العهد والتسويات'!$C183=المنصرف!$C$3:$C$717)*1,المنصرف!$G$3:$G$717)</f>
        <v>0</v>
      </c>
      <c r="BE183" s="160">
        <f>SUMPRODUCT((BD$3=المنصرف!$E$3:$E$717)*1,('بيان العهد والتسويات'!$C183=المنصرف!$C$3:$C$717)*1,المنصرف!$J$3:$J$717)</f>
        <v>0</v>
      </c>
      <c r="BF183" s="160">
        <f>SUMPRODUCT((BF$3=المنصرف!$E$3:$E$717)*1,('بيان العهد والتسويات'!$C183=المنصرف!$C$3:$C$717)*1,المنصرف!$G$3:$G$717)</f>
        <v>0</v>
      </c>
      <c r="BG183" s="160">
        <f>SUMPRODUCT((BF$3=المنصرف!$E$3:$E$717)*1,('بيان العهد والتسويات'!$C183=المنصرف!$C$3:$C$717)*1,المنصرف!$J$3:$J$717)</f>
        <v>0</v>
      </c>
      <c r="BH183" s="160">
        <f>SUMPRODUCT((BH$3=المنصرف!$E$3:$E$717)*1,('بيان العهد والتسويات'!$C183=المنصرف!$C$3:$C$717)*1,المنصرف!$G$3:$G$717)</f>
        <v>0</v>
      </c>
      <c r="BI183" s="160">
        <f>SUMPRODUCT((BH$3=المنصرف!$E$3:$E$717)*1,('بيان العهد والتسويات'!$C183=المنصرف!$C$3:$C$717)*1,المنصرف!$J$3:$J$717)</f>
        <v>0</v>
      </c>
      <c r="BJ183" s="160">
        <f>SUMPRODUCT((BJ$3=المنصرف!$E$3:$E$717)*1,('بيان العهد والتسويات'!$C183=المنصرف!$C$3:$C$717)*1,المنصرف!$G$3:$G$717)</f>
        <v>0</v>
      </c>
      <c r="BK183" s="160">
        <f>SUMPRODUCT((BJ$3=المنصرف!$E$3:$E$717)*1,('بيان العهد والتسويات'!$C183=المنصرف!$C$3:$C$717)*1,المنصرف!$J$3:$J$717)</f>
        <v>0</v>
      </c>
      <c r="BL183" s="160">
        <f>SUMPRODUCT((BL$3=المنصرف!$E$3:$E$717)*1,('بيان العهد والتسويات'!$C183=المنصرف!$C$3:$C$717)*1,المنصرف!$G$3:$G$717)</f>
        <v>0</v>
      </c>
      <c r="BM183" s="160">
        <f>SUMPRODUCT((BL$3=المنصرف!$E$3:$E$717)*1,('بيان العهد والتسويات'!$C183=المنصرف!$C$3:$C$717)*1,المنصرف!$J$3:$J$717)</f>
        <v>0</v>
      </c>
      <c r="BN183" s="160">
        <f>SUMPRODUCT((BN$3=المنصرف!$E$3:$E$717)*1,('بيان العهد والتسويات'!$C183=المنصرف!$C$3:$C$717)*1,المنصرف!$G$3:$G$717)</f>
        <v>0</v>
      </c>
      <c r="BO183" s="160">
        <f>SUMPRODUCT((BN$3=المنصرف!$E$3:$E$717)*1,('بيان العهد والتسويات'!$C183=المنصرف!$C$3:$C$717)*1,المنصرف!$J$3:$J$717)</f>
        <v>0</v>
      </c>
      <c r="BP183" s="160">
        <f>SUMPRODUCT((BP$3=المنصرف!$E$3:$E$717)*1,('بيان العهد والتسويات'!$C183=المنصرف!$C$3:$C$717)*1,المنصرف!$G$3:$G$717)</f>
        <v>0</v>
      </c>
      <c r="BQ183" s="160">
        <f>SUMPRODUCT((BP$3=المنصرف!$E$3:$E$717)*1,('بيان العهد والتسويات'!$C183=المنصرف!$C$3:$C$717)*1,المنصرف!$J$3:$J$717)</f>
        <v>0</v>
      </c>
      <c r="BR183" s="160">
        <f>SUMPRODUCT((BR$3=المنصرف!$E$3:$E$717)*1,('بيان العهد والتسويات'!$C183=المنصرف!$C$3:$C$717)*1,المنصرف!$G$3:$G$717)</f>
        <v>0</v>
      </c>
      <c r="BS183" s="160">
        <f>SUMPRODUCT((BR$3=المنصرف!$E$3:$E$717)*1,('بيان العهد والتسويات'!$C183=المنصرف!$C$3:$C$717)*1,المنصرف!$J$3:$J$717)</f>
        <v>0</v>
      </c>
      <c r="BT183" s="160">
        <f>SUMPRODUCT((BT$3=المنصرف!$E$3:$E$717)*1,('بيان العهد والتسويات'!$C183=المنصرف!$C$3:$C$717)*1,المنصرف!$G$3:$G$717)</f>
        <v>0</v>
      </c>
      <c r="BU183" s="160">
        <f>SUMPRODUCT((BT$3=المنصرف!$E$3:$E$717)*1,('بيان العهد والتسويات'!$C183=المنصرف!$C$3:$C$717)*1,المنصرف!$J$3:$J$717)</f>
        <v>0</v>
      </c>
      <c r="BV183" s="160">
        <f>SUMPRODUCT((BV$3=المنصرف!$E$3:$E$717)*1,('بيان العهد والتسويات'!$C183=المنصرف!$C$3:$C$717)*1,المنصرف!$G$3:$G$717)</f>
        <v>0</v>
      </c>
      <c r="BW183" s="160">
        <f>SUMPRODUCT((BV$3=المنصرف!$E$3:$E$717)*1,('بيان العهد والتسويات'!$C183=المنصرف!$C$3:$C$717)*1,المنصرف!$J$3:$J$717)</f>
        <v>0</v>
      </c>
      <c r="BX183" s="160">
        <f>SUMPRODUCT((BX$3=المنصرف!$E$3:$E$717)*1,('بيان العهد والتسويات'!$C183=المنصرف!$C$3:$C$717)*1,المنصرف!$G$3:$G$717)</f>
        <v>0</v>
      </c>
      <c r="BY183" s="160">
        <f>SUMPRODUCT((BX$3=المنصرف!$E$3:$E$717)*1,('بيان العهد والتسويات'!$C183=المنصرف!$C$3:$C$717)*1,المنصرف!$J$3:$J$717)</f>
        <v>0</v>
      </c>
      <c r="BZ183" s="160">
        <f>SUMPRODUCT((BZ$3=المنصرف!$E$3:$E$717)*1,('بيان العهد والتسويات'!$C183=المنصرف!$C$3:$C$717)*1,المنصرف!$G$3:$G$717)</f>
        <v>0</v>
      </c>
      <c r="CA183" s="160">
        <f>SUMPRODUCT((BZ$3=المنصرف!$E$3:$E$717)*1,('بيان العهد والتسويات'!$C183=المنصرف!$C$3:$C$717)*1,المنصرف!$J$3:$J$717)</f>
        <v>0</v>
      </c>
      <c r="CB183" s="160">
        <f>SUMPRODUCT((CB$3=المنصرف!$E$3:$E$717)*1,('بيان العهد والتسويات'!$C183=المنصرف!$C$3:$C$717)*1,المنصرف!$G$3:$G$717)</f>
        <v>0</v>
      </c>
      <c r="CC183" s="160">
        <f>SUMPRODUCT((CB$3=المنصرف!$E$3:$E$717)*1,('بيان العهد والتسويات'!$C183=المنصرف!$C$3:$C$717)*1,المنصرف!$J$3:$J$717)</f>
        <v>0</v>
      </c>
      <c r="CD183" s="160">
        <f>SUMPRODUCT((CD$3=المنصرف!$E$3:$E$717)*1,('بيان العهد والتسويات'!$C183=المنصرف!$C$3:$C$717)*1,المنصرف!$G$3:$G$717)</f>
        <v>0</v>
      </c>
      <c r="CE183" s="160">
        <f>SUMPRODUCT((CD$3=المنصرف!$E$3:$E$717)*1,('بيان العهد والتسويات'!$C183=المنصرف!$C$3:$C$717)*1,المنصرف!$J$3:$J$717)</f>
        <v>0</v>
      </c>
      <c r="CF183" s="160">
        <f>SUMPRODUCT((CF$3=المنصرف!$E$3:$E$717)*1,('بيان العهد والتسويات'!$C183=المنصرف!$C$3:$C$717)*1,المنصرف!$G$3:$G$717)</f>
        <v>0</v>
      </c>
      <c r="CG183" s="160">
        <f>SUMPRODUCT((CF$3=المنصرف!$E$3:$E$717)*1,('بيان العهد والتسويات'!$C183=المنصرف!$C$3:$C$717)*1,المنصرف!$J$3:$J$717)</f>
        <v>0</v>
      </c>
      <c r="CH183" s="160">
        <f>SUMPRODUCT((CH$3=المنصرف!$E$3:$E$717)*1,('بيان العهد والتسويات'!$C183=المنصرف!$C$3:$C$717)*1,المنصرف!$G$3:$G$717)</f>
        <v>0</v>
      </c>
      <c r="CI183" s="160">
        <f>SUMPRODUCT((CH$3=المنصرف!$E$3:$E$717)*1,('بيان العهد والتسويات'!$C183=المنصرف!$C$3:$C$717)*1,المنصرف!$J$3:$J$717)</f>
        <v>0</v>
      </c>
      <c r="CJ183" s="160">
        <f>SUMPRODUCT((CJ$3=المنصرف!$E$3:$E$717)*1,('بيان العهد والتسويات'!$C183=المنصرف!$C$3:$C$717)*1,المنصرف!$G$3:$G$717)</f>
        <v>0</v>
      </c>
      <c r="CK183" s="160">
        <f>SUMPRODUCT((CJ$3=المنصرف!$E$3:$E$717)*1,('بيان العهد والتسويات'!$C183=المنصرف!$C$3:$C$717)*1,المنصرف!$J$3:$J$717)</f>
        <v>0</v>
      </c>
      <c r="CL183" s="160">
        <f>SUMPRODUCT((CL$3=المنصرف!$E$3:$E$717)*1,('بيان العهد والتسويات'!$C183=المنصرف!$C$3:$C$717)*1,المنصرف!$G$3:$G$717)</f>
        <v>0</v>
      </c>
      <c r="CM183" s="160">
        <f>SUMPRODUCT((CL$3=المنصرف!$E$3:$E$717)*1,('بيان العهد والتسويات'!$C183=المنصرف!$C$3:$C$717)*1,المنصرف!$J$3:$J$717)</f>
        <v>0</v>
      </c>
      <c r="CN183" s="160">
        <f>SUMPRODUCT((CN$3=المنصرف!$E$3:$E$717)*1,('بيان العهد والتسويات'!$C183=المنصرف!$C$3:$C$717)*1,المنصرف!$G$3:$G$717)</f>
        <v>0</v>
      </c>
      <c r="CO183" s="160">
        <f>SUMPRODUCT((CN$3=المنصرف!$E$3:$E$717)*1,('بيان العهد والتسويات'!$C183=المنصرف!$C$3:$C$717)*1,المنصرف!$J$3:$J$717)</f>
        <v>0</v>
      </c>
      <c r="CP183" s="160">
        <f>SUMPRODUCT((CP$3=المنصرف!$E$3:$E$717)*1,('بيان العهد والتسويات'!$C183=المنصرف!$C$3:$C$717)*1,المنصرف!$G$3:$G$717)</f>
        <v>0</v>
      </c>
      <c r="CQ183" s="160">
        <f>SUMPRODUCT((CP$3=المنصرف!$E$3:$E$717)*1,('بيان العهد والتسويات'!$C183=المنصرف!$C$3:$C$717)*1,المنصرف!$J$3:$J$717)</f>
        <v>0</v>
      </c>
      <c r="CR183" s="160">
        <f>SUMPRODUCT((CR$3=المنصرف!$E$3:$E$717)*1,('بيان العهد والتسويات'!$C183=المنصرف!$C$3:$C$717)*1,المنصرف!$G$3:$G$717)</f>
        <v>0</v>
      </c>
      <c r="CS183" s="160">
        <f>SUMPRODUCT((CR$3=المنصرف!$E$3:$E$717)*1,('بيان العهد والتسويات'!$C183=المنصرف!$C$3:$C$717)*1,المنصرف!$J$3:$J$717)</f>
        <v>0</v>
      </c>
      <c r="CT183" s="160">
        <f>SUMPRODUCT((CT$3=المنصرف!$E$3:$E$717)*1,('بيان العهد والتسويات'!$C183=المنصرف!$C$3:$C$717)*1,المنصرف!$G$3:$G$717)</f>
        <v>0</v>
      </c>
      <c r="CU183" s="160">
        <f>SUMPRODUCT((CT$3=المنصرف!$E$3:$E$717)*1,('بيان العهد والتسويات'!$C183=المنصرف!$C$3:$C$717)*1,المنصرف!$J$3:$J$717)</f>
        <v>0</v>
      </c>
      <c r="CV183" s="160">
        <f>SUMPRODUCT((CV$3=المنصرف!$E$3:$E$717)*1,('بيان العهد والتسويات'!$C183=المنصرف!$C$3:$C$717)*1,المنصرف!$G$3:$G$717)</f>
        <v>0</v>
      </c>
      <c r="CW183" s="160">
        <f>SUMPRODUCT((CV$3=المنصرف!$E$3:$E$717)*1,('بيان العهد والتسويات'!$C183=المنصرف!$C$3:$C$717)*1,المنصرف!$J$3:$J$717)</f>
        <v>0</v>
      </c>
      <c r="CX183" s="160">
        <f>SUMPRODUCT((CX$3=المنصرف!$E$3:$E$717)*1,('بيان العهد والتسويات'!$C183=المنصرف!$C$3:$C$717)*1,المنصرف!$G$3:$G$717)</f>
        <v>0</v>
      </c>
      <c r="CY183" s="160">
        <f>SUMPRODUCT((CX$3=المنصرف!$E$3:$E$717)*1,('بيان العهد والتسويات'!$C183=المنصرف!$C$3:$C$717)*1,المنصرف!$J$3:$J$717)</f>
        <v>0</v>
      </c>
      <c r="CZ183" s="160">
        <f>SUMPRODUCT((CZ$3=المنصرف!$E$3:$E$717)*1,('بيان العهد والتسويات'!$C183=المنصرف!$C$3:$C$717)*1,المنصرف!$G$3:$G$717)</f>
        <v>0</v>
      </c>
      <c r="DA183" s="160">
        <f>SUMPRODUCT((CZ$3=المنصرف!$E$3:$E$717)*1,('بيان العهد والتسويات'!$C183=المنصرف!$C$3:$C$717)*1,المنصرف!$J$3:$J$717)</f>
        <v>0</v>
      </c>
    </row>
    <row r="184" spans="3:105" ht="20.25" x14ac:dyDescent="0.15">
      <c r="C184" s="134">
        <v>46016</v>
      </c>
      <c r="D184" s="121">
        <f>SUMPRODUCT(($D$3=المنصرف!$E$3:$E$717)*1,('بيان العهد والتسويات'!$C184=المنصرف!$C$3:$C$717)*1,المنصرف!$G$3:$G$717)</f>
        <v>0</v>
      </c>
      <c r="E184" s="122">
        <f>SUMPRODUCT(($D$3=المنصرف!$E$3:$E$717)*1,('بيان العهد والتسويات'!$C184=المنصرف!$C$3:$C$717)*1,المنصرف!$J$3:$J$717)</f>
        <v>0</v>
      </c>
      <c r="F184" s="124">
        <f>SUMPRODUCT(($F$3=المنصرف!$E$3:$E$717)*1,('بيان العهد والتسويات'!$C184=المنصرف!$C$3:$C$717)*1,المنصرف!$G$3:$G$717)</f>
        <v>0</v>
      </c>
      <c r="G184" s="123">
        <f>SUMPRODUCT(($F$3=المنصرف!$E$3:$E$717)*1,('بيان العهد والتسويات'!$C184=المنصرف!$C$3:$C$717)*1,المنصرف!$J$3:$J$717)</f>
        <v>0</v>
      </c>
      <c r="H184" s="121">
        <f>SUMPRODUCT(($H$3=المنصرف!$E$3:$E$717)*1,('بيان العهد والتسويات'!$C184=المنصرف!$C$3:$C$717)*1,المنصرف!$G$3:$G$717)</f>
        <v>0</v>
      </c>
      <c r="I184" s="122">
        <f>SUMPRODUCT(($H$3=المنصرف!$E$3:$E$717)*1,('بيان العهد والتسويات'!$C184=المنصرف!$C$3:$C$717)*1,المنصرف!$J$3:$J$717)</f>
        <v>0</v>
      </c>
      <c r="J184" s="124">
        <f>SUMPRODUCT(($J$3=المنصرف!$E$3:$E$717)*1,('بيان العهد والتسويات'!$C184=المنصرف!$C$3:$C$717)*1,المنصرف!$G$3:$G$717)</f>
        <v>0</v>
      </c>
      <c r="K184" s="123">
        <f>SUMPRODUCT(($J$3=المنصرف!$E$3:$E$717)*1,('بيان العهد والتسويات'!$C184=المنصرف!$C$3:$C$717)*1,المنصرف!$J$3:$J$717)</f>
        <v>0</v>
      </c>
      <c r="L184" s="121">
        <f>SUMPRODUCT(($L$3=المنصرف!$E$3:$E$717)*1,('بيان العهد والتسويات'!$C184=المنصرف!$C$3:$C$717)*1,المنصرف!$G$3:$G$717)</f>
        <v>0</v>
      </c>
      <c r="M184" s="122">
        <f>SUMPRODUCT(($L$3=المنصرف!$E$3:$E$717)*1,('بيان العهد والتسويات'!$C184=المنصرف!$C$3:$C$717)*1,المنصرف!$J$3:$J$717)</f>
        <v>0</v>
      </c>
      <c r="N184" s="124">
        <f>SUMPRODUCT(($N$3=المنصرف!$E$3:$E$717)*1,('بيان العهد والتسويات'!$C184=المنصرف!$C$3:$C$717)*1,المنصرف!$G$3:$G$717)</f>
        <v>0</v>
      </c>
      <c r="O184" s="123">
        <f>SUMPRODUCT(($N$3=المنصرف!$E$3:$E$717)*1,('بيان العهد والتسويات'!$C184=المنصرف!$C$3:$C$717)*1,المنصرف!$J$3:$J$717)</f>
        <v>0</v>
      </c>
      <c r="P184" s="121">
        <f>SUMPRODUCT(($P$3=المنصرف!$E$3:$E$717)*1,('بيان العهد والتسويات'!$C184=المنصرف!$C$3:$C$717)*1,المنصرف!$G$3:$G$717)</f>
        <v>0</v>
      </c>
      <c r="Q184" s="122">
        <f>SUMPRODUCT(($P$3=المنصرف!$E$3:$E$717)*1,('بيان العهد والتسويات'!$C184=المنصرف!$C$3:$C$717)*1,المنصرف!$J$3:$J$717)</f>
        <v>0</v>
      </c>
      <c r="R184" s="124">
        <f>SUMPRODUCT(($R$3=المنصرف!$E$3:$E$717)*1,('بيان العهد والتسويات'!$C184=المنصرف!$C$3:$C$717)*1,المنصرف!$G$3:$G$717)</f>
        <v>0</v>
      </c>
      <c r="S184" s="123">
        <f>SUMPRODUCT(($R$3=المنصرف!$E$3:$E$717)*1,('بيان العهد والتسويات'!$C184=المنصرف!$C$3:$C$717)*1,المنصرف!$J$3:$J$717)</f>
        <v>0</v>
      </c>
      <c r="T184" s="121">
        <f>SUMPRODUCT(($T$3=المنصرف!$E$3:$E$717)*1,('بيان العهد والتسويات'!$C184=المنصرف!$C$3:$C$717)*1,المنصرف!$G$3:$G$717)</f>
        <v>0</v>
      </c>
      <c r="U184" s="122">
        <f>SUMPRODUCT(($T$3=المنصرف!$E$3:$E$717)*1,('بيان العهد والتسويات'!$C184=المنصرف!$C$3:$C$717)*1,المنصرف!$J$3:$J$717)</f>
        <v>0</v>
      </c>
      <c r="V184" s="124">
        <f>SUMPRODUCT(($V$3=المنصرف!$E$3:$E$717)*1,('بيان العهد والتسويات'!$C184=المنصرف!$C$3:$C$717)*1,المنصرف!$G$3:$G$717)</f>
        <v>0</v>
      </c>
      <c r="W184" s="123">
        <f>SUMPRODUCT(($V$3=المنصرف!$E$3:$E$717)*1,('بيان العهد والتسويات'!$C184=المنصرف!$C$3:$C$717)*1,المنصرف!$J$3:$J$717)</f>
        <v>0</v>
      </c>
      <c r="X184" s="121">
        <f>SUMPRODUCT(($X$3=المنصرف!$E$3:$E$717)*1,('بيان العهد والتسويات'!$C184=المنصرف!$C$3:$C$717)*1,المنصرف!$G$3:$G$717)</f>
        <v>0</v>
      </c>
      <c r="Y184" s="122">
        <f>SUMPRODUCT(($X$3=المنصرف!$E$3:$E$717)*1,('بيان العهد والتسويات'!$C184=المنصرف!$C$3:$C$717)*1,المنصرف!$J$3:$J$717)</f>
        <v>0</v>
      </c>
      <c r="Z184" s="124">
        <f>SUMPRODUCT(($Z$3=المنصرف!$E$3:$E$717)*1,('بيان العهد والتسويات'!$C184=المنصرف!$C$3:$C$717)*1,المنصرف!$G$3:$G$717)</f>
        <v>0</v>
      </c>
      <c r="AA184" s="123">
        <f>SUMPRODUCT(($Z$3=المنصرف!$E$3:$E$717)*1,('بيان العهد والتسويات'!$C184=المنصرف!$C$3:$C$717)*1,المنصرف!$J$3:$J$717)</f>
        <v>0</v>
      </c>
      <c r="AB184" s="121">
        <f>SUMPRODUCT(($AB$3=المنصرف!$E$3:$E$717)*1,('بيان العهد والتسويات'!$C184=المنصرف!$C$3:$C$717)*1,المنصرف!$G$3:$G$717)</f>
        <v>0</v>
      </c>
      <c r="AC184" s="122">
        <f>SUMPRODUCT(($AB$3=المنصرف!$E$3:$E$717)*1,('بيان العهد والتسويات'!$C184=المنصرف!$C$3:$C$717)*1,المنصرف!$J$3:$J$717)</f>
        <v>0</v>
      </c>
      <c r="AD184" s="124">
        <f>SUMPRODUCT(($AD$3=المنصرف!$E$3:$E$717)*1,('بيان العهد والتسويات'!$C184=المنصرف!$C$3:$C$717)*1,المنصرف!$G$3:$G$717)</f>
        <v>0</v>
      </c>
      <c r="AE184" s="123">
        <f>SUMPRODUCT(($AD$3=المنصرف!$E$3:$E$717)*1,('بيان العهد والتسويات'!$C184=المنصرف!$C$3:$C$717)*1,المنصرف!$J$3:$J$717)</f>
        <v>0</v>
      </c>
      <c r="AF184" s="121">
        <f>SUMPRODUCT(($AF$3=المنصرف!$E$3:$E$717)*1,('بيان العهد والتسويات'!$C184=المنصرف!$C$3:$C$717)*1,المنصرف!$G$3:$G$717)</f>
        <v>0</v>
      </c>
      <c r="AG184" s="122">
        <f>SUMPRODUCT(($AF$3=المنصرف!$E$3:$E$717)*1,('بيان العهد والتسويات'!$C184=المنصرف!$C$3:$C$717)*1,المنصرف!$J$3:$J$717)</f>
        <v>0</v>
      </c>
      <c r="AH184" s="124">
        <f>SUMPRODUCT(($AH$3=المنصرف!$E$3:$E$717)*1,('بيان العهد والتسويات'!$C184=المنصرف!$C$3:$C$717)*1,المنصرف!$G$3:$G$717)</f>
        <v>0</v>
      </c>
      <c r="AI184" s="123">
        <f>SUMPRODUCT(($AH$3=المنصرف!$E$3:$E$717)*1,('بيان العهد والتسويات'!$C184=المنصرف!$C$3:$C$717)*1,المنصرف!$J$3:$J$717)</f>
        <v>0</v>
      </c>
      <c r="AJ184" s="145">
        <f>SUMPRODUCT((AJ$3=المنصرف!$E$3:$E$717)*1,('بيان العهد والتسويات'!$C184=المنصرف!$C$3:$C$717)*1,المنصرف!$G$3:$G$717)</f>
        <v>0</v>
      </c>
      <c r="AK184" s="145">
        <f>SUMPRODUCT((AJ$3=المنصرف!$E$3:$E$717)*1,('بيان العهد والتسويات'!$C184=المنصرف!$C$3:$C$717)*1,المنصرف!$J$3:$J$717)</f>
        <v>0</v>
      </c>
      <c r="AL184" s="161">
        <f>SUMPRODUCT((AL$3=المنصرف!$E$3:$E$717)*1,('بيان العهد والتسويات'!$C184=المنصرف!$C$3:$C$717)*1,المنصرف!$G$3:$G$717)</f>
        <v>0</v>
      </c>
      <c r="AM184" s="161">
        <f>SUMPRODUCT((AL$3=المنصرف!$E$3:$E$717)*1,('بيان العهد والتسويات'!$C184=المنصرف!$C$3:$C$717)*1,المنصرف!$J$3:$J$717)</f>
        <v>0</v>
      </c>
      <c r="AN184" s="160">
        <f>SUMPRODUCT((AN$3=المنصرف!$E$3:$E$717)*1,('بيان العهد والتسويات'!$C184=المنصرف!$C$3:$C$717)*1,المنصرف!$G$3:$G$717)</f>
        <v>0</v>
      </c>
      <c r="AO184" s="160">
        <f>SUMPRODUCT((AN$3=المنصرف!$E$3:$E$717)*1,('بيان العهد والتسويات'!$C184=المنصرف!$C$3:$C$717)*1,المنصرف!$J$3:$J$717)</f>
        <v>0</v>
      </c>
      <c r="AP184" s="160">
        <f>SUMPRODUCT((AP$3=المنصرف!$E$3:$E$717)*1,('بيان العهد والتسويات'!$C184=المنصرف!$C$3:$C$717)*1,المنصرف!$G$3:$G$717)</f>
        <v>0</v>
      </c>
      <c r="AQ184" s="160">
        <f>SUMPRODUCT((AP$3=المنصرف!$E$3:$E$717)*1,('بيان العهد والتسويات'!$C184=المنصرف!$C$3:$C$717)*1,المنصرف!$J$3:$J$717)</f>
        <v>0</v>
      </c>
      <c r="AR184" s="160">
        <f>SUMPRODUCT((AR$3=المنصرف!$E$3:$E$717)*1,('بيان العهد والتسويات'!$C184=المنصرف!$C$3:$C$717)*1,المنصرف!$G$3:$G$717)</f>
        <v>0</v>
      </c>
      <c r="AS184" s="160">
        <f>SUMPRODUCT((AR$3=المنصرف!$E$3:$E$717)*1,('بيان العهد والتسويات'!$C184=المنصرف!$C$3:$C$717)*1,المنصرف!$J$3:$J$717)</f>
        <v>0</v>
      </c>
      <c r="AT184" s="160">
        <f>SUMPRODUCT((AT$3=المنصرف!$E$3:$E$717)*1,('بيان العهد والتسويات'!$C184=المنصرف!$C$3:$C$717)*1,المنصرف!$G$3:$G$717)</f>
        <v>0</v>
      </c>
      <c r="AU184" s="160">
        <f>SUMPRODUCT((AT$3=المنصرف!$E$3:$E$717)*1,('بيان العهد والتسويات'!$C184=المنصرف!$C$3:$C$717)*1,المنصرف!$J$3:$J$717)</f>
        <v>0</v>
      </c>
      <c r="AV184" s="160">
        <f>SUMPRODUCT((AV$3=المنصرف!$E$3:$E$717)*1,('بيان العهد والتسويات'!$C184=المنصرف!$C$3:$C$717)*1,المنصرف!$G$3:$G$717)</f>
        <v>0</v>
      </c>
      <c r="AW184" s="160">
        <f>SUMPRODUCT((AV$3=المنصرف!$E$3:$E$717)*1,('بيان العهد والتسويات'!$C184=المنصرف!$C$3:$C$717)*1,المنصرف!$J$3:$J$717)</f>
        <v>0</v>
      </c>
      <c r="AX184" s="160">
        <f>SUMPRODUCT((AX$3=المنصرف!$E$3:$E$717)*1,('بيان العهد والتسويات'!$C184=المنصرف!$C$3:$C$717)*1,المنصرف!$G$3:$G$717)</f>
        <v>0</v>
      </c>
      <c r="AY184" s="160">
        <f>SUMPRODUCT((AX$3=المنصرف!$E$3:$E$717)*1,('بيان العهد والتسويات'!$C184=المنصرف!$C$3:$C$717)*1,المنصرف!$J$3:$J$717)</f>
        <v>0</v>
      </c>
      <c r="AZ184" s="160">
        <f>SUMPRODUCT((AZ$3=المنصرف!$E$3:$E$717)*1,('بيان العهد والتسويات'!$C184=المنصرف!$C$3:$C$717)*1,المنصرف!$G$3:$G$717)</f>
        <v>0</v>
      </c>
      <c r="BA184" s="160">
        <f>SUMPRODUCT((AZ$3=المنصرف!$E$3:$E$717)*1,('بيان العهد والتسويات'!$C184=المنصرف!$C$3:$C$717)*1,المنصرف!$J$3:$J$717)</f>
        <v>0</v>
      </c>
      <c r="BB184" s="160">
        <f>SUMPRODUCT((BB$3=المنصرف!$E$3:$E$717)*1,('بيان العهد والتسويات'!$C184=المنصرف!$C$3:$C$717)*1,المنصرف!$G$3:$G$717)</f>
        <v>0</v>
      </c>
      <c r="BC184" s="160">
        <f>SUMPRODUCT((BB$3=المنصرف!$E$3:$E$717)*1,('بيان العهد والتسويات'!$C184=المنصرف!$C$3:$C$717)*1,المنصرف!$J$3:$J$717)</f>
        <v>0</v>
      </c>
      <c r="BD184" s="160">
        <f>SUMPRODUCT((BD$3=المنصرف!$E$3:$E$717)*1,('بيان العهد والتسويات'!$C184=المنصرف!$C$3:$C$717)*1,المنصرف!$G$3:$G$717)</f>
        <v>0</v>
      </c>
      <c r="BE184" s="160">
        <f>SUMPRODUCT((BD$3=المنصرف!$E$3:$E$717)*1,('بيان العهد والتسويات'!$C184=المنصرف!$C$3:$C$717)*1,المنصرف!$J$3:$J$717)</f>
        <v>0</v>
      </c>
      <c r="BF184" s="160">
        <f>SUMPRODUCT((BF$3=المنصرف!$E$3:$E$717)*1,('بيان العهد والتسويات'!$C184=المنصرف!$C$3:$C$717)*1,المنصرف!$G$3:$G$717)</f>
        <v>0</v>
      </c>
      <c r="BG184" s="160">
        <f>SUMPRODUCT((BF$3=المنصرف!$E$3:$E$717)*1,('بيان العهد والتسويات'!$C184=المنصرف!$C$3:$C$717)*1,المنصرف!$J$3:$J$717)</f>
        <v>0</v>
      </c>
      <c r="BH184" s="160">
        <f>SUMPRODUCT((BH$3=المنصرف!$E$3:$E$717)*1,('بيان العهد والتسويات'!$C184=المنصرف!$C$3:$C$717)*1,المنصرف!$G$3:$G$717)</f>
        <v>0</v>
      </c>
      <c r="BI184" s="160">
        <f>SUMPRODUCT((BH$3=المنصرف!$E$3:$E$717)*1,('بيان العهد والتسويات'!$C184=المنصرف!$C$3:$C$717)*1,المنصرف!$J$3:$J$717)</f>
        <v>0</v>
      </c>
      <c r="BJ184" s="160">
        <f>SUMPRODUCT((BJ$3=المنصرف!$E$3:$E$717)*1,('بيان العهد والتسويات'!$C184=المنصرف!$C$3:$C$717)*1,المنصرف!$G$3:$G$717)</f>
        <v>0</v>
      </c>
      <c r="BK184" s="160">
        <f>SUMPRODUCT((BJ$3=المنصرف!$E$3:$E$717)*1,('بيان العهد والتسويات'!$C184=المنصرف!$C$3:$C$717)*1,المنصرف!$J$3:$J$717)</f>
        <v>0</v>
      </c>
      <c r="BL184" s="160">
        <f>SUMPRODUCT((BL$3=المنصرف!$E$3:$E$717)*1,('بيان العهد والتسويات'!$C184=المنصرف!$C$3:$C$717)*1,المنصرف!$G$3:$G$717)</f>
        <v>0</v>
      </c>
      <c r="BM184" s="160">
        <f>SUMPRODUCT((BL$3=المنصرف!$E$3:$E$717)*1,('بيان العهد والتسويات'!$C184=المنصرف!$C$3:$C$717)*1,المنصرف!$J$3:$J$717)</f>
        <v>0</v>
      </c>
      <c r="BN184" s="160">
        <f>SUMPRODUCT((BN$3=المنصرف!$E$3:$E$717)*1,('بيان العهد والتسويات'!$C184=المنصرف!$C$3:$C$717)*1,المنصرف!$G$3:$G$717)</f>
        <v>0</v>
      </c>
      <c r="BO184" s="160">
        <f>SUMPRODUCT((BN$3=المنصرف!$E$3:$E$717)*1,('بيان العهد والتسويات'!$C184=المنصرف!$C$3:$C$717)*1,المنصرف!$J$3:$J$717)</f>
        <v>0</v>
      </c>
      <c r="BP184" s="160">
        <f>SUMPRODUCT((BP$3=المنصرف!$E$3:$E$717)*1,('بيان العهد والتسويات'!$C184=المنصرف!$C$3:$C$717)*1,المنصرف!$G$3:$G$717)</f>
        <v>0</v>
      </c>
      <c r="BQ184" s="160">
        <f>SUMPRODUCT((BP$3=المنصرف!$E$3:$E$717)*1,('بيان العهد والتسويات'!$C184=المنصرف!$C$3:$C$717)*1,المنصرف!$J$3:$J$717)</f>
        <v>0</v>
      </c>
      <c r="BR184" s="160">
        <f>SUMPRODUCT((BR$3=المنصرف!$E$3:$E$717)*1,('بيان العهد والتسويات'!$C184=المنصرف!$C$3:$C$717)*1,المنصرف!$G$3:$G$717)</f>
        <v>0</v>
      </c>
      <c r="BS184" s="160">
        <f>SUMPRODUCT((BR$3=المنصرف!$E$3:$E$717)*1,('بيان العهد والتسويات'!$C184=المنصرف!$C$3:$C$717)*1,المنصرف!$J$3:$J$717)</f>
        <v>0</v>
      </c>
      <c r="BT184" s="160">
        <f>SUMPRODUCT((BT$3=المنصرف!$E$3:$E$717)*1,('بيان العهد والتسويات'!$C184=المنصرف!$C$3:$C$717)*1,المنصرف!$G$3:$G$717)</f>
        <v>0</v>
      </c>
      <c r="BU184" s="160">
        <f>SUMPRODUCT((BT$3=المنصرف!$E$3:$E$717)*1,('بيان العهد والتسويات'!$C184=المنصرف!$C$3:$C$717)*1,المنصرف!$J$3:$J$717)</f>
        <v>0</v>
      </c>
      <c r="BV184" s="160">
        <f>SUMPRODUCT((BV$3=المنصرف!$E$3:$E$717)*1,('بيان العهد والتسويات'!$C184=المنصرف!$C$3:$C$717)*1,المنصرف!$G$3:$G$717)</f>
        <v>0</v>
      </c>
      <c r="BW184" s="160">
        <f>SUMPRODUCT((BV$3=المنصرف!$E$3:$E$717)*1,('بيان العهد والتسويات'!$C184=المنصرف!$C$3:$C$717)*1,المنصرف!$J$3:$J$717)</f>
        <v>0</v>
      </c>
      <c r="BX184" s="160">
        <f>SUMPRODUCT((BX$3=المنصرف!$E$3:$E$717)*1,('بيان العهد والتسويات'!$C184=المنصرف!$C$3:$C$717)*1,المنصرف!$G$3:$G$717)</f>
        <v>0</v>
      </c>
      <c r="BY184" s="160">
        <f>SUMPRODUCT((BX$3=المنصرف!$E$3:$E$717)*1,('بيان العهد والتسويات'!$C184=المنصرف!$C$3:$C$717)*1,المنصرف!$J$3:$J$717)</f>
        <v>0</v>
      </c>
      <c r="BZ184" s="160">
        <f>SUMPRODUCT((BZ$3=المنصرف!$E$3:$E$717)*1,('بيان العهد والتسويات'!$C184=المنصرف!$C$3:$C$717)*1,المنصرف!$G$3:$G$717)</f>
        <v>0</v>
      </c>
      <c r="CA184" s="160">
        <f>SUMPRODUCT((BZ$3=المنصرف!$E$3:$E$717)*1,('بيان العهد والتسويات'!$C184=المنصرف!$C$3:$C$717)*1,المنصرف!$J$3:$J$717)</f>
        <v>0</v>
      </c>
      <c r="CB184" s="160">
        <f>SUMPRODUCT((CB$3=المنصرف!$E$3:$E$717)*1,('بيان العهد والتسويات'!$C184=المنصرف!$C$3:$C$717)*1,المنصرف!$G$3:$G$717)</f>
        <v>0</v>
      </c>
      <c r="CC184" s="160">
        <f>SUMPRODUCT((CB$3=المنصرف!$E$3:$E$717)*1,('بيان العهد والتسويات'!$C184=المنصرف!$C$3:$C$717)*1,المنصرف!$J$3:$J$717)</f>
        <v>0</v>
      </c>
      <c r="CD184" s="160">
        <f>SUMPRODUCT((CD$3=المنصرف!$E$3:$E$717)*1,('بيان العهد والتسويات'!$C184=المنصرف!$C$3:$C$717)*1,المنصرف!$G$3:$G$717)</f>
        <v>0</v>
      </c>
      <c r="CE184" s="160">
        <f>SUMPRODUCT((CD$3=المنصرف!$E$3:$E$717)*1,('بيان العهد والتسويات'!$C184=المنصرف!$C$3:$C$717)*1,المنصرف!$J$3:$J$717)</f>
        <v>0</v>
      </c>
      <c r="CF184" s="160">
        <f>SUMPRODUCT((CF$3=المنصرف!$E$3:$E$717)*1,('بيان العهد والتسويات'!$C184=المنصرف!$C$3:$C$717)*1,المنصرف!$G$3:$G$717)</f>
        <v>0</v>
      </c>
      <c r="CG184" s="160">
        <f>SUMPRODUCT((CF$3=المنصرف!$E$3:$E$717)*1,('بيان العهد والتسويات'!$C184=المنصرف!$C$3:$C$717)*1,المنصرف!$J$3:$J$717)</f>
        <v>0</v>
      </c>
      <c r="CH184" s="160">
        <f>SUMPRODUCT((CH$3=المنصرف!$E$3:$E$717)*1,('بيان العهد والتسويات'!$C184=المنصرف!$C$3:$C$717)*1,المنصرف!$G$3:$G$717)</f>
        <v>0</v>
      </c>
      <c r="CI184" s="160">
        <f>SUMPRODUCT((CH$3=المنصرف!$E$3:$E$717)*1,('بيان العهد والتسويات'!$C184=المنصرف!$C$3:$C$717)*1,المنصرف!$J$3:$J$717)</f>
        <v>0</v>
      </c>
      <c r="CJ184" s="160">
        <f>SUMPRODUCT((CJ$3=المنصرف!$E$3:$E$717)*1,('بيان العهد والتسويات'!$C184=المنصرف!$C$3:$C$717)*1,المنصرف!$G$3:$G$717)</f>
        <v>0</v>
      </c>
      <c r="CK184" s="160">
        <f>SUMPRODUCT((CJ$3=المنصرف!$E$3:$E$717)*1,('بيان العهد والتسويات'!$C184=المنصرف!$C$3:$C$717)*1,المنصرف!$J$3:$J$717)</f>
        <v>0</v>
      </c>
      <c r="CL184" s="160">
        <f>SUMPRODUCT((CL$3=المنصرف!$E$3:$E$717)*1,('بيان العهد والتسويات'!$C184=المنصرف!$C$3:$C$717)*1,المنصرف!$G$3:$G$717)</f>
        <v>0</v>
      </c>
      <c r="CM184" s="160">
        <f>SUMPRODUCT((CL$3=المنصرف!$E$3:$E$717)*1,('بيان العهد والتسويات'!$C184=المنصرف!$C$3:$C$717)*1,المنصرف!$J$3:$J$717)</f>
        <v>0</v>
      </c>
      <c r="CN184" s="160">
        <f>SUMPRODUCT((CN$3=المنصرف!$E$3:$E$717)*1,('بيان العهد والتسويات'!$C184=المنصرف!$C$3:$C$717)*1,المنصرف!$G$3:$G$717)</f>
        <v>0</v>
      </c>
      <c r="CO184" s="160">
        <f>SUMPRODUCT((CN$3=المنصرف!$E$3:$E$717)*1,('بيان العهد والتسويات'!$C184=المنصرف!$C$3:$C$717)*1,المنصرف!$J$3:$J$717)</f>
        <v>0</v>
      </c>
      <c r="CP184" s="160">
        <f>SUMPRODUCT((CP$3=المنصرف!$E$3:$E$717)*1,('بيان العهد والتسويات'!$C184=المنصرف!$C$3:$C$717)*1,المنصرف!$G$3:$G$717)</f>
        <v>0</v>
      </c>
      <c r="CQ184" s="160">
        <f>SUMPRODUCT((CP$3=المنصرف!$E$3:$E$717)*1,('بيان العهد والتسويات'!$C184=المنصرف!$C$3:$C$717)*1,المنصرف!$J$3:$J$717)</f>
        <v>0</v>
      </c>
      <c r="CR184" s="160">
        <f>SUMPRODUCT((CR$3=المنصرف!$E$3:$E$717)*1,('بيان العهد والتسويات'!$C184=المنصرف!$C$3:$C$717)*1,المنصرف!$G$3:$G$717)</f>
        <v>0</v>
      </c>
      <c r="CS184" s="160">
        <f>SUMPRODUCT((CR$3=المنصرف!$E$3:$E$717)*1,('بيان العهد والتسويات'!$C184=المنصرف!$C$3:$C$717)*1,المنصرف!$J$3:$J$717)</f>
        <v>0</v>
      </c>
      <c r="CT184" s="160">
        <f>SUMPRODUCT((CT$3=المنصرف!$E$3:$E$717)*1,('بيان العهد والتسويات'!$C184=المنصرف!$C$3:$C$717)*1,المنصرف!$G$3:$G$717)</f>
        <v>0</v>
      </c>
      <c r="CU184" s="160">
        <f>SUMPRODUCT((CT$3=المنصرف!$E$3:$E$717)*1,('بيان العهد والتسويات'!$C184=المنصرف!$C$3:$C$717)*1,المنصرف!$J$3:$J$717)</f>
        <v>0</v>
      </c>
      <c r="CV184" s="160">
        <f>SUMPRODUCT((CV$3=المنصرف!$E$3:$E$717)*1,('بيان العهد والتسويات'!$C184=المنصرف!$C$3:$C$717)*1,المنصرف!$G$3:$G$717)</f>
        <v>0</v>
      </c>
      <c r="CW184" s="160">
        <f>SUMPRODUCT((CV$3=المنصرف!$E$3:$E$717)*1,('بيان العهد والتسويات'!$C184=المنصرف!$C$3:$C$717)*1,المنصرف!$J$3:$J$717)</f>
        <v>0</v>
      </c>
      <c r="CX184" s="160">
        <f>SUMPRODUCT((CX$3=المنصرف!$E$3:$E$717)*1,('بيان العهد والتسويات'!$C184=المنصرف!$C$3:$C$717)*1,المنصرف!$G$3:$G$717)</f>
        <v>0</v>
      </c>
      <c r="CY184" s="160">
        <f>SUMPRODUCT((CX$3=المنصرف!$E$3:$E$717)*1,('بيان العهد والتسويات'!$C184=المنصرف!$C$3:$C$717)*1,المنصرف!$J$3:$J$717)</f>
        <v>0</v>
      </c>
      <c r="CZ184" s="160">
        <f>SUMPRODUCT((CZ$3=المنصرف!$E$3:$E$717)*1,('بيان العهد والتسويات'!$C184=المنصرف!$C$3:$C$717)*1,المنصرف!$G$3:$G$717)</f>
        <v>0</v>
      </c>
      <c r="DA184" s="160">
        <f>SUMPRODUCT((CZ$3=المنصرف!$E$3:$E$717)*1,('بيان العهد والتسويات'!$C184=المنصرف!$C$3:$C$717)*1,المنصرف!$J$3:$J$717)</f>
        <v>0</v>
      </c>
    </row>
    <row r="185" spans="3:105" ht="20.25" x14ac:dyDescent="0.15">
      <c r="C185" s="134">
        <v>46017</v>
      </c>
      <c r="D185" s="121">
        <f>SUMPRODUCT(($D$3=المنصرف!$E$3:$E$717)*1,('بيان العهد والتسويات'!$C185=المنصرف!$C$3:$C$717)*1,المنصرف!$G$3:$G$717)</f>
        <v>0</v>
      </c>
      <c r="E185" s="122">
        <f>SUMPRODUCT(($D$3=المنصرف!$E$3:$E$717)*1,('بيان العهد والتسويات'!$C185=المنصرف!$C$3:$C$717)*1,المنصرف!$J$3:$J$717)</f>
        <v>0</v>
      </c>
      <c r="F185" s="124">
        <f>SUMPRODUCT(($F$3=المنصرف!$E$3:$E$717)*1,('بيان العهد والتسويات'!$C185=المنصرف!$C$3:$C$717)*1,المنصرف!$G$3:$G$717)</f>
        <v>0</v>
      </c>
      <c r="G185" s="123">
        <f>SUMPRODUCT(($F$3=المنصرف!$E$3:$E$717)*1,('بيان العهد والتسويات'!$C185=المنصرف!$C$3:$C$717)*1,المنصرف!$J$3:$J$717)</f>
        <v>0</v>
      </c>
      <c r="H185" s="121">
        <f>SUMPRODUCT(($H$3=المنصرف!$E$3:$E$717)*1,('بيان العهد والتسويات'!$C185=المنصرف!$C$3:$C$717)*1,المنصرف!$G$3:$G$717)</f>
        <v>0</v>
      </c>
      <c r="I185" s="122">
        <f>SUMPRODUCT(($H$3=المنصرف!$E$3:$E$717)*1,('بيان العهد والتسويات'!$C185=المنصرف!$C$3:$C$717)*1,المنصرف!$J$3:$J$717)</f>
        <v>0</v>
      </c>
      <c r="J185" s="124">
        <f>SUMPRODUCT(($J$3=المنصرف!$E$3:$E$717)*1,('بيان العهد والتسويات'!$C185=المنصرف!$C$3:$C$717)*1,المنصرف!$G$3:$G$717)</f>
        <v>0</v>
      </c>
      <c r="K185" s="123">
        <f>SUMPRODUCT(($J$3=المنصرف!$E$3:$E$717)*1,('بيان العهد والتسويات'!$C185=المنصرف!$C$3:$C$717)*1,المنصرف!$J$3:$J$717)</f>
        <v>0</v>
      </c>
      <c r="L185" s="121">
        <f>SUMPRODUCT(($L$3=المنصرف!$E$3:$E$717)*1,('بيان العهد والتسويات'!$C185=المنصرف!$C$3:$C$717)*1,المنصرف!$G$3:$G$717)</f>
        <v>0</v>
      </c>
      <c r="M185" s="122">
        <f>SUMPRODUCT(($L$3=المنصرف!$E$3:$E$717)*1,('بيان العهد والتسويات'!$C185=المنصرف!$C$3:$C$717)*1,المنصرف!$J$3:$J$717)</f>
        <v>0</v>
      </c>
      <c r="N185" s="124">
        <f>SUMPRODUCT(($N$3=المنصرف!$E$3:$E$717)*1,('بيان العهد والتسويات'!$C185=المنصرف!$C$3:$C$717)*1,المنصرف!$G$3:$G$717)</f>
        <v>0</v>
      </c>
      <c r="O185" s="123">
        <f>SUMPRODUCT(($N$3=المنصرف!$E$3:$E$717)*1,('بيان العهد والتسويات'!$C185=المنصرف!$C$3:$C$717)*1,المنصرف!$J$3:$J$717)</f>
        <v>0</v>
      </c>
      <c r="P185" s="121">
        <f>SUMPRODUCT(($P$3=المنصرف!$E$3:$E$717)*1,('بيان العهد والتسويات'!$C185=المنصرف!$C$3:$C$717)*1,المنصرف!$G$3:$G$717)</f>
        <v>0</v>
      </c>
      <c r="Q185" s="122">
        <f>SUMPRODUCT(($P$3=المنصرف!$E$3:$E$717)*1,('بيان العهد والتسويات'!$C185=المنصرف!$C$3:$C$717)*1,المنصرف!$J$3:$J$717)</f>
        <v>0</v>
      </c>
      <c r="R185" s="124">
        <f>SUMPRODUCT(($R$3=المنصرف!$E$3:$E$717)*1,('بيان العهد والتسويات'!$C185=المنصرف!$C$3:$C$717)*1,المنصرف!$G$3:$G$717)</f>
        <v>0</v>
      </c>
      <c r="S185" s="123">
        <f>SUMPRODUCT(($R$3=المنصرف!$E$3:$E$717)*1,('بيان العهد والتسويات'!$C185=المنصرف!$C$3:$C$717)*1,المنصرف!$J$3:$J$717)</f>
        <v>0</v>
      </c>
      <c r="T185" s="121">
        <f>SUMPRODUCT(($T$3=المنصرف!$E$3:$E$717)*1,('بيان العهد والتسويات'!$C185=المنصرف!$C$3:$C$717)*1,المنصرف!$G$3:$G$717)</f>
        <v>0</v>
      </c>
      <c r="U185" s="122">
        <f>SUMPRODUCT(($T$3=المنصرف!$E$3:$E$717)*1,('بيان العهد والتسويات'!$C185=المنصرف!$C$3:$C$717)*1,المنصرف!$J$3:$J$717)</f>
        <v>0</v>
      </c>
      <c r="V185" s="124">
        <f>SUMPRODUCT(($V$3=المنصرف!$E$3:$E$717)*1,('بيان العهد والتسويات'!$C185=المنصرف!$C$3:$C$717)*1,المنصرف!$G$3:$G$717)</f>
        <v>0</v>
      </c>
      <c r="W185" s="123">
        <f>SUMPRODUCT(($V$3=المنصرف!$E$3:$E$717)*1,('بيان العهد والتسويات'!$C185=المنصرف!$C$3:$C$717)*1,المنصرف!$J$3:$J$717)</f>
        <v>0</v>
      </c>
      <c r="X185" s="121">
        <f>SUMPRODUCT(($X$3=المنصرف!$E$3:$E$717)*1,('بيان العهد والتسويات'!$C185=المنصرف!$C$3:$C$717)*1,المنصرف!$G$3:$G$717)</f>
        <v>0</v>
      </c>
      <c r="Y185" s="122">
        <f>SUMPRODUCT(($X$3=المنصرف!$E$3:$E$717)*1,('بيان العهد والتسويات'!$C185=المنصرف!$C$3:$C$717)*1,المنصرف!$J$3:$J$717)</f>
        <v>0</v>
      </c>
      <c r="Z185" s="124">
        <f>SUMPRODUCT(($Z$3=المنصرف!$E$3:$E$717)*1,('بيان العهد والتسويات'!$C185=المنصرف!$C$3:$C$717)*1,المنصرف!$G$3:$G$717)</f>
        <v>0</v>
      </c>
      <c r="AA185" s="123">
        <f>SUMPRODUCT(($Z$3=المنصرف!$E$3:$E$717)*1,('بيان العهد والتسويات'!$C185=المنصرف!$C$3:$C$717)*1,المنصرف!$J$3:$J$717)</f>
        <v>0</v>
      </c>
      <c r="AB185" s="121">
        <f>SUMPRODUCT(($AB$3=المنصرف!$E$3:$E$717)*1,('بيان العهد والتسويات'!$C185=المنصرف!$C$3:$C$717)*1,المنصرف!$G$3:$G$717)</f>
        <v>0</v>
      </c>
      <c r="AC185" s="122">
        <f>SUMPRODUCT(($AB$3=المنصرف!$E$3:$E$717)*1,('بيان العهد والتسويات'!$C185=المنصرف!$C$3:$C$717)*1,المنصرف!$J$3:$J$717)</f>
        <v>0</v>
      </c>
      <c r="AD185" s="124">
        <f>SUMPRODUCT(($AD$3=المنصرف!$E$3:$E$717)*1,('بيان العهد والتسويات'!$C185=المنصرف!$C$3:$C$717)*1,المنصرف!$G$3:$G$717)</f>
        <v>0</v>
      </c>
      <c r="AE185" s="123">
        <f>SUMPRODUCT(($AD$3=المنصرف!$E$3:$E$717)*1,('بيان العهد والتسويات'!$C185=المنصرف!$C$3:$C$717)*1,المنصرف!$J$3:$J$717)</f>
        <v>0</v>
      </c>
      <c r="AF185" s="121">
        <f>SUMPRODUCT(($AF$3=المنصرف!$E$3:$E$717)*1,('بيان العهد والتسويات'!$C185=المنصرف!$C$3:$C$717)*1,المنصرف!$G$3:$G$717)</f>
        <v>0</v>
      </c>
      <c r="AG185" s="122">
        <f>SUMPRODUCT(($AF$3=المنصرف!$E$3:$E$717)*1,('بيان العهد والتسويات'!$C185=المنصرف!$C$3:$C$717)*1,المنصرف!$J$3:$J$717)</f>
        <v>0</v>
      </c>
      <c r="AH185" s="124">
        <f>SUMPRODUCT(($AH$3=المنصرف!$E$3:$E$717)*1,('بيان العهد والتسويات'!$C185=المنصرف!$C$3:$C$717)*1,المنصرف!$G$3:$G$717)</f>
        <v>0</v>
      </c>
      <c r="AI185" s="123">
        <f>SUMPRODUCT(($AH$3=المنصرف!$E$3:$E$717)*1,('بيان العهد والتسويات'!$C185=المنصرف!$C$3:$C$717)*1,المنصرف!$J$3:$J$717)</f>
        <v>0</v>
      </c>
      <c r="AJ185" s="145">
        <f>SUMPRODUCT((AJ$3=المنصرف!$E$3:$E$717)*1,('بيان العهد والتسويات'!$C185=المنصرف!$C$3:$C$717)*1,المنصرف!$G$3:$G$717)</f>
        <v>0</v>
      </c>
      <c r="AK185" s="145">
        <f>SUMPRODUCT((AJ$3=المنصرف!$E$3:$E$717)*1,('بيان العهد والتسويات'!$C185=المنصرف!$C$3:$C$717)*1,المنصرف!$J$3:$J$717)</f>
        <v>0</v>
      </c>
      <c r="AL185" s="161">
        <f>SUMPRODUCT((AL$3=المنصرف!$E$3:$E$717)*1,('بيان العهد والتسويات'!$C185=المنصرف!$C$3:$C$717)*1,المنصرف!$G$3:$G$717)</f>
        <v>0</v>
      </c>
      <c r="AM185" s="161">
        <f>SUMPRODUCT((AL$3=المنصرف!$E$3:$E$717)*1,('بيان العهد والتسويات'!$C185=المنصرف!$C$3:$C$717)*1,المنصرف!$J$3:$J$717)</f>
        <v>0</v>
      </c>
      <c r="AN185" s="160">
        <f>SUMPRODUCT((AN$3=المنصرف!$E$3:$E$717)*1,('بيان العهد والتسويات'!$C185=المنصرف!$C$3:$C$717)*1,المنصرف!$G$3:$G$717)</f>
        <v>0</v>
      </c>
      <c r="AO185" s="160">
        <f>SUMPRODUCT((AN$3=المنصرف!$E$3:$E$717)*1,('بيان العهد والتسويات'!$C185=المنصرف!$C$3:$C$717)*1,المنصرف!$J$3:$J$717)</f>
        <v>0</v>
      </c>
      <c r="AP185" s="160">
        <f>SUMPRODUCT((AP$3=المنصرف!$E$3:$E$717)*1,('بيان العهد والتسويات'!$C185=المنصرف!$C$3:$C$717)*1,المنصرف!$G$3:$G$717)</f>
        <v>0</v>
      </c>
      <c r="AQ185" s="160">
        <f>SUMPRODUCT((AP$3=المنصرف!$E$3:$E$717)*1,('بيان العهد والتسويات'!$C185=المنصرف!$C$3:$C$717)*1,المنصرف!$J$3:$J$717)</f>
        <v>0</v>
      </c>
      <c r="AR185" s="160">
        <f>SUMPRODUCT((AR$3=المنصرف!$E$3:$E$717)*1,('بيان العهد والتسويات'!$C185=المنصرف!$C$3:$C$717)*1,المنصرف!$G$3:$G$717)</f>
        <v>0</v>
      </c>
      <c r="AS185" s="160">
        <f>SUMPRODUCT((AR$3=المنصرف!$E$3:$E$717)*1,('بيان العهد والتسويات'!$C185=المنصرف!$C$3:$C$717)*1,المنصرف!$J$3:$J$717)</f>
        <v>0</v>
      </c>
      <c r="AT185" s="160">
        <f>SUMPRODUCT((AT$3=المنصرف!$E$3:$E$717)*1,('بيان العهد والتسويات'!$C185=المنصرف!$C$3:$C$717)*1,المنصرف!$G$3:$G$717)</f>
        <v>0</v>
      </c>
      <c r="AU185" s="160">
        <f>SUMPRODUCT((AT$3=المنصرف!$E$3:$E$717)*1,('بيان العهد والتسويات'!$C185=المنصرف!$C$3:$C$717)*1,المنصرف!$J$3:$J$717)</f>
        <v>0</v>
      </c>
      <c r="AV185" s="160">
        <f>SUMPRODUCT((AV$3=المنصرف!$E$3:$E$717)*1,('بيان العهد والتسويات'!$C185=المنصرف!$C$3:$C$717)*1,المنصرف!$G$3:$G$717)</f>
        <v>0</v>
      </c>
      <c r="AW185" s="160">
        <f>SUMPRODUCT((AV$3=المنصرف!$E$3:$E$717)*1,('بيان العهد والتسويات'!$C185=المنصرف!$C$3:$C$717)*1,المنصرف!$J$3:$J$717)</f>
        <v>0</v>
      </c>
      <c r="AX185" s="160">
        <f>SUMPRODUCT((AX$3=المنصرف!$E$3:$E$717)*1,('بيان العهد والتسويات'!$C185=المنصرف!$C$3:$C$717)*1,المنصرف!$G$3:$G$717)</f>
        <v>0</v>
      </c>
      <c r="AY185" s="160">
        <f>SUMPRODUCT((AX$3=المنصرف!$E$3:$E$717)*1,('بيان العهد والتسويات'!$C185=المنصرف!$C$3:$C$717)*1,المنصرف!$J$3:$J$717)</f>
        <v>0</v>
      </c>
      <c r="AZ185" s="160">
        <f>SUMPRODUCT((AZ$3=المنصرف!$E$3:$E$717)*1,('بيان العهد والتسويات'!$C185=المنصرف!$C$3:$C$717)*1,المنصرف!$G$3:$G$717)</f>
        <v>0</v>
      </c>
      <c r="BA185" s="160">
        <f>SUMPRODUCT((AZ$3=المنصرف!$E$3:$E$717)*1,('بيان العهد والتسويات'!$C185=المنصرف!$C$3:$C$717)*1,المنصرف!$J$3:$J$717)</f>
        <v>0</v>
      </c>
      <c r="BB185" s="160">
        <f>SUMPRODUCT((BB$3=المنصرف!$E$3:$E$717)*1,('بيان العهد والتسويات'!$C185=المنصرف!$C$3:$C$717)*1,المنصرف!$G$3:$G$717)</f>
        <v>0</v>
      </c>
      <c r="BC185" s="160">
        <f>SUMPRODUCT((BB$3=المنصرف!$E$3:$E$717)*1,('بيان العهد والتسويات'!$C185=المنصرف!$C$3:$C$717)*1,المنصرف!$J$3:$J$717)</f>
        <v>0</v>
      </c>
      <c r="BD185" s="160">
        <f>SUMPRODUCT((BD$3=المنصرف!$E$3:$E$717)*1,('بيان العهد والتسويات'!$C185=المنصرف!$C$3:$C$717)*1,المنصرف!$G$3:$G$717)</f>
        <v>0</v>
      </c>
      <c r="BE185" s="160">
        <f>SUMPRODUCT((BD$3=المنصرف!$E$3:$E$717)*1,('بيان العهد والتسويات'!$C185=المنصرف!$C$3:$C$717)*1,المنصرف!$J$3:$J$717)</f>
        <v>0</v>
      </c>
      <c r="BF185" s="160">
        <f>SUMPRODUCT((BF$3=المنصرف!$E$3:$E$717)*1,('بيان العهد والتسويات'!$C185=المنصرف!$C$3:$C$717)*1,المنصرف!$G$3:$G$717)</f>
        <v>0</v>
      </c>
      <c r="BG185" s="160">
        <f>SUMPRODUCT((BF$3=المنصرف!$E$3:$E$717)*1,('بيان العهد والتسويات'!$C185=المنصرف!$C$3:$C$717)*1,المنصرف!$J$3:$J$717)</f>
        <v>0</v>
      </c>
      <c r="BH185" s="160">
        <f>SUMPRODUCT((BH$3=المنصرف!$E$3:$E$717)*1,('بيان العهد والتسويات'!$C185=المنصرف!$C$3:$C$717)*1,المنصرف!$G$3:$G$717)</f>
        <v>0</v>
      </c>
      <c r="BI185" s="160">
        <f>SUMPRODUCT((BH$3=المنصرف!$E$3:$E$717)*1,('بيان العهد والتسويات'!$C185=المنصرف!$C$3:$C$717)*1,المنصرف!$J$3:$J$717)</f>
        <v>0</v>
      </c>
      <c r="BJ185" s="160">
        <f>SUMPRODUCT((BJ$3=المنصرف!$E$3:$E$717)*1,('بيان العهد والتسويات'!$C185=المنصرف!$C$3:$C$717)*1,المنصرف!$G$3:$G$717)</f>
        <v>0</v>
      </c>
      <c r="BK185" s="160">
        <f>SUMPRODUCT((BJ$3=المنصرف!$E$3:$E$717)*1,('بيان العهد والتسويات'!$C185=المنصرف!$C$3:$C$717)*1,المنصرف!$J$3:$J$717)</f>
        <v>0</v>
      </c>
      <c r="BL185" s="160">
        <f>SUMPRODUCT((BL$3=المنصرف!$E$3:$E$717)*1,('بيان العهد والتسويات'!$C185=المنصرف!$C$3:$C$717)*1,المنصرف!$G$3:$G$717)</f>
        <v>0</v>
      </c>
      <c r="BM185" s="160">
        <f>SUMPRODUCT((BL$3=المنصرف!$E$3:$E$717)*1,('بيان العهد والتسويات'!$C185=المنصرف!$C$3:$C$717)*1,المنصرف!$J$3:$J$717)</f>
        <v>0</v>
      </c>
      <c r="BN185" s="160">
        <f>SUMPRODUCT((BN$3=المنصرف!$E$3:$E$717)*1,('بيان العهد والتسويات'!$C185=المنصرف!$C$3:$C$717)*1,المنصرف!$G$3:$G$717)</f>
        <v>0</v>
      </c>
      <c r="BO185" s="160">
        <f>SUMPRODUCT((BN$3=المنصرف!$E$3:$E$717)*1,('بيان العهد والتسويات'!$C185=المنصرف!$C$3:$C$717)*1,المنصرف!$J$3:$J$717)</f>
        <v>0</v>
      </c>
      <c r="BP185" s="160">
        <f>SUMPRODUCT((BP$3=المنصرف!$E$3:$E$717)*1,('بيان العهد والتسويات'!$C185=المنصرف!$C$3:$C$717)*1,المنصرف!$G$3:$G$717)</f>
        <v>0</v>
      </c>
      <c r="BQ185" s="160">
        <f>SUMPRODUCT((BP$3=المنصرف!$E$3:$E$717)*1,('بيان العهد والتسويات'!$C185=المنصرف!$C$3:$C$717)*1,المنصرف!$J$3:$J$717)</f>
        <v>0</v>
      </c>
      <c r="BR185" s="160">
        <f>SUMPRODUCT((BR$3=المنصرف!$E$3:$E$717)*1,('بيان العهد والتسويات'!$C185=المنصرف!$C$3:$C$717)*1,المنصرف!$G$3:$G$717)</f>
        <v>0</v>
      </c>
      <c r="BS185" s="160">
        <f>SUMPRODUCT((BR$3=المنصرف!$E$3:$E$717)*1,('بيان العهد والتسويات'!$C185=المنصرف!$C$3:$C$717)*1,المنصرف!$J$3:$J$717)</f>
        <v>0</v>
      </c>
      <c r="BT185" s="160">
        <f>SUMPRODUCT((BT$3=المنصرف!$E$3:$E$717)*1,('بيان العهد والتسويات'!$C185=المنصرف!$C$3:$C$717)*1,المنصرف!$G$3:$G$717)</f>
        <v>0</v>
      </c>
      <c r="BU185" s="160">
        <f>SUMPRODUCT((BT$3=المنصرف!$E$3:$E$717)*1,('بيان العهد والتسويات'!$C185=المنصرف!$C$3:$C$717)*1,المنصرف!$J$3:$J$717)</f>
        <v>0</v>
      </c>
      <c r="BV185" s="160">
        <f>SUMPRODUCT((BV$3=المنصرف!$E$3:$E$717)*1,('بيان العهد والتسويات'!$C185=المنصرف!$C$3:$C$717)*1,المنصرف!$G$3:$G$717)</f>
        <v>0</v>
      </c>
      <c r="BW185" s="160">
        <f>SUMPRODUCT((BV$3=المنصرف!$E$3:$E$717)*1,('بيان العهد والتسويات'!$C185=المنصرف!$C$3:$C$717)*1,المنصرف!$J$3:$J$717)</f>
        <v>0</v>
      </c>
      <c r="BX185" s="160">
        <f>SUMPRODUCT((BX$3=المنصرف!$E$3:$E$717)*1,('بيان العهد والتسويات'!$C185=المنصرف!$C$3:$C$717)*1,المنصرف!$G$3:$G$717)</f>
        <v>0</v>
      </c>
      <c r="BY185" s="160">
        <f>SUMPRODUCT((BX$3=المنصرف!$E$3:$E$717)*1,('بيان العهد والتسويات'!$C185=المنصرف!$C$3:$C$717)*1,المنصرف!$J$3:$J$717)</f>
        <v>0</v>
      </c>
      <c r="BZ185" s="160">
        <f>SUMPRODUCT((BZ$3=المنصرف!$E$3:$E$717)*1,('بيان العهد والتسويات'!$C185=المنصرف!$C$3:$C$717)*1,المنصرف!$G$3:$G$717)</f>
        <v>0</v>
      </c>
      <c r="CA185" s="160">
        <f>SUMPRODUCT((BZ$3=المنصرف!$E$3:$E$717)*1,('بيان العهد والتسويات'!$C185=المنصرف!$C$3:$C$717)*1,المنصرف!$J$3:$J$717)</f>
        <v>0</v>
      </c>
      <c r="CB185" s="160">
        <f>SUMPRODUCT((CB$3=المنصرف!$E$3:$E$717)*1,('بيان العهد والتسويات'!$C185=المنصرف!$C$3:$C$717)*1,المنصرف!$G$3:$G$717)</f>
        <v>0</v>
      </c>
      <c r="CC185" s="160">
        <f>SUMPRODUCT((CB$3=المنصرف!$E$3:$E$717)*1,('بيان العهد والتسويات'!$C185=المنصرف!$C$3:$C$717)*1,المنصرف!$J$3:$J$717)</f>
        <v>0</v>
      </c>
      <c r="CD185" s="160">
        <f>SUMPRODUCT((CD$3=المنصرف!$E$3:$E$717)*1,('بيان العهد والتسويات'!$C185=المنصرف!$C$3:$C$717)*1,المنصرف!$G$3:$G$717)</f>
        <v>0</v>
      </c>
      <c r="CE185" s="160">
        <f>SUMPRODUCT((CD$3=المنصرف!$E$3:$E$717)*1,('بيان العهد والتسويات'!$C185=المنصرف!$C$3:$C$717)*1,المنصرف!$J$3:$J$717)</f>
        <v>0</v>
      </c>
      <c r="CF185" s="160">
        <f>SUMPRODUCT((CF$3=المنصرف!$E$3:$E$717)*1,('بيان العهد والتسويات'!$C185=المنصرف!$C$3:$C$717)*1,المنصرف!$G$3:$G$717)</f>
        <v>0</v>
      </c>
      <c r="CG185" s="160">
        <f>SUMPRODUCT((CF$3=المنصرف!$E$3:$E$717)*1,('بيان العهد والتسويات'!$C185=المنصرف!$C$3:$C$717)*1,المنصرف!$J$3:$J$717)</f>
        <v>0</v>
      </c>
      <c r="CH185" s="160">
        <f>SUMPRODUCT((CH$3=المنصرف!$E$3:$E$717)*1,('بيان العهد والتسويات'!$C185=المنصرف!$C$3:$C$717)*1,المنصرف!$G$3:$G$717)</f>
        <v>0</v>
      </c>
      <c r="CI185" s="160">
        <f>SUMPRODUCT((CH$3=المنصرف!$E$3:$E$717)*1,('بيان العهد والتسويات'!$C185=المنصرف!$C$3:$C$717)*1,المنصرف!$J$3:$J$717)</f>
        <v>0</v>
      </c>
      <c r="CJ185" s="160">
        <f>SUMPRODUCT((CJ$3=المنصرف!$E$3:$E$717)*1,('بيان العهد والتسويات'!$C185=المنصرف!$C$3:$C$717)*1,المنصرف!$G$3:$G$717)</f>
        <v>0</v>
      </c>
      <c r="CK185" s="160">
        <f>SUMPRODUCT((CJ$3=المنصرف!$E$3:$E$717)*1,('بيان العهد والتسويات'!$C185=المنصرف!$C$3:$C$717)*1,المنصرف!$J$3:$J$717)</f>
        <v>0</v>
      </c>
      <c r="CL185" s="160">
        <f>SUMPRODUCT((CL$3=المنصرف!$E$3:$E$717)*1,('بيان العهد والتسويات'!$C185=المنصرف!$C$3:$C$717)*1,المنصرف!$G$3:$G$717)</f>
        <v>0</v>
      </c>
      <c r="CM185" s="160">
        <f>SUMPRODUCT((CL$3=المنصرف!$E$3:$E$717)*1,('بيان العهد والتسويات'!$C185=المنصرف!$C$3:$C$717)*1,المنصرف!$J$3:$J$717)</f>
        <v>0</v>
      </c>
      <c r="CN185" s="160">
        <f>SUMPRODUCT((CN$3=المنصرف!$E$3:$E$717)*1,('بيان العهد والتسويات'!$C185=المنصرف!$C$3:$C$717)*1,المنصرف!$G$3:$G$717)</f>
        <v>0</v>
      </c>
      <c r="CO185" s="160">
        <f>SUMPRODUCT((CN$3=المنصرف!$E$3:$E$717)*1,('بيان العهد والتسويات'!$C185=المنصرف!$C$3:$C$717)*1,المنصرف!$J$3:$J$717)</f>
        <v>0</v>
      </c>
      <c r="CP185" s="160">
        <f>SUMPRODUCT((CP$3=المنصرف!$E$3:$E$717)*1,('بيان العهد والتسويات'!$C185=المنصرف!$C$3:$C$717)*1,المنصرف!$G$3:$G$717)</f>
        <v>0</v>
      </c>
      <c r="CQ185" s="160">
        <f>SUMPRODUCT((CP$3=المنصرف!$E$3:$E$717)*1,('بيان العهد والتسويات'!$C185=المنصرف!$C$3:$C$717)*1,المنصرف!$J$3:$J$717)</f>
        <v>0</v>
      </c>
      <c r="CR185" s="160">
        <f>SUMPRODUCT((CR$3=المنصرف!$E$3:$E$717)*1,('بيان العهد والتسويات'!$C185=المنصرف!$C$3:$C$717)*1,المنصرف!$G$3:$G$717)</f>
        <v>0</v>
      </c>
      <c r="CS185" s="160">
        <f>SUMPRODUCT((CR$3=المنصرف!$E$3:$E$717)*1,('بيان العهد والتسويات'!$C185=المنصرف!$C$3:$C$717)*1,المنصرف!$J$3:$J$717)</f>
        <v>0</v>
      </c>
      <c r="CT185" s="160">
        <f>SUMPRODUCT((CT$3=المنصرف!$E$3:$E$717)*1,('بيان العهد والتسويات'!$C185=المنصرف!$C$3:$C$717)*1,المنصرف!$G$3:$G$717)</f>
        <v>0</v>
      </c>
      <c r="CU185" s="160">
        <f>SUMPRODUCT((CT$3=المنصرف!$E$3:$E$717)*1,('بيان العهد والتسويات'!$C185=المنصرف!$C$3:$C$717)*1,المنصرف!$J$3:$J$717)</f>
        <v>0</v>
      </c>
      <c r="CV185" s="160">
        <f>SUMPRODUCT((CV$3=المنصرف!$E$3:$E$717)*1,('بيان العهد والتسويات'!$C185=المنصرف!$C$3:$C$717)*1,المنصرف!$G$3:$G$717)</f>
        <v>0</v>
      </c>
      <c r="CW185" s="160">
        <f>SUMPRODUCT((CV$3=المنصرف!$E$3:$E$717)*1,('بيان العهد والتسويات'!$C185=المنصرف!$C$3:$C$717)*1,المنصرف!$J$3:$J$717)</f>
        <v>0</v>
      </c>
      <c r="CX185" s="160">
        <f>SUMPRODUCT((CX$3=المنصرف!$E$3:$E$717)*1,('بيان العهد والتسويات'!$C185=المنصرف!$C$3:$C$717)*1,المنصرف!$G$3:$G$717)</f>
        <v>0</v>
      </c>
      <c r="CY185" s="160">
        <f>SUMPRODUCT((CX$3=المنصرف!$E$3:$E$717)*1,('بيان العهد والتسويات'!$C185=المنصرف!$C$3:$C$717)*1,المنصرف!$J$3:$J$717)</f>
        <v>0</v>
      </c>
      <c r="CZ185" s="160">
        <f>SUMPRODUCT((CZ$3=المنصرف!$E$3:$E$717)*1,('بيان العهد والتسويات'!$C185=المنصرف!$C$3:$C$717)*1,المنصرف!$G$3:$G$717)</f>
        <v>0</v>
      </c>
      <c r="DA185" s="160">
        <f>SUMPRODUCT((CZ$3=المنصرف!$E$3:$E$717)*1,('بيان العهد والتسويات'!$C185=المنصرف!$C$3:$C$717)*1,المنصرف!$J$3:$J$717)</f>
        <v>0</v>
      </c>
    </row>
    <row r="186" spans="3:105" ht="20.25" x14ac:dyDescent="0.15">
      <c r="C186" s="134">
        <v>46018</v>
      </c>
      <c r="D186" s="121">
        <f>SUMPRODUCT(($D$3=المنصرف!$E$3:$E$717)*1,('بيان العهد والتسويات'!$C186=المنصرف!$C$3:$C$717)*1,المنصرف!$G$3:$G$717)</f>
        <v>0</v>
      </c>
      <c r="E186" s="122">
        <f>SUMPRODUCT(($D$3=المنصرف!$E$3:$E$717)*1,('بيان العهد والتسويات'!$C186=المنصرف!$C$3:$C$717)*1,المنصرف!$J$3:$J$717)</f>
        <v>0</v>
      </c>
      <c r="F186" s="124">
        <f>SUMPRODUCT(($F$3=المنصرف!$E$3:$E$717)*1,('بيان العهد والتسويات'!$C186=المنصرف!$C$3:$C$717)*1,المنصرف!$G$3:$G$717)</f>
        <v>0</v>
      </c>
      <c r="G186" s="123">
        <f>SUMPRODUCT(($F$3=المنصرف!$E$3:$E$717)*1,('بيان العهد والتسويات'!$C186=المنصرف!$C$3:$C$717)*1,المنصرف!$J$3:$J$717)</f>
        <v>0</v>
      </c>
      <c r="H186" s="121">
        <f>SUMPRODUCT(($H$3=المنصرف!$E$3:$E$717)*1,('بيان العهد والتسويات'!$C186=المنصرف!$C$3:$C$717)*1,المنصرف!$G$3:$G$717)</f>
        <v>0</v>
      </c>
      <c r="I186" s="122">
        <f>SUMPRODUCT(($H$3=المنصرف!$E$3:$E$717)*1,('بيان العهد والتسويات'!$C186=المنصرف!$C$3:$C$717)*1,المنصرف!$J$3:$J$717)</f>
        <v>0</v>
      </c>
      <c r="J186" s="124">
        <f>SUMPRODUCT(($J$3=المنصرف!$E$3:$E$717)*1,('بيان العهد والتسويات'!$C186=المنصرف!$C$3:$C$717)*1,المنصرف!$G$3:$G$717)</f>
        <v>0</v>
      </c>
      <c r="K186" s="123">
        <f>SUMPRODUCT(($J$3=المنصرف!$E$3:$E$717)*1,('بيان العهد والتسويات'!$C186=المنصرف!$C$3:$C$717)*1,المنصرف!$J$3:$J$717)</f>
        <v>0</v>
      </c>
      <c r="L186" s="121">
        <f>SUMPRODUCT(($L$3=المنصرف!$E$3:$E$717)*1,('بيان العهد والتسويات'!$C186=المنصرف!$C$3:$C$717)*1,المنصرف!$G$3:$G$717)</f>
        <v>0</v>
      </c>
      <c r="M186" s="122">
        <f>SUMPRODUCT(($L$3=المنصرف!$E$3:$E$717)*1,('بيان العهد والتسويات'!$C186=المنصرف!$C$3:$C$717)*1,المنصرف!$J$3:$J$717)</f>
        <v>0</v>
      </c>
      <c r="N186" s="124">
        <f>SUMPRODUCT(($N$3=المنصرف!$E$3:$E$717)*1,('بيان العهد والتسويات'!$C186=المنصرف!$C$3:$C$717)*1,المنصرف!$G$3:$G$717)</f>
        <v>0</v>
      </c>
      <c r="O186" s="123">
        <f>SUMPRODUCT(($N$3=المنصرف!$E$3:$E$717)*1,('بيان العهد والتسويات'!$C186=المنصرف!$C$3:$C$717)*1,المنصرف!$J$3:$J$717)</f>
        <v>0</v>
      </c>
      <c r="P186" s="121">
        <f>SUMPRODUCT(($P$3=المنصرف!$E$3:$E$717)*1,('بيان العهد والتسويات'!$C186=المنصرف!$C$3:$C$717)*1,المنصرف!$G$3:$G$717)</f>
        <v>0</v>
      </c>
      <c r="Q186" s="122">
        <f>SUMPRODUCT(($P$3=المنصرف!$E$3:$E$717)*1,('بيان العهد والتسويات'!$C186=المنصرف!$C$3:$C$717)*1,المنصرف!$J$3:$J$717)</f>
        <v>0</v>
      </c>
      <c r="R186" s="124">
        <f>SUMPRODUCT(($R$3=المنصرف!$E$3:$E$717)*1,('بيان العهد والتسويات'!$C186=المنصرف!$C$3:$C$717)*1,المنصرف!$G$3:$G$717)</f>
        <v>0</v>
      </c>
      <c r="S186" s="123">
        <f>SUMPRODUCT(($R$3=المنصرف!$E$3:$E$717)*1,('بيان العهد والتسويات'!$C186=المنصرف!$C$3:$C$717)*1,المنصرف!$J$3:$J$717)</f>
        <v>0</v>
      </c>
      <c r="T186" s="121">
        <f>SUMPRODUCT(($T$3=المنصرف!$E$3:$E$717)*1,('بيان العهد والتسويات'!$C186=المنصرف!$C$3:$C$717)*1,المنصرف!$G$3:$G$717)</f>
        <v>0</v>
      </c>
      <c r="U186" s="122">
        <f>SUMPRODUCT(($T$3=المنصرف!$E$3:$E$717)*1,('بيان العهد والتسويات'!$C186=المنصرف!$C$3:$C$717)*1,المنصرف!$J$3:$J$717)</f>
        <v>0</v>
      </c>
      <c r="V186" s="124">
        <f>SUMPRODUCT(($V$3=المنصرف!$E$3:$E$717)*1,('بيان العهد والتسويات'!$C186=المنصرف!$C$3:$C$717)*1,المنصرف!$G$3:$G$717)</f>
        <v>0</v>
      </c>
      <c r="W186" s="123">
        <f>SUMPRODUCT(($V$3=المنصرف!$E$3:$E$717)*1,('بيان العهد والتسويات'!$C186=المنصرف!$C$3:$C$717)*1,المنصرف!$J$3:$J$717)</f>
        <v>0</v>
      </c>
      <c r="X186" s="121">
        <f>SUMPRODUCT(($X$3=المنصرف!$E$3:$E$717)*1,('بيان العهد والتسويات'!$C186=المنصرف!$C$3:$C$717)*1,المنصرف!$G$3:$G$717)</f>
        <v>0</v>
      </c>
      <c r="Y186" s="122">
        <f>SUMPRODUCT(($X$3=المنصرف!$E$3:$E$717)*1,('بيان العهد والتسويات'!$C186=المنصرف!$C$3:$C$717)*1,المنصرف!$J$3:$J$717)</f>
        <v>0</v>
      </c>
      <c r="Z186" s="124">
        <f>SUMPRODUCT(($Z$3=المنصرف!$E$3:$E$717)*1,('بيان العهد والتسويات'!$C186=المنصرف!$C$3:$C$717)*1,المنصرف!$G$3:$G$717)</f>
        <v>0</v>
      </c>
      <c r="AA186" s="123">
        <f>SUMPRODUCT(($Z$3=المنصرف!$E$3:$E$717)*1,('بيان العهد والتسويات'!$C186=المنصرف!$C$3:$C$717)*1,المنصرف!$J$3:$J$717)</f>
        <v>0</v>
      </c>
      <c r="AB186" s="121">
        <f>SUMPRODUCT(($AB$3=المنصرف!$E$3:$E$717)*1,('بيان العهد والتسويات'!$C186=المنصرف!$C$3:$C$717)*1,المنصرف!$G$3:$G$717)</f>
        <v>0</v>
      </c>
      <c r="AC186" s="122">
        <f>SUMPRODUCT(($AB$3=المنصرف!$E$3:$E$717)*1,('بيان العهد والتسويات'!$C186=المنصرف!$C$3:$C$717)*1,المنصرف!$J$3:$J$717)</f>
        <v>0</v>
      </c>
      <c r="AD186" s="124">
        <f>SUMPRODUCT(($AD$3=المنصرف!$E$3:$E$717)*1,('بيان العهد والتسويات'!$C186=المنصرف!$C$3:$C$717)*1,المنصرف!$G$3:$G$717)</f>
        <v>0</v>
      </c>
      <c r="AE186" s="123">
        <f>SUMPRODUCT(($AD$3=المنصرف!$E$3:$E$717)*1,('بيان العهد والتسويات'!$C186=المنصرف!$C$3:$C$717)*1,المنصرف!$J$3:$J$717)</f>
        <v>0</v>
      </c>
      <c r="AF186" s="121">
        <f>SUMPRODUCT(($AF$3=المنصرف!$E$3:$E$717)*1,('بيان العهد والتسويات'!$C186=المنصرف!$C$3:$C$717)*1,المنصرف!$G$3:$G$717)</f>
        <v>0</v>
      </c>
      <c r="AG186" s="122">
        <f>SUMPRODUCT(($AF$3=المنصرف!$E$3:$E$717)*1,('بيان العهد والتسويات'!$C186=المنصرف!$C$3:$C$717)*1,المنصرف!$J$3:$J$717)</f>
        <v>0</v>
      </c>
      <c r="AH186" s="124">
        <f>SUMPRODUCT(($AH$3=المنصرف!$E$3:$E$717)*1,('بيان العهد والتسويات'!$C186=المنصرف!$C$3:$C$717)*1,المنصرف!$G$3:$G$717)</f>
        <v>0</v>
      </c>
      <c r="AI186" s="123">
        <f>SUMPRODUCT(($AH$3=المنصرف!$E$3:$E$717)*1,('بيان العهد والتسويات'!$C186=المنصرف!$C$3:$C$717)*1,المنصرف!$J$3:$J$717)</f>
        <v>0</v>
      </c>
      <c r="AJ186" s="145">
        <f>SUMPRODUCT((AJ$3=المنصرف!$E$3:$E$717)*1,('بيان العهد والتسويات'!$C186=المنصرف!$C$3:$C$717)*1,المنصرف!$G$3:$G$717)</f>
        <v>0</v>
      </c>
      <c r="AK186" s="145">
        <f>SUMPRODUCT((AJ$3=المنصرف!$E$3:$E$717)*1,('بيان العهد والتسويات'!$C186=المنصرف!$C$3:$C$717)*1,المنصرف!$J$3:$J$717)</f>
        <v>0</v>
      </c>
      <c r="AL186" s="161">
        <f>SUMPRODUCT((AL$3=المنصرف!$E$3:$E$717)*1,('بيان العهد والتسويات'!$C186=المنصرف!$C$3:$C$717)*1,المنصرف!$G$3:$G$717)</f>
        <v>0</v>
      </c>
      <c r="AM186" s="161">
        <f>SUMPRODUCT((AL$3=المنصرف!$E$3:$E$717)*1,('بيان العهد والتسويات'!$C186=المنصرف!$C$3:$C$717)*1,المنصرف!$J$3:$J$717)</f>
        <v>0</v>
      </c>
      <c r="AN186" s="160">
        <f>SUMPRODUCT((AN$3=المنصرف!$E$3:$E$717)*1,('بيان العهد والتسويات'!$C186=المنصرف!$C$3:$C$717)*1,المنصرف!$G$3:$G$717)</f>
        <v>0</v>
      </c>
      <c r="AO186" s="160">
        <f>SUMPRODUCT((AN$3=المنصرف!$E$3:$E$717)*1,('بيان العهد والتسويات'!$C186=المنصرف!$C$3:$C$717)*1,المنصرف!$J$3:$J$717)</f>
        <v>0</v>
      </c>
      <c r="AP186" s="160">
        <f>SUMPRODUCT((AP$3=المنصرف!$E$3:$E$717)*1,('بيان العهد والتسويات'!$C186=المنصرف!$C$3:$C$717)*1,المنصرف!$G$3:$G$717)</f>
        <v>0</v>
      </c>
      <c r="AQ186" s="160">
        <f>SUMPRODUCT((AP$3=المنصرف!$E$3:$E$717)*1,('بيان العهد والتسويات'!$C186=المنصرف!$C$3:$C$717)*1,المنصرف!$J$3:$J$717)</f>
        <v>0</v>
      </c>
      <c r="AR186" s="160">
        <f>SUMPRODUCT((AR$3=المنصرف!$E$3:$E$717)*1,('بيان العهد والتسويات'!$C186=المنصرف!$C$3:$C$717)*1,المنصرف!$G$3:$G$717)</f>
        <v>0</v>
      </c>
      <c r="AS186" s="160">
        <f>SUMPRODUCT((AR$3=المنصرف!$E$3:$E$717)*1,('بيان العهد والتسويات'!$C186=المنصرف!$C$3:$C$717)*1,المنصرف!$J$3:$J$717)</f>
        <v>0</v>
      </c>
      <c r="AT186" s="160">
        <f>SUMPRODUCT((AT$3=المنصرف!$E$3:$E$717)*1,('بيان العهد والتسويات'!$C186=المنصرف!$C$3:$C$717)*1,المنصرف!$G$3:$G$717)</f>
        <v>0</v>
      </c>
      <c r="AU186" s="160">
        <f>SUMPRODUCT((AT$3=المنصرف!$E$3:$E$717)*1,('بيان العهد والتسويات'!$C186=المنصرف!$C$3:$C$717)*1,المنصرف!$J$3:$J$717)</f>
        <v>0</v>
      </c>
      <c r="AV186" s="160">
        <f>SUMPRODUCT((AV$3=المنصرف!$E$3:$E$717)*1,('بيان العهد والتسويات'!$C186=المنصرف!$C$3:$C$717)*1,المنصرف!$G$3:$G$717)</f>
        <v>0</v>
      </c>
      <c r="AW186" s="160">
        <f>SUMPRODUCT((AV$3=المنصرف!$E$3:$E$717)*1,('بيان العهد والتسويات'!$C186=المنصرف!$C$3:$C$717)*1,المنصرف!$J$3:$J$717)</f>
        <v>0</v>
      </c>
      <c r="AX186" s="160">
        <f>SUMPRODUCT((AX$3=المنصرف!$E$3:$E$717)*1,('بيان العهد والتسويات'!$C186=المنصرف!$C$3:$C$717)*1,المنصرف!$G$3:$G$717)</f>
        <v>0</v>
      </c>
      <c r="AY186" s="160">
        <f>SUMPRODUCT((AX$3=المنصرف!$E$3:$E$717)*1,('بيان العهد والتسويات'!$C186=المنصرف!$C$3:$C$717)*1,المنصرف!$J$3:$J$717)</f>
        <v>0</v>
      </c>
      <c r="AZ186" s="160">
        <f>SUMPRODUCT((AZ$3=المنصرف!$E$3:$E$717)*1,('بيان العهد والتسويات'!$C186=المنصرف!$C$3:$C$717)*1,المنصرف!$G$3:$G$717)</f>
        <v>0</v>
      </c>
      <c r="BA186" s="160">
        <f>SUMPRODUCT((AZ$3=المنصرف!$E$3:$E$717)*1,('بيان العهد والتسويات'!$C186=المنصرف!$C$3:$C$717)*1,المنصرف!$J$3:$J$717)</f>
        <v>0</v>
      </c>
      <c r="BB186" s="160">
        <f>SUMPRODUCT((BB$3=المنصرف!$E$3:$E$717)*1,('بيان العهد والتسويات'!$C186=المنصرف!$C$3:$C$717)*1,المنصرف!$G$3:$G$717)</f>
        <v>0</v>
      </c>
      <c r="BC186" s="160">
        <f>SUMPRODUCT((BB$3=المنصرف!$E$3:$E$717)*1,('بيان العهد والتسويات'!$C186=المنصرف!$C$3:$C$717)*1,المنصرف!$J$3:$J$717)</f>
        <v>0</v>
      </c>
      <c r="BD186" s="160">
        <f>SUMPRODUCT((BD$3=المنصرف!$E$3:$E$717)*1,('بيان العهد والتسويات'!$C186=المنصرف!$C$3:$C$717)*1,المنصرف!$G$3:$G$717)</f>
        <v>0</v>
      </c>
      <c r="BE186" s="160">
        <f>SUMPRODUCT((BD$3=المنصرف!$E$3:$E$717)*1,('بيان العهد والتسويات'!$C186=المنصرف!$C$3:$C$717)*1,المنصرف!$J$3:$J$717)</f>
        <v>0</v>
      </c>
      <c r="BF186" s="160">
        <f>SUMPRODUCT((BF$3=المنصرف!$E$3:$E$717)*1,('بيان العهد والتسويات'!$C186=المنصرف!$C$3:$C$717)*1,المنصرف!$G$3:$G$717)</f>
        <v>0</v>
      </c>
      <c r="BG186" s="160">
        <f>SUMPRODUCT((BF$3=المنصرف!$E$3:$E$717)*1,('بيان العهد والتسويات'!$C186=المنصرف!$C$3:$C$717)*1,المنصرف!$J$3:$J$717)</f>
        <v>0</v>
      </c>
      <c r="BH186" s="160">
        <f>SUMPRODUCT((BH$3=المنصرف!$E$3:$E$717)*1,('بيان العهد والتسويات'!$C186=المنصرف!$C$3:$C$717)*1,المنصرف!$G$3:$G$717)</f>
        <v>0</v>
      </c>
      <c r="BI186" s="160">
        <f>SUMPRODUCT((BH$3=المنصرف!$E$3:$E$717)*1,('بيان العهد والتسويات'!$C186=المنصرف!$C$3:$C$717)*1,المنصرف!$J$3:$J$717)</f>
        <v>0</v>
      </c>
      <c r="BJ186" s="160">
        <f>SUMPRODUCT((BJ$3=المنصرف!$E$3:$E$717)*1,('بيان العهد والتسويات'!$C186=المنصرف!$C$3:$C$717)*1,المنصرف!$G$3:$G$717)</f>
        <v>0</v>
      </c>
      <c r="BK186" s="160">
        <f>SUMPRODUCT((BJ$3=المنصرف!$E$3:$E$717)*1,('بيان العهد والتسويات'!$C186=المنصرف!$C$3:$C$717)*1,المنصرف!$J$3:$J$717)</f>
        <v>0</v>
      </c>
      <c r="BL186" s="160">
        <f>SUMPRODUCT((BL$3=المنصرف!$E$3:$E$717)*1,('بيان العهد والتسويات'!$C186=المنصرف!$C$3:$C$717)*1,المنصرف!$G$3:$G$717)</f>
        <v>0</v>
      </c>
      <c r="BM186" s="160">
        <f>SUMPRODUCT((BL$3=المنصرف!$E$3:$E$717)*1,('بيان العهد والتسويات'!$C186=المنصرف!$C$3:$C$717)*1,المنصرف!$J$3:$J$717)</f>
        <v>0</v>
      </c>
      <c r="BN186" s="160">
        <f>SUMPRODUCT((BN$3=المنصرف!$E$3:$E$717)*1,('بيان العهد والتسويات'!$C186=المنصرف!$C$3:$C$717)*1,المنصرف!$G$3:$G$717)</f>
        <v>0</v>
      </c>
      <c r="BO186" s="160">
        <f>SUMPRODUCT((BN$3=المنصرف!$E$3:$E$717)*1,('بيان العهد والتسويات'!$C186=المنصرف!$C$3:$C$717)*1,المنصرف!$J$3:$J$717)</f>
        <v>0</v>
      </c>
      <c r="BP186" s="160">
        <f>SUMPRODUCT((BP$3=المنصرف!$E$3:$E$717)*1,('بيان العهد والتسويات'!$C186=المنصرف!$C$3:$C$717)*1,المنصرف!$G$3:$G$717)</f>
        <v>0</v>
      </c>
      <c r="BQ186" s="160">
        <f>SUMPRODUCT((BP$3=المنصرف!$E$3:$E$717)*1,('بيان العهد والتسويات'!$C186=المنصرف!$C$3:$C$717)*1,المنصرف!$J$3:$J$717)</f>
        <v>0</v>
      </c>
      <c r="BR186" s="160">
        <f>SUMPRODUCT((BR$3=المنصرف!$E$3:$E$717)*1,('بيان العهد والتسويات'!$C186=المنصرف!$C$3:$C$717)*1,المنصرف!$G$3:$G$717)</f>
        <v>0</v>
      </c>
      <c r="BS186" s="160">
        <f>SUMPRODUCT((BR$3=المنصرف!$E$3:$E$717)*1,('بيان العهد والتسويات'!$C186=المنصرف!$C$3:$C$717)*1,المنصرف!$J$3:$J$717)</f>
        <v>0</v>
      </c>
      <c r="BT186" s="160">
        <f>SUMPRODUCT((BT$3=المنصرف!$E$3:$E$717)*1,('بيان العهد والتسويات'!$C186=المنصرف!$C$3:$C$717)*1,المنصرف!$G$3:$G$717)</f>
        <v>0</v>
      </c>
      <c r="BU186" s="160">
        <f>SUMPRODUCT((BT$3=المنصرف!$E$3:$E$717)*1,('بيان العهد والتسويات'!$C186=المنصرف!$C$3:$C$717)*1,المنصرف!$J$3:$J$717)</f>
        <v>0</v>
      </c>
      <c r="BV186" s="160">
        <f>SUMPRODUCT((BV$3=المنصرف!$E$3:$E$717)*1,('بيان العهد والتسويات'!$C186=المنصرف!$C$3:$C$717)*1,المنصرف!$G$3:$G$717)</f>
        <v>0</v>
      </c>
      <c r="BW186" s="160">
        <f>SUMPRODUCT((BV$3=المنصرف!$E$3:$E$717)*1,('بيان العهد والتسويات'!$C186=المنصرف!$C$3:$C$717)*1,المنصرف!$J$3:$J$717)</f>
        <v>0</v>
      </c>
      <c r="BX186" s="160">
        <f>SUMPRODUCT((BX$3=المنصرف!$E$3:$E$717)*1,('بيان العهد والتسويات'!$C186=المنصرف!$C$3:$C$717)*1,المنصرف!$G$3:$G$717)</f>
        <v>0</v>
      </c>
      <c r="BY186" s="160">
        <f>SUMPRODUCT((BX$3=المنصرف!$E$3:$E$717)*1,('بيان العهد والتسويات'!$C186=المنصرف!$C$3:$C$717)*1,المنصرف!$J$3:$J$717)</f>
        <v>0</v>
      </c>
      <c r="BZ186" s="160">
        <f>SUMPRODUCT((BZ$3=المنصرف!$E$3:$E$717)*1,('بيان العهد والتسويات'!$C186=المنصرف!$C$3:$C$717)*1,المنصرف!$G$3:$G$717)</f>
        <v>0</v>
      </c>
      <c r="CA186" s="160">
        <f>SUMPRODUCT((BZ$3=المنصرف!$E$3:$E$717)*1,('بيان العهد والتسويات'!$C186=المنصرف!$C$3:$C$717)*1,المنصرف!$J$3:$J$717)</f>
        <v>0</v>
      </c>
      <c r="CB186" s="160">
        <f>SUMPRODUCT((CB$3=المنصرف!$E$3:$E$717)*1,('بيان العهد والتسويات'!$C186=المنصرف!$C$3:$C$717)*1,المنصرف!$G$3:$G$717)</f>
        <v>0</v>
      </c>
      <c r="CC186" s="160">
        <f>SUMPRODUCT((CB$3=المنصرف!$E$3:$E$717)*1,('بيان العهد والتسويات'!$C186=المنصرف!$C$3:$C$717)*1,المنصرف!$J$3:$J$717)</f>
        <v>0</v>
      </c>
      <c r="CD186" s="160">
        <f>SUMPRODUCT((CD$3=المنصرف!$E$3:$E$717)*1,('بيان العهد والتسويات'!$C186=المنصرف!$C$3:$C$717)*1,المنصرف!$G$3:$G$717)</f>
        <v>0</v>
      </c>
      <c r="CE186" s="160">
        <f>SUMPRODUCT((CD$3=المنصرف!$E$3:$E$717)*1,('بيان العهد والتسويات'!$C186=المنصرف!$C$3:$C$717)*1,المنصرف!$J$3:$J$717)</f>
        <v>0</v>
      </c>
      <c r="CF186" s="160">
        <f>SUMPRODUCT((CF$3=المنصرف!$E$3:$E$717)*1,('بيان العهد والتسويات'!$C186=المنصرف!$C$3:$C$717)*1,المنصرف!$G$3:$G$717)</f>
        <v>0</v>
      </c>
      <c r="CG186" s="160">
        <f>SUMPRODUCT((CF$3=المنصرف!$E$3:$E$717)*1,('بيان العهد والتسويات'!$C186=المنصرف!$C$3:$C$717)*1,المنصرف!$J$3:$J$717)</f>
        <v>0</v>
      </c>
      <c r="CH186" s="160">
        <f>SUMPRODUCT((CH$3=المنصرف!$E$3:$E$717)*1,('بيان العهد والتسويات'!$C186=المنصرف!$C$3:$C$717)*1,المنصرف!$G$3:$G$717)</f>
        <v>0</v>
      </c>
      <c r="CI186" s="160">
        <f>SUMPRODUCT((CH$3=المنصرف!$E$3:$E$717)*1,('بيان العهد والتسويات'!$C186=المنصرف!$C$3:$C$717)*1,المنصرف!$J$3:$J$717)</f>
        <v>0</v>
      </c>
      <c r="CJ186" s="160">
        <f>SUMPRODUCT((CJ$3=المنصرف!$E$3:$E$717)*1,('بيان العهد والتسويات'!$C186=المنصرف!$C$3:$C$717)*1,المنصرف!$G$3:$G$717)</f>
        <v>0</v>
      </c>
      <c r="CK186" s="160">
        <f>SUMPRODUCT((CJ$3=المنصرف!$E$3:$E$717)*1,('بيان العهد والتسويات'!$C186=المنصرف!$C$3:$C$717)*1,المنصرف!$J$3:$J$717)</f>
        <v>0</v>
      </c>
      <c r="CL186" s="160">
        <f>SUMPRODUCT((CL$3=المنصرف!$E$3:$E$717)*1,('بيان العهد والتسويات'!$C186=المنصرف!$C$3:$C$717)*1,المنصرف!$G$3:$G$717)</f>
        <v>0</v>
      </c>
      <c r="CM186" s="160">
        <f>SUMPRODUCT((CL$3=المنصرف!$E$3:$E$717)*1,('بيان العهد والتسويات'!$C186=المنصرف!$C$3:$C$717)*1,المنصرف!$J$3:$J$717)</f>
        <v>0</v>
      </c>
      <c r="CN186" s="160">
        <f>SUMPRODUCT((CN$3=المنصرف!$E$3:$E$717)*1,('بيان العهد والتسويات'!$C186=المنصرف!$C$3:$C$717)*1,المنصرف!$G$3:$G$717)</f>
        <v>0</v>
      </c>
      <c r="CO186" s="160">
        <f>SUMPRODUCT((CN$3=المنصرف!$E$3:$E$717)*1,('بيان العهد والتسويات'!$C186=المنصرف!$C$3:$C$717)*1,المنصرف!$J$3:$J$717)</f>
        <v>0</v>
      </c>
      <c r="CP186" s="160">
        <f>SUMPRODUCT((CP$3=المنصرف!$E$3:$E$717)*1,('بيان العهد والتسويات'!$C186=المنصرف!$C$3:$C$717)*1,المنصرف!$G$3:$G$717)</f>
        <v>0</v>
      </c>
      <c r="CQ186" s="160">
        <f>SUMPRODUCT((CP$3=المنصرف!$E$3:$E$717)*1,('بيان العهد والتسويات'!$C186=المنصرف!$C$3:$C$717)*1,المنصرف!$J$3:$J$717)</f>
        <v>0</v>
      </c>
      <c r="CR186" s="160">
        <f>SUMPRODUCT((CR$3=المنصرف!$E$3:$E$717)*1,('بيان العهد والتسويات'!$C186=المنصرف!$C$3:$C$717)*1,المنصرف!$G$3:$G$717)</f>
        <v>0</v>
      </c>
      <c r="CS186" s="160">
        <f>SUMPRODUCT((CR$3=المنصرف!$E$3:$E$717)*1,('بيان العهد والتسويات'!$C186=المنصرف!$C$3:$C$717)*1,المنصرف!$J$3:$J$717)</f>
        <v>0</v>
      </c>
      <c r="CT186" s="160">
        <f>SUMPRODUCT((CT$3=المنصرف!$E$3:$E$717)*1,('بيان العهد والتسويات'!$C186=المنصرف!$C$3:$C$717)*1,المنصرف!$G$3:$G$717)</f>
        <v>0</v>
      </c>
      <c r="CU186" s="160">
        <f>SUMPRODUCT((CT$3=المنصرف!$E$3:$E$717)*1,('بيان العهد والتسويات'!$C186=المنصرف!$C$3:$C$717)*1,المنصرف!$J$3:$J$717)</f>
        <v>0</v>
      </c>
      <c r="CV186" s="160">
        <f>SUMPRODUCT((CV$3=المنصرف!$E$3:$E$717)*1,('بيان العهد والتسويات'!$C186=المنصرف!$C$3:$C$717)*1,المنصرف!$G$3:$G$717)</f>
        <v>0</v>
      </c>
      <c r="CW186" s="160">
        <f>SUMPRODUCT((CV$3=المنصرف!$E$3:$E$717)*1,('بيان العهد والتسويات'!$C186=المنصرف!$C$3:$C$717)*1,المنصرف!$J$3:$J$717)</f>
        <v>0</v>
      </c>
      <c r="CX186" s="160">
        <f>SUMPRODUCT((CX$3=المنصرف!$E$3:$E$717)*1,('بيان العهد والتسويات'!$C186=المنصرف!$C$3:$C$717)*1,المنصرف!$G$3:$G$717)</f>
        <v>0</v>
      </c>
      <c r="CY186" s="160">
        <f>SUMPRODUCT((CX$3=المنصرف!$E$3:$E$717)*1,('بيان العهد والتسويات'!$C186=المنصرف!$C$3:$C$717)*1,المنصرف!$J$3:$J$717)</f>
        <v>0</v>
      </c>
      <c r="CZ186" s="160">
        <f>SUMPRODUCT((CZ$3=المنصرف!$E$3:$E$717)*1,('بيان العهد والتسويات'!$C186=المنصرف!$C$3:$C$717)*1,المنصرف!$G$3:$G$717)</f>
        <v>0</v>
      </c>
      <c r="DA186" s="160">
        <f>SUMPRODUCT((CZ$3=المنصرف!$E$3:$E$717)*1,('بيان العهد والتسويات'!$C186=المنصرف!$C$3:$C$717)*1,المنصرف!$J$3:$J$717)</f>
        <v>0</v>
      </c>
    </row>
    <row r="187" spans="3:105" ht="20.25" x14ac:dyDescent="0.15">
      <c r="C187" s="134">
        <v>46019</v>
      </c>
      <c r="D187" s="121">
        <f>SUMPRODUCT(($D$3=المنصرف!$E$3:$E$717)*1,('بيان العهد والتسويات'!$C187=المنصرف!$C$3:$C$717)*1,المنصرف!$G$3:$G$717)</f>
        <v>0</v>
      </c>
      <c r="E187" s="122">
        <f>SUMPRODUCT(($D$3=المنصرف!$E$3:$E$717)*1,('بيان العهد والتسويات'!$C187=المنصرف!$C$3:$C$717)*1,المنصرف!$J$3:$J$717)</f>
        <v>0</v>
      </c>
      <c r="F187" s="124">
        <f>SUMPRODUCT(($F$3=المنصرف!$E$3:$E$717)*1,('بيان العهد والتسويات'!$C187=المنصرف!$C$3:$C$717)*1,المنصرف!$G$3:$G$717)</f>
        <v>0</v>
      </c>
      <c r="G187" s="123">
        <f>SUMPRODUCT(($F$3=المنصرف!$E$3:$E$717)*1,('بيان العهد والتسويات'!$C187=المنصرف!$C$3:$C$717)*1,المنصرف!$J$3:$J$717)</f>
        <v>0</v>
      </c>
      <c r="H187" s="121">
        <f>SUMPRODUCT(($H$3=المنصرف!$E$3:$E$717)*1,('بيان العهد والتسويات'!$C187=المنصرف!$C$3:$C$717)*1,المنصرف!$G$3:$G$717)</f>
        <v>0</v>
      </c>
      <c r="I187" s="122">
        <f>SUMPRODUCT(($H$3=المنصرف!$E$3:$E$717)*1,('بيان العهد والتسويات'!$C187=المنصرف!$C$3:$C$717)*1,المنصرف!$J$3:$J$717)</f>
        <v>0</v>
      </c>
      <c r="J187" s="124">
        <f>SUMPRODUCT(($J$3=المنصرف!$E$3:$E$717)*1,('بيان العهد والتسويات'!$C187=المنصرف!$C$3:$C$717)*1,المنصرف!$G$3:$G$717)</f>
        <v>0</v>
      </c>
      <c r="K187" s="123">
        <f>SUMPRODUCT(($J$3=المنصرف!$E$3:$E$717)*1,('بيان العهد والتسويات'!$C187=المنصرف!$C$3:$C$717)*1,المنصرف!$J$3:$J$717)</f>
        <v>0</v>
      </c>
      <c r="L187" s="121">
        <f>SUMPRODUCT(($L$3=المنصرف!$E$3:$E$717)*1,('بيان العهد والتسويات'!$C187=المنصرف!$C$3:$C$717)*1,المنصرف!$G$3:$G$717)</f>
        <v>0</v>
      </c>
      <c r="M187" s="122">
        <f>SUMPRODUCT(($L$3=المنصرف!$E$3:$E$717)*1,('بيان العهد والتسويات'!$C187=المنصرف!$C$3:$C$717)*1,المنصرف!$J$3:$J$717)</f>
        <v>0</v>
      </c>
      <c r="N187" s="124">
        <f>SUMPRODUCT(($N$3=المنصرف!$E$3:$E$717)*1,('بيان العهد والتسويات'!$C187=المنصرف!$C$3:$C$717)*1,المنصرف!$G$3:$G$717)</f>
        <v>0</v>
      </c>
      <c r="O187" s="123">
        <f>SUMPRODUCT(($N$3=المنصرف!$E$3:$E$717)*1,('بيان العهد والتسويات'!$C187=المنصرف!$C$3:$C$717)*1,المنصرف!$J$3:$J$717)</f>
        <v>0</v>
      </c>
      <c r="P187" s="121">
        <f>SUMPRODUCT(($P$3=المنصرف!$E$3:$E$717)*1,('بيان العهد والتسويات'!$C187=المنصرف!$C$3:$C$717)*1,المنصرف!$G$3:$G$717)</f>
        <v>0</v>
      </c>
      <c r="Q187" s="122">
        <f>SUMPRODUCT(($P$3=المنصرف!$E$3:$E$717)*1,('بيان العهد والتسويات'!$C187=المنصرف!$C$3:$C$717)*1,المنصرف!$J$3:$J$717)</f>
        <v>0</v>
      </c>
      <c r="R187" s="124">
        <f>SUMPRODUCT(($R$3=المنصرف!$E$3:$E$717)*1,('بيان العهد والتسويات'!$C187=المنصرف!$C$3:$C$717)*1,المنصرف!$G$3:$G$717)</f>
        <v>0</v>
      </c>
      <c r="S187" s="123">
        <f>SUMPRODUCT(($R$3=المنصرف!$E$3:$E$717)*1,('بيان العهد والتسويات'!$C187=المنصرف!$C$3:$C$717)*1,المنصرف!$J$3:$J$717)</f>
        <v>0</v>
      </c>
      <c r="T187" s="121">
        <f>SUMPRODUCT(($T$3=المنصرف!$E$3:$E$717)*1,('بيان العهد والتسويات'!$C187=المنصرف!$C$3:$C$717)*1,المنصرف!$G$3:$G$717)</f>
        <v>0</v>
      </c>
      <c r="U187" s="122">
        <f>SUMPRODUCT(($T$3=المنصرف!$E$3:$E$717)*1,('بيان العهد والتسويات'!$C187=المنصرف!$C$3:$C$717)*1,المنصرف!$J$3:$J$717)</f>
        <v>0</v>
      </c>
      <c r="V187" s="124">
        <f>SUMPRODUCT(($V$3=المنصرف!$E$3:$E$717)*1,('بيان العهد والتسويات'!$C187=المنصرف!$C$3:$C$717)*1,المنصرف!$G$3:$G$717)</f>
        <v>0</v>
      </c>
      <c r="W187" s="123">
        <f>SUMPRODUCT(($V$3=المنصرف!$E$3:$E$717)*1,('بيان العهد والتسويات'!$C187=المنصرف!$C$3:$C$717)*1,المنصرف!$J$3:$J$717)</f>
        <v>0</v>
      </c>
      <c r="X187" s="121">
        <f>SUMPRODUCT(($X$3=المنصرف!$E$3:$E$717)*1,('بيان العهد والتسويات'!$C187=المنصرف!$C$3:$C$717)*1,المنصرف!$G$3:$G$717)</f>
        <v>0</v>
      </c>
      <c r="Y187" s="122">
        <f>SUMPRODUCT(($X$3=المنصرف!$E$3:$E$717)*1,('بيان العهد والتسويات'!$C187=المنصرف!$C$3:$C$717)*1,المنصرف!$J$3:$J$717)</f>
        <v>0</v>
      </c>
      <c r="Z187" s="124">
        <f>SUMPRODUCT(($Z$3=المنصرف!$E$3:$E$717)*1,('بيان العهد والتسويات'!$C187=المنصرف!$C$3:$C$717)*1,المنصرف!$G$3:$G$717)</f>
        <v>0</v>
      </c>
      <c r="AA187" s="123">
        <f>SUMPRODUCT(($Z$3=المنصرف!$E$3:$E$717)*1,('بيان العهد والتسويات'!$C187=المنصرف!$C$3:$C$717)*1,المنصرف!$J$3:$J$717)</f>
        <v>0</v>
      </c>
      <c r="AB187" s="121">
        <f>SUMPRODUCT(($AB$3=المنصرف!$E$3:$E$717)*1,('بيان العهد والتسويات'!$C187=المنصرف!$C$3:$C$717)*1,المنصرف!$G$3:$G$717)</f>
        <v>0</v>
      </c>
      <c r="AC187" s="122">
        <f>SUMPRODUCT(($AB$3=المنصرف!$E$3:$E$717)*1,('بيان العهد والتسويات'!$C187=المنصرف!$C$3:$C$717)*1,المنصرف!$J$3:$J$717)</f>
        <v>0</v>
      </c>
      <c r="AD187" s="124">
        <f>SUMPRODUCT(($AD$3=المنصرف!$E$3:$E$717)*1,('بيان العهد والتسويات'!$C187=المنصرف!$C$3:$C$717)*1,المنصرف!$G$3:$G$717)</f>
        <v>0</v>
      </c>
      <c r="AE187" s="123">
        <f>SUMPRODUCT(($AD$3=المنصرف!$E$3:$E$717)*1,('بيان العهد والتسويات'!$C187=المنصرف!$C$3:$C$717)*1,المنصرف!$J$3:$J$717)</f>
        <v>0</v>
      </c>
      <c r="AF187" s="121">
        <f>SUMPRODUCT(($AF$3=المنصرف!$E$3:$E$717)*1,('بيان العهد والتسويات'!$C187=المنصرف!$C$3:$C$717)*1,المنصرف!$G$3:$G$717)</f>
        <v>0</v>
      </c>
      <c r="AG187" s="122">
        <f>SUMPRODUCT(($AF$3=المنصرف!$E$3:$E$717)*1,('بيان العهد والتسويات'!$C187=المنصرف!$C$3:$C$717)*1,المنصرف!$J$3:$J$717)</f>
        <v>0</v>
      </c>
      <c r="AH187" s="124">
        <f>SUMPRODUCT(($AH$3=المنصرف!$E$3:$E$717)*1,('بيان العهد والتسويات'!$C187=المنصرف!$C$3:$C$717)*1,المنصرف!$G$3:$G$717)</f>
        <v>0</v>
      </c>
      <c r="AI187" s="123">
        <f>SUMPRODUCT(($AH$3=المنصرف!$E$3:$E$717)*1,('بيان العهد والتسويات'!$C187=المنصرف!$C$3:$C$717)*1,المنصرف!$J$3:$J$717)</f>
        <v>0</v>
      </c>
      <c r="AJ187" s="145">
        <f>SUMPRODUCT((AJ$3=المنصرف!$E$3:$E$717)*1,('بيان العهد والتسويات'!$C187=المنصرف!$C$3:$C$717)*1,المنصرف!$G$3:$G$717)</f>
        <v>0</v>
      </c>
      <c r="AK187" s="145">
        <f>SUMPRODUCT((AJ$3=المنصرف!$E$3:$E$717)*1,('بيان العهد والتسويات'!$C187=المنصرف!$C$3:$C$717)*1,المنصرف!$J$3:$J$717)</f>
        <v>0</v>
      </c>
      <c r="AL187" s="161">
        <f>SUMPRODUCT((AL$3=المنصرف!$E$3:$E$717)*1,('بيان العهد والتسويات'!$C187=المنصرف!$C$3:$C$717)*1,المنصرف!$G$3:$G$717)</f>
        <v>0</v>
      </c>
      <c r="AM187" s="161">
        <f>SUMPRODUCT((AL$3=المنصرف!$E$3:$E$717)*1,('بيان العهد والتسويات'!$C187=المنصرف!$C$3:$C$717)*1,المنصرف!$J$3:$J$717)</f>
        <v>0</v>
      </c>
      <c r="AN187" s="160">
        <f>SUMPRODUCT((AN$3=المنصرف!$E$3:$E$717)*1,('بيان العهد والتسويات'!$C187=المنصرف!$C$3:$C$717)*1,المنصرف!$G$3:$G$717)</f>
        <v>0</v>
      </c>
      <c r="AO187" s="160">
        <f>SUMPRODUCT((AN$3=المنصرف!$E$3:$E$717)*1,('بيان العهد والتسويات'!$C187=المنصرف!$C$3:$C$717)*1,المنصرف!$J$3:$J$717)</f>
        <v>0</v>
      </c>
      <c r="AP187" s="160">
        <f>SUMPRODUCT((AP$3=المنصرف!$E$3:$E$717)*1,('بيان العهد والتسويات'!$C187=المنصرف!$C$3:$C$717)*1,المنصرف!$G$3:$G$717)</f>
        <v>0</v>
      </c>
      <c r="AQ187" s="160">
        <f>SUMPRODUCT((AP$3=المنصرف!$E$3:$E$717)*1,('بيان العهد والتسويات'!$C187=المنصرف!$C$3:$C$717)*1,المنصرف!$J$3:$J$717)</f>
        <v>0</v>
      </c>
      <c r="AR187" s="160">
        <f>SUMPRODUCT((AR$3=المنصرف!$E$3:$E$717)*1,('بيان العهد والتسويات'!$C187=المنصرف!$C$3:$C$717)*1,المنصرف!$G$3:$G$717)</f>
        <v>0</v>
      </c>
      <c r="AS187" s="160">
        <f>SUMPRODUCT((AR$3=المنصرف!$E$3:$E$717)*1,('بيان العهد والتسويات'!$C187=المنصرف!$C$3:$C$717)*1,المنصرف!$J$3:$J$717)</f>
        <v>0</v>
      </c>
      <c r="AT187" s="160">
        <f>SUMPRODUCT((AT$3=المنصرف!$E$3:$E$717)*1,('بيان العهد والتسويات'!$C187=المنصرف!$C$3:$C$717)*1,المنصرف!$G$3:$G$717)</f>
        <v>0</v>
      </c>
      <c r="AU187" s="160">
        <f>SUMPRODUCT((AT$3=المنصرف!$E$3:$E$717)*1,('بيان العهد والتسويات'!$C187=المنصرف!$C$3:$C$717)*1,المنصرف!$J$3:$J$717)</f>
        <v>0</v>
      </c>
      <c r="AV187" s="160">
        <f>SUMPRODUCT((AV$3=المنصرف!$E$3:$E$717)*1,('بيان العهد والتسويات'!$C187=المنصرف!$C$3:$C$717)*1,المنصرف!$G$3:$G$717)</f>
        <v>0</v>
      </c>
      <c r="AW187" s="160">
        <f>SUMPRODUCT((AV$3=المنصرف!$E$3:$E$717)*1,('بيان العهد والتسويات'!$C187=المنصرف!$C$3:$C$717)*1,المنصرف!$J$3:$J$717)</f>
        <v>0</v>
      </c>
      <c r="AX187" s="160">
        <f>SUMPRODUCT((AX$3=المنصرف!$E$3:$E$717)*1,('بيان العهد والتسويات'!$C187=المنصرف!$C$3:$C$717)*1,المنصرف!$G$3:$G$717)</f>
        <v>0</v>
      </c>
      <c r="AY187" s="160">
        <f>SUMPRODUCT((AX$3=المنصرف!$E$3:$E$717)*1,('بيان العهد والتسويات'!$C187=المنصرف!$C$3:$C$717)*1,المنصرف!$J$3:$J$717)</f>
        <v>0</v>
      </c>
      <c r="AZ187" s="160">
        <f>SUMPRODUCT((AZ$3=المنصرف!$E$3:$E$717)*1,('بيان العهد والتسويات'!$C187=المنصرف!$C$3:$C$717)*1,المنصرف!$G$3:$G$717)</f>
        <v>0</v>
      </c>
      <c r="BA187" s="160">
        <f>SUMPRODUCT((AZ$3=المنصرف!$E$3:$E$717)*1,('بيان العهد والتسويات'!$C187=المنصرف!$C$3:$C$717)*1,المنصرف!$J$3:$J$717)</f>
        <v>0</v>
      </c>
      <c r="BB187" s="160">
        <f>SUMPRODUCT((BB$3=المنصرف!$E$3:$E$717)*1,('بيان العهد والتسويات'!$C187=المنصرف!$C$3:$C$717)*1,المنصرف!$G$3:$G$717)</f>
        <v>0</v>
      </c>
      <c r="BC187" s="160">
        <f>SUMPRODUCT((BB$3=المنصرف!$E$3:$E$717)*1,('بيان العهد والتسويات'!$C187=المنصرف!$C$3:$C$717)*1,المنصرف!$J$3:$J$717)</f>
        <v>0</v>
      </c>
      <c r="BD187" s="160">
        <f>SUMPRODUCT((BD$3=المنصرف!$E$3:$E$717)*1,('بيان العهد والتسويات'!$C187=المنصرف!$C$3:$C$717)*1,المنصرف!$G$3:$G$717)</f>
        <v>0</v>
      </c>
      <c r="BE187" s="160">
        <f>SUMPRODUCT((BD$3=المنصرف!$E$3:$E$717)*1,('بيان العهد والتسويات'!$C187=المنصرف!$C$3:$C$717)*1,المنصرف!$J$3:$J$717)</f>
        <v>0</v>
      </c>
      <c r="BF187" s="160">
        <f>SUMPRODUCT((BF$3=المنصرف!$E$3:$E$717)*1,('بيان العهد والتسويات'!$C187=المنصرف!$C$3:$C$717)*1,المنصرف!$G$3:$G$717)</f>
        <v>0</v>
      </c>
      <c r="BG187" s="160">
        <f>SUMPRODUCT((BF$3=المنصرف!$E$3:$E$717)*1,('بيان العهد والتسويات'!$C187=المنصرف!$C$3:$C$717)*1,المنصرف!$J$3:$J$717)</f>
        <v>0</v>
      </c>
      <c r="BH187" s="160">
        <f>SUMPRODUCT((BH$3=المنصرف!$E$3:$E$717)*1,('بيان العهد والتسويات'!$C187=المنصرف!$C$3:$C$717)*1,المنصرف!$G$3:$G$717)</f>
        <v>0</v>
      </c>
      <c r="BI187" s="160">
        <f>SUMPRODUCT((BH$3=المنصرف!$E$3:$E$717)*1,('بيان العهد والتسويات'!$C187=المنصرف!$C$3:$C$717)*1,المنصرف!$J$3:$J$717)</f>
        <v>0</v>
      </c>
      <c r="BJ187" s="160">
        <f>SUMPRODUCT((BJ$3=المنصرف!$E$3:$E$717)*1,('بيان العهد والتسويات'!$C187=المنصرف!$C$3:$C$717)*1,المنصرف!$G$3:$G$717)</f>
        <v>0</v>
      </c>
      <c r="BK187" s="160">
        <f>SUMPRODUCT((BJ$3=المنصرف!$E$3:$E$717)*1,('بيان العهد والتسويات'!$C187=المنصرف!$C$3:$C$717)*1,المنصرف!$J$3:$J$717)</f>
        <v>0</v>
      </c>
      <c r="BL187" s="160">
        <f>SUMPRODUCT((BL$3=المنصرف!$E$3:$E$717)*1,('بيان العهد والتسويات'!$C187=المنصرف!$C$3:$C$717)*1,المنصرف!$G$3:$G$717)</f>
        <v>0</v>
      </c>
      <c r="BM187" s="160">
        <f>SUMPRODUCT((BL$3=المنصرف!$E$3:$E$717)*1,('بيان العهد والتسويات'!$C187=المنصرف!$C$3:$C$717)*1,المنصرف!$J$3:$J$717)</f>
        <v>0</v>
      </c>
      <c r="BN187" s="160">
        <f>SUMPRODUCT((BN$3=المنصرف!$E$3:$E$717)*1,('بيان العهد والتسويات'!$C187=المنصرف!$C$3:$C$717)*1,المنصرف!$G$3:$G$717)</f>
        <v>0</v>
      </c>
      <c r="BO187" s="160">
        <f>SUMPRODUCT((BN$3=المنصرف!$E$3:$E$717)*1,('بيان العهد والتسويات'!$C187=المنصرف!$C$3:$C$717)*1,المنصرف!$J$3:$J$717)</f>
        <v>0</v>
      </c>
      <c r="BP187" s="160">
        <f>SUMPRODUCT((BP$3=المنصرف!$E$3:$E$717)*1,('بيان العهد والتسويات'!$C187=المنصرف!$C$3:$C$717)*1,المنصرف!$G$3:$G$717)</f>
        <v>0</v>
      </c>
      <c r="BQ187" s="160">
        <f>SUMPRODUCT((BP$3=المنصرف!$E$3:$E$717)*1,('بيان العهد والتسويات'!$C187=المنصرف!$C$3:$C$717)*1,المنصرف!$J$3:$J$717)</f>
        <v>0</v>
      </c>
      <c r="BR187" s="160">
        <f>SUMPRODUCT((BR$3=المنصرف!$E$3:$E$717)*1,('بيان العهد والتسويات'!$C187=المنصرف!$C$3:$C$717)*1,المنصرف!$G$3:$G$717)</f>
        <v>0</v>
      </c>
      <c r="BS187" s="160">
        <f>SUMPRODUCT((BR$3=المنصرف!$E$3:$E$717)*1,('بيان العهد والتسويات'!$C187=المنصرف!$C$3:$C$717)*1,المنصرف!$J$3:$J$717)</f>
        <v>0</v>
      </c>
      <c r="BT187" s="160">
        <f>SUMPRODUCT((BT$3=المنصرف!$E$3:$E$717)*1,('بيان العهد والتسويات'!$C187=المنصرف!$C$3:$C$717)*1,المنصرف!$G$3:$G$717)</f>
        <v>0</v>
      </c>
      <c r="BU187" s="160">
        <f>SUMPRODUCT((BT$3=المنصرف!$E$3:$E$717)*1,('بيان العهد والتسويات'!$C187=المنصرف!$C$3:$C$717)*1,المنصرف!$J$3:$J$717)</f>
        <v>0</v>
      </c>
      <c r="BV187" s="160">
        <f>SUMPRODUCT((BV$3=المنصرف!$E$3:$E$717)*1,('بيان العهد والتسويات'!$C187=المنصرف!$C$3:$C$717)*1,المنصرف!$G$3:$G$717)</f>
        <v>0</v>
      </c>
      <c r="BW187" s="160">
        <f>SUMPRODUCT((BV$3=المنصرف!$E$3:$E$717)*1,('بيان العهد والتسويات'!$C187=المنصرف!$C$3:$C$717)*1,المنصرف!$J$3:$J$717)</f>
        <v>0</v>
      </c>
      <c r="BX187" s="160">
        <f>SUMPRODUCT((BX$3=المنصرف!$E$3:$E$717)*1,('بيان العهد والتسويات'!$C187=المنصرف!$C$3:$C$717)*1,المنصرف!$G$3:$G$717)</f>
        <v>0</v>
      </c>
      <c r="BY187" s="160">
        <f>SUMPRODUCT((BX$3=المنصرف!$E$3:$E$717)*1,('بيان العهد والتسويات'!$C187=المنصرف!$C$3:$C$717)*1,المنصرف!$J$3:$J$717)</f>
        <v>0</v>
      </c>
      <c r="BZ187" s="160">
        <f>SUMPRODUCT((BZ$3=المنصرف!$E$3:$E$717)*1,('بيان العهد والتسويات'!$C187=المنصرف!$C$3:$C$717)*1,المنصرف!$G$3:$G$717)</f>
        <v>0</v>
      </c>
      <c r="CA187" s="160">
        <f>SUMPRODUCT((BZ$3=المنصرف!$E$3:$E$717)*1,('بيان العهد والتسويات'!$C187=المنصرف!$C$3:$C$717)*1,المنصرف!$J$3:$J$717)</f>
        <v>0</v>
      </c>
      <c r="CB187" s="160">
        <f>SUMPRODUCT((CB$3=المنصرف!$E$3:$E$717)*1,('بيان العهد والتسويات'!$C187=المنصرف!$C$3:$C$717)*1,المنصرف!$G$3:$G$717)</f>
        <v>0</v>
      </c>
      <c r="CC187" s="160">
        <f>SUMPRODUCT((CB$3=المنصرف!$E$3:$E$717)*1,('بيان العهد والتسويات'!$C187=المنصرف!$C$3:$C$717)*1,المنصرف!$J$3:$J$717)</f>
        <v>0</v>
      </c>
      <c r="CD187" s="160">
        <f>SUMPRODUCT((CD$3=المنصرف!$E$3:$E$717)*1,('بيان العهد والتسويات'!$C187=المنصرف!$C$3:$C$717)*1,المنصرف!$G$3:$G$717)</f>
        <v>0</v>
      </c>
      <c r="CE187" s="160">
        <f>SUMPRODUCT((CD$3=المنصرف!$E$3:$E$717)*1,('بيان العهد والتسويات'!$C187=المنصرف!$C$3:$C$717)*1,المنصرف!$J$3:$J$717)</f>
        <v>0</v>
      </c>
      <c r="CF187" s="160">
        <f>SUMPRODUCT((CF$3=المنصرف!$E$3:$E$717)*1,('بيان العهد والتسويات'!$C187=المنصرف!$C$3:$C$717)*1,المنصرف!$G$3:$G$717)</f>
        <v>0</v>
      </c>
      <c r="CG187" s="160">
        <f>SUMPRODUCT((CF$3=المنصرف!$E$3:$E$717)*1,('بيان العهد والتسويات'!$C187=المنصرف!$C$3:$C$717)*1,المنصرف!$J$3:$J$717)</f>
        <v>0</v>
      </c>
      <c r="CH187" s="160">
        <f>SUMPRODUCT((CH$3=المنصرف!$E$3:$E$717)*1,('بيان العهد والتسويات'!$C187=المنصرف!$C$3:$C$717)*1,المنصرف!$G$3:$G$717)</f>
        <v>0</v>
      </c>
      <c r="CI187" s="160">
        <f>SUMPRODUCT((CH$3=المنصرف!$E$3:$E$717)*1,('بيان العهد والتسويات'!$C187=المنصرف!$C$3:$C$717)*1,المنصرف!$J$3:$J$717)</f>
        <v>0</v>
      </c>
      <c r="CJ187" s="160">
        <f>SUMPRODUCT((CJ$3=المنصرف!$E$3:$E$717)*1,('بيان العهد والتسويات'!$C187=المنصرف!$C$3:$C$717)*1,المنصرف!$G$3:$G$717)</f>
        <v>0</v>
      </c>
      <c r="CK187" s="160">
        <f>SUMPRODUCT((CJ$3=المنصرف!$E$3:$E$717)*1,('بيان العهد والتسويات'!$C187=المنصرف!$C$3:$C$717)*1,المنصرف!$J$3:$J$717)</f>
        <v>0</v>
      </c>
      <c r="CL187" s="160">
        <f>SUMPRODUCT((CL$3=المنصرف!$E$3:$E$717)*1,('بيان العهد والتسويات'!$C187=المنصرف!$C$3:$C$717)*1,المنصرف!$G$3:$G$717)</f>
        <v>0</v>
      </c>
      <c r="CM187" s="160">
        <f>SUMPRODUCT((CL$3=المنصرف!$E$3:$E$717)*1,('بيان العهد والتسويات'!$C187=المنصرف!$C$3:$C$717)*1,المنصرف!$J$3:$J$717)</f>
        <v>0</v>
      </c>
      <c r="CN187" s="160">
        <f>SUMPRODUCT((CN$3=المنصرف!$E$3:$E$717)*1,('بيان العهد والتسويات'!$C187=المنصرف!$C$3:$C$717)*1,المنصرف!$G$3:$G$717)</f>
        <v>0</v>
      </c>
      <c r="CO187" s="160">
        <f>SUMPRODUCT((CN$3=المنصرف!$E$3:$E$717)*1,('بيان العهد والتسويات'!$C187=المنصرف!$C$3:$C$717)*1,المنصرف!$J$3:$J$717)</f>
        <v>0</v>
      </c>
      <c r="CP187" s="160">
        <f>SUMPRODUCT((CP$3=المنصرف!$E$3:$E$717)*1,('بيان العهد والتسويات'!$C187=المنصرف!$C$3:$C$717)*1,المنصرف!$G$3:$G$717)</f>
        <v>0</v>
      </c>
      <c r="CQ187" s="160">
        <f>SUMPRODUCT((CP$3=المنصرف!$E$3:$E$717)*1,('بيان العهد والتسويات'!$C187=المنصرف!$C$3:$C$717)*1,المنصرف!$J$3:$J$717)</f>
        <v>0</v>
      </c>
      <c r="CR187" s="160">
        <f>SUMPRODUCT((CR$3=المنصرف!$E$3:$E$717)*1,('بيان العهد والتسويات'!$C187=المنصرف!$C$3:$C$717)*1,المنصرف!$G$3:$G$717)</f>
        <v>0</v>
      </c>
      <c r="CS187" s="160">
        <f>SUMPRODUCT((CR$3=المنصرف!$E$3:$E$717)*1,('بيان العهد والتسويات'!$C187=المنصرف!$C$3:$C$717)*1,المنصرف!$J$3:$J$717)</f>
        <v>0</v>
      </c>
      <c r="CT187" s="160">
        <f>SUMPRODUCT((CT$3=المنصرف!$E$3:$E$717)*1,('بيان العهد والتسويات'!$C187=المنصرف!$C$3:$C$717)*1,المنصرف!$G$3:$G$717)</f>
        <v>0</v>
      </c>
      <c r="CU187" s="160">
        <f>SUMPRODUCT((CT$3=المنصرف!$E$3:$E$717)*1,('بيان العهد والتسويات'!$C187=المنصرف!$C$3:$C$717)*1,المنصرف!$J$3:$J$717)</f>
        <v>0</v>
      </c>
      <c r="CV187" s="160">
        <f>SUMPRODUCT((CV$3=المنصرف!$E$3:$E$717)*1,('بيان العهد والتسويات'!$C187=المنصرف!$C$3:$C$717)*1,المنصرف!$G$3:$G$717)</f>
        <v>0</v>
      </c>
      <c r="CW187" s="160">
        <f>SUMPRODUCT((CV$3=المنصرف!$E$3:$E$717)*1,('بيان العهد والتسويات'!$C187=المنصرف!$C$3:$C$717)*1,المنصرف!$J$3:$J$717)</f>
        <v>0</v>
      </c>
      <c r="CX187" s="160">
        <f>SUMPRODUCT((CX$3=المنصرف!$E$3:$E$717)*1,('بيان العهد والتسويات'!$C187=المنصرف!$C$3:$C$717)*1,المنصرف!$G$3:$G$717)</f>
        <v>0</v>
      </c>
      <c r="CY187" s="160">
        <f>SUMPRODUCT((CX$3=المنصرف!$E$3:$E$717)*1,('بيان العهد والتسويات'!$C187=المنصرف!$C$3:$C$717)*1,المنصرف!$J$3:$J$717)</f>
        <v>0</v>
      </c>
      <c r="CZ187" s="160">
        <f>SUMPRODUCT((CZ$3=المنصرف!$E$3:$E$717)*1,('بيان العهد والتسويات'!$C187=المنصرف!$C$3:$C$717)*1,المنصرف!$G$3:$G$717)</f>
        <v>0</v>
      </c>
      <c r="DA187" s="160">
        <f>SUMPRODUCT((CZ$3=المنصرف!$E$3:$E$717)*1,('بيان العهد والتسويات'!$C187=المنصرف!$C$3:$C$717)*1,المنصرف!$J$3:$J$717)</f>
        <v>0</v>
      </c>
    </row>
    <row r="188" spans="3:105" ht="20.25" x14ac:dyDescent="0.15">
      <c r="C188" s="134">
        <v>46020</v>
      </c>
      <c r="D188" s="121">
        <f>SUMPRODUCT(($D$3=المنصرف!$E$3:$E$717)*1,('بيان العهد والتسويات'!$C188=المنصرف!$C$3:$C$717)*1,المنصرف!$G$3:$G$717)</f>
        <v>0</v>
      </c>
      <c r="E188" s="122">
        <f>SUMPRODUCT(($D$3=المنصرف!$E$3:$E$717)*1,('بيان العهد والتسويات'!$C188=المنصرف!$C$3:$C$717)*1,المنصرف!$J$3:$J$717)</f>
        <v>0</v>
      </c>
      <c r="F188" s="124">
        <f>SUMPRODUCT(($F$3=المنصرف!$E$3:$E$717)*1,('بيان العهد والتسويات'!$C188=المنصرف!$C$3:$C$717)*1,المنصرف!$G$3:$G$717)</f>
        <v>0</v>
      </c>
      <c r="G188" s="123">
        <f>SUMPRODUCT(($F$3=المنصرف!$E$3:$E$717)*1,('بيان العهد والتسويات'!$C188=المنصرف!$C$3:$C$717)*1,المنصرف!$J$3:$J$717)</f>
        <v>0</v>
      </c>
      <c r="H188" s="121">
        <f>SUMPRODUCT(($H$3=المنصرف!$E$3:$E$717)*1,('بيان العهد والتسويات'!$C188=المنصرف!$C$3:$C$717)*1,المنصرف!$G$3:$G$717)</f>
        <v>0</v>
      </c>
      <c r="I188" s="122">
        <f>SUMPRODUCT(($H$3=المنصرف!$E$3:$E$717)*1,('بيان العهد والتسويات'!$C188=المنصرف!$C$3:$C$717)*1,المنصرف!$J$3:$J$717)</f>
        <v>0</v>
      </c>
      <c r="J188" s="124">
        <f>SUMPRODUCT(($J$3=المنصرف!$E$3:$E$717)*1,('بيان العهد والتسويات'!$C188=المنصرف!$C$3:$C$717)*1,المنصرف!$G$3:$G$717)</f>
        <v>0</v>
      </c>
      <c r="K188" s="123">
        <f>SUMPRODUCT(($J$3=المنصرف!$E$3:$E$717)*1,('بيان العهد والتسويات'!$C188=المنصرف!$C$3:$C$717)*1,المنصرف!$J$3:$J$717)</f>
        <v>0</v>
      </c>
      <c r="L188" s="121">
        <f>SUMPRODUCT(($L$3=المنصرف!$E$3:$E$717)*1,('بيان العهد والتسويات'!$C188=المنصرف!$C$3:$C$717)*1,المنصرف!$G$3:$G$717)</f>
        <v>0</v>
      </c>
      <c r="M188" s="122">
        <f>SUMPRODUCT(($L$3=المنصرف!$E$3:$E$717)*1,('بيان العهد والتسويات'!$C188=المنصرف!$C$3:$C$717)*1,المنصرف!$J$3:$J$717)</f>
        <v>0</v>
      </c>
      <c r="N188" s="124">
        <f>SUMPRODUCT(($N$3=المنصرف!$E$3:$E$717)*1,('بيان العهد والتسويات'!$C188=المنصرف!$C$3:$C$717)*1,المنصرف!$G$3:$G$717)</f>
        <v>0</v>
      </c>
      <c r="O188" s="123">
        <f>SUMPRODUCT(($N$3=المنصرف!$E$3:$E$717)*1,('بيان العهد والتسويات'!$C188=المنصرف!$C$3:$C$717)*1,المنصرف!$J$3:$J$717)</f>
        <v>0</v>
      </c>
      <c r="P188" s="121">
        <f>SUMPRODUCT(($P$3=المنصرف!$E$3:$E$717)*1,('بيان العهد والتسويات'!$C188=المنصرف!$C$3:$C$717)*1,المنصرف!$G$3:$G$717)</f>
        <v>0</v>
      </c>
      <c r="Q188" s="122">
        <f>SUMPRODUCT(($P$3=المنصرف!$E$3:$E$717)*1,('بيان العهد والتسويات'!$C188=المنصرف!$C$3:$C$717)*1,المنصرف!$J$3:$J$717)</f>
        <v>0</v>
      </c>
      <c r="R188" s="124">
        <f>SUMPRODUCT(($R$3=المنصرف!$E$3:$E$717)*1,('بيان العهد والتسويات'!$C188=المنصرف!$C$3:$C$717)*1,المنصرف!$G$3:$G$717)</f>
        <v>0</v>
      </c>
      <c r="S188" s="123">
        <f>SUMPRODUCT(($R$3=المنصرف!$E$3:$E$717)*1,('بيان العهد والتسويات'!$C188=المنصرف!$C$3:$C$717)*1,المنصرف!$J$3:$J$717)</f>
        <v>0</v>
      </c>
      <c r="T188" s="121">
        <f>SUMPRODUCT(($T$3=المنصرف!$E$3:$E$717)*1,('بيان العهد والتسويات'!$C188=المنصرف!$C$3:$C$717)*1,المنصرف!$G$3:$G$717)</f>
        <v>0</v>
      </c>
      <c r="U188" s="122">
        <f>SUMPRODUCT(($T$3=المنصرف!$E$3:$E$717)*1,('بيان العهد والتسويات'!$C188=المنصرف!$C$3:$C$717)*1,المنصرف!$J$3:$J$717)</f>
        <v>0</v>
      </c>
      <c r="V188" s="124">
        <f>SUMPRODUCT(($V$3=المنصرف!$E$3:$E$717)*1,('بيان العهد والتسويات'!$C188=المنصرف!$C$3:$C$717)*1,المنصرف!$G$3:$G$717)</f>
        <v>0</v>
      </c>
      <c r="W188" s="123">
        <f>SUMPRODUCT(($V$3=المنصرف!$E$3:$E$717)*1,('بيان العهد والتسويات'!$C188=المنصرف!$C$3:$C$717)*1,المنصرف!$J$3:$J$717)</f>
        <v>0</v>
      </c>
      <c r="X188" s="121">
        <f>SUMPRODUCT(($X$3=المنصرف!$E$3:$E$717)*1,('بيان العهد والتسويات'!$C188=المنصرف!$C$3:$C$717)*1,المنصرف!$G$3:$G$717)</f>
        <v>0</v>
      </c>
      <c r="Y188" s="122">
        <f>SUMPRODUCT(($X$3=المنصرف!$E$3:$E$717)*1,('بيان العهد والتسويات'!$C188=المنصرف!$C$3:$C$717)*1,المنصرف!$J$3:$J$717)</f>
        <v>0</v>
      </c>
      <c r="Z188" s="124">
        <f>SUMPRODUCT(($Z$3=المنصرف!$E$3:$E$717)*1,('بيان العهد والتسويات'!$C188=المنصرف!$C$3:$C$717)*1,المنصرف!$G$3:$G$717)</f>
        <v>0</v>
      </c>
      <c r="AA188" s="123">
        <f>SUMPRODUCT(($Z$3=المنصرف!$E$3:$E$717)*1,('بيان العهد والتسويات'!$C188=المنصرف!$C$3:$C$717)*1,المنصرف!$J$3:$J$717)</f>
        <v>0</v>
      </c>
      <c r="AB188" s="121">
        <f>SUMPRODUCT(($AB$3=المنصرف!$E$3:$E$717)*1,('بيان العهد والتسويات'!$C188=المنصرف!$C$3:$C$717)*1,المنصرف!$G$3:$G$717)</f>
        <v>0</v>
      </c>
      <c r="AC188" s="122">
        <f>SUMPRODUCT(($AB$3=المنصرف!$E$3:$E$717)*1,('بيان العهد والتسويات'!$C188=المنصرف!$C$3:$C$717)*1,المنصرف!$J$3:$J$717)</f>
        <v>0</v>
      </c>
      <c r="AD188" s="124">
        <f>SUMPRODUCT(($AD$3=المنصرف!$E$3:$E$717)*1,('بيان العهد والتسويات'!$C188=المنصرف!$C$3:$C$717)*1,المنصرف!$G$3:$G$717)</f>
        <v>0</v>
      </c>
      <c r="AE188" s="123">
        <f>SUMPRODUCT(($AD$3=المنصرف!$E$3:$E$717)*1,('بيان العهد والتسويات'!$C188=المنصرف!$C$3:$C$717)*1,المنصرف!$J$3:$J$717)</f>
        <v>0</v>
      </c>
      <c r="AF188" s="121">
        <f>SUMPRODUCT(($AF$3=المنصرف!$E$3:$E$717)*1,('بيان العهد والتسويات'!$C188=المنصرف!$C$3:$C$717)*1,المنصرف!$G$3:$G$717)</f>
        <v>0</v>
      </c>
      <c r="AG188" s="122">
        <f>SUMPRODUCT(($AF$3=المنصرف!$E$3:$E$717)*1,('بيان العهد والتسويات'!$C188=المنصرف!$C$3:$C$717)*1,المنصرف!$J$3:$J$717)</f>
        <v>0</v>
      </c>
      <c r="AH188" s="124">
        <f>SUMPRODUCT(($AH$3=المنصرف!$E$3:$E$717)*1,('بيان العهد والتسويات'!$C188=المنصرف!$C$3:$C$717)*1,المنصرف!$G$3:$G$717)</f>
        <v>0</v>
      </c>
      <c r="AI188" s="123">
        <f>SUMPRODUCT(($AH$3=المنصرف!$E$3:$E$717)*1,('بيان العهد والتسويات'!$C188=المنصرف!$C$3:$C$717)*1,المنصرف!$J$3:$J$717)</f>
        <v>0</v>
      </c>
      <c r="AJ188" s="145">
        <f>SUMPRODUCT((AJ$3=المنصرف!$E$3:$E$717)*1,('بيان العهد والتسويات'!$C188=المنصرف!$C$3:$C$717)*1,المنصرف!$G$3:$G$717)</f>
        <v>0</v>
      </c>
      <c r="AK188" s="145">
        <f>SUMPRODUCT((AJ$3=المنصرف!$E$3:$E$717)*1,('بيان العهد والتسويات'!$C188=المنصرف!$C$3:$C$717)*1,المنصرف!$J$3:$J$717)</f>
        <v>0</v>
      </c>
      <c r="AL188" s="161">
        <f>SUMPRODUCT((AL$3=المنصرف!$E$3:$E$717)*1,('بيان العهد والتسويات'!$C188=المنصرف!$C$3:$C$717)*1,المنصرف!$G$3:$G$717)</f>
        <v>0</v>
      </c>
      <c r="AM188" s="161">
        <f>SUMPRODUCT((AL$3=المنصرف!$E$3:$E$717)*1,('بيان العهد والتسويات'!$C188=المنصرف!$C$3:$C$717)*1,المنصرف!$J$3:$J$717)</f>
        <v>0</v>
      </c>
      <c r="AN188" s="160">
        <f>SUMPRODUCT((AN$3=المنصرف!$E$3:$E$717)*1,('بيان العهد والتسويات'!$C188=المنصرف!$C$3:$C$717)*1,المنصرف!$G$3:$G$717)</f>
        <v>0</v>
      </c>
      <c r="AO188" s="160">
        <f>SUMPRODUCT((AN$3=المنصرف!$E$3:$E$717)*1,('بيان العهد والتسويات'!$C188=المنصرف!$C$3:$C$717)*1,المنصرف!$J$3:$J$717)</f>
        <v>0</v>
      </c>
      <c r="AP188" s="160">
        <f>SUMPRODUCT((AP$3=المنصرف!$E$3:$E$717)*1,('بيان العهد والتسويات'!$C188=المنصرف!$C$3:$C$717)*1,المنصرف!$G$3:$G$717)</f>
        <v>0</v>
      </c>
      <c r="AQ188" s="160">
        <f>SUMPRODUCT((AP$3=المنصرف!$E$3:$E$717)*1,('بيان العهد والتسويات'!$C188=المنصرف!$C$3:$C$717)*1,المنصرف!$J$3:$J$717)</f>
        <v>0</v>
      </c>
      <c r="AR188" s="160">
        <f>SUMPRODUCT((AR$3=المنصرف!$E$3:$E$717)*1,('بيان العهد والتسويات'!$C188=المنصرف!$C$3:$C$717)*1,المنصرف!$G$3:$G$717)</f>
        <v>0</v>
      </c>
      <c r="AS188" s="160">
        <f>SUMPRODUCT((AR$3=المنصرف!$E$3:$E$717)*1,('بيان العهد والتسويات'!$C188=المنصرف!$C$3:$C$717)*1,المنصرف!$J$3:$J$717)</f>
        <v>0</v>
      </c>
      <c r="AT188" s="160">
        <f>SUMPRODUCT((AT$3=المنصرف!$E$3:$E$717)*1,('بيان العهد والتسويات'!$C188=المنصرف!$C$3:$C$717)*1,المنصرف!$G$3:$G$717)</f>
        <v>0</v>
      </c>
      <c r="AU188" s="160">
        <f>SUMPRODUCT((AT$3=المنصرف!$E$3:$E$717)*1,('بيان العهد والتسويات'!$C188=المنصرف!$C$3:$C$717)*1,المنصرف!$J$3:$J$717)</f>
        <v>0</v>
      </c>
      <c r="AV188" s="160">
        <f>SUMPRODUCT((AV$3=المنصرف!$E$3:$E$717)*1,('بيان العهد والتسويات'!$C188=المنصرف!$C$3:$C$717)*1,المنصرف!$G$3:$G$717)</f>
        <v>0</v>
      </c>
      <c r="AW188" s="160">
        <f>SUMPRODUCT((AV$3=المنصرف!$E$3:$E$717)*1,('بيان العهد والتسويات'!$C188=المنصرف!$C$3:$C$717)*1,المنصرف!$J$3:$J$717)</f>
        <v>0</v>
      </c>
      <c r="AX188" s="160">
        <f>SUMPRODUCT((AX$3=المنصرف!$E$3:$E$717)*1,('بيان العهد والتسويات'!$C188=المنصرف!$C$3:$C$717)*1,المنصرف!$G$3:$G$717)</f>
        <v>0</v>
      </c>
      <c r="AY188" s="160">
        <f>SUMPRODUCT((AX$3=المنصرف!$E$3:$E$717)*1,('بيان العهد والتسويات'!$C188=المنصرف!$C$3:$C$717)*1,المنصرف!$J$3:$J$717)</f>
        <v>0</v>
      </c>
      <c r="AZ188" s="160">
        <f>SUMPRODUCT((AZ$3=المنصرف!$E$3:$E$717)*1,('بيان العهد والتسويات'!$C188=المنصرف!$C$3:$C$717)*1,المنصرف!$G$3:$G$717)</f>
        <v>0</v>
      </c>
      <c r="BA188" s="160">
        <f>SUMPRODUCT((AZ$3=المنصرف!$E$3:$E$717)*1,('بيان العهد والتسويات'!$C188=المنصرف!$C$3:$C$717)*1,المنصرف!$J$3:$J$717)</f>
        <v>0</v>
      </c>
      <c r="BB188" s="160">
        <f>SUMPRODUCT((BB$3=المنصرف!$E$3:$E$717)*1,('بيان العهد والتسويات'!$C188=المنصرف!$C$3:$C$717)*1,المنصرف!$G$3:$G$717)</f>
        <v>0</v>
      </c>
      <c r="BC188" s="160">
        <f>SUMPRODUCT((BB$3=المنصرف!$E$3:$E$717)*1,('بيان العهد والتسويات'!$C188=المنصرف!$C$3:$C$717)*1,المنصرف!$J$3:$J$717)</f>
        <v>0</v>
      </c>
      <c r="BD188" s="160">
        <f>SUMPRODUCT((BD$3=المنصرف!$E$3:$E$717)*1,('بيان العهد والتسويات'!$C188=المنصرف!$C$3:$C$717)*1,المنصرف!$G$3:$G$717)</f>
        <v>0</v>
      </c>
      <c r="BE188" s="160">
        <f>SUMPRODUCT((BD$3=المنصرف!$E$3:$E$717)*1,('بيان العهد والتسويات'!$C188=المنصرف!$C$3:$C$717)*1,المنصرف!$J$3:$J$717)</f>
        <v>0</v>
      </c>
      <c r="BF188" s="160">
        <f>SUMPRODUCT((BF$3=المنصرف!$E$3:$E$717)*1,('بيان العهد والتسويات'!$C188=المنصرف!$C$3:$C$717)*1,المنصرف!$G$3:$G$717)</f>
        <v>0</v>
      </c>
      <c r="BG188" s="160">
        <f>SUMPRODUCT((BF$3=المنصرف!$E$3:$E$717)*1,('بيان العهد والتسويات'!$C188=المنصرف!$C$3:$C$717)*1,المنصرف!$J$3:$J$717)</f>
        <v>0</v>
      </c>
      <c r="BH188" s="160">
        <f>SUMPRODUCT((BH$3=المنصرف!$E$3:$E$717)*1,('بيان العهد والتسويات'!$C188=المنصرف!$C$3:$C$717)*1,المنصرف!$G$3:$G$717)</f>
        <v>0</v>
      </c>
      <c r="BI188" s="160">
        <f>SUMPRODUCT((BH$3=المنصرف!$E$3:$E$717)*1,('بيان العهد والتسويات'!$C188=المنصرف!$C$3:$C$717)*1,المنصرف!$J$3:$J$717)</f>
        <v>0</v>
      </c>
      <c r="BJ188" s="160">
        <f>SUMPRODUCT((BJ$3=المنصرف!$E$3:$E$717)*1,('بيان العهد والتسويات'!$C188=المنصرف!$C$3:$C$717)*1,المنصرف!$G$3:$G$717)</f>
        <v>0</v>
      </c>
      <c r="BK188" s="160">
        <f>SUMPRODUCT((BJ$3=المنصرف!$E$3:$E$717)*1,('بيان العهد والتسويات'!$C188=المنصرف!$C$3:$C$717)*1,المنصرف!$J$3:$J$717)</f>
        <v>0</v>
      </c>
      <c r="BL188" s="160">
        <f>SUMPRODUCT((BL$3=المنصرف!$E$3:$E$717)*1,('بيان العهد والتسويات'!$C188=المنصرف!$C$3:$C$717)*1,المنصرف!$G$3:$G$717)</f>
        <v>0</v>
      </c>
      <c r="BM188" s="160">
        <f>SUMPRODUCT((BL$3=المنصرف!$E$3:$E$717)*1,('بيان العهد والتسويات'!$C188=المنصرف!$C$3:$C$717)*1,المنصرف!$J$3:$J$717)</f>
        <v>0</v>
      </c>
      <c r="BN188" s="160">
        <f>SUMPRODUCT((BN$3=المنصرف!$E$3:$E$717)*1,('بيان العهد والتسويات'!$C188=المنصرف!$C$3:$C$717)*1,المنصرف!$G$3:$G$717)</f>
        <v>0</v>
      </c>
      <c r="BO188" s="160">
        <f>SUMPRODUCT((BN$3=المنصرف!$E$3:$E$717)*1,('بيان العهد والتسويات'!$C188=المنصرف!$C$3:$C$717)*1,المنصرف!$J$3:$J$717)</f>
        <v>0</v>
      </c>
      <c r="BP188" s="160">
        <f>SUMPRODUCT((BP$3=المنصرف!$E$3:$E$717)*1,('بيان العهد والتسويات'!$C188=المنصرف!$C$3:$C$717)*1,المنصرف!$G$3:$G$717)</f>
        <v>0</v>
      </c>
      <c r="BQ188" s="160">
        <f>SUMPRODUCT((BP$3=المنصرف!$E$3:$E$717)*1,('بيان العهد والتسويات'!$C188=المنصرف!$C$3:$C$717)*1,المنصرف!$J$3:$J$717)</f>
        <v>0</v>
      </c>
      <c r="BR188" s="160">
        <f>SUMPRODUCT((BR$3=المنصرف!$E$3:$E$717)*1,('بيان العهد والتسويات'!$C188=المنصرف!$C$3:$C$717)*1,المنصرف!$G$3:$G$717)</f>
        <v>0</v>
      </c>
      <c r="BS188" s="160">
        <f>SUMPRODUCT((BR$3=المنصرف!$E$3:$E$717)*1,('بيان العهد والتسويات'!$C188=المنصرف!$C$3:$C$717)*1,المنصرف!$J$3:$J$717)</f>
        <v>0</v>
      </c>
      <c r="BT188" s="160">
        <f>SUMPRODUCT((BT$3=المنصرف!$E$3:$E$717)*1,('بيان العهد والتسويات'!$C188=المنصرف!$C$3:$C$717)*1,المنصرف!$G$3:$G$717)</f>
        <v>0</v>
      </c>
      <c r="BU188" s="160">
        <f>SUMPRODUCT((BT$3=المنصرف!$E$3:$E$717)*1,('بيان العهد والتسويات'!$C188=المنصرف!$C$3:$C$717)*1,المنصرف!$J$3:$J$717)</f>
        <v>0</v>
      </c>
      <c r="BV188" s="160">
        <f>SUMPRODUCT((BV$3=المنصرف!$E$3:$E$717)*1,('بيان العهد والتسويات'!$C188=المنصرف!$C$3:$C$717)*1,المنصرف!$G$3:$G$717)</f>
        <v>0</v>
      </c>
      <c r="BW188" s="160">
        <f>SUMPRODUCT((BV$3=المنصرف!$E$3:$E$717)*1,('بيان العهد والتسويات'!$C188=المنصرف!$C$3:$C$717)*1,المنصرف!$J$3:$J$717)</f>
        <v>0</v>
      </c>
      <c r="BX188" s="160">
        <f>SUMPRODUCT((BX$3=المنصرف!$E$3:$E$717)*1,('بيان العهد والتسويات'!$C188=المنصرف!$C$3:$C$717)*1,المنصرف!$G$3:$G$717)</f>
        <v>0</v>
      </c>
      <c r="BY188" s="160">
        <f>SUMPRODUCT((BX$3=المنصرف!$E$3:$E$717)*1,('بيان العهد والتسويات'!$C188=المنصرف!$C$3:$C$717)*1,المنصرف!$J$3:$J$717)</f>
        <v>0</v>
      </c>
      <c r="BZ188" s="160">
        <f>SUMPRODUCT((BZ$3=المنصرف!$E$3:$E$717)*1,('بيان العهد والتسويات'!$C188=المنصرف!$C$3:$C$717)*1,المنصرف!$G$3:$G$717)</f>
        <v>0</v>
      </c>
      <c r="CA188" s="160">
        <f>SUMPRODUCT((BZ$3=المنصرف!$E$3:$E$717)*1,('بيان العهد والتسويات'!$C188=المنصرف!$C$3:$C$717)*1,المنصرف!$J$3:$J$717)</f>
        <v>0</v>
      </c>
      <c r="CB188" s="160">
        <f>SUMPRODUCT((CB$3=المنصرف!$E$3:$E$717)*1,('بيان العهد والتسويات'!$C188=المنصرف!$C$3:$C$717)*1,المنصرف!$G$3:$G$717)</f>
        <v>0</v>
      </c>
      <c r="CC188" s="160">
        <f>SUMPRODUCT((CB$3=المنصرف!$E$3:$E$717)*1,('بيان العهد والتسويات'!$C188=المنصرف!$C$3:$C$717)*1,المنصرف!$J$3:$J$717)</f>
        <v>0</v>
      </c>
      <c r="CD188" s="160">
        <f>SUMPRODUCT((CD$3=المنصرف!$E$3:$E$717)*1,('بيان العهد والتسويات'!$C188=المنصرف!$C$3:$C$717)*1,المنصرف!$G$3:$G$717)</f>
        <v>0</v>
      </c>
      <c r="CE188" s="160">
        <f>SUMPRODUCT((CD$3=المنصرف!$E$3:$E$717)*1,('بيان العهد والتسويات'!$C188=المنصرف!$C$3:$C$717)*1,المنصرف!$J$3:$J$717)</f>
        <v>0</v>
      </c>
      <c r="CF188" s="160">
        <f>SUMPRODUCT((CF$3=المنصرف!$E$3:$E$717)*1,('بيان العهد والتسويات'!$C188=المنصرف!$C$3:$C$717)*1,المنصرف!$G$3:$G$717)</f>
        <v>0</v>
      </c>
      <c r="CG188" s="160">
        <f>SUMPRODUCT((CF$3=المنصرف!$E$3:$E$717)*1,('بيان العهد والتسويات'!$C188=المنصرف!$C$3:$C$717)*1,المنصرف!$J$3:$J$717)</f>
        <v>0</v>
      </c>
      <c r="CH188" s="160">
        <f>SUMPRODUCT((CH$3=المنصرف!$E$3:$E$717)*1,('بيان العهد والتسويات'!$C188=المنصرف!$C$3:$C$717)*1,المنصرف!$G$3:$G$717)</f>
        <v>0</v>
      </c>
      <c r="CI188" s="160">
        <f>SUMPRODUCT((CH$3=المنصرف!$E$3:$E$717)*1,('بيان العهد والتسويات'!$C188=المنصرف!$C$3:$C$717)*1,المنصرف!$J$3:$J$717)</f>
        <v>0</v>
      </c>
      <c r="CJ188" s="160">
        <f>SUMPRODUCT((CJ$3=المنصرف!$E$3:$E$717)*1,('بيان العهد والتسويات'!$C188=المنصرف!$C$3:$C$717)*1,المنصرف!$G$3:$G$717)</f>
        <v>0</v>
      </c>
      <c r="CK188" s="160">
        <f>SUMPRODUCT((CJ$3=المنصرف!$E$3:$E$717)*1,('بيان العهد والتسويات'!$C188=المنصرف!$C$3:$C$717)*1,المنصرف!$J$3:$J$717)</f>
        <v>0</v>
      </c>
      <c r="CL188" s="160">
        <f>SUMPRODUCT((CL$3=المنصرف!$E$3:$E$717)*1,('بيان العهد والتسويات'!$C188=المنصرف!$C$3:$C$717)*1,المنصرف!$G$3:$G$717)</f>
        <v>0</v>
      </c>
      <c r="CM188" s="160">
        <f>SUMPRODUCT((CL$3=المنصرف!$E$3:$E$717)*1,('بيان العهد والتسويات'!$C188=المنصرف!$C$3:$C$717)*1,المنصرف!$J$3:$J$717)</f>
        <v>0</v>
      </c>
      <c r="CN188" s="160">
        <f>SUMPRODUCT((CN$3=المنصرف!$E$3:$E$717)*1,('بيان العهد والتسويات'!$C188=المنصرف!$C$3:$C$717)*1,المنصرف!$G$3:$G$717)</f>
        <v>0</v>
      </c>
      <c r="CO188" s="160">
        <f>SUMPRODUCT((CN$3=المنصرف!$E$3:$E$717)*1,('بيان العهد والتسويات'!$C188=المنصرف!$C$3:$C$717)*1,المنصرف!$J$3:$J$717)</f>
        <v>0</v>
      </c>
      <c r="CP188" s="160">
        <f>SUMPRODUCT((CP$3=المنصرف!$E$3:$E$717)*1,('بيان العهد والتسويات'!$C188=المنصرف!$C$3:$C$717)*1,المنصرف!$G$3:$G$717)</f>
        <v>0</v>
      </c>
      <c r="CQ188" s="160">
        <f>SUMPRODUCT((CP$3=المنصرف!$E$3:$E$717)*1,('بيان العهد والتسويات'!$C188=المنصرف!$C$3:$C$717)*1,المنصرف!$J$3:$J$717)</f>
        <v>0</v>
      </c>
      <c r="CR188" s="160">
        <f>SUMPRODUCT((CR$3=المنصرف!$E$3:$E$717)*1,('بيان العهد والتسويات'!$C188=المنصرف!$C$3:$C$717)*1,المنصرف!$G$3:$G$717)</f>
        <v>0</v>
      </c>
      <c r="CS188" s="160">
        <f>SUMPRODUCT((CR$3=المنصرف!$E$3:$E$717)*1,('بيان العهد والتسويات'!$C188=المنصرف!$C$3:$C$717)*1,المنصرف!$J$3:$J$717)</f>
        <v>0</v>
      </c>
      <c r="CT188" s="160">
        <f>SUMPRODUCT((CT$3=المنصرف!$E$3:$E$717)*1,('بيان العهد والتسويات'!$C188=المنصرف!$C$3:$C$717)*1,المنصرف!$G$3:$G$717)</f>
        <v>0</v>
      </c>
      <c r="CU188" s="160">
        <f>SUMPRODUCT((CT$3=المنصرف!$E$3:$E$717)*1,('بيان العهد والتسويات'!$C188=المنصرف!$C$3:$C$717)*1,المنصرف!$J$3:$J$717)</f>
        <v>0</v>
      </c>
      <c r="CV188" s="160">
        <f>SUMPRODUCT((CV$3=المنصرف!$E$3:$E$717)*1,('بيان العهد والتسويات'!$C188=المنصرف!$C$3:$C$717)*1,المنصرف!$G$3:$G$717)</f>
        <v>0</v>
      </c>
      <c r="CW188" s="160">
        <f>SUMPRODUCT((CV$3=المنصرف!$E$3:$E$717)*1,('بيان العهد والتسويات'!$C188=المنصرف!$C$3:$C$717)*1,المنصرف!$J$3:$J$717)</f>
        <v>0</v>
      </c>
      <c r="CX188" s="160">
        <f>SUMPRODUCT((CX$3=المنصرف!$E$3:$E$717)*1,('بيان العهد والتسويات'!$C188=المنصرف!$C$3:$C$717)*1,المنصرف!$G$3:$G$717)</f>
        <v>0</v>
      </c>
      <c r="CY188" s="160">
        <f>SUMPRODUCT((CX$3=المنصرف!$E$3:$E$717)*1,('بيان العهد والتسويات'!$C188=المنصرف!$C$3:$C$717)*1,المنصرف!$J$3:$J$717)</f>
        <v>0</v>
      </c>
      <c r="CZ188" s="160">
        <f>SUMPRODUCT((CZ$3=المنصرف!$E$3:$E$717)*1,('بيان العهد والتسويات'!$C188=المنصرف!$C$3:$C$717)*1,المنصرف!$G$3:$G$717)</f>
        <v>0</v>
      </c>
      <c r="DA188" s="160">
        <f>SUMPRODUCT((CZ$3=المنصرف!$E$3:$E$717)*1,('بيان العهد والتسويات'!$C188=المنصرف!$C$3:$C$717)*1,المنصرف!$J$3:$J$717)</f>
        <v>0</v>
      </c>
    </row>
    <row r="189" spans="3:105" ht="20.25" x14ac:dyDescent="0.15">
      <c r="C189" s="134">
        <v>46021</v>
      </c>
      <c r="D189" s="121">
        <f>SUMPRODUCT(($D$3=المنصرف!$E$3:$E$717)*1,('بيان العهد والتسويات'!$C189=المنصرف!$C$3:$C$717)*1,المنصرف!$G$3:$G$717)</f>
        <v>0</v>
      </c>
      <c r="E189" s="122">
        <f>SUMPRODUCT(($D$3=المنصرف!$E$3:$E$717)*1,('بيان العهد والتسويات'!$C189=المنصرف!$C$3:$C$717)*1,المنصرف!$J$3:$J$717)</f>
        <v>0</v>
      </c>
      <c r="F189" s="124">
        <f>SUMPRODUCT(($F$3=المنصرف!$E$3:$E$717)*1,('بيان العهد والتسويات'!$C189=المنصرف!$C$3:$C$717)*1,المنصرف!$G$3:$G$717)</f>
        <v>0</v>
      </c>
      <c r="G189" s="123">
        <f>SUMPRODUCT(($F$3=المنصرف!$E$3:$E$717)*1,('بيان العهد والتسويات'!$C189=المنصرف!$C$3:$C$717)*1,المنصرف!$J$3:$J$717)</f>
        <v>0</v>
      </c>
      <c r="H189" s="121">
        <f>SUMPRODUCT(($H$3=المنصرف!$E$3:$E$717)*1,('بيان العهد والتسويات'!$C189=المنصرف!$C$3:$C$717)*1,المنصرف!$G$3:$G$717)</f>
        <v>0</v>
      </c>
      <c r="I189" s="122">
        <f>SUMPRODUCT(($H$3=المنصرف!$E$3:$E$717)*1,('بيان العهد والتسويات'!$C189=المنصرف!$C$3:$C$717)*1,المنصرف!$J$3:$J$717)</f>
        <v>0</v>
      </c>
      <c r="J189" s="124">
        <f>SUMPRODUCT(($J$3=المنصرف!$E$3:$E$717)*1,('بيان العهد والتسويات'!$C189=المنصرف!$C$3:$C$717)*1,المنصرف!$G$3:$G$717)</f>
        <v>0</v>
      </c>
      <c r="K189" s="123">
        <f>SUMPRODUCT(($J$3=المنصرف!$E$3:$E$717)*1,('بيان العهد والتسويات'!$C189=المنصرف!$C$3:$C$717)*1,المنصرف!$J$3:$J$717)</f>
        <v>0</v>
      </c>
      <c r="L189" s="121">
        <f>SUMPRODUCT(($L$3=المنصرف!$E$3:$E$717)*1,('بيان العهد والتسويات'!$C189=المنصرف!$C$3:$C$717)*1,المنصرف!$G$3:$G$717)</f>
        <v>0</v>
      </c>
      <c r="M189" s="122">
        <f>SUMPRODUCT(($L$3=المنصرف!$E$3:$E$717)*1,('بيان العهد والتسويات'!$C189=المنصرف!$C$3:$C$717)*1,المنصرف!$J$3:$J$717)</f>
        <v>0</v>
      </c>
      <c r="N189" s="124">
        <f>SUMPRODUCT(($N$3=المنصرف!$E$3:$E$717)*1,('بيان العهد والتسويات'!$C189=المنصرف!$C$3:$C$717)*1,المنصرف!$G$3:$G$717)</f>
        <v>0</v>
      </c>
      <c r="O189" s="123">
        <f>SUMPRODUCT(($N$3=المنصرف!$E$3:$E$717)*1,('بيان العهد والتسويات'!$C189=المنصرف!$C$3:$C$717)*1,المنصرف!$J$3:$J$717)</f>
        <v>0</v>
      </c>
      <c r="P189" s="121">
        <f>SUMPRODUCT(($P$3=المنصرف!$E$3:$E$717)*1,('بيان العهد والتسويات'!$C189=المنصرف!$C$3:$C$717)*1,المنصرف!$G$3:$G$717)</f>
        <v>0</v>
      </c>
      <c r="Q189" s="122">
        <f>SUMPRODUCT(($P$3=المنصرف!$E$3:$E$717)*1,('بيان العهد والتسويات'!$C189=المنصرف!$C$3:$C$717)*1,المنصرف!$J$3:$J$717)</f>
        <v>0</v>
      </c>
      <c r="R189" s="124">
        <f>SUMPRODUCT(($R$3=المنصرف!$E$3:$E$717)*1,('بيان العهد والتسويات'!$C189=المنصرف!$C$3:$C$717)*1,المنصرف!$G$3:$G$717)</f>
        <v>0</v>
      </c>
      <c r="S189" s="123">
        <f>SUMPRODUCT(($R$3=المنصرف!$E$3:$E$717)*1,('بيان العهد والتسويات'!$C189=المنصرف!$C$3:$C$717)*1,المنصرف!$J$3:$J$717)</f>
        <v>0</v>
      </c>
      <c r="T189" s="121">
        <f>SUMPRODUCT(($T$3=المنصرف!$E$3:$E$717)*1,('بيان العهد والتسويات'!$C189=المنصرف!$C$3:$C$717)*1,المنصرف!$G$3:$G$717)</f>
        <v>0</v>
      </c>
      <c r="U189" s="122">
        <f>SUMPRODUCT(($T$3=المنصرف!$E$3:$E$717)*1,('بيان العهد والتسويات'!$C189=المنصرف!$C$3:$C$717)*1,المنصرف!$J$3:$J$717)</f>
        <v>0</v>
      </c>
      <c r="V189" s="124">
        <f>SUMPRODUCT(($V$3=المنصرف!$E$3:$E$717)*1,('بيان العهد والتسويات'!$C189=المنصرف!$C$3:$C$717)*1,المنصرف!$G$3:$G$717)</f>
        <v>0</v>
      </c>
      <c r="W189" s="123">
        <f>SUMPRODUCT(($V$3=المنصرف!$E$3:$E$717)*1,('بيان العهد والتسويات'!$C189=المنصرف!$C$3:$C$717)*1,المنصرف!$J$3:$J$717)</f>
        <v>0</v>
      </c>
      <c r="X189" s="121">
        <f>SUMPRODUCT(($X$3=المنصرف!$E$3:$E$717)*1,('بيان العهد والتسويات'!$C189=المنصرف!$C$3:$C$717)*1,المنصرف!$G$3:$G$717)</f>
        <v>0</v>
      </c>
      <c r="Y189" s="122">
        <f>SUMPRODUCT(($X$3=المنصرف!$E$3:$E$717)*1,('بيان العهد والتسويات'!$C189=المنصرف!$C$3:$C$717)*1,المنصرف!$J$3:$J$717)</f>
        <v>0</v>
      </c>
      <c r="Z189" s="124">
        <f>SUMPRODUCT(($Z$3=المنصرف!$E$3:$E$717)*1,('بيان العهد والتسويات'!$C189=المنصرف!$C$3:$C$717)*1,المنصرف!$G$3:$G$717)</f>
        <v>0</v>
      </c>
      <c r="AA189" s="123">
        <f>SUMPRODUCT(($Z$3=المنصرف!$E$3:$E$717)*1,('بيان العهد والتسويات'!$C189=المنصرف!$C$3:$C$717)*1,المنصرف!$J$3:$J$717)</f>
        <v>0</v>
      </c>
      <c r="AB189" s="121">
        <f>SUMPRODUCT(($AB$3=المنصرف!$E$3:$E$717)*1,('بيان العهد والتسويات'!$C189=المنصرف!$C$3:$C$717)*1,المنصرف!$G$3:$G$717)</f>
        <v>0</v>
      </c>
      <c r="AC189" s="122">
        <f>SUMPRODUCT(($AB$3=المنصرف!$E$3:$E$717)*1,('بيان العهد والتسويات'!$C189=المنصرف!$C$3:$C$717)*1,المنصرف!$J$3:$J$717)</f>
        <v>0</v>
      </c>
      <c r="AD189" s="124">
        <f>SUMPRODUCT(($AD$3=المنصرف!$E$3:$E$717)*1,('بيان العهد والتسويات'!$C189=المنصرف!$C$3:$C$717)*1,المنصرف!$G$3:$G$717)</f>
        <v>0</v>
      </c>
      <c r="AE189" s="123">
        <f>SUMPRODUCT(($AD$3=المنصرف!$E$3:$E$717)*1,('بيان العهد والتسويات'!$C189=المنصرف!$C$3:$C$717)*1,المنصرف!$J$3:$J$717)</f>
        <v>0</v>
      </c>
      <c r="AF189" s="121">
        <f>SUMPRODUCT(($AF$3=المنصرف!$E$3:$E$717)*1,('بيان العهد والتسويات'!$C189=المنصرف!$C$3:$C$717)*1,المنصرف!$G$3:$G$717)</f>
        <v>0</v>
      </c>
      <c r="AG189" s="122">
        <f>SUMPRODUCT(($AF$3=المنصرف!$E$3:$E$717)*1,('بيان العهد والتسويات'!$C189=المنصرف!$C$3:$C$717)*1,المنصرف!$J$3:$J$717)</f>
        <v>0</v>
      </c>
      <c r="AH189" s="124">
        <f>SUMPRODUCT(($AH$3=المنصرف!$E$3:$E$717)*1,('بيان العهد والتسويات'!$C189=المنصرف!$C$3:$C$717)*1,المنصرف!$G$3:$G$717)</f>
        <v>0</v>
      </c>
      <c r="AI189" s="123">
        <f>SUMPRODUCT(($AH$3=المنصرف!$E$3:$E$717)*1,('بيان العهد والتسويات'!$C189=المنصرف!$C$3:$C$717)*1,المنصرف!$J$3:$J$717)</f>
        <v>0</v>
      </c>
      <c r="AJ189" s="145">
        <f>SUMPRODUCT((AJ$3=المنصرف!$E$3:$E$717)*1,('بيان العهد والتسويات'!$C189=المنصرف!$C$3:$C$717)*1,المنصرف!$G$3:$G$717)</f>
        <v>0</v>
      </c>
      <c r="AK189" s="145">
        <f>SUMPRODUCT((AJ$3=المنصرف!$E$3:$E$717)*1,('بيان العهد والتسويات'!$C189=المنصرف!$C$3:$C$717)*1,المنصرف!$J$3:$J$717)</f>
        <v>0</v>
      </c>
      <c r="AL189" s="161">
        <f>SUMPRODUCT((AL$3=المنصرف!$E$3:$E$717)*1,('بيان العهد والتسويات'!$C189=المنصرف!$C$3:$C$717)*1,المنصرف!$G$3:$G$717)</f>
        <v>0</v>
      </c>
      <c r="AM189" s="161">
        <f>SUMPRODUCT((AL$3=المنصرف!$E$3:$E$717)*1,('بيان العهد والتسويات'!$C189=المنصرف!$C$3:$C$717)*1,المنصرف!$J$3:$J$717)</f>
        <v>0</v>
      </c>
      <c r="AN189" s="160">
        <f>SUMPRODUCT((AN$3=المنصرف!$E$3:$E$717)*1,('بيان العهد والتسويات'!$C189=المنصرف!$C$3:$C$717)*1,المنصرف!$G$3:$G$717)</f>
        <v>0</v>
      </c>
      <c r="AO189" s="160">
        <f>SUMPRODUCT((AN$3=المنصرف!$E$3:$E$717)*1,('بيان العهد والتسويات'!$C189=المنصرف!$C$3:$C$717)*1,المنصرف!$J$3:$J$717)</f>
        <v>0</v>
      </c>
      <c r="AP189" s="160">
        <f>SUMPRODUCT((AP$3=المنصرف!$E$3:$E$717)*1,('بيان العهد والتسويات'!$C189=المنصرف!$C$3:$C$717)*1,المنصرف!$G$3:$G$717)</f>
        <v>0</v>
      </c>
      <c r="AQ189" s="160">
        <f>SUMPRODUCT((AP$3=المنصرف!$E$3:$E$717)*1,('بيان العهد والتسويات'!$C189=المنصرف!$C$3:$C$717)*1,المنصرف!$J$3:$J$717)</f>
        <v>0</v>
      </c>
      <c r="AR189" s="160">
        <f>SUMPRODUCT((AR$3=المنصرف!$E$3:$E$717)*1,('بيان العهد والتسويات'!$C189=المنصرف!$C$3:$C$717)*1,المنصرف!$G$3:$G$717)</f>
        <v>0</v>
      </c>
      <c r="AS189" s="160">
        <f>SUMPRODUCT((AR$3=المنصرف!$E$3:$E$717)*1,('بيان العهد والتسويات'!$C189=المنصرف!$C$3:$C$717)*1,المنصرف!$J$3:$J$717)</f>
        <v>0</v>
      </c>
      <c r="AT189" s="160">
        <f>SUMPRODUCT((AT$3=المنصرف!$E$3:$E$717)*1,('بيان العهد والتسويات'!$C189=المنصرف!$C$3:$C$717)*1,المنصرف!$G$3:$G$717)</f>
        <v>0</v>
      </c>
      <c r="AU189" s="160">
        <f>SUMPRODUCT((AT$3=المنصرف!$E$3:$E$717)*1,('بيان العهد والتسويات'!$C189=المنصرف!$C$3:$C$717)*1,المنصرف!$J$3:$J$717)</f>
        <v>0</v>
      </c>
      <c r="AV189" s="160">
        <f>SUMPRODUCT((AV$3=المنصرف!$E$3:$E$717)*1,('بيان العهد والتسويات'!$C189=المنصرف!$C$3:$C$717)*1,المنصرف!$G$3:$G$717)</f>
        <v>0</v>
      </c>
      <c r="AW189" s="160">
        <f>SUMPRODUCT((AV$3=المنصرف!$E$3:$E$717)*1,('بيان العهد والتسويات'!$C189=المنصرف!$C$3:$C$717)*1,المنصرف!$J$3:$J$717)</f>
        <v>0</v>
      </c>
      <c r="AX189" s="160">
        <f>SUMPRODUCT((AX$3=المنصرف!$E$3:$E$717)*1,('بيان العهد والتسويات'!$C189=المنصرف!$C$3:$C$717)*1,المنصرف!$G$3:$G$717)</f>
        <v>0</v>
      </c>
      <c r="AY189" s="160">
        <f>SUMPRODUCT((AX$3=المنصرف!$E$3:$E$717)*1,('بيان العهد والتسويات'!$C189=المنصرف!$C$3:$C$717)*1,المنصرف!$J$3:$J$717)</f>
        <v>0</v>
      </c>
      <c r="AZ189" s="160">
        <f>SUMPRODUCT((AZ$3=المنصرف!$E$3:$E$717)*1,('بيان العهد والتسويات'!$C189=المنصرف!$C$3:$C$717)*1,المنصرف!$G$3:$G$717)</f>
        <v>0</v>
      </c>
      <c r="BA189" s="160">
        <f>SUMPRODUCT((AZ$3=المنصرف!$E$3:$E$717)*1,('بيان العهد والتسويات'!$C189=المنصرف!$C$3:$C$717)*1,المنصرف!$J$3:$J$717)</f>
        <v>0</v>
      </c>
      <c r="BB189" s="160">
        <f>SUMPRODUCT((BB$3=المنصرف!$E$3:$E$717)*1,('بيان العهد والتسويات'!$C189=المنصرف!$C$3:$C$717)*1,المنصرف!$G$3:$G$717)</f>
        <v>0</v>
      </c>
      <c r="BC189" s="160">
        <f>SUMPRODUCT((BB$3=المنصرف!$E$3:$E$717)*1,('بيان العهد والتسويات'!$C189=المنصرف!$C$3:$C$717)*1,المنصرف!$J$3:$J$717)</f>
        <v>0</v>
      </c>
      <c r="BD189" s="160">
        <f>SUMPRODUCT((BD$3=المنصرف!$E$3:$E$717)*1,('بيان العهد والتسويات'!$C189=المنصرف!$C$3:$C$717)*1,المنصرف!$G$3:$G$717)</f>
        <v>0</v>
      </c>
      <c r="BE189" s="160">
        <f>SUMPRODUCT((BD$3=المنصرف!$E$3:$E$717)*1,('بيان العهد والتسويات'!$C189=المنصرف!$C$3:$C$717)*1,المنصرف!$J$3:$J$717)</f>
        <v>0</v>
      </c>
      <c r="BF189" s="160">
        <f>SUMPRODUCT((BF$3=المنصرف!$E$3:$E$717)*1,('بيان العهد والتسويات'!$C189=المنصرف!$C$3:$C$717)*1,المنصرف!$G$3:$G$717)</f>
        <v>0</v>
      </c>
      <c r="BG189" s="160">
        <f>SUMPRODUCT((BF$3=المنصرف!$E$3:$E$717)*1,('بيان العهد والتسويات'!$C189=المنصرف!$C$3:$C$717)*1,المنصرف!$J$3:$J$717)</f>
        <v>0</v>
      </c>
      <c r="BH189" s="160">
        <f>SUMPRODUCT((BH$3=المنصرف!$E$3:$E$717)*1,('بيان العهد والتسويات'!$C189=المنصرف!$C$3:$C$717)*1,المنصرف!$G$3:$G$717)</f>
        <v>0</v>
      </c>
      <c r="BI189" s="160">
        <f>SUMPRODUCT((BH$3=المنصرف!$E$3:$E$717)*1,('بيان العهد والتسويات'!$C189=المنصرف!$C$3:$C$717)*1,المنصرف!$J$3:$J$717)</f>
        <v>0</v>
      </c>
      <c r="BJ189" s="160">
        <f>SUMPRODUCT((BJ$3=المنصرف!$E$3:$E$717)*1,('بيان العهد والتسويات'!$C189=المنصرف!$C$3:$C$717)*1,المنصرف!$G$3:$G$717)</f>
        <v>0</v>
      </c>
      <c r="BK189" s="160">
        <f>SUMPRODUCT((BJ$3=المنصرف!$E$3:$E$717)*1,('بيان العهد والتسويات'!$C189=المنصرف!$C$3:$C$717)*1,المنصرف!$J$3:$J$717)</f>
        <v>0</v>
      </c>
      <c r="BL189" s="160">
        <f>SUMPRODUCT((BL$3=المنصرف!$E$3:$E$717)*1,('بيان العهد والتسويات'!$C189=المنصرف!$C$3:$C$717)*1,المنصرف!$G$3:$G$717)</f>
        <v>0</v>
      </c>
      <c r="BM189" s="160">
        <f>SUMPRODUCT((BL$3=المنصرف!$E$3:$E$717)*1,('بيان العهد والتسويات'!$C189=المنصرف!$C$3:$C$717)*1,المنصرف!$J$3:$J$717)</f>
        <v>0</v>
      </c>
      <c r="BN189" s="160">
        <f>SUMPRODUCT((BN$3=المنصرف!$E$3:$E$717)*1,('بيان العهد والتسويات'!$C189=المنصرف!$C$3:$C$717)*1,المنصرف!$G$3:$G$717)</f>
        <v>0</v>
      </c>
      <c r="BO189" s="160">
        <f>SUMPRODUCT((BN$3=المنصرف!$E$3:$E$717)*1,('بيان العهد والتسويات'!$C189=المنصرف!$C$3:$C$717)*1,المنصرف!$J$3:$J$717)</f>
        <v>0</v>
      </c>
      <c r="BP189" s="160">
        <f>SUMPRODUCT((BP$3=المنصرف!$E$3:$E$717)*1,('بيان العهد والتسويات'!$C189=المنصرف!$C$3:$C$717)*1,المنصرف!$G$3:$G$717)</f>
        <v>0</v>
      </c>
      <c r="BQ189" s="160">
        <f>SUMPRODUCT((BP$3=المنصرف!$E$3:$E$717)*1,('بيان العهد والتسويات'!$C189=المنصرف!$C$3:$C$717)*1,المنصرف!$J$3:$J$717)</f>
        <v>0</v>
      </c>
      <c r="BR189" s="160">
        <f>SUMPRODUCT((BR$3=المنصرف!$E$3:$E$717)*1,('بيان العهد والتسويات'!$C189=المنصرف!$C$3:$C$717)*1,المنصرف!$G$3:$G$717)</f>
        <v>0</v>
      </c>
      <c r="BS189" s="160">
        <f>SUMPRODUCT((BR$3=المنصرف!$E$3:$E$717)*1,('بيان العهد والتسويات'!$C189=المنصرف!$C$3:$C$717)*1,المنصرف!$J$3:$J$717)</f>
        <v>0</v>
      </c>
      <c r="BT189" s="160">
        <f>SUMPRODUCT((BT$3=المنصرف!$E$3:$E$717)*1,('بيان العهد والتسويات'!$C189=المنصرف!$C$3:$C$717)*1,المنصرف!$G$3:$G$717)</f>
        <v>0</v>
      </c>
      <c r="BU189" s="160">
        <f>SUMPRODUCT((BT$3=المنصرف!$E$3:$E$717)*1,('بيان العهد والتسويات'!$C189=المنصرف!$C$3:$C$717)*1,المنصرف!$J$3:$J$717)</f>
        <v>0</v>
      </c>
      <c r="BV189" s="160">
        <f>SUMPRODUCT((BV$3=المنصرف!$E$3:$E$717)*1,('بيان العهد والتسويات'!$C189=المنصرف!$C$3:$C$717)*1,المنصرف!$G$3:$G$717)</f>
        <v>0</v>
      </c>
      <c r="BW189" s="160">
        <f>SUMPRODUCT((BV$3=المنصرف!$E$3:$E$717)*1,('بيان العهد والتسويات'!$C189=المنصرف!$C$3:$C$717)*1,المنصرف!$J$3:$J$717)</f>
        <v>0</v>
      </c>
      <c r="BX189" s="160">
        <f>SUMPRODUCT((BX$3=المنصرف!$E$3:$E$717)*1,('بيان العهد والتسويات'!$C189=المنصرف!$C$3:$C$717)*1,المنصرف!$G$3:$G$717)</f>
        <v>0</v>
      </c>
      <c r="BY189" s="160">
        <f>SUMPRODUCT((BX$3=المنصرف!$E$3:$E$717)*1,('بيان العهد والتسويات'!$C189=المنصرف!$C$3:$C$717)*1,المنصرف!$J$3:$J$717)</f>
        <v>0</v>
      </c>
      <c r="BZ189" s="160">
        <f>SUMPRODUCT((BZ$3=المنصرف!$E$3:$E$717)*1,('بيان العهد والتسويات'!$C189=المنصرف!$C$3:$C$717)*1,المنصرف!$G$3:$G$717)</f>
        <v>0</v>
      </c>
      <c r="CA189" s="160">
        <f>SUMPRODUCT((BZ$3=المنصرف!$E$3:$E$717)*1,('بيان العهد والتسويات'!$C189=المنصرف!$C$3:$C$717)*1,المنصرف!$J$3:$J$717)</f>
        <v>0</v>
      </c>
      <c r="CB189" s="160">
        <f>SUMPRODUCT((CB$3=المنصرف!$E$3:$E$717)*1,('بيان العهد والتسويات'!$C189=المنصرف!$C$3:$C$717)*1,المنصرف!$G$3:$G$717)</f>
        <v>0</v>
      </c>
      <c r="CC189" s="160">
        <f>SUMPRODUCT((CB$3=المنصرف!$E$3:$E$717)*1,('بيان العهد والتسويات'!$C189=المنصرف!$C$3:$C$717)*1,المنصرف!$J$3:$J$717)</f>
        <v>0</v>
      </c>
      <c r="CD189" s="160">
        <f>SUMPRODUCT((CD$3=المنصرف!$E$3:$E$717)*1,('بيان العهد والتسويات'!$C189=المنصرف!$C$3:$C$717)*1,المنصرف!$G$3:$G$717)</f>
        <v>0</v>
      </c>
      <c r="CE189" s="160">
        <f>SUMPRODUCT((CD$3=المنصرف!$E$3:$E$717)*1,('بيان العهد والتسويات'!$C189=المنصرف!$C$3:$C$717)*1,المنصرف!$J$3:$J$717)</f>
        <v>0</v>
      </c>
      <c r="CF189" s="160">
        <f>SUMPRODUCT((CF$3=المنصرف!$E$3:$E$717)*1,('بيان العهد والتسويات'!$C189=المنصرف!$C$3:$C$717)*1,المنصرف!$G$3:$G$717)</f>
        <v>0</v>
      </c>
      <c r="CG189" s="160">
        <f>SUMPRODUCT((CF$3=المنصرف!$E$3:$E$717)*1,('بيان العهد والتسويات'!$C189=المنصرف!$C$3:$C$717)*1,المنصرف!$J$3:$J$717)</f>
        <v>0</v>
      </c>
      <c r="CH189" s="160">
        <f>SUMPRODUCT((CH$3=المنصرف!$E$3:$E$717)*1,('بيان العهد والتسويات'!$C189=المنصرف!$C$3:$C$717)*1,المنصرف!$G$3:$G$717)</f>
        <v>0</v>
      </c>
      <c r="CI189" s="160">
        <f>SUMPRODUCT((CH$3=المنصرف!$E$3:$E$717)*1,('بيان العهد والتسويات'!$C189=المنصرف!$C$3:$C$717)*1,المنصرف!$J$3:$J$717)</f>
        <v>0</v>
      </c>
      <c r="CJ189" s="160">
        <f>SUMPRODUCT((CJ$3=المنصرف!$E$3:$E$717)*1,('بيان العهد والتسويات'!$C189=المنصرف!$C$3:$C$717)*1,المنصرف!$G$3:$G$717)</f>
        <v>0</v>
      </c>
      <c r="CK189" s="160">
        <f>SUMPRODUCT((CJ$3=المنصرف!$E$3:$E$717)*1,('بيان العهد والتسويات'!$C189=المنصرف!$C$3:$C$717)*1,المنصرف!$J$3:$J$717)</f>
        <v>0</v>
      </c>
      <c r="CL189" s="160">
        <f>SUMPRODUCT((CL$3=المنصرف!$E$3:$E$717)*1,('بيان العهد والتسويات'!$C189=المنصرف!$C$3:$C$717)*1,المنصرف!$G$3:$G$717)</f>
        <v>0</v>
      </c>
      <c r="CM189" s="160">
        <f>SUMPRODUCT((CL$3=المنصرف!$E$3:$E$717)*1,('بيان العهد والتسويات'!$C189=المنصرف!$C$3:$C$717)*1,المنصرف!$J$3:$J$717)</f>
        <v>0</v>
      </c>
      <c r="CN189" s="160">
        <f>SUMPRODUCT((CN$3=المنصرف!$E$3:$E$717)*1,('بيان العهد والتسويات'!$C189=المنصرف!$C$3:$C$717)*1,المنصرف!$G$3:$G$717)</f>
        <v>0</v>
      </c>
      <c r="CO189" s="160">
        <f>SUMPRODUCT((CN$3=المنصرف!$E$3:$E$717)*1,('بيان العهد والتسويات'!$C189=المنصرف!$C$3:$C$717)*1,المنصرف!$J$3:$J$717)</f>
        <v>0</v>
      </c>
      <c r="CP189" s="160">
        <f>SUMPRODUCT((CP$3=المنصرف!$E$3:$E$717)*1,('بيان العهد والتسويات'!$C189=المنصرف!$C$3:$C$717)*1,المنصرف!$G$3:$G$717)</f>
        <v>0</v>
      </c>
      <c r="CQ189" s="160">
        <f>SUMPRODUCT((CP$3=المنصرف!$E$3:$E$717)*1,('بيان العهد والتسويات'!$C189=المنصرف!$C$3:$C$717)*1,المنصرف!$J$3:$J$717)</f>
        <v>0</v>
      </c>
      <c r="CR189" s="160">
        <f>SUMPRODUCT((CR$3=المنصرف!$E$3:$E$717)*1,('بيان العهد والتسويات'!$C189=المنصرف!$C$3:$C$717)*1,المنصرف!$G$3:$G$717)</f>
        <v>0</v>
      </c>
      <c r="CS189" s="160">
        <f>SUMPRODUCT((CR$3=المنصرف!$E$3:$E$717)*1,('بيان العهد والتسويات'!$C189=المنصرف!$C$3:$C$717)*1,المنصرف!$J$3:$J$717)</f>
        <v>0</v>
      </c>
      <c r="CT189" s="160">
        <f>SUMPRODUCT((CT$3=المنصرف!$E$3:$E$717)*1,('بيان العهد والتسويات'!$C189=المنصرف!$C$3:$C$717)*1,المنصرف!$G$3:$G$717)</f>
        <v>0</v>
      </c>
      <c r="CU189" s="160">
        <f>SUMPRODUCT((CT$3=المنصرف!$E$3:$E$717)*1,('بيان العهد والتسويات'!$C189=المنصرف!$C$3:$C$717)*1,المنصرف!$J$3:$J$717)</f>
        <v>0</v>
      </c>
      <c r="CV189" s="160">
        <f>SUMPRODUCT((CV$3=المنصرف!$E$3:$E$717)*1,('بيان العهد والتسويات'!$C189=المنصرف!$C$3:$C$717)*1,المنصرف!$G$3:$G$717)</f>
        <v>0</v>
      </c>
      <c r="CW189" s="160">
        <f>SUMPRODUCT((CV$3=المنصرف!$E$3:$E$717)*1,('بيان العهد والتسويات'!$C189=المنصرف!$C$3:$C$717)*1,المنصرف!$J$3:$J$717)</f>
        <v>0</v>
      </c>
      <c r="CX189" s="160">
        <f>SUMPRODUCT((CX$3=المنصرف!$E$3:$E$717)*1,('بيان العهد والتسويات'!$C189=المنصرف!$C$3:$C$717)*1,المنصرف!$G$3:$G$717)</f>
        <v>0</v>
      </c>
      <c r="CY189" s="160">
        <f>SUMPRODUCT((CX$3=المنصرف!$E$3:$E$717)*1,('بيان العهد والتسويات'!$C189=المنصرف!$C$3:$C$717)*1,المنصرف!$J$3:$J$717)</f>
        <v>0</v>
      </c>
      <c r="CZ189" s="160">
        <f>SUMPRODUCT((CZ$3=المنصرف!$E$3:$E$717)*1,('بيان العهد والتسويات'!$C189=المنصرف!$C$3:$C$717)*1,المنصرف!$G$3:$G$717)</f>
        <v>0</v>
      </c>
      <c r="DA189" s="160">
        <f>SUMPRODUCT((CZ$3=المنصرف!$E$3:$E$717)*1,('بيان العهد والتسويات'!$C189=المنصرف!$C$3:$C$717)*1,المنصرف!$J$3:$J$717)</f>
        <v>0</v>
      </c>
    </row>
    <row r="190" spans="3:105" ht="20.25" x14ac:dyDescent="0.15">
      <c r="C190" s="134">
        <v>46022</v>
      </c>
      <c r="D190" s="121">
        <f>SUMPRODUCT(($D$3=المنصرف!$E$3:$E$717)*1,('بيان العهد والتسويات'!$C190=المنصرف!$C$3:$C$717)*1,المنصرف!$G$3:$G$717)</f>
        <v>0</v>
      </c>
      <c r="E190" s="122">
        <f>SUMPRODUCT(($D$3=المنصرف!$E$3:$E$717)*1,('بيان العهد والتسويات'!$C190=المنصرف!$C$3:$C$717)*1,المنصرف!$J$3:$J$717)</f>
        <v>0</v>
      </c>
      <c r="F190" s="124">
        <f>SUMPRODUCT(($F$3=المنصرف!$E$3:$E$717)*1,('بيان العهد والتسويات'!$C190=المنصرف!$C$3:$C$717)*1,المنصرف!$G$3:$G$717)</f>
        <v>0</v>
      </c>
      <c r="G190" s="123">
        <f>SUMPRODUCT(($F$3=المنصرف!$E$3:$E$717)*1,('بيان العهد والتسويات'!$C190=المنصرف!$C$3:$C$717)*1,المنصرف!$J$3:$J$717)</f>
        <v>0</v>
      </c>
      <c r="H190" s="121">
        <f>SUMPRODUCT(($H$3=المنصرف!$E$3:$E$717)*1,('بيان العهد والتسويات'!$C190=المنصرف!$C$3:$C$717)*1,المنصرف!$G$3:$G$717)</f>
        <v>0</v>
      </c>
      <c r="I190" s="122">
        <f>SUMPRODUCT(($H$3=المنصرف!$E$3:$E$717)*1,('بيان العهد والتسويات'!$C190=المنصرف!$C$3:$C$717)*1,المنصرف!$J$3:$J$717)</f>
        <v>0</v>
      </c>
      <c r="J190" s="124">
        <f>SUMPRODUCT(($J$3=المنصرف!$E$3:$E$717)*1,('بيان العهد والتسويات'!$C190=المنصرف!$C$3:$C$717)*1,المنصرف!$G$3:$G$717)</f>
        <v>0</v>
      </c>
      <c r="K190" s="123">
        <f>SUMPRODUCT(($J$3=المنصرف!$E$3:$E$717)*1,('بيان العهد والتسويات'!$C190=المنصرف!$C$3:$C$717)*1,المنصرف!$J$3:$J$717)</f>
        <v>0</v>
      </c>
      <c r="L190" s="121">
        <f>SUMPRODUCT(($L$3=المنصرف!$E$3:$E$717)*1,('بيان العهد والتسويات'!$C190=المنصرف!$C$3:$C$717)*1,المنصرف!$G$3:$G$717)</f>
        <v>0</v>
      </c>
      <c r="M190" s="122">
        <f>SUMPRODUCT(($L$3=المنصرف!$E$3:$E$717)*1,('بيان العهد والتسويات'!$C190=المنصرف!$C$3:$C$717)*1,المنصرف!$J$3:$J$717)</f>
        <v>0</v>
      </c>
      <c r="N190" s="124">
        <f>SUMPRODUCT(($N$3=المنصرف!$E$3:$E$717)*1,('بيان العهد والتسويات'!$C190=المنصرف!$C$3:$C$717)*1,المنصرف!$G$3:$G$717)</f>
        <v>0</v>
      </c>
      <c r="O190" s="123">
        <f>SUMPRODUCT(($N$3=المنصرف!$E$3:$E$717)*1,('بيان العهد والتسويات'!$C190=المنصرف!$C$3:$C$717)*1,المنصرف!$J$3:$J$717)</f>
        <v>0</v>
      </c>
      <c r="P190" s="121">
        <f>SUMPRODUCT(($P$3=المنصرف!$E$3:$E$717)*1,('بيان العهد والتسويات'!$C190=المنصرف!$C$3:$C$717)*1,المنصرف!$G$3:$G$717)</f>
        <v>0</v>
      </c>
      <c r="Q190" s="122">
        <f>SUMPRODUCT(($P$3=المنصرف!$E$3:$E$717)*1,('بيان العهد والتسويات'!$C190=المنصرف!$C$3:$C$717)*1,المنصرف!$J$3:$J$717)</f>
        <v>0</v>
      </c>
      <c r="R190" s="124">
        <f>SUMPRODUCT(($R$3=المنصرف!$E$3:$E$717)*1,('بيان العهد والتسويات'!$C190=المنصرف!$C$3:$C$717)*1,المنصرف!$G$3:$G$717)</f>
        <v>0</v>
      </c>
      <c r="S190" s="123">
        <f>SUMPRODUCT(($R$3=المنصرف!$E$3:$E$717)*1,('بيان العهد والتسويات'!$C190=المنصرف!$C$3:$C$717)*1,المنصرف!$J$3:$J$717)</f>
        <v>0</v>
      </c>
      <c r="T190" s="121">
        <f>SUMPRODUCT(($T$3=المنصرف!$E$3:$E$717)*1,('بيان العهد والتسويات'!$C190=المنصرف!$C$3:$C$717)*1,المنصرف!$G$3:$G$717)</f>
        <v>0</v>
      </c>
      <c r="U190" s="122">
        <f>SUMPRODUCT(($T$3=المنصرف!$E$3:$E$717)*1,('بيان العهد والتسويات'!$C190=المنصرف!$C$3:$C$717)*1,المنصرف!$J$3:$J$717)</f>
        <v>0</v>
      </c>
      <c r="V190" s="124">
        <f>SUMPRODUCT(($V$3=المنصرف!$E$3:$E$717)*1,('بيان العهد والتسويات'!$C190=المنصرف!$C$3:$C$717)*1,المنصرف!$G$3:$G$717)</f>
        <v>0</v>
      </c>
      <c r="W190" s="123">
        <f>SUMPRODUCT(($V$3=المنصرف!$E$3:$E$717)*1,('بيان العهد والتسويات'!$C190=المنصرف!$C$3:$C$717)*1,المنصرف!$J$3:$J$717)</f>
        <v>0</v>
      </c>
      <c r="X190" s="121">
        <f>SUMPRODUCT(($X$3=المنصرف!$E$3:$E$717)*1,('بيان العهد والتسويات'!$C190=المنصرف!$C$3:$C$717)*1,المنصرف!$G$3:$G$717)</f>
        <v>0</v>
      </c>
      <c r="Y190" s="122">
        <f>SUMPRODUCT(($X$3=المنصرف!$E$3:$E$717)*1,('بيان العهد والتسويات'!$C190=المنصرف!$C$3:$C$717)*1,المنصرف!$J$3:$J$717)</f>
        <v>0</v>
      </c>
      <c r="Z190" s="124">
        <f>SUMPRODUCT(($Z$3=المنصرف!$E$3:$E$717)*1,('بيان العهد والتسويات'!$C190=المنصرف!$C$3:$C$717)*1,المنصرف!$G$3:$G$717)</f>
        <v>0</v>
      </c>
      <c r="AA190" s="123">
        <f>SUMPRODUCT(($Z$3=المنصرف!$E$3:$E$717)*1,('بيان العهد والتسويات'!$C190=المنصرف!$C$3:$C$717)*1,المنصرف!$J$3:$J$717)</f>
        <v>0</v>
      </c>
      <c r="AB190" s="121">
        <f>SUMPRODUCT(($AB$3=المنصرف!$E$3:$E$717)*1,('بيان العهد والتسويات'!$C190=المنصرف!$C$3:$C$717)*1,المنصرف!$G$3:$G$717)</f>
        <v>0</v>
      </c>
      <c r="AC190" s="122">
        <f>SUMPRODUCT(($AB$3=المنصرف!$E$3:$E$717)*1,('بيان العهد والتسويات'!$C190=المنصرف!$C$3:$C$717)*1,المنصرف!$J$3:$J$717)</f>
        <v>0</v>
      </c>
      <c r="AD190" s="124">
        <f>SUMPRODUCT(($AD$3=المنصرف!$E$3:$E$717)*1,('بيان العهد والتسويات'!$C190=المنصرف!$C$3:$C$717)*1,المنصرف!$G$3:$G$717)</f>
        <v>0</v>
      </c>
      <c r="AE190" s="123">
        <f>SUMPRODUCT(($AD$3=المنصرف!$E$3:$E$717)*1,('بيان العهد والتسويات'!$C190=المنصرف!$C$3:$C$717)*1,المنصرف!$J$3:$J$717)</f>
        <v>0</v>
      </c>
      <c r="AF190" s="121">
        <f>SUMPRODUCT(($AF$3=المنصرف!$E$3:$E$717)*1,('بيان العهد والتسويات'!$C190=المنصرف!$C$3:$C$717)*1,المنصرف!$G$3:$G$717)</f>
        <v>0</v>
      </c>
      <c r="AG190" s="122">
        <f>SUMPRODUCT(($AF$3=المنصرف!$E$3:$E$717)*1,('بيان العهد والتسويات'!$C190=المنصرف!$C$3:$C$717)*1,المنصرف!$J$3:$J$717)</f>
        <v>0</v>
      </c>
      <c r="AH190" s="124">
        <f>SUMPRODUCT(($AH$3=المنصرف!$E$3:$E$717)*1,('بيان العهد والتسويات'!$C190=المنصرف!$C$3:$C$717)*1,المنصرف!$G$3:$G$717)</f>
        <v>0</v>
      </c>
      <c r="AI190" s="123">
        <f>SUMPRODUCT(($AH$3=المنصرف!$E$3:$E$717)*1,('بيان العهد والتسويات'!$C190=المنصرف!$C$3:$C$717)*1,المنصرف!$J$3:$J$717)</f>
        <v>0</v>
      </c>
      <c r="AJ190" s="145">
        <f>SUMPRODUCT((AJ$3=المنصرف!$E$3:$E$717)*1,('بيان العهد والتسويات'!$C190=المنصرف!$C$3:$C$717)*1,المنصرف!$G$3:$G$717)</f>
        <v>0</v>
      </c>
      <c r="AK190" s="145">
        <f>SUMPRODUCT((AJ$3=المنصرف!$E$3:$E$717)*1,('بيان العهد والتسويات'!$C190=المنصرف!$C$3:$C$717)*1,المنصرف!$J$3:$J$717)</f>
        <v>0</v>
      </c>
      <c r="AL190" s="161">
        <f>SUMPRODUCT((AL$3=المنصرف!$E$3:$E$717)*1,('بيان العهد والتسويات'!$C190=المنصرف!$C$3:$C$717)*1,المنصرف!$G$3:$G$717)</f>
        <v>0</v>
      </c>
      <c r="AM190" s="161">
        <f>SUMPRODUCT((AL$3=المنصرف!$E$3:$E$717)*1,('بيان العهد والتسويات'!$C190=المنصرف!$C$3:$C$717)*1,المنصرف!$J$3:$J$717)</f>
        <v>0</v>
      </c>
      <c r="AN190" s="160">
        <f>SUMPRODUCT((AN$3=المنصرف!$E$3:$E$717)*1,('بيان العهد والتسويات'!$C190=المنصرف!$C$3:$C$717)*1,المنصرف!$G$3:$G$717)</f>
        <v>0</v>
      </c>
      <c r="AO190" s="160">
        <f>SUMPRODUCT((AN$3=المنصرف!$E$3:$E$717)*1,('بيان العهد والتسويات'!$C190=المنصرف!$C$3:$C$717)*1,المنصرف!$J$3:$J$717)</f>
        <v>0</v>
      </c>
      <c r="AP190" s="160">
        <f>SUMPRODUCT((AP$3=المنصرف!$E$3:$E$717)*1,('بيان العهد والتسويات'!$C190=المنصرف!$C$3:$C$717)*1,المنصرف!$G$3:$G$717)</f>
        <v>0</v>
      </c>
      <c r="AQ190" s="160">
        <f>SUMPRODUCT((AP$3=المنصرف!$E$3:$E$717)*1,('بيان العهد والتسويات'!$C190=المنصرف!$C$3:$C$717)*1,المنصرف!$J$3:$J$717)</f>
        <v>0</v>
      </c>
      <c r="AR190" s="160">
        <f>SUMPRODUCT((AR$3=المنصرف!$E$3:$E$717)*1,('بيان العهد والتسويات'!$C190=المنصرف!$C$3:$C$717)*1,المنصرف!$G$3:$G$717)</f>
        <v>0</v>
      </c>
      <c r="AS190" s="160">
        <f>SUMPRODUCT((AR$3=المنصرف!$E$3:$E$717)*1,('بيان العهد والتسويات'!$C190=المنصرف!$C$3:$C$717)*1,المنصرف!$J$3:$J$717)</f>
        <v>0</v>
      </c>
      <c r="AT190" s="160">
        <f>SUMPRODUCT((AT$3=المنصرف!$E$3:$E$717)*1,('بيان العهد والتسويات'!$C190=المنصرف!$C$3:$C$717)*1,المنصرف!$G$3:$G$717)</f>
        <v>0</v>
      </c>
      <c r="AU190" s="160">
        <f>SUMPRODUCT((AT$3=المنصرف!$E$3:$E$717)*1,('بيان العهد والتسويات'!$C190=المنصرف!$C$3:$C$717)*1,المنصرف!$J$3:$J$717)</f>
        <v>0</v>
      </c>
      <c r="AV190" s="160">
        <f>SUMPRODUCT((AV$3=المنصرف!$E$3:$E$717)*1,('بيان العهد والتسويات'!$C190=المنصرف!$C$3:$C$717)*1,المنصرف!$G$3:$G$717)</f>
        <v>0</v>
      </c>
      <c r="AW190" s="160">
        <f>SUMPRODUCT((AV$3=المنصرف!$E$3:$E$717)*1,('بيان العهد والتسويات'!$C190=المنصرف!$C$3:$C$717)*1,المنصرف!$J$3:$J$717)</f>
        <v>0</v>
      </c>
      <c r="AX190" s="160">
        <f>SUMPRODUCT((AX$3=المنصرف!$E$3:$E$717)*1,('بيان العهد والتسويات'!$C190=المنصرف!$C$3:$C$717)*1,المنصرف!$G$3:$G$717)</f>
        <v>0</v>
      </c>
      <c r="AY190" s="160">
        <f>SUMPRODUCT((AX$3=المنصرف!$E$3:$E$717)*1,('بيان العهد والتسويات'!$C190=المنصرف!$C$3:$C$717)*1,المنصرف!$J$3:$J$717)</f>
        <v>0</v>
      </c>
      <c r="AZ190" s="160">
        <f>SUMPRODUCT((AZ$3=المنصرف!$E$3:$E$717)*1,('بيان العهد والتسويات'!$C190=المنصرف!$C$3:$C$717)*1,المنصرف!$G$3:$G$717)</f>
        <v>0</v>
      </c>
      <c r="BA190" s="160">
        <f>SUMPRODUCT((AZ$3=المنصرف!$E$3:$E$717)*1,('بيان العهد والتسويات'!$C190=المنصرف!$C$3:$C$717)*1,المنصرف!$J$3:$J$717)</f>
        <v>0</v>
      </c>
      <c r="BB190" s="160">
        <f>SUMPRODUCT((BB$3=المنصرف!$E$3:$E$717)*1,('بيان العهد والتسويات'!$C190=المنصرف!$C$3:$C$717)*1,المنصرف!$G$3:$G$717)</f>
        <v>0</v>
      </c>
      <c r="BC190" s="160">
        <f>SUMPRODUCT((BB$3=المنصرف!$E$3:$E$717)*1,('بيان العهد والتسويات'!$C190=المنصرف!$C$3:$C$717)*1,المنصرف!$J$3:$J$717)</f>
        <v>0</v>
      </c>
      <c r="BD190" s="160">
        <f>SUMPRODUCT((BD$3=المنصرف!$E$3:$E$717)*1,('بيان العهد والتسويات'!$C190=المنصرف!$C$3:$C$717)*1,المنصرف!$G$3:$G$717)</f>
        <v>0</v>
      </c>
      <c r="BE190" s="160">
        <f>SUMPRODUCT((BD$3=المنصرف!$E$3:$E$717)*1,('بيان العهد والتسويات'!$C190=المنصرف!$C$3:$C$717)*1,المنصرف!$J$3:$J$717)</f>
        <v>0</v>
      </c>
      <c r="BF190" s="160">
        <f>SUMPRODUCT((BF$3=المنصرف!$E$3:$E$717)*1,('بيان العهد والتسويات'!$C190=المنصرف!$C$3:$C$717)*1,المنصرف!$G$3:$G$717)</f>
        <v>0</v>
      </c>
      <c r="BG190" s="160">
        <f>SUMPRODUCT((BF$3=المنصرف!$E$3:$E$717)*1,('بيان العهد والتسويات'!$C190=المنصرف!$C$3:$C$717)*1,المنصرف!$J$3:$J$717)</f>
        <v>0</v>
      </c>
      <c r="BH190" s="160">
        <f>SUMPRODUCT((BH$3=المنصرف!$E$3:$E$717)*1,('بيان العهد والتسويات'!$C190=المنصرف!$C$3:$C$717)*1,المنصرف!$G$3:$G$717)</f>
        <v>0</v>
      </c>
      <c r="BI190" s="160">
        <f>SUMPRODUCT((BH$3=المنصرف!$E$3:$E$717)*1,('بيان العهد والتسويات'!$C190=المنصرف!$C$3:$C$717)*1,المنصرف!$J$3:$J$717)</f>
        <v>0</v>
      </c>
      <c r="BJ190" s="160">
        <f>SUMPRODUCT((BJ$3=المنصرف!$E$3:$E$717)*1,('بيان العهد والتسويات'!$C190=المنصرف!$C$3:$C$717)*1,المنصرف!$G$3:$G$717)</f>
        <v>0</v>
      </c>
      <c r="BK190" s="160">
        <f>SUMPRODUCT((BJ$3=المنصرف!$E$3:$E$717)*1,('بيان العهد والتسويات'!$C190=المنصرف!$C$3:$C$717)*1,المنصرف!$J$3:$J$717)</f>
        <v>0</v>
      </c>
      <c r="BL190" s="160">
        <f>SUMPRODUCT((BL$3=المنصرف!$E$3:$E$717)*1,('بيان العهد والتسويات'!$C190=المنصرف!$C$3:$C$717)*1,المنصرف!$G$3:$G$717)</f>
        <v>0</v>
      </c>
      <c r="BM190" s="160">
        <f>SUMPRODUCT((BL$3=المنصرف!$E$3:$E$717)*1,('بيان العهد والتسويات'!$C190=المنصرف!$C$3:$C$717)*1,المنصرف!$J$3:$J$717)</f>
        <v>0</v>
      </c>
      <c r="BN190" s="160">
        <f>SUMPRODUCT((BN$3=المنصرف!$E$3:$E$717)*1,('بيان العهد والتسويات'!$C190=المنصرف!$C$3:$C$717)*1,المنصرف!$G$3:$G$717)</f>
        <v>0</v>
      </c>
      <c r="BO190" s="160">
        <f>SUMPRODUCT((BN$3=المنصرف!$E$3:$E$717)*1,('بيان العهد والتسويات'!$C190=المنصرف!$C$3:$C$717)*1,المنصرف!$J$3:$J$717)</f>
        <v>0</v>
      </c>
      <c r="BP190" s="160">
        <f>SUMPRODUCT((BP$3=المنصرف!$E$3:$E$717)*1,('بيان العهد والتسويات'!$C190=المنصرف!$C$3:$C$717)*1,المنصرف!$G$3:$G$717)</f>
        <v>0</v>
      </c>
      <c r="BQ190" s="160">
        <f>SUMPRODUCT((BP$3=المنصرف!$E$3:$E$717)*1,('بيان العهد والتسويات'!$C190=المنصرف!$C$3:$C$717)*1,المنصرف!$J$3:$J$717)</f>
        <v>0</v>
      </c>
      <c r="BR190" s="160">
        <f>SUMPRODUCT((BR$3=المنصرف!$E$3:$E$717)*1,('بيان العهد والتسويات'!$C190=المنصرف!$C$3:$C$717)*1,المنصرف!$G$3:$G$717)</f>
        <v>0</v>
      </c>
      <c r="BS190" s="160">
        <f>SUMPRODUCT((BR$3=المنصرف!$E$3:$E$717)*1,('بيان العهد والتسويات'!$C190=المنصرف!$C$3:$C$717)*1,المنصرف!$J$3:$J$717)</f>
        <v>0</v>
      </c>
      <c r="BT190" s="160">
        <f>SUMPRODUCT((BT$3=المنصرف!$E$3:$E$717)*1,('بيان العهد والتسويات'!$C190=المنصرف!$C$3:$C$717)*1,المنصرف!$G$3:$G$717)</f>
        <v>0</v>
      </c>
      <c r="BU190" s="160">
        <f>SUMPRODUCT((BT$3=المنصرف!$E$3:$E$717)*1,('بيان العهد والتسويات'!$C190=المنصرف!$C$3:$C$717)*1,المنصرف!$J$3:$J$717)</f>
        <v>0</v>
      </c>
      <c r="BV190" s="160">
        <f>SUMPRODUCT((BV$3=المنصرف!$E$3:$E$717)*1,('بيان العهد والتسويات'!$C190=المنصرف!$C$3:$C$717)*1,المنصرف!$G$3:$G$717)</f>
        <v>0</v>
      </c>
      <c r="BW190" s="160">
        <f>SUMPRODUCT((BV$3=المنصرف!$E$3:$E$717)*1,('بيان العهد والتسويات'!$C190=المنصرف!$C$3:$C$717)*1,المنصرف!$J$3:$J$717)</f>
        <v>0</v>
      </c>
      <c r="BX190" s="160">
        <f>SUMPRODUCT((BX$3=المنصرف!$E$3:$E$717)*1,('بيان العهد والتسويات'!$C190=المنصرف!$C$3:$C$717)*1,المنصرف!$G$3:$G$717)</f>
        <v>0</v>
      </c>
      <c r="BY190" s="160">
        <f>SUMPRODUCT((BX$3=المنصرف!$E$3:$E$717)*1,('بيان العهد والتسويات'!$C190=المنصرف!$C$3:$C$717)*1,المنصرف!$J$3:$J$717)</f>
        <v>0</v>
      </c>
      <c r="BZ190" s="160">
        <f>SUMPRODUCT((BZ$3=المنصرف!$E$3:$E$717)*1,('بيان العهد والتسويات'!$C190=المنصرف!$C$3:$C$717)*1,المنصرف!$G$3:$G$717)</f>
        <v>0</v>
      </c>
      <c r="CA190" s="160">
        <f>SUMPRODUCT((BZ$3=المنصرف!$E$3:$E$717)*1,('بيان العهد والتسويات'!$C190=المنصرف!$C$3:$C$717)*1,المنصرف!$J$3:$J$717)</f>
        <v>0</v>
      </c>
      <c r="CB190" s="160">
        <f>SUMPRODUCT((CB$3=المنصرف!$E$3:$E$717)*1,('بيان العهد والتسويات'!$C190=المنصرف!$C$3:$C$717)*1,المنصرف!$G$3:$G$717)</f>
        <v>0</v>
      </c>
      <c r="CC190" s="160">
        <f>SUMPRODUCT((CB$3=المنصرف!$E$3:$E$717)*1,('بيان العهد والتسويات'!$C190=المنصرف!$C$3:$C$717)*1,المنصرف!$J$3:$J$717)</f>
        <v>0</v>
      </c>
      <c r="CD190" s="160">
        <f>SUMPRODUCT((CD$3=المنصرف!$E$3:$E$717)*1,('بيان العهد والتسويات'!$C190=المنصرف!$C$3:$C$717)*1,المنصرف!$G$3:$G$717)</f>
        <v>0</v>
      </c>
      <c r="CE190" s="160">
        <f>SUMPRODUCT((CD$3=المنصرف!$E$3:$E$717)*1,('بيان العهد والتسويات'!$C190=المنصرف!$C$3:$C$717)*1,المنصرف!$J$3:$J$717)</f>
        <v>0</v>
      </c>
      <c r="CF190" s="160">
        <f>SUMPRODUCT((CF$3=المنصرف!$E$3:$E$717)*1,('بيان العهد والتسويات'!$C190=المنصرف!$C$3:$C$717)*1,المنصرف!$G$3:$G$717)</f>
        <v>0</v>
      </c>
      <c r="CG190" s="160">
        <f>SUMPRODUCT((CF$3=المنصرف!$E$3:$E$717)*1,('بيان العهد والتسويات'!$C190=المنصرف!$C$3:$C$717)*1,المنصرف!$J$3:$J$717)</f>
        <v>0</v>
      </c>
      <c r="CH190" s="160">
        <f>SUMPRODUCT((CH$3=المنصرف!$E$3:$E$717)*1,('بيان العهد والتسويات'!$C190=المنصرف!$C$3:$C$717)*1,المنصرف!$G$3:$G$717)</f>
        <v>0</v>
      </c>
      <c r="CI190" s="160">
        <f>SUMPRODUCT((CH$3=المنصرف!$E$3:$E$717)*1,('بيان العهد والتسويات'!$C190=المنصرف!$C$3:$C$717)*1,المنصرف!$J$3:$J$717)</f>
        <v>0</v>
      </c>
      <c r="CJ190" s="160">
        <f>SUMPRODUCT((CJ$3=المنصرف!$E$3:$E$717)*1,('بيان العهد والتسويات'!$C190=المنصرف!$C$3:$C$717)*1,المنصرف!$G$3:$G$717)</f>
        <v>0</v>
      </c>
      <c r="CK190" s="160">
        <f>SUMPRODUCT((CJ$3=المنصرف!$E$3:$E$717)*1,('بيان العهد والتسويات'!$C190=المنصرف!$C$3:$C$717)*1,المنصرف!$J$3:$J$717)</f>
        <v>0</v>
      </c>
      <c r="CL190" s="160">
        <f>SUMPRODUCT((CL$3=المنصرف!$E$3:$E$717)*1,('بيان العهد والتسويات'!$C190=المنصرف!$C$3:$C$717)*1,المنصرف!$G$3:$G$717)</f>
        <v>0</v>
      </c>
      <c r="CM190" s="160">
        <f>SUMPRODUCT((CL$3=المنصرف!$E$3:$E$717)*1,('بيان العهد والتسويات'!$C190=المنصرف!$C$3:$C$717)*1,المنصرف!$J$3:$J$717)</f>
        <v>0</v>
      </c>
      <c r="CN190" s="160">
        <f>SUMPRODUCT((CN$3=المنصرف!$E$3:$E$717)*1,('بيان العهد والتسويات'!$C190=المنصرف!$C$3:$C$717)*1,المنصرف!$G$3:$G$717)</f>
        <v>0</v>
      </c>
      <c r="CO190" s="160">
        <f>SUMPRODUCT((CN$3=المنصرف!$E$3:$E$717)*1,('بيان العهد والتسويات'!$C190=المنصرف!$C$3:$C$717)*1,المنصرف!$J$3:$J$717)</f>
        <v>0</v>
      </c>
      <c r="CP190" s="160">
        <f>SUMPRODUCT((CP$3=المنصرف!$E$3:$E$717)*1,('بيان العهد والتسويات'!$C190=المنصرف!$C$3:$C$717)*1,المنصرف!$G$3:$G$717)</f>
        <v>0</v>
      </c>
      <c r="CQ190" s="160">
        <f>SUMPRODUCT((CP$3=المنصرف!$E$3:$E$717)*1,('بيان العهد والتسويات'!$C190=المنصرف!$C$3:$C$717)*1,المنصرف!$J$3:$J$717)</f>
        <v>0</v>
      </c>
      <c r="CR190" s="160">
        <f>SUMPRODUCT((CR$3=المنصرف!$E$3:$E$717)*1,('بيان العهد والتسويات'!$C190=المنصرف!$C$3:$C$717)*1,المنصرف!$G$3:$G$717)</f>
        <v>0</v>
      </c>
      <c r="CS190" s="160">
        <f>SUMPRODUCT((CR$3=المنصرف!$E$3:$E$717)*1,('بيان العهد والتسويات'!$C190=المنصرف!$C$3:$C$717)*1,المنصرف!$J$3:$J$717)</f>
        <v>0</v>
      </c>
      <c r="CT190" s="160">
        <f>SUMPRODUCT((CT$3=المنصرف!$E$3:$E$717)*1,('بيان العهد والتسويات'!$C190=المنصرف!$C$3:$C$717)*1,المنصرف!$G$3:$G$717)</f>
        <v>0</v>
      </c>
      <c r="CU190" s="160">
        <f>SUMPRODUCT((CT$3=المنصرف!$E$3:$E$717)*1,('بيان العهد والتسويات'!$C190=المنصرف!$C$3:$C$717)*1,المنصرف!$J$3:$J$717)</f>
        <v>0</v>
      </c>
      <c r="CV190" s="160">
        <f>SUMPRODUCT((CV$3=المنصرف!$E$3:$E$717)*1,('بيان العهد والتسويات'!$C190=المنصرف!$C$3:$C$717)*1,المنصرف!$G$3:$G$717)</f>
        <v>0</v>
      </c>
      <c r="CW190" s="160">
        <f>SUMPRODUCT((CV$3=المنصرف!$E$3:$E$717)*1,('بيان العهد والتسويات'!$C190=المنصرف!$C$3:$C$717)*1,المنصرف!$J$3:$J$717)</f>
        <v>0</v>
      </c>
      <c r="CX190" s="160">
        <f>SUMPRODUCT((CX$3=المنصرف!$E$3:$E$717)*1,('بيان العهد والتسويات'!$C190=المنصرف!$C$3:$C$717)*1,المنصرف!$G$3:$G$717)</f>
        <v>0</v>
      </c>
      <c r="CY190" s="160">
        <f>SUMPRODUCT((CX$3=المنصرف!$E$3:$E$717)*1,('بيان العهد والتسويات'!$C190=المنصرف!$C$3:$C$717)*1,المنصرف!$J$3:$J$717)</f>
        <v>0</v>
      </c>
      <c r="CZ190" s="160">
        <f>SUMPRODUCT((CZ$3=المنصرف!$E$3:$E$717)*1,('بيان العهد والتسويات'!$C190=المنصرف!$C$3:$C$717)*1,المنصرف!$G$3:$G$717)</f>
        <v>0</v>
      </c>
      <c r="DA190" s="160">
        <f>SUMPRODUCT((CZ$3=المنصرف!$E$3:$E$717)*1,('بيان العهد والتسويات'!$C190=المنصرف!$C$3:$C$717)*1,المنصرف!$J$3:$J$717)</f>
        <v>0</v>
      </c>
    </row>
    <row r="191" spans="3:105" ht="20.25" x14ac:dyDescent="0.15">
      <c r="C191" s="134">
        <v>46023</v>
      </c>
      <c r="D191" s="121">
        <f>SUMPRODUCT(($D$3=المنصرف!$E$3:$E$717)*1,('بيان العهد والتسويات'!$C191=المنصرف!$C$3:$C$717)*1,المنصرف!$G$3:$G$717)</f>
        <v>0</v>
      </c>
      <c r="E191" s="122">
        <f>SUMPRODUCT(($D$3=المنصرف!$E$3:$E$717)*1,('بيان العهد والتسويات'!$C191=المنصرف!$C$3:$C$717)*1,المنصرف!$J$3:$J$717)</f>
        <v>0</v>
      </c>
      <c r="F191" s="124">
        <f>SUMPRODUCT(($F$3=المنصرف!$E$3:$E$717)*1,('بيان العهد والتسويات'!$C191=المنصرف!$C$3:$C$717)*1,المنصرف!$G$3:$G$717)</f>
        <v>0</v>
      </c>
      <c r="G191" s="123">
        <f>SUMPRODUCT(($F$3=المنصرف!$E$3:$E$717)*1,('بيان العهد والتسويات'!$C191=المنصرف!$C$3:$C$717)*1,المنصرف!$J$3:$J$717)</f>
        <v>0</v>
      </c>
      <c r="H191" s="121">
        <f>SUMPRODUCT(($H$3=المنصرف!$E$3:$E$717)*1,('بيان العهد والتسويات'!$C191=المنصرف!$C$3:$C$717)*1,المنصرف!$G$3:$G$717)</f>
        <v>0</v>
      </c>
      <c r="I191" s="122">
        <f>SUMPRODUCT(($H$3=المنصرف!$E$3:$E$717)*1,('بيان العهد والتسويات'!$C191=المنصرف!$C$3:$C$717)*1,المنصرف!$J$3:$J$717)</f>
        <v>0</v>
      </c>
      <c r="J191" s="124">
        <f>SUMPRODUCT(($J$3=المنصرف!$E$3:$E$717)*1,('بيان العهد والتسويات'!$C191=المنصرف!$C$3:$C$717)*1,المنصرف!$G$3:$G$717)</f>
        <v>0</v>
      </c>
      <c r="K191" s="123">
        <f>SUMPRODUCT(($J$3=المنصرف!$E$3:$E$717)*1,('بيان العهد والتسويات'!$C191=المنصرف!$C$3:$C$717)*1,المنصرف!$J$3:$J$717)</f>
        <v>0</v>
      </c>
      <c r="L191" s="121">
        <f>SUMPRODUCT(($L$3=المنصرف!$E$3:$E$717)*1,('بيان العهد والتسويات'!$C191=المنصرف!$C$3:$C$717)*1,المنصرف!$G$3:$G$717)</f>
        <v>0</v>
      </c>
      <c r="M191" s="122">
        <f>SUMPRODUCT(($L$3=المنصرف!$E$3:$E$717)*1,('بيان العهد والتسويات'!$C191=المنصرف!$C$3:$C$717)*1,المنصرف!$J$3:$J$717)</f>
        <v>0</v>
      </c>
      <c r="N191" s="124">
        <f>SUMPRODUCT(($N$3=المنصرف!$E$3:$E$717)*1,('بيان العهد والتسويات'!$C191=المنصرف!$C$3:$C$717)*1,المنصرف!$G$3:$G$717)</f>
        <v>0</v>
      </c>
      <c r="O191" s="123">
        <f>SUMPRODUCT(($N$3=المنصرف!$E$3:$E$717)*1,('بيان العهد والتسويات'!$C191=المنصرف!$C$3:$C$717)*1,المنصرف!$J$3:$J$717)</f>
        <v>0</v>
      </c>
      <c r="P191" s="121">
        <f>SUMPRODUCT(($P$3=المنصرف!$E$3:$E$717)*1,('بيان العهد والتسويات'!$C191=المنصرف!$C$3:$C$717)*1,المنصرف!$G$3:$G$717)</f>
        <v>0</v>
      </c>
      <c r="Q191" s="122">
        <f>SUMPRODUCT(($P$3=المنصرف!$E$3:$E$717)*1,('بيان العهد والتسويات'!$C191=المنصرف!$C$3:$C$717)*1,المنصرف!$J$3:$J$717)</f>
        <v>0</v>
      </c>
      <c r="R191" s="124">
        <f>SUMPRODUCT(($R$3=المنصرف!$E$3:$E$717)*1,('بيان العهد والتسويات'!$C191=المنصرف!$C$3:$C$717)*1,المنصرف!$G$3:$G$717)</f>
        <v>0</v>
      </c>
      <c r="S191" s="123">
        <f>SUMPRODUCT(($R$3=المنصرف!$E$3:$E$717)*1,('بيان العهد والتسويات'!$C191=المنصرف!$C$3:$C$717)*1,المنصرف!$J$3:$J$717)</f>
        <v>0</v>
      </c>
      <c r="T191" s="121">
        <f>SUMPRODUCT(($T$3=المنصرف!$E$3:$E$717)*1,('بيان العهد والتسويات'!$C191=المنصرف!$C$3:$C$717)*1,المنصرف!$G$3:$G$717)</f>
        <v>0</v>
      </c>
      <c r="U191" s="122">
        <f>SUMPRODUCT(($T$3=المنصرف!$E$3:$E$717)*1,('بيان العهد والتسويات'!$C191=المنصرف!$C$3:$C$717)*1,المنصرف!$J$3:$J$717)</f>
        <v>0</v>
      </c>
      <c r="V191" s="124">
        <f>SUMPRODUCT(($V$3=المنصرف!$E$3:$E$717)*1,('بيان العهد والتسويات'!$C191=المنصرف!$C$3:$C$717)*1,المنصرف!$G$3:$G$717)</f>
        <v>0</v>
      </c>
      <c r="W191" s="123">
        <f>SUMPRODUCT(($V$3=المنصرف!$E$3:$E$717)*1,('بيان العهد والتسويات'!$C191=المنصرف!$C$3:$C$717)*1,المنصرف!$J$3:$J$717)</f>
        <v>0</v>
      </c>
      <c r="X191" s="121">
        <f>SUMPRODUCT(($X$3=المنصرف!$E$3:$E$717)*1,('بيان العهد والتسويات'!$C191=المنصرف!$C$3:$C$717)*1,المنصرف!$G$3:$G$717)</f>
        <v>0</v>
      </c>
      <c r="Y191" s="122">
        <f>SUMPRODUCT(($X$3=المنصرف!$E$3:$E$717)*1,('بيان العهد والتسويات'!$C191=المنصرف!$C$3:$C$717)*1,المنصرف!$J$3:$J$717)</f>
        <v>0</v>
      </c>
      <c r="Z191" s="124">
        <f>SUMPRODUCT(($Z$3=المنصرف!$E$3:$E$717)*1,('بيان العهد والتسويات'!$C191=المنصرف!$C$3:$C$717)*1,المنصرف!$G$3:$G$717)</f>
        <v>0</v>
      </c>
      <c r="AA191" s="123">
        <f>SUMPRODUCT(($Z$3=المنصرف!$E$3:$E$717)*1,('بيان العهد والتسويات'!$C191=المنصرف!$C$3:$C$717)*1,المنصرف!$J$3:$J$717)</f>
        <v>0</v>
      </c>
      <c r="AB191" s="121">
        <f>SUMPRODUCT(($AB$3=المنصرف!$E$3:$E$717)*1,('بيان العهد والتسويات'!$C191=المنصرف!$C$3:$C$717)*1,المنصرف!$G$3:$G$717)</f>
        <v>0</v>
      </c>
      <c r="AC191" s="122">
        <f>SUMPRODUCT(($AB$3=المنصرف!$E$3:$E$717)*1,('بيان العهد والتسويات'!$C191=المنصرف!$C$3:$C$717)*1,المنصرف!$J$3:$J$717)</f>
        <v>0</v>
      </c>
      <c r="AD191" s="124">
        <f>SUMPRODUCT(($AD$3=المنصرف!$E$3:$E$717)*1,('بيان العهد والتسويات'!$C191=المنصرف!$C$3:$C$717)*1,المنصرف!$G$3:$G$717)</f>
        <v>0</v>
      </c>
      <c r="AE191" s="123">
        <f>SUMPRODUCT(($AD$3=المنصرف!$E$3:$E$717)*1,('بيان العهد والتسويات'!$C191=المنصرف!$C$3:$C$717)*1,المنصرف!$J$3:$J$717)</f>
        <v>0</v>
      </c>
      <c r="AF191" s="121">
        <f>SUMPRODUCT(($AF$3=المنصرف!$E$3:$E$717)*1,('بيان العهد والتسويات'!$C191=المنصرف!$C$3:$C$717)*1,المنصرف!$G$3:$G$717)</f>
        <v>0</v>
      </c>
      <c r="AG191" s="122">
        <f>SUMPRODUCT(($AF$3=المنصرف!$E$3:$E$717)*1,('بيان العهد والتسويات'!$C191=المنصرف!$C$3:$C$717)*1,المنصرف!$J$3:$J$717)</f>
        <v>0</v>
      </c>
      <c r="AH191" s="124">
        <f>SUMPRODUCT(($AH$3=المنصرف!$E$3:$E$717)*1,('بيان العهد والتسويات'!$C191=المنصرف!$C$3:$C$717)*1,المنصرف!$G$3:$G$717)</f>
        <v>0</v>
      </c>
      <c r="AI191" s="123">
        <f>SUMPRODUCT(($AH$3=المنصرف!$E$3:$E$717)*1,('بيان العهد والتسويات'!$C191=المنصرف!$C$3:$C$717)*1,المنصرف!$J$3:$J$717)</f>
        <v>0</v>
      </c>
      <c r="AJ191" s="145">
        <f>SUMPRODUCT((AJ$3=المنصرف!$E$3:$E$717)*1,('بيان العهد والتسويات'!$C191=المنصرف!$C$3:$C$717)*1,المنصرف!$G$3:$G$717)</f>
        <v>0</v>
      </c>
      <c r="AK191" s="145">
        <f>SUMPRODUCT((AJ$3=المنصرف!$E$3:$E$717)*1,('بيان العهد والتسويات'!$C191=المنصرف!$C$3:$C$717)*1,المنصرف!$J$3:$J$717)</f>
        <v>0</v>
      </c>
      <c r="AL191" s="161">
        <f>SUMPRODUCT((AL$3=المنصرف!$E$3:$E$717)*1,('بيان العهد والتسويات'!$C191=المنصرف!$C$3:$C$717)*1,المنصرف!$G$3:$G$717)</f>
        <v>0</v>
      </c>
      <c r="AM191" s="161">
        <f>SUMPRODUCT((AL$3=المنصرف!$E$3:$E$717)*1,('بيان العهد والتسويات'!$C191=المنصرف!$C$3:$C$717)*1,المنصرف!$J$3:$J$717)</f>
        <v>0</v>
      </c>
      <c r="AN191" s="160">
        <f>SUMPRODUCT((AN$3=المنصرف!$E$3:$E$717)*1,('بيان العهد والتسويات'!$C191=المنصرف!$C$3:$C$717)*1,المنصرف!$G$3:$G$717)</f>
        <v>0</v>
      </c>
      <c r="AO191" s="160">
        <f>SUMPRODUCT((AN$3=المنصرف!$E$3:$E$717)*1,('بيان العهد والتسويات'!$C191=المنصرف!$C$3:$C$717)*1,المنصرف!$J$3:$J$717)</f>
        <v>0</v>
      </c>
      <c r="AP191" s="160">
        <f>SUMPRODUCT((AP$3=المنصرف!$E$3:$E$717)*1,('بيان العهد والتسويات'!$C191=المنصرف!$C$3:$C$717)*1,المنصرف!$G$3:$G$717)</f>
        <v>0</v>
      </c>
      <c r="AQ191" s="160">
        <f>SUMPRODUCT((AP$3=المنصرف!$E$3:$E$717)*1,('بيان العهد والتسويات'!$C191=المنصرف!$C$3:$C$717)*1,المنصرف!$J$3:$J$717)</f>
        <v>0</v>
      </c>
      <c r="AR191" s="160">
        <f>SUMPRODUCT((AR$3=المنصرف!$E$3:$E$717)*1,('بيان العهد والتسويات'!$C191=المنصرف!$C$3:$C$717)*1,المنصرف!$G$3:$G$717)</f>
        <v>0</v>
      </c>
      <c r="AS191" s="160">
        <f>SUMPRODUCT((AR$3=المنصرف!$E$3:$E$717)*1,('بيان العهد والتسويات'!$C191=المنصرف!$C$3:$C$717)*1,المنصرف!$J$3:$J$717)</f>
        <v>0</v>
      </c>
      <c r="AT191" s="160">
        <f>SUMPRODUCT((AT$3=المنصرف!$E$3:$E$717)*1,('بيان العهد والتسويات'!$C191=المنصرف!$C$3:$C$717)*1,المنصرف!$G$3:$G$717)</f>
        <v>0</v>
      </c>
      <c r="AU191" s="160">
        <f>SUMPRODUCT((AT$3=المنصرف!$E$3:$E$717)*1,('بيان العهد والتسويات'!$C191=المنصرف!$C$3:$C$717)*1,المنصرف!$J$3:$J$717)</f>
        <v>0</v>
      </c>
      <c r="AV191" s="160">
        <f>SUMPRODUCT((AV$3=المنصرف!$E$3:$E$717)*1,('بيان العهد والتسويات'!$C191=المنصرف!$C$3:$C$717)*1,المنصرف!$G$3:$G$717)</f>
        <v>0</v>
      </c>
      <c r="AW191" s="160">
        <f>SUMPRODUCT((AV$3=المنصرف!$E$3:$E$717)*1,('بيان العهد والتسويات'!$C191=المنصرف!$C$3:$C$717)*1,المنصرف!$J$3:$J$717)</f>
        <v>0</v>
      </c>
      <c r="AX191" s="160">
        <f>SUMPRODUCT((AX$3=المنصرف!$E$3:$E$717)*1,('بيان العهد والتسويات'!$C191=المنصرف!$C$3:$C$717)*1,المنصرف!$G$3:$G$717)</f>
        <v>0</v>
      </c>
      <c r="AY191" s="160">
        <f>SUMPRODUCT((AX$3=المنصرف!$E$3:$E$717)*1,('بيان العهد والتسويات'!$C191=المنصرف!$C$3:$C$717)*1,المنصرف!$J$3:$J$717)</f>
        <v>0</v>
      </c>
      <c r="AZ191" s="160">
        <f>SUMPRODUCT((AZ$3=المنصرف!$E$3:$E$717)*1,('بيان العهد والتسويات'!$C191=المنصرف!$C$3:$C$717)*1,المنصرف!$G$3:$G$717)</f>
        <v>0</v>
      </c>
      <c r="BA191" s="160">
        <f>SUMPRODUCT((AZ$3=المنصرف!$E$3:$E$717)*1,('بيان العهد والتسويات'!$C191=المنصرف!$C$3:$C$717)*1,المنصرف!$J$3:$J$717)</f>
        <v>0</v>
      </c>
      <c r="BB191" s="160">
        <f>SUMPRODUCT((BB$3=المنصرف!$E$3:$E$717)*1,('بيان العهد والتسويات'!$C191=المنصرف!$C$3:$C$717)*1,المنصرف!$G$3:$G$717)</f>
        <v>0</v>
      </c>
      <c r="BC191" s="160">
        <f>SUMPRODUCT((BB$3=المنصرف!$E$3:$E$717)*1,('بيان العهد والتسويات'!$C191=المنصرف!$C$3:$C$717)*1,المنصرف!$J$3:$J$717)</f>
        <v>0</v>
      </c>
      <c r="BD191" s="160">
        <f>SUMPRODUCT((BD$3=المنصرف!$E$3:$E$717)*1,('بيان العهد والتسويات'!$C191=المنصرف!$C$3:$C$717)*1,المنصرف!$G$3:$G$717)</f>
        <v>0</v>
      </c>
      <c r="BE191" s="160">
        <f>SUMPRODUCT((BD$3=المنصرف!$E$3:$E$717)*1,('بيان العهد والتسويات'!$C191=المنصرف!$C$3:$C$717)*1,المنصرف!$J$3:$J$717)</f>
        <v>0</v>
      </c>
      <c r="BF191" s="160">
        <f>SUMPRODUCT((BF$3=المنصرف!$E$3:$E$717)*1,('بيان العهد والتسويات'!$C191=المنصرف!$C$3:$C$717)*1,المنصرف!$G$3:$G$717)</f>
        <v>0</v>
      </c>
      <c r="BG191" s="160">
        <f>SUMPRODUCT((BF$3=المنصرف!$E$3:$E$717)*1,('بيان العهد والتسويات'!$C191=المنصرف!$C$3:$C$717)*1,المنصرف!$J$3:$J$717)</f>
        <v>0</v>
      </c>
      <c r="BH191" s="160">
        <f>SUMPRODUCT((BH$3=المنصرف!$E$3:$E$717)*1,('بيان العهد والتسويات'!$C191=المنصرف!$C$3:$C$717)*1,المنصرف!$G$3:$G$717)</f>
        <v>0</v>
      </c>
      <c r="BI191" s="160">
        <f>SUMPRODUCT((BH$3=المنصرف!$E$3:$E$717)*1,('بيان العهد والتسويات'!$C191=المنصرف!$C$3:$C$717)*1,المنصرف!$J$3:$J$717)</f>
        <v>0</v>
      </c>
      <c r="BJ191" s="160">
        <f>SUMPRODUCT((BJ$3=المنصرف!$E$3:$E$717)*1,('بيان العهد والتسويات'!$C191=المنصرف!$C$3:$C$717)*1,المنصرف!$G$3:$G$717)</f>
        <v>0</v>
      </c>
      <c r="BK191" s="160">
        <f>SUMPRODUCT((BJ$3=المنصرف!$E$3:$E$717)*1,('بيان العهد والتسويات'!$C191=المنصرف!$C$3:$C$717)*1,المنصرف!$J$3:$J$717)</f>
        <v>0</v>
      </c>
      <c r="BL191" s="160">
        <f>SUMPRODUCT((BL$3=المنصرف!$E$3:$E$717)*1,('بيان العهد والتسويات'!$C191=المنصرف!$C$3:$C$717)*1,المنصرف!$G$3:$G$717)</f>
        <v>0</v>
      </c>
      <c r="BM191" s="160">
        <f>SUMPRODUCT((BL$3=المنصرف!$E$3:$E$717)*1,('بيان العهد والتسويات'!$C191=المنصرف!$C$3:$C$717)*1,المنصرف!$J$3:$J$717)</f>
        <v>0</v>
      </c>
      <c r="BN191" s="160">
        <f>SUMPRODUCT((BN$3=المنصرف!$E$3:$E$717)*1,('بيان العهد والتسويات'!$C191=المنصرف!$C$3:$C$717)*1,المنصرف!$G$3:$G$717)</f>
        <v>0</v>
      </c>
      <c r="BO191" s="160">
        <f>SUMPRODUCT((BN$3=المنصرف!$E$3:$E$717)*1,('بيان العهد والتسويات'!$C191=المنصرف!$C$3:$C$717)*1,المنصرف!$J$3:$J$717)</f>
        <v>0</v>
      </c>
      <c r="BP191" s="160">
        <f>SUMPRODUCT((BP$3=المنصرف!$E$3:$E$717)*1,('بيان العهد والتسويات'!$C191=المنصرف!$C$3:$C$717)*1,المنصرف!$G$3:$G$717)</f>
        <v>0</v>
      </c>
      <c r="BQ191" s="160">
        <f>SUMPRODUCT((BP$3=المنصرف!$E$3:$E$717)*1,('بيان العهد والتسويات'!$C191=المنصرف!$C$3:$C$717)*1,المنصرف!$J$3:$J$717)</f>
        <v>0</v>
      </c>
      <c r="BR191" s="160">
        <f>SUMPRODUCT((BR$3=المنصرف!$E$3:$E$717)*1,('بيان العهد والتسويات'!$C191=المنصرف!$C$3:$C$717)*1,المنصرف!$G$3:$G$717)</f>
        <v>0</v>
      </c>
      <c r="BS191" s="160">
        <f>SUMPRODUCT((BR$3=المنصرف!$E$3:$E$717)*1,('بيان العهد والتسويات'!$C191=المنصرف!$C$3:$C$717)*1,المنصرف!$J$3:$J$717)</f>
        <v>0</v>
      </c>
      <c r="BT191" s="160">
        <f>SUMPRODUCT((BT$3=المنصرف!$E$3:$E$717)*1,('بيان العهد والتسويات'!$C191=المنصرف!$C$3:$C$717)*1,المنصرف!$G$3:$G$717)</f>
        <v>0</v>
      </c>
      <c r="BU191" s="160">
        <f>SUMPRODUCT((BT$3=المنصرف!$E$3:$E$717)*1,('بيان العهد والتسويات'!$C191=المنصرف!$C$3:$C$717)*1,المنصرف!$J$3:$J$717)</f>
        <v>0</v>
      </c>
      <c r="BV191" s="160">
        <f>SUMPRODUCT((BV$3=المنصرف!$E$3:$E$717)*1,('بيان العهد والتسويات'!$C191=المنصرف!$C$3:$C$717)*1,المنصرف!$G$3:$G$717)</f>
        <v>0</v>
      </c>
      <c r="BW191" s="160">
        <f>SUMPRODUCT((BV$3=المنصرف!$E$3:$E$717)*1,('بيان العهد والتسويات'!$C191=المنصرف!$C$3:$C$717)*1,المنصرف!$J$3:$J$717)</f>
        <v>0</v>
      </c>
      <c r="BX191" s="160">
        <f>SUMPRODUCT((BX$3=المنصرف!$E$3:$E$717)*1,('بيان العهد والتسويات'!$C191=المنصرف!$C$3:$C$717)*1,المنصرف!$G$3:$G$717)</f>
        <v>0</v>
      </c>
      <c r="BY191" s="160">
        <f>SUMPRODUCT((BX$3=المنصرف!$E$3:$E$717)*1,('بيان العهد والتسويات'!$C191=المنصرف!$C$3:$C$717)*1,المنصرف!$J$3:$J$717)</f>
        <v>0</v>
      </c>
      <c r="BZ191" s="160">
        <f>SUMPRODUCT((BZ$3=المنصرف!$E$3:$E$717)*1,('بيان العهد والتسويات'!$C191=المنصرف!$C$3:$C$717)*1,المنصرف!$G$3:$G$717)</f>
        <v>0</v>
      </c>
      <c r="CA191" s="160">
        <f>SUMPRODUCT((BZ$3=المنصرف!$E$3:$E$717)*1,('بيان العهد والتسويات'!$C191=المنصرف!$C$3:$C$717)*1,المنصرف!$J$3:$J$717)</f>
        <v>0</v>
      </c>
      <c r="CB191" s="160">
        <f>SUMPRODUCT((CB$3=المنصرف!$E$3:$E$717)*1,('بيان العهد والتسويات'!$C191=المنصرف!$C$3:$C$717)*1,المنصرف!$G$3:$G$717)</f>
        <v>0</v>
      </c>
      <c r="CC191" s="160">
        <f>SUMPRODUCT((CB$3=المنصرف!$E$3:$E$717)*1,('بيان العهد والتسويات'!$C191=المنصرف!$C$3:$C$717)*1,المنصرف!$J$3:$J$717)</f>
        <v>0</v>
      </c>
      <c r="CD191" s="160">
        <f>SUMPRODUCT((CD$3=المنصرف!$E$3:$E$717)*1,('بيان العهد والتسويات'!$C191=المنصرف!$C$3:$C$717)*1,المنصرف!$G$3:$G$717)</f>
        <v>0</v>
      </c>
      <c r="CE191" s="160">
        <f>SUMPRODUCT((CD$3=المنصرف!$E$3:$E$717)*1,('بيان العهد والتسويات'!$C191=المنصرف!$C$3:$C$717)*1,المنصرف!$J$3:$J$717)</f>
        <v>0</v>
      </c>
      <c r="CF191" s="160">
        <f>SUMPRODUCT((CF$3=المنصرف!$E$3:$E$717)*1,('بيان العهد والتسويات'!$C191=المنصرف!$C$3:$C$717)*1,المنصرف!$G$3:$G$717)</f>
        <v>0</v>
      </c>
      <c r="CG191" s="160">
        <f>SUMPRODUCT((CF$3=المنصرف!$E$3:$E$717)*1,('بيان العهد والتسويات'!$C191=المنصرف!$C$3:$C$717)*1,المنصرف!$J$3:$J$717)</f>
        <v>0</v>
      </c>
      <c r="CH191" s="160">
        <f>SUMPRODUCT((CH$3=المنصرف!$E$3:$E$717)*1,('بيان العهد والتسويات'!$C191=المنصرف!$C$3:$C$717)*1,المنصرف!$G$3:$G$717)</f>
        <v>0</v>
      </c>
      <c r="CI191" s="160">
        <f>SUMPRODUCT((CH$3=المنصرف!$E$3:$E$717)*1,('بيان العهد والتسويات'!$C191=المنصرف!$C$3:$C$717)*1,المنصرف!$J$3:$J$717)</f>
        <v>0</v>
      </c>
      <c r="CJ191" s="160">
        <f>SUMPRODUCT((CJ$3=المنصرف!$E$3:$E$717)*1,('بيان العهد والتسويات'!$C191=المنصرف!$C$3:$C$717)*1,المنصرف!$G$3:$G$717)</f>
        <v>0</v>
      </c>
      <c r="CK191" s="160">
        <f>SUMPRODUCT((CJ$3=المنصرف!$E$3:$E$717)*1,('بيان العهد والتسويات'!$C191=المنصرف!$C$3:$C$717)*1,المنصرف!$J$3:$J$717)</f>
        <v>0</v>
      </c>
      <c r="CL191" s="160">
        <f>SUMPRODUCT((CL$3=المنصرف!$E$3:$E$717)*1,('بيان العهد والتسويات'!$C191=المنصرف!$C$3:$C$717)*1,المنصرف!$G$3:$G$717)</f>
        <v>0</v>
      </c>
      <c r="CM191" s="160">
        <f>SUMPRODUCT((CL$3=المنصرف!$E$3:$E$717)*1,('بيان العهد والتسويات'!$C191=المنصرف!$C$3:$C$717)*1,المنصرف!$J$3:$J$717)</f>
        <v>0</v>
      </c>
      <c r="CN191" s="160">
        <f>SUMPRODUCT((CN$3=المنصرف!$E$3:$E$717)*1,('بيان العهد والتسويات'!$C191=المنصرف!$C$3:$C$717)*1,المنصرف!$G$3:$G$717)</f>
        <v>0</v>
      </c>
      <c r="CO191" s="160">
        <f>SUMPRODUCT((CN$3=المنصرف!$E$3:$E$717)*1,('بيان العهد والتسويات'!$C191=المنصرف!$C$3:$C$717)*1,المنصرف!$J$3:$J$717)</f>
        <v>0</v>
      </c>
      <c r="CP191" s="160">
        <f>SUMPRODUCT((CP$3=المنصرف!$E$3:$E$717)*1,('بيان العهد والتسويات'!$C191=المنصرف!$C$3:$C$717)*1,المنصرف!$G$3:$G$717)</f>
        <v>0</v>
      </c>
      <c r="CQ191" s="160">
        <f>SUMPRODUCT((CP$3=المنصرف!$E$3:$E$717)*1,('بيان العهد والتسويات'!$C191=المنصرف!$C$3:$C$717)*1,المنصرف!$J$3:$J$717)</f>
        <v>0</v>
      </c>
      <c r="CR191" s="160">
        <f>SUMPRODUCT((CR$3=المنصرف!$E$3:$E$717)*1,('بيان العهد والتسويات'!$C191=المنصرف!$C$3:$C$717)*1,المنصرف!$G$3:$G$717)</f>
        <v>0</v>
      </c>
      <c r="CS191" s="160">
        <f>SUMPRODUCT((CR$3=المنصرف!$E$3:$E$717)*1,('بيان العهد والتسويات'!$C191=المنصرف!$C$3:$C$717)*1,المنصرف!$J$3:$J$717)</f>
        <v>0</v>
      </c>
      <c r="CT191" s="160">
        <f>SUMPRODUCT((CT$3=المنصرف!$E$3:$E$717)*1,('بيان العهد والتسويات'!$C191=المنصرف!$C$3:$C$717)*1,المنصرف!$G$3:$G$717)</f>
        <v>0</v>
      </c>
      <c r="CU191" s="160">
        <f>SUMPRODUCT((CT$3=المنصرف!$E$3:$E$717)*1,('بيان العهد والتسويات'!$C191=المنصرف!$C$3:$C$717)*1,المنصرف!$J$3:$J$717)</f>
        <v>0</v>
      </c>
      <c r="CV191" s="160">
        <f>SUMPRODUCT((CV$3=المنصرف!$E$3:$E$717)*1,('بيان العهد والتسويات'!$C191=المنصرف!$C$3:$C$717)*1,المنصرف!$G$3:$G$717)</f>
        <v>0</v>
      </c>
      <c r="CW191" s="160">
        <f>SUMPRODUCT((CV$3=المنصرف!$E$3:$E$717)*1,('بيان العهد والتسويات'!$C191=المنصرف!$C$3:$C$717)*1,المنصرف!$J$3:$J$717)</f>
        <v>0</v>
      </c>
      <c r="CX191" s="160">
        <f>SUMPRODUCT((CX$3=المنصرف!$E$3:$E$717)*1,('بيان العهد والتسويات'!$C191=المنصرف!$C$3:$C$717)*1,المنصرف!$G$3:$G$717)</f>
        <v>0</v>
      </c>
      <c r="CY191" s="160">
        <f>SUMPRODUCT((CX$3=المنصرف!$E$3:$E$717)*1,('بيان العهد والتسويات'!$C191=المنصرف!$C$3:$C$717)*1,المنصرف!$J$3:$J$717)</f>
        <v>0</v>
      </c>
      <c r="CZ191" s="160">
        <f>SUMPRODUCT((CZ$3=المنصرف!$E$3:$E$717)*1,('بيان العهد والتسويات'!$C191=المنصرف!$C$3:$C$717)*1,المنصرف!$G$3:$G$717)</f>
        <v>0</v>
      </c>
      <c r="DA191" s="160">
        <f>SUMPRODUCT((CZ$3=المنصرف!$E$3:$E$717)*1,('بيان العهد والتسويات'!$C191=المنصرف!$C$3:$C$717)*1,المنصرف!$J$3:$J$717)</f>
        <v>0</v>
      </c>
    </row>
    <row r="192" spans="3:105" ht="20.25" x14ac:dyDescent="0.15">
      <c r="C192" s="134">
        <v>46024</v>
      </c>
      <c r="D192" s="121">
        <f>SUMPRODUCT(($D$3=المنصرف!$E$3:$E$717)*1,('بيان العهد والتسويات'!$C192=المنصرف!$C$3:$C$717)*1,المنصرف!$G$3:$G$717)</f>
        <v>0</v>
      </c>
      <c r="E192" s="122">
        <f>SUMPRODUCT(($D$3=المنصرف!$E$3:$E$717)*1,('بيان العهد والتسويات'!$C192=المنصرف!$C$3:$C$717)*1,المنصرف!$J$3:$J$717)</f>
        <v>0</v>
      </c>
      <c r="F192" s="124">
        <f>SUMPRODUCT(($F$3=المنصرف!$E$3:$E$717)*1,('بيان العهد والتسويات'!$C192=المنصرف!$C$3:$C$717)*1,المنصرف!$G$3:$G$717)</f>
        <v>0</v>
      </c>
      <c r="G192" s="123">
        <f>SUMPRODUCT(($F$3=المنصرف!$E$3:$E$717)*1,('بيان العهد والتسويات'!$C192=المنصرف!$C$3:$C$717)*1,المنصرف!$J$3:$J$717)</f>
        <v>0</v>
      </c>
      <c r="H192" s="121">
        <f>SUMPRODUCT(($H$3=المنصرف!$E$3:$E$717)*1,('بيان العهد والتسويات'!$C192=المنصرف!$C$3:$C$717)*1,المنصرف!$G$3:$G$717)</f>
        <v>0</v>
      </c>
      <c r="I192" s="122">
        <f>SUMPRODUCT(($H$3=المنصرف!$E$3:$E$717)*1,('بيان العهد والتسويات'!$C192=المنصرف!$C$3:$C$717)*1,المنصرف!$J$3:$J$717)</f>
        <v>0</v>
      </c>
      <c r="J192" s="124">
        <f>SUMPRODUCT(($J$3=المنصرف!$E$3:$E$717)*1,('بيان العهد والتسويات'!$C192=المنصرف!$C$3:$C$717)*1,المنصرف!$G$3:$G$717)</f>
        <v>0</v>
      </c>
      <c r="K192" s="123">
        <f>SUMPRODUCT(($J$3=المنصرف!$E$3:$E$717)*1,('بيان العهد والتسويات'!$C192=المنصرف!$C$3:$C$717)*1,المنصرف!$J$3:$J$717)</f>
        <v>0</v>
      </c>
      <c r="L192" s="121">
        <f>SUMPRODUCT(($L$3=المنصرف!$E$3:$E$717)*1,('بيان العهد والتسويات'!$C192=المنصرف!$C$3:$C$717)*1,المنصرف!$G$3:$G$717)</f>
        <v>0</v>
      </c>
      <c r="M192" s="122">
        <f>SUMPRODUCT(($L$3=المنصرف!$E$3:$E$717)*1,('بيان العهد والتسويات'!$C192=المنصرف!$C$3:$C$717)*1,المنصرف!$J$3:$J$717)</f>
        <v>0</v>
      </c>
      <c r="N192" s="124">
        <f>SUMPRODUCT(($N$3=المنصرف!$E$3:$E$717)*1,('بيان العهد والتسويات'!$C192=المنصرف!$C$3:$C$717)*1,المنصرف!$G$3:$G$717)</f>
        <v>0</v>
      </c>
      <c r="O192" s="123">
        <f>SUMPRODUCT(($N$3=المنصرف!$E$3:$E$717)*1,('بيان العهد والتسويات'!$C192=المنصرف!$C$3:$C$717)*1,المنصرف!$J$3:$J$717)</f>
        <v>0</v>
      </c>
      <c r="P192" s="121">
        <f>SUMPRODUCT(($P$3=المنصرف!$E$3:$E$717)*1,('بيان العهد والتسويات'!$C192=المنصرف!$C$3:$C$717)*1,المنصرف!$G$3:$G$717)</f>
        <v>0</v>
      </c>
      <c r="Q192" s="122">
        <f>SUMPRODUCT(($P$3=المنصرف!$E$3:$E$717)*1,('بيان العهد والتسويات'!$C192=المنصرف!$C$3:$C$717)*1,المنصرف!$J$3:$J$717)</f>
        <v>0</v>
      </c>
      <c r="R192" s="124">
        <f>SUMPRODUCT(($R$3=المنصرف!$E$3:$E$717)*1,('بيان العهد والتسويات'!$C192=المنصرف!$C$3:$C$717)*1,المنصرف!$G$3:$G$717)</f>
        <v>0</v>
      </c>
      <c r="S192" s="123">
        <f>SUMPRODUCT(($R$3=المنصرف!$E$3:$E$717)*1,('بيان العهد والتسويات'!$C192=المنصرف!$C$3:$C$717)*1,المنصرف!$J$3:$J$717)</f>
        <v>0</v>
      </c>
      <c r="T192" s="121">
        <f>SUMPRODUCT(($T$3=المنصرف!$E$3:$E$717)*1,('بيان العهد والتسويات'!$C192=المنصرف!$C$3:$C$717)*1,المنصرف!$G$3:$G$717)</f>
        <v>0</v>
      </c>
      <c r="U192" s="122">
        <f>SUMPRODUCT(($T$3=المنصرف!$E$3:$E$717)*1,('بيان العهد والتسويات'!$C192=المنصرف!$C$3:$C$717)*1,المنصرف!$J$3:$J$717)</f>
        <v>0</v>
      </c>
      <c r="V192" s="124">
        <f>SUMPRODUCT(($V$3=المنصرف!$E$3:$E$717)*1,('بيان العهد والتسويات'!$C192=المنصرف!$C$3:$C$717)*1,المنصرف!$G$3:$G$717)</f>
        <v>0</v>
      </c>
      <c r="W192" s="123">
        <f>SUMPRODUCT(($V$3=المنصرف!$E$3:$E$717)*1,('بيان العهد والتسويات'!$C192=المنصرف!$C$3:$C$717)*1,المنصرف!$J$3:$J$717)</f>
        <v>0</v>
      </c>
      <c r="X192" s="121">
        <f>SUMPRODUCT(($X$3=المنصرف!$E$3:$E$717)*1,('بيان العهد والتسويات'!$C192=المنصرف!$C$3:$C$717)*1,المنصرف!$G$3:$G$717)</f>
        <v>0</v>
      </c>
      <c r="Y192" s="122">
        <f>SUMPRODUCT(($X$3=المنصرف!$E$3:$E$717)*1,('بيان العهد والتسويات'!$C192=المنصرف!$C$3:$C$717)*1,المنصرف!$J$3:$J$717)</f>
        <v>0</v>
      </c>
      <c r="Z192" s="124">
        <f>SUMPRODUCT(($Z$3=المنصرف!$E$3:$E$717)*1,('بيان العهد والتسويات'!$C192=المنصرف!$C$3:$C$717)*1,المنصرف!$G$3:$G$717)</f>
        <v>0</v>
      </c>
      <c r="AA192" s="123">
        <f>SUMPRODUCT(($Z$3=المنصرف!$E$3:$E$717)*1,('بيان العهد والتسويات'!$C192=المنصرف!$C$3:$C$717)*1,المنصرف!$J$3:$J$717)</f>
        <v>0</v>
      </c>
      <c r="AB192" s="121">
        <f>SUMPRODUCT(($AB$3=المنصرف!$E$3:$E$717)*1,('بيان العهد والتسويات'!$C192=المنصرف!$C$3:$C$717)*1,المنصرف!$G$3:$G$717)</f>
        <v>0</v>
      </c>
      <c r="AC192" s="122">
        <f>SUMPRODUCT(($AB$3=المنصرف!$E$3:$E$717)*1,('بيان العهد والتسويات'!$C192=المنصرف!$C$3:$C$717)*1,المنصرف!$J$3:$J$717)</f>
        <v>0</v>
      </c>
      <c r="AD192" s="124">
        <f>SUMPRODUCT(($AD$3=المنصرف!$E$3:$E$717)*1,('بيان العهد والتسويات'!$C192=المنصرف!$C$3:$C$717)*1,المنصرف!$G$3:$G$717)</f>
        <v>0</v>
      </c>
      <c r="AE192" s="123">
        <f>SUMPRODUCT(($AD$3=المنصرف!$E$3:$E$717)*1,('بيان العهد والتسويات'!$C192=المنصرف!$C$3:$C$717)*1,المنصرف!$J$3:$J$717)</f>
        <v>0</v>
      </c>
      <c r="AF192" s="121">
        <f>SUMPRODUCT(($AF$3=المنصرف!$E$3:$E$717)*1,('بيان العهد والتسويات'!$C192=المنصرف!$C$3:$C$717)*1,المنصرف!$G$3:$G$717)</f>
        <v>0</v>
      </c>
      <c r="AG192" s="122">
        <f>SUMPRODUCT(($AF$3=المنصرف!$E$3:$E$717)*1,('بيان العهد والتسويات'!$C192=المنصرف!$C$3:$C$717)*1,المنصرف!$J$3:$J$717)</f>
        <v>0</v>
      </c>
      <c r="AH192" s="124">
        <f>SUMPRODUCT(($AH$3=المنصرف!$E$3:$E$717)*1,('بيان العهد والتسويات'!$C192=المنصرف!$C$3:$C$717)*1,المنصرف!$G$3:$G$717)</f>
        <v>0</v>
      </c>
      <c r="AI192" s="123">
        <f>SUMPRODUCT(($AH$3=المنصرف!$E$3:$E$717)*1,('بيان العهد والتسويات'!$C192=المنصرف!$C$3:$C$717)*1,المنصرف!$J$3:$J$717)</f>
        <v>0</v>
      </c>
      <c r="AJ192" s="145">
        <f>SUMPRODUCT((AJ$3=المنصرف!$E$3:$E$717)*1,('بيان العهد والتسويات'!$C192=المنصرف!$C$3:$C$717)*1,المنصرف!$G$3:$G$717)</f>
        <v>0</v>
      </c>
      <c r="AK192" s="145">
        <f>SUMPRODUCT((AJ$3=المنصرف!$E$3:$E$717)*1,('بيان العهد والتسويات'!$C192=المنصرف!$C$3:$C$717)*1,المنصرف!$J$3:$J$717)</f>
        <v>0</v>
      </c>
      <c r="AL192" s="161">
        <f>SUMPRODUCT((AL$3=المنصرف!$E$3:$E$717)*1,('بيان العهد والتسويات'!$C192=المنصرف!$C$3:$C$717)*1,المنصرف!$G$3:$G$717)</f>
        <v>0</v>
      </c>
      <c r="AM192" s="161">
        <f>SUMPRODUCT((AL$3=المنصرف!$E$3:$E$717)*1,('بيان العهد والتسويات'!$C192=المنصرف!$C$3:$C$717)*1,المنصرف!$J$3:$J$717)</f>
        <v>0</v>
      </c>
      <c r="AN192" s="160">
        <f>SUMPRODUCT((AN$3=المنصرف!$E$3:$E$717)*1,('بيان العهد والتسويات'!$C192=المنصرف!$C$3:$C$717)*1,المنصرف!$G$3:$G$717)</f>
        <v>0</v>
      </c>
      <c r="AO192" s="160">
        <f>SUMPRODUCT((AN$3=المنصرف!$E$3:$E$717)*1,('بيان العهد والتسويات'!$C192=المنصرف!$C$3:$C$717)*1,المنصرف!$J$3:$J$717)</f>
        <v>0</v>
      </c>
      <c r="AP192" s="160">
        <f>SUMPRODUCT((AP$3=المنصرف!$E$3:$E$717)*1,('بيان العهد والتسويات'!$C192=المنصرف!$C$3:$C$717)*1,المنصرف!$G$3:$G$717)</f>
        <v>0</v>
      </c>
      <c r="AQ192" s="160">
        <f>SUMPRODUCT((AP$3=المنصرف!$E$3:$E$717)*1,('بيان العهد والتسويات'!$C192=المنصرف!$C$3:$C$717)*1,المنصرف!$J$3:$J$717)</f>
        <v>0</v>
      </c>
      <c r="AR192" s="160">
        <f>SUMPRODUCT((AR$3=المنصرف!$E$3:$E$717)*1,('بيان العهد والتسويات'!$C192=المنصرف!$C$3:$C$717)*1,المنصرف!$G$3:$G$717)</f>
        <v>0</v>
      </c>
      <c r="AS192" s="160">
        <f>SUMPRODUCT((AR$3=المنصرف!$E$3:$E$717)*1,('بيان العهد والتسويات'!$C192=المنصرف!$C$3:$C$717)*1,المنصرف!$J$3:$J$717)</f>
        <v>0</v>
      </c>
      <c r="AT192" s="160">
        <f>SUMPRODUCT((AT$3=المنصرف!$E$3:$E$717)*1,('بيان العهد والتسويات'!$C192=المنصرف!$C$3:$C$717)*1,المنصرف!$G$3:$G$717)</f>
        <v>0</v>
      </c>
      <c r="AU192" s="160">
        <f>SUMPRODUCT((AT$3=المنصرف!$E$3:$E$717)*1,('بيان العهد والتسويات'!$C192=المنصرف!$C$3:$C$717)*1,المنصرف!$J$3:$J$717)</f>
        <v>0</v>
      </c>
      <c r="AV192" s="160">
        <f>SUMPRODUCT((AV$3=المنصرف!$E$3:$E$717)*1,('بيان العهد والتسويات'!$C192=المنصرف!$C$3:$C$717)*1,المنصرف!$G$3:$G$717)</f>
        <v>0</v>
      </c>
      <c r="AW192" s="160">
        <f>SUMPRODUCT((AV$3=المنصرف!$E$3:$E$717)*1,('بيان العهد والتسويات'!$C192=المنصرف!$C$3:$C$717)*1,المنصرف!$J$3:$J$717)</f>
        <v>0</v>
      </c>
      <c r="AX192" s="160">
        <f>SUMPRODUCT((AX$3=المنصرف!$E$3:$E$717)*1,('بيان العهد والتسويات'!$C192=المنصرف!$C$3:$C$717)*1,المنصرف!$G$3:$G$717)</f>
        <v>0</v>
      </c>
      <c r="AY192" s="160">
        <f>SUMPRODUCT((AX$3=المنصرف!$E$3:$E$717)*1,('بيان العهد والتسويات'!$C192=المنصرف!$C$3:$C$717)*1,المنصرف!$J$3:$J$717)</f>
        <v>0</v>
      </c>
      <c r="AZ192" s="160">
        <f>SUMPRODUCT((AZ$3=المنصرف!$E$3:$E$717)*1,('بيان العهد والتسويات'!$C192=المنصرف!$C$3:$C$717)*1,المنصرف!$G$3:$G$717)</f>
        <v>0</v>
      </c>
      <c r="BA192" s="160">
        <f>SUMPRODUCT((AZ$3=المنصرف!$E$3:$E$717)*1,('بيان العهد والتسويات'!$C192=المنصرف!$C$3:$C$717)*1,المنصرف!$J$3:$J$717)</f>
        <v>0</v>
      </c>
      <c r="BB192" s="160">
        <f>SUMPRODUCT((BB$3=المنصرف!$E$3:$E$717)*1,('بيان العهد والتسويات'!$C192=المنصرف!$C$3:$C$717)*1,المنصرف!$G$3:$G$717)</f>
        <v>0</v>
      </c>
      <c r="BC192" s="160">
        <f>SUMPRODUCT((BB$3=المنصرف!$E$3:$E$717)*1,('بيان العهد والتسويات'!$C192=المنصرف!$C$3:$C$717)*1,المنصرف!$J$3:$J$717)</f>
        <v>0</v>
      </c>
      <c r="BD192" s="160">
        <f>SUMPRODUCT((BD$3=المنصرف!$E$3:$E$717)*1,('بيان العهد والتسويات'!$C192=المنصرف!$C$3:$C$717)*1,المنصرف!$G$3:$G$717)</f>
        <v>0</v>
      </c>
      <c r="BE192" s="160">
        <f>SUMPRODUCT((BD$3=المنصرف!$E$3:$E$717)*1,('بيان العهد والتسويات'!$C192=المنصرف!$C$3:$C$717)*1,المنصرف!$J$3:$J$717)</f>
        <v>0</v>
      </c>
      <c r="BF192" s="160">
        <f>SUMPRODUCT((BF$3=المنصرف!$E$3:$E$717)*1,('بيان العهد والتسويات'!$C192=المنصرف!$C$3:$C$717)*1,المنصرف!$G$3:$G$717)</f>
        <v>0</v>
      </c>
      <c r="BG192" s="160">
        <f>SUMPRODUCT((BF$3=المنصرف!$E$3:$E$717)*1,('بيان العهد والتسويات'!$C192=المنصرف!$C$3:$C$717)*1,المنصرف!$J$3:$J$717)</f>
        <v>0</v>
      </c>
      <c r="BH192" s="160">
        <f>SUMPRODUCT((BH$3=المنصرف!$E$3:$E$717)*1,('بيان العهد والتسويات'!$C192=المنصرف!$C$3:$C$717)*1,المنصرف!$G$3:$G$717)</f>
        <v>0</v>
      </c>
      <c r="BI192" s="160">
        <f>SUMPRODUCT((BH$3=المنصرف!$E$3:$E$717)*1,('بيان العهد والتسويات'!$C192=المنصرف!$C$3:$C$717)*1,المنصرف!$J$3:$J$717)</f>
        <v>0</v>
      </c>
      <c r="BJ192" s="160">
        <f>SUMPRODUCT((BJ$3=المنصرف!$E$3:$E$717)*1,('بيان العهد والتسويات'!$C192=المنصرف!$C$3:$C$717)*1,المنصرف!$G$3:$G$717)</f>
        <v>0</v>
      </c>
      <c r="BK192" s="160">
        <f>SUMPRODUCT((BJ$3=المنصرف!$E$3:$E$717)*1,('بيان العهد والتسويات'!$C192=المنصرف!$C$3:$C$717)*1,المنصرف!$J$3:$J$717)</f>
        <v>0</v>
      </c>
      <c r="BL192" s="160">
        <f>SUMPRODUCT((BL$3=المنصرف!$E$3:$E$717)*1,('بيان العهد والتسويات'!$C192=المنصرف!$C$3:$C$717)*1,المنصرف!$G$3:$G$717)</f>
        <v>0</v>
      </c>
      <c r="BM192" s="160">
        <f>SUMPRODUCT((BL$3=المنصرف!$E$3:$E$717)*1,('بيان العهد والتسويات'!$C192=المنصرف!$C$3:$C$717)*1,المنصرف!$J$3:$J$717)</f>
        <v>0</v>
      </c>
      <c r="BN192" s="160">
        <f>SUMPRODUCT((BN$3=المنصرف!$E$3:$E$717)*1,('بيان العهد والتسويات'!$C192=المنصرف!$C$3:$C$717)*1,المنصرف!$G$3:$G$717)</f>
        <v>0</v>
      </c>
      <c r="BO192" s="160">
        <f>SUMPRODUCT((BN$3=المنصرف!$E$3:$E$717)*1,('بيان العهد والتسويات'!$C192=المنصرف!$C$3:$C$717)*1,المنصرف!$J$3:$J$717)</f>
        <v>0</v>
      </c>
      <c r="BP192" s="160">
        <f>SUMPRODUCT((BP$3=المنصرف!$E$3:$E$717)*1,('بيان العهد والتسويات'!$C192=المنصرف!$C$3:$C$717)*1,المنصرف!$G$3:$G$717)</f>
        <v>0</v>
      </c>
      <c r="BQ192" s="160">
        <f>SUMPRODUCT((BP$3=المنصرف!$E$3:$E$717)*1,('بيان العهد والتسويات'!$C192=المنصرف!$C$3:$C$717)*1,المنصرف!$J$3:$J$717)</f>
        <v>0</v>
      </c>
      <c r="BR192" s="160">
        <f>SUMPRODUCT((BR$3=المنصرف!$E$3:$E$717)*1,('بيان العهد والتسويات'!$C192=المنصرف!$C$3:$C$717)*1,المنصرف!$G$3:$G$717)</f>
        <v>0</v>
      </c>
      <c r="BS192" s="160">
        <f>SUMPRODUCT((BR$3=المنصرف!$E$3:$E$717)*1,('بيان العهد والتسويات'!$C192=المنصرف!$C$3:$C$717)*1,المنصرف!$J$3:$J$717)</f>
        <v>0</v>
      </c>
      <c r="BT192" s="160">
        <f>SUMPRODUCT((BT$3=المنصرف!$E$3:$E$717)*1,('بيان العهد والتسويات'!$C192=المنصرف!$C$3:$C$717)*1,المنصرف!$G$3:$G$717)</f>
        <v>0</v>
      </c>
      <c r="BU192" s="160">
        <f>SUMPRODUCT((BT$3=المنصرف!$E$3:$E$717)*1,('بيان العهد والتسويات'!$C192=المنصرف!$C$3:$C$717)*1,المنصرف!$J$3:$J$717)</f>
        <v>0</v>
      </c>
      <c r="BV192" s="160">
        <f>SUMPRODUCT((BV$3=المنصرف!$E$3:$E$717)*1,('بيان العهد والتسويات'!$C192=المنصرف!$C$3:$C$717)*1,المنصرف!$G$3:$G$717)</f>
        <v>0</v>
      </c>
      <c r="BW192" s="160">
        <f>SUMPRODUCT((BV$3=المنصرف!$E$3:$E$717)*1,('بيان العهد والتسويات'!$C192=المنصرف!$C$3:$C$717)*1,المنصرف!$J$3:$J$717)</f>
        <v>0</v>
      </c>
      <c r="BX192" s="160">
        <f>SUMPRODUCT((BX$3=المنصرف!$E$3:$E$717)*1,('بيان العهد والتسويات'!$C192=المنصرف!$C$3:$C$717)*1,المنصرف!$G$3:$G$717)</f>
        <v>0</v>
      </c>
      <c r="BY192" s="160">
        <f>SUMPRODUCT((BX$3=المنصرف!$E$3:$E$717)*1,('بيان العهد والتسويات'!$C192=المنصرف!$C$3:$C$717)*1,المنصرف!$J$3:$J$717)</f>
        <v>0</v>
      </c>
      <c r="BZ192" s="160">
        <f>SUMPRODUCT((BZ$3=المنصرف!$E$3:$E$717)*1,('بيان العهد والتسويات'!$C192=المنصرف!$C$3:$C$717)*1,المنصرف!$G$3:$G$717)</f>
        <v>0</v>
      </c>
      <c r="CA192" s="160">
        <f>SUMPRODUCT((BZ$3=المنصرف!$E$3:$E$717)*1,('بيان العهد والتسويات'!$C192=المنصرف!$C$3:$C$717)*1,المنصرف!$J$3:$J$717)</f>
        <v>0</v>
      </c>
      <c r="CB192" s="160">
        <f>SUMPRODUCT((CB$3=المنصرف!$E$3:$E$717)*1,('بيان العهد والتسويات'!$C192=المنصرف!$C$3:$C$717)*1,المنصرف!$G$3:$G$717)</f>
        <v>0</v>
      </c>
      <c r="CC192" s="160">
        <f>SUMPRODUCT((CB$3=المنصرف!$E$3:$E$717)*1,('بيان العهد والتسويات'!$C192=المنصرف!$C$3:$C$717)*1,المنصرف!$J$3:$J$717)</f>
        <v>0</v>
      </c>
      <c r="CD192" s="160">
        <f>SUMPRODUCT((CD$3=المنصرف!$E$3:$E$717)*1,('بيان العهد والتسويات'!$C192=المنصرف!$C$3:$C$717)*1,المنصرف!$G$3:$G$717)</f>
        <v>0</v>
      </c>
      <c r="CE192" s="160">
        <f>SUMPRODUCT((CD$3=المنصرف!$E$3:$E$717)*1,('بيان العهد والتسويات'!$C192=المنصرف!$C$3:$C$717)*1,المنصرف!$J$3:$J$717)</f>
        <v>0</v>
      </c>
      <c r="CF192" s="160">
        <f>SUMPRODUCT((CF$3=المنصرف!$E$3:$E$717)*1,('بيان العهد والتسويات'!$C192=المنصرف!$C$3:$C$717)*1,المنصرف!$G$3:$G$717)</f>
        <v>0</v>
      </c>
      <c r="CG192" s="160">
        <f>SUMPRODUCT((CF$3=المنصرف!$E$3:$E$717)*1,('بيان العهد والتسويات'!$C192=المنصرف!$C$3:$C$717)*1,المنصرف!$J$3:$J$717)</f>
        <v>0</v>
      </c>
      <c r="CH192" s="160">
        <f>SUMPRODUCT((CH$3=المنصرف!$E$3:$E$717)*1,('بيان العهد والتسويات'!$C192=المنصرف!$C$3:$C$717)*1,المنصرف!$G$3:$G$717)</f>
        <v>0</v>
      </c>
      <c r="CI192" s="160">
        <f>SUMPRODUCT((CH$3=المنصرف!$E$3:$E$717)*1,('بيان العهد والتسويات'!$C192=المنصرف!$C$3:$C$717)*1,المنصرف!$J$3:$J$717)</f>
        <v>0</v>
      </c>
      <c r="CJ192" s="160">
        <f>SUMPRODUCT((CJ$3=المنصرف!$E$3:$E$717)*1,('بيان العهد والتسويات'!$C192=المنصرف!$C$3:$C$717)*1,المنصرف!$G$3:$G$717)</f>
        <v>0</v>
      </c>
      <c r="CK192" s="160">
        <f>SUMPRODUCT((CJ$3=المنصرف!$E$3:$E$717)*1,('بيان العهد والتسويات'!$C192=المنصرف!$C$3:$C$717)*1,المنصرف!$J$3:$J$717)</f>
        <v>0</v>
      </c>
      <c r="CL192" s="160">
        <f>SUMPRODUCT((CL$3=المنصرف!$E$3:$E$717)*1,('بيان العهد والتسويات'!$C192=المنصرف!$C$3:$C$717)*1,المنصرف!$G$3:$G$717)</f>
        <v>0</v>
      </c>
      <c r="CM192" s="160">
        <f>SUMPRODUCT((CL$3=المنصرف!$E$3:$E$717)*1,('بيان العهد والتسويات'!$C192=المنصرف!$C$3:$C$717)*1,المنصرف!$J$3:$J$717)</f>
        <v>0</v>
      </c>
      <c r="CN192" s="160">
        <f>SUMPRODUCT((CN$3=المنصرف!$E$3:$E$717)*1,('بيان العهد والتسويات'!$C192=المنصرف!$C$3:$C$717)*1,المنصرف!$G$3:$G$717)</f>
        <v>0</v>
      </c>
      <c r="CO192" s="160">
        <f>SUMPRODUCT((CN$3=المنصرف!$E$3:$E$717)*1,('بيان العهد والتسويات'!$C192=المنصرف!$C$3:$C$717)*1,المنصرف!$J$3:$J$717)</f>
        <v>0</v>
      </c>
      <c r="CP192" s="160">
        <f>SUMPRODUCT((CP$3=المنصرف!$E$3:$E$717)*1,('بيان العهد والتسويات'!$C192=المنصرف!$C$3:$C$717)*1,المنصرف!$G$3:$G$717)</f>
        <v>0</v>
      </c>
      <c r="CQ192" s="160">
        <f>SUMPRODUCT((CP$3=المنصرف!$E$3:$E$717)*1,('بيان العهد والتسويات'!$C192=المنصرف!$C$3:$C$717)*1,المنصرف!$J$3:$J$717)</f>
        <v>0</v>
      </c>
      <c r="CR192" s="160">
        <f>SUMPRODUCT((CR$3=المنصرف!$E$3:$E$717)*1,('بيان العهد والتسويات'!$C192=المنصرف!$C$3:$C$717)*1,المنصرف!$G$3:$G$717)</f>
        <v>0</v>
      </c>
      <c r="CS192" s="160">
        <f>SUMPRODUCT((CR$3=المنصرف!$E$3:$E$717)*1,('بيان العهد والتسويات'!$C192=المنصرف!$C$3:$C$717)*1,المنصرف!$J$3:$J$717)</f>
        <v>0</v>
      </c>
      <c r="CT192" s="160">
        <f>SUMPRODUCT((CT$3=المنصرف!$E$3:$E$717)*1,('بيان العهد والتسويات'!$C192=المنصرف!$C$3:$C$717)*1,المنصرف!$G$3:$G$717)</f>
        <v>0</v>
      </c>
      <c r="CU192" s="160">
        <f>SUMPRODUCT((CT$3=المنصرف!$E$3:$E$717)*1,('بيان العهد والتسويات'!$C192=المنصرف!$C$3:$C$717)*1,المنصرف!$J$3:$J$717)</f>
        <v>0</v>
      </c>
      <c r="CV192" s="160">
        <f>SUMPRODUCT((CV$3=المنصرف!$E$3:$E$717)*1,('بيان العهد والتسويات'!$C192=المنصرف!$C$3:$C$717)*1,المنصرف!$G$3:$G$717)</f>
        <v>0</v>
      </c>
      <c r="CW192" s="160">
        <f>SUMPRODUCT((CV$3=المنصرف!$E$3:$E$717)*1,('بيان العهد والتسويات'!$C192=المنصرف!$C$3:$C$717)*1,المنصرف!$J$3:$J$717)</f>
        <v>0</v>
      </c>
      <c r="CX192" s="160">
        <f>SUMPRODUCT((CX$3=المنصرف!$E$3:$E$717)*1,('بيان العهد والتسويات'!$C192=المنصرف!$C$3:$C$717)*1,المنصرف!$G$3:$G$717)</f>
        <v>0</v>
      </c>
      <c r="CY192" s="160">
        <f>SUMPRODUCT((CX$3=المنصرف!$E$3:$E$717)*1,('بيان العهد والتسويات'!$C192=المنصرف!$C$3:$C$717)*1,المنصرف!$J$3:$J$717)</f>
        <v>0</v>
      </c>
      <c r="CZ192" s="160">
        <f>SUMPRODUCT((CZ$3=المنصرف!$E$3:$E$717)*1,('بيان العهد والتسويات'!$C192=المنصرف!$C$3:$C$717)*1,المنصرف!$G$3:$G$717)</f>
        <v>0</v>
      </c>
      <c r="DA192" s="160">
        <f>SUMPRODUCT((CZ$3=المنصرف!$E$3:$E$717)*1,('بيان العهد والتسويات'!$C192=المنصرف!$C$3:$C$717)*1,المنصرف!$J$3:$J$717)</f>
        <v>0</v>
      </c>
    </row>
    <row r="193" spans="3:105" ht="20.25" x14ac:dyDescent="0.15">
      <c r="C193" s="134">
        <v>46025</v>
      </c>
      <c r="D193" s="121">
        <f>SUMPRODUCT(($D$3=المنصرف!$E$3:$E$717)*1,('بيان العهد والتسويات'!$C193=المنصرف!$C$3:$C$717)*1,المنصرف!$G$3:$G$717)</f>
        <v>0</v>
      </c>
      <c r="E193" s="122">
        <f>SUMPRODUCT(($D$3=المنصرف!$E$3:$E$717)*1,('بيان العهد والتسويات'!$C193=المنصرف!$C$3:$C$717)*1,المنصرف!$J$3:$J$717)</f>
        <v>0</v>
      </c>
      <c r="F193" s="124">
        <f>SUMPRODUCT(($F$3=المنصرف!$E$3:$E$717)*1,('بيان العهد والتسويات'!$C193=المنصرف!$C$3:$C$717)*1,المنصرف!$G$3:$G$717)</f>
        <v>0</v>
      </c>
      <c r="G193" s="123">
        <f>SUMPRODUCT(($F$3=المنصرف!$E$3:$E$717)*1,('بيان العهد والتسويات'!$C193=المنصرف!$C$3:$C$717)*1,المنصرف!$J$3:$J$717)</f>
        <v>0</v>
      </c>
      <c r="H193" s="121">
        <f>SUMPRODUCT(($H$3=المنصرف!$E$3:$E$717)*1,('بيان العهد والتسويات'!$C193=المنصرف!$C$3:$C$717)*1,المنصرف!$G$3:$G$717)</f>
        <v>0</v>
      </c>
      <c r="I193" s="122">
        <f>SUMPRODUCT(($H$3=المنصرف!$E$3:$E$717)*1,('بيان العهد والتسويات'!$C193=المنصرف!$C$3:$C$717)*1,المنصرف!$J$3:$J$717)</f>
        <v>0</v>
      </c>
      <c r="J193" s="124">
        <f>SUMPRODUCT(($J$3=المنصرف!$E$3:$E$717)*1,('بيان العهد والتسويات'!$C193=المنصرف!$C$3:$C$717)*1,المنصرف!$G$3:$G$717)</f>
        <v>0</v>
      </c>
      <c r="K193" s="123">
        <f>SUMPRODUCT(($J$3=المنصرف!$E$3:$E$717)*1,('بيان العهد والتسويات'!$C193=المنصرف!$C$3:$C$717)*1,المنصرف!$J$3:$J$717)</f>
        <v>0</v>
      </c>
      <c r="L193" s="121">
        <f>SUMPRODUCT(($L$3=المنصرف!$E$3:$E$717)*1,('بيان العهد والتسويات'!$C193=المنصرف!$C$3:$C$717)*1,المنصرف!$G$3:$G$717)</f>
        <v>0</v>
      </c>
      <c r="M193" s="122">
        <f>SUMPRODUCT(($L$3=المنصرف!$E$3:$E$717)*1,('بيان العهد والتسويات'!$C193=المنصرف!$C$3:$C$717)*1,المنصرف!$J$3:$J$717)</f>
        <v>0</v>
      </c>
      <c r="N193" s="124">
        <f>SUMPRODUCT(($N$3=المنصرف!$E$3:$E$717)*1,('بيان العهد والتسويات'!$C193=المنصرف!$C$3:$C$717)*1,المنصرف!$G$3:$G$717)</f>
        <v>0</v>
      </c>
      <c r="O193" s="123">
        <f>SUMPRODUCT(($N$3=المنصرف!$E$3:$E$717)*1,('بيان العهد والتسويات'!$C193=المنصرف!$C$3:$C$717)*1,المنصرف!$J$3:$J$717)</f>
        <v>0</v>
      </c>
      <c r="P193" s="121">
        <f>SUMPRODUCT(($P$3=المنصرف!$E$3:$E$717)*1,('بيان العهد والتسويات'!$C193=المنصرف!$C$3:$C$717)*1,المنصرف!$G$3:$G$717)</f>
        <v>0</v>
      </c>
      <c r="Q193" s="122">
        <f>SUMPRODUCT(($P$3=المنصرف!$E$3:$E$717)*1,('بيان العهد والتسويات'!$C193=المنصرف!$C$3:$C$717)*1,المنصرف!$J$3:$J$717)</f>
        <v>0</v>
      </c>
      <c r="R193" s="124">
        <f>SUMPRODUCT(($R$3=المنصرف!$E$3:$E$717)*1,('بيان العهد والتسويات'!$C193=المنصرف!$C$3:$C$717)*1,المنصرف!$G$3:$G$717)</f>
        <v>0</v>
      </c>
      <c r="S193" s="123">
        <f>SUMPRODUCT(($R$3=المنصرف!$E$3:$E$717)*1,('بيان العهد والتسويات'!$C193=المنصرف!$C$3:$C$717)*1,المنصرف!$J$3:$J$717)</f>
        <v>0</v>
      </c>
      <c r="T193" s="121">
        <f>SUMPRODUCT(($T$3=المنصرف!$E$3:$E$717)*1,('بيان العهد والتسويات'!$C193=المنصرف!$C$3:$C$717)*1,المنصرف!$G$3:$G$717)</f>
        <v>0</v>
      </c>
      <c r="U193" s="122">
        <f>SUMPRODUCT(($T$3=المنصرف!$E$3:$E$717)*1,('بيان العهد والتسويات'!$C193=المنصرف!$C$3:$C$717)*1,المنصرف!$J$3:$J$717)</f>
        <v>0</v>
      </c>
      <c r="V193" s="124">
        <f>SUMPRODUCT(($V$3=المنصرف!$E$3:$E$717)*1,('بيان العهد والتسويات'!$C193=المنصرف!$C$3:$C$717)*1,المنصرف!$G$3:$G$717)</f>
        <v>0</v>
      </c>
      <c r="W193" s="123">
        <f>SUMPRODUCT(($V$3=المنصرف!$E$3:$E$717)*1,('بيان العهد والتسويات'!$C193=المنصرف!$C$3:$C$717)*1,المنصرف!$J$3:$J$717)</f>
        <v>0</v>
      </c>
      <c r="X193" s="121">
        <f>SUMPRODUCT(($X$3=المنصرف!$E$3:$E$717)*1,('بيان العهد والتسويات'!$C193=المنصرف!$C$3:$C$717)*1,المنصرف!$G$3:$G$717)</f>
        <v>0</v>
      </c>
      <c r="Y193" s="122">
        <f>SUMPRODUCT(($X$3=المنصرف!$E$3:$E$717)*1,('بيان العهد والتسويات'!$C193=المنصرف!$C$3:$C$717)*1,المنصرف!$J$3:$J$717)</f>
        <v>0</v>
      </c>
      <c r="Z193" s="124">
        <f>SUMPRODUCT(($Z$3=المنصرف!$E$3:$E$717)*1,('بيان العهد والتسويات'!$C193=المنصرف!$C$3:$C$717)*1,المنصرف!$G$3:$G$717)</f>
        <v>0</v>
      </c>
      <c r="AA193" s="123">
        <f>SUMPRODUCT(($Z$3=المنصرف!$E$3:$E$717)*1,('بيان العهد والتسويات'!$C193=المنصرف!$C$3:$C$717)*1,المنصرف!$J$3:$J$717)</f>
        <v>0</v>
      </c>
      <c r="AB193" s="121">
        <f>SUMPRODUCT(($AB$3=المنصرف!$E$3:$E$717)*1,('بيان العهد والتسويات'!$C193=المنصرف!$C$3:$C$717)*1,المنصرف!$G$3:$G$717)</f>
        <v>0</v>
      </c>
      <c r="AC193" s="122">
        <f>SUMPRODUCT(($AB$3=المنصرف!$E$3:$E$717)*1,('بيان العهد والتسويات'!$C193=المنصرف!$C$3:$C$717)*1,المنصرف!$J$3:$J$717)</f>
        <v>0</v>
      </c>
      <c r="AD193" s="124">
        <f>SUMPRODUCT(($AD$3=المنصرف!$E$3:$E$717)*1,('بيان العهد والتسويات'!$C193=المنصرف!$C$3:$C$717)*1,المنصرف!$G$3:$G$717)</f>
        <v>0</v>
      </c>
      <c r="AE193" s="123">
        <f>SUMPRODUCT(($AD$3=المنصرف!$E$3:$E$717)*1,('بيان العهد والتسويات'!$C193=المنصرف!$C$3:$C$717)*1,المنصرف!$J$3:$J$717)</f>
        <v>0</v>
      </c>
      <c r="AF193" s="121">
        <f>SUMPRODUCT(($AF$3=المنصرف!$E$3:$E$717)*1,('بيان العهد والتسويات'!$C193=المنصرف!$C$3:$C$717)*1,المنصرف!$G$3:$G$717)</f>
        <v>0</v>
      </c>
      <c r="AG193" s="122">
        <f>SUMPRODUCT(($AF$3=المنصرف!$E$3:$E$717)*1,('بيان العهد والتسويات'!$C193=المنصرف!$C$3:$C$717)*1,المنصرف!$J$3:$J$717)</f>
        <v>0</v>
      </c>
      <c r="AH193" s="124">
        <f>SUMPRODUCT(($AH$3=المنصرف!$E$3:$E$717)*1,('بيان العهد والتسويات'!$C193=المنصرف!$C$3:$C$717)*1,المنصرف!$G$3:$G$717)</f>
        <v>0</v>
      </c>
      <c r="AI193" s="123">
        <f>SUMPRODUCT(($AH$3=المنصرف!$E$3:$E$717)*1,('بيان العهد والتسويات'!$C193=المنصرف!$C$3:$C$717)*1,المنصرف!$J$3:$J$717)</f>
        <v>0</v>
      </c>
      <c r="AJ193" s="145">
        <f>SUMPRODUCT((AJ$3=المنصرف!$E$3:$E$717)*1,('بيان العهد والتسويات'!$C193=المنصرف!$C$3:$C$717)*1,المنصرف!$G$3:$G$717)</f>
        <v>0</v>
      </c>
      <c r="AK193" s="145">
        <f>SUMPRODUCT((AJ$3=المنصرف!$E$3:$E$717)*1,('بيان العهد والتسويات'!$C193=المنصرف!$C$3:$C$717)*1,المنصرف!$J$3:$J$717)</f>
        <v>0</v>
      </c>
      <c r="AL193" s="161">
        <f>SUMPRODUCT((AL$3=المنصرف!$E$3:$E$717)*1,('بيان العهد والتسويات'!$C193=المنصرف!$C$3:$C$717)*1,المنصرف!$G$3:$G$717)</f>
        <v>0</v>
      </c>
      <c r="AM193" s="161">
        <f>SUMPRODUCT((AL$3=المنصرف!$E$3:$E$717)*1,('بيان العهد والتسويات'!$C193=المنصرف!$C$3:$C$717)*1,المنصرف!$J$3:$J$717)</f>
        <v>0</v>
      </c>
      <c r="AN193" s="160">
        <f>SUMPRODUCT((AN$3=المنصرف!$E$3:$E$717)*1,('بيان العهد والتسويات'!$C193=المنصرف!$C$3:$C$717)*1,المنصرف!$G$3:$G$717)</f>
        <v>0</v>
      </c>
      <c r="AO193" s="160">
        <f>SUMPRODUCT((AN$3=المنصرف!$E$3:$E$717)*1,('بيان العهد والتسويات'!$C193=المنصرف!$C$3:$C$717)*1,المنصرف!$J$3:$J$717)</f>
        <v>0</v>
      </c>
      <c r="AP193" s="160">
        <f>SUMPRODUCT((AP$3=المنصرف!$E$3:$E$717)*1,('بيان العهد والتسويات'!$C193=المنصرف!$C$3:$C$717)*1,المنصرف!$G$3:$G$717)</f>
        <v>0</v>
      </c>
      <c r="AQ193" s="160">
        <f>SUMPRODUCT((AP$3=المنصرف!$E$3:$E$717)*1,('بيان العهد والتسويات'!$C193=المنصرف!$C$3:$C$717)*1,المنصرف!$J$3:$J$717)</f>
        <v>0</v>
      </c>
      <c r="AR193" s="160">
        <f>SUMPRODUCT((AR$3=المنصرف!$E$3:$E$717)*1,('بيان العهد والتسويات'!$C193=المنصرف!$C$3:$C$717)*1,المنصرف!$G$3:$G$717)</f>
        <v>0</v>
      </c>
      <c r="AS193" s="160">
        <f>SUMPRODUCT((AR$3=المنصرف!$E$3:$E$717)*1,('بيان العهد والتسويات'!$C193=المنصرف!$C$3:$C$717)*1,المنصرف!$J$3:$J$717)</f>
        <v>0</v>
      </c>
      <c r="AT193" s="160">
        <f>SUMPRODUCT((AT$3=المنصرف!$E$3:$E$717)*1,('بيان العهد والتسويات'!$C193=المنصرف!$C$3:$C$717)*1,المنصرف!$G$3:$G$717)</f>
        <v>0</v>
      </c>
      <c r="AU193" s="160">
        <f>SUMPRODUCT((AT$3=المنصرف!$E$3:$E$717)*1,('بيان العهد والتسويات'!$C193=المنصرف!$C$3:$C$717)*1,المنصرف!$J$3:$J$717)</f>
        <v>0</v>
      </c>
      <c r="AV193" s="160">
        <f>SUMPRODUCT((AV$3=المنصرف!$E$3:$E$717)*1,('بيان العهد والتسويات'!$C193=المنصرف!$C$3:$C$717)*1,المنصرف!$G$3:$G$717)</f>
        <v>0</v>
      </c>
      <c r="AW193" s="160">
        <f>SUMPRODUCT((AV$3=المنصرف!$E$3:$E$717)*1,('بيان العهد والتسويات'!$C193=المنصرف!$C$3:$C$717)*1,المنصرف!$J$3:$J$717)</f>
        <v>0</v>
      </c>
      <c r="AX193" s="160">
        <f>SUMPRODUCT((AX$3=المنصرف!$E$3:$E$717)*1,('بيان العهد والتسويات'!$C193=المنصرف!$C$3:$C$717)*1,المنصرف!$G$3:$G$717)</f>
        <v>0</v>
      </c>
      <c r="AY193" s="160">
        <f>SUMPRODUCT((AX$3=المنصرف!$E$3:$E$717)*1,('بيان العهد والتسويات'!$C193=المنصرف!$C$3:$C$717)*1,المنصرف!$J$3:$J$717)</f>
        <v>0</v>
      </c>
      <c r="AZ193" s="160">
        <f>SUMPRODUCT((AZ$3=المنصرف!$E$3:$E$717)*1,('بيان العهد والتسويات'!$C193=المنصرف!$C$3:$C$717)*1,المنصرف!$G$3:$G$717)</f>
        <v>0</v>
      </c>
      <c r="BA193" s="160">
        <f>SUMPRODUCT((AZ$3=المنصرف!$E$3:$E$717)*1,('بيان العهد والتسويات'!$C193=المنصرف!$C$3:$C$717)*1,المنصرف!$J$3:$J$717)</f>
        <v>0</v>
      </c>
      <c r="BB193" s="160">
        <f>SUMPRODUCT((BB$3=المنصرف!$E$3:$E$717)*1,('بيان العهد والتسويات'!$C193=المنصرف!$C$3:$C$717)*1,المنصرف!$G$3:$G$717)</f>
        <v>0</v>
      </c>
      <c r="BC193" s="160">
        <f>SUMPRODUCT((BB$3=المنصرف!$E$3:$E$717)*1,('بيان العهد والتسويات'!$C193=المنصرف!$C$3:$C$717)*1,المنصرف!$J$3:$J$717)</f>
        <v>0</v>
      </c>
      <c r="BD193" s="160">
        <f>SUMPRODUCT((BD$3=المنصرف!$E$3:$E$717)*1,('بيان العهد والتسويات'!$C193=المنصرف!$C$3:$C$717)*1,المنصرف!$G$3:$G$717)</f>
        <v>0</v>
      </c>
      <c r="BE193" s="160">
        <f>SUMPRODUCT((BD$3=المنصرف!$E$3:$E$717)*1,('بيان العهد والتسويات'!$C193=المنصرف!$C$3:$C$717)*1,المنصرف!$J$3:$J$717)</f>
        <v>0</v>
      </c>
      <c r="BF193" s="160">
        <f>SUMPRODUCT((BF$3=المنصرف!$E$3:$E$717)*1,('بيان العهد والتسويات'!$C193=المنصرف!$C$3:$C$717)*1,المنصرف!$G$3:$G$717)</f>
        <v>0</v>
      </c>
      <c r="BG193" s="160">
        <f>SUMPRODUCT((BF$3=المنصرف!$E$3:$E$717)*1,('بيان العهد والتسويات'!$C193=المنصرف!$C$3:$C$717)*1,المنصرف!$J$3:$J$717)</f>
        <v>0</v>
      </c>
      <c r="BH193" s="160">
        <f>SUMPRODUCT((BH$3=المنصرف!$E$3:$E$717)*1,('بيان العهد والتسويات'!$C193=المنصرف!$C$3:$C$717)*1,المنصرف!$G$3:$G$717)</f>
        <v>0</v>
      </c>
      <c r="BI193" s="160">
        <f>SUMPRODUCT((BH$3=المنصرف!$E$3:$E$717)*1,('بيان العهد والتسويات'!$C193=المنصرف!$C$3:$C$717)*1,المنصرف!$J$3:$J$717)</f>
        <v>0</v>
      </c>
      <c r="BJ193" s="160">
        <f>SUMPRODUCT((BJ$3=المنصرف!$E$3:$E$717)*1,('بيان العهد والتسويات'!$C193=المنصرف!$C$3:$C$717)*1,المنصرف!$G$3:$G$717)</f>
        <v>0</v>
      </c>
      <c r="BK193" s="160">
        <f>SUMPRODUCT((BJ$3=المنصرف!$E$3:$E$717)*1,('بيان العهد والتسويات'!$C193=المنصرف!$C$3:$C$717)*1,المنصرف!$J$3:$J$717)</f>
        <v>0</v>
      </c>
      <c r="BL193" s="160">
        <f>SUMPRODUCT((BL$3=المنصرف!$E$3:$E$717)*1,('بيان العهد والتسويات'!$C193=المنصرف!$C$3:$C$717)*1,المنصرف!$G$3:$G$717)</f>
        <v>0</v>
      </c>
      <c r="BM193" s="160">
        <f>SUMPRODUCT((BL$3=المنصرف!$E$3:$E$717)*1,('بيان العهد والتسويات'!$C193=المنصرف!$C$3:$C$717)*1,المنصرف!$J$3:$J$717)</f>
        <v>0</v>
      </c>
      <c r="BN193" s="160">
        <f>SUMPRODUCT((BN$3=المنصرف!$E$3:$E$717)*1,('بيان العهد والتسويات'!$C193=المنصرف!$C$3:$C$717)*1,المنصرف!$G$3:$G$717)</f>
        <v>0</v>
      </c>
      <c r="BO193" s="160">
        <f>SUMPRODUCT((BN$3=المنصرف!$E$3:$E$717)*1,('بيان العهد والتسويات'!$C193=المنصرف!$C$3:$C$717)*1,المنصرف!$J$3:$J$717)</f>
        <v>0</v>
      </c>
      <c r="BP193" s="160">
        <f>SUMPRODUCT((BP$3=المنصرف!$E$3:$E$717)*1,('بيان العهد والتسويات'!$C193=المنصرف!$C$3:$C$717)*1,المنصرف!$G$3:$G$717)</f>
        <v>0</v>
      </c>
      <c r="BQ193" s="160">
        <f>SUMPRODUCT((BP$3=المنصرف!$E$3:$E$717)*1,('بيان العهد والتسويات'!$C193=المنصرف!$C$3:$C$717)*1,المنصرف!$J$3:$J$717)</f>
        <v>0</v>
      </c>
      <c r="BR193" s="160">
        <f>SUMPRODUCT((BR$3=المنصرف!$E$3:$E$717)*1,('بيان العهد والتسويات'!$C193=المنصرف!$C$3:$C$717)*1,المنصرف!$G$3:$G$717)</f>
        <v>0</v>
      </c>
      <c r="BS193" s="160">
        <f>SUMPRODUCT((BR$3=المنصرف!$E$3:$E$717)*1,('بيان العهد والتسويات'!$C193=المنصرف!$C$3:$C$717)*1,المنصرف!$J$3:$J$717)</f>
        <v>0</v>
      </c>
      <c r="BT193" s="160">
        <f>SUMPRODUCT((BT$3=المنصرف!$E$3:$E$717)*1,('بيان العهد والتسويات'!$C193=المنصرف!$C$3:$C$717)*1,المنصرف!$G$3:$G$717)</f>
        <v>0</v>
      </c>
      <c r="BU193" s="160">
        <f>SUMPRODUCT((BT$3=المنصرف!$E$3:$E$717)*1,('بيان العهد والتسويات'!$C193=المنصرف!$C$3:$C$717)*1,المنصرف!$J$3:$J$717)</f>
        <v>0</v>
      </c>
      <c r="BV193" s="160">
        <f>SUMPRODUCT((BV$3=المنصرف!$E$3:$E$717)*1,('بيان العهد والتسويات'!$C193=المنصرف!$C$3:$C$717)*1,المنصرف!$G$3:$G$717)</f>
        <v>0</v>
      </c>
      <c r="BW193" s="160">
        <f>SUMPRODUCT((BV$3=المنصرف!$E$3:$E$717)*1,('بيان العهد والتسويات'!$C193=المنصرف!$C$3:$C$717)*1,المنصرف!$J$3:$J$717)</f>
        <v>0</v>
      </c>
      <c r="BX193" s="160">
        <f>SUMPRODUCT((BX$3=المنصرف!$E$3:$E$717)*1,('بيان العهد والتسويات'!$C193=المنصرف!$C$3:$C$717)*1,المنصرف!$G$3:$G$717)</f>
        <v>0</v>
      </c>
      <c r="BY193" s="160">
        <f>SUMPRODUCT((BX$3=المنصرف!$E$3:$E$717)*1,('بيان العهد والتسويات'!$C193=المنصرف!$C$3:$C$717)*1,المنصرف!$J$3:$J$717)</f>
        <v>0</v>
      </c>
      <c r="BZ193" s="160">
        <f>SUMPRODUCT((BZ$3=المنصرف!$E$3:$E$717)*1,('بيان العهد والتسويات'!$C193=المنصرف!$C$3:$C$717)*1,المنصرف!$G$3:$G$717)</f>
        <v>0</v>
      </c>
      <c r="CA193" s="160">
        <f>SUMPRODUCT((BZ$3=المنصرف!$E$3:$E$717)*1,('بيان العهد والتسويات'!$C193=المنصرف!$C$3:$C$717)*1,المنصرف!$J$3:$J$717)</f>
        <v>0</v>
      </c>
      <c r="CB193" s="160">
        <f>SUMPRODUCT((CB$3=المنصرف!$E$3:$E$717)*1,('بيان العهد والتسويات'!$C193=المنصرف!$C$3:$C$717)*1,المنصرف!$G$3:$G$717)</f>
        <v>0</v>
      </c>
      <c r="CC193" s="160">
        <f>SUMPRODUCT((CB$3=المنصرف!$E$3:$E$717)*1,('بيان العهد والتسويات'!$C193=المنصرف!$C$3:$C$717)*1,المنصرف!$J$3:$J$717)</f>
        <v>0</v>
      </c>
      <c r="CD193" s="160">
        <f>SUMPRODUCT((CD$3=المنصرف!$E$3:$E$717)*1,('بيان العهد والتسويات'!$C193=المنصرف!$C$3:$C$717)*1,المنصرف!$G$3:$G$717)</f>
        <v>0</v>
      </c>
      <c r="CE193" s="160">
        <f>SUMPRODUCT((CD$3=المنصرف!$E$3:$E$717)*1,('بيان العهد والتسويات'!$C193=المنصرف!$C$3:$C$717)*1,المنصرف!$J$3:$J$717)</f>
        <v>0</v>
      </c>
      <c r="CF193" s="160">
        <f>SUMPRODUCT((CF$3=المنصرف!$E$3:$E$717)*1,('بيان العهد والتسويات'!$C193=المنصرف!$C$3:$C$717)*1,المنصرف!$G$3:$G$717)</f>
        <v>0</v>
      </c>
      <c r="CG193" s="160">
        <f>SUMPRODUCT((CF$3=المنصرف!$E$3:$E$717)*1,('بيان العهد والتسويات'!$C193=المنصرف!$C$3:$C$717)*1,المنصرف!$J$3:$J$717)</f>
        <v>0</v>
      </c>
      <c r="CH193" s="160">
        <f>SUMPRODUCT((CH$3=المنصرف!$E$3:$E$717)*1,('بيان العهد والتسويات'!$C193=المنصرف!$C$3:$C$717)*1,المنصرف!$G$3:$G$717)</f>
        <v>0</v>
      </c>
      <c r="CI193" s="160">
        <f>SUMPRODUCT((CH$3=المنصرف!$E$3:$E$717)*1,('بيان العهد والتسويات'!$C193=المنصرف!$C$3:$C$717)*1,المنصرف!$J$3:$J$717)</f>
        <v>0</v>
      </c>
      <c r="CJ193" s="160">
        <f>SUMPRODUCT((CJ$3=المنصرف!$E$3:$E$717)*1,('بيان العهد والتسويات'!$C193=المنصرف!$C$3:$C$717)*1,المنصرف!$G$3:$G$717)</f>
        <v>0</v>
      </c>
      <c r="CK193" s="160">
        <f>SUMPRODUCT((CJ$3=المنصرف!$E$3:$E$717)*1,('بيان العهد والتسويات'!$C193=المنصرف!$C$3:$C$717)*1,المنصرف!$J$3:$J$717)</f>
        <v>0</v>
      </c>
      <c r="CL193" s="160">
        <f>SUMPRODUCT((CL$3=المنصرف!$E$3:$E$717)*1,('بيان العهد والتسويات'!$C193=المنصرف!$C$3:$C$717)*1,المنصرف!$G$3:$G$717)</f>
        <v>0</v>
      </c>
      <c r="CM193" s="160">
        <f>SUMPRODUCT((CL$3=المنصرف!$E$3:$E$717)*1,('بيان العهد والتسويات'!$C193=المنصرف!$C$3:$C$717)*1,المنصرف!$J$3:$J$717)</f>
        <v>0</v>
      </c>
      <c r="CN193" s="160">
        <f>SUMPRODUCT((CN$3=المنصرف!$E$3:$E$717)*1,('بيان العهد والتسويات'!$C193=المنصرف!$C$3:$C$717)*1,المنصرف!$G$3:$G$717)</f>
        <v>0</v>
      </c>
      <c r="CO193" s="160">
        <f>SUMPRODUCT((CN$3=المنصرف!$E$3:$E$717)*1,('بيان العهد والتسويات'!$C193=المنصرف!$C$3:$C$717)*1,المنصرف!$J$3:$J$717)</f>
        <v>0</v>
      </c>
      <c r="CP193" s="160">
        <f>SUMPRODUCT((CP$3=المنصرف!$E$3:$E$717)*1,('بيان العهد والتسويات'!$C193=المنصرف!$C$3:$C$717)*1,المنصرف!$G$3:$G$717)</f>
        <v>0</v>
      </c>
      <c r="CQ193" s="160">
        <f>SUMPRODUCT((CP$3=المنصرف!$E$3:$E$717)*1,('بيان العهد والتسويات'!$C193=المنصرف!$C$3:$C$717)*1,المنصرف!$J$3:$J$717)</f>
        <v>0</v>
      </c>
      <c r="CR193" s="160">
        <f>SUMPRODUCT((CR$3=المنصرف!$E$3:$E$717)*1,('بيان العهد والتسويات'!$C193=المنصرف!$C$3:$C$717)*1,المنصرف!$G$3:$G$717)</f>
        <v>0</v>
      </c>
      <c r="CS193" s="160">
        <f>SUMPRODUCT((CR$3=المنصرف!$E$3:$E$717)*1,('بيان العهد والتسويات'!$C193=المنصرف!$C$3:$C$717)*1,المنصرف!$J$3:$J$717)</f>
        <v>0</v>
      </c>
      <c r="CT193" s="160">
        <f>SUMPRODUCT((CT$3=المنصرف!$E$3:$E$717)*1,('بيان العهد والتسويات'!$C193=المنصرف!$C$3:$C$717)*1,المنصرف!$G$3:$G$717)</f>
        <v>0</v>
      </c>
      <c r="CU193" s="160">
        <f>SUMPRODUCT((CT$3=المنصرف!$E$3:$E$717)*1,('بيان العهد والتسويات'!$C193=المنصرف!$C$3:$C$717)*1,المنصرف!$J$3:$J$717)</f>
        <v>0</v>
      </c>
      <c r="CV193" s="160">
        <f>SUMPRODUCT((CV$3=المنصرف!$E$3:$E$717)*1,('بيان العهد والتسويات'!$C193=المنصرف!$C$3:$C$717)*1,المنصرف!$G$3:$G$717)</f>
        <v>0</v>
      </c>
      <c r="CW193" s="160">
        <f>SUMPRODUCT((CV$3=المنصرف!$E$3:$E$717)*1,('بيان العهد والتسويات'!$C193=المنصرف!$C$3:$C$717)*1,المنصرف!$J$3:$J$717)</f>
        <v>0</v>
      </c>
      <c r="CX193" s="160">
        <f>SUMPRODUCT((CX$3=المنصرف!$E$3:$E$717)*1,('بيان العهد والتسويات'!$C193=المنصرف!$C$3:$C$717)*1,المنصرف!$G$3:$G$717)</f>
        <v>0</v>
      </c>
      <c r="CY193" s="160">
        <f>SUMPRODUCT((CX$3=المنصرف!$E$3:$E$717)*1,('بيان العهد والتسويات'!$C193=المنصرف!$C$3:$C$717)*1,المنصرف!$J$3:$J$717)</f>
        <v>0</v>
      </c>
      <c r="CZ193" s="160">
        <f>SUMPRODUCT((CZ$3=المنصرف!$E$3:$E$717)*1,('بيان العهد والتسويات'!$C193=المنصرف!$C$3:$C$717)*1,المنصرف!$G$3:$G$717)</f>
        <v>0</v>
      </c>
      <c r="DA193" s="160">
        <f>SUMPRODUCT((CZ$3=المنصرف!$E$3:$E$717)*1,('بيان العهد والتسويات'!$C193=المنصرف!$C$3:$C$717)*1,المنصرف!$J$3:$J$717)</f>
        <v>0</v>
      </c>
    </row>
    <row r="194" spans="3:105" ht="20.25" x14ac:dyDescent="0.15">
      <c r="C194" s="134">
        <v>46026</v>
      </c>
      <c r="D194" s="121">
        <f>SUMPRODUCT(($D$3=المنصرف!$E$3:$E$717)*1,('بيان العهد والتسويات'!$C194=المنصرف!$C$3:$C$717)*1,المنصرف!$G$3:$G$717)</f>
        <v>0</v>
      </c>
      <c r="E194" s="122">
        <f>SUMPRODUCT(($D$3=المنصرف!$E$3:$E$717)*1,('بيان العهد والتسويات'!$C194=المنصرف!$C$3:$C$717)*1,المنصرف!$J$3:$J$717)</f>
        <v>0</v>
      </c>
      <c r="F194" s="124">
        <f>SUMPRODUCT(($F$3=المنصرف!$E$3:$E$717)*1,('بيان العهد والتسويات'!$C194=المنصرف!$C$3:$C$717)*1,المنصرف!$G$3:$G$717)</f>
        <v>0</v>
      </c>
      <c r="G194" s="123">
        <f>SUMPRODUCT(($F$3=المنصرف!$E$3:$E$717)*1,('بيان العهد والتسويات'!$C194=المنصرف!$C$3:$C$717)*1,المنصرف!$J$3:$J$717)</f>
        <v>0</v>
      </c>
      <c r="H194" s="121">
        <f>SUMPRODUCT(($H$3=المنصرف!$E$3:$E$717)*1,('بيان العهد والتسويات'!$C194=المنصرف!$C$3:$C$717)*1,المنصرف!$G$3:$G$717)</f>
        <v>0</v>
      </c>
      <c r="I194" s="122">
        <f>SUMPRODUCT(($H$3=المنصرف!$E$3:$E$717)*1,('بيان العهد والتسويات'!$C194=المنصرف!$C$3:$C$717)*1,المنصرف!$J$3:$J$717)</f>
        <v>0</v>
      </c>
      <c r="J194" s="124">
        <f>SUMPRODUCT(($J$3=المنصرف!$E$3:$E$717)*1,('بيان العهد والتسويات'!$C194=المنصرف!$C$3:$C$717)*1,المنصرف!$G$3:$G$717)</f>
        <v>0</v>
      </c>
      <c r="K194" s="123">
        <f>SUMPRODUCT(($J$3=المنصرف!$E$3:$E$717)*1,('بيان العهد والتسويات'!$C194=المنصرف!$C$3:$C$717)*1,المنصرف!$J$3:$J$717)</f>
        <v>0</v>
      </c>
      <c r="L194" s="121">
        <f>SUMPRODUCT(($L$3=المنصرف!$E$3:$E$717)*1,('بيان العهد والتسويات'!$C194=المنصرف!$C$3:$C$717)*1,المنصرف!$G$3:$G$717)</f>
        <v>0</v>
      </c>
      <c r="M194" s="122">
        <f>SUMPRODUCT(($L$3=المنصرف!$E$3:$E$717)*1,('بيان العهد والتسويات'!$C194=المنصرف!$C$3:$C$717)*1,المنصرف!$J$3:$J$717)</f>
        <v>0</v>
      </c>
      <c r="N194" s="124">
        <f>SUMPRODUCT(($N$3=المنصرف!$E$3:$E$717)*1,('بيان العهد والتسويات'!$C194=المنصرف!$C$3:$C$717)*1,المنصرف!$G$3:$G$717)</f>
        <v>0</v>
      </c>
      <c r="O194" s="123">
        <f>SUMPRODUCT(($N$3=المنصرف!$E$3:$E$717)*1,('بيان العهد والتسويات'!$C194=المنصرف!$C$3:$C$717)*1,المنصرف!$J$3:$J$717)</f>
        <v>0</v>
      </c>
      <c r="P194" s="121">
        <f>SUMPRODUCT(($P$3=المنصرف!$E$3:$E$717)*1,('بيان العهد والتسويات'!$C194=المنصرف!$C$3:$C$717)*1,المنصرف!$G$3:$G$717)</f>
        <v>0</v>
      </c>
      <c r="Q194" s="122">
        <f>SUMPRODUCT(($P$3=المنصرف!$E$3:$E$717)*1,('بيان العهد والتسويات'!$C194=المنصرف!$C$3:$C$717)*1,المنصرف!$J$3:$J$717)</f>
        <v>0</v>
      </c>
      <c r="R194" s="124">
        <f>SUMPRODUCT(($R$3=المنصرف!$E$3:$E$717)*1,('بيان العهد والتسويات'!$C194=المنصرف!$C$3:$C$717)*1,المنصرف!$G$3:$G$717)</f>
        <v>0</v>
      </c>
      <c r="S194" s="123">
        <f>SUMPRODUCT(($R$3=المنصرف!$E$3:$E$717)*1,('بيان العهد والتسويات'!$C194=المنصرف!$C$3:$C$717)*1,المنصرف!$J$3:$J$717)</f>
        <v>0</v>
      </c>
      <c r="T194" s="121">
        <f>SUMPRODUCT(($T$3=المنصرف!$E$3:$E$717)*1,('بيان العهد والتسويات'!$C194=المنصرف!$C$3:$C$717)*1,المنصرف!$G$3:$G$717)</f>
        <v>0</v>
      </c>
      <c r="U194" s="122">
        <f>SUMPRODUCT(($T$3=المنصرف!$E$3:$E$717)*1,('بيان العهد والتسويات'!$C194=المنصرف!$C$3:$C$717)*1,المنصرف!$J$3:$J$717)</f>
        <v>0</v>
      </c>
      <c r="V194" s="124">
        <f>SUMPRODUCT(($V$3=المنصرف!$E$3:$E$717)*1,('بيان العهد والتسويات'!$C194=المنصرف!$C$3:$C$717)*1,المنصرف!$G$3:$G$717)</f>
        <v>0</v>
      </c>
      <c r="W194" s="123">
        <f>SUMPRODUCT(($V$3=المنصرف!$E$3:$E$717)*1,('بيان العهد والتسويات'!$C194=المنصرف!$C$3:$C$717)*1,المنصرف!$J$3:$J$717)</f>
        <v>0</v>
      </c>
      <c r="X194" s="121">
        <f>SUMPRODUCT(($X$3=المنصرف!$E$3:$E$717)*1,('بيان العهد والتسويات'!$C194=المنصرف!$C$3:$C$717)*1,المنصرف!$G$3:$G$717)</f>
        <v>0</v>
      </c>
      <c r="Y194" s="122">
        <f>SUMPRODUCT(($X$3=المنصرف!$E$3:$E$717)*1,('بيان العهد والتسويات'!$C194=المنصرف!$C$3:$C$717)*1,المنصرف!$J$3:$J$717)</f>
        <v>0</v>
      </c>
      <c r="Z194" s="124">
        <f>SUMPRODUCT(($Z$3=المنصرف!$E$3:$E$717)*1,('بيان العهد والتسويات'!$C194=المنصرف!$C$3:$C$717)*1,المنصرف!$G$3:$G$717)</f>
        <v>0</v>
      </c>
      <c r="AA194" s="123">
        <f>SUMPRODUCT(($Z$3=المنصرف!$E$3:$E$717)*1,('بيان العهد والتسويات'!$C194=المنصرف!$C$3:$C$717)*1,المنصرف!$J$3:$J$717)</f>
        <v>0</v>
      </c>
      <c r="AB194" s="121">
        <f>SUMPRODUCT(($AB$3=المنصرف!$E$3:$E$717)*1,('بيان العهد والتسويات'!$C194=المنصرف!$C$3:$C$717)*1,المنصرف!$G$3:$G$717)</f>
        <v>0</v>
      </c>
      <c r="AC194" s="122">
        <f>SUMPRODUCT(($AB$3=المنصرف!$E$3:$E$717)*1,('بيان العهد والتسويات'!$C194=المنصرف!$C$3:$C$717)*1,المنصرف!$J$3:$J$717)</f>
        <v>0</v>
      </c>
      <c r="AD194" s="124">
        <f>SUMPRODUCT(($AD$3=المنصرف!$E$3:$E$717)*1,('بيان العهد والتسويات'!$C194=المنصرف!$C$3:$C$717)*1,المنصرف!$G$3:$G$717)</f>
        <v>0</v>
      </c>
      <c r="AE194" s="123">
        <f>SUMPRODUCT(($AD$3=المنصرف!$E$3:$E$717)*1,('بيان العهد والتسويات'!$C194=المنصرف!$C$3:$C$717)*1,المنصرف!$J$3:$J$717)</f>
        <v>0</v>
      </c>
      <c r="AF194" s="121">
        <f>SUMPRODUCT(($AF$3=المنصرف!$E$3:$E$717)*1,('بيان العهد والتسويات'!$C194=المنصرف!$C$3:$C$717)*1,المنصرف!$G$3:$G$717)</f>
        <v>0</v>
      </c>
      <c r="AG194" s="122">
        <f>SUMPRODUCT(($AF$3=المنصرف!$E$3:$E$717)*1,('بيان العهد والتسويات'!$C194=المنصرف!$C$3:$C$717)*1,المنصرف!$J$3:$J$717)</f>
        <v>0</v>
      </c>
      <c r="AH194" s="124">
        <f>SUMPRODUCT(($AH$3=المنصرف!$E$3:$E$717)*1,('بيان العهد والتسويات'!$C194=المنصرف!$C$3:$C$717)*1,المنصرف!$G$3:$G$717)</f>
        <v>0</v>
      </c>
      <c r="AI194" s="123">
        <f>SUMPRODUCT(($AH$3=المنصرف!$E$3:$E$717)*1,('بيان العهد والتسويات'!$C194=المنصرف!$C$3:$C$717)*1,المنصرف!$J$3:$J$717)</f>
        <v>0</v>
      </c>
      <c r="AJ194" s="145">
        <f>SUMPRODUCT((AJ$3=المنصرف!$E$3:$E$717)*1,('بيان العهد والتسويات'!$C194=المنصرف!$C$3:$C$717)*1,المنصرف!$G$3:$G$717)</f>
        <v>0</v>
      </c>
      <c r="AK194" s="145">
        <f>SUMPRODUCT((AJ$3=المنصرف!$E$3:$E$717)*1,('بيان العهد والتسويات'!$C194=المنصرف!$C$3:$C$717)*1,المنصرف!$J$3:$J$717)</f>
        <v>0</v>
      </c>
      <c r="AL194" s="161">
        <f>SUMPRODUCT((AL$3=المنصرف!$E$3:$E$717)*1,('بيان العهد والتسويات'!$C194=المنصرف!$C$3:$C$717)*1,المنصرف!$G$3:$G$717)</f>
        <v>0</v>
      </c>
      <c r="AM194" s="161">
        <f>SUMPRODUCT((AL$3=المنصرف!$E$3:$E$717)*1,('بيان العهد والتسويات'!$C194=المنصرف!$C$3:$C$717)*1,المنصرف!$J$3:$J$717)</f>
        <v>0</v>
      </c>
      <c r="AN194" s="160">
        <f>SUMPRODUCT((AN$3=المنصرف!$E$3:$E$717)*1,('بيان العهد والتسويات'!$C194=المنصرف!$C$3:$C$717)*1,المنصرف!$G$3:$G$717)</f>
        <v>0</v>
      </c>
      <c r="AO194" s="160">
        <f>SUMPRODUCT((AN$3=المنصرف!$E$3:$E$717)*1,('بيان العهد والتسويات'!$C194=المنصرف!$C$3:$C$717)*1,المنصرف!$J$3:$J$717)</f>
        <v>0</v>
      </c>
      <c r="AP194" s="160">
        <f>SUMPRODUCT((AP$3=المنصرف!$E$3:$E$717)*1,('بيان العهد والتسويات'!$C194=المنصرف!$C$3:$C$717)*1,المنصرف!$G$3:$G$717)</f>
        <v>0</v>
      </c>
      <c r="AQ194" s="160">
        <f>SUMPRODUCT((AP$3=المنصرف!$E$3:$E$717)*1,('بيان العهد والتسويات'!$C194=المنصرف!$C$3:$C$717)*1,المنصرف!$J$3:$J$717)</f>
        <v>0</v>
      </c>
      <c r="AR194" s="160">
        <f>SUMPRODUCT((AR$3=المنصرف!$E$3:$E$717)*1,('بيان العهد والتسويات'!$C194=المنصرف!$C$3:$C$717)*1,المنصرف!$G$3:$G$717)</f>
        <v>0</v>
      </c>
      <c r="AS194" s="160">
        <f>SUMPRODUCT((AR$3=المنصرف!$E$3:$E$717)*1,('بيان العهد والتسويات'!$C194=المنصرف!$C$3:$C$717)*1,المنصرف!$J$3:$J$717)</f>
        <v>0</v>
      </c>
      <c r="AT194" s="160">
        <f>SUMPRODUCT((AT$3=المنصرف!$E$3:$E$717)*1,('بيان العهد والتسويات'!$C194=المنصرف!$C$3:$C$717)*1,المنصرف!$G$3:$G$717)</f>
        <v>0</v>
      </c>
      <c r="AU194" s="160">
        <f>SUMPRODUCT((AT$3=المنصرف!$E$3:$E$717)*1,('بيان العهد والتسويات'!$C194=المنصرف!$C$3:$C$717)*1,المنصرف!$J$3:$J$717)</f>
        <v>0</v>
      </c>
      <c r="AV194" s="160">
        <f>SUMPRODUCT((AV$3=المنصرف!$E$3:$E$717)*1,('بيان العهد والتسويات'!$C194=المنصرف!$C$3:$C$717)*1,المنصرف!$G$3:$G$717)</f>
        <v>0</v>
      </c>
      <c r="AW194" s="160">
        <f>SUMPRODUCT((AV$3=المنصرف!$E$3:$E$717)*1,('بيان العهد والتسويات'!$C194=المنصرف!$C$3:$C$717)*1,المنصرف!$J$3:$J$717)</f>
        <v>0</v>
      </c>
      <c r="AX194" s="160">
        <f>SUMPRODUCT((AX$3=المنصرف!$E$3:$E$717)*1,('بيان العهد والتسويات'!$C194=المنصرف!$C$3:$C$717)*1,المنصرف!$G$3:$G$717)</f>
        <v>0</v>
      </c>
      <c r="AY194" s="160">
        <f>SUMPRODUCT((AX$3=المنصرف!$E$3:$E$717)*1,('بيان العهد والتسويات'!$C194=المنصرف!$C$3:$C$717)*1,المنصرف!$J$3:$J$717)</f>
        <v>0</v>
      </c>
      <c r="AZ194" s="160">
        <f>SUMPRODUCT((AZ$3=المنصرف!$E$3:$E$717)*1,('بيان العهد والتسويات'!$C194=المنصرف!$C$3:$C$717)*1,المنصرف!$G$3:$G$717)</f>
        <v>0</v>
      </c>
      <c r="BA194" s="160">
        <f>SUMPRODUCT((AZ$3=المنصرف!$E$3:$E$717)*1,('بيان العهد والتسويات'!$C194=المنصرف!$C$3:$C$717)*1,المنصرف!$J$3:$J$717)</f>
        <v>0</v>
      </c>
      <c r="BB194" s="160">
        <f>SUMPRODUCT((BB$3=المنصرف!$E$3:$E$717)*1,('بيان العهد والتسويات'!$C194=المنصرف!$C$3:$C$717)*1,المنصرف!$G$3:$G$717)</f>
        <v>0</v>
      </c>
      <c r="BC194" s="160">
        <f>SUMPRODUCT((BB$3=المنصرف!$E$3:$E$717)*1,('بيان العهد والتسويات'!$C194=المنصرف!$C$3:$C$717)*1,المنصرف!$J$3:$J$717)</f>
        <v>0</v>
      </c>
      <c r="BD194" s="160">
        <f>SUMPRODUCT((BD$3=المنصرف!$E$3:$E$717)*1,('بيان العهد والتسويات'!$C194=المنصرف!$C$3:$C$717)*1,المنصرف!$G$3:$G$717)</f>
        <v>0</v>
      </c>
      <c r="BE194" s="160">
        <f>SUMPRODUCT((BD$3=المنصرف!$E$3:$E$717)*1,('بيان العهد والتسويات'!$C194=المنصرف!$C$3:$C$717)*1,المنصرف!$J$3:$J$717)</f>
        <v>0</v>
      </c>
      <c r="BF194" s="160">
        <f>SUMPRODUCT((BF$3=المنصرف!$E$3:$E$717)*1,('بيان العهد والتسويات'!$C194=المنصرف!$C$3:$C$717)*1,المنصرف!$G$3:$G$717)</f>
        <v>0</v>
      </c>
      <c r="BG194" s="160">
        <f>SUMPRODUCT((BF$3=المنصرف!$E$3:$E$717)*1,('بيان العهد والتسويات'!$C194=المنصرف!$C$3:$C$717)*1,المنصرف!$J$3:$J$717)</f>
        <v>0</v>
      </c>
      <c r="BH194" s="160">
        <f>SUMPRODUCT((BH$3=المنصرف!$E$3:$E$717)*1,('بيان العهد والتسويات'!$C194=المنصرف!$C$3:$C$717)*1,المنصرف!$G$3:$G$717)</f>
        <v>0</v>
      </c>
      <c r="BI194" s="160">
        <f>SUMPRODUCT((BH$3=المنصرف!$E$3:$E$717)*1,('بيان العهد والتسويات'!$C194=المنصرف!$C$3:$C$717)*1,المنصرف!$J$3:$J$717)</f>
        <v>0</v>
      </c>
      <c r="BJ194" s="160">
        <f>SUMPRODUCT((BJ$3=المنصرف!$E$3:$E$717)*1,('بيان العهد والتسويات'!$C194=المنصرف!$C$3:$C$717)*1,المنصرف!$G$3:$G$717)</f>
        <v>0</v>
      </c>
      <c r="BK194" s="160">
        <f>SUMPRODUCT((BJ$3=المنصرف!$E$3:$E$717)*1,('بيان العهد والتسويات'!$C194=المنصرف!$C$3:$C$717)*1,المنصرف!$J$3:$J$717)</f>
        <v>0</v>
      </c>
      <c r="BL194" s="160">
        <f>SUMPRODUCT((BL$3=المنصرف!$E$3:$E$717)*1,('بيان العهد والتسويات'!$C194=المنصرف!$C$3:$C$717)*1,المنصرف!$G$3:$G$717)</f>
        <v>0</v>
      </c>
      <c r="BM194" s="160">
        <f>SUMPRODUCT((BL$3=المنصرف!$E$3:$E$717)*1,('بيان العهد والتسويات'!$C194=المنصرف!$C$3:$C$717)*1,المنصرف!$J$3:$J$717)</f>
        <v>0</v>
      </c>
      <c r="BN194" s="160">
        <f>SUMPRODUCT((BN$3=المنصرف!$E$3:$E$717)*1,('بيان العهد والتسويات'!$C194=المنصرف!$C$3:$C$717)*1,المنصرف!$G$3:$G$717)</f>
        <v>0</v>
      </c>
      <c r="BO194" s="160">
        <f>SUMPRODUCT((BN$3=المنصرف!$E$3:$E$717)*1,('بيان العهد والتسويات'!$C194=المنصرف!$C$3:$C$717)*1,المنصرف!$J$3:$J$717)</f>
        <v>0</v>
      </c>
      <c r="BP194" s="160">
        <f>SUMPRODUCT((BP$3=المنصرف!$E$3:$E$717)*1,('بيان العهد والتسويات'!$C194=المنصرف!$C$3:$C$717)*1,المنصرف!$G$3:$G$717)</f>
        <v>0</v>
      </c>
      <c r="BQ194" s="160">
        <f>SUMPRODUCT((BP$3=المنصرف!$E$3:$E$717)*1,('بيان العهد والتسويات'!$C194=المنصرف!$C$3:$C$717)*1,المنصرف!$J$3:$J$717)</f>
        <v>0</v>
      </c>
      <c r="BR194" s="160">
        <f>SUMPRODUCT((BR$3=المنصرف!$E$3:$E$717)*1,('بيان العهد والتسويات'!$C194=المنصرف!$C$3:$C$717)*1,المنصرف!$G$3:$G$717)</f>
        <v>0</v>
      </c>
      <c r="BS194" s="160">
        <f>SUMPRODUCT((BR$3=المنصرف!$E$3:$E$717)*1,('بيان العهد والتسويات'!$C194=المنصرف!$C$3:$C$717)*1,المنصرف!$J$3:$J$717)</f>
        <v>0</v>
      </c>
      <c r="BT194" s="160">
        <f>SUMPRODUCT((BT$3=المنصرف!$E$3:$E$717)*1,('بيان العهد والتسويات'!$C194=المنصرف!$C$3:$C$717)*1,المنصرف!$G$3:$G$717)</f>
        <v>0</v>
      </c>
      <c r="BU194" s="160">
        <f>SUMPRODUCT((BT$3=المنصرف!$E$3:$E$717)*1,('بيان العهد والتسويات'!$C194=المنصرف!$C$3:$C$717)*1,المنصرف!$J$3:$J$717)</f>
        <v>0</v>
      </c>
      <c r="BV194" s="160">
        <f>SUMPRODUCT((BV$3=المنصرف!$E$3:$E$717)*1,('بيان العهد والتسويات'!$C194=المنصرف!$C$3:$C$717)*1,المنصرف!$G$3:$G$717)</f>
        <v>0</v>
      </c>
      <c r="BW194" s="160">
        <f>SUMPRODUCT((BV$3=المنصرف!$E$3:$E$717)*1,('بيان العهد والتسويات'!$C194=المنصرف!$C$3:$C$717)*1,المنصرف!$J$3:$J$717)</f>
        <v>0</v>
      </c>
      <c r="BX194" s="160">
        <f>SUMPRODUCT((BX$3=المنصرف!$E$3:$E$717)*1,('بيان العهد والتسويات'!$C194=المنصرف!$C$3:$C$717)*1,المنصرف!$G$3:$G$717)</f>
        <v>0</v>
      </c>
      <c r="BY194" s="160">
        <f>SUMPRODUCT((BX$3=المنصرف!$E$3:$E$717)*1,('بيان العهد والتسويات'!$C194=المنصرف!$C$3:$C$717)*1,المنصرف!$J$3:$J$717)</f>
        <v>0</v>
      </c>
      <c r="BZ194" s="160">
        <f>SUMPRODUCT((BZ$3=المنصرف!$E$3:$E$717)*1,('بيان العهد والتسويات'!$C194=المنصرف!$C$3:$C$717)*1,المنصرف!$G$3:$G$717)</f>
        <v>0</v>
      </c>
      <c r="CA194" s="160">
        <f>SUMPRODUCT((BZ$3=المنصرف!$E$3:$E$717)*1,('بيان العهد والتسويات'!$C194=المنصرف!$C$3:$C$717)*1,المنصرف!$J$3:$J$717)</f>
        <v>0</v>
      </c>
      <c r="CB194" s="160">
        <f>SUMPRODUCT((CB$3=المنصرف!$E$3:$E$717)*1,('بيان العهد والتسويات'!$C194=المنصرف!$C$3:$C$717)*1,المنصرف!$G$3:$G$717)</f>
        <v>0</v>
      </c>
      <c r="CC194" s="160">
        <f>SUMPRODUCT((CB$3=المنصرف!$E$3:$E$717)*1,('بيان العهد والتسويات'!$C194=المنصرف!$C$3:$C$717)*1,المنصرف!$J$3:$J$717)</f>
        <v>0</v>
      </c>
      <c r="CD194" s="160">
        <f>SUMPRODUCT((CD$3=المنصرف!$E$3:$E$717)*1,('بيان العهد والتسويات'!$C194=المنصرف!$C$3:$C$717)*1,المنصرف!$G$3:$G$717)</f>
        <v>0</v>
      </c>
      <c r="CE194" s="160">
        <f>SUMPRODUCT((CD$3=المنصرف!$E$3:$E$717)*1,('بيان العهد والتسويات'!$C194=المنصرف!$C$3:$C$717)*1,المنصرف!$J$3:$J$717)</f>
        <v>0</v>
      </c>
      <c r="CF194" s="160">
        <f>SUMPRODUCT((CF$3=المنصرف!$E$3:$E$717)*1,('بيان العهد والتسويات'!$C194=المنصرف!$C$3:$C$717)*1,المنصرف!$G$3:$G$717)</f>
        <v>0</v>
      </c>
      <c r="CG194" s="160">
        <f>SUMPRODUCT((CF$3=المنصرف!$E$3:$E$717)*1,('بيان العهد والتسويات'!$C194=المنصرف!$C$3:$C$717)*1,المنصرف!$J$3:$J$717)</f>
        <v>0</v>
      </c>
      <c r="CH194" s="160">
        <f>SUMPRODUCT((CH$3=المنصرف!$E$3:$E$717)*1,('بيان العهد والتسويات'!$C194=المنصرف!$C$3:$C$717)*1,المنصرف!$G$3:$G$717)</f>
        <v>0</v>
      </c>
      <c r="CI194" s="160">
        <f>SUMPRODUCT((CH$3=المنصرف!$E$3:$E$717)*1,('بيان العهد والتسويات'!$C194=المنصرف!$C$3:$C$717)*1,المنصرف!$J$3:$J$717)</f>
        <v>0</v>
      </c>
      <c r="CJ194" s="160">
        <f>SUMPRODUCT((CJ$3=المنصرف!$E$3:$E$717)*1,('بيان العهد والتسويات'!$C194=المنصرف!$C$3:$C$717)*1,المنصرف!$G$3:$G$717)</f>
        <v>0</v>
      </c>
      <c r="CK194" s="160">
        <f>SUMPRODUCT((CJ$3=المنصرف!$E$3:$E$717)*1,('بيان العهد والتسويات'!$C194=المنصرف!$C$3:$C$717)*1,المنصرف!$J$3:$J$717)</f>
        <v>0</v>
      </c>
      <c r="CL194" s="160">
        <f>SUMPRODUCT((CL$3=المنصرف!$E$3:$E$717)*1,('بيان العهد والتسويات'!$C194=المنصرف!$C$3:$C$717)*1,المنصرف!$G$3:$G$717)</f>
        <v>0</v>
      </c>
      <c r="CM194" s="160">
        <f>SUMPRODUCT((CL$3=المنصرف!$E$3:$E$717)*1,('بيان العهد والتسويات'!$C194=المنصرف!$C$3:$C$717)*1,المنصرف!$J$3:$J$717)</f>
        <v>0</v>
      </c>
      <c r="CN194" s="160">
        <f>SUMPRODUCT((CN$3=المنصرف!$E$3:$E$717)*1,('بيان العهد والتسويات'!$C194=المنصرف!$C$3:$C$717)*1,المنصرف!$G$3:$G$717)</f>
        <v>0</v>
      </c>
      <c r="CO194" s="160">
        <f>SUMPRODUCT((CN$3=المنصرف!$E$3:$E$717)*1,('بيان العهد والتسويات'!$C194=المنصرف!$C$3:$C$717)*1,المنصرف!$J$3:$J$717)</f>
        <v>0</v>
      </c>
      <c r="CP194" s="160">
        <f>SUMPRODUCT((CP$3=المنصرف!$E$3:$E$717)*1,('بيان العهد والتسويات'!$C194=المنصرف!$C$3:$C$717)*1,المنصرف!$G$3:$G$717)</f>
        <v>0</v>
      </c>
      <c r="CQ194" s="160">
        <f>SUMPRODUCT((CP$3=المنصرف!$E$3:$E$717)*1,('بيان العهد والتسويات'!$C194=المنصرف!$C$3:$C$717)*1,المنصرف!$J$3:$J$717)</f>
        <v>0</v>
      </c>
      <c r="CR194" s="160">
        <f>SUMPRODUCT((CR$3=المنصرف!$E$3:$E$717)*1,('بيان العهد والتسويات'!$C194=المنصرف!$C$3:$C$717)*1,المنصرف!$G$3:$G$717)</f>
        <v>0</v>
      </c>
      <c r="CS194" s="160">
        <f>SUMPRODUCT((CR$3=المنصرف!$E$3:$E$717)*1,('بيان العهد والتسويات'!$C194=المنصرف!$C$3:$C$717)*1,المنصرف!$J$3:$J$717)</f>
        <v>0</v>
      </c>
      <c r="CT194" s="160">
        <f>SUMPRODUCT((CT$3=المنصرف!$E$3:$E$717)*1,('بيان العهد والتسويات'!$C194=المنصرف!$C$3:$C$717)*1,المنصرف!$G$3:$G$717)</f>
        <v>0</v>
      </c>
      <c r="CU194" s="160">
        <f>SUMPRODUCT((CT$3=المنصرف!$E$3:$E$717)*1,('بيان العهد والتسويات'!$C194=المنصرف!$C$3:$C$717)*1,المنصرف!$J$3:$J$717)</f>
        <v>0</v>
      </c>
      <c r="CV194" s="160">
        <f>SUMPRODUCT((CV$3=المنصرف!$E$3:$E$717)*1,('بيان العهد والتسويات'!$C194=المنصرف!$C$3:$C$717)*1,المنصرف!$G$3:$G$717)</f>
        <v>0</v>
      </c>
      <c r="CW194" s="160">
        <f>SUMPRODUCT((CV$3=المنصرف!$E$3:$E$717)*1,('بيان العهد والتسويات'!$C194=المنصرف!$C$3:$C$717)*1,المنصرف!$J$3:$J$717)</f>
        <v>0</v>
      </c>
      <c r="CX194" s="160">
        <f>SUMPRODUCT((CX$3=المنصرف!$E$3:$E$717)*1,('بيان العهد والتسويات'!$C194=المنصرف!$C$3:$C$717)*1,المنصرف!$G$3:$G$717)</f>
        <v>0</v>
      </c>
      <c r="CY194" s="160">
        <f>SUMPRODUCT((CX$3=المنصرف!$E$3:$E$717)*1,('بيان العهد والتسويات'!$C194=المنصرف!$C$3:$C$717)*1,المنصرف!$J$3:$J$717)</f>
        <v>0</v>
      </c>
      <c r="CZ194" s="160">
        <f>SUMPRODUCT((CZ$3=المنصرف!$E$3:$E$717)*1,('بيان العهد والتسويات'!$C194=المنصرف!$C$3:$C$717)*1,المنصرف!$G$3:$G$717)</f>
        <v>0</v>
      </c>
      <c r="DA194" s="160">
        <f>SUMPRODUCT((CZ$3=المنصرف!$E$3:$E$717)*1,('بيان العهد والتسويات'!$C194=المنصرف!$C$3:$C$717)*1,المنصرف!$J$3:$J$717)</f>
        <v>0</v>
      </c>
    </row>
    <row r="195" spans="3:105" ht="20.25" x14ac:dyDescent="0.15">
      <c r="C195" s="134">
        <v>46027</v>
      </c>
      <c r="D195" s="121">
        <f>SUMPRODUCT(($D$3=المنصرف!$E$3:$E$717)*1,('بيان العهد والتسويات'!$C195=المنصرف!$C$3:$C$717)*1,المنصرف!$G$3:$G$717)</f>
        <v>0</v>
      </c>
      <c r="E195" s="122">
        <f>SUMPRODUCT(($D$3=المنصرف!$E$3:$E$717)*1,('بيان العهد والتسويات'!$C195=المنصرف!$C$3:$C$717)*1,المنصرف!$J$3:$J$717)</f>
        <v>0</v>
      </c>
      <c r="F195" s="124">
        <f>SUMPRODUCT(($F$3=المنصرف!$E$3:$E$717)*1,('بيان العهد والتسويات'!$C195=المنصرف!$C$3:$C$717)*1,المنصرف!$G$3:$G$717)</f>
        <v>0</v>
      </c>
      <c r="G195" s="123">
        <f>SUMPRODUCT(($F$3=المنصرف!$E$3:$E$717)*1,('بيان العهد والتسويات'!$C195=المنصرف!$C$3:$C$717)*1,المنصرف!$J$3:$J$717)</f>
        <v>0</v>
      </c>
      <c r="H195" s="121">
        <f>SUMPRODUCT(($H$3=المنصرف!$E$3:$E$717)*1,('بيان العهد والتسويات'!$C195=المنصرف!$C$3:$C$717)*1,المنصرف!$G$3:$G$717)</f>
        <v>0</v>
      </c>
      <c r="I195" s="122">
        <f>SUMPRODUCT(($H$3=المنصرف!$E$3:$E$717)*1,('بيان العهد والتسويات'!$C195=المنصرف!$C$3:$C$717)*1,المنصرف!$J$3:$J$717)</f>
        <v>0</v>
      </c>
      <c r="J195" s="124">
        <f>SUMPRODUCT(($J$3=المنصرف!$E$3:$E$717)*1,('بيان العهد والتسويات'!$C195=المنصرف!$C$3:$C$717)*1,المنصرف!$G$3:$G$717)</f>
        <v>0</v>
      </c>
      <c r="K195" s="123">
        <f>SUMPRODUCT(($J$3=المنصرف!$E$3:$E$717)*1,('بيان العهد والتسويات'!$C195=المنصرف!$C$3:$C$717)*1,المنصرف!$J$3:$J$717)</f>
        <v>0</v>
      </c>
      <c r="L195" s="121">
        <f>SUMPRODUCT(($L$3=المنصرف!$E$3:$E$717)*1,('بيان العهد والتسويات'!$C195=المنصرف!$C$3:$C$717)*1,المنصرف!$G$3:$G$717)</f>
        <v>0</v>
      </c>
      <c r="M195" s="122">
        <f>SUMPRODUCT(($L$3=المنصرف!$E$3:$E$717)*1,('بيان العهد والتسويات'!$C195=المنصرف!$C$3:$C$717)*1,المنصرف!$J$3:$J$717)</f>
        <v>0</v>
      </c>
      <c r="N195" s="124">
        <f>SUMPRODUCT(($N$3=المنصرف!$E$3:$E$717)*1,('بيان العهد والتسويات'!$C195=المنصرف!$C$3:$C$717)*1,المنصرف!$G$3:$G$717)</f>
        <v>0</v>
      </c>
      <c r="O195" s="123">
        <f>SUMPRODUCT(($N$3=المنصرف!$E$3:$E$717)*1,('بيان العهد والتسويات'!$C195=المنصرف!$C$3:$C$717)*1,المنصرف!$J$3:$J$717)</f>
        <v>0</v>
      </c>
      <c r="P195" s="121">
        <f>SUMPRODUCT(($P$3=المنصرف!$E$3:$E$717)*1,('بيان العهد والتسويات'!$C195=المنصرف!$C$3:$C$717)*1,المنصرف!$G$3:$G$717)</f>
        <v>0</v>
      </c>
      <c r="Q195" s="122">
        <f>SUMPRODUCT(($P$3=المنصرف!$E$3:$E$717)*1,('بيان العهد والتسويات'!$C195=المنصرف!$C$3:$C$717)*1,المنصرف!$J$3:$J$717)</f>
        <v>0</v>
      </c>
      <c r="R195" s="124">
        <f>SUMPRODUCT(($R$3=المنصرف!$E$3:$E$717)*1,('بيان العهد والتسويات'!$C195=المنصرف!$C$3:$C$717)*1,المنصرف!$G$3:$G$717)</f>
        <v>0</v>
      </c>
      <c r="S195" s="123">
        <f>SUMPRODUCT(($R$3=المنصرف!$E$3:$E$717)*1,('بيان العهد والتسويات'!$C195=المنصرف!$C$3:$C$717)*1,المنصرف!$J$3:$J$717)</f>
        <v>0</v>
      </c>
      <c r="T195" s="121">
        <f>SUMPRODUCT(($T$3=المنصرف!$E$3:$E$717)*1,('بيان العهد والتسويات'!$C195=المنصرف!$C$3:$C$717)*1,المنصرف!$G$3:$G$717)</f>
        <v>0</v>
      </c>
      <c r="U195" s="122">
        <f>SUMPRODUCT(($T$3=المنصرف!$E$3:$E$717)*1,('بيان العهد والتسويات'!$C195=المنصرف!$C$3:$C$717)*1,المنصرف!$J$3:$J$717)</f>
        <v>0</v>
      </c>
      <c r="V195" s="124">
        <f>SUMPRODUCT(($V$3=المنصرف!$E$3:$E$717)*1,('بيان العهد والتسويات'!$C195=المنصرف!$C$3:$C$717)*1,المنصرف!$G$3:$G$717)</f>
        <v>0</v>
      </c>
      <c r="W195" s="123">
        <f>SUMPRODUCT(($V$3=المنصرف!$E$3:$E$717)*1,('بيان العهد والتسويات'!$C195=المنصرف!$C$3:$C$717)*1,المنصرف!$J$3:$J$717)</f>
        <v>0</v>
      </c>
      <c r="X195" s="121">
        <f>SUMPRODUCT(($X$3=المنصرف!$E$3:$E$717)*1,('بيان العهد والتسويات'!$C195=المنصرف!$C$3:$C$717)*1,المنصرف!$G$3:$G$717)</f>
        <v>0</v>
      </c>
      <c r="Y195" s="122">
        <f>SUMPRODUCT(($X$3=المنصرف!$E$3:$E$717)*1,('بيان العهد والتسويات'!$C195=المنصرف!$C$3:$C$717)*1,المنصرف!$J$3:$J$717)</f>
        <v>0</v>
      </c>
      <c r="Z195" s="124">
        <f>SUMPRODUCT(($Z$3=المنصرف!$E$3:$E$717)*1,('بيان العهد والتسويات'!$C195=المنصرف!$C$3:$C$717)*1,المنصرف!$G$3:$G$717)</f>
        <v>0</v>
      </c>
      <c r="AA195" s="123">
        <f>SUMPRODUCT(($Z$3=المنصرف!$E$3:$E$717)*1,('بيان العهد والتسويات'!$C195=المنصرف!$C$3:$C$717)*1,المنصرف!$J$3:$J$717)</f>
        <v>0</v>
      </c>
      <c r="AB195" s="121">
        <f>SUMPRODUCT(($AB$3=المنصرف!$E$3:$E$717)*1,('بيان العهد والتسويات'!$C195=المنصرف!$C$3:$C$717)*1,المنصرف!$G$3:$G$717)</f>
        <v>0</v>
      </c>
      <c r="AC195" s="122">
        <f>SUMPRODUCT(($AB$3=المنصرف!$E$3:$E$717)*1,('بيان العهد والتسويات'!$C195=المنصرف!$C$3:$C$717)*1,المنصرف!$J$3:$J$717)</f>
        <v>0</v>
      </c>
      <c r="AD195" s="124">
        <f>SUMPRODUCT(($AD$3=المنصرف!$E$3:$E$717)*1,('بيان العهد والتسويات'!$C195=المنصرف!$C$3:$C$717)*1,المنصرف!$G$3:$G$717)</f>
        <v>0</v>
      </c>
      <c r="AE195" s="123">
        <f>SUMPRODUCT(($AD$3=المنصرف!$E$3:$E$717)*1,('بيان العهد والتسويات'!$C195=المنصرف!$C$3:$C$717)*1,المنصرف!$J$3:$J$717)</f>
        <v>0</v>
      </c>
      <c r="AF195" s="121">
        <f>SUMPRODUCT(($AF$3=المنصرف!$E$3:$E$717)*1,('بيان العهد والتسويات'!$C195=المنصرف!$C$3:$C$717)*1,المنصرف!$G$3:$G$717)</f>
        <v>0</v>
      </c>
      <c r="AG195" s="122">
        <f>SUMPRODUCT(($AF$3=المنصرف!$E$3:$E$717)*1,('بيان العهد والتسويات'!$C195=المنصرف!$C$3:$C$717)*1,المنصرف!$J$3:$J$717)</f>
        <v>0</v>
      </c>
      <c r="AH195" s="124">
        <f>SUMPRODUCT(($AH$3=المنصرف!$E$3:$E$717)*1,('بيان العهد والتسويات'!$C195=المنصرف!$C$3:$C$717)*1,المنصرف!$G$3:$G$717)</f>
        <v>0</v>
      </c>
      <c r="AI195" s="123">
        <f>SUMPRODUCT(($AH$3=المنصرف!$E$3:$E$717)*1,('بيان العهد والتسويات'!$C195=المنصرف!$C$3:$C$717)*1,المنصرف!$J$3:$J$717)</f>
        <v>0</v>
      </c>
      <c r="AJ195" s="145">
        <f>SUMPRODUCT((AJ$3=المنصرف!$E$3:$E$717)*1,('بيان العهد والتسويات'!$C195=المنصرف!$C$3:$C$717)*1,المنصرف!$G$3:$G$717)</f>
        <v>0</v>
      </c>
      <c r="AK195" s="145">
        <f>SUMPRODUCT((AJ$3=المنصرف!$E$3:$E$717)*1,('بيان العهد والتسويات'!$C195=المنصرف!$C$3:$C$717)*1,المنصرف!$J$3:$J$717)</f>
        <v>0</v>
      </c>
      <c r="AL195" s="161">
        <f>SUMPRODUCT((AL$3=المنصرف!$E$3:$E$717)*1,('بيان العهد والتسويات'!$C195=المنصرف!$C$3:$C$717)*1,المنصرف!$G$3:$G$717)</f>
        <v>0</v>
      </c>
      <c r="AM195" s="161">
        <f>SUMPRODUCT((AL$3=المنصرف!$E$3:$E$717)*1,('بيان العهد والتسويات'!$C195=المنصرف!$C$3:$C$717)*1,المنصرف!$J$3:$J$717)</f>
        <v>0</v>
      </c>
      <c r="AN195" s="160">
        <f>SUMPRODUCT((AN$3=المنصرف!$E$3:$E$717)*1,('بيان العهد والتسويات'!$C195=المنصرف!$C$3:$C$717)*1,المنصرف!$G$3:$G$717)</f>
        <v>0</v>
      </c>
      <c r="AO195" s="160">
        <f>SUMPRODUCT((AN$3=المنصرف!$E$3:$E$717)*1,('بيان العهد والتسويات'!$C195=المنصرف!$C$3:$C$717)*1,المنصرف!$J$3:$J$717)</f>
        <v>0</v>
      </c>
      <c r="AP195" s="160">
        <f>SUMPRODUCT((AP$3=المنصرف!$E$3:$E$717)*1,('بيان العهد والتسويات'!$C195=المنصرف!$C$3:$C$717)*1,المنصرف!$G$3:$G$717)</f>
        <v>0</v>
      </c>
      <c r="AQ195" s="160">
        <f>SUMPRODUCT((AP$3=المنصرف!$E$3:$E$717)*1,('بيان العهد والتسويات'!$C195=المنصرف!$C$3:$C$717)*1,المنصرف!$J$3:$J$717)</f>
        <v>0</v>
      </c>
      <c r="AR195" s="160">
        <f>SUMPRODUCT((AR$3=المنصرف!$E$3:$E$717)*1,('بيان العهد والتسويات'!$C195=المنصرف!$C$3:$C$717)*1,المنصرف!$G$3:$G$717)</f>
        <v>0</v>
      </c>
      <c r="AS195" s="160">
        <f>SUMPRODUCT((AR$3=المنصرف!$E$3:$E$717)*1,('بيان العهد والتسويات'!$C195=المنصرف!$C$3:$C$717)*1,المنصرف!$J$3:$J$717)</f>
        <v>0</v>
      </c>
      <c r="AT195" s="160">
        <f>SUMPRODUCT((AT$3=المنصرف!$E$3:$E$717)*1,('بيان العهد والتسويات'!$C195=المنصرف!$C$3:$C$717)*1,المنصرف!$G$3:$G$717)</f>
        <v>0</v>
      </c>
      <c r="AU195" s="160">
        <f>SUMPRODUCT((AT$3=المنصرف!$E$3:$E$717)*1,('بيان العهد والتسويات'!$C195=المنصرف!$C$3:$C$717)*1,المنصرف!$J$3:$J$717)</f>
        <v>0</v>
      </c>
      <c r="AV195" s="160">
        <f>SUMPRODUCT((AV$3=المنصرف!$E$3:$E$717)*1,('بيان العهد والتسويات'!$C195=المنصرف!$C$3:$C$717)*1,المنصرف!$G$3:$G$717)</f>
        <v>0</v>
      </c>
      <c r="AW195" s="160">
        <f>SUMPRODUCT((AV$3=المنصرف!$E$3:$E$717)*1,('بيان العهد والتسويات'!$C195=المنصرف!$C$3:$C$717)*1,المنصرف!$J$3:$J$717)</f>
        <v>0</v>
      </c>
      <c r="AX195" s="160">
        <f>SUMPRODUCT((AX$3=المنصرف!$E$3:$E$717)*1,('بيان العهد والتسويات'!$C195=المنصرف!$C$3:$C$717)*1,المنصرف!$G$3:$G$717)</f>
        <v>0</v>
      </c>
      <c r="AY195" s="160">
        <f>SUMPRODUCT((AX$3=المنصرف!$E$3:$E$717)*1,('بيان العهد والتسويات'!$C195=المنصرف!$C$3:$C$717)*1,المنصرف!$J$3:$J$717)</f>
        <v>0</v>
      </c>
      <c r="AZ195" s="160">
        <f>SUMPRODUCT((AZ$3=المنصرف!$E$3:$E$717)*1,('بيان العهد والتسويات'!$C195=المنصرف!$C$3:$C$717)*1,المنصرف!$G$3:$G$717)</f>
        <v>0</v>
      </c>
      <c r="BA195" s="160">
        <f>SUMPRODUCT((AZ$3=المنصرف!$E$3:$E$717)*1,('بيان العهد والتسويات'!$C195=المنصرف!$C$3:$C$717)*1,المنصرف!$J$3:$J$717)</f>
        <v>0</v>
      </c>
      <c r="BB195" s="160">
        <f>SUMPRODUCT((BB$3=المنصرف!$E$3:$E$717)*1,('بيان العهد والتسويات'!$C195=المنصرف!$C$3:$C$717)*1,المنصرف!$G$3:$G$717)</f>
        <v>0</v>
      </c>
      <c r="BC195" s="160">
        <f>SUMPRODUCT((BB$3=المنصرف!$E$3:$E$717)*1,('بيان العهد والتسويات'!$C195=المنصرف!$C$3:$C$717)*1,المنصرف!$J$3:$J$717)</f>
        <v>0</v>
      </c>
      <c r="BD195" s="160">
        <f>SUMPRODUCT((BD$3=المنصرف!$E$3:$E$717)*1,('بيان العهد والتسويات'!$C195=المنصرف!$C$3:$C$717)*1,المنصرف!$G$3:$G$717)</f>
        <v>0</v>
      </c>
      <c r="BE195" s="160">
        <f>SUMPRODUCT((BD$3=المنصرف!$E$3:$E$717)*1,('بيان العهد والتسويات'!$C195=المنصرف!$C$3:$C$717)*1,المنصرف!$J$3:$J$717)</f>
        <v>0</v>
      </c>
      <c r="BF195" s="160">
        <f>SUMPRODUCT((BF$3=المنصرف!$E$3:$E$717)*1,('بيان العهد والتسويات'!$C195=المنصرف!$C$3:$C$717)*1,المنصرف!$G$3:$G$717)</f>
        <v>0</v>
      </c>
      <c r="BG195" s="160">
        <f>SUMPRODUCT((BF$3=المنصرف!$E$3:$E$717)*1,('بيان العهد والتسويات'!$C195=المنصرف!$C$3:$C$717)*1,المنصرف!$J$3:$J$717)</f>
        <v>0</v>
      </c>
      <c r="BH195" s="160">
        <f>SUMPRODUCT((BH$3=المنصرف!$E$3:$E$717)*1,('بيان العهد والتسويات'!$C195=المنصرف!$C$3:$C$717)*1,المنصرف!$G$3:$G$717)</f>
        <v>0</v>
      </c>
      <c r="BI195" s="160">
        <f>SUMPRODUCT((BH$3=المنصرف!$E$3:$E$717)*1,('بيان العهد والتسويات'!$C195=المنصرف!$C$3:$C$717)*1,المنصرف!$J$3:$J$717)</f>
        <v>0</v>
      </c>
      <c r="BJ195" s="160">
        <f>SUMPRODUCT((BJ$3=المنصرف!$E$3:$E$717)*1,('بيان العهد والتسويات'!$C195=المنصرف!$C$3:$C$717)*1,المنصرف!$G$3:$G$717)</f>
        <v>0</v>
      </c>
      <c r="BK195" s="160">
        <f>SUMPRODUCT((BJ$3=المنصرف!$E$3:$E$717)*1,('بيان العهد والتسويات'!$C195=المنصرف!$C$3:$C$717)*1,المنصرف!$J$3:$J$717)</f>
        <v>0</v>
      </c>
      <c r="BL195" s="160">
        <f>SUMPRODUCT((BL$3=المنصرف!$E$3:$E$717)*1,('بيان العهد والتسويات'!$C195=المنصرف!$C$3:$C$717)*1,المنصرف!$G$3:$G$717)</f>
        <v>0</v>
      </c>
      <c r="BM195" s="160">
        <f>SUMPRODUCT((BL$3=المنصرف!$E$3:$E$717)*1,('بيان العهد والتسويات'!$C195=المنصرف!$C$3:$C$717)*1,المنصرف!$J$3:$J$717)</f>
        <v>0</v>
      </c>
      <c r="BN195" s="160">
        <f>SUMPRODUCT((BN$3=المنصرف!$E$3:$E$717)*1,('بيان العهد والتسويات'!$C195=المنصرف!$C$3:$C$717)*1,المنصرف!$G$3:$G$717)</f>
        <v>0</v>
      </c>
      <c r="BO195" s="160">
        <f>SUMPRODUCT((BN$3=المنصرف!$E$3:$E$717)*1,('بيان العهد والتسويات'!$C195=المنصرف!$C$3:$C$717)*1,المنصرف!$J$3:$J$717)</f>
        <v>0</v>
      </c>
      <c r="BP195" s="160">
        <f>SUMPRODUCT((BP$3=المنصرف!$E$3:$E$717)*1,('بيان العهد والتسويات'!$C195=المنصرف!$C$3:$C$717)*1,المنصرف!$G$3:$G$717)</f>
        <v>0</v>
      </c>
      <c r="BQ195" s="160">
        <f>SUMPRODUCT((BP$3=المنصرف!$E$3:$E$717)*1,('بيان العهد والتسويات'!$C195=المنصرف!$C$3:$C$717)*1,المنصرف!$J$3:$J$717)</f>
        <v>0</v>
      </c>
      <c r="BR195" s="160">
        <f>SUMPRODUCT((BR$3=المنصرف!$E$3:$E$717)*1,('بيان العهد والتسويات'!$C195=المنصرف!$C$3:$C$717)*1,المنصرف!$G$3:$G$717)</f>
        <v>0</v>
      </c>
      <c r="BS195" s="160">
        <f>SUMPRODUCT((BR$3=المنصرف!$E$3:$E$717)*1,('بيان العهد والتسويات'!$C195=المنصرف!$C$3:$C$717)*1,المنصرف!$J$3:$J$717)</f>
        <v>0</v>
      </c>
      <c r="BT195" s="160">
        <f>SUMPRODUCT((BT$3=المنصرف!$E$3:$E$717)*1,('بيان العهد والتسويات'!$C195=المنصرف!$C$3:$C$717)*1,المنصرف!$G$3:$G$717)</f>
        <v>0</v>
      </c>
      <c r="BU195" s="160">
        <f>SUMPRODUCT((BT$3=المنصرف!$E$3:$E$717)*1,('بيان العهد والتسويات'!$C195=المنصرف!$C$3:$C$717)*1,المنصرف!$J$3:$J$717)</f>
        <v>0</v>
      </c>
      <c r="BV195" s="160">
        <f>SUMPRODUCT((BV$3=المنصرف!$E$3:$E$717)*1,('بيان العهد والتسويات'!$C195=المنصرف!$C$3:$C$717)*1,المنصرف!$G$3:$G$717)</f>
        <v>0</v>
      </c>
      <c r="BW195" s="160">
        <f>SUMPRODUCT((BV$3=المنصرف!$E$3:$E$717)*1,('بيان العهد والتسويات'!$C195=المنصرف!$C$3:$C$717)*1,المنصرف!$J$3:$J$717)</f>
        <v>0</v>
      </c>
      <c r="BX195" s="160">
        <f>SUMPRODUCT((BX$3=المنصرف!$E$3:$E$717)*1,('بيان العهد والتسويات'!$C195=المنصرف!$C$3:$C$717)*1,المنصرف!$G$3:$G$717)</f>
        <v>0</v>
      </c>
      <c r="BY195" s="160">
        <f>SUMPRODUCT((BX$3=المنصرف!$E$3:$E$717)*1,('بيان العهد والتسويات'!$C195=المنصرف!$C$3:$C$717)*1,المنصرف!$J$3:$J$717)</f>
        <v>0</v>
      </c>
      <c r="BZ195" s="160">
        <f>SUMPRODUCT((BZ$3=المنصرف!$E$3:$E$717)*1,('بيان العهد والتسويات'!$C195=المنصرف!$C$3:$C$717)*1,المنصرف!$G$3:$G$717)</f>
        <v>0</v>
      </c>
      <c r="CA195" s="160">
        <f>SUMPRODUCT((BZ$3=المنصرف!$E$3:$E$717)*1,('بيان العهد والتسويات'!$C195=المنصرف!$C$3:$C$717)*1,المنصرف!$J$3:$J$717)</f>
        <v>0</v>
      </c>
      <c r="CB195" s="160">
        <f>SUMPRODUCT((CB$3=المنصرف!$E$3:$E$717)*1,('بيان العهد والتسويات'!$C195=المنصرف!$C$3:$C$717)*1,المنصرف!$G$3:$G$717)</f>
        <v>0</v>
      </c>
      <c r="CC195" s="160">
        <f>SUMPRODUCT((CB$3=المنصرف!$E$3:$E$717)*1,('بيان العهد والتسويات'!$C195=المنصرف!$C$3:$C$717)*1,المنصرف!$J$3:$J$717)</f>
        <v>0</v>
      </c>
      <c r="CD195" s="160">
        <f>SUMPRODUCT((CD$3=المنصرف!$E$3:$E$717)*1,('بيان العهد والتسويات'!$C195=المنصرف!$C$3:$C$717)*1,المنصرف!$G$3:$G$717)</f>
        <v>0</v>
      </c>
      <c r="CE195" s="160">
        <f>SUMPRODUCT((CD$3=المنصرف!$E$3:$E$717)*1,('بيان العهد والتسويات'!$C195=المنصرف!$C$3:$C$717)*1,المنصرف!$J$3:$J$717)</f>
        <v>0</v>
      </c>
      <c r="CF195" s="160">
        <f>SUMPRODUCT((CF$3=المنصرف!$E$3:$E$717)*1,('بيان العهد والتسويات'!$C195=المنصرف!$C$3:$C$717)*1,المنصرف!$G$3:$G$717)</f>
        <v>0</v>
      </c>
      <c r="CG195" s="160">
        <f>SUMPRODUCT((CF$3=المنصرف!$E$3:$E$717)*1,('بيان العهد والتسويات'!$C195=المنصرف!$C$3:$C$717)*1,المنصرف!$J$3:$J$717)</f>
        <v>0</v>
      </c>
      <c r="CH195" s="160">
        <f>SUMPRODUCT((CH$3=المنصرف!$E$3:$E$717)*1,('بيان العهد والتسويات'!$C195=المنصرف!$C$3:$C$717)*1,المنصرف!$G$3:$G$717)</f>
        <v>0</v>
      </c>
      <c r="CI195" s="160">
        <f>SUMPRODUCT((CH$3=المنصرف!$E$3:$E$717)*1,('بيان العهد والتسويات'!$C195=المنصرف!$C$3:$C$717)*1,المنصرف!$J$3:$J$717)</f>
        <v>0</v>
      </c>
      <c r="CJ195" s="160">
        <f>SUMPRODUCT((CJ$3=المنصرف!$E$3:$E$717)*1,('بيان العهد والتسويات'!$C195=المنصرف!$C$3:$C$717)*1,المنصرف!$G$3:$G$717)</f>
        <v>0</v>
      </c>
      <c r="CK195" s="160">
        <f>SUMPRODUCT((CJ$3=المنصرف!$E$3:$E$717)*1,('بيان العهد والتسويات'!$C195=المنصرف!$C$3:$C$717)*1,المنصرف!$J$3:$J$717)</f>
        <v>0</v>
      </c>
      <c r="CL195" s="160">
        <f>SUMPRODUCT((CL$3=المنصرف!$E$3:$E$717)*1,('بيان العهد والتسويات'!$C195=المنصرف!$C$3:$C$717)*1,المنصرف!$G$3:$G$717)</f>
        <v>0</v>
      </c>
      <c r="CM195" s="160">
        <f>SUMPRODUCT((CL$3=المنصرف!$E$3:$E$717)*1,('بيان العهد والتسويات'!$C195=المنصرف!$C$3:$C$717)*1,المنصرف!$J$3:$J$717)</f>
        <v>0</v>
      </c>
      <c r="CN195" s="160">
        <f>SUMPRODUCT((CN$3=المنصرف!$E$3:$E$717)*1,('بيان العهد والتسويات'!$C195=المنصرف!$C$3:$C$717)*1,المنصرف!$G$3:$G$717)</f>
        <v>0</v>
      </c>
      <c r="CO195" s="160">
        <f>SUMPRODUCT((CN$3=المنصرف!$E$3:$E$717)*1,('بيان العهد والتسويات'!$C195=المنصرف!$C$3:$C$717)*1,المنصرف!$J$3:$J$717)</f>
        <v>0</v>
      </c>
      <c r="CP195" s="160">
        <f>SUMPRODUCT((CP$3=المنصرف!$E$3:$E$717)*1,('بيان العهد والتسويات'!$C195=المنصرف!$C$3:$C$717)*1,المنصرف!$G$3:$G$717)</f>
        <v>0</v>
      </c>
      <c r="CQ195" s="160">
        <f>SUMPRODUCT((CP$3=المنصرف!$E$3:$E$717)*1,('بيان العهد والتسويات'!$C195=المنصرف!$C$3:$C$717)*1,المنصرف!$J$3:$J$717)</f>
        <v>0</v>
      </c>
      <c r="CR195" s="160">
        <f>SUMPRODUCT((CR$3=المنصرف!$E$3:$E$717)*1,('بيان العهد والتسويات'!$C195=المنصرف!$C$3:$C$717)*1,المنصرف!$G$3:$G$717)</f>
        <v>0</v>
      </c>
      <c r="CS195" s="160">
        <f>SUMPRODUCT((CR$3=المنصرف!$E$3:$E$717)*1,('بيان العهد والتسويات'!$C195=المنصرف!$C$3:$C$717)*1,المنصرف!$J$3:$J$717)</f>
        <v>0</v>
      </c>
      <c r="CT195" s="160">
        <f>SUMPRODUCT((CT$3=المنصرف!$E$3:$E$717)*1,('بيان العهد والتسويات'!$C195=المنصرف!$C$3:$C$717)*1,المنصرف!$G$3:$G$717)</f>
        <v>0</v>
      </c>
      <c r="CU195" s="160">
        <f>SUMPRODUCT((CT$3=المنصرف!$E$3:$E$717)*1,('بيان العهد والتسويات'!$C195=المنصرف!$C$3:$C$717)*1,المنصرف!$J$3:$J$717)</f>
        <v>0</v>
      </c>
      <c r="CV195" s="160">
        <f>SUMPRODUCT((CV$3=المنصرف!$E$3:$E$717)*1,('بيان العهد والتسويات'!$C195=المنصرف!$C$3:$C$717)*1,المنصرف!$G$3:$G$717)</f>
        <v>0</v>
      </c>
      <c r="CW195" s="160">
        <f>SUMPRODUCT((CV$3=المنصرف!$E$3:$E$717)*1,('بيان العهد والتسويات'!$C195=المنصرف!$C$3:$C$717)*1,المنصرف!$J$3:$J$717)</f>
        <v>0</v>
      </c>
      <c r="CX195" s="160">
        <f>SUMPRODUCT((CX$3=المنصرف!$E$3:$E$717)*1,('بيان العهد والتسويات'!$C195=المنصرف!$C$3:$C$717)*1,المنصرف!$G$3:$G$717)</f>
        <v>0</v>
      </c>
      <c r="CY195" s="160">
        <f>SUMPRODUCT((CX$3=المنصرف!$E$3:$E$717)*1,('بيان العهد والتسويات'!$C195=المنصرف!$C$3:$C$717)*1,المنصرف!$J$3:$J$717)</f>
        <v>0</v>
      </c>
      <c r="CZ195" s="160">
        <f>SUMPRODUCT((CZ$3=المنصرف!$E$3:$E$717)*1,('بيان العهد والتسويات'!$C195=المنصرف!$C$3:$C$717)*1,المنصرف!$G$3:$G$717)</f>
        <v>0</v>
      </c>
      <c r="DA195" s="160">
        <f>SUMPRODUCT((CZ$3=المنصرف!$E$3:$E$717)*1,('بيان العهد والتسويات'!$C195=المنصرف!$C$3:$C$717)*1,المنصرف!$J$3:$J$717)</f>
        <v>0</v>
      </c>
    </row>
    <row r="196" spans="3:105" ht="20.25" x14ac:dyDescent="0.15">
      <c r="C196" s="134">
        <v>46028</v>
      </c>
      <c r="D196" s="121">
        <f>SUMPRODUCT(($D$3=المنصرف!$E$3:$E$717)*1,('بيان العهد والتسويات'!$C196=المنصرف!$C$3:$C$717)*1,المنصرف!$G$3:$G$717)</f>
        <v>0</v>
      </c>
      <c r="E196" s="122">
        <f>SUMPRODUCT(($D$3=المنصرف!$E$3:$E$717)*1,('بيان العهد والتسويات'!$C196=المنصرف!$C$3:$C$717)*1,المنصرف!$J$3:$J$717)</f>
        <v>0</v>
      </c>
      <c r="F196" s="124">
        <f>SUMPRODUCT(($F$3=المنصرف!$E$3:$E$717)*1,('بيان العهد والتسويات'!$C196=المنصرف!$C$3:$C$717)*1,المنصرف!$G$3:$G$717)</f>
        <v>0</v>
      </c>
      <c r="G196" s="123">
        <f>SUMPRODUCT(($F$3=المنصرف!$E$3:$E$717)*1,('بيان العهد والتسويات'!$C196=المنصرف!$C$3:$C$717)*1,المنصرف!$J$3:$J$717)</f>
        <v>0</v>
      </c>
      <c r="H196" s="121">
        <f>SUMPRODUCT(($H$3=المنصرف!$E$3:$E$717)*1,('بيان العهد والتسويات'!$C196=المنصرف!$C$3:$C$717)*1,المنصرف!$G$3:$G$717)</f>
        <v>0</v>
      </c>
      <c r="I196" s="122">
        <f>SUMPRODUCT(($H$3=المنصرف!$E$3:$E$717)*1,('بيان العهد والتسويات'!$C196=المنصرف!$C$3:$C$717)*1,المنصرف!$J$3:$J$717)</f>
        <v>0</v>
      </c>
      <c r="J196" s="124">
        <f>SUMPRODUCT(($J$3=المنصرف!$E$3:$E$717)*1,('بيان العهد والتسويات'!$C196=المنصرف!$C$3:$C$717)*1,المنصرف!$G$3:$G$717)</f>
        <v>0</v>
      </c>
      <c r="K196" s="123">
        <f>SUMPRODUCT(($J$3=المنصرف!$E$3:$E$717)*1,('بيان العهد والتسويات'!$C196=المنصرف!$C$3:$C$717)*1,المنصرف!$J$3:$J$717)</f>
        <v>0</v>
      </c>
      <c r="L196" s="121">
        <f>SUMPRODUCT(($L$3=المنصرف!$E$3:$E$717)*1,('بيان العهد والتسويات'!$C196=المنصرف!$C$3:$C$717)*1,المنصرف!$G$3:$G$717)</f>
        <v>0</v>
      </c>
      <c r="M196" s="122">
        <f>SUMPRODUCT(($L$3=المنصرف!$E$3:$E$717)*1,('بيان العهد والتسويات'!$C196=المنصرف!$C$3:$C$717)*1,المنصرف!$J$3:$J$717)</f>
        <v>0</v>
      </c>
      <c r="N196" s="124">
        <f>SUMPRODUCT(($N$3=المنصرف!$E$3:$E$717)*1,('بيان العهد والتسويات'!$C196=المنصرف!$C$3:$C$717)*1,المنصرف!$G$3:$G$717)</f>
        <v>0</v>
      </c>
      <c r="O196" s="123">
        <f>SUMPRODUCT(($N$3=المنصرف!$E$3:$E$717)*1,('بيان العهد والتسويات'!$C196=المنصرف!$C$3:$C$717)*1,المنصرف!$J$3:$J$717)</f>
        <v>0</v>
      </c>
      <c r="P196" s="121">
        <f>SUMPRODUCT(($P$3=المنصرف!$E$3:$E$717)*1,('بيان العهد والتسويات'!$C196=المنصرف!$C$3:$C$717)*1,المنصرف!$G$3:$G$717)</f>
        <v>0</v>
      </c>
      <c r="Q196" s="122">
        <f>SUMPRODUCT(($P$3=المنصرف!$E$3:$E$717)*1,('بيان العهد والتسويات'!$C196=المنصرف!$C$3:$C$717)*1,المنصرف!$J$3:$J$717)</f>
        <v>0</v>
      </c>
      <c r="R196" s="124">
        <f>SUMPRODUCT(($R$3=المنصرف!$E$3:$E$717)*1,('بيان العهد والتسويات'!$C196=المنصرف!$C$3:$C$717)*1,المنصرف!$G$3:$G$717)</f>
        <v>0</v>
      </c>
      <c r="S196" s="123">
        <f>SUMPRODUCT(($R$3=المنصرف!$E$3:$E$717)*1,('بيان العهد والتسويات'!$C196=المنصرف!$C$3:$C$717)*1,المنصرف!$J$3:$J$717)</f>
        <v>0</v>
      </c>
      <c r="T196" s="121">
        <f>SUMPRODUCT(($T$3=المنصرف!$E$3:$E$717)*1,('بيان العهد والتسويات'!$C196=المنصرف!$C$3:$C$717)*1,المنصرف!$G$3:$G$717)</f>
        <v>0</v>
      </c>
      <c r="U196" s="122">
        <f>SUMPRODUCT(($T$3=المنصرف!$E$3:$E$717)*1,('بيان العهد والتسويات'!$C196=المنصرف!$C$3:$C$717)*1,المنصرف!$J$3:$J$717)</f>
        <v>0</v>
      </c>
      <c r="V196" s="124">
        <f>SUMPRODUCT(($V$3=المنصرف!$E$3:$E$717)*1,('بيان العهد والتسويات'!$C196=المنصرف!$C$3:$C$717)*1,المنصرف!$G$3:$G$717)</f>
        <v>0</v>
      </c>
      <c r="W196" s="123">
        <f>SUMPRODUCT(($V$3=المنصرف!$E$3:$E$717)*1,('بيان العهد والتسويات'!$C196=المنصرف!$C$3:$C$717)*1,المنصرف!$J$3:$J$717)</f>
        <v>0</v>
      </c>
      <c r="X196" s="121">
        <f>SUMPRODUCT(($X$3=المنصرف!$E$3:$E$717)*1,('بيان العهد والتسويات'!$C196=المنصرف!$C$3:$C$717)*1,المنصرف!$G$3:$G$717)</f>
        <v>0</v>
      </c>
      <c r="Y196" s="122">
        <f>SUMPRODUCT(($X$3=المنصرف!$E$3:$E$717)*1,('بيان العهد والتسويات'!$C196=المنصرف!$C$3:$C$717)*1,المنصرف!$J$3:$J$717)</f>
        <v>0</v>
      </c>
      <c r="Z196" s="124">
        <f>SUMPRODUCT(($Z$3=المنصرف!$E$3:$E$717)*1,('بيان العهد والتسويات'!$C196=المنصرف!$C$3:$C$717)*1,المنصرف!$G$3:$G$717)</f>
        <v>0</v>
      </c>
      <c r="AA196" s="123">
        <f>SUMPRODUCT(($Z$3=المنصرف!$E$3:$E$717)*1,('بيان العهد والتسويات'!$C196=المنصرف!$C$3:$C$717)*1,المنصرف!$J$3:$J$717)</f>
        <v>0</v>
      </c>
      <c r="AB196" s="121">
        <f>SUMPRODUCT(($AB$3=المنصرف!$E$3:$E$717)*1,('بيان العهد والتسويات'!$C196=المنصرف!$C$3:$C$717)*1,المنصرف!$G$3:$G$717)</f>
        <v>0</v>
      </c>
      <c r="AC196" s="122">
        <f>SUMPRODUCT(($AB$3=المنصرف!$E$3:$E$717)*1,('بيان العهد والتسويات'!$C196=المنصرف!$C$3:$C$717)*1,المنصرف!$J$3:$J$717)</f>
        <v>0</v>
      </c>
      <c r="AD196" s="124">
        <f>SUMPRODUCT(($AD$3=المنصرف!$E$3:$E$717)*1,('بيان العهد والتسويات'!$C196=المنصرف!$C$3:$C$717)*1,المنصرف!$G$3:$G$717)</f>
        <v>0</v>
      </c>
      <c r="AE196" s="123">
        <f>SUMPRODUCT(($AD$3=المنصرف!$E$3:$E$717)*1,('بيان العهد والتسويات'!$C196=المنصرف!$C$3:$C$717)*1,المنصرف!$J$3:$J$717)</f>
        <v>0</v>
      </c>
      <c r="AF196" s="121">
        <f>SUMPRODUCT(($AF$3=المنصرف!$E$3:$E$717)*1,('بيان العهد والتسويات'!$C196=المنصرف!$C$3:$C$717)*1,المنصرف!$G$3:$G$717)</f>
        <v>0</v>
      </c>
      <c r="AG196" s="122">
        <f>SUMPRODUCT(($AF$3=المنصرف!$E$3:$E$717)*1,('بيان العهد والتسويات'!$C196=المنصرف!$C$3:$C$717)*1,المنصرف!$J$3:$J$717)</f>
        <v>0</v>
      </c>
      <c r="AH196" s="124">
        <f>SUMPRODUCT(($AH$3=المنصرف!$E$3:$E$717)*1,('بيان العهد والتسويات'!$C196=المنصرف!$C$3:$C$717)*1,المنصرف!$G$3:$G$717)</f>
        <v>0</v>
      </c>
      <c r="AI196" s="123">
        <f>SUMPRODUCT(($AH$3=المنصرف!$E$3:$E$717)*1,('بيان العهد والتسويات'!$C196=المنصرف!$C$3:$C$717)*1,المنصرف!$J$3:$J$717)</f>
        <v>0</v>
      </c>
      <c r="AJ196" s="145">
        <f>SUMPRODUCT((AJ$3=المنصرف!$E$3:$E$717)*1,('بيان العهد والتسويات'!$C196=المنصرف!$C$3:$C$717)*1,المنصرف!$G$3:$G$717)</f>
        <v>0</v>
      </c>
      <c r="AK196" s="145">
        <f>SUMPRODUCT((AJ$3=المنصرف!$E$3:$E$717)*1,('بيان العهد والتسويات'!$C196=المنصرف!$C$3:$C$717)*1,المنصرف!$J$3:$J$717)</f>
        <v>0</v>
      </c>
      <c r="AL196" s="161">
        <f>SUMPRODUCT((AL$3=المنصرف!$E$3:$E$717)*1,('بيان العهد والتسويات'!$C196=المنصرف!$C$3:$C$717)*1,المنصرف!$G$3:$G$717)</f>
        <v>0</v>
      </c>
      <c r="AM196" s="161">
        <f>SUMPRODUCT((AL$3=المنصرف!$E$3:$E$717)*1,('بيان العهد والتسويات'!$C196=المنصرف!$C$3:$C$717)*1,المنصرف!$J$3:$J$717)</f>
        <v>0</v>
      </c>
      <c r="AN196" s="160">
        <f>SUMPRODUCT((AN$3=المنصرف!$E$3:$E$717)*1,('بيان العهد والتسويات'!$C196=المنصرف!$C$3:$C$717)*1,المنصرف!$G$3:$G$717)</f>
        <v>0</v>
      </c>
      <c r="AO196" s="160">
        <f>SUMPRODUCT((AN$3=المنصرف!$E$3:$E$717)*1,('بيان العهد والتسويات'!$C196=المنصرف!$C$3:$C$717)*1,المنصرف!$J$3:$J$717)</f>
        <v>0</v>
      </c>
      <c r="AP196" s="160">
        <f>SUMPRODUCT((AP$3=المنصرف!$E$3:$E$717)*1,('بيان العهد والتسويات'!$C196=المنصرف!$C$3:$C$717)*1,المنصرف!$G$3:$G$717)</f>
        <v>0</v>
      </c>
      <c r="AQ196" s="160">
        <f>SUMPRODUCT((AP$3=المنصرف!$E$3:$E$717)*1,('بيان العهد والتسويات'!$C196=المنصرف!$C$3:$C$717)*1,المنصرف!$J$3:$J$717)</f>
        <v>0</v>
      </c>
      <c r="AR196" s="160">
        <f>SUMPRODUCT((AR$3=المنصرف!$E$3:$E$717)*1,('بيان العهد والتسويات'!$C196=المنصرف!$C$3:$C$717)*1,المنصرف!$G$3:$G$717)</f>
        <v>0</v>
      </c>
      <c r="AS196" s="160">
        <f>SUMPRODUCT((AR$3=المنصرف!$E$3:$E$717)*1,('بيان العهد والتسويات'!$C196=المنصرف!$C$3:$C$717)*1,المنصرف!$J$3:$J$717)</f>
        <v>0</v>
      </c>
      <c r="AT196" s="160">
        <f>SUMPRODUCT((AT$3=المنصرف!$E$3:$E$717)*1,('بيان العهد والتسويات'!$C196=المنصرف!$C$3:$C$717)*1,المنصرف!$G$3:$G$717)</f>
        <v>0</v>
      </c>
      <c r="AU196" s="160">
        <f>SUMPRODUCT((AT$3=المنصرف!$E$3:$E$717)*1,('بيان العهد والتسويات'!$C196=المنصرف!$C$3:$C$717)*1,المنصرف!$J$3:$J$717)</f>
        <v>0</v>
      </c>
      <c r="AV196" s="160">
        <f>SUMPRODUCT((AV$3=المنصرف!$E$3:$E$717)*1,('بيان العهد والتسويات'!$C196=المنصرف!$C$3:$C$717)*1,المنصرف!$G$3:$G$717)</f>
        <v>0</v>
      </c>
      <c r="AW196" s="160">
        <f>SUMPRODUCT((AV$3=المنصرف!$E$3:$E$717)*1,('بيان العهد والتسويات'!$C196=المنصرف!$C$3:$C$717)*1,المنصرف!$J$3:$J$717)</f>
        <v>0</v>
      </c>
      <c r="AX196" s="160">
        <f>SUMPRODUCT((AX$3=المنصرف!$E$3:$E$717)*1,('بيان العهد والتسويات'!$C196=المنصرف!$C$3:$C$717)*1,المنصرف!$G$3:$G$717)</f>
        <v>0</v>
      </c>
      <c r="AY196" s="160">
        <f>SUMPRODUCT((AX$3=المنصرف!$E$3:$E$717)*1,('بيان العهد والتسويات'!$C196=المنصرف!$C$3:$C$717)*1,المنصرف!$J$3:$J$717)</f>
        <v>0</v>
      </c>
      <c r="AZ196" s="160">
        <f>SUMPRODUCT((AZ$3=المنصرف!$E$3:$E$717)*1,('بيان العهد والتسويات'!$C196=المنصرف!$C$3:$C$717)*1,المنصرف!$G$3:$G$717)</f>
        <v>0</v>
      </c>
      <c r="BA196" s="160">
        <f>SUMPRODUCT((AZ$3=المنصرف!$E$3:$E$717)*1,('بيان العهد والتسويات'!$C196=المنصرف!$C$3:$C$717)*1,المنصرف!$J$3:$J$717)</f>
        <v>0</v>
      </c>
      <c r="BB196" s="160">
        <f>SUMPRODUCT((BB$3=المنصرف!$E$3:$E$717)*1,('بيان العهد والتسويات'!$C196=المنصرف!$C$3:$C$717)*1,المنصرف!$G$3:$G$717)</f>
        <v>0</v>
      </c>
      <c r="BC196" s="160">
        <f>SUMPRODUCT((BB$3=المنصرف!$E$3:$E$717)*1,('بيان العهد والتسويات'!$C196=المنصرف!$C$3:$C$717)*1,المنصرف!$J$3:$J$717)</f>
        <v>0</v>
      </c>
      <c r="BD196" s="160">
        <f>SUMPRODUCT((BD$3=المنصرف!$E$3:$E$717)*1,('بيان العهد والتسويات'!$C196=المنصرف!$C$3:$C$717)*1,المنصرف!$G$3:$G$717)</f>
        <v>0</v>
      </c>
      <c r="BE196" s="160">
        <f>SUMPRODUCT((BD$3=المنصرف!$E$3:$E$717)*1,('بيان العهد والتسويات'!$C196=المنصرف!$C$3:$C$717)*1,المنصرف!$J$3:$J$717)</f>
        <v>0</v>
      </c>
      <c r="BF196" s="160">
        <f>SUMPRODUCT((BF$3=المنصرف!$E$3:$E$717)*1,('بيان العهد والتسويات'!$C196=المنصرف!$C$3:$C$717)*1,المنصرف!$G$3:$G$717)</f>
        <v>0</v>
      </c>
      <c r="BG196" s="160">
        <f>SUMPRODUCT((BF$3=المنصرف!$E$3:$E$717)*1,('بيان العهد والتسويات'!$C196=المنصرف!$C$3:$C$717)*1,المنصرف!$J$3:$J$717)</f>
        <v>0</v>
      </c>
      <c r="BH196" s="160">
        <f>SUMPRODUCT((BH$3=المنصرف!$E$3:$E$717)*1,('بيان العهد والتسويات'!$C196=المنصرف!$C$3:$C$717)*1,المنصرف!$G$3:$G$717)</f>
        <v>0</v>
      </c>
      <c r="BI196" s="160">
        <f>SUMPRODUCT((BH$3=المنصرف!$E$3:$E$717)*1,('بيان العهد والتسويات'!$C196=المنصرف!$C$3:$C$717)*1,المنصرف!$J$3:$J$717)</f>
        <v>0</v>
      </c>
      <c r="BJ196" s="160">
        <f>SUMPRODUCT((BJ$3=المنصرف!$E$3:$E$717)*1,('بيان العهد والتسويات'!$C196=المنصرف!$C$3:$C$717)*1,المنصرف!$G$3:$G$717)</f>
        <v>0</v>
      </c>
      <c r="BK196" s="160">
        <f>SUMPRODUCT((BJ$3=المنصرف!$E$3:$E$717)*1,('بيان العهد والتسويات'!$C196=المنصرف!$C$3:$C$717)*1,المنصرف!$J$3:$J$717)</f>
        <v>0</v>
      </c>
      <c r="BL196" s="160">
        <f>SUMPRODUCT((BL$3=المنصرف!$E$3:$E$717)*1,('بيان العهد والتسويات'!$C196=المنصرف!$C$3:$C$717)*1,المنصرف!$G$3:$G$717)</f>
        <v>0</v>
      </c>
      <c r="BM196" s="160">
        <f>SUMPRODUCT((BL$3=المنصرف!$E$3:$E$717)*1,('بيان العهد والتسويات'!$C196=المنصرف!$C$3:$C$717)*1,المنصرف!$J$3:$J$717)</f>
        <v>0</v>
      </c>
      <c r="BN196" s="160">
        <f>SUMPRODUCT((BN$3=المنصرف!$E$3:$E$717)*1,('بيان العهد والتسويات'!$C196=المنصرف!$C$3:$C$717)*1,المنصرف!$G$3:$G$717)</f>
        <v>0</v>
      </c>
      <c r="BO196" s="160">
        <f>SUMPRODUCT((BN$3=المنصرف!$E$3:$E$717)*1,('بيان العهد والتسويات'!$C196=المنصرف!$C$3:$C$717)*1,المنصرف!$J$3:$J$717)</f>
        <v>0</v>
      </c>
      <c r="BP196" s="160">
        <f>SUMPRODUCT((BP$3=المنصرف!$E$3:$E$717)*1,('بيان العهد والتسويات'!$C196=المنصرف!$C$3:$C$717)*1,المنصرف!$G$3:$G$717)</f>
        <v>0</v>
      </c>
      <c r="BQ196" s="160">
        <f>SUMPRODUCT((BP$3=المنصرف!$E$3:$E$717)*1,('بيان العهد والتسويات'!$C196=المنصرف!$C$3:$C$717)*1,المنصرف!$J$3:$J$717)</f>
        <v>0</v>
      </c>
      <c r="BR196" s="160">
        <f>SUMPRODUCT((BR$3=المنصرف!$E$3:$E$717)*1,('بيان العهد والتسويات'!$C196=المنصرف!$C$3:$C$717)*1,المنصرف!$G$3:$G$717)</f>
        <v>0</v>
      </c>
      <c r="BS196" s="160">
        <f>SUMPRODUCT((BR$3=المنصرف!$E$3:$E$717)*1,('بيان العهد والتسويات'!$C196=المنصرف!$C$3:$C$717)*1,المنصرف!$J$3:$J$717)</f>
        <v>0</v>
      </c>
      <c r="BT196" s="160">
        <f>SUMPRODUCT((BT$3=المنصرف!$E$3:$E$717)*1,('بيان العهد والتسويات'!$C196=المنصرف!$C$3:$C$717)*1,المنصرف!$G$3:$G$717)</f>
        <v>0</v>
      </c>
      <c r="BU196" s="160">
        <f>SUMPRODUCT((BT$3=المنصرف!$E$3:$E$717)*1,('بيان العهد والتسويات'!$C196=المنصرف!$C$3:$C$717)*1,المنصرف!$J$3:$J$717)</f>
        <v>0</v>
      </c>
      <c r="BV196" s="160">
        <f>SUMPRODUCT((BV$3=المنصرف!$E$3:$E$717)*1,('بيان العهد والتسويات'!$C196=المنصرف!$C$3:$C$717)*1,المنصرف!$G$3:$G$717)</f>
        <v>0</v>
      </c>
      <c r="BW196" s="160">
        <f>SUMPRODUCT((BV$3=المنصرف!$E$3:$E$717)*1,('بيان العهد والتسويات'!$C196=المنصرف!$C$3:$C$717)*1,المنصرف!$J$3:$J$717)</f>
        <v>0</v>
      </c>
      <c r="BX196" s="160">
        <f>SUMPRODUCT((BX$3=المنصرف!$E$3:$E$717)*1,('بيان العهد والتسويات'!$C196=المنصرف!$C$3:$C$717)*1,المنصرف!$G$3:$G$717)</f>
        <v>0</v>
      </c>
      <c r="BY196" s="160">
        <f>SUMPRODUCT((BX$3=المنصرف!$E$3:$E$717)*1,('بيان العهد والتسويات'!$C196=المنصرف!$C$3:$C$717)*1,المنصرف!$J$3:$J$717)</f>
        <v>0</v>
      </c>
      <c r="BZ196" s="160">
        <f>SUMPRODUCT((BZ$3=المنصرف!$E$3:$E$717)*1,('بيان العهد والتسويات'!$C196=المنصرف!$C$3:$C$717)*1,المنصرف!$G$3:$G$717)</f>
        <v>0</v>
      </c>
      <c r="CA196" s="160">
        <f>SUMPRODUCT((BZ$3=المنصرف!$E$3:$E$717)*1,('بيان العهد والتسويات'!$C196=المنصرف!$C$3:$C$717)*1,المنصرف!$J$3:$J$717)</f>
        <v>0</v>
      </c>
      <c r="CB196" s="160">
        <f>SUMPRODUCT((CB$3=المنصرف!$E$3:$E$717)*1,('بيان العهد والتسويات'!$C196=المنصرف!$C$3:$C$717)*1,المنصرف!$G$3:$G$717)</f>
        <v>0</v>
      </c>
      <c r="CC196" s="160">
        <f>SUMPRODUCT((CB$3=المنصرف!$E$3:$E$717)*1,('بيان العهد والتسويات'!$C196=المنصرف!$C$3:$C$717)*1,المنصرف!$J$3:$J$717)</f>
        <v>0</v>
      </c>
      <c r="CD196" s="160">
        <f>SUMPRODUCT((CD$3=المنصرف!$E$3:$E$717)*1,('بيان العهد والتسويات'!$C196=المنصرف!$C$3:$C$717)*1,المنصرف!$G$3:$G$717)</f>
        <v>0</v>
      </c>
      <c r="CE196" s="160">
        <f>SUMPRODUCT((CD$3=المنصرف!$E$3:$E$717)*1,('بيان العهد والتسويات'!$C196=المنصرف!$C$3:$C$717)*1,المنصرف!$J$3:$J$717)</f>
        <v>0</v>
      </c>
      <c r="CF196" s="160">
        <f>SUMPRODUCT((CF$3=المنصرف!$E$3:$E$717)*1,('بيان العهد والتسويات'!$C196=المنصرف!$C$3:$C$717)*1,المنصرف!$G$3:$G$717)</f>
        <v>0</v>
      </c>
      <c r="CG196" s="160">
        <f>SUMPRODUCT((CF$3=المنصرف!$E$3:$E$717)*1,('بيان العهد والتسويات'!$C196=المنصرف!$C$3:$C$717)*1,المنصرف!$J$3:$J$717)</f>
        <v>0</v>
      </c>
      <c r="CH196" s="160">
        <f>SUMPRODUCT((CH$3=المنصرف!$E$3:$E$717)*1,('بيان العهد والتسويات'!$C196=المنصرف!$C$3:$C$717)*1,المنصرف!$G$3:$G$717)</f>
        <v>0</v>
      </c>
      <c r="CI196" s="160">
        <f>SUMPRODUCT((CH$3=المنصرف!$E$3:$E$717)*1,('بيان العهد والتسويات'!$C196=المنصرف!$C$3:$C$717)*1,المنصرف!$J$3:$J$717)</f>
        <v>0</v>
      </c>
      <c r="CJ196" s="160">
        <f>SUMPRODUCT((CJ$3=المنصرف!$E$3:$E$717)*1,('بيان العهد والتسويات'!$C196=المنصرف!$C$3:$C$717)*1,المنصرف!$G$3:$G$717)</f>
        <v>0</v>
      </c>
      <c r="CK196" s="160">
        <f>SUMPRODUCT((CJ$3=المنصرف!$E$3:$E$717)*1,('بيان العهد والتسويات'!$C196=المنصرف!$C$3:$C$717)*1,المنصرف!$J$3:$J$717)</f>
        <v>0</v>
      </c>
      <c r="CL196" s="160">
        <f>SUMPRODUCT((CL$3=المنصرف!$E$3:$E$717)*1,('بيان العهد والتسويات'!$C196=المنصرف!$C$3:$C$717)*1,المنصرف!$G$3:$G$717)</f>
        <v>0</v>
      </c>
      <c r="CM196" s="160">
        <f>SUMPRODUCT((CL$3=المنصرف!$E$3:$E$717)*1,('بيان العهد والتسويات'!$C196=المنصرف!$C$3:$C$717)*1,المنصرف!$J$3:$J$717)</f>
        <v>0</v>
      </c>
      <c r="CN196" s="160">
        <f>SUMPRODUCT((CN$3=المنصرف!$E$3:$E$717)*1,('بيان العهد والتسويات'!$C196=المنصرف!$C$3:$C$717)*1,المنصرف!$G$3:$G$717)</f>
        <v>0</v>
      </c>
      <c r="CO196" s="160">
        <f>SUMPRODUCT((CN$3=المنصرف!$E$3:$E$717)*1,('بيان العهد والتسويات'!$C196=المنصرف!$C$3:$C$717)*1,المنصرف!$J$3:$J$717)</f>
        <v>0</v>
      </c>
      <c r="CP196" s="160">
        <f>SUMPRODUCT((CP$3=المنصرف!$E$3:$E$717)*1,('بيان العهد والتسويات'!$C196=المنصرف!$C$3:$C$717)*1,المنصرف!$G$3:$G$717)</f>
        <v>0</v>
      </c>
      <c r="CQ196" s="160">
        <f>SUMPRODUCT((CP$3=المنصرف!$E$3:$E$717)*1,('بيان العهد والتسويات'!$C196=المنصرف!$C$3:$C$717)*1,المنصرف!$J$3:$J$717)</f>
        <v>0</v>
      </c>
      <c r="CR196" s="160">
        <f>SUMPRODUCT((CR$3=المنصرف!$E$3:$E$717)*1,('بيان العهد والتسويات'!$C196=المنصرف!$C$3:$C$717)*1,المنصرف!$G$3:$G$717)</f>
        <v>0</v>
      </c>
      <c r="CS196" s="160">
        <f>SUMPRODUCT((CR$3=المنصرف!$E$3:$E$717)*1,('بيان العهد والتسويات'!$C196=المنصرف!$C$3:$C$717)*1,المنصرف!$J$3:$J$717)</f>
        <v>0</v>
      </c>
      <c r="CT196" s="160">
        <f>SUMPRODUCT((CT$3=المنصرف!$E$3:$E$717)*1,('بيان العهد والتسويات'!$C196=المنصرف!$C$3:$C$717)*1,المنصرف!$G$3:$G$717)</f>
        <v>0</v>
      </c>
      <c r="CU196" s="160">
        <f>SUMPRODUCT((CT$3=المنصرف!$E$3:$E$717)*1,('بيان العهد والتسويات'!$C196=المنصرف!$C$3:$C$717)*1,المنصرف!$J$3:$J$717)</f>
        <v>0</v>
      </c>
      <c r="CV196" s="160">
        <f>SUMPRODUCT((CV$3=المنصرف!$E$3:$E$717)*1,('بيان العهد والتسويات'!$C196=المنصرف!$C$3:$C$717)*1,المنصرف!$G$3:$G$717)</f>
        <v>0</v>
      </c>
      <c r="CW196" s="160">
        <f>SUMPRODUCT((CV$3=المنصرف!$E$3:$E$717)*1,('بيان العهد والتسويات'!$C196=المنصرف!$C$3:$C$717)*1,المنصرف!$J$3:$J$717)</f>
        <v>0</v>
      </c>
      <c r="CX196" s="160">
        <f>SUMPRODUCT((CX$3=المنصرف!$E$3:$E$717)*1,('بيان العهد والتسويات'!$C196=المنصرف!$C$3:$C$717)*1,المنصرف!$G$3:$G$717)</f>
        <v>0</v>
      </c>
      <c r="CY196" s="160">
        <f>SUMPRODUCT((CX$3=المنصرف!$E$3:$E$717)*1,('بيان العهد والتسويات'!$C196=المنصرف!$C$3:$C$717)*1,المنصرف!$J$3:$J$717)</f>
        <v>0</v>
      </c>
      <c r="CZ196" s="160">
        <f>SUMPRODUCT((CZ$3=المنصرف!$E$3:$E$717)*1,('بيان العهد والتسويات'!$C196=المنصرف!$C$3:$C$717)*1,المنصرف!$G$3:$G$717)</f>
        <v>0</v>
      </c>
      <c r="DA196" s="160">
        <f>SUMPRODUCT((CZ$3=المنصرف!$E$3:$E$717)*1,('بيان العهد والتسويات'!$C196=المنصرف!$C$3:$C$717)*1,المنصرف!$J$3:$J$717)</f>
        <v>0</v>
      </c>
    </row>
    <row r="197" spans="3:105" ht="20.25" x14ac:dyDescent="0.15">
      <c r="C197" s="134">
        <v>46029</v>
      </c>
      <c r="D197" s="121">
        <f>SUMPRODUCT(($D$3=المنصرف!$E$3:$E$717)*1,('بيان العهد والتسويات'!$C197=المنصرف!$C$3:$C$717)*1,المنصرف!$G$3:$G$717)</f>
        <v>0</v>
      </c>
      <c r="E197" s="122">
        <f>SUMPRODUCT(($D$3=المنصرف!$E$3:$E$717)*1,('بيان العهد والتسويات'!$C197=المنصرف!$C$3:$C$717)*1,المنصرف!$J$3:$J$717)</f>
        <v>0</v>
      </c>
      <c r="F197" s="124">
        <f>SUMPRODUCT(($F$3=المنصرف!$E$3:$E$717)*1,('بيان العهد والتسويات'!$C197=المنصرف!$C$3:$C$717)*1,المنصرف!$G$3:$G$717)</f>
        <v>0</v>
      </c>
      <c r="G197" s="123">
        <f>SUMPRODUCT(($F$3=المنصرف!$E$3:$E$717)*1,('بيان العهد والتسويات'!$C197=المنصرف!$C$3:$C$717)*1,المنصرف!$J$3:$J$717)</f>
        <v>0</v>
      </c>
      <c r="H197" s="121">
        <f>SUMPRODUCT(($H$3=المنصرف!$E$3:$E$717)*1,('بيان العهد والتسويات'!$C197=المنصرف!$C$3:$C$717)*1,المنصرف!$G$3:$G$717)</f>
        <v>0</v>
      </c>
      <c r="I197" s="122">
        <f>SUMPRODUCT(($H$3=المنصرف!$E$3:$E$717)*1,('بيان العهد والتسويات'!$C197=المنصرف!$C$3:$C$717)*1,المنصرف!$J$3:$J$717)</f>
        <v>0</v>
      </c>
      <c r="J197" s="124">
        <f>SUMPRODUCT(($J$3=المنصرف!$E$3:$E$717)*1,('بيان العهد والتسويات'!$C197=المنصرف!$C$3:$C$717)*1,المنصرف!$G$3:$G$717)</f>
        <v>0</v>
      </c>
      <c r="K197" s="123">
        <f>SUMPRODUCT(($J$3=المنصرف!$E$3:$E$717)*1,('بيان العهد والتسويات'!$C197=المنصرف!$C$3:$C$717)*1,المنصرف!$J$3:$J$717)</f>
        <v>0</v>
      </c>
      <c r="L197" s="121">
        <f>SUMPRODUCT(($L$3=المنصرف!$E$3:$E$717)*1,('بيان العهد والتسويات'!$C197=المنصرف!$C$3:$C$717)*1,المنصرف!$G$3:$G$717)</f>
        <v>0</v>
      </c>
      <c r="M197" s="122">
        <f>SUMPRODUCT(($L$3=المنصرف!$E$3:$E$717)*1,('بيان العهد والتسويات'!$C197=المنصرف!$C$3:$C$717)*1,المنصرف!$J$3:$J$717)</f>
        <v>0</v>
      </c>
      <c r="N197" s="124">
        <f>SUMPRODUCT(($N$3=المنصرف!$E$3:$E$717)*1,('بيان العهد والتسويات'!$C197=المنصرف!$C$3:$C$717)*1,المنصرف!$G$3:$G$717)</f>
        <v>0</v>
      </c>
      <c r="O197" s="123">
        <f>SUMPRODUCT(($N$3=المنصرف!$E$3:$E$717)*1,('بيان العهد والتسويات'!$C197=المنصرف!$C$3:$C$717)*1,المنصرف!$J$3:$J$717)</f>
        <v>0</v>
      </c>
      <c r="P197" s="121">
        <f>SUMPRODUCT(($P$3=المنصرف!$E$3:$E$717)*1,('بيان العهد والتسويات'!$C197=المنصرف!$C$3:$C$717)*1,المنصرف!$G$3:$G$717)</f>
        <v>0</v>
      </c>
      <c r="Q197" s="122">
        <f>SUMPRODUCT(($P$3=المنصرف!$E$3:$E$717)*1,('بيان العهد والتسويات'!$C197=المنصرف!$C$3:$C$717)*1,المنصرف!$J$3:$J$717)</f>
        <v>0</v>
      </c>
      <c r="R197" s="124">
        <f>SUMPRODUCT(($R$3=المنصرف!$E$3:$E$717)*1,('بيان العهد والتسويات'!$C197=المنصرف!$C$3:$C$717)*1,المنصرف!$G$3:$G$717)</f>
        <v>0</v>
      </c>
      <c r="S197" s="123">
        <f>SUMPRODUCT(($R$3=المنصرف!$E$3:$E$717)*1,('بيان العهد والتسويات'!$C197=المنصرف!$C$3:$C$717)*1,المنصرف!$J$3:$J$717)</f>
        <v>0</v>
      </c>
      <c r="T197" s="121">
        <f>SUMPRODUCT(($T$3=المنصرف!$E$3:$E$717)*1,('بيان العهد والتسويات'!$C197=المنصرف!$C$3:$C$717)*1,المنصرف!$G$3:$G$717)</f>
        <v>0</v>
      </c>
      <c r="U197" s="122">
        <f>SUMPRODUCT(($T$3=المنصرف!$E$3:$E$717)*1,('بيان العهد والتسويات'!$C197=المنصرف!$C$3:$C$717)*1,المنصرف!$J$3:$J$717)</f>
        <v>0</v>
      </c>
      <c r="V197" s="124">
        <f>SUMPRODUCT(($V$3=المنصرف!$E$3:$E$717)*1,('بيان العهد والتسويات'!$C197=المنصرف!$C$3:$C$717)*1,المنصرف!$G$3:$G$717)</f>
        <v>0</v>
      </c>
      <c r="W197" s="123">
        <f>SUMPRODUCT(($V$3=المنصرف!$E$3:$E$717)*1,('بيان العهد والتسويات'!$C197=المنصرف!$C$3:$C$717)*1,المنصرف!$J$3:$J$717)</f>
        <v>0</v>
      </c>
      <c r="X197" s="121">
        <f>SUMPRODUCT(($X$3=المنصرف!$E$3:$E$717)*1,('بيان العهد والتسويات'!$C197=المنصرف!$C$3:$C$717)*1,المنصرف!$G$3:$G$717)</f>
        <v>0</v>
      </c>
      <c r="Y197" s="122">
        <f>SUMPRODUCT(($X$3=المنصرف!$E$3:$E$717)*1,('بيان العهد والتسويات'!$C197=المنصرف!$C$3:$C$717)*1,المنصرف!$J$3:$J$717)</f>
        <v>0</v>
      </c>
      <c r="Z197" s="124">
        <f>SUMPRODUCT(($Z$3=المنصرف!$E$3:$E$717)*1,('بيان العهد والتسويات'!$C197=المنصرف!$C$3:$C$717)*1,المنصرف!$G$3:$G$717)</f>
        <v>0</v>
      </c>
      <c r="AA197" s="123">
        <f>SUMPRODUCT(($Z$3=المنصرف!$E$3:$E$717)*1,('بيان العهد والتسويات'!$C197=المنصرف!$C$3:$C$717)*1,المنصرف!$J$3:$J$717)</f>
        <v>0</v>
      </c>
      <c r="AB197" s="121">
        <f>SUMPRODUCT(($AB$3=المنصرف!$E$3:$E$717)*1,('بيان العهد والتسويات'!$C197=المنصرف!$C$3:$C$717)*1,المنصرف!$G$3:$G$717)</f>
        <v>0</v>
      </c>
      <c r="AC197" s="122">
        <f>SUMPRODUCT(($AB$3=المنصرف!$E$3:$E$717)*1,('بيان العهد والتسويات'!$C197=المنصرف!$C$3:$C$717)*1,المنصرف!$J$3:$J$717)</f>
        <v>0</v>
      </c>
      <c r="AD197" s="124">
        <f>SUMPRODUCT(($AD$3=المنصرف!$E$3:$E$717)*1,('بيان العهد والتسويات'!$C197=المنصرف!$C$3:$C$717)*1,المنصرف!$G$3:$G$717)</f>
        <v>0</v>
      </c>
      <c r="AE197" s="123">
        <f>SUMPRODUCT(($AD$3=المنصرف!$E$3:$E$717)*1,('بيان العهد والتسويات'!$C197=المنصرف!$C$3:$C$717)*1,المنصرف!$J$3:$J$717)</f>
        <v>0</v>
      </c>
      <c r="AF197" s="121">
        <f>SUMPRODUCT(($AF$3=المنصرف!$E$3:$E$717)*1,('بيان العهد والتسويات'!$C197=المنصرف!$C$3:$C$717)*1,المنصرف!$G$3:$G$717)</f>
        <v>0</v>
      </c>
      <c r="AG197" s="122">
        <f>SUMPRODUCT(($AF$3=المنصرف!$E$3:$E$717)*1,('بيان العهد والتسويات'!$C197=المنصرف!$C$3:$C$717)*1,المنصرف!$J$3:$J$717)</f>
        <v>0</v>
      </c>
      <c r="AH197" s="124">
        <f>SUMPRODUCT(($AH$3=المنصرف!$E$3:$E$717)*1,('بيان العهد والتسويات'!$C197=المنصرف!$C$3:$C$717)*1,المنصرف!$G$3:$G$717)</f>
        <v>0</v>
      </c>
      <c r="AI197" s="123">
        <f>SUMPRODUCT(($AH$3=المنصرف!$E$3:$E$717)*1,('بيان العهد والتسويات'!$C197=المنصرف!$C$3:$C$717)*1,المنصرف!$J$3:$J$717)</f>
        <v>0</v>
      </c>
      <c r="AJ197" s="145">
        <f>SUMPRODUCT((AJ$3=المنصرف!$E$3:$E$717)*1,('بيان العهد والتسويات'!$C197=المنصرف!$C$3:$C$717)*1,المنصرف!$G$3:$G$717)</f>
        <v>0</v>
      </c>
      <c r="AK197" s="145">
        <f>SUMPRODUCT((AJ$3=المنصرف!$E$3:$E$717)*1,('بيان العهد والتسويات'!$C197=المنصرف!$C$3:$C$717)*1,المنصرف!$J$3:$J$717)</f>
        <v>0</v>
      </c>
      <c r="AL197" s="161">
        <f>SUMPRODUCT((AL$3=المنصرف!$E$3:$E$717)*1,('بيان العهد والتسويات'!$C197=المنصرف!$C$3:$C$717)*1,المنصرف!$G$3:$G$717)</f>
        <v>0</v>
      </c>
      <c r="AM197" s="161">
        <f>SUMPRODUCT((AL$3=المنصرف!$E$3:$E$717)*1,('بيان العهد والتسويات'!$C197=المنصرف!$C$3:$C$717)*1,المنصرف!$J$3:$J$717)</f>
        <v>0</v>
      </c>
      <c r="AN197" s="160">
        <f>SUMPRODUCT((AN$3=المنصرف!$E$3:$E$717)*1,('بيان العهد والتسويات'!$C197=المنصرف!$C$3:$C$717)*1,المنصرف!$G$3:$G$717)</f>
        <v>0</v>
      </c>
      <c r="AO197" s="160">
        <f>SUMPRODUCT((AN$3=المنصرف!$E$3:$E$717)*1,('بيان العهد والتسويات'!$C197=المنصرف!$C$3:$C$717)*1,المنصرف!$J$3:$J$717)</f>
        <v>0</v>
      </c>
      <c r="AP197" s="160">
        <f>SUMPRODUCT((AP$3=المنصرف!$E$3:$E$717)*1,('بيان العهد والتسويات'!$C197=المنصرف!$C$3:$C$717)*1,المنصرف!$G$3:$G$717)</f>
        <v>0</v>
      </c>
      <c r="AQ197" s="160">
        <f>SUMPRODUCT((AP$3=المنصرف!$E$3:$E$717)*1,('بيان العهد والتسويات'!$C197=المنصرف!$C$3:$C$717)*1,المنصرف!$J$3:$J$717)</f>
        <v>0</v>
      </c>
      <c r="AR197" s="160">
        <f>SUMPRODUCT((AR$3=المنصرف!$E$3:$E$717)*1,('بيان العهد والتسويات'!$C197=المنصرف!$C$3:$C$717)*1,المنصرف!$G$3:$G$717)</f>
        <v>0</v>
      </c>
      <c r="AS197" s="160">
        <f>SUMPRODUCT((AR$3=المنصرف!$E$3:$E$717)*1,('بيان العهد والتسويات'!$C197=المنصرف!$C$3:$C$717)*1,المنصرف!$J$3:$J$717)</f>
        <v>0</v>
      </c>
      <c r="AT197" s="160">
        <f>SUMPRODUCT((AT$3=المنصرف!$E$3:$E$717)*1,('بيان العهد والتسويات'!$C197=المنصرف!$C$3:$C$717)*1,المنصرف!$G$3:$G$717)</f>
        <v>0</v>
      </c>
      <c r="AU197" s="160">
        <f>SUMPRODUCT((AT$3=المنصرف!$E$3:$E$717)*1,('بيان العهد والتسويات'!$C197=المنصرف!$C$3:$C$717)*1,المنصرف!$J$3:$J$717)</f>
        <v>0</v>
      </c>
      <c r="AV197" s="160">
        <f>SUMPRODUCT((AV$3=المنصرف!$E$3:$E$717)*1,('بيان العهد والتسويات'!$C197=المنصرف!$C$3:$C$717)*1,المنصرف!$G$3:$G$717)</f>
        <v>0</v>
      </c>
      <c r="AW197" s="160">
        <f>SUMPRODUCT((AV$3=المنصرف!$E$3:$E$717)*1,('بيان العهد والتسويات'!$C197=المنصرف!$C$3:$C$717)*1,المنصرف!$J$3:$J$717)</f>
        <v>0</v>
      </c>
      <c r="AX197" s="160">
        <f>SUMPRODUCT((AX$3=المنصرف!$E$3:$E$717)*1,('بيان العهد والتسويات'!$C197=المنصرف!$C$3:$C$717)*1,المنصرف!$G$3:$G$717)</f>
        <v>0</v>
      </c>
      <c r="AY197" s="160">
        <f>SUMPRODUCT((AX$3=المنصرف!$E$3:$E$717)*1,('بيان العهد والتسويات'!$C197=المنصرف!$C$3:$C$717)*1,المنصرف!$J$3:$J$717)</f>
        <v>0</v>
      </c>
      <c r="AZ197" s="160">
        <f>SUMPRODUCT((AZ$3=المنصرف!$E$3:$E$717)*1,('بيان العهد والتسويات'!$C197=المنصرف!$C$3:$C$717)*1,المنصرف!$G$3:$G$717)</f>
        <v>0</v>
      </c>
      <c r="BA197" s="160">
        <f>SUMPRODUCT((AZ$3=المنصرف!$E$3:$E$717)*1,('بيان العهد والتسويات'!$C197=المنصرف!$C$3:$C$717)*1,المنصرف!$J$3:$J$717)</f>
        <v>0</v>
      </c>
      <c r="BB197" s="160">
        <f>SUMPRODUCT((BB$3=المنصرف!$E$3:$E$717)*1,('بيان العهد والتسويات'!$C197=المنصرف!$C$3:$C$717)*1,المنصرف!$G$3:$G$717)</f>
        <v>0</v>
      </c>
      <c r="BC197" s="160">
        <f>SUMPRODUCT((BB$3=المنصرف!$E$3:$E$717)*1,('بيان العهد والتسويات'!$C197=المنصرف!$C$3:$C$717)*1,المنصرف!$J$3:$J$717)</f>
        <v>0</v>
      </c>
      <c r="BD197" s="160">
        <f>SUMPRODUCT((BD$3=المنصرف!$E$3:$E$717)*1,('بيان العهد والتسويات'!$C197=المنصرف!$C$3:$C$717)*1,المنصرف!$G$3:$G$717)</f>
        <v>0</v>
      </c>
      <c r="BE197" s="160">
        <f>SUMPRODUCT((BD$3=المنصرف!$E$3:$E$717)*1,('بيان العهد والتسويات'!$C197=المنصرف!$C$3:$C$717)*1,المنصرف!$J$3:$J$717)</f>
        <v>0</v>
      </c>
      <c r="BF197" s="160">
        <f>SUMPRODUCT((BF$3=المنصرف!$E$3:$E$717)*1,('بيان العهد والتسويات'!$C197=المنصرف!$C$3:$C$717)*1,المنصرف!$G$3:$G$717)</f>
        <v>0</v>
      </c>
      <c r="BG197" s="160">
        <f>SUMPRODUCT((BF$3=المنصرف!$E$3:$E$717)*1,('بيان العهد والتسويات'!$C197=المنصرف!$C$3:$C$717)*1,المنصرف!$J$3:$J$717)</f>
        <v>0</v>
      </c>
      <c r="BH197" s="160">
        <f>SUMPRODUCT((BH$3=المنصرف!$E$3:$E$717)*1,('بيان العهد والتسويات'!$C197=المنصرف!$C$3:$C$717)*1,المنصرف!$G$3:$G$717)</f>
        <v>0</v>
      </c>
      <c r="BI197" s="160">
        <f>SUMPRODUCT((BH$3=المنصرف!$E$3:$E$717)*1,('بيان العهد والتسويات'!$C197=المنصرف!$C$3:$C$717)*1,المنصرف!$J$3:$J$717)</f>
        <v>0</v>
      </c>
      <c r="BJ197" s="160">
        <f>SUMPRODUCT((BJ$3=المنصرف!$E$3:$E$717)*1,('بيان العهد والتسويات'!$C197=المنصرف!$C$3:$C$717)*1,المنصرف!$G$3:$G$717)</f>
        <v>0</v>
      </c>
      <c r="BK197" s="160">
        <f>SUMPRODUCT((BJ$3=المنصرف!$E$3:$E$717)*1,('بيان العهد والتسويات'!$C197=المنصرف!$C$3:$C$717)*1,المنصرف!$J$3:$J$717)</f>
        <v>0</v>
      </c>
      <c r="BL197" s="160">
        <f>SUMPRODUCT((BL$3=المنصرف!$E$3:$E$717)*1,('بيان العهد والتسويات'!$C197=المنصرف!$C$3:$C$717)*1,المنصرف!$G$3:$G$717)</f>
        <v>0</v>
      </c>
      <c r="BM197" s="160">
        <f>SUMPRODUCT((BL$3=المنصرف!$E$3:$E$717)*1,('بيان العهد والتسويات'!$C197=المنصرف!$C$3:$C$717)*1,المنصرف!$J$3:$J$717)</f>
        <v>0</v>
      </c>
      <c r="BN197" s="160">
        <f>SUMPRODUCT((BN$3=المنصرف!$E$3:$E$717)*1,('بيان العهد والتسويات'!$C197=المنصرف!$C$3:$C$717)*1,المنصرف!$G$3:$G$717)</f>
        <v>0</v>
      </c>
      <c r="BO197" s="160">
        <f>SUMPRODUCT((BN$3=المنصرف!$E$3:$E$717)*1,('بيان العهد والتسويات'!$C197=المنصرف!$C$3:$C$717)*1,المنصرف!$J$3:$J$717)</f>
        <v>0</v>
      </c>
      <c r="BP197" s="160">
        <f>SUMPRODUCT((BP$3=المنصرف!$E$3:$E$717)*1,('بيان العهد والتسويات'!$C197=المنصرف!$C$3:$C$717)*1,المنصرف!$G$3:$G$717)</f>
        <v>0</v>
      </c>
      <c r="BQ197" s="160">
        <f>SUMPRODUCT((BP$3=المنصرف!$E$3:$E$717)*1,('بيان العهد والتسويات'!$C197=المنصرف!$C$3:$C$717)*1,المنصرف!$J$3:$J$717)</f>
        <v>0</v>
      </c>
      <c r="BR197" s="160">
        <f>SUMPRODUCT((BR$3=المنصرف!$E$3:$E$717)*1,('بيان العهد والتسويات'!$C197=المنصرف!$C$3:$C$717)*1,المنصرف!$G$3:$G$717)</f>
        <v>0</v>
      </c>
      <c r="BS197" s="160">
        <f>SUMPRODUCT((BR$3=المنصرف!$E$3:$E$717)*1,('بيان العهد والتسويات'!$C197=المنصرف!$C$3:$C$717)*1,المنصرف!$J$3:$J$717)</f>
        <v>0</v>
      </c>
      <c r="BT197" s="160">
        <f>SUMPRODUCT((BT$3=المنصرف!$E$3:$E$717)*1,('بيان العهد والتسويات'!$C197=المنصرف!$C$3:$C$717)*1,المنصرف!$G$3:$G$717)</f>
        <v>0</v>
      </c>
      <c r="BU197" s="160">
        <f>SUMPRODUCT((BT$3=المنصرف!$E$3:$E$717)*1,('بيان العهد والتسويات'!$C197=المنصرف!$C$3:$C$717)*1,المنصرف!$J$3:$J$717)</f>
        <v>0</v>
      </c>
      <c r="BV197" s="160">
        <f>SUMPRODUCT((BV$3=المنصرف!$E$3:$E$717)*1,('بيان العهد والتسويات'!$C197=المنصرف!$C$3:$C$717)*1,المنصرف!$G$3:$G$717)</f>
        <v>0</v>
      </c>
      <c r="BW197" s="160">
        <f>SUMPRODUCT((BV$3=المنصرف!$E$3:$E$717)*1,('بيان العهد والتسويات'!$C197=المنصرف!$C$3:$C$717)*1,المنصرف!$J$3:$J$717)</f>
        <v>0</v>
      </c>
      <c r="BX197" s="160">
        <f>SUMPRODUCT((BX$3=المنصرف!$E$3:$E$717)*1,('بيان العهد والتسويات'!$C197=المنصرف!$C$3:$C$717)*1,المنصرف!$G$3:$G$717)</f>
        <v>0</v>
      </c>
      <c r="BY197" s="160">
        <f>SUMPRODUCT((BX$3=المنصرف!$E$3:$E$717)*1,('بيان العهد والتسويات'!$C197=المنصرف!$C$3:$C$717)*1,المنصرف!$J$3:$J$717)</f>
        <v>0</v>
      </c>
      <c r="BZ197" s="160">
        <f>SUMPRODUCT((BZ$3=المنصرف!$E$3:$E$717)*1,('بيان العهد والتسويات'!$C197=المنصرف!$C$3:$C$717)*1,المنصرف!$G$3:$G$717)</f>
        <v>0</v>
      </c>
      <c r="CA197" s="160">
        <f>SUMPRODUCT((BZ$3=المنصرف!$E$3:$E$717)*1,('بيان العهد والتسويات'!$C197=المنصرف!$C$3:$C$717)*1,المنصرف!$J$3:$J$717)</f>
        <v>0</v>
      </c>
      <c r="CB197" s="160">
        <f>SUMPRODUCT((CB$3=المنصرف!$E$3:$E$717)*1,('بيان العهد والتسويات'!$C197=المنصرف!$C$3:$C$717)*1,المنصرف!$G$3:$G$717)</f>
        <v>0</v>
      </c>
      <c r="CC197" s="160">
        <f>SUMPRODUCT((CB$3=المنصرف!$E$3:$E$717)*1,('بيان العهد والتسويات'!$C197=المنصرف!$C$3:$C$717)*1,المنصرف!$J$3:$J$717)</f>
        <v>0</v>
      </c>
      <c r="CD197" s="160">
        <f>SUMPRODUCT((CD$3=المنصرف!$E$3:$E$717)*1,('بيان العهد والتسويات'!$C197=المنصرف!$C$3:$C$717)*1,المنصرف!$G$3:$G$717)</f>
        <v>0</v>
      </c>
      <c r="CE197" s="160">
        <f>SUMPRODUCT((CD$3=المنصرف!$E$3:$E$717)*1,('بيان العهد والتسويات'!$C197=المنصرف!$C$3:$C$717)*1,المنصرف!$J$3:$J$717)</f>
        <v>0</v>
      </c>
      <c r="CF197" s="160">
        <f>SUMPRODUCT((CF$3=المنصرف!$E$3:$E$717)*1,('بيان العهد والتسويات'!$C197=المنصرف!$C$3:$C$717)*1,المنصرف!$G$3:$G$717)</f>
        <v>0</v>
      </c>
      <c r="CG197" s="160">
        <f>SUMPRODUCT((CF$3=المنصرف!$E$3:$E$717)*1,('بيان العهد والتسويات'!$C197=المنصرف!$C$3:$C$717)*1,المنصرف!$J$3:$J$717)</f>
        <v>0</v>
      </c>
      <c r="CH197" s="160">
        <f>SUMPRODUCT((CH$3=المنصرف!$E$3:$E$717)*1,('بيان العهد والتسويات'!$C197=المنصرف!$C$3:$C$717)*1,المنصرف!$G$3:$G$717)</f>
        <v>0</v>
      </c>
      <c r="CI197" s="160">
        <f>SUMPRODUCT((CH$3=المنصرف!$E$3:$E$717)*1,('بيان العهد والتسويات'!$C197=المنصرف!$C$3:$C$717)*1,المنصرف!$J$3:$J$717)</f>
        <v>0</v>
      </c>
      <c r="CJ197" s="160">
        <f>SUMPRODUCT((CJ$3=المنصرف!$E$3:$E$717)*1,('بيان العهد والتسويات'!$C197=المنصرف!$C$3:$C$717)*1,المنصرف!$G$3:$G$717)</f>
        <v>0</v>
      </c>
      <c r="CK197" s="160">
        <f>SUMPRODUCT((CJ$3=المنصرف!$E$3:$E$717)*1,('بيان العهد والتسويات'!$C197=المنصرف!$C$3:$C$717)*1,المنصرف!$J$3:$J$717)</f>
        <v>0</v>
      </c>
      <c r="CL197" s="160">
        <f>SUMPRODUCT((CL$3=المنصرف!$E$3:$E$717)*1,('بيان العهد والتسويات'!$C197=المنصرف!$C$3:$C$717)*1,المنصرف!$G$3:$G$717)</f>
        <v>0</v>
      </c>
      <c r="CM197" s="160">
        <f>SUMPRODUCT((CL$3=المنصرف!$E$3:$E$717)*1,('بيان العهد والتسويات'!$C197=المنصرف!$C$3:$C$717)*1,المنصرف!$J$3:$J$717)</f>
        <v>0</v>
      </c>
      <c r="CN197" s="160">
        <f>SUMPRODUCT((CN$3=المنصرف!$E$3:$E$717)*1,('بيان العهد والتسويات'!$C197=المنصرف!$C$3:$C$717)*1,المنصرف!$G$3:$G$717)</f>
        <v>0</v>
      </c>
      <c r="CO197" s="160">
        <f>SUMPRODUCT((CN$3=المنصرف!$E$3:$E$717)*1,('بيان العهد والتسويات'!$C197=المنصرف!$C$3:$C$717)*1,المنصرف!$J$3:$J$717)</f>
        <v>0</v>
      </c>
      <c r="CP197" s="160">
        <f>SUMPRODUCT((CP$3=المنصرف!$E$3:$E$717)*1,('بيان العهد والتسويات'!$C197=المنصرف!$C$3:$C$717)*1,المنصرف!$G$3:$G$717)</f>
        <v>0</v>
      </c>
      <c r="CQ197" s="160">
        <f>SUMPRODUCT((CP$3=المنصرف!$E$3:$E$717)*1,('بيان العهد والتسويات'!$C197=المنصرف!$C$3:$C$717)*1,المنصرف!$J$3:$J$717)</f>
        <v>0</v>
      </c>
      <c r="CR197" s="160">
        <f>SUMPRODUCT((CR$3=المنصرف!$E$3:$E$717)*1,('بيان العهد والتسويات'!$C197=المنصرف!$C$3:$C$717)*1,المنصرف!$G$3:$G$717)</f>
        <v>0</v>
      </c>
      <c r="CS197" s="160">
        <f>SUMPRODUCT((CR$3=المنصرف!$E$3:$E$717)*1,('بيان العهد والتسويات'!$C197=المنصرف!$C$3:$C$717)*1,المنصرف!$J$3:$J$717)</f>
        <v>0</v>
      </c>
      <c r="CT197" s="160">
        <f>SUMPRODUCT((CT$3=المنصرف!$E$3:$E$717)*1,('بيان العهد والتسويات'!$C197=المنصرف!$C$3:$C$717)*1,المنصرف!$G$3:$G$717)</f>
        <v>0</v>
      </c>
      <c r="CU197" s="160">
        <f>SUMPRODUCT((CT$3=المنصرف!$E$3:$E$717)*1,('بيان العهد والتسويات'!$C197=المنصرف!$C$3:$C$717)*1,المنصرف!$J$3:$J$717)</f>
        <v>0</v>
      </c>
      <c r="CV197" s="160">
        <f>SUMPRODUCT((CV$3=المنصرف!$E$3:$E$717)*1,('بيان العهد والتسويات'!$C197=المنصرف!$C$3:$C$717)*1,المنصرف!$G$3:$G$717)</f>
        <v>0</v>
      </c>
      <c r="CW197" s="160">
        <f>SUMPRODUCT((CV$3=المنصرف!$E$3:$E$717)*1,('بيان العهد والتسويات'!$C197=المنصرف!$C$3:$C$717)*1,المنصرف!$J$3:$J$717)</f>
        <v>0</v>
      </c>
      <c r="CX197" s="160">
        <f>SUMPRODUCT((CX$3=المنصرف!$E$3:$E$717)*1,('بيان العهد والتسويات'!$C197=المنصرف!$C$3:$C$717)*1,المنصرف!$G$3:$G$717)</f>
        <v>0</v>
      </c>
      <c r="CY197" s="160">
        <f>SUMPRODUCT((CX$3=المنصرف!$E$3:$E$717)*1,('بيان العهد والتسويات'!$C197=المنصرف!$C$3:$C$717)*1,المنصرف!$J$3:$J$717)</f>
        <v>0</v>
      </c>
      <c r="CZ197" s="160">
        <f>SUMPRODUCT((CZ$3=المنصرف!$E$3:$E$717)*1,('بيان العهد والتسويات'!$C197=المنصرف!$C$3:$C$717)*1,المنصرف!$G$3:$G$717)</f>
        <v>0</v>
      </c>
      <c r="DA197" s="160">
        <f>SUMPRODUCT((CZ$3=المنصرف!$E$3:$E$717)*1,('بيان العهد والتسويات'!$C197=المنصرف!$C$3:$C$717)*1,المنصرف!$J$3:$J$717)</f>
        <v>0</v>
      </c>
    </row>
    <row r="198" spans="3:105" ht="20.25" x14ac:dyDescent="0.15">
      <c r="C198" s="134">
        <v>46030</v>
      </c>
      <c r="D198" s="121">
        <f>SUMPRODUCT(($D$3=المنصرف!$E$3:$E$717)*1,('بيان العهد والتسويات'!$C198=المنصرف!$C$3:$C$717)*1,المنصرف!$G$3:$G$717)</f>
        <v>0</v>
      </c>
      <c r="E198" s="122">
        <f>SUMPRODUCT(($D$3=المنصرف!$E$3:$E$717)*1,('بيان العهد والتسويات'!$C198=المنصرف!$C$3:$C$717)*1,المنصرف!$J$3:$J$717)</f>
        <v>0</v>
      </c>
      <c r="F198" s="124">
        <f>SUMPRODUCT(($F$3=المنصرف!$E$3:$E$717)*1,('بيان العهد والتسويات'!$C198=المنصرف!$C$3:$C$717)*1,المنصرف!$G$3:$G$717)</f>
        <v>0</v>
      </c>
      <c r="G198" s="123">
        <f>SUMPRODUCT(($F$3=المنصرف!$E$3:$E$717)*1,('بيان العهد والتسويات'!$C198=المنصرف!$C$3:$C$717)*1,المنصرف!$J$3:$J$717)</f>
        <v>0</v>
      </c>
      <c r="H198" s="121">
        <f>SUMPRODUCT(($H$3=المنصرف!$E$3:$E$717)*1,('بيان العهد والتسويات'!$C198=المنصرف!$C$3:$C$717)*1,المنصرف!$G$3:$G$717)</f>
        <v>0</v>
      </c>
      <c r="I198" s="122">
        <f>SUMPRODUCT(($H$3=المنصرف!$E$3:$E$717)*1,('بيان العهد والتسويات'!$C198=المنصرف!$C$3:$C$717)*1,المنصرف!$J$3:$J$717)</f>
        <v>0</v>
      </c>
      <c r="J198" s="124">
        <f>SUMPRODUCT(($J$3=المنصرف!$E$3:$E$717)*1,('بيان العهد والتسويات'!$C198=المنصرف!$C$3:$C$717)*1,المنصرف!$G$3:$G$717)</f>
        <v>0</v>
      </c>
      <c r="K198" s="123">
        <f>SUMPRODUCT(($J$3=المنصرف!$E$3:$E$717)*1,('بيان العهد والتسويات'!$C198=المنصرف!$C$3:$C$717)*1,المنصرف!$J$3:$J$717)</f>
        <v>0</v>
      </c>
      <c r="L198" s="121">
        <f>SUMPRODUCT(($L$3=المنصرف!$E$3:$E$717)*1,('بيان العهد والتسويات'!$C198=المنصرف!$C$3:$C$717)*1,المنصرف!$G$3:$G$717)</f>
        <v>0</v>
      </c>
      <c r="M198" s="122">
        <f>SUMPRODUCT(($L$3=المنصرف!$E$3:$E$717)*1,('بيان العهد والتسويات'!$C198=المنصرف!$C$3:$C$717)*1,المنصرف!$J$3:$J$717)</f>
        <v>0</v>
      </c>
      <c r="N198" s="124">
        <f>SUMPRODUCT(($N$3=المنصرف!$E$3:$E$717)*1,('بيان العهد والتسويات'!$C198=المنصرف!$C$3:$C$717)*1,المنصرف!$G$3:$G$717)</f>
        <v>0</v>
      </c>
      <c r="O198" s="123">
        <f>SUMPRODUCT(($N$3=المنصرف!$E$3:$E$717)*1,('بيان العهد والتسويات'!$C198=المنصرف!$C$3:$C$717)*1,المنصرف!$J$3:$J$717)</f>
        <v>0</v>
      </c>
      <c r="P198" s="121">
        <f>SUMPRODUCT(($P$3=المنصرف!$E$3:$E$717)*1,('بيان العهد والتسويات'!$C198=المنصرف!$C$3:$C$717)*1,المنصرف!$G$3:$G$717)</f>
        <v>0</v>
      </c>
      <c r="Q198" s="122">
        <f>SUMPRODUCT(($P$3=المنصرف!$E$3:$E$717)*1,('بيان العهد والتسويات'!$C198=المنصرف!$C$3:$C$717)*1,المنصرف!$J$3:$J$717)</f>
        <v>0</v>
      </c>
      <c r="R198" s="124">
        <f>SUMPRODUCT(($R$3=المنصرف!$E$3:$E$717)*1,('بيان العهد والتسويات'!$C198=المنصرف!$C$3:$C$717)*1,المنصرف!$G$3:$G$717)</f>
        <v>0</v>
      </c>
      <c r="S198" s="123">
        <f>SUMPRODUCT(($R$3=المنصرف!$E$3:$E$717)*1,('بيان العهد والتسويات'!$C198=المنصرف!$C$3:$C$717)*1,المنصرف!$J$3:$J$717)</f>
        <v>0</v>
      </c>
      <c r="T198" s="121">
        <f>SUMPRODUCT(($T$3=المنصرف!$E$3:$E$717)*1,('بيان العهد والتسويات'!$C198=المنصرف!$C$3:$C$717)*1,المنصرف!$G$3:$G$717)</f>
        <v>0</v>
      </c>
      <c r="U198" s="122">
        <f>SUMPRODUCT(($T$3=المنصرف!$E$3:$E$717)*1,('بيان العهد والتسويات'!$C198=المنصرف!$C$3:$C$717)*1,المنصرف!$J$3:$J$717)</f>
        <v>0</v>
      </c>
      <c r="V198" s="124">
        <f>SUMPRODUCT(($V$3=المنصرف!$E$3:$E$717)*1,('بيان العهد والتسويات'!$C198=المنصرف!$C$3:$C$717)*1,المنصرف!$G$3:$G$717)</f>
        <v>0</v>
      </c>
      <c r="W198" s="123">
        <f>SUMPRODUCT(($V$3=المنصرف!$E$3:$E$717)*1,('بيان العهد والتسويات'!$C198=المنصرف!$C$3:$C$717)*1,المنصرف!$J$3:$J$717)</f>
        <v>0</v>
      </c>
      <c r="X198" s="121">
        <f>SUMPRODUCT(($X$3=المنصرف!$E$3:$E$717)*1,('بيان العهد والتسويات'!$C198=المنصرف!$C$3:$C$717)*1,المنصرف!$G$3:$G$717)</f>
        <v>0</v>
      </c>
      <c r="Y198" s="122">
        <f>SUMPRODUCT(($X$3=المنصرف!$E$3:$E$717)*1,('بيان العهد والتسويات'!$C198=المنصرف!$C$3:$C$717)*1,المنصرف!$J$3:$J$717)</f>
        <v>0</v>
      </c>
      <c r="Z198" s="124">
        <f>SUMPRODUCT(($Z$3=المنصرف!$E$3:$E$717)*1,('بيان العهد والتسويات'!$C198=المنصرف!$C$3:$C$717)*1,المنصرف!$G$3:$G$717)</f>
        <v>0</v>
      </c>
      <c r="AA198" s="123">
        <f>SUMPRODUCT(($Z$3=المنصرف!$E$3:$E$717)*1,('بيان العهد والتسويات'!$C198=المنصرف!$C$3:$C$717)*1,المنصرف!$J$3:$J$717)</f>
        <v>0</v>
      </c>
      <c r="AB198" s="121">
        <f>SUMPRODUCT(($AB$3=المنصرف!$E$3:$E$717)*1,('بيان العهد والتسويات'!$C198=المنصرف!$C$3:$C$717)*1,المنصرف!$G$3:$G$717)</f>
        <v>0</v>
      </c>
      <c r="AC198" s="122">
        <f>SUMPRODUCT(($AB$3=المنصرف!$E$3:$E$717)*1,('بيان العهد والتسويات'!$C198=المنصرف!$C$3:$C$717)*1,المنصرف!$J$3:$J$717)</f>
        <v>0</v>
      </c>
      <c r="AD198" s="124">
        <f>SUMPRODUCT(($AD$3=المنصرف!$E$3:$E$717)*1,('بيان العهد والتسويات'!$C198=المنصرف!$C$3:$C$717)*1,المنصرف!$G$3:$G$717)</f>
        <v>0</v>
      </c>
      <c r="AE198" s="123">
        <f>SUMPRODUCT(($AD$3=المنصرف!$E$3:$E$717)*1,('بيان العهد والتسويات'!$C198=المنصرف!$C$3:$C$717)*1,المنصرف!$J$3:$J$717)</f>
        <v>0</v>
      </c>
      <c r="AF198" s="121">
        <f>SUMPRODUCT(($AF$3=المنصرف!$E$3:$E$717)*1,('بيان العهد والتسويات'!$C198=المنصرف!$C$3:$C$717)*1,المنصرف!$G$3:$G$717)</f>
        <v>0</v>
      </c>
      <c r="AG198" s="122">
        <f>SUMPRODUCT(($AF$3=المنصرف!$E$3:$E$717)*1,('بيان العهد والتسويات'!$C198=المنصرف!$C$3:$C$717)*1,المنصرف!$J$3:$J$717)</f>
        <v>0</v>
      </c>
      <c r="AH198" s="124">
        <f>SUMPRODUCT(($AH$3=المنصرف!$E$3:$E$717)*1,('بيان العهد والتسويات'!$C198=المنصرف!$C$3:$C$717)*1,المنصرف!$G$3:$G$717)</f>
        <v>0</v>
      </c>
      <c r="AI198" s="123">
        <f>SUMPRODUCT(($AH$3=المنصرف!$E$3:$E$717)*1,('بيان العهد والتسويات'!$C198=المنصرف!$C$3:$C$717)*1,المنصرف!$J$3:$J$717)</f>
        <v>0</v>
      </c>
      <c r="AJ198" s="145">
        <f>SUMPRODUCT((AJ$3=المنصرف!$E$3:$E$717)*1,('بيان العهد والتسويات'!$C198=المنصرف!$C$3:$C$717)*1,المنصرف!$G$3:$G$717)</f>
        <v>0</v>
      </c>
      <c r="AK198" s="145">
        <f>SUMPRODUCT((AJ$3=المنصرف!$E$3:$E$717)*1,('بيان العهد والتسويات'!$C198=المنصرف!$C$3:$C$717)*1,المنصرف!$J$3:$J$717)</f>
        <v>0</v>
      </c>
      <c r="AL198" s="161">
        <f>SUMPRODUCT((AL$3=المنصرف!$E$3:$E$717)*1,('بيان العهد والتسويات'!$C198=المنصرف!$C$3:$C$717)*1,المنصرف!$G$3:$G$717)</f>
        <v>0</v>
      </c>
      <c r="AM198" s="161">
        <f>SUMPRODUCT((AL$3=المنصرف!$E$3:$E$717)*1,('بيان العهد والتسويات'!$C198=المنصرف!$C$3:$C$717)*1,المنصرف!$J$3:$J$717)</f>
        <v>0</v>
      </c>
      <c r="AN198" s="160">
        <f>SUMPRODUCT((AN$3=المنصرف!$E$3:$E$717)*1,('بيان العهد والتسويات'!$C198=المنصرف!$C$3:$C$717)*1,المنصرف!$G$3:$G$717)</f>
        <v>0</v>
      </c>
      <c r="AO198" s="160">
        <f>SUMPRODUCT((AN$3=المنصرف!$E$3:$E$717)*1,('بيان العهد والتسويات'!$C198=المنصرف!$C$3:$C$717)*1,المنصرف!$J$3:$J$717)</f>
        <v>0</v>
      </c>
      <c r="AP198" s="160">
        <f>SUMPRODUCT((AP$3=المنصرف!$E$3:$E$717)*1,('بيان العهد والتسويات'!$C198=المنصرف!$C$3:$C$717)*1,المنصرف!$G$3:$G$717)</f>
        <v>0</v>
      </c>
      <c r="AQ198" s="160">
        <f>SUMPRODUCT((AP$3=المنصرف!$E$3:$E$717)*1,('بيان العهد والتسويات'!$C198=المنصرف!$C$3:$C$717)*1,المنصرف!$J$3:$J$717)</f>
        <v>0</v>
      </c>
      <c r="AR198" s="160">
        <f>SUMPRODUCT((AR$3=المنصرف!$E$3:$E$717)*1,('بيان العهد والتسويات'!$C198=المنصرف!$C$3:$C$717)*1,المنصرف!$G$3:$G$717)</f>
        <v>0</v>
      </c>
      <c r="AS198" s="160">
        <f>SUMPRODUCT((AR$3=المنصرف!$E$3:$E$717)*1,('بيان العهد والتسويات'!$C198=المنصرف!$C$3:$C$717)*1,المنصرف!$J$3:$J$717)</f>
        <v>0</v>
      </c>
      <c r="AT198" s="160">
        <f>SUMPRODUCT((AT$3=المنصرف!$E$3:$E$717)*1,('بيان العهد والتسويات'!$C198=المنصرف!$C$3:$C$717)*1,المنصرف!$G$3:$G$717)</f>
        <v>0</v>
      </c>
      <c r="AU198" s="160">
        <f>SUMPRODUCT((AT$3=المنصرف!$E$3:$E$717)*1,('بيان العهد والتسويات'!$C198=المنصرف!$C$3:$C$717)*1,المنصرف!$J$3:$J$717)</f>
        <v>0</v>
      </c>
      <c r="AV198" s="160">
        <f>SUMPRODUCT((AV$3=المنصرف!$E$3:$E$717)*1,('بيان العهد والتسويات'!$C198=المنصرف!$C$3:$C$717)*1,المنصرف!$G$3:$G$717)</f>
        <v>0</v>
      </c>
      <c r="AW198" s="160">
        <f>SUMPRODUCT((AV$3=المنصرف!$E$3:$E$717)*1,('بيان العهد والتسويات'!$C198=المنصرف!$C$3:$C$717)*1,المنصرف!$J$3:$J$717)</f>
        <v>0</v>
      </c>
      <c r="AX198" s="160">
        <f>SUMPRODUCT((AX$3=المنصرف!$E$3:$E$717)*1,('بيان العهد والتسويات'!$C198=المنصرف!$C$3:$C$717)*1,المنصرف!$G$3:$G$717)</f>
        <v>0</v>
      </c>
      <c r="AY198" s="160">
        <f>SUMPRODUCT((AX$3=المنصرف!$E$3:$E$717)*1,('بيان العهد والتسويات'!$C198=المنصرف!$C$3:$C$717)*1,المنصرف!$J$3:$J$717)</f>
        <v>0</v>
      </c>
      <c r="AZ198" s="160">
        <f>SUMPRODUCT((AZ$3=المنصرف!$E$3:$E$717)*1,('بيان العهد والتسويات'!$C198=المنصرف!$C$3:$C$717)*1,المنصرف!$G$3:$G$717)</f>
        <v>0</v>
      </c>
      <c r="BA198" s="160">
        <f>SUMPRODUCT((AZ$3=المنصرف!$E$3:$E$717)*1,('بيان العهد والتسويات'!$C198=المنصرف!$C$3:$C$717)*1,المنصرف!$J$3:$J$717)</f>
        <v>0</v>
      </c>
      <c r="BB198" s="160">
        <f>SUMPRODUCT((BB$3=المنصرف!$E$3:$E$717)*1,('بيان العهد والتسويات'!$C198=المنصرف!$C$3:$C$717)*1,المنصرف!$G$3:$G$717)</f>
        <v>0</v>
      </c>
      <c r="BC198" s="160">
        <f>SUMPRODUCT((BB$3=المنصرف!$E$3:$E$717)*1,('بيان العهد والتسويات'!$C198=المنصرف!$C$3:$C$717)*1,المنصرف!$J$3:$J$717)</f>
        <v>0</v>
      </c>
      <c r="BD198" s="160">
        <f>SUMPRODUCT((BD$3=المنصرف!$E$3:$E$717)*1,('بيان العهد والتسويات'!$C198=المنصرف!$C$3:$C$717)*1,المنصرف!$G$3:$G$717)</f>
        <v>0</v>
      </c>
      <c r="BE198" s="160">
        <f>SUMPRODUCT((BD$3=المنصرف!$E$3:$E$717)*1,('بيان العهد والتسويات'!$C198=المنصرف!$C$3:$C$717)*1,المنصرف!$J$3:$J$717)</f>
        <v>0</v>
      </c>
      <c r="BF198" s="160">
        <f>SUMPRODUCT((BF$3=المنصرف!$E$3:$E$717)*1,('بيان العهد والتسويات'!$C198=المنصرف!$C$3:$C$717)*1,المنصرف!$G$3:$G$717)</f>
        <v>0</v>
      </c>
      <c r="BG198" s="160">
        <f>SUMPRODUCT((BF$3=المنصرف!$E$3:$E$717)*1,('بيان العهد والتسويات'!$C198=المنصرف!$C$3:$C$717)*1,المنصرف!$J$3:$J$717)</f>
        <v>0</v>
      </c>
      <c r="BH198" s="160">
        <f>SUMPRODUCT((BH$3=المنصرف!$E$3:$E$717)*1,('بيان العهد والتسويات'!$C198=المنصرف!$C$3:$C$717)*1,المنصرف!$G$3:$G$717)</f>
        <v>0</v>
      </c>
      <c r="BI198" s="160">
        <f>SUMPRODUCT((BH$3=المنصرف!$E$3:$E$717)*1,('بيان العهد والتسويات'!$C198=المنصرف!$C$3:$C$717)*1,المنصرف!$J$3:$J$717)</f>
        <v>0</v>
      </c>
      <c r="BJ198" s="160">
        <f>SUMPRODUCT((BJ$3=المنصرف!$E$3:$E$717)*1,('بيان العهد والتسويات'!$C198=المنصرف!$C$3:$C$717)*1,المنصرف!$G$3:$G$717)</f>
        <v>0</v>
      </c>
      <c r="BK198" s="160">
        <f>SUMPRODUCT((BJ$3=المنصرف!$E$3:$E$717)*1,('بيان العهد والتسويات'!$C198=المنصرف!$C$3:$C$717)*1,المنصرف!$J$3:$J$717)</f>
        <v>0</v>
      </c>
      <c r="BL198" s="160">
        <f>SUMPRODUCT((BL$3=المنصرف!$E$3:$E$717)*1,('بيان العهد والتسويات'!$C198=المنصرف!$C$3:$C$717)*1,المنصرف!$G$3:$G$717)</f>
        <v>0</v>
      </c>
      <c r="BM198" s="160">
        <f>SUMPRODUCT((BL$3=المنصرف!$E$3:$E$717)*1,('بيان العهد والتسويات'!$C198=المنصرف!$C$3:$C$717)*1,المنصرف!$J$3:$J$717)</f>
        <v>0</v>
      </c>
      <c r="BN198" s="160">
        <f>SUMPRODUCT((BN$3=المنصرف!$E$3:$E$717)*1,('بيان العهد والتسويات'!$C198=المنصرف!$C$3:$C$717)*1,المنصرف!$G$3:$G$717)</f>
        <v>0</v>
      </c>
      <c r="BO198" s="160">
        <f>SUMPRODUCT((BN$3=المنصرف!$E$3:$E$717)*1,('بيان العهد والتسويات'!$C198=المنصرف!$C$3:$C$717)*1,المنصرف!$J$3:$J$717)</f>
        <v>0</v>
      </c>
      <c r="BP198" s="160">
        <f>SUMPRODUCT((BP$3=المنصرف!$E$3:$E$717)*1,('بيان العهد والتسويات'!$C198=المنصرف!$C$3:$C$717)*1,المنصرف!$G$3:$G$717)</f>
        <v>0</v>
      </c>
      <c r="BQ198" s="160">
        <f>SUMPRODUCT((BP$3=المنصرف!$E$3:$E$717)*1,('بيان العهد والتسويات'!$C198=المنصرف!$C$3:$C$717)*1,المنصرف!$J$3:$J$717)</f>
        <v>0</v>
      </c>
      <c r="BR198" s="160">
        <f>SUMPRODUCT((BR$3=المنصرف!$E$3:$E$717)*1,('بيان العهد والتسويات'!$C198=المنصرف!$C$3:$C$717)*1,المنصرف!$G$3:$G$717)</f>
        <v>0</v>
      </c>
      <c r="BS198" s="160">
        <f>SUMPRODUCT((BR$3=المنصرف!$E$3:$E$717)*1,('بيان العهد والتسويات'!$C198=المنصرف!$C$3:$C$717)*1,المنصرف!$J$3:$J$717)</f>
        <v>0</v>
      </c>
      <c r="BT198" s="160">
        <f>SUMPRODUCT((BT$3=المنصرف!$E$3:$E$717)*1,('بيان العهد والتسويات'!$C198=المنصرف!$C$3:$C$717)*1,المنصرف!$G$3:$G$717)</f>
        <v>0</v>
      </c>
      <c r="BU198" s="160">
        <f>SUMPRODUCT((BT$3=المنصرف!$E$3:$E$717)*1,('بيان العهد والتسويات'!$C198=المنصرف!$C$3:$C$717)*1,المنصرف!$J$3:$J$717)</f>
        <v>0</v>
      </c>
      <c r="BV198" s="160">
        <f>SUMPRODUCT((BV$3=المنصرف!$E$3:$E$717)*1,('بيان العهد والتسويات'!$C198=المنصرف!$C$3:$C$717)*1,المنصرف!$G$3:$G$717)</f>
        <v>0</v>
      </c>
      <c r="BW198" s="160">
        <f>SUMPRODUCT((BV$3=المنصرف!$E$3:$E$717)*1,('بيان العهد والتسويات'!$C198=المنصرف!$C$3:$C$717)*1,المنصرف!$J$3:$J$717)</f>
        <v>0</v>
      </c>
      <c r="BX198" s="160">
        <f>SUMPRODUCT((BX$3=المنصرف!$E$3:$E$717)*1,('بيان العهد والتسويات'!$C198=المنصرف!$C$3:$C$717)*1,المنصرف!$G$3:$G$717)</f>
        <v>0</v>
      </c>
      <c r="BY198" s="160">
        <f>SUMPRODUCT((BX$3=المنصرف!$E$3:$E$717)*1,('بيان العهد والتسويات'!$C198=المنصرف!$C$3:$C$717)*1,المنصرف!$J$3:$J$717)</f>
        <v>0</v>
      </c>
      <c r="BZ198" s="160">
        <f>SUMPRODUCT((BZ$3=المنصرف!$E$3:$E$717)*1,('بيان العهد والتسويات'!$C198=المنصرف!$C$3:$C$717)*1,المنصرف!$G$3:$G$717)</f>
        <v>0</v>
      </c>
      <c r="CA198" s="160">
        <f>SUMPRODUCT((BZ$3=المنصرف!$E$3:$E$717)*1,('بيان العهد والتسويات'!$C198=المنصرف!$C$3:$C$717)*1,المنصرف!$J$3:$J$717)</f>
        <v>0</v>
      </c>
      <c r="CB198" s="160">
        <f>SUMPRODUCT((CB$3=المنصرف!$E$3:$E$717)*1,('بيان العهد والتسويات'!$C198=المنصرف!$C$3:$C$717)*1,المنصرف!$G$3:$G$717)</f>
        <v>0</v>
      </c>
      <c r="CC198" s="160">
        <f>SUMPRODUCT((CB$3=المنصرف!$E$3:$E$717)*1,('بيان العهد والتسويات'!$C198=المنصرف!$C$3:$C$717)*1,المنصرف!$J$3:$J$717)</f>
        <v>0</v>
      </c>
      <c r="CD198" s="160">
        <f>SUMPRODUCT((CD$3=المنصرف!$E$3:$E$717)*1,('بيان العهد والتسويات'!$C198=المنصرف!$C$3:$C$717)*1,المنصرف!$G$3:$G$717)</f>
        <v>0</v>
      </c>
      <c r="CE198" s="160">
        <f>SUMPRODUCT((CD$3=المنصرف!$E$3:$E$717)*1,('بيان العهد والتسويات'!$C198=المنصرف!$C$3:$C$717)*1,المنصرف!$J$3:$J$717)</f>
        <v>0</v>
      </c>
      <c r="CF198" s="160">
        <f>SUMPRODUCT((CF$3=المنصرف!$E$3:$E$717)*1,('بيان العهد والتسويات'!$C198=المنصرف!$C$3:$C$717)*1,المنصرف!$G$3:$G$717)</f>
        <v>0</v>
      </c>
      <c r="CG198" s="160">
        <f>SUMPRODUCT((CF$3=المنصرف!$E$3:$E$717)*1,('بيان العهد والتسويات'!$C198=المنصرف!$C$3:$C$717)*1,المنصرف!$J$3:$J$717)</f>
        <v>0</v>
      </c>
      <c r="CH198" s="160">
        <f>SUMPRODUCT((CH$3=المنصرف!$E$3:$E$717)*1,('بيان العهد والتسويات'!$C198=المنصرف!$C$3:$C$717)*1,المنصرف!$G$3:$G$717)</f>
        <v>0</v>
      </c>
      <c r="CI198" s="160">
        <f>SUMPRODUCT((CH$3=المنصرف!$E$3:$E$717)*1,('بيان العهد والتسويات'!$C198=المنصرف!$C$3:$C$717)*1,المنصرف!$J$3:$J$717)</f>
        <v>0</v>
      </c>
      <c r="CJ198" s="160">
        <f>SUMPRODUCT((CJ$3=المنصرف!$E$3:$E$717)*1,('بيان العهد والتسويات'!$C198=المنصرف!$C$3:$C$717)*1,المنصرف!$G$3:$G$717)</f>
        <v>0</v>
      </c>
      <c r="CK198" s="160">
        <f>SUMPRODUCT((CJ$3=المنصرف!$E$3:$E$717)*1,('بيان العهد والتسويات'!$C198=المنصرف!$C$3:$C$717)*1,المنصرف!$J$3:$J$717)</f>
        <v>0</v>
      </c>
      <c r="CL198" s="160">
        <f>SUMPRODUCT((CL$3=المنصرف!$E$3:$E$717)*1,('بيان العهد والتسويات'!$C198=المنصرف!$C$3:$C$717)*1,المنصرف!$G$3:$G$717)</f>
        <v>0</v>
      </c>
      <c r="CM198" s="160">
        <f>SUMPRODUCT((CL$3=المنصرف!$E$3:$E$717)*1,('بيان العهد والتسويات'!$C198=المنصرف!$C$3:$C$717)*1,المنصرف!$J$3:$J$717)</f>
        <v>0</v>
      </c>
      <c r="CN198" s="160">
        <f>SUMPRODUCT((CN$3=المنصرف!$E$3:$E$717)*1,('بيان العهد والتسويات'!$C198=المنصرف!$C$3:$C$717)*1,المنصرف!$G$3:$G$717)</f>
        <v>0</v>
      </c>
      <c r="CO198" s="160">
        <f>SUMPRODUCT((CN$3=المنصرف!$E$3:$E$717)*1,('بيان العهد والتسويات'!$C198=المنصرف!$C$3:$C$717)*1,المنصرف!$J$3:$J$717)</f>
        <v>0</v>
      </c>
      <c r="CP198" s="160">
        <f>SUMPRODUCT((CP$3=المنصرف!$E$3:$E$717)*1,('بيان العهد والتسويات'!$C198=المنصرف!$C$3:$C$717)*1,المنصرف!$G$3:$G$717)</f>
        <v>0</v>
      </c>
      <c r="CQ198" s="160">
        <f>SUMPRODUCT((CP$3=المنصرف!$E$3:$E$717)*1,('بيان العهد والتسويات'!$C198=المنصرف!$C$3:$C$717)*1,المنصرف!$J$3:$J$717)</f>
        <v>0</v>
      </c>
      <c r="CR198" s="160">
        <f>SUMPRODUCT((CR$3=المنصرف!$E$3:$E$717)*1,('بيان العهد والتسويات'!$C198=المنصرف!$C$3:$C$717)*1,المنصرف!$G$3:$G$717)</f>
        <v>0</v>
      </c>
      <c r="CS198" s="160">
        <f>SUMPRODUCT((CR$3=المنصرف!$E$3:$E$717)*1,('بيان العهد والتسويات'!$C198=المنصرف!$C$3:$C$717)*1,المنصرف!$J$3:$J$717)</f>
        <v>0</v>
      </c>
      <c r="CT198" s="160">
        <f>SUMPRODUCT((CT$3=المنصرف!$E$3:$E$717)*1,('بيان العهد والتسويات'!$C198=المنصرف!$C$3:$C$717)*1,المنصرف!$G$3:$G$717)</f>
        <v>0</v>
      </c>
      <c r="CU198" s="160">
        <f>SUMPRODUCT((CT$3=المنصرف!$E$3:$E$717)*1,('بيان العهد والتسويات'!$C198=المنصرف!$C$3:$C$717)*1,المنصرف!$J$3:$J$717)</f>
        <v>0</v>
      </c>
      <c r="CV198" s="160">
        <f>SUMPRODUCT((CV$3=المنصرف!$E$3:$E$717)*1,('بيان العهد والتسويات'!$C198=المنصرف!$C$3:$C$717)*1,المنصرف!$G$3:$G$717)</f>
        <v>0</v>
      </c>
      <c r="CW198" s="160">
        <f>SUMPRODUCT((CV$3=المنصرف!$E$3:$E$717)*1,('بيان العهد والتسويات'!$C198=المنصرف!$C$3:$C$717)*1,المنصرف!$J$3:$J$717)</f>
        <v>0</v>
      </c>
      <c r="CX198" s="160">
        <f>SUMPRODUCT((CX$3=المنصرف!$E$3:$E$717)*1,('بيان العهد والتسويات'!$C198=المنصرف!$C$3:$C$717)*1,المنصرف!$G$3:$G$717)</f>
        <v>0</v>
      </c>
      <c r="CY198" s="160">
        <f>SUMPRODUCT((CX$3=المنصرف!$E$3:$E$717)*1,('بيان العهد والتسويات'!$C198=المنصرف!$C$3:$C$717)*1,المنصرف!$J$3:$J$717)</f>
        <v>0</v>
      </c>
      <c r="CZ198" s="160">
        <f>SUMPRODUCT((CZ$3=المنصرف!$E$3:$E$717)*1,('بيان العهد والتسويات'!$C198=المنصرف!$C$3:$C$717)*1,المنصرف!$G$3:$G$717)</f>
        <v>0</v>
      </c>
      <c r="DA198" s="160">
        <f>SUMPRODUCT((CZ$3=المنصرف!$E$3:$E$717)*1,('بيان العهد والتسويات'!$C198=المنصرف!$C$3:$C$717)*1,المنصرف!$J$3:$J$717)</f>
        <v>0</v>
      </c>
    </row>
    <row r="199" spans="3:105" ht="20.25" x14ac:dyDescent="0.15">
      <c r="C199" s="134">
        <v>46031</v>
      </c>
      <c r="D199" s="121">
        <f>SUMPRODUCT(($D$3=المنصرف!$E$3:$E$717)*1,('بيان العهد والتسويات'!$C199=المنصرف!$C$3:$C$717)*1,المنصرف!$G$3:$G$717)</f>
        <v>0</v>
      </c>
      <c r="E199" s="122">
        <f>SUMPRODUCT(($D$3=المنصرف!$E$3:$E$717)*1,('بيان العهد والتسويات'!$C199=المنصرف!$C$3:$C$717)*1,المنصرف!$J$3:$J$717)</f>
        <v>0</v>
      </c>
      <c r="F199" s="124">
        <f>SUMPRODUCT(($F$3=المنصرف!$E$3:$E$717)*1,('بيان العهد والتسويات'!$C199=المنصرف!$C$3:$C$717)*1,المنصرف!$G$3:$G$717)</f>
        <v>0</v>
      </c>
      <c r="G199" s="123">
        <f>SUMPRODUCT(($F$3=المنصرف!$E$3:$E$717)*1,('بيان العهد والتسويات'!$C199=المنصرف!$C$3:$C$717)*1,المنصرف!$J$3:$J$717)</f>
        <v>0</v>
      </c>
      <c r="H199" s="121">
        <f>SUMPRODUCT(($H$3=المنصرف!$E$3:$E$717)*1,('بيان العهد والتسويات'!$C199=المنصرف!$C$3:$C$717)*1,المنصرف!$G$3:$G$717)</f>
        <v>0</v>
      </c>
      <c r="I199" s="122">
        <f>SUMPRODUCT(($H$3=المنصرف!$E$3:$E$717)*1,('بيان العهد والتسويات'!$C199=المنصرف!$C$3:$C$717)*1,المنصرف!$J$3:$J$717)</f>
        <v>0</v>
      </c>
      <c r="J199" s="124">
        <f>SUMPRODUCT(($J$3=المنصرف!$E$3:$E$717)*1,('بيان العهد والتسويات'!$C199=المنصرف!$C$3:$C$717)*1,المنصرف!$G$3:$G$717)</f>
        <v>0</v>
      </c>
      <c r="K199" s="123">
        <f>SUMPRODUCT(($J$3=المنصرف!$E$3:$E$717)*1,('بيان العهد والتسويات'!$C199=المنصرف!$C$3:$C$717)*1,المنصرف!$J$3:$J$717)</f>
        <v>0</v>
      </c>
      <c r="L199" s="121">
        <f>SUMPRODUCT(($L$3=المنصرف!$E$3:$E$717)*1,('بيان العهد والتسويات'!$C199=المنصرف!$C$3:$C$717)*1,المنصرف!$G$3:$G$717)</f>
        <v>0</v>
      </c>
      <c r="M199" s="122">
        <f>SUMPRODUCT(($L$3=المنصرف!$E$3:$E$717)*1,('بيان العهد والتسويات'!$C199=المنصرف!$C$3:$C$717)*1,المنصرف!$J$3:$J$717)</f>
        <v>0</v>
      </c>
      <c r="N199" s="124">
        <f>SUMPRODUCT(($N$3=المنصرف!$E$3:$E$717)*1,('بيان العهد والتسويات'!$C199=المنصرف!$C$3:$C$717)*1,المنصرف!$G$3:$G$717)</f>
        <v>0</v>
      </c>
      <c r="O199" s="123">
        <f>SUMPRODUCT(($N$3=المنصرف!$E$3:$E$717)*1,('بيان العهد والتسويات'!$C199=المنصرف!$C$3:$C$717)*1,المنصرف!$J$3:$J$717)</f>
        <v>0</v>
      </c>
      <c r="P199" s="121">
        <f>SUMPRODUCT(($P$3=المنصرف!$E$3:$E$717)*1,('بيان العهد والتسويات'!$C199=المنصرف!$C$3:$C$717)*1,المنصرف!$G$3:$G$717)</f>
        <v>0</v>
      </c>
      <c r="Q199" s="122">
        <f>SUMPRODUCT(($P$3=المنصرف!$E$3:$E$717)*1,('بيان العهد والتسويات'!$C199=المنصرف!$C$3:$C$717)*1,المنصرف!$J$3:$J$717)</f>
        <v>0</v>
      </c>
      <c r="R199" s="124">
        <f>SUMPRODUCT(($R$3=المنصرف!$E$3:$E$717)*1,('بيان العهد والتسويات'!$C199=المنصرف!$C$3:$C$717)*1,المنصرف!$G$3:$G$717)</f>
        <v>0</v>
      </c>
      <c r="S199" s="123">
        <f>SUMPRODUCT(($R$3=المنصرف!$E$3:$E$717)*1,('بيان العهد والتسويات'!$C199=المنصرف!$C$3:$C$717)*1,المنصرف!$J$3:$J$717)</f>
        <v>0</v>
      </c>
      <c r="T199" s="121">
        <f>SUMPRODUCT(($T$3=المنصرف!$E$3:$E$717)*1,('بيان العهد والتسويات'!$C199=المنصرف!$C$3:$C$717)*1,المنصرف!$G$3:$G$717)</f>
        <v>0</v>
      </c>
      <c r="U199" s="122">
        <f>SUMPRODUCT(($T$3=المنصرف!$E$3:$E$717)*1,('بيان العهد والتسويات'!$C199=المنصرف!$C$3:$C$717)*1,المنصرف!$J$3:$J$717)</f>
        <v>0</v>
      </c>
      <c r="V199" s="124">
        <f>SUMPRODUCT(($V$3=المنصرف!$E$3:$E$717)*1,('بيان العهد والتسويات'!$C199=المنصرف!$C$3:$C$717)*1,المنصرف!$G$3:$G$717)</f>
        <v>0</v>
      </c>
      <c r="W199" s="123">
        <f>SUMPRODUCT(($V$3=المنصرف!$E$3:$E$717)*1,('بيان العهد والتسويات'!$C199=المنصرف!$C$3:$C$717)*1,المنصرف!$J$3:$J$717)</f>
        <v>0</v>
      </c>
      <c r="X199" s="121">
        <f>SUMPRODUCT(($X$3=المنصرف!$E$3:$E$717)*1,('بيان العهد والتسويات'!$C199=المنصرف!$C$3:$C$717)*1,المنصرف!$G$3:$G$717)</f>
        <v>0</v>
      </c>
      <c r="Y199" s="122">
        <f>SUMPRODUCT(($X$3=المنصرف!$E$3:$E$717)*1,('بيان العهد والتسويات'!$C199=المنصرف!$C$3:$C$717)*1,المنصرف!$J$3:$J$717)</f>
        <v>0</v>
      </c>
      <c r="Z199" s="124">
        <f>SUMPRODUCT(($Z$3=المنصرف!$E$3:$E$717)*1,('بيان العهد والتسويات'!$C199=المنصرف!$C$3:$C$717)*1,المنصرف!$G$3:$G$717)</f>
        <v>0</v>
      </c>
      <c r="AA199" s="123">
        <f>SUMPRODUCT(($Z$3=المنصرف!$E$3:$E$717)*1,('بيان العهد والتسويات'!$C199=المنصرف!$C$3:$C$717)*1,المنصرف!$J$3:$J$717)</f>
        <v>0</v>
      </c>
      <c r="AB199" s="121">
        <f>SUMPRODUCT(($AB$3=المنصرف!$E$3:$E$717)*1,('بيان العهد والتسويات'!$C199=المنصرف!$C$3:$C$717)*1,المنصرف!$G$3:$G$717)</f>
        <v>0</v>
      </c>
      <c r="AC199" s="122">
        <f>SUMPRODUCT(($AB$3=المنصرف!$E$3:$E$717)*1,('بيان العهد والتسويات'!$C199=المنصرف!$C$3:$C$717)*1,المنصرف!$J$3:$J$717)</f>
        <v>0</v>
      </c>
      <c r="AD199" s="124">
        <f>SUMPRODUCT(($AD$3=المنصرف!$E$3:$E$717)*1,('بيان العهد والتسويات'!$C199=المنصرف!$C$3:$C$717)*1,المنصرف!$G$3:$G$717)</f>
        <v>0</v>
      </c>
      <c r="AE199" s="123">
        <f>SUMPRODUCT(($AD$3=المنصرف!$E$3:$E$717)*1,('بيان العهد والتسويات'!$C199=المنصرف!$C$3:$C$717)*1,المنصرف!$J$3:$J$717)</f>
        <v>0</v>
      </c>
      <c r="AF199" s="121">
        <f>SUMPRODUCT(($AF$3=المنصرف!$E$3:$E$717)*1,('بيان العهد والتسويات'!$C199=المنصرف!$C$3:$C$717)*1,المنصرف!$G$3:$G$717)</f>
        <v>0</v>
      </c>
      <c r="AG199" s="122">
        <f>SUMPRODUCT(($AF$3=المنصرف!$E$3:$E$717)*1,('بيان العهد والتسويات'!$C199=المنصرف!$C$3:$C$717)*1,المنصرف!$J$3:$J$717)</f>
        <v>0</v>
      </c>
      <c r="AH199" s="124">
        <f>SUMPRODUCT(($AH$3=المنصرف!$E$3:$E$717)*1,('بيان العهد والتسويات'!$C199=المنصرف!$C$3:$C$717)*1,المنصرف!$G$3:$G$717)</f>
        <v>0</v>
      </c>
      <c r="AI199" s="123">
        <f>SUMPRODUCT(($AH$3=المنصرف!$E$3:$E$717)*1,('بيان العهد والتسويات'!$C199=المنصرف!$C$3:$C$717)*1,المنصرف!$J$3:$J$717)</f>
        <v>0</v>
      </c>
      <c r="AJ199" s="145">
        <f>SUMPRODUCT((AJ$3=المنصرف!$E$3:$E$717)*1,('بيان العهد والتسويات'!$C199=المنصرف!$C$3:$C$717)*1,المنصرف!$G$3:$G$717)</f>
        <v>0</v>
      </c>
      <c r="AK199" s="145">
        <f>SUMPRODUCT((AJ$3=المنصرف!$E$3:$E$717)*1,('بيان العهد والتسويات'!$C199=المنصرف!$C$3:$C$717)*1,المنصرف!$J$3:$J$717)</f>
        <v>0</v>
      </c>
      <c r="AL199" s="161">
        <f>SUMPRODUCT((AL$3=المنصرف!$E$3:$E$717)*1,('بيان العهد والتسويات'!$C199=المنصرف!$C$3:$C$717)*1,المنصرف!$G$3:$G$717)</f>
        <v>0</v>
      </c>
      <c r="AM199" s="161">
        <f>SUMPRODUCT((AL$3=المنصرف!$E$3:$E$717)*1,('بيان العهد والتسويات'!$C199=المنصرف!$C$3:$C$717)*1,المنصرف!$J$3:$J$717)</f>
        <v>0</v>
      </c>
      <c r="AN199" s="160">
        <f>SUMPRODUCT((AN$3=المنصرف!$E$3:$E$717)*1,('بيان العهد والتسويات'!$C199=المنصرف!$C$3:$C$717)*1,المنصرف!$G$3:$G$717)</f>
        <v>0</v>
      </c>
      <c r="AO199" s="160">
        <f>SUMPRODUCT((AN$3=المنصرف!$E$3:$E$717)*1,('بيان العهد والتسويات'!$C199=المنصرف!$C$3:$C$717)*1,المنصرف!$J$3:$J$717)</f>
        <v>0</v>
      </c>
      <c r="AP199" s="160">
        <f>SUMPRODUCT((AP$3=المنصرف!$E$3:$E$717)*1,('بيان العهد والتسويات'!$C199=المنصرف!$C$3:$C$717)*1,المنصرف!$G$3:$G$717)</f>
        <v>0</v>
      </c>
      <c r="AQ199" s="160">
        <f>SUMPRODUCT((AP$3=المنصرف!$E$3:$E$717)*1,('بيان العهد والتسويات'!$C199=المنصرف!$C$3:$C$717)*1,المنصرف!$J$3:$J$717)</f>
        <v>0</v>
      </c>
      <c r="AR199" s="160">
        <f>SUMPRODUCT((AR$3=المنصرف!$E$3:$E$717)*1,('بيان العهد والتسويات'!$C199=المنصرف!$C$3:$C$717)*1,المنصرف!$G$3:$G$717)</f>
        <v>0</v>
      </c>
      <c r="AS199" s="160">
        <f>SUMPRODUCT((AR$3=المنصرف!$E$3:$E$717)*1,('بيان العهد والتسويات'!$C199=المنصرف!$C$3:$C$717)*1,المنصرف!$J$3:$J$717)</f>
        <v>0</v>
      </c>
      <c r="AT199" s="160">
        <f>SUMPRODUCT((AT$3=المنصرف!$E$3:$E$717)*1,('بيان العهد والتسويات'!$C199=المنصرف!$C$3:$C$717)*1,المنصرف!$G$3:$G$717)</f>
        <v>0</v>
      </c>
      <c r="AU199" s="160">
        <f>SUMPRODUCT((AT$3=المنصرف!$E$3:$E$717)*1,('بيان العهد والتسويات'!$C199=المنصرف!$C$3:$C$717)*1,المنصرف!$J$3:$J$717)</f>
        <v>0</v>
      </c>
      <c r="AV199" s="160">
        <f>SUMPRODUCT((AV$3=المنصرف!$E$3:$E$717)*1,('بيان العهد والتسويات'!$C199=المنصرف!$C$3:$C$717)*1,المنصرف!$G$3:$G$717)</f>
        <v>0</v>
      </c>
      <c r="AW199" s="160">
        <f>SUMPRODUCT((AV$3=المنصرف!$E$3:$E$717)*1,('بيان العهد والتسويات'!$C199=المنصرف!$C$3:$C$717)*1,المنصرف!$J$3:$J$717)</f>
        <v>0</v>
      </c>
      <c r="AX199" s="160">
        <f>SUMPRODUCT((AX$3=المنصرف!$E$3:$E$717)*1,('بيان العهد والتسويات'!$C199=المنصرف!$C$3:$C$717)*1,المنصرف!$G$3:$G$717)</f>
        <v>0</v>
      </c>
      <c r="AY199" s="160">
        <f>SUMPRODUCT((AX$3=المنصرف!$E$3:$E$717)*1,('بيان العهد والتسويات'!$C199=المنصرف!$C$3:$C$717)*1,المنصرف!$J$3:$J$717)</f>
        <v>0</v>
      </c>
      <c r="AZ199" s="160">
        <f>SUMPRODUCT((AZ$3=المنصرف!$E$3:$E$717)*1,('بيان العهد والتسويات'!$C199=المنصرف!$C$3:$C$717)*1,المنصرف!$G$3:$G$717)</f>
        <v>0</v>
      </c>
      <c r="BA199" s="160">
        <f>SUMPRODUCT((AZ$3=المنصرف!$E$3:$E$717)*1,('بيان العهد والتسويات'!$C199=المنصرف!$C$3:$C$717)*1,المنصرف!$J$3:$J$717)</f>
        <v>0</v>
      </c>
      <c r="BB199" s="160">
        <f>SUMPRODUCT((BB$3=المنصرف!$E$3:$E$717)*1,('بيان العهد والتسويات'!$C199=المنصرف!$C$3:$C$717)*1,المنصرف!$G$3:$G$717)</f>
        <v>0</v>
      </c>
      <c r="BC199" s="160">
        <f>SUMPRODUCT((BB$3=المنصرف!$E$3:$E$717)*1,('بيان العهد والتسويات'!$C199=المنصرف!$C$3:$C$717)*1,المنصرف!$J$3:$J$717)</f>
        <v>0</v>
      </c>
      <c r="BD199" s="160">
        <f>SUMPRODUCT((BD$3=المنصرف!$E$3:$E$717)*1,('بيان العهد والتسويات'!$C199=المنصرف!$C$3:$C$717)*1,المنصرف!$G$3:$G$717)</f>
        <v>0</v>
      </c>
      <c r="BE199" s="160">
        <f>SUMPRODUCT((BD$3=المنصرف!$E$3:$E$717)*1,('بيان العهد والتسويات'!$C199=المنصرف!$C$3:$C$717)*1,المنصرف!$J$3:$J$717)</f>
        <v>0</v>
      </c>
      <c r="BF199" s="160">
        <f>SUMPRODUCT((BF$3=المنصرف!$E$3:$E$717)*1,('بيان العهد والتسويات'!$C199=المنصرف!$C$3:$C$717)*1,المنصرف!$G$3:$G$717)</f>
        <v>0</v>
      </c>
      <c r="BG199" s="160">
        <f>SUMPRODUCT((BF$3=المنصرف!$E$3:$E$717)*1,('بيان العهد والتسويات'!$C199=المنصرف!$C$3:$C$717)*1,المنصرف!$J$3:$J$717)</f>
        <v>0</v>
      </c>
      <c r="BH199" s="160">
        <f>SUMPRODUCT((BH$3=المنصرف!$E$3:$E$717)*1,('بيان العهد والتسويات'!$C199=المنصرف!$C$3:$C$717)*1,المنصرف!$G$3:$G$717)</f>
        <v>0</v>
      </c>
      <c r="BI199" s="160">
        <f>SUMPRODUCT((BH$3=المنصرف!$E$3:$E$717)*1,('بيان العهد والتسويات'!$C199=المنصرف!$C$3:$C$717)*1,المنصرف!$J$3:$J$717)</f>
        <v>0</v>
      </c>
      <c r="BJ199" s="160">
        <f>SUMPRODUCT((BJ$3=المنصرف!$E$3:$E$717)*1,('بيان العهد والتسويات'!$C199=المنصرف!$C$3:$C$717)*1,المنصرف!$G$3:$G$717)</f>
        <v>0</v>
      </c>
      <c r="BK199" s="160">
        <f>SUMPRODUCT((BJ$3=المنصرف!$E$3:$E$717)*1,('بيان العهد والتسويات'!$C199=المنصرف!$C$3:$C$717)*1,المنصرف!$J$3:$J$717)</f>
        <v>0</v>
      </c>
      <c r="BL199" s="160">
        <f>SUMPRODUCT((BL$3=المنصرف!$E$3:$E$717)*1,('بيان العهد والتسويات'!$C199=المنصرف!$C$3:$C$717)*1,المنصرف!$G$3:$G$717)</f>
        <v>0</v>
      </c>
      <c r="BM199" s="160">
        <f>SUMPRODUCT((BL$3=المنصرف!$E$3:$E$717)*1,('بيان العهد والتسويات'!$C199=المنصرف!$C$3:$C$717)*1,المنصرف!$J$3:$J$717)</f>
        <v>0</v>
      </c>
      <c r="BN199" s="160">
        <f>SUMPRODUCT((BN$3=المنصرف!$E$3:$E$717)*1,('بيان العهد والتسويات'!$C199=المنصرف!$C$3:$C$717)*1,المنصرف!$G$3:$G$717)</f>
        <v>0</v>
      </c>
      <c r="BO199" s="160">
        <f>SUMPRODUCT((BN$3=المنصرف!$E$3:$E$717)*1,('بيان العهد والتسويات'!$C199=المنصرف!$C$3:$C$717)*1,المنصرف!$J$3:$J$717)</f>
        <v>0</v>
      </c>
      <c r="BP199" s="160">
        <f>SUMPRODUCT((BP$3=المنصرف!$E$3:$E$717)*1,('بيان العهد والتسويات'!$C199=المنصرف!$C$3:$C$717)*1,المنصرف!$G$3:$G$717)</f>
        <v>0</v>
      </c>
      <c r="BQ199" s="160">
        <f>SUMPRODUCT((BP$3=المنصرف!$E$3:$E$717)*1,('بيان العهد والتسويات'!$C199=المنصرف!$C$3:$C$717)*1,المنصرف!$J$3:$J$717)</f>
        <v>0</v>
      </c>
      <c r="BR199" s="160">
        <f>SUMPRODUCT((BR$3=المنصرف!$E$3:$E$717)*1,('بيان العهد والتسويات'!$C199=المنصرف!$C$3:$C$717)*1,المنصرف!$G$3:$G$717)</f>
        <v>0</v>
      </c>
      <c r="BS199" s="160">
        <f>SUMPRODUCT((BR$3=المنصرف!$E$3:$E$717)*1,('بيان العهد والتسويات'!$C199=المنصرف!$C$3:$C$717)*1,المنصرف!$J$3:$J$717)</f>
        <v>0</v>
      </c>
      <c r="BT199" s="160">
        <f>SUMPRODUCT((BT$3=المنصرف!$E$3:$E$717)*1,('بيان العهد والتسويات'!$C199=المنصرف!$C$3:$C$717)*1,المنصرف!$G$3:$G$717)</f>
        <v>0</v>
      </c>
      <c r="BU199" s="160">
        <f>SUMPRODUCT((BT$3=المنصرف!$E$3:$E$717)*1,('بيان العهد والتسويات'!$C199=المنصرف!$C$3:$C$717)*1,المنصرف!$J$3:$J$717)</f>
        <v>0</v>
      </c>
      <c r="BV199" s="160">
        <f>SUMPRODUCT((BV$3=المنصرف!$E$3:$E$717)*1,('بيان العهد والتسويات'!$C199=المنصرف!$C$3:$C$717)*1,المنصرف!$G$3:$G$717)</f>
        <v>0</v>
      </c>
      <c r="BW199" s="160">
        <f>SUMPRODUCT((BV$3=المنصرف!$E$3:$E$717)*1,('بيان العهد والتسويات'!$C199=المنصرف!$C$3:$C$717)*1,المنصرف!$J$3:$J$717)</f>
        <v>0</v>
      </c>
      <c r="BX199" s="160">
        <f>SUMPRODUCT((BX$3=المنصرف!$E$3:$E$717)*1,('بيان العهد والتسويات'!$C199=المنصرف!$C$3:$C$717)*1,المنصرف!$G$3:$G$717)</f>
        <v>0</v>
      </c>
      <c r="BY199" s="160">
        <f>SUMPRODUCT((BX$3=المنصرف!$E$3:$E$717)*1,('بيان العهد والتسويات'!$C199=المنصرف!$C$3:$C$717)*1,المنصرف!$J$3:$J$717)</f>
        <v>0</v>
      </c>
      <c r="BZ199" s="160">
        <f>SUMPRODUCT((BZ$3=المنصرف!$E$3:$E$717)*1,('بيان العهد والتسويات'!$C199=المنصرف!$C$3:$C$717)*1,المنصرف!$G$3:$G$717)</f>
        <v>0</v>
      </c>
      <c r="CA199" s="160">
        <f>SUMPRODUCT((BZ$3=المنصرف!$E$3:$E$717)*1,('بيان العهد والتسويات'!$C199=المنصرف!$C$3:$C$717)*1,المنصرف!$J$3:$J$717)</f>
        <v>0</v>
      </c>
      <c r="CB199" s="160">
        <f>SUMPRODUCT((CB$3=المنصرف!$E$3:$E$717)*1,('بيان العهد والتسويات'!$C199=المنصرف!$C$3:$C$717)*1,المنصرف!$G$3:$G$717)</f>
        <v>0</v>
      </c>
      <c r="CC199" s="160">
        <f>SUMPRODUCT((CB$3=المنصرف!$E$3:$E$717)*1,('بيان العهد والتسويات'!$C199=المنصرف!$C$3:$C$717)*1,المنصرف!$J$3:$J$717)</f>
        <v>0</v>
      </c>
      <c r="CD199" s="160">
        <f>SUMPRODUCT((CD$3=المنصرف!$E$3:$E$717)*1,('بيان العهد والتسويات'!$C199=المنصرف!$C$3:$C$717)*1,المنصرف!$G$3:$G$717)</f>
        <v>0</v>
      </c>
      <c r="CE199" s="160">
        <f>SUMPRODUCT((CD$3=المنصرف!$E$3:$E$717)*1,('بيان العهد والتسويات'!$C199=المنصرف!$C$3:$C$717)*1,المنصرف!$J$3:$J$717)</f>
        <v>0</v>
      </c>
      <c r="CF199" s="160">
        <f>SUMPRODUCT((CF$3=المنصرف!$E$3:$E$717)*1,('بيان العهد والتسويات'!$C199=المنصرف!$C$3:$C$717)*1,المنصرف!$G$3:$G$717)</f>
        <v>0</v>
      </c>
      <c r="CG199" s="160">
        <f>SUMPRODUCT((CF$3=المنصرف!$E$3:$E$717)*1,('بيان العهد والتسويات'!$C199=المنصرف!$C$3:$C$717)*1,المنصرف!$J$3:$J$717)</f>
        <v>0</v>
      </c>
      <c r="CH199" s="160">
        <f>SUMPRODUCT((CH$3=المنصرف!$E$3:$E$717)*1,('بيان العهد والتسويات'!$C199=المنصرف!$C$3:$C$717)*1,المنصرف!$G$3:$G$717)</f>
        <v>0</v>
      </c>
      <c r="CI199" s="160">
        <f>SUMPRODUCT((CH$3=المنصرف!$E$3:$E$717)*1,('بيان العهد والتسويات'!$C199=المنصرف!$C$3:$C$717)*1,المنصرف!$J$3:$J$717)</f>
        <v>0</v>
      </c>
      <c r="CJ199" s="160">
        <f>SUMPRODUCT((CJ$3=المنصرف!$E$3:$E$717)*1,('بيان العهد والتسويات'!$C199=المنصرف!$C$3:$C$717)*1,المنصرف!$G$3:$G$717)</f>
        <v>0</v>
      </c>
      <c r="CK199" s="160">
        <f>SUMPRODUCT((CJ$3=المنصرف!$E$3:$E$717)*1,('بيان العهد والتسويات'!$C199=المنصرف!$C$3:$C$717)*1,المنصرف!$J$3:$J$717)</f>
        <v>0</v>
      </c>
      <c r="CL199" s="160">
        <f>SUMPRODUCT((CL$3=المنصرف!$E$3:$E$717)*1,('بيان العهد والتسويات'!$C199=المنصرف!$C$3:$C$717)*1,المنصرف!$G$3:$G$717)</f>
        <v>0</v>
      </c>
      <c r="CM199" s="160">
        <f>SUMPRODUCT((CL$3=المنصرف!$E$3:$E$717)*1,('بيان العهد والتسويات'!$C199=المنصرف!$C$3:$C$717)*1,المنصرف!$J$3:$J$717)</f>
        <v>0</v>
      </c>
      <c r="CN199" s="160">
        <f>SUMPRODUCT((CN$3=المنصرف!$E$3:$E$717)*1,('بيان العهد والتسويات'!$C199=المنصرف!$C$3:$C$717)*1,المنصرف!$G$3:$G$717)</f>
        <v>0</v>
      </c>
      <c r="CO199" s="160">
        <f>SUMPRODUCT((CN$3=المنصرف!$E$3:$E$717)*1,('بيان العهد والتسويات'!$C199=المنصرف!$C$3:$C$717)*1,المنصرف!$J$3:$J$717)</f>
        <v>0</v>
      </c>
      <c r="CP199" s="160">
        <f>SUMPRODUCT((CP$3=المنصرف!$E$3:$E$717)*1,('بيان العهد والتسويات'!$C199=المنصرف!$C$3:$C$717)*1,المنصرف!$G$3:$G$717)</f>
        <v>0</v>
      </c>
      <c r="CQ199" s="160">
        <f>SUMPRODUCT((CP$3=المنصرف!$E$3:$E$717)*1,('بيان العهد والتسويات'!$C199=المنصرف!$C$3:$C$717)*1,المنصرف!$J$3:$J$717)</f>
        <v>0</v>
      </c>
      <c r="CR199" s="160">
        <f>SUMPRODUCT((CR$3=المنصرف!$E$3:$E$717)*1,('بيان العهد والتسويات'!$C199=المنصرف!$C$3:$C$717)*1,المنصرف!$G$3:$G$717)</f>
        <v>0</v>
      </c>
      <c r="CS199" s="160">
        <f>SUMPRODUCT((CR$3=المنصرف!$E$3:$E$717)*1,('بيان العهد والتسويات'!$C199=المنصرف!$C$3:$C$717)*1,المنصرف!$J$3:$J$717)</f>
        <v>0</v>
      </c>
      <c r="CT199" s="160">
        <f>SUMPRODUCT((CT$3=المنصرف!$E$3:$E$717)*1,('بيان العهد والتسويات'!$C199=المنصرف!$C$3:$C$717)*1,المنصرف!$G$3:$G$717)</f>
        <v>0</v>
      </c>
      <c r="CU199" s="160">
        <f>SUMPRODUCT((CT$3=المنصرف!$E$3:$E$717)*1,('بيان العهد والتسويات'!$C199=المنصرف!$C$3:$C$717)*1,المنصرف!$J$3:$J$717)</f>
        <v>0</v>
      </c>
      <c r="CV199" s="160">
        <f>SUMPRODUCT((CV$3=المنصرف!$E$3:$E$717)*1,('بيان العهد والتسويات'!$C199=المنصرف!$C$3:$C$717)*1,المنصرف!$G$3:$G$717)</f>
        <v>0</v>
      </c>
      <c r="CW199" s="160">
        <f>SUMPRODUCT((CV$3=المنصرف!$E$3:$E$717)*1,('بيان العهد والتسويات'!$C199=المنصرف!$C$3:$C$717)*1,المنصرف!$J$3:$J$717)</f>
        <v>0</v>
      </c>
      <c r="CX199" s="160">
        <f>SUMPRODUCT((CX$3=المنصرف!$E$3:$E$717)*1,('بيان العهد والتسويات'!$C199=المنصرف!$C$3:$C$717)*1,المنصرف!$G$3:$G$717)</f>
        <v>0</v>
      </c>
      <c r="CY199" s="160">
        <f>SUMPRODUCT((CX$3=المنصرف!$E$3:$E$717)*1,('بيان العهد والتسويات'!$C199=المنصرف!$C$3:$C$717)*1,المنصرف!$J$3:$J$717)</f>
        <v>0</v>
      </c>
      <c r="CZ199" s="160">
        <f>SUMPRODUCT((CZ$3=المنصرف!$E$3:$E$717)*1,('بيان العهد والتسويات'!$C199=المنصرف!$C$3:$C$717)*1,المنصرف!$G$3:$G$717)</f>
        <v>0</v>
      </c>
      <c r="DA199" s="160">
        <f>SUMPRODUCT((CZ$3=المنصرف!$E$3:$E$717)*1,('بيان العهد والتسويات'!$C199=المنصرف!$C$3:$C$717)*1,المنصرف!$J$3:$J$717)</f>
        <v>0</v>
      </c>
    </row>
    <row r="200" spans="3:105" ht="20.25" x14ac:dyDescent="0.15">
      <c r="C200" s="134">
        <v>46032</v>
      </c>
      <c r="D200" s="121">
        <f>SUMPRODUCT(($D$3=المنصرف!$E$3:$E$717)*1,('بيان العهد والتسويات'!$C200=المنصرف!$C$3:$C$717)*1,المنصرف!$G$3:$G$717)</f>
        <v>0</v>
      </c>
      <c r="E200" s="122">
        <f>SUMPRODUCT(($D$3=المنصرف!$E$3:$E$717)*1,('بيان العهد والتسويات'!$C200=المنصرف!$C$3:$C$717)*1,المنصرف!$J$3:$J$717)</f>
        <v>0</v>
      </c>
      <c r="F200" s="124">
        <f>SUMPRODUCT(($F$3=المنصرف!$E$3:$E$717)*1,('بيان العهد والتسويات'!$C200=المنصرف!$C$3:$C$717)*1,المنصرف!$G$3:$G$717)</f>
        <v>0</v>
      </c>
      <c r="G200" s="123">
        <f>SUMPRODUCT(($F$3=المنصرف!$E$3:$E$717)*1,('بيان العهد والتسويات'!$C200=المنصرف!$C$3:$C$717)*1,المنصرف!$J$3:$J$717)</f>
        <v>0</v>
      </c>
      <c r="H200" s="121">
        <f>SUMPRODUCT(($H$3=المنصرف!$E$3:$E$717)*1,('بيان العهد والتسويات'!$C200=المنصرف!$C$3:$C$717)*1,المنصرف!$G$3:$G$717)</f>
        <v>0</v>
      </c>
      <c r="I200" s="122">
        <f>SUMPRODUCT(($H$3=المنصرف!$E$3:$E$717)*1,('بيان العهد والتسويات'!$C200=المنصرف!$C$3:$C$717)*1,المنصرف!$J$3:$J$717)</f>
        <v>0</v>
      </c>
      <c r="J200" s="124">
        <f>SUMPRODUCT(($J$3=المنصرف!$E$3:$E$717)*1,('بيان العهد والتسويات'!$C200=المنصرف!$C$3:$C$717)*1,المنصرف!$G$3:$G$717)</f>
        <v>0</v>
      </c>
      <c r="K200" s="123">
        <f>SUMPRODUCT(($J$3=المنصرف!$E$3:$E$717)*1,('بيان العهد والتسويات'!$C200=المنصرف!$C$3:$C$717)*1,المنصرف!$J$3:$J$717)</f>
        <v>0</v>
      </c>
      <c r="L200" s="121">
        <f>SUMPRODUCT(($L$3=المنصرف!$E$3:$E$717)*1,('بيان العهد والتسويات'!$C200=المنصرف!$C$3:$C$717)*1,المنصرف!$G$3:$G$717)</f>
        <v>0</v>
      </c>
      <c r="M200" s="122">
        <f>SUMPRODUCT(($L$3=المنصرف!$E$3:$E$717)*1,('بيان العهد والتسويات'!$C200=المنصرف!$C$3:$C$717)*1,المنصرف!$J$3:$J$717)</f>
        <v>0</v>
      </c>
      <c r="N200" s="124">
        <f>SUMPRODUCT(($N$3=المنصرف!$E$3:$E$717)*1,('بيان العهد والتسويات'!$C200=المنصرف!$C$3:$C$717)*1,المنصرف!$G$3:$G$717)</f>
        <v>0</v>
      </c>
      <c r="O200" s="123">
        <f>SUMPRODUCT(($N$3=المنصرف!$E$3:$E$717)*1,('بيان العهد والتسويات'!$C200=المنصرف!$C$3:$C$717)*1,المنصرف!$J$3:$J$717)</f>
        <v>0</v>
      </c>
      <c r="P200" s="121">
        <f>SUMPRODUCT(($P$3=المنصرف!$E$3:$E$717)*1,('بيان العهد والتسويات'!$C200=المنصرف!$C$3:$C$717)*1,المنصرف!$G$3:$G$717)</f>
        <v>0</v>
      </c>
      <c r="Q200" s="122">
        <f>SUMPRODUCT(($P$3=المنصرف!$E$3:$E$717)*1,('بيان العهد والتسويات'!$C200=المنصرف!$C$3:$C$717)*1,المنصرف!$J$3:$J$717)</f>
        <v>0</v>
      </c>
      <c r="R200" s="124">
        <f>SUMPRODUCT(($R$3=المنصرف!$E$3:$E$717)*1,('بيان العهد والتسويات'!$C200=المنصرف!$C$3:$C$717)*1,المنصرف!$G$3:$G$717)</f>
        <v>0</v>
      </c>
      <c r="S200" s="123">
        <f>SUMPRODUCT(($R$3=المنصرف!$E$3:$E$717)*1,('بيان العهد والتسويات'!$C200=المنصرف!$C$3:$C$717)*1,المنصرف!$J$3:$J$717)</f>
        <v>0</v>
      </c>
      <c r="T200" s="121">
        <f>SUMPRODUCT(($T$3=المنصرف!$E$3:$E$717)*1,('بيان العهد والتسويات'!$C200=المنصرف!$C$3:$C$717)*1,المنصرف!$G$3:$G$717)</f>
        <v>0</v>
      </c>
      <c r="U200" s="122">
        <f>SUMPRODUCT(($T$3=المنصرف!$E$3:$E$717)*1,('بيان العهد والتسويات'!$C200=المنصرف!$C$3:$C$717)*1,المنصرف!$J$3:$J$717)</f>
        <v>0</v>
      </c>
      <c r="V200" s="124">
        <f>SUMPRODUCT(($V$3=المنصرف!$E$3:$E$717)*1,('بيان العهد والتسويات'!$C200=المنصرف!$C$3:$C$717)*1,المنصرف!$G$3:$G$717)</f>
        <v>0</v>
      </c>
      <c r="W200" s="123">
        <f>SUMPRODUCT(($V$3=المنصرف!$E$3:$E$717)*1,('بيان العهد والتسويات'!$C200=المنصرف!$C$3:$C$717)*1,المنصرف!$J$3:$J$717)</f>
        <v>0</v>
      </c>
      <c r="X200" s="121">
        <f>SUMPRODUCT(($X$3=المنصرف!$E$3:$E$717)*1,('بيان العهد والتسويات'!$C200=المنصرف!$C$3:$C$717)*1,المنصرف!$G$3:$G$717)</f>
        <v>0</v>
      </c>
      <c r="Y200" s="122">
        <f>SUMPRODUCT(($X$3=المنصرف!$E$3:$E$717)*1,('بيان العهد والتسويات'!$C200=المنصرف!$C$3:$C$717)*1,المنصرف!$J$3:$J$717)</f>
        <v>0</v>
      </c>
      <c r="Z200" s="124">
        <f>SUMPRODUCT(($Z$3=المنصرف!$E$3:$E$717)*1,('بيان العهد والتسويات'!$C200=المنصرف!$C$3:$C$717)*1,المنصرف!$G$3:$G$717)</f>
        <v>0</v>
      </c>
      <c r="AA200" s="123">
        <f>SUMPRODUCT(($Z$3=المنصرف!$E$3:$E$717)*1,('بيان العهد والتسويات'!$C200=المنصرف!$C$3:$C$717)*1,المنصرف!$J$3:$J$717)</f>
        <v>0</v>
      </c>
      <c r="AB200" s="121">
        <f>SUMPRODUCT(($AB$3=المنصرف!$E$3:$E$717)*1,('بيان العهد والتسويات'!$C200=المنصرف!$C$3:$C$717)*1,المنصرف!$G$3:$G$717)</f>
        <v>0</v>
      </c>
      <c r="AC200" s="122">
        <f>SUMPRODUCT(($AB$3=المنصرف!$E$3:$E$717)*1,('بيان العهد والتسويات'!$C200=المنصرف!$C$3:$C$717)*1,المنصرف!$J$3:$J$717)</f>
        <v>0</v>
      </c>
      <c r="AD200" s="124">
        <f>SUMPRODUCT(($AD$3=المنصرف!$E$3:$E$717)*1,('بيان العهد والتسويات'!$C200=المنصرف!$C$3:$C$717)*1,المنصرف!$G$3:$G$717)</f>
        <v>0</v>
      </c>
      <c r="AE200" s="123">
        <f>SUMPRODUCT(($AD$3=المنصرف!$E$3:$E$717)*1,('بيان العهد والتسويات'!$C200=المنصرف!$C$3:$C$717)*1,المنصرف!$J$3:$J$717)</f>
        <v>0</v>
      </c>
      <c r="AF200" s="121">
        <f>SUMPRODUCT(($AF$3=المنصرف!$E$3:$E$717)*1,('بيان العهد والتسويات'!$C200=المنصرف!$C$3:$C$717)*1,المنصرف!$G$3:$G$717)</f>
        <v>0</v>
      </c>
      <c r="AG200" s="122">
        <f>SUMPRODUCT(($AF$3=المنصرف!$E$3:$E$717)*1,('بيان العهد والتسويات'!$C200=المنصرف!$C$3:$C$717)*1,المنصرف!$J$3:$J$717)</f>
        <v>0</v>
      </c>
      <c r="AH200" s="124">
        <f>SUMPRODUCT(($AH$3=المنصرف!$E$3:$E$717)*1,('بيان العهد والتسويات'!$C200=المنصرف!$C$3:$C$717)*1,المنصرف!$G$3:$G$717)</f>
        <v>0</v>
      </c>
      <c r="AI200" s="123">
        <f>SUMPRODUCT(($AH$3=المنصرف!$E$3:$E$717)*1,('بيان العهد والتسويات'!$C200=المنصرف!$C$3:$C$717)*1,المنصرف!$J$3:$J$717)</f>
        <v>0</v>
      </c>
      <c r="AJ200" s="145">
        <f>SUMPRODUCT((AJ$3=المنصرف!$E$3:$E$717)*1,('بيان العهد والتسويات'!$C200=المنصرف!$C$3:$C$717)*1,المنصرف!$G$3:$G$717)</f>
        <v>0</v>
      </c>
      <c r="AK200" s="145">
        <f>SUMPRODUCT((AJ$3=المنصرف!$E$3:$E$717)*1,('بيان العهد والتسويات'!$C200=المنصرف!$C$3:$C$717)*1,المنصرف!$J$3:$J$717)</f>
        <v>0</v>
      </c>
      <c r="AL200" s="161">
        <f>SUMPRODUCT((AL$3=المنصرف!$E$3:$E$717)*1,('بيان العهد والتسويات'!$C200=المنصرف!$C$3:$C$717)*1,المنصرف!$G$3:$G$717)</f>
        <v>0</v>
      </c>
      <c r="AM200" s="161">
        <f>SUMPRODUCT((AL$3=المنصرف!$E$3:$E$717)*1,('بيان العهد والتسويات'!$C200=المنصرف!$C$3:$C$717)*1,المنصرف!$J$3:$J$717)</f>
        <v>0</v>
      </c>
      <c r="AN200" s="160">
        <f>SUMPRODUCT((AN$3=المنصرف!$E$3:$E$717)*1,('بيان العهد والتسويات'!$C200=المنصرف!$C$3:$C$717)*1,المنصرف!$G$3:$G$717)</f>
        <v>0</v>
      </c>
      <c r="AO200" s="160">
        <f>SUMPRODUCT((AN$3=المنصرف!$E$3:$E$717)*1,('بيان العهد والتسويات'!$C200=المنصرف!$C$3:$C$717)*1,المنصرف!$J$3:$J$717)</f>
        <v>0</v>
      </c>
      <c r="AP200" s="160">
        <f>SUMPRODUCT((AP$3=المنصرف!$E$3:$E$717)*1,('بيان العهد والتسويات'!$C200=المنصرف!$C$3:$C$717)*1,المنصرف!$G$3:$G$717)</f>
        <v>0</v>
      </c>
      <c r="AQ200" s="160">
        <f>SUMPRODUCT((AP$3=المنصرف!$E$3:$E$717)*1,('بيان العهد والتسويات'!$C200=المنصرف!$C$3:$C$717)*1,المنصرف!$J$3:$J$717)</f>
        <v>0</v>
      </c>
      <c r="AR200" s="160">
        <f>SUMPRODUCT((AR$3=المنصرف!$E$3:$E$717)*1,('بيان العهد والتسويات'!$C200=المنصرف!$C$3:$C$717)*1,المنصرف!$G$3:$G$717)</f>
        <v>0</v>
      </c>
      <c r="AS200" s="160">
        <f>SUMPRODUCT((AR$3=المنصرف!$E$3:$E$717)*1,('بيان العهد والتسويات'!$C200=المنصرف!$C$3:$C$717)*1,المنصرف!$J$3:$J$717)</f>
        <v>0</v>
      </c>
      <c r="AT200" s="160">
        <f>SUMPRODUCT((AT$3=المنصرف!$E$3:$E$717)*1,('بيان العهد والتسويات'!$C200=المنصرف!$C$3:$C$717)*1,المنصرف!$G$3:$G$717)</f>
        <v>0</v>
      </c>
      <c r="AU200" s="160">
        <f>SUMPRODUCT((AT$3=المنصرف!$E$3:$E$717)*1,('بيان العهد والتسويات'!$C200=المنصرف!$C$3:$C$717)*1,المنصرف!$J$3:$J$717)</f>
        <v>0</v>
      </c>
      <c r="AV200" s="160">
        <f>SUMPRODUCT((AV$3=المنصرف!$E$3:$E$717)*1,('بيان العهد والتسويات'!$C200=المنصرف!$C$3:$C$717)*1,المنصرف!$G$3:$G$717)</f>
        <v>0</v>
      </c>
      <c r="AW200" s="160">
        <f>SUMPRODUCT((AV$3=المنصرف!$E$3:$E$717)*1,('بيان العهد والتسويات'!$C200=المنصرف!$C$3:$C$717)*1,المنصرف!$J$3:$J$717)</f>
        <v>0</v>
      </c>
      <c r="AX200" s="160">
        <f>SUMPRODUCT((AX$3=المنصرف!$E$3:$E$717)*1,('بيان العهد والتسويات'!$C200=المنصرف!$C$3:$C$717)*1,المنصرف!$G$3:$G$717)</f>
        <v>0</v>
      </c>
      <c r="AY200" s="160">
        <f>SUMPRODUCT((AX$3=المنصرف!$E$3:$E$717)*1,('بيان العهد والتسويات'!$C200=المنصرف!$C$3:$C$717)*1,المنصرف!$J$3:$J$717)</f>
        <v>0</v>
      </c>
      <c r="AZ200" s="160">
        <f>SUMPRODUCT((AZ$3=المنصرف!$E$3:$E$717)*1,('بيان العهد والتسويات'!$C200=المنصرف!$C$3:$C$717)*1,المنصرف!$G$3:$G$717)</f>
        <v>0</v>
      </c>
      <c r="BA200" s="160">
        <f>SUMPRODUCT((AZ$3=المنصرف!$E$3:$E$717)*1,('بيان العهد والتسويات'!$C200=المنصرف!$C$3:$C$717)*1,المنصرف!$J$3:$J$717)</f>
        <v>0</v>
      </c>
      <c r="BB200" s="160">
        <f>SUMPRODUCT((BB$3=المنصرف!$E$3:$E$717)*1,('بيان العهد والتسويات'!$C200=المنصرف!$C$3:$C$717)*1,المنصرف!$G$3:$G$717)</f>
        <v>0</v>
      </c>
      <c r="BC200" s="160">
        <f>SUMPRODUCT((BB$3=المنصرف!$E$3:$E$717)*1,('بيان العهد والتسويات'!$C200=المنصرف!$C$3:$C$717)*1,المنصرف!$J$3:$J$717)</f>
        <v>0</v>
      </c>
      <c r="BD200" s="160">
        <f>SUMPRODUCT((BD$3=المنصرف!$E$3:$E$717)*1,('بيان العهد والتسويات'!$C200=المنصرف!$C$3:$C$717)*1,المنصرف!$G$3:$G$717)</f>
        <v>0</v>
      </c>
      <c r="BE200" s="160">
        <f>SUMPRODUCT((BD$3=المنصرف!$E$3:$E$717)*1,('بيان العهد والتسويات'!$C200=المنصرف!$C$3:$C$717)*1,المنصرف!$J$3:$J$717)</f>
        <v>0</v>
      </c>
      <c r="BF200" s="160">
        <f>SUMPRODUCT((BF$3=المنصرف!$E$3:$E$717)*1,('بيان العهد والتسويات'!$C200=المنصرف!$C$3:$C$717)*1,المنصرف!$G$3:$G$717)</f>
        <v>0</v>
      </c>
      <c r="BG200" s="160">
        <f>SUMPRODUCT((BF$3=المنصرف!$E$3:$E$717)*1,('بيان العهد والتسويات'!$C200=المنصرف!$C$3:$C$717)*1,المنصرف!$J$3:$J$717)</f>
        <v>0</v>
      </c>
      <c r="BH200" s="160">
        <f>SUMPRODUCT((BH$3=المنصرف!$E$3:$E$717)*1,('بيان العهد والتسويات'!$C200=المنصرف!$C$3:$C$717)*1,المنصرف!$G$3:$G$717)</f>
        <v>0</v>
      </c>
      <c r="BI200" s="160">
        <f>SUMPRODUCT((BH$3=المنصرف!$E$3:$E$717)*1,('بيان العهد والتسويات'!$C200=المنصرف!$C$3:$C$717)*1,المنصرف!$J$3:$J$717)</f>
        <v>0</v>
      </c>
      <c r="BJ200" s="160">
        <f>SUMPRODUCT((BJ$3=المنصرف!$E$3:$E$717)*1,('بيان العهد والتسويات'!$C200=المنصرف!$C$3:$C$717)*1,المنصرف!$G$3:$G$717)</f>
        <v>0</v>
      </c>
      <c r="BK200" s="160">
        <f>SUMPRODUCT((BJ$3=المنصرف!$E$3:$E$717)*1,('بيان العهد والتسويات'!$C200=المنصرف!$C$3:$C$717)*1,المنصرف!$J$3:$J$717)</f>
        <v>0</v>
      </c>
      <c r="BL200" s="160">
        <f>SUMPRODUCT((BL$3=المنصرف!$E$3:$E$717)*1,('بيان العهد والتسويات'!$C200=المنصرف!$C$3:$C$717)*1,المنصرف!$G$3:$G$717)</f>
        <v>0</v>
      </c>
      <c r="BM200" s="160">
        <f>SUMPRODUCT((BL$3=المنصرف!$E$3:$E$717)*1,('بيان العهد والتسويات'!$C200=المنصرف!$C$3:$C$717)*1,المنصرف!$J$3:$J$717)</f>
        <v>0</v>
      </c>
      <c r="BN200" s="160">
        <f>SUMPRODUCT((BN$3=المنصرف!$E$3:$E$717)*1,('بيان العهد والتسويات'!$C200=المنصرف!$C$3:$C$717)*1,المنصرف!$G$3:$G$717)</f>
        <v>0</v>
      </c>
      <c r="BO200" s="160">
        <f>SUMPRODUCT((BN$3=المنصرف!$E$3:$E$717)*1,('بيان العهد والتسويات'!$C200=المنصرف!$C$3:$C$717)*1,المنصرف!$J$3:$J$717)</f>
        <v>0</v>
      </c>
      <c r="BP200" s="160">
        <f>SUMPRODUCT((BP$3=المنصرف!$E$3:$E$717)*1,('بيان العهد والتسويات'!$C200=المنصرف!$C$3:$C$717)*1,المنصرف!$G$3:$G$717)</f>
        <v>0</v>
      </c>
      <c r="BQ200" s="160">
        <f>SUMPRODUCT((BP$3=المنصرف!$E$3:$E$717)*1,('بيان العهد والتسويات'!$C200=المنصرف!$C$3:$C$717)*1,المنصرف!$J$3:$J$717)</f>
        <v>0</v>
      </c>
      <c r="BR200" s="160">
        <f>SUMPRODUCT((BR$3=المنصرف!$E$3:$E$717)*1,('بيان العهد والتسويات'!$C200=المنصرف!$C$3:$C$717)*1,المنصرف!$G$3:$G$717)</f>
        <v>0</v>
      </c>
      <c r="BS200" s="160">
        <f>SUMPRODUCT((BR$3=المنصرف!$E$3:$E$717)*1,('بيان العهد والتسويات'!$C200=المنصرف!$C$3:$C$717)*1,المنصرف!$J$3:$J$717)</f>
        <v>0</v>
      </c>
      <c r="BT200" s="160">
        <f>SUMPRODUCT((BT$3=المنصرف!$E$3:$E$717)*1,('بيان العهد والتسويات'!$C200=المنصرف!$C$3:$C$717)*1,المنصرف!$G$3:$G$717)</f>
        <v>0</v>
      </c>
      <c r="BU200" s="160">
        <f>SUMPRODUCT((BT$3=المنصرف!$E$3:$E$717)*1,('بيان العهد والتسويات'!$C200=المنصرف!$C$3:$C$717)*1,المنصرف!$J$3:$J$717)</f>
        <v>0</v>
      </c>
      <c r="BV200" s="160">
        <f>SUMPRODUCT((BV$3=المنصرف!$E$3:$E$717)*1,('بيان العهد والتسويات'!$C200=المنصرف!$C$3:$C$717)*1,المنصرف!$G$3:$G$717)</f>
        <v>0</v>
      </c>
      <c r="BW200" s="160">
        <f>SUMPRODUCT((BV$3=المنصرف!$E$3:$E$717)*1,('بيان العهد والتسويات'!$C200=المنصرف!$C$3:$C$717)*1,المنصرف!$J$3:$J$717)</f>
        <v>0</v>
      </c>
      <c r="BX200" s="160">
        <f>SUMPRODUCT((BX$3=المنصرف!$E$3:$E$717)*1,('بيان العهد والتسويات'!$C200=المنصرف!$C$3:$C$717)*1,المنصرف!$G$3:$G$717)</f>
        <v>0</v>
      </c>
      <c r="BY200" s="160">
        <f>SUMPRODUCT((BX$3=المنصرف!$E$3:$E$717)*1,('بيان العهد والتسويات'!$C200=المنصرف!$C$3:$C$717)*1,المنصرف!$J$3:$J$717)</f>
        <v>0</v>
      </c>
      <c r="BZ200" s="160">
        <f>SUMPRODUCT((BZ$3=المنصرف!$E$3:$E$717)*1,('بيان العهد والتسويات'!$C200=المنصرف!$C$3:$C$717)*1,المنصرف!$G$3:$G$717)</f>
        <v>0</v>
      </c>
      <c r="CA200" s="160">
        <f>SUMPRODUCT((BZ$3=المنصرف!$E$3:$E$717)*1,('بيان العهد والتسويات'!$C200=المنصرف!$C$3:$C$717)*1,المنصرف!$J$3:$J$717)</f>
        <v>0</v>
      </c>
      <c r="CB200" s="160">
        <f>SUMPRODUCT((CB$3=المنصرف!$E$3:$E$717)*1,('بيان العهد والتسويات'!$C200=المنصرف!$C$3:$C$717)*1,المنصرف!$G$3:$G$717)</f>
        <v>0</v>
      </c>
      <c r="CC200" s="160">
        <f>SUMPRODUCT((CB$3=المنصرف!$E$3:$E$717)*1,('بيان العهد والتسويات'!$C200=المنصرف!$C$3:$C$717)*1,المنصرف!$J$3:$J$717)</f>
        <v>0</v>
      </c>
      <c r="CD200" s="160">
        <f>SUMPRODUCT((CD$3=المنصرف!$E$3:$E$717)*1,('بيان العهد والتسويات'!$C200=المنصرف!$C$3:$C$717)*1,المنصرف!$G$3:$G$717)</f>
        <v>0</v>
      </c>
      <c r="CE200" s="160">
        <f>SUMPRODUCT((CD$3=المنصرف!$E$3:$E$717)*1,('بيان العهد والتسويات'!$C200=المنصرف!$C$3:$C$717)*1,المنصرف!$J$3:$J$717)</f>
        <v>0</v>
      </c>
      <c r="CF200" s="160">
        <f>SUMPRODUCT((CF$3=المنصرف!$E$3:$E$717)*1,('بيان العهد والتسويات'!$C200=المنصرف!$C$3:$C$717)*1,المنصرف!$G$3:$G$717)</f>
        <v>0</v>
      </c>
      <c r="CG200" s="160">
        <f>SUMPRODUCT((CF$3=المنصرف!$E$3:$E$717)*1,('بيان العهد والتسويات'!$C200=المنصرف!$C$3:$C$717)*1,المنصرف!$J$3:$J$717)</f>
        <v>0</v>
      </c>
      <c r="CH200" s="160">
        <f>SUMPRODUCT((CH$3=المنصرف!$E$3:$E$717)*1,('بيان العهد والتسويات'!$C200=المنصرف!$C$3:$C$717)*1,المنصرف!$G$3:$G$717)</f>
        <v>0</v>
      </c>
      <c r="CI200" s="160">
        <f>SUMPRODUCT((CH$3=المنصرف!$E$3:$E$717)*1,('بيان العهد والتسويات'!$C200=المنصرف!$C$3:$C$717)*1,المنصرف!$J$3:$J$717)</f>
        <v>0</v>
      </c>
      <c r="CJ200" s="160">
        <f>SUMPRODUCT((CJ$3=المنصرف!$E$3:$E$717)*1,('بيان العهد والتسويات'!$C200=المنصرف!$C$3:$C$717)*1,المنصرف!$G$3:$G$717)</f>
        <v>0</v>
      </c>
      <c r="CK200" s="160">
        <f>SUMPRODUCT((CJ$3=المنصرف!$E$3:$E$717)*1,('بيان العهد والتسويات'!$C200=المنصرف!$C$3:$C$717)*1,المنصرف!$J$3:$J$717)</f>
        <v>0</v>
      </c>
      <c r="CL200" s="160">
        <f>SUMPRODUCT((CL$3=المنصرف!$E$3:$E$717)*1,('بيان العهد والتسويات'!$C200=المنصرف!$C$3:$C$717)*1,المنصرف!$G$3:$G$717)</f>
        <v>0</v>
      </c>
      <c r="CM200" s="160">
        <f>SUMPRODUCT((CL$3=المنصرف!$E$3:$E$717)*1,('بيان العهد والتسويات'!$C200=المنصرف!$C$3:$C$717)*1,المنصرف!$J$3:$J$717)</f>
        <v>0</v>
      </c>
      <c r="CN200" s="160">
        <f>SUMPRODUCT((CN$3=المنصرف!$E$3:$E$717)*1,('بيان العهد والتسويات'!$C200=المنصرف!$C$3:$C$717)*1,المنصرف!$G$3:$G$717)</f>
        <v>0</v>
      </c>
      <c r="CO200" s="160">
        <f>SUMPRODUCT((CN$3=المنصرف!$E$3:$E$717)*1,('بيان العهد والتسويات'!$C200=المنصرف!$C$3:$C$717)*1,المنصرف!$J$3:$J$717)</f>
        <v>0</v>
      </c>
      <c r="CP200" s="160">
        <f>SUMPRODUCT((CP$3=المنصرف!$E$3:$E$717)*1,('بيان العهد والتسويات'!$C200=المنصرف!$C$3:$C$717)*1,المنصرف!$G$3:$G$717)</f>
        <v>0</v>
      </c>
      <c r="CQ200" s="160">
        <f>SUMPRODUCT((CP$3=المنصرف!$E$3:$E$717)*1,('بيان العهد والتسويات'!$C200=المنصرف!$C$3:$C$717)*1,المنصرف!$J$3:$J$717)</f>
        <v>0</v>
      </c>
      <c r="CR200" s="160">
        <f>SUMPRODUCT((CR$3=المنصرف!$E$3:$E$717)*1,('بيان العهد والتسويات'!$C200=المنصرف!$C$3:$C$717)*1,المنصرف!$G$3:$G$717)</f>
        <v>0</v>
      </c>
      <c r="CS200" s="160">
        <f>SUMPRODUCT((CR$3=المنصرف!$E$3:$E$717)*1,('بيان العهد والتسويات'!$C200=المنصرف!$C$3:$C$717)*1,المنصرف!$J$3:$J$717)</f>
        <v>0</v>
      </c>
      <c r="CT200" s="160">
        <f>SUMPRODUCT((CT$3=المنصرف!$E$3:$E$717)*1,('بيان العهد والتسويات'!$C200=المنصرف!$C$3:$C$717)*1,المنصرف!$G$3:$G$717)</f>
        <v>0</v>
      </c>
      <c r="CU200" s="160">
        <f>SUMPRODUCT((CT$3=المنصرف!$E$3:$E$717)*1,('بيان العهد والتسويات'!$C200=المنصرف!$C$3:$C$717)*1,المنصرف!$J$3:$J$717)</f>
        <v>0</v>
      </c>
      <c r="CV200" s="160">
        <f>SUMPRODUCT((CV$3=المنصرف!$E$3:$E$717)*1,('بيان العهد والتسويات'!$C200=المنصرف!$C$3:$C$717)*1,المنصرف!$G$3:$G$717)</f>
        <v>0</v>
      </c>
      <c r="CW200" s="160">
        <f>SUMPRODUCT((CV$3=المنصرف!$E$3:$E$717)*1,('بيان العهد والتسويات'!$C200=المنصرف!$C$3:$C$717)*1,المنصرف!$J$3:$J$717)</f>
        <v>0</v>
      </c>
      <c r="CX200" s="160">
        <f>SUMPRODUCT((CX$3=المنصرف!$E$3:$E$717)*1,('بيان العهد والتسويات'!$C200=المنصرف!$C$3:$C$717)*1,المنصرف!$G$3:$G$717)</f>
        <v>0</v>
      </c>
      <c r="CY200" s="160">
        <f>SUMPRODUCT((CX$3=المنصرف!$E$3:$E$717)*1,('بيان العهد والتسويات'!$C200=المنصرف!$C$3:$C$717)*1,المنصرف!$J$3:$J$717)</f>
        <v>0</v>
      </c>
      <c r="CZ200" s="160">
        <f>SUMPRODUCT((CZ$3=المنصرف!$E$3:$E$717)*1,('بيان العهد والتسويات'!$C200=المنصرف!$C$3:$C$717)*1,المنصرف!$G$3:$G$717)</f>
        <v>0</v>
      </c>
      <c r="DA200" s="160">
        <f>SUMPRODUCT((CZ$3=المنصرف!$E$3:$E$717)*1,('بيان العهد والتسويات'!$C200=المنصرف!$C$3:$C$717)*1,المنصرف!$J$3:$J$717)</f>
        <v>0</v>
      </c>
    </row>
    <row r="201" spans="3:105" ht="20.25" x14ac:dyDescent="0.15">
      <c r="C201" s="134">
        <v>46033</v>
      </c>
      <c r="D201" s="121">
        <f>SUMPRODUCT(($D$3=المنصرف!$E$3:$E$717)*1,('بيان العهد والتسويات'!$C201=المنصرف!$C$3:$C$717)*1,المنصرف!$G$3:$G$717)</f>
        <v>0</v>
      </c>
      <c r="E201" s="122">
        <f>SUMPRODUCT(($D$3=المنصرف!$E$3:$E$717)*1,('بيان العهد والتسويات'!$C201=المنصرف!$C$3:$C$717)*1,المنصرف!$J$3:$J$717)</f>
        <v>0</v>
      </c>
      <c r="F201" s="124">
        <f>SUMPRODUCT(($F$3=المنصرف!$E$3:$E$717)*1,('بيان العهد والتسويات'!$C201=المنصرف!$C$3:$C$717)*1,المنصرف!$G$3:$G$717)</f>
        <v>0</v>
      </c>
      <c r="G201" s="123">
        <f>SUMPRODUCT(($F$3=المنصرف!$E$3:$E$717)*1,('بيان العهد والتسويات'!$C201=المنصرف!$C$3:$C$717)*1,المنصرف!$J$3:$J$717)</f>
        <v>0</v>
      </c>
      <c r="H201" s="121">
        <f>SUMPRODUCT(($H$3=المنصرف!$E$3:$E$717)*1,('بيان العهد والتسويات'!$C201=المنصرف!$C$3:$C$717)*1,المنصرف!$G$3:$G$717)</f>
        <v>0</v>
      </c>
      <c r="I201" s="122">
        <f>SUMPRODUCT(($H$3=المنصرف!$E$3:$E$717)*1,('بيان العهد والتسويات'!$C201=المنصرف!$C$3:$C$717)*1,المنصرف!$J$3:$J$717)</f>
        <v>0</v>
      </c>
      <c r="J201" s="124">
        <f>SUMPRODUCT(($J$3=المنصرف!$E$3:$E$717)*1,('بيان العهد والتسويات'!$C201=المنصرف!$C$3:$C$717)*1,المنصرف!$G$3:$G$717)</f>
        <v>0</v>
      </c>
      <c r="K201" s="123">
        <f>SUMPRODUCT(($J$3=المنصرف!$E$3:$E$717)*1,('بيان العهد والتسويات'!$C201=المنصرف!$C$3:$C$717)*1,المنصرف!$J$3:$J$717)</f>
        <v>0</v>
      </c>
      <c r="L201" s="121">
        <f>SUMPRODUCT(($L$3=المنصرف!$E$3:$E$717)*1,('بيان العهد والتسويات'!$C201=المنصرف!$C$3:$C$717)*1,المنصرف!$G$3:$G$717)</f>
        <v>0</v>
      </c>
      <c r="M201" s="122">
        <f>SUMPRODUCT(($L$3=المنصرف!$E$3:$E$717)*1,('بيان العهد والتسويات'!$C201=المنصرف!$C$3:$C$717)*1,المنصرف!$J$3:$J$717)</f>
        <v>0</v>
      </c>
      <c r="N201" s="124">
        <f>SUMPRODUCT(($N$3=المنصرف!$E$3:$E$717)*1,('بيان العهد والتسويات'!$C201=المنصرف!$C$3:$C$717)*1,المنصرف!$G$3:$G$717)</f>
        <v>0</v>
      </c>
      <c r="O201" s="123">
        <f>SUMPRODUCT(($N$3=المنصرف!$E$3:$E$717)*1,('بيان العهد والتسويات'!$C201=المنصرف!$C$3:$C$717)*1,المنصرف!$J$3:$J$717)</f>
        <v>0</v>
      </c>
      <c r="P201" s="121">
        <f>SUMPRODUCT(($P$3=المنصرف!$E$3:$E$717)*1,('بيان العهد والتسويات'!$C201=المنصرف!$C$3:$C$717)*1,المنصرف!$G$3:$G$717)</f>
        <v>0</v>
      </c>
      <c r="Q201" s="122">
        <f>SUMPRODUCT(($P$3=المنصرف!$E$3:$E$717)*1,('بيان العهد والتسويات'!$C201=المنصرف!$C$3:$C$717)*1,المنصرف!$J$3:$J$717)</f>
        <v>0</v>
      </c>
      <c r="R201" s="124">
        <f>SUMPRODUCT(($R$3=المنصرف!$E$3:$E$717)*1,('بيان العهد والتسويات'!$C201=المنصرف!$C$3:$C$717)*1,المنصرف!$G$3:$G$717)</f>
        <v>0</v>
      </c>
      <c r="S201" s="123">
        <f>SUMPRODUCT(($R$3=المنصرف!$E$3:$E$717)*1,('بيان العهد والتسويات'!$C201=المنصرف!$C$3:$C$717)*1,المنصرف!$J$3:$J$717)</f>
        <v>0</v>
      </c>
      <c r="T201" s="121">
        <f>SUMPRODUCT(($T$3=المنصرف!$E$3:$E$717)*1,('بيان العهد والتسويات'!$C201=المنصرف!$C$3:$C$717)*1,المنصرف!$G$3:$G$717)</f>
        <v>0</v>
      </c>
      <c r="U201" s="122">
        <f>SUMPRODUCT(($T$3=المنصرف!$E$3:$E$717)*1,('بيان العهد والتسويات'!$C201=المنصرف!$C$3:$C$717)*1,المنصرف!$J$3:$J$717)</f>
        <v>0</v>
      </c>
      <c r="V201" s="124">
        <f>SUMPRODUCT(($V$3=المنصرف!$E$3:$E$717)*1,('بيان العهد والتسويات'!$C201=المنصرف!$C$3:$C$717)*1,المنصرف!$G$3:$G$717)</f>
        <v>0</v>
      </c>
      <c r="W201" s="123">
        <f>SUMPRODUCT(($V$3=المنصرف!$E$3:$E$717)*1,('بيان العهد والتسويات'!$C201=المنصرف!$C$3:$C$717)*1,المنصرف!$J$3:$J$717)</f>
        <v>0</v>
      </c>
      <c r="X201" s="121">
        <f>SUMPRODUCT(($X$3=المنصرف!$E$3:$E$717)*1,('بيان العهد والتسويات'!$C201=المنصرف!$C$3:$C$717)*1,المنصرف!$G$3:$G$717)</f>
        <v>0</v>
      </c>
      <c r="Y201" s="122">
        <f>SUMPRODUCT(($X$3=المنصرف!$E$3:$E$717)*1,('بيان العهد والتسويات'!$C201=المنصرف!$C$3:$C$717)*1,المنصرف!$J$3:$J$717)</f>
        <v>0</v>
      </c>
      <c r="Z201" s="124">
        <f>SUMPRODUCT(($Z$3=المنصرف!$E$3:$E$717)*1,('بيان العهد والتسويات'!$C201=المنصرف!$C$3:$C$717)*1,المنصرف!$G$3:$G$717)</f>
        <v>0</v>
      </c>
      <c r="AA201" s="123">
        <f>SUMPRODUCT(($Z$3=المنصرف!$E$3:$E$717)*1,('بيان العهد والتسويات'!$C201=المنصرف!$C$3:$C$717)*1,المنصرف!$J$3:$J$717)</f>
        <v>0</v>
      </c>
      <c r="AB201" s="121">
        <f>SUMPRODUCT(($AB$3=المنصرف!$E$3:$E$717)*1,('بيان العهد والتسويات'!$C201=المنصرف!$C$3:$C$717)*1,المنصرف!$G$3:$G$717)</f>
        <v>0</v>
      </c>
      <c r="AC201" s="122">
        <f>SUMPRODUCT(($AB$3=المنصرف!$E$3:$E$717)*1,('بيان العهد والتسويات'!$C201=المنصرف!$C$3:$C$717)*1,المنصرف!$J$3:$J$717)</f>
        <v>0</v>
      </c>
      <c r="AD201" s="124">
        <f>SUMPRODUCT(($AD$3=المنصرف!$E$3:$E$717)*1,('بيان العهد والتسويات'!$C201=المنصرف!$C$3:$C$717)*1,المنصرف!$G$3:$G$717)</f>
        <v>0</v>
      </c>
      <c r="AE201" s="123">
        <f>SUMPRODUCT(($AD$3=المنصرف!$E$3:$E$717)*1,('بيان العهد والتسويات'!$C201=المنصرف!$C$3:$C$717)*1,المنصرف!$J$3:$J$717)</f>
        <v>0</v>
      </c>
      <c r="AF201" s="121">
        <f>SUMPRODUCT(($AF$3=المنصرف!$E$3:$E$717)*1,('بيان العهد والتسويات'!$C201=المنصرف!$C$3:$C$717)*1,المنصرف!$G$3:$G$717)</f>
        <v>0</v>
      </c>
      <c r="AG201" s="122">
        <f>SUMPRODUCT(($AF$3=المنصرف!$E$3:$E$717)*1,('بيان العهد والتسويات'!$C201=المنصرف!$C$3:$C$717)*1,المنصرف!$J$3:$J$717)</f>
        <v>0</v>
      </c>
      <c r="AH201" s="124">
        <f>SUMPRODUCT(($AH$3=المنصرف!$E$3:$E$717)*1,('بيان العهد والتسويات'!$C201=المنصرف!$C$3:$C$717)*1,المنصرف!$G$3:$G$717)</f>
        <v>0</v>
      </c>
      <c r="AI201" s="123">
        <f>SUMPRODUCT(($AH$3=المنصرف!$E$3:$E$717)*1,('بيان العهد والتسويات'!$C201=المنصرف!$C$3:$C$717)*1,المنصرف!$J$3:$J$717)</f>
        <v>0</v>
      </c>
      <c r="AJ201" s="145">
        <f>SUMPRODUCT((AJ$3=المنصرف!$E$3:$E$717)*1,('بيان العهد والتسويات'!$C201=المنصرف!$C$3:$C$717)*1,المنصرف!$G$3:$G$717)</f>
        <v>0</v>
      </c>
      <c r="AK201" s="145">
        <f>SUMPRODUCT((AJ$3=المنصرف!$E$3:$E$717)*1,('بيان العهد والتسويات'!$C201=المنصرف!$C$3:$C$717)*1,المنصرف!$J$3:$J$717)</f>
        <v>0</v>
      </c>
      <c r="AL201" s="161">
        <f>SUMPRODUCT((AL$3=المنصرف!$E$3:$E$717)*1,('بيان العهد والتسويات'!$C201=المنصرف!$C$3:$C$717)*1,المنصرف!$G$3:$G$717)</f>
        <v>0</v>
      </c>
      <c r="AM201" s="161">
        <f>SUMPRODUCT((AL$3=المنصرف!$E$3:$E$717)*1,('بيان العهد والتسويات'!$C201=المنصرف!$C$3:$C$717)*1,المنصرف!$J$3:$J$717)</f>
        <v>0</v>
      </c>
      <c r="AN201" s="160">
        <f>SUMPRODUCT((AN$3=المنصرف!$E$3:$E$717)*1,('بيان العهد والتسويات'!$C201=المنصرف!$C$3:$C$717)*1,المنصرف!$G$3:$G$717)</f>
        <v>0</v>
      </c>
      <c r="AO201" s="160">
        <f>SUMPRODUCT((AN$3=المنصرف!$E$3:$E$717)*1,('بيان العهد والتسويات'!$C201=المنصرف!$C$3:$C$717)*1,المنصرف!$J$3:$J$717)</f>
        <v>0</v>
      </c>
      <c r="AP201" s="160">
        <f>SUMPRODUCT((AP$3=المنصرف!$E$3:$E$717)*1,('بيان العهد والتسويات'!$C201=المنصرف!$C$3:$C$717)*1,المنصرف!$G$3:$G$717)</f>
        <v>0</v>
      </c>
      <c r="AQ201" s="160">
        <f>SUMPRODUCT((AP$3=المنصرف!$E$3:$E$717)*1,('بيان العهد والتسويات'!$C201=المنصرف!$C$3:$C$717)*1,المنصرف!$J$3:$J$717)</f>
        <v>0</v>
      </c>
      <c r="AR201" s="160">
        <f>SUMPRODUCT((AR$3=المنصرف!$E$3:$E$717)*1,('بيان العهد والتسويات'!$C201=المنصرف!$C$3:$C$717)*1,المنصرف!$G$3:$G$717)</f>
        <v>0</v>
      </c>
      <c r="AS201" s="160">
        <f>SUMPRODUCT((AR$3=المنصرف!$E$3:$E$717)*1,('بيان العهد والتسويات'!$C201=المنصرف!$C$3:$C$717)*1,المنصرف!$J$3:$J$717)</f>
        <v>0</v>
      </c>
      <c r="AT201" s="160">
        <f>SUMPRODUCT((AT$3=المنصرف!$E$3:$E$717)*1,('بيان العهد والتسويات'!$C201=المنصرف!$C$3:$C$717)*1,المنصرف!$G$3:$G$717)</f>
        <v>0</v>
      </c>
      <c r="AU201" s="160">
        <f>SUMPRODUCT((AT$3=المنصرف!$E$3:$E$717)*1,('بيان العهد والتسويات'!$C201=المنصرف!$C$3:$C$717)*1,المنصرف!$J$3:$J$717)</f>
        <v>0</v>
      </c>
      <c r="AV201" s="160">
        <f>SUMPRODUCT((AV$3=المنصرف!$E$3:$E$717)*1,('بيان العهد والتسويات'!$C201=المنصرف!$C$3:$C$717)*1,المنصرف!$G$3:$G$717)</f>
        <v>0</v>
      </c>
      <c r="AW201" s="160">
        <f>SUMPRODUCT((AV$3=المنصرف!$E$3:$E$717)*1,('بيان العهد والتسويات'!$C201=المنصرف!$C$3:$C$717)*1,المنصرف!$J$3:$J$717)</f>
        <v>0</v>
      </c>
      <c r="AX201" s="160">
        <f>SUMPRODUCT((AX$3=المنصرف!$E$3:$E$717)*1,('بيان العهد والتسويات'!$C201=المنصرف!$C$3:$C$717)*1,المنصرف!$G$3:$G$717)</f>
        <v>0</v>
      </c>
      <c r="AY201" s="160">
        <f>SUMPRODUCT((AX$3=المنصرف!$E$3:$E$717)*1,('بيان العهد والتسويات'!$C201=المنصرف!$C$3:$C$717)*1,المنصرف!$J$3:$J$717)</f>
        <v>0</v>
      </c>
      <c r="AZ201" s="160">
        <f>SUMPRODUCT((AZ$3=المنصرف!$E$3:$E$717)*1,('بيان العهد والتسويات'!$C201=المنصرف!$C$3:$C$717)*1,المنصرف!$G$3:$G$717)</f>
        <v>0</v>
      </c>
      <c r="BA201" s="160">
        <f>SUMPRODUCT((AZ$3=المنصرف!$E$3:$E$717)*1,('بيان العهد والتسويات'!$C201=المنصرف!$C$3:$C$717)*1,المنصرف!$J$3:$J$717)</f>
        <v>0</v>
      </c>
      <c r="BB201" s="160">
        <f>SUMPRODUCT((BB$3=المنصرف!$E$3:$E$717)*1,('بيان العهد والتسويات'!$C201=المنصرف!$C$3:$C$717)*1,المنصرف!$G$3:$G$717)</f>
        <v>0</v>
      </c>
      <c r="BC201" s="160">
        <f>SUMPRODUCT((BB$3=المنصرف!$E$3:$E$717)*1,('بيان العهد والتسويات'!$C201=المنصرف!$C$3:$C$717)*1,المنصرف!$J$3:$J$717)</f>
        <v>0</v>
      </c>
      <c r="BD201" s="160">
        <f>SUMPRODUCT((BD$3=المنصرف!$E$3:$E$717)*1,('بيان العهد والتسويات'!$C201=المنصرف!$C$3:$C$717)*1,المنصرف!$G$3:$G$717)</f>
        <v>0</v>
      </c>
      <c r="BE201" s="160">
        <f>SUMPRODUCT((BD$3=المنصرف!$E$3:$E$717)*1,('بيان العهد والتسويات'!$C201=المنصرف!$C$3:$C$717)*1,المنصرف!$J$3:$J$717)</f>
        <v>0</v>
      </c>
      <c r="BF201" s="160">
        <f>SUMPRODUCT((BF$3=المنصرف!$E$3:$E$717)*1,('بيان العهد والتسويات'!$C201=المنصرف!$C$3:$C$717)*1,المنصرف!$G$3:$G$717)</f>
        <v>0</v>
      </c>
      <c r="BG201" s="160">
        <f>SUMPRODUCT((BF$3=المنصرف!$E$3:$E$717)*1,('بيان العهد والتسويات'!$C201=المنصرف!$C$3:$C$717)*1,المنصرف!$J$3:$J$717)</f>
        <v>0</v>
      </c>
      <c r="BH201" s="160">
        <f>SUMPRODUCT((BH$3=المنصرف!$E$3:$E$717)*1,('بيان العهد والتسويات'!$C201=المنصرف!$C$3:$C$717)*1,المنصرف!$G$3:$G$717)</f>
        <v>0</v>
      </c>
      <c r="BI201" s="160">
        <f>SUMPRODUCT((BH$3=المنصرف!$E$3:$E$717)*1,('بيان العهد والتسويات'!$C201=المنصرف!$C$3:$C$717)*1,المنصرف!$J$3:$J$717)</f>
        <v>0</v>
      </c>
      <c r="BJ201" s="160">
        <f>SUMPRODUCT((BJ$3=المنصرف!$E$3:$E$717)*1,('بيان العهد والتسويات'!$C201=المنصرف!$C$3:$C$717)*1,المنصرف!$G$3:$G$717)</f>
        <v>0</v>
      </c>
      <c r="BK201" s="160">
        <f>SUMPRODUCT((BJ$3=المنصرف!$E$3:$E$717)*1,('بيان العهد والتسويات'!$C201=المنصرف!$C$3:$C$717)*1,المنصرف!$J$3:$J$717)</f>
        <v>0</v>
      </c>
      <c r="BL201" s="160">
        <f>SUMPRODUCT((BL$3=المنصرف!$E$3:$E$717)*1,('بيان العهد والتسويات'!$C201=المنصرف!$C$3:$C$717)*1,المنصرف!$G$3:$G$717)</f>
        <v>0</v>
      </c>
      <c r="BM201" s="160">
        <f>SUMPRODUCT((BL$3=المنصرف!$E$3:$E$717)*1,('بيان العهد والتسويات'!$C201=المنصرف!$C$3:$C$717)*1,المنصرف!$J$3:$J$717)</f>
        <v>0</v>
      </c>
      <c r="BN201" s="160">
        <f>SUMPRODUCT((BN$3=المنصرف!$E$3:$E$717)*1,('بيان العهد والتسويات'!$C201=المنصرف!$C$3:$C$717)*1,المنصرف!$G$3:$G$717)</f>
        <v>0</v>
      </c>
      <c r="BO201" s="160">
        <f>SUMPRODUCT((BN$3=المنصرف!$E$3:$E$717)*1,('بيان العهد والتسويات'!$C201=المنصرف!$C$3:$C$717)*1,المنصرف!$J$3:$J$717)</f>
        <v>0</v>
      </c>
      <c r="BP201" s="160">
        <f>SUMPRODUCT((BP$3=المنصرف!$E$3:$E$717)*1,('بيان العهد والتسويات'!$C201=المنصرف!$C$3:$C$717)*1,المنصرف!$G$3:$G$717)</f>
        <v>0</v>
      </c>
      <c r="BQ201" s="160">
        <f>SUMPRODUCT((BP$3=المنصرف!$E$3:$E$717)*1,('بيان العهد والتسويات'!$C201=المنصرف!$C$3:$C$717)*1,المنصرف!$J$3:$J$717)</f>
        <v>0</v>
      </c>
      <c r="BR201" s="160">
        <f>SUMPRODUCT((BR$3=المنصرف!$E$3:$E$717)*1,('بيان العهد والتسويات'!$C201=المنصرف!$C$3:$C$717)*1,المنصرف!$G$3:$G$717)</f>
        <v>0</v>
      </c>
      <c r="BS201" s="160">
        <f>SUMPRODUCT((BR$3=المنصرف!$E$3:$E$717)*1,('بيان العهد والتسويات'!$C201=المنصرف!$C$3:$C$717)*1,المنصرف!$J$3:$J$717)</f>
        <v>0</v>
      </c>
      <c r="BT201" s="160">
        <f>SUMPRODUCT((BT$3=المنصرف!$E$3:$E$717)*1,('بيان العهد والتسويات'!$C201=المنصرف!$C$3:$C$717)*1,المنصرف!$G$3:$G$717)</f>
        <v>0</v>
      </c>
      <c r="BU201" s="160">
        <f>SUMPRODUCT((BT$3=المنصرف!$E$3:$E$717)*1,('بيان العهد والتسويات'!$C201=المنصرف!$C$3:$C$717)*1,المنصرف!$J$3:$J$717)</f>
        <v>0</v>
      </c>
      <c r="BV201" s="160">
        <f>SUMPRODUCT((BV$3=المنصرف!$E$3:$E$717)*1,('بيان العهد والتسويات'!$C201=المنصرف!$C$3:$C$717)*1,المنصرف!$G$3:$G$717)</f>
        <v>0</v>
      </c>
      <c r="BW201" s="160">
        <f>SUMPRODUCT((BV$3=المنصرف!$E$3:$E$717)*1,('بيان العهد والتسويات'!$C201=المنصرف!$C$3:$C$717)*1,المنصرف!$J$3:$J$717)</f>
        <v>0</v>
      </c>
      <c r="BX201" s="160">
        <f>SUMPRODUCT((BX$3=المنصرف!$E$3:$E$717)*1,('بيان العهد والتسويات'!$C201=المنصرف!$C$3:$C$717)*1,المنصرف!$G$3:$G$717)</f>
        <v>0</v>
      </c>
      <c r="BY201" s="160">
        <f>SUMPRODUCT((BX$3=المنصرف!$E$3:$E$717)*1,('بيان العهد والتسويات'!$C201=المنصرف!$C$3:$C$717)*1,المنصرف!$J$3:$J$717)</f>
        <v>0</v>
      </c>
      <c r="BZ201" s="160">
        <f>SUMPRODUCT((BZ$3=المنصرف!$E$3:$E$717)*1,('بيان العهد والتسويات'!$C201=المنصرف!$C$3:$C$717)*1,المنصرف!$G$3:$G$717)</f>
        <v>0</v>
      </c>
      <c r="CA201" s="160">
        <f>SUMPRODUCT((BZ$3=المنصرف!$E$3:$E$717)*1,('بيان العهد والتسويات'!$C201=المنصرف!$C$3:$C$717)*1,المنصرف!$J$3:$J$717)</f>
        <v>0</v>
      </c>
      <c r="CB201" s="160">
        <f>SUMPRODUCT((CB$3=المنصرف!$E$3:$E$717)*1,('بيان العهد والتسويات'!$C201=المنصرف!$C$3:$C$717)*1,المنصرف!$G$3:$G$717)</f>
        <v>0</v>
      </c>
      <c r="CC201" s="160">
        <f>SUMPRODUCT((CB$3=المنصرف!$E$3:$E$717)*1,('بيان العهد والتسويات'!$C201=المنصرف!$C$3:$C$717)*1,المنصرف!$J$3:$J$717)</f>
        <v>0</v>
      </c>
      <c r="CD201" s="160">
        <f>SUMPRODUCT((CD$3=المنصرف!$E$3:$E$717)*1,('بيان العهد والتسويات'!$C201=المنصرف!$C$3:$C$717)*1,المنصرف!$G$3:$G$717)</f>
        <v>0</v>
      </c>
      <c r="CE201" s="160">
        <f>SUMPRODUCT((CD$3=المنصرف!$E$3:$E$717)*1,('بيان العهد والتسويات'!$C201=المنصرف!$C$3:$C$717)*1,المنصرف!$J$3:$J$717)</f>
        <v>0</v>
      </c>
      <c r="CF201" s="160">
        <f>SUMPRODUCT((CF$3=المنصرف!$E$3:$E$717)*1,('بيان العهد والتسويات'!$C201=المنصرف!$C$3:$C$717)*1,المنصرف!$G$3:$G$717)</f>
        <v>0</v>
      </c>
      <c r="CG201" s="160">
        <f>SUMPRODUCT((CF$3=المنصرف!$E$3:$E$717)*1,('بيان العهد والتسويات'!$C201=المنصرف!$C$3:$C$717)*1,المنصرف!$J$3:$J$717)</f>
        <v>0</v>
      </c>
      <c r="CH201" s="160">
        <f>SUMPRODUCT((CH$3=المنصرف!$E$3:$E$717)*1,('بيان العهد والتسويات'!$C201=المنصرف!$C$3:$C$717)*1,المنصرف!$G$3:$G$717)</f>
        <v>0</v>
      </c>
      <c r="CI201" s="160">
        <f>SUMPRODUCT((CH$3=المنصرف!$E$3:$E$717)*1,('بيان العهد والتسويات'!$C201=المنصرف!$C$3:$C$717)*1,المنصرف!$J$3:$J$717)</f>
        <v>0</v>
      </c>
      <c r="CJ201" s="160">
        <f>SUMPRODUCT((CJ$3=المنصرف!$E$3:$E$717)*1,('بيان العهد والتسويات'!$C201=المنصرف!$C$3:$C$717)*1,المنصرف!$G$3:$G$717)</f>
        <v>0</v>
      </c>
      <c r="CK201" s="160">
        <f>SUMPRODUCT((CJ$3=المنصرف!$E$3:$E$717)*1,('بيان العهد والتسويات'!$C201=المنصرف!$C$3:$C$717)*1,المنصرف!$J$3:$J$717)</f>
        <v>0</v>
      </c>
      <c r="CL201" s="160">
        <f>SUMPRODUCT((CL$3=المنصرف!$E$3:$E$717)*1,('بيان العهد والتسويات'!$C201=المنصرف!$C$3:$C$717)*1,المنصرف!$G$3:$G$717)</f>
        <v>0</v>
      </c>
      <c r="CM201" s="160">
        <f>SUMPRODUCT((CL$3=المنصرف!$E$3:$E$717)*1,('بيان العهد والتسويات'!$C201=المنصرف!$C$3:$C$717)*1,المنصرف!$J$3:$J$717)</f>
        <v>0</v>
      </c>
      <c r="CN201" s="160">
        <f>SUMPRODUCT((CN$3=المنصرف!$E$3:$E$717)*1,('بيان العهد والتسويات'!$C201=المنصرف!$C$3:$C$717)*1,المنصرف!$G$3:$G$717)</f>
        <v>0</v>
      </c>
      <c r="CO201" s="160">
        <f>SUMPRODUCT((CN$3=المنصرف!$E$3:$E$717)*1,('بيان العهد والتسويات'!$C201=المنصرف!$C$3:$C$717)*1,المنصرف!$J$3:$J$717)</f>
        <v>0</v>
      </c>
      <c r="CP201" s="160">
        <f>SUMPRODUCT((CP$3=المنصرف!$E$3:$E$717)*1,('بيان العهد والتسويات'!$C201=المنصرف!$C$3:$C$717)*1,المنصرف!$G$3:$G$717)</f>
        <v>0</v>
      </c>
      <c r="CQ201" s="160">
        <f>SUMPRODUCT((CP$3=المنصرف!$E$3:$E$717)*1,('بيان العهد والتسويات'!$C201=المنصرف!$C$3:$C$717)*1,المنصرف!$J$3:$J$717)</f>
        <v>0</v>
      </c>
      <c r="CR201" s="160">
        <f>SUMPRODUCT((CR$3=المنصرف!$E$3:$E$717)*1,('بيان العهد والتسويات'!$C201=المنصرف!$C$3:$C$717)*1,المنصرف!$G$3:$G$717)</f>
        <v>0</v>
      </c>
      <c r="CS201" s="160">
        <f>SUMPRODUCT((CR$3=المنصرف!$E$3:$E$717)*1,('بيان العهد والتسويات'!$C201=المنصرف!$C$3:$C$717)*1,المنصرف!$J$3:$J$717)</f>
        <v>0</v>
      </c>
      <c r="CT201" s="160">
        <f>SUMPRODUCT((CT$3=المنصرف!$E$3:$E$717)*1,('بيان العهد والتسويات'!$C201=المنصرف!$C$3:$C$717)*1,المنصرف!$G$3:$G$717)</f>
        <v>0</v>
      </c>
      <c r="CU201" s="160">
        <f>SUMPRODUCT((CT$3=المنصرف!$E$3:$E$717)*1,('بيان العهد والتسويات'!$C201=المنصرف!$C$3:$C$717)*1,المنصرف!$J$3:$J$717)</f>
        <v>0</v>
      </c>
      <c r="CV201" s="160">
        <f>SUMPRODUCT((CV$3=المنصرف!$E$3:$E$717)*1,('بيان العهد والتسويات'!$C201=المنصرف!$C$3:$C$717)*1,المنصرف!$G$3:$G$717)</f>
        <v>0</v>
      </c>
      <c r="CW201" s="160">
        <f>SUMPRODUCT((CV$3=المنصرف!$E$3:$E$717)*1,('بيان العهد والتسويات'!$C201=المنصرف!$C$3:$C$717)*1,المنصرف!$J$3:$J$717)</f>
        <v>0</v>
      </c>
      <c r="CX201" s="160">
        <f>SUMPRODUCT((CX$3=المنصرف!$E$3:$E$717)*1,('بيان العهد والتسويات'!$C201=المنصرف!$C$3:$C$717)*1,المنصرف!$G$3:$G$717)</f>
        <v>0</v>
      </c>
      <c r="CY201" s="160">
        <f>SUMPRODUCT((CX$3=المنصرف!$E$3:$E$717)*1,('بيان العهد والتسويات'!$C201=المنصرف!$C$3:$C$717)*1,المنصرف!$J$3:$J$717)</f>
        <v>0</v>
      </c>
      <c r="CZ201" s="160">
        <f>SUMPRODUCT((CZ$3=المنصرف!$E$3:$E$717)*1,('بيان العهد والتسويات'!$C201=المنصرف!$C$3:$C$717)*1,المنصرف!$G$3:$G$717)</f>
        <v>0</v>
      </c>
      <c r="DA201" s="160">
        <f>SUMPRODUCT((CZ$3=المنصرف!$E$3:$E$717)*1,('بيان العهد والتسويات'!$C201=المنصرف!$C$3:$C$717)*1,المنصرف!$J$3:$J$717)</f>
        <v>0</v>
      </c>
    </row>
    <row r="202" spans="3:105" ht="20.25" x14ac:dyDescent="0.15">
      <c r="C202" s="134">
        <v>46034</v>
      </c>
      <c r="D202" s="121">
        <f>SUMPRODUCT(($D$3=المنصرف!$E$3:$E$717)*1,('بيان العهد والتسويات'!$C202=المنصرف!$C$3:$C$717)*1,المنصرف!$G$3:$G$717)</f>
        <v>0</v>
      </c>
      <c r="E202" s="122">
        <f>SUMPRODUCT(($D$3=المنصرف!$E$3:$E$717)*1,('بيان العهد والتسويات'!$C202=المنصرف!$C$3:$C$717)*1,المنصرف!$J$3:$J$717)</f>
        <v>0</v>
      </c>
      <c r="F202" s="124">
        <f>SUMPRODUCT(($F$3=المنصرف!$E$3:$E$717)*1,('بيان العهد والتسويات'!$C202=المنصرف!$C$3:$C$717)*1,المنصرف!$G$3:$G$717)</f>
        <v>0</v>
      </c>
      <c r="G202" s="123">
        <f>SUMPRODUCT(($F$3=المنصرف!$E$3:$E$717)*1,('بيان العهد والتسويات'!$C202=المنصرف!$C$3:$C$717)*1,المنصرف!$J$3:$J$717)</f>
        <v>0</v>
      </c>
      <c r="H202" s="121">
        <f>SUMPRODUCT(($H$3=المنصرف!$E$3:$E$717)*1,('بيان العهد والتسويات'!$C202=المنصرف!$C$3:$C$717)*1,المنصرف!$G$3:$G$717)</f>
        <v>0</v>
      </c>
      <c r="I202" s="122">
        <f>SUMPRODUCT(($H$3=المنصرف!$E$3:$E$717)*1,('بيان العهد والتسويات'!$C202=المنصرف!$C$3:$C$717)*1,المنصرف!$J$3:$J$717)</f>
        <v>0</v>
      </c>
      <c r="J202" s="124">
        <f>SUMPRODUCT(($J$3=المنصرف!$E$3:$E$717)*1,('بيان العهد والتسويات'!$C202=المنصرف!$C$3:$C$717)*1,المنصرف!$G$3:$G$717)</f>
        <v>0</v>
      </c>
      <c r="K202" s="123">
        <f>SUMPRODUCT(($J$3=المنصرف!$E$3:$E$717)*1,('بيان العهد والتسويات'!$C202=المنصرف!$C$3:$C$717)*1,المنصرف!$J$3:$J$717)</f>
        <v>0</v>
      </c>
      <c r="L202" s="121">
        <f>SUMPRODUCT(($L$3=المنصرف!$E$3:$E$717)*1,('بيان العهد والتسويات'!$C202=المنصرف!$C$3:$C$717)*1,المنصرف!$G$3:$G$717)</f>
        <v>0</v>
      </c>
      <c r="M202" s="122">
        <f>SUMPRODUCT(($L$3=المنصرف!$E$3:$E$717)*1,('بيان العهد والتسويات'!$C202=المنصرف!$C$3:$C$717)*1,المنصرف!$J$3:$J$717)</f>
        <v>0</v>
      </c>
      <c r="N202" s="124">
        <f>SUMPRODUCT(($N$3=المنصرف!$E$3:$E$717)*1,('بيان العهد والتسويات'!$C202=المنصرف!$C$3:$C$717)*1,المنصرف!$G$3:$G$717)</f>
        <v>0</v>
      </c>
      <c r="O202" s="123">
        <f>SUMPRODUCT(($N$3=المنصرف!$E$3:$E$717)*1,('بيان العهد والتسويات'!$C202=المنصرف!$C$3:$C$717)*1,المنصرف!$J$3:$J$717)</f>
        <v>0</v>
      </c>
      <c r="P202" s="121">
        <f>SUMPRODUCT(($P$3=المنصرف!$E$3:$E$717)*1,('بيان العهد والتسويات'!$C202=المنصرف!$C$3:$C$717)*1,المنصرف!$G$3:$G$717)</f>
        <v>0</v>
      </c>
      <c r="Q202" s="122">
        <f>SUMPRODUCT(($P$3=المنصرف!$E$3:$E$717)*1,('بيان العهد والتسويات'!$C202=المنصرف!$C$3:$C$717)*1,المنصرف!$J$3:$J$717)</f>
        <v>0</v>
      </c>
      <c r="R202" s="124">
        <f>SUMPRODUCT(($R$3=المنصرف!$E$3:$E$717)*1,('بيان العهد والتسويات'!$C202=المنصرف!$C$3:$C$717)*1,المنصرف!$G$3:$G$717)</f>
        <v>0</v>
      </c>
      <c r="S202" s="123">
        <f>SUMPRODUCT(($R$3=المنصرف!$E$3:$E$717)*1,('بيان العهد والتسويات'!$C202=المنصرف!$C$3:$C$717)*1,المنصرف!$J$3:$J$717)</f>
        <v>0</v>
      </c>
      <c r="T202" s="121">
        <f>SUMPRODUCT(($T$3=المنصرف!$E$3:$E$717)*1,('بيان العهد والتسويات'!$C202=المنصرف!$C$3:$C$717)*1,المنصرف!$G$3:$G$717)</f>
        <v>0</v>
      </c>
      <c r="U202" s="122">
        <f>SUMPRODUCT(($T$3=المنصرف!$E$3:$E$717)*1,('بيان العهد والتسويات'!$C202=المنصرف!$C$3:$C$717)*1,المنصرف!$J$3:$J$717)</f>
        <v>0</v>
      </c>
      <c r="V202" s="124">
        <f>SUMPRODUCT(($V$3=المنصرف!$E$3:$E$717)*1,('بيان العهد والتسويات'!$C202=المنصرف!$C$3:$C$717)*1,المنصرف!$G$3:$G$717)</f>
        <v>0</v>
      </c>
      <c r="W202" s="123">
        <f>SUMPRODUCT(($V$3=المنصرف!$E$3:$E$717)*1,('بيان العهد والتسويات'!$C202=المنصرف!$C$3:$C$717)*1,المنصرف!$J$3:$J$717)</f>
        <v>0</v>
      </c>
      <c r="X202" s="121">
        <f>SUMPRODUCT(($X$3=المنصرف!$E$3:$E$717)*1,('بيان العهد والتسويات'!$C202=المنصرف!$C$3:$C$717)*1,المنصرف!$G$3:$G$717)</f>
        <v>0</v>
      </c>
      <c r="Y202" s="122">
        <f>SUMPRODUCT(($X$3=المنصرف!$E$3:$E$717)*1,('بيان العهد والتسويات'!$C202=المنصرف!$C$3:$C$717)*1,المنصرف!$J$3:$J$717)</f>
        <v>0</v>
      </c>
      <c r="Z202" s="124">
        <f>SUMPRODUCT(($Z$3=المنصرف!$E$3:$E$717)*1,('بيان العهد والتسويات'!$C202=المنصرف!$C$3:$C$717)*1,المنصرف!$G$3:$G$717)</f>
        <v>0</v>
      </c>
      <c r="AA202" s="123">
        <f>SUMPRODUCT(($Z$3=المنصرف!$E$3:$E$717)*1,('بيان العهد والتسويات'!$C202=المنصرف!$C$3:$C$717)*1,المنصرف!$J$3:$J$717)</f>
        <v>0</v>
      </c>
      <c r="AB202" s="121">
        <f>SUMPRODUCT(($AB$3=المنصرف!$E$3:$E$717)*1,('بيان العهد والتسويات'!$C202=المنصرف!$C$3:$C$717)*1,المنصرف!$G$3:$G$717)</f>
        <v>0</v>
      </c>
      <c r="AC202" s="122">
        <f>SUMPRODUCT(($AB$3=المنصرف!$E$3:$E$717)*1,('بيان العهد والتسويات'!$C202=المنصرف!$C$3:$C$717)*1,المنصرف!$J$3:$J$717)</f>
        <v>0</v>
      </c>
      <c r="AD202" s="124">
        <f>SUMPRODUCT(($AD$3=المنصرف!$E$3:$E$717)*1,('بيان العهد والتسويات'!$C202=المنصرف!$C$3:$C$717)*1,المنصرف!$G$3:$G$717)</f>
        <v>0</v>
      </c>
      <c r="AE202" s="123">
        <f>SUMPRODUCT(($AD$3=المنصرف!$E$3:$E$717)*1,('بيان العهد والتسويات'!$C202=المنصرف!$C$3:$C$717)*1,المنصرف!$J$3:$J$717)</f>
        <v>0</v>
      </c>
      <c r="AF202" s="121">
        <f>SUMPRODUCT(($AF$3=المنصرف!$E$3:$E$717)*1,('بيان العهد والتسويات'!$C202=المنصرف!$C$3:$C$717)*1,المنصرف!$G$3:$G$717)</f>
        <v>0</v>
      </c>
      <c r="AG202" s="122">
        <f>SUMPRODUCT(($AF$3=المنصرف!$E$3:$E$717)*1,('بيان العهد والتسويات'!$C202=المنصرف!$C$3:$C$717)*1,المنصرف!$J$3:$J$717)</f>
        <v>0</v>
      </c>
      <c r="AH202" s="124">
        <f>SUMPRODUCT(($AH$3=المنصرف!$E$3:$E$717)*1,('بيان العهد والتسويات'!$C202=المنصرف!$C$3:$C$717)*1,المنصرف!$G$3:$G$717)</f>
        <v>0</v>
      </c>
      <c r="AI202" s="123">
        <f>SUMPRODUCT(($AH$3=المنصرف!$E$3:$E$717)*1,('بيان العهد والتسويات'!$C202=المنصرف!$C$3:$C$717)*1,المنصرف!$J$3:$J$717)</f>
        <v>0</v>
      </c>
      <c r="AJ202" s="145">
        <f>SUMPRODUCT((AJ$3=المنصرف!$E$3:$E$717)*1,('بيان العهد والتسويات'!$C202=المنصرف!$C$3:$C$717)*1,المنصرف!$G$3:$G$717)</f>
        <v>0</v>
      </c>
      <c r="AK202" s="145">
        <f>SUMPRODUCT((AJ$3=المنصرف!$E$3:$E$717)*1,('بيان العهد والتسويات'!$C202=المنصرف!$C$3:$C$717)*1,المنصرف!$J$3:$J$717)</f>
        <v>0</v>
      </c>
      <c r="AL202" s="161">
        <f>SUMPRODUCT((AL$3=المنصرف!$E$3:$E$717)*1,('بيان العهد والتسويات'!$C202=المنصرف!$C$3:$C$717)*1,المنصرف!$G$3:$G$717)</f>
        <v>0</v>
      </c>
      <c r="AM202" s="161">
        <f>SUMPRODUCT((AL$3=المنصرف!$E$3:$E$717)*1,('بيان العهد والتسويات'!$C202=المنصرف!$C$3:$C$717)*1,المنصرف!$J$3:$J$717)</f>
        <v>0</v>
      </c>
      <c r="AN202" s="160">
        <f>SUMPRODUCT((AN$3=المنصرف!$E$3:$E$717)*1,('بيان العهد والتسويات'!$C202=المنصرف!$C$3:$C$717)*1,المنصرف!$G$3:$G$717)</f>
        <v>0</v>
      </c>
      <c r="AO202" s="160">
        <f>SUMPRODUCT((AN$3=المنصرف!$E$3:$E$717)*1,('بيان العهد والتسويات'!$C202=المنصرف!$C$3:$C$717)*1,المنصرف!$J$3:$J$717)</f>
        <v>0</v>
      </c>
      <c r="AP202" s="160">
        <f>SUMPRODUCT((AP$3=المنصرف!$E$3:$E$717)*1,('بيان العهد والتسويات'!$C202=المنصرف!$C$3:$C$717)*1,المنصرف!$G$3:$G$717)</f>
        <v>0</v>
      </c>
      <c r="AQ202" s="160">
        <f>SUMPRODUCT((AP$3=المنصرف!$E$3:$E$717)*1,('بيان العهد والتسويات'!$C202=المنصرف!$C$3:$C$717)*1,المنصرف!$J$3:$J$717)</f>
        <v>0</v>
      </c>
      <c r="AR202" s="160">
        <f>SUMPRODUCT((AR$3=المنصرف!$E$3:$E$717)*1,('بيان العهد والتسويات'!$C202=المنصرف!$C$3:$C$717)*1,المنصرف!$G$3:$G$717)</f>
        <v>0</v>
      </c>
      <c r="AS202" s="160">
        <f>SUMPRODUCT((AR$3=المنصرف!$E$3:$E$717)*1,('بيان العهد والتسويات'!$C202=المنصرف!$C$3:$C$717)*1,المنصرف!$J$3:$J$717)</f>
        <v>0</v>
      </c>
      <c r="AT202" s="160">
        <f>SUMPRODUCT((AT$3=المنصرف!$E$3:$E$717)*1,('بيان العهد والتسويات'!$C202=المنصرف!$C$3:$C$717)*1,المنصرف!$G$3:$G$717)</f>
        <v>0</v>
      </c>
      <c r="AU202" s="160">
        <f>SUMPRODUCT((AT$3=المنصرف!$E$3:$E$717)*1,('بيان العهد والتسويات'!$C202=المنصرف!$C$3:$C$717)*1,المنصرف!$J$3:$J$717)</f>
        <v>0</v>
      </c>
      <c r="AV202" s="160">
        <f>SUMPRODUCT((AV$3=المنصرف!$E$3:$E$717)*1,('بيان العهد والتسويات'!$C202=المنصرف!$C$3:$C$717)*1,المنصرف!$G$3:$G$717)</f>
        <v>0</v>
      </c>
      <c r="AW202" s="160">
        <f>SUMPRODUCT((AV$3=المنصرف!$E$3:$E$717)*1,('بيان العهد والتسويات'!$C202=المنصرف!$C$3:$C$717)*1,المنصرف!$J$3:$J$717)</f>
        <v>0</v>
      </c>
      <c r="AX202" s="160">
        <f>SUMPRODUCT((AX$3=المنصرف!$E$3:$E$717)*1,('بيان العهد والتسويات'!$C202=المنصرف!$C$3:$C$717)*1,المنصرف!$G$3:$G$717)</f>
        <v>0</v>
      </c>
      <c r="AY202" s="160">
        <f>SUMPRODUCT((AX$3=المنصرف!$E$3:$E$717)*1,('بيان العهد والتسويات'!$C202=المنصرف!$C$3:$C$717)*1,المنصرف!$J$3:$J$717)</f>
        <v>0</v>
      </c>
      <c r="AZ202" s="160">
        <f>SUMPRODUCT((AZ$3=المنصرف!$E$3:$E$717)*1,('بيان العهد والتسويات'!$C202=المنصرف!$C$3:$C$717)*1,المنصرف!$G$3:$G$717)</f>
        <v>0</v>
      </c>
      <c r="BA202" s="160">
        <f>SUMPRODUCT((AZ$3=المنصرف!$E$3:$E$717)*1,('بيان العهد والتسويات'!$C202=المنصرف!$C$3:$C$717)*1,المنصرف!$J$3:$J$717)</f>
        <v>0</v>
      </c>
      <c r="BB202" s="160">
        <f>SUMPRODUCT((BB$3=المنصرف!$E$3:$E$717)*1,('بيان العهد والتسويات'!$C202=المنصرف!$C$3:$C$717)*1,المنصرف!$G$3:$G$717)</f>
        <v>0</v>
      </c>
      <c r="BC202" s="160">
        <f>SUMPRODUCT((BB$3=المنصرف!$E$3:$E$717)*1,('بيان العهد والتسويات'!$C202=المنصرف!$C$3:$C$717)*1,المنصرف!$J$3:$J$717)</f>
        <v>0</v>
      </c>
      <c r="BD202" s="160">
        <f>SUMPRODUCT((BD$3=المنصرف!$E$3:$E$717)*1,('بيان العهد والتسويات'!$C202=المنصرف!$C$3:$C$717)*1,المنصرف!$G$3:$G$717)</f>
        <v>0</v>
      </c>
      <c r="BE202" s="160">
        <f>SUMPRODUCT((BD$3=المنصرف!$E$3:$E$717)*1,('بيان العهد والتسويات'!$C202=المنصرف!$C$3:$C$717)*1,المنصرف!$J$3:$J$717)</f>
        <v>0</v>
      </c>
      <c r="BF202" s="160">
        <f>SUMPRODUCT((BF$3=المنصرف!$E$3:$E$717)*1,('بيان العهد والتسويات'!$C202=المنصرف!$C$3:$C$717)*1,المنصرف!$G$3:$G$717)</f>
        <v>0</v>
      </c>
      <c r="BG202" s="160">
        <f>SUMPRODUCT((BF$3=المنصرف!$E$3:$E$717)*1,('بيان العهد والتسويات'!$C202=المنصرف!$C$3:$C$717)*1,المنصرف!$J$3:$J$717)</f>
        <v>0</v>
      </c>
      <c r="BH202" s="160">
        <f>SUMPRODUCT((BH$3=المنصرف!$E$3:$E$717)*1,('بيان العهد والتسويات'!$C202=المنصرف!$C$3:$C$717)*1,المنصرف!$G$3:$G$717)</f>
        <v>0</v>
      </c>
      <c r="BI202" s="160">
        <f>SUMPRODUCT((BH$3=المنصرف!$E$3:$E$717)*1,('بيان العهد والتسويات'!$C202=المنصرف!$C$3:$C$717)*1,المنصرف!$J$3:$J$717)</f>
        <v>0</v>
      </c>
      <c r="BJ202" s="160">
        <f>SUMPRODUCT((BJ$3=المنصرف!$E$3:$E$717)*1,('بيان العهد والتسويات'!$C202=المنصرف!$C$3:$C$717)*1,المنصرف!$G$3:$G$717)</f>
        <v>0</v>
      </c>
      <c r="BK202" s="160">
        <f>SUMPRODUCT((BJ$3=المنصرف!$E$3:$E$717)*1,('بيان العهد والتسويات'!$C202=المنصرف!$C$3:$C$717)*1,المنصرف!$J$3:$J$717)</f>
        <v>0</v>
      </c>
      <c r="BL202" s="160">
        <f>SUMPRODUCT((BL$3=المنصرف!$E$3:$E$717)*1,('بيان العهد والتسويات'!$C202=المنصرف!$C$3:$C$717)*1,المنصرف!$G$3:$G$717)</f>
        <v>0</v>
      </c>
      <c r="BM202" s="160">
        <f>SUMPRODUCT((BL$3=المنصرف!$E$3:$E$717)*1,('بيان العهد والتسويات'!$C202=المنصرف!$C$3:$C$717)*1,المنصرف!$J$3:$J$717)</f>
        <v>0</v>
      </c>
      <c r="BN202" s="160">
        <f>SUMPRODUCT((BN$3=المنصرف!$E$3:$E$717)*1,('بيان العهد والتسويات'!$C202=المنصرف!$C$3:$C$717)*1,المنصرف!$G$3:$G$717)</f>
        <v>0</v>
      </c>
      <c r="BO202" s="160">
        <f>SUMPRODUCT((BN$3=المنصرف!$E$3:$E$717)*1,('بيان العهد والتسويات'!$C202=المنصرف!$C$3:$C$717)*1,المنصرف!$J$3:$J$717)</f>
        <v>0</v>
      </c>
      <c r="BP202" s="160">
        <f>SUMPRODUCT((BP$3=المنصرف!$E$3:$E$717)*1,('بيان العهد والتسويات'!$C202=المنصرف!$C$3:$C$717)*1,المنصرف!$G$3:$G$717)</f>
        <v>0</v>
      </c>
      <c r="BQ202" s="160">
        <f>SUMPRODUCT((BP$3=المنصرف!$E$3:$E$717)*1,('بيان العهد والتسويات'!$C202=المنصرف!$C$3:$C$717)*1,المنصرف!$J$3:$J$717)</f>
        <v>0</v>
      </c>
      <c r="BR202" s="160">
        <f>SUMPRODUCT((BR$3=المنصرف!$E$3:$E$717)*1,('بيان العهد والتسويات'!$C202=المنصرف!$C$3:$C$717)*1,المنصرف!$G$3:$G$717)</f>
        <v>0</v>
      </c>
      <c r="BS202" s="160">
        <f>SUMPRODUCT((BR$3=المنصرف!$E$3:$E$717)*1,('بيان العهد والتسويات'!$C202=المنصرف!$C$3:$C$717)*1,المنصرف!$J$3:$J$717)</f>
        <v>0</v>
      </c>
      <c r="BT202" s="160">
        <f>SUMPRODUCT((BT$3=المنصرف!$E$3:$E$717)*1,('بيان العهد والتسويات'!$C202=المنصرف!$C$3:$C$717)*1,المنصرف!$G$3:$G$717)</f>
        <v>0</v>
      </c>
      <c r="BU202" s="160">
        <f>SUMPRODUCT((BT$3=المنصرف!$E$3:$E$717)*1,('بيان العهد والتسويات'!$C202=المنصرف!$C$3:$C$717)*1,المنصرف!$J$3:$J$717)</f>
        <v>0</v>
      </c>
      <c r="BV202" s="160">
        <f>SUMPRODUCT((BV$3=المنصرف!$E$3:$E$717)*1,('بيان العهد والتسويات'!$C202=المنصرف!$C$3:$C$717)*1,المنصرف!$G$3:$G$717)</f>
        <v>0</v>
      </c>
      <c r="BW202" s="160">
        <f>SUMPRODUCT((BV$3=المنصرف!$E$3:$E$717)*1,('بيان العهد والتسويات'!$C202=المنصرف!$C$3:$C$717)*1,المنصرف!$J$3:$J$717)</f>
        <v>0</v>
      </c>
      <c r="BX202" s="160">
        <f>SUMPRODUCT((BX$3=المنصرف!$E$3:$E$717)*1,('بيان العهد والتسويات'!$C202=المنصرف!$C$3:$C$717)*1,المنصرف!$G$3:$G$717)</f>
        <v>0</v>
      </c>
      <c r="BY202" s="160">
        <f>SUMPRODUCT((BX$3=المنصرف!$E$3:$E$717)*1,('بيان العهد والتسويات'!$C202=المنصرف!$C$3:$C$717)*1,المنصرف!$J$3:$J$717)</f>
        <v>0</v>
      </c>
      <c r="BZ202" s="160">
        <f>SUMPRODUCT((BZ$3=المنصرف!$E$3:$E$717)*1,('بيان العهد والتسويات'!$C202=المنصرف!$C$3:$C$717)*1,المنصرف!$G$3:$G$717)</f>
        <v>0</v>
      </c>
      <c r="CA202" s="160">
        <f>SUMPRODUCT((BZ$3=المنصرف!$E$3:$E$717)*1,('بيان العهد والتسويات'!$C202=المنصرف!$C$3:$C$717)*1,المنصرف!$J$3:$J$717)</f>
        <v>0</v>
      </c>
      <c r="CB202" s="160">
        <f>SUMPRODUCT((CB$3=المنصرف!$E$3:$E$717)*1,('بيان العهد والتسويات'!$C202=المنصرف!$C$3:$C$717)*1,المنصرف!$G$3:$G$717)</f>
        <v>0</v>
      </c>
      <c r="CC202" s="160">
        <f>SUMPRODUCT((CB$3=المنصرف!$E$3:$E$717)*1,('بيان العهد والتسويات'!$C202=المنصرف!$C$3:$C$717)*1,المنصرف!$J$3:$J$717)</f>
        <v>0</v>
      </c>
      <c r="CD202" s="160">
        <f>SUMPRODUCT((CD$3=المنصرف!$E$3:$E$717)*1,('بيان العهد والتسويات'!$C202=المنصرف!$C$3:$C$717)*1,المنصرف!$G$3:$G$717)</f>
        <v>0</v>
      </c>
      <c r="CE202" s="160">
        <f>SUMPRODUCT((CD$3=المنصرف!$E$3:$E$717)*1,('بيان العهد والتسويات'!$C202=المنصرف!$C$3:$C$717)*1,المنصرف!$J$3:$J$717)</f>
        <v>0</v>
      </c>
      <c r="CF202" s="160">
        <f>SUMPRODUCT((CF$3=المنصرف!$E$3:$E$717)*1,('بيان العهد والتسويات'!$C202=المنصرف!$C$3:$C$717)*1,المنصرف!$G$3:$G$717)</f>
        <v>0</v>
      </c>
      <c r="CG202" s="160">
        <f>SUMPRODUCT((CF$3=المنصرف!$E$3:$E$717)*1,('بيان العهد والتسويات'!$C202=المنصرف!$C$3:$C$717)*1,المنصرف!$J$3:$J$717)</f>
        <v>0</v>
      </c>
      <c r="CH202" s="160">
        <f>SUMPRODUCT((CH$3=المنصرف!$E$3:$E$717)*1,('بيان العهد والتسويات'!$C202=المنصرف!$C$3:$C$717)*1,المنصرف!$G$3:$G$717)</f>
        <v>0</v>
      </c>
      <c r="CI202" s="160">
        <f>SUMPRODUCT((CH$3=المنصرف!$E$3:$E$717)*1,('بيان العهد والتسويات'!$C202=المنصرف!$C$3:$C$717)*1,المنصرف!$J$3:$J$717)</f>
        <v>0</v>
      </c>
      <c r="CJ202" s="160">
        <f>SUMPRODUCT((CJ$3=المنصرف!$E$3:$E$717)*1,('بيان العهد والتسويات'!$C202=المنصرف!$C$3:$C$717)*1,المنصرف!$G$3:$G$717)</f>
        <v>0</v>
      </c>
      <c r="CK202" s="160">
        <f>SUMPRODUCT((CJ$3=المنصرف!$E$3:$E$717)*1,('بيان العهد والتسويات'!$C202=المنصرف!$C$3:$C$717)*1,المنصرف!$J$3:$J$717)</f>
        <v>0</v>
      </c>
      <c r="CL202" s="160">
        <f>SUMPRODUCT((CL$3=المنصرف!$E$3:$E$717)*1,('بيان العهد والتسويات'!$C202=المنصرف!$C$3:$C$717)*1,المنصرف!$G$3:$G$717)</f>
        <v>0</v>
      </c>
      <c r="CM202" s="160">
        <f>SUMPRODUCT((CL$3=المنصرف!$E$3:$E$717)*1,('بيان العهد والتسويات'!$C202=المنصرف!$C$3:$C$717)*1,المنصرف!$J$3:$J$717)</f>
        <v>0</v>
      </c>
      <c r="CN202" s="160">
        <f>SUMPRODUCT((CN$3=المنصرف!$E$3:$E$717)*1,('بيان العهد والتسويات'!$C202=المنصرف!$C$3:$C$717)*1,المنصرف!$G$3:$G$717)</f>
        <v>0</v>
      </c>
      <c r="CO202" s="160">
        <f>SUMPRODUCT((CN$3=المنصرف!$E$3:$E$717)*1,('بيان العهد والتسويات'!$C202=المنصرف!$C$3:$C$717)*1,المنصرف!$J$3:$J$717)</f>
        <v>0</v>
      </c>
      <c r="CP202" s="160">
        <f>SUMPRODUCT((CP$3=المنصرف!$E$3:$E$717)*1,('بيان العهد والتسويات'!$C202=المنصرف!$C$3:$C$717)*1,المنصرف!$G$3:$G$717)</f>
        <v>0</v>
      </c>
      <c r="CQ202" s="160">
        <f>SUMPRODUCT((CP$3=المنصرف!$E$3:$E$717)*1,('بيان العهد والتسويات'!$C202=المنصرف!$C$3:$C$717)*1,المنصرف!$J$3:$J$717)</f>
        <v>0</v>
      </c>
      <c r="CR202" s="160">
        <f>SUMPRODUCT((CR$3=المنصرف!$E$3:$E$717)*1,('بيان العهد والتسويات'!$C202=المنصرف!$C$3:$C$717)*1,المنصرف!$G$3:$G$717)</f>
        <v>0</v>
      </c>
      <c r="CS202" s="160">
        <f>SUMPRODUCT((CR$3=المنصرف!$E$3:$E$717)*1,('بيان العهد والتسويات'!$C202=المنصرف!$C$3:$C$717)*1,المنصرف!$J$3:$J$717)</f>
        <v>0</v>
      </c>
      <c r="CT202" s="160">
        <f>SUMPRODUCT((CT$3=المنصرف!$E$3:$E$717)*1,('بيان العهد والتسويات'!$C202=المنصرف!$C$3:$C$717)*1,المنصرف!$G$3:$G$717)</f>
        <v>0</v>
      </c>
      <c r="CU202" s="160">
        <f>SUMPRODUCT((CT$3=المنصرف!$E$3:$E$717)*1,('بيان العهد والتسويات'!$C202=المنصرف!$C$3:$C$717)*1,المنصرف!$J$3:$J$717)</f>
        <v>0</v>
      </c>
      <c r="CV202" s="160">
        <f>SUMPRODUCT((CV$3=المنصرف!$E$3:$E$717)*1,('بيان العهد والتسويات'!$C202=المنصرف!$C$3:$C$717)*1,المنصرف!$G$3:$G$717)</f>
        <v>0</v>
      </c>
      <c r="CW202" s="160">
        <f>SUMPRODUCT((CV$3=المنصرف!$E$3:$E$717)*1,('بيان العهد والتسويات'!$C202=المنصرف!$C$3:$C$717)*1,المنصرف!$J$3:$J$717)</f>
        <v>0</v>
      </c>
      <c r="CX202" s="160">
        <f>SUMPRODUCT((CX$3=المنصرف!$E$3:$E$717)*1,('بيان العهد والتسويات'!$C202=المنصرف!$C$3:$C$717)*1,المنصرف!$G$3:$G$717)</f>
        <v>0</v>
      </c>
      <c r="CY202" s="160">
        <f>SUMPRODUCT((CX$3=المنصرف!$E$3:$E$717)*1,('بيان العهد والتسويات'!$C202=المنصرف!$C$3:$C$717)*1,المنصرف!$J$3:$J$717)</f>
        <v>0</v>
      </c>
      <c r="CZ202" s="160">
        <f>SUMPRODUCT((CZ$3=المنصرف!$E$3:$E$717)*1,('بيان العهد والتسويات'!$C202=المنصرف!$C$3:$C$717)*1,المنصرف!$G$3:$G$717)</f>
        <v>0</v>
      </c>
      <c r="DA202" s="160">
        <f>SUMPRODUCT((CZ$3=المنصرف!$E$3:$E$717)*1,('بيان العهد والتسويات'!$C202=المنصرف!$C$3:$C$717)*1,المنصرف!$J$3:$J$717)</f>
        <v>0</v>
      </c>
    </row>
    <row r="203" spans="3:105" ht="20.25" x14ac:dyDescent="0.15">
      <c r="C203" s="134">
        <v>46035</v>
      </c>
      <c r="D203" s="121">
        <f>SUMPRODUCT(($D$3=المنصرف!$E$3:$E$717)*1,('بيان العهد والتسويات'!$C203=المنصرف!$C$3:$C$717)*1,المنصرف!$G$3:$G$717)</f>
        <v>0</v>
      </c>
      <c r="E203" s="122">
        <f>SUMPRODUCT(($D$3=المنصرف!$E$3:$E$717)*1,('بيان العهد والتسويات'!$C203=المنصرف!$C$3:$C$717)*1,المنصرف!$J$3:$J$717)</f>
        <v>0</v>
      </c>
      <c r="F203" s="124">
        <f>SUMPRODUCT(($F$3=المنصرف!$E$3:$E$717)*1,('بيان العهد والتسويات'!$C203=المنصرف!$C$3:$C$717)*1,المنصرف!$G$3:$G$717)</f>
        <v>0</v>
      </c>
      <c r="G203" s="123">
        <f>SUMPRODUCT(($F$3=المنصرف!$E$3:$E$717)*1,('بيان العهد والتسويات'!$C203=المنصرف!$C$3:$C$717)*1,المنصرف!$J$3:$J$717)</f>
        <v>0</v>
      </c>
      <c r="H203" s="121">
        <f>SUMPRODUCT(($H$3=المنصرف!$E$3:$E$717)*1,('بيان العهد والتسويات'!$C203=المنصرف!$C$3:$C$717)*1,المنصرف!$G$3:$G$717)</f>
        <v>0</v>
      </c>
      <c r="I203" s="122">
        <f>SUMPRODUCT(($H$3=المنصرف!$E$3:$E$717)*1,('بيان العهد والتسويات'!$C203=المنصرف!$C$3:$C$717)*1,المنصرف!$J$3:$J$717)</f>
        <v>0</v>
      </c>
      <c r="J203" s="124">
        <f>SUMPRODUCT(($J$3=المنصرف!$E$3:$E$717)*1,('بيان العهد والتسويات'!$C203=المنصرف!$C$3:$C$717)*1,المنصرف!$G$3:$G$717)</f>
        <v>0</v>
      </c>
      <c r="K203" s="123">
        <f>SUMPRODUCT(($J$3=المنصرف!$E$3:$E$717)*1,('بيان العهد والتسويات'!$C203=المنصرف!$C$3:$C$717)*1,المنصرف!$J$3:$J$717)</f>
        <v>0</v>
      </c>
      <c r="L203" s="121">
        <f>SUMPRODUCT(($L$3=المنصرف!$E$3:$E$717)*1,('بيان العهد والتسويات'!$C203=المنصرف!$C$3:$C$717)*1,المنصرف!$G$3:$G$717)</f>
        <v>0</v>
      </c>
      <c r="M203" s="122">
        <f>SUMPRODUCT(($L$3=المنصرف!$E$3:$E$717)*1,('بيان العهد والتسويات'!$C203=المنصرف!$C$3:$C$717)*1,المنصرف!$J$3:$J$717)</f>
        <v>0</v>
      </c>
      <c r="N203" s="124">
        <f>SUMPRODUCT(($N$3=المنصرف!$E$3:$E$717)*1,('بيان العهد والتسويات'!$C203=المنصرف!$C$3:$C$717)*1,المنصرف!$G$3:$G$717)</f>
        <v>0</v>
      </c>
      <c r="O203" s="123">
        <f>SUMPRODUCT(($N$3=المنصرف!$E$3:$E$717)*1,('بيان العهد والتسويات'!$C203=المنصرف!$C$3:$C$717)*1,المنصرف!$J$3:$J$717)</f>
        <v>0</v>
      </c>
      <c r="P203" s="121">
        <f>SUMPRODUCT(($P$3=المنصرف!$E$3:$E$717)*1,('بيان العهد والتسويات'!$C203=المنصرف!$C$3:$C$717)*1,المنصرف!$G$3:$G$717)</f>
        <v>0</v>
      </c>
      <c r="Q203" s="122">
        <f>SUMPRODUCT(($P$3=المنصرف!$E$3:$E$717)*1,('بيان العهد والتسويات'!$C203=المنصرف!$C$3:$C$717)*1,المنصرف!$J$3:$J$717)</f>
        <v>0</v>
      </c>
      <c r="R203" s="124">
        <f>SUMPRODUCT(($R$3=المنصرف!$E$3:$E$717)*1,('بيان العهد والتسويات'!$C203=المنصرف!$C$3:$C$717)*1,المنصرف!$G$3:$G$717)</f>
        <v>0</v>
      </c>
      <c r="S203" s="123">
        <f>SUMPRODUCT(($R$3=المنصرف!$E$3:$E$717)*1,('بيان العهد والتسويات'!$C203=المنصرف!$C$3:$C$717)*1,المنصرف!$J$3:$J$717)</f>
        <v>0</v>
      </c>
      <c r="T203" s="121">
        <f>SUMPRODUCT(($T$3=المنصرف!$E$3:$E$717)*1,('بيان العهد والتسويات'!$C203=المنصرف!$C$3:$C$717)*1,المنصرف!$G$3:$G$717)</f>
        <v>0</v>
      </c>
      <c r="U203" s="122">
        <f>SUMPRODUCT(($T$3=المنصرف!$E$3:$E$717)*1,('بيان العهد والتسويات'!$C203=المنصرف!$C$3:$C$717)*1,المنصرف!$J$3:$J$717)</f>
        <v>0</v>
      </c>
      <c r="V203" s="124">
        <f>SUMPRODUCT(($V$3=المنصرف!$E$3:$E$717)*1,('بيان العهد والتسويات'!$C203=المنصرف!$C$3:$C$717)*1,المنصرف!$G$3:$G$717)</f>
        <v>0</v>
      </c>
      <c r="W203" s="123">
        <f>SUMPRODUCT(($V$3=المنصرف!$E$3:$E$717)*1,('بيان العهد والتسويات'!$C203=المنصرف!$C$3:$C$717)*1,المنصرف!$J$3:$J$717)</f>
        <v>0</v>
      </c>
      <c r="X203" s="121">
        <f>SUMPRODUCT(($X$3=المنصرف!$E$3:$E$717)*1,('بيان العهد والتسويات'!$C203=المنصرف!$C$3:$C$717)*1,المنصرف!$G$3:$G$717)</f>
        <v>0</v>
      </c>
      <c r="Y203" s="122">
        <f>SUMPRODUCT(($X$3=المنصرف!$E$3:$E$717)*1,('بيان العهد والتسويات'!$C203=المنصرف!$C$3:$C$717)*1,المنصرف!$J$3:$J$717)</f>
        <v>0</v>
      </c>
      <c r="Z203" s="124">
        <f>SUMPRODUCT(($Z$3=المنصرف!$E$3:$E$717)*1,('بيان العهد والتسويات'!$C203=المنصرف!$C$3:$C$717)*1,المنصرف!$G$3:$G$717)</f>
        <v>0</v>
      </c>
      <c r="AA203" s="123">
        <f>SUMPRODUCT(($Z$3=المنصرف!$E$3:$E$717)*1,('بيان العهد والتسويات'!$C203=المنصرف!$C$3:$C$717)*1,المنصرف!$J$3:$J$717)</f>
        <v>0</v>
      </c>
      <c r="AB203" s="121">
        <f>SUMPRODUCT(($AB$3=المنصرف!$E$3:$E$717)*1,('بيان العهد والتسويات'!$C203=المنصرف!$C$3:$C$717)*1,المنصرف!$G$3:$G$717)</f>
        <v>0</v>
      </c>
      <c r="AC203" s="122">
        <f>SUMPRODUCT(($AB$3=المنصرف!$E$3:$E$717)*1,('بيان العهد والتسويات'!$C203=المنصرف!$C$3:$C$717)*1,المنصرف!$J$3:$J$717)</f>
        <v>0</v>
      </c>
      <c r="AD203" s="124">
        <f>SUMPRODUCT(($AD$3=المنصرف!$E$3:$E$717)*1,('بيان العهد والتسويات'!$C203=المنصرف!$C$3:$C$717)*1,المنصرف!$G$3:$G$717)</f>
        <v>0</v>
      </c>
      <c r="AE203" s="123">
        <f>SUMPRODUCT(($AD$3=المنصرف!$E$3:$E$717)*1,('بيان العهد والتسويات'!$C203=المنصرف!$C$3:$C$717)*1,المنصرف!$J$3:$J$717)</f>
        <v>0</v>
      </c>
      <c r="AF203" s="121">
        <f>SUMPRODUCT(($AF$3=المنصرف!$E$3:$E$717)*1,('بيان العهد والتسويات'!$C203=المنصرف!$C$3:$C$717)*1,المنصرف!$G$3:$G$717)</f>
        <v>0</v>
      </c>
      <c r="AG203" s="122">
        <f>SUMPRODUCT(($AF$3=المنصرف!$E$3:$E$717)*1,('بيان العهد والتسويات'!$C203=المنصرف!$C$3:$C$717)*1,المنصرف!$J$3:$J$717)</f>
        <v>0</v>
      </c>
      <c r="AH203" s="124">
        <f>SUMPRODUCT(($AH$3=المنصرف!$E$3:$E$717)*1,('بيان العهد والتسويات'!$C203=المنصرف!$C$3:$C$717)*1,المنصرف!$G$3:$G$717)</f>
        <v>0</v>
      </c>
      <c r="AI203" s="123">
        <f>SUMPRODUCT(($AH$3=المنصرف!$E$3:$E$717)*1,('بيان العهد والتسويات'!$C203=المنصرف!$C$3:$C$717)*1,المنصرف!$J$3:$J$717)</f>
        <v>0</v>
      </c>
      <c r="AJ203" s="145">
        <f>SUMPRODUCT((AJ$3=المنصرف!$E$3:$E$717)*1,('بيان العهد والتسويات'!$C203=المنصرف!$C$3:$C$717)*1,المنصرف!$G$3:$G$717)</f>
        <v>0</v>
      </c>
      <c r="AK203" s="145">
        <f>SUMPRODUCT((AJ$3=المنصرف!$E$3:$E$717)*1,('بيان العهد والتسويات'!$C203=المنصرف!$C$3:$C$717)*1,المنصرف!$J$3:$J$717)</f>
        <v>0</v>
      </c>
      <c r="AL203" s="161">
        <f>SUMPRODUCT((AL$3=المنصرف!$E$3:$E$717)*1,('بيان العهد والتسويات'!$C203=المنصرف!$C$3:$C$717)*1,المنصرف!$G$3:$G$717)</f>
        <v>0</v>
      </c>
      <c r="AM203" s="161">
        <f>SUMPRODUCT((AL$3=المنصرف!$E$3:$E$717)*1,('بيان العهد والتسويات'!$C203=المنصرف!$C$3:$C$717)*1,المنصرف!$J$3:$J$717)</f>
        <v>0</v>
      </c>
      <c r="AN203" s="160">
        <f>SUMPRODUCT((AN$3=المنصرف!$E$3:$E$717)*1,('بيان العهد والتسويات'!$C203=المنصرف!$C$3:$C$717)*1,المنصرف!$G$3:$G$717)</f>
        <v>0</v>
      </c>
      <c r="AO203" s="160">
        <f>SUMPRODUCT((AN$3=المنصرف!$E$3:$E$717)*1,('بيان العهد والتسويات'!$C203=المنصرف!$C$3:$C$717)*1,المنصرف!$J$3:$J$717)</f>
        <v>0</v>
      </c>
      <c r="AP203" s="160">
        <f>SUMPRODUCT((AP$3=المنصرف!$E$3:$E$717)*1,('بيان العهد والتسويات'!$C203=المنصرف!$C$3:$C$717)*1,المنصرف!$G$3:$G$717)</f>
        <v>0</v>
      </c>
      <c r="AQ203" s="160">
        <f>SUMPRODUCT((AP$3=المنصرف!$E$3:$E$717)*1,('بيان العهد والتسويات'!$C203=المنصرف!$C$3:$C$717)*1,المنصرف!$J$3:$J$717)</f>
        <v>0</v>
      </c>
      <c r="AR203" s="160">
        <f>SUMPRODUCT((AR$3=المنصرف!$E$3:$E$717)*1,('بيان العهد والتسويات'!$C203=المنصرف!$C$3:$C$717)*1,المنصرف!$G$3:$G$717)</f>
        <v>0</v>
      </c>
      <c r="AS203" s="160">
        <f>SUMPRODUCT((AR$3=المنصرف!$E$3:$E$717)*1,('بيان العهد والتسويات'!$C203=المنصرف!$C$3:$C$717)*1,المنصرف!$J$3:$J$717)</f>
        <v>0</v>
      </c>
      <c r="AT203" s="160">
        <f>SUMPRODUCT((AT$3=المنصرف!$E$3:$E$717)*1,('بيان العهد والتسويات'!$C203=المنصرف!$C$3:$C$717)*1,المنصرف!$G$3:$G$717)</f>
        <v>0</v>
      </c>
      <c r="AU203" s="160">
        <f>SUMPRODUCT((AT$3=المنصرف!$E$3:$E$717)*1,('بيان العهد والتسويات'!$C203=المنصرف!$C$3:$C$717)*1,المنصرف!$J$3:$J$717)</f>
        <v>0</v>
      </c>
      <c r="AV203" s="160">
        <f>SUMPRODUCT((AV$3=المنصرف!$E$3:$E$717)*1,('بيان العهد والتسويات'!$C203=المنصرف!$C$3:$C$717)*1,المنصرف!$G$3:$G$717)</f>
        <v>0</v>
      </c>
      <c r="AW203" s="160">
        <f>SUMPRODUCT((AV$3=المنصرف!$E$3:$E$717)*1,('بيان العهد والتسويات'!$C203=المنصرف!$C$3:$C$717)*1,المنصرف!$J$3:$J$717)</f>
        <v>0</v>
      </c>
      <c r="AX203" s="160">
        <f>SUMPRODUCT((AX$3=المنصرف!$E$3:$E$717)*1,('بيان العهد والتسويات'!$C203=المنصرف!$C$3:$C$717)*1,المنصرف!$G$3:$G$717)</f>
        <v>0</v>
      </c>
      <c r="AY203" s="160">
        <f>SUMPRODUCT((AX$3=المنصرف!$E$3:$E$717)*1,('بيان العهد والتسويات'!$C203=المنصرف!$C$3:$C$717)*1,المنصرف!$J$3:$J$717)</f>
        <v>0</v>
      </c>
      <c r="AZ203" s="160">
        <f>SUMPRODUCT((AZ$3=المنصرف!$E$3:$E$717)*1,('بيان العهد والتسويات'!$C203=المنصرف!$C$3:$C$717)*1,المنصرف!$G$3:$G$717)</f>
        <v>0</v>
      </c>
      <c r="BA203" s="160">
        <f>SUMPRODUCT((AZ$3=المنصرف!$E$3:$E$717)*1,('بيان العهد والتسويات'!$C203=المنصرف!$C$3:$C$717)*1,المنصرف!$J$3:$J$717)</f>
        <v>0</v>
      </c>
      <c r="BB203" s="160">
        <f>SUMPRODUCT((BB$3=المنصرف!$E$3:$E$717)*1,('بيان العهد والتسويات'!$C203=المنصرف!$C$3:$C$717)*1,المنصرف!$G$3:$G$717)</f>
        <v>0</v>
      </c>
      <c r="BC203" s="160">
        <f>SUMPRODUCT((BB$3=المنصرف!$E$3:$E$717)*1,('بيان العهد والتسويات'!$C203=المنصرف!$C$3:$C$717)*1,المنصرف!$J$3:$J$717)</f>
        <v>0</v>
      </c>
      <c r="BD203" s="160">
        <f>SUMPRODUCT((BD$3=المنصرف!$E$3:$E$717)*1,('بيان العهد والتسويات'!$C203=المنصرف!$C$3:$C$717)*1,المنصرف!$G$3:$G$717)</f>
        <v>0</v>
      </c>
      <c r="BE203" s="160">
        <f>SUMPRODUCT((BD$3=المنصرف!$E$3:$E$717)*1,('بيان العهد والتسويات'!$C203=المنصرف!$C$3:$C$717)*1,المنصرف!$J$3:$J$717)</f>
        <v>0</v>
      </c>
      <c r="BF203" s="160">
        <f>SUMPRODUCT((BF$3=المنصرف!$E$3:$E$717)*1,('بيان العهد والتسويات'!$C203=المنصرف!$C$3:$C$717)*1,المنصرف!$G$3:$G$717)</f>
        <v>0</v>
      </c>
      <c r="BG203" s="160">
        <f>SUMPRODUCT((BF$3=المنصرف!$E$3:$E$717)*1,('بيان العهد والتسويات'!$C203=المنصرف!$C$3:$C$717)*1,المنصرف!$J$3:$J$717)</f>
        <v>0</v>
      </c>
      <c r="BH203" s="160">
        <f>SUMPRODUCT((BH$3=المنصرف!$E$3:$E$717)*1,('بيان العهد والتسويات'!$C203=المنصرف!$C$3:$C$717)*1,المنصرف!$G$3:$G$717)</f>
        <v>0</v>
      </c>
      <c r="BI203" s="160">
        <f>SUMPRODUCT((BH$3=المنصرف!$E$3:$E$717)*1,('بيان العهد والتسويات'!$C203=المنصرف!$C$3:$C$717)*1,المنصرف!$J$3:$J$717)</f>
        <v>0</v>
      </c>
      <c r="BJ203" s="160">
        <f>SUMPRODUCT((BJ$3=المنصرف!$E$3:$E$717)*1,('بيان العهد والتسويات'!$C203=المنصرف!$C$3:$C$717)*1,المنصرف!$G$3:$G$717)</f>
        <v>0</v>
      </c>
      <c r="BK203" s="160">
        <f>SUMPRODUCT((BJ$3=المنصرف!$E$3:$E$717)*1,('بيان العهد والتسويات'!$C203=المنصرف!$C$3:$C$717)*1,المنصرف!$J$3:$J$717)</f>
        <v>0</v>
      </c>
      <c r="BL203" s="160">
        <f>SUMPRODUCT((BL$3=المنصرف!$E$3:$E$717)*1,('بيان العهد والتسويات'!$C203=المنصرف!$C$3:$C$717)*1,المنصرف!$G$3:$G$717)</f>
        <v>0</v>
      </c>
      <c r="BM203" s="160">
        <f>SUMPRODUCT((BL$3=المنصرف!$E$3:$E$717)*1,('بيان العهد والتسويات'!$C203=المنصرف!$C$3:$C$717)*1,المنصرف!$J$3:$J$717)</f>
        <v>0</v>
      </c>
      <c r="BN203" s="160">
        <f>SUMPRODUCT((BN$3=المنصرف!$E$3:$E$717)*1,('بيان العهد والتسويات'!$C203=المنصرف!$C$3:$C$717)*1,المنصرف!$G$3:$G$717)</f>
        <v>0</v>
      </c>
      <c r="BO203" s="160">
        <f>SUMPRODUCT((BN$3=المنصرف!$E$3:$E$717)*1,('بيان العهد والتسويات'!$C203=المنصرف!$C$3:$C$717)*1,المنصرف!$J$3:$J$717)</f>
        <v>0</v>
      </c>
      <c r="BP203" s="160">
        <f>SUMPRODUCT((BP$3=المنصرف!$E$3:$E$717)*1,('بيان العهد والتسويات'!$C203=المنصرف!$C$3:$C$717)*1,المنصرف!$G$3:$G$717)</f>
        <v>0</v>
      </c>
      <c r="BQ203" s="160">
        <f>SUMPRODUCT((BP$3=المنصرف!$E$3:$E$717)*1,('بيان العهد والتسويات'!$C203=المنصرف!$C$3:$C$717)*1,المنصرف!$J$3:$J$717)</f>
        <v>0</v>
      </c>
      <c r="BR203" s="160">
        <f>SUMPRODUCT((BR$3=المنصرف!$E$3:$E$717)*1,('بيان العهد والتسويات'!$C203=المنصرف!$C$3:$C$717)*1,المنصرف!$G$3:$G$717)</f>
        <v>0</v>
      </c>
      <c r="BS203" s="160">
        <f>SUMPRODUCT((BR$3=المنصرف!$E$3:$E$717)*1,('بيان العهد والتسويات'!$C203=المنصرف!$C$3:$C$717)*1,المنصرف!$J$3:$J$717)</f>
        <v>0</v>
      </c>
      <c r="BT203" s="160">
        <f>SUMPRODUCT((BT$3=المنصرف!$E$3:$E$717)*1,('بيان العهد والتسويات'!$C203=المنصرف!$C$3:$C$717)*1,المنصرف!$G$3:$G$717)</f>
        <v>0</v>
      </c>
      <c r="BU203" s="160">
        <f>SUMPRODUCT((BT$3=المنصرف!$E$3:$E$717)*1,('بيان العهد والتسويات'!$C203=المنصرف!$C$3:$C$717)*1,المنصرف!$J$3:$J$717)</f>
        <v>0</v>
      </c>
      <c r="BV203" s="160">
        <f>SUMPRODUCT((BV$3=المنصرف!$E$3:$E$717)*1,('بيان العهد والتسويات'!$C203=المنصرف!$C$3:$C$717)*1,المنصرف!$G$3:$G$717)</f>
        <v>0</v>
      </c>
      <c r="BW203" s="160">
        <f>SUMPRODUCT((BV$3=المنصرف!$E$3:$E$717)*1,('بيان العهد والتسويات'!$C203=المنصرف!$C$3:$C$717)*1,المنصرف!$J$3:$J$717)</f>
        <v>0</v>
      </c>
      <c r="BX203" s="160">
        <f>SUMPRODUCT((BX$3=المنصرف!$E$3:$E$717)*1,('بيان العهد والتسويات'!$C203=المنصرف!$C$3:$C$717)*1,المنصرف!$G$3:$G$717)</f>
        <v>0</v>
      </c>
      <c r="BY203" s="160">
        <f>SUMPRODUCT((BX$3=المنصرف!$E$3:$E$717)*1,('بيان العهد والتسويات'!$C203=المنصرف!$C$3:$C$717)*1,المنصرف!$J$3:$J$717)</f>
        <v>0</v>
      </c>
      <c r="BZ203" s="160">
        <f>SUMPRODUCT((BZ$3=المنصرف!$E$3:$E$717)*1,('بيان العهد والتسويات'!$C203=المنصرف!$C$3:$C$717)*1,المنصرف!$G$3:$G$717)</f>
        <v>0</v>
      </c>
      <c r="CA203" s="160">
        <f>SUMPRODUCT((BZ$3=المنصرف!$E$3:$E$717)*1,('بيان العهد والتسويات'!$C203=المنصرف!$C$3:$C$717)*1,المنصرف!$J$3:$J$717)</f>
        <v>0</v>
      </c>
      <c r="CB203" s="160">
        <f>SUMPRODUCT((CB$3=المنصرف!$E$3:$E$717)*1,('بيان العهد والتسويات'!$C203=المنصرف!$C$3:$C$717)*1,المنصرف!$G$3:$G$717)</f>
        <v>0</v>
      </c>
      <c r="CC203" s="160">
        <f>SUMPRODUCT((CB$3=المنصرف!$E$3:$E$717)*1,('بيان العهد والتسويات'!$C203=المنصرف!$C$3:$C$717)*1,المنصرف!$J$3:$J$717)</f>
        <v>0</v>
      </c>
      <c r="CD203" s="160">
        <f>SUMPRODUCT((CD$3=المنصرف!$E$3:$E$717)*1,('بيان العهد والتسويات'!$C203=المنصرف!$C$3:$C$717)*1,المنصرف!$G$3:$G$717)</f>
        <v>0</v>
      </c>
      <c r="CE203" s="160">
        <f>SUMPRODUCT((CD$3=المنصرف!$E$3:$E$717)*1,('بيان العهد والتسويات'!$C203=المنصرف!$C$3:$C$717)*1,المنصرف!$J$3:$J$717)</f>
        <v>0</v>
      </c>
      <c r="CF203" s="160">
        <f>SUMPRODUCT((CF$3=المنصرف!$E$3:$E$717)*1,('بيان العهد والتسويات'!$C203=المنصرف!$C$3:$C$717)*1,المنصرف!$G$3:$G$717)</f>
        <v>0</v>
      </c>
      <c r="CG203" s="160">
        <f>SUMPRODUCT((CF$3=المنصرف!$E$3:$E$717)*1,('بيان العهد والتسويات'!$C203=المنصرف!$C$3:$C$717)*1,المنصرف!$J$3:$J$717)</f>
        <v>0</v>
      </c>
      <c r="CH203" s="160">
        <f>SUMPRODUCT((CH$3=المنصرف!$E$3:$E$717)*1,('بيان العهد والتسويات'!$C203=المنصرف!$C$3:$C$717)*1,المنصرف!$G$3:$G$717)</f>
        <v>0</v>
      </c>
      <c r="CI203" s="160">
        <f>SUMPRODUCT((CH$3=المنصرف!$E$3:$E$717)*1,('بيان العهد والتسويات'!$C203=المنصرف!$C$3:$C$717)*1,المنصرف!$J$3:$J$717)</f>
        <v>0</v>
      </c>
      <c r="CJ203" s="160">
        <f>SUMPRODUCT((CJ$3=المنصرف!$E$3:$E$717)*1,('بيان العهد والتسويات'!$C203=المنصرف!$C$3:$C$717)*1,المنصرف!$G$3:$G$717)</f>
        <v>0</v>
      </c>
      <c r="CK203" s="160">
        <f>SUMPRODUCT((CJ$3=المنصرف!$E$3:$E$717)*1,('بيان العهد والتسويات'!$C203=المنصرف!$C$3:$C$717)*1,المنصرف!$J$3:$J$717)</f>
        <v>0</v>
      </c>
      <c r="CL203" s="160">
        <f>SUMPRODUCT((CL$3=المنصرف!$E$3:$E$717)*1,('بيان العهد والتسويات'!$C203=المنصرف!$C$3:$C$717)*1,المنصرف!$G$3:$G$717)</f>
        <v>0</v>
      </c>
      <c r="CM203" s="160">
        <f>SUMPRODUCT((CL$3=المنصرف!$E$3:$E$717)*1,('بيان العهد والتسويات'!$C203=المنصرف!$C$3:$C$717)*1,المنصرف!$J$3:$J$717)</f>
        <v>0</v>
      </c>
      <c r="CN203" s="160">
        <f>SUMPRODUCT((CN$3=المنصرف!$E$3:$E$717)*1,('بيان العهد والتسويات'!$C203=المنصرف!$C$3:$C$717)*1,المنصرف!$G$3:$G$717)</f>
        <v>0</v>
      </c>
      <c r="CO203" s="160">
        <f>SUMPRODUCT((CN$3=المنصرف!$E$3:$E$717)*1,('بيان العهد والتسويات'!$C203=المنصرف!$C$3:$C$717)*1,المنصرف!$J$3:$J$717)</f>
        <v>0</v>
      </c>
      <c r="CP203" s="160">
        <f>SUMPRODUCT((CP$3=المنصرف!$E$3:$E$717)*1,('بيان العهد والتسويات'!$C203=المنصرف!$C$3:$C$717)*1,المنصرف!$G$3:$G$717)</f>
        <v>0</v>
      </c>
      <c r="CQ203" s="160">
        <f>SUMPRODUCT((CP$3=المنصرف!$E$3:$E$717)*1,('بيان العهد والتسويات'!$C203=المنصرف!$C$3:$C$717)*1,المنصرف!$J$3:$J$717)</f>
        <v>0</v>
      </c>
      <c r="CR203" s="160">
        <f>SUMPRODUCT((CR$3=المنصرف!$E$3:$E$717)*1,('بيان العهد والتسويات'!$C203=المنصرف!$C$3:$C$717)*1,المنصرف!$G$3:$G$717)</f>
        <v>0</v>
      </c>
      <c r="CS203" s="160">
        <f>SUMPRODUCT((CR$3=المنصرف!$E$3:$E$717)*1,('بيان العهد والتسويات'!$C203=المنصرف!$C$3:$C$717)*1,المنصرف!$J$3:$J$717)</f>
        <v>0</v>
      </c>
      <c r="CT203" s="160">
        <f>SUMPRODUCT((CT$3=المنصرف!$E$3:$E$717)*1,('بيان العهد والتسويات'!$C203=المنصرف!$C$3:$C$717)*1,المنصرف!$G$3:$G$717)</f>
        <v>0</v>
      </c>
      <c r="CU203" s="160">
        <f>SUMPRODUCT((CT$3=المنصرف!$E$3:$E$717)*1,('بيان العهد والتسويات'!$C203=المنصرف!$C$3:$C$717)*1,المنصرف!$J$3:$J$717)</f>
        <v>0</v>
      </c>
      <c r="CV203" s="160">
        <f>SUMPRODUCT((CV$3=المنصرف!$E$3:$E$717)*1,('بيان العهد والتسويات'!$C203=المنصرف!$C$3:$C$717)*1,المنصرف!$G$3:$G$717)</f>
        <v>0</v>
      </c>
      <c r="CW203" s="160">
        <f>SUMPRODUCT((CV$3=المنصرف!$E$3:$E$717)*1,('بيان العهد والتسويات'!$C203=المنصرف!$C$3:$C$717)*1,المنصرف!$J$3:$J$717)</f>
        <v>0</v>
      </c>
      <c r="CX203" s="160">
        <f>SUMPRODUCT((CX$3=المنصرف!$E$3:$E$717)*1,('بيان العهد والتسويات'!$C203=المنصرف!$C$3:$C$717)*1,المنصرف!$G$3:$G$717)</f>
        <v>0</v>
      </c>
      <c r="CY203" s="160">
        <f>SUMPRODUCT((CX$3=المنصرف!$E$3:$E$717)*1,('بيان العهد والتسويات'!$C203=المنصرف!$C$3:$C$717)*1,المنصرف!$J$3:$J$717)</f>
        <v>0</v>
      </c>
      <c r="CZ203" s="160">
        <f>SUMPRODUCT((CZ$3=المنصرف!$E$3:$E$717)*1,('بيان العهد والتسويات'!$C203=المنصرف!$C$3:$C$717)*1,المنصرف!$G$3:$G$717)</f>
        <v>0</v>
      </c>
      <c r="DA203" s="160">
        <f>SUMPRODUCT((CZ$3=المنصرف!$E$3:$E$717)*1,('بيان العهد والتسويات'!$C203=المنصرف!$C$3:$C$717)*1,المنصرف!$J$3:$J$717)</f>
        <v>0</v>
      </c>
    </row>
    <row r="204" spans="3:105" ht="20.25" x14ac:dyDescent="0.15">
      <c r="C204" s="134">
        <v>46036</v>
      </c>
      <c r="D204" s="121">
        <f>SUMPRODUCT(($D$3=المنصرف!$E$3:$E$717)*1,('بيان العهد والتسويات'!$C204=المنصرف!$C$3:$C$717)*1,المنصرف!$G$3:$G$717)</f>
        <v>0</v>
      </c>
      <c r="E204" s="122">
        <f>SUMPRODUCT(($D$3=المنصرف!$E$3:$E$717)*1,('بيان العهد والتسويات'!$C204=المنصرف!$C$3:$C$717)*1,المنصرف!$J$3:$J$717)</f>
        <v>0</v>
      </c>
      <c r="F204" s="124">
        <f>SUMPRODUCT(($F$3=المنصرف!$E$3:$E$717)*1,('بيان العهد والتسويات'!$C204=المنصرف!$C$3:$C$717)*1,المنصرف!$G$3:$G$717)</f>
        <v>0</v>
      </c>
      <c r="G204" s="123">
        <f>SUMPRODUCT(($F$3=المنصرف!$E$3:$E$717)*1,('بيان العهد والتسويات'!$C204=المنصرف!$C$3:$C$717)*1,المنصرف!$J$3:$J$717)</f>
        <v>0</v>
      </c>
      <c r="H204" s="121">
        <f>SUMPRODUCT(($H$3=المنصرف!$E$3:$E$717)*1,('بيان العهد والتسويات'!$C204=المنصرف!$C$3:$C$717)*1,المنصرف!$G$3:$G$717)</f>
        <v>0</v>
      </c>
      <c r="I204" s="122">
        <f>SUMPRODUCT(($H$3=المنصرف!$E$3:$E$717)*1,('بيان العهد والتسويات'!$C204=المنصرف!$C$3:$C$717)*1,المنصرف!$J$3:$J$717)</f>
        <v>0</v>
      </c>
      <c r="J204" s="124">
        <f>SUMPRODUCT(($J$3=المنصرف!$E$3:$E$717)*1,('بيان العهد والتسويات'!$C204=المنصرف!$C$3:$C$717)*1,المنصرف!$G$3:$G$717)</f>
        <v>0</v>
      </c>
      <c r="K204" s="123">
        <f>SUMPRODUCT(($J$3=المنصرف!$E$3:$E$717)*1,('بيان العهد والتسويات'!$C204=المنصرف!$C$3:$C$717)*1,المنصرف!$J$3:$J$717)</f>
        <v>0</v>
      </c>
      <c r="L204" s="121">
        <f>SUMPRODUCT(($L$3=المنصرف!$E$3:$E$717)*1,('بيان العهد والتسويات'!$C204=المنصرف!$C$3:$C$717)*1,المنصرف!$G$3:$G$717)</f>
        <v>0</v>
      </c>
      <c r="M204" s="122">
        <f>SUMPRODUCT(($L$3=المنصرف!$E$3:$E$717)*1,('بيان العهد والتسويات'!$C204=المنصرف!$C$3:$C$717)*1,المنصرف!$J$3:$J$717)</f>
        <v>0</v>
      </c>
      <c r="N204" s="124">
        <f>SUMPRODUCT(($N$3=المنصرف!$E$3:$E$717)*1,('بيان العهد والتسويات'!$C204=المنصرف!$C$3:$C$717)*1,المنصرف!$G$3:$G$717)</f>
        <v>0</v>
      </c>
      <c r="O204" s="123">
        <f>SUMPRODUCT(($N$3=المنصرف!$E$3:$E$717)*1,('بيان العهد والتسويات'!$C204=المنصرف!$C$3:$C$717)*1,المنصرف!$J$3:$J$717)</f>
        <v>0</v>
      </c>
      <c r="P204" s="121">
        <f>SUMPRODUCT(($P$3=المنصرف!$E$3:$E$717)*1,('بيان العهد والتسويات'!$C204=المنصرف!$C$3:$C$717)*1,المنصرف!$G$3:$G$717)</f>
        <v>0</v>
      </c>
      <c r="Q204" s="122">
        <f>SUMPRODUCT(($P$3=المنصرف!$E$3:$E$717)*1,('بيان العهد والتسويات'!$C204=المنصرف!$C$3:$C$717)*1,المنصرف!$J$3:$J$717)</f>
        <v>0</v>
      </c>
      <c r="R204" s="124">
        <f>SUMPRODUCT(($R$3=المنصرف!$E$3:$E$717)*1,('بيان العهد والتسويات'!$C204=المنصرف!$C$3:$C$717)*1,المنصرف!$G$3:$G$717)</f>
        <v>0</v>
      </c>
      <c r="S204" s="123">
        <f>SUMPRODUCT(($R$3=المنصرف!$E$3:$E$717)*1,('بيان العهد والتسويات'!$C204=المنصرف!$C$3:$C$717)*1,المنصرف!$J$3:$J$717)</f>
        <v>0</v>
      </c>
      <c r="T204" s="121">
        <f>SUMPRODUCT(($T$3=المنصرف!$E$3:$E$717)*1,('بيان العهد والتسويات'!$C204=المنصرف!$C$3:$C$717)*1,المنصرف!$G$3:$G$717)</f>
        <v>0</v>
      </c>
      <c r="U204" s="122">
        <f>SUMPRODUCT(($T$3=المنصرف!$E$3:$E$717)*1,('بيان العهد والتسويات'!$C204=المنصرف!$C$3:$C$717)*1,المنصرف!$J$3:$J$717)</f>
        <v>0</v>
      </c>
      <c r="V204" s="124">
        <f>SUMPRODUCT(($V$3=المنصرف!$E$3:$E$717)*1,('بيان العهد والتسويات'!$C204=المنصرف!$C$3:$C$717)*1,المنصرف!$G$3:$G$717)</f>
        <v>0</v>
      </c>
      <c r="W204" s="123">
        <f>SUMPRODUCT(($V$3=المنصرف!$E$3:$E$717)*1,('بيان العهد والتسويات'!$C204=المنصرف!$C$3:$C$717)*1,المنصرف!$J$3:$J$717)</f>
        <v>0</v>
      </c>
      <c r="X204" s="121">
        <f>SUMPRODUCT(($X$3=المنصرف!$E$3:$E$717)*1,('بيان العهد والتسويات'!$C204=المنصرف!$C$3:$C$717)*1,المنصرف!$G$3:$G$717)</f>
        <v>0</v>
      </c>
      <c r="Y204" s="122">
        <f>SUMPRODUCT(($X$3=المنصرف!$E$3:$E$717)*1,('بيان العهد والتسويات'!$C204=المنصرف!$C$3:$C$717)*1,المنصرف!$J$3:$J$717)</f>
        <v>0</v>
      </c>
      <c r="Z204" s="124">
        <f>SUMPRODUCT(($Z$3=المنصرف!$E$3:$E$717)*1,('بيان العهد والتسويات'!$C204=المنصرف!$C$3:$C$717)*1,المنصرف!$G$3:$G$717)</f>
        <v>0</v>
      </c>
      <c r="AA204" s="123">
        <f>SUMPRODUCT(($Z$3=المنصرف!$E$3:$E$717)*1,('بيان العهد والتسويات'!$C204=المنصرف!$C$3:$C$717)*1,المنصرف!$J$3:$J$717)</f>
        <v>0</v>
      </c>
      <c r="AB204" s="121">
        <f>SUMPRODUCT(($AB$3=المنصرف!$E$3:$E$717)*1,('بيان العهد والتسويات'!$C204=المنصرف!$C$3:$C$717)*1,المنصرف!$G$3:$G$717)</f>
        <v>0</v>
      </c>
      <c r="AC204" s="122">
        <f>SUMPRODUCT(($AB$3=المنصرف!$E$3:$E$717)*1,('بيان العهد والتسويات'!$C204=المنصرف!$C$3:$C$717)*1,المنصرف!$J$3:$J$717)</f>
        <v>0</v>
      </c>
      <c r="AD204" s="124">
        <f>SUMPRODUCT(($AD$3=المنصرف!$E$3:$E$717)*1,('بيان العهد والتسويات'!$C204=المنصرف!$C$3:$C$717)*1,المنصرف!$G$3:$G$717)</f>
        <v>0</v>
      </c>
      <c r="AE204" s="123">
        <f>SUMPRODUCT(($AD$3=المنصرف!$E$3:$E$717)*1,('بيان العهد والتسويات'!$C204=المنصرف!$C$3:$C$717)*1,المنصرف!$J$3:$J$717)</f>
        <v>0</v>
      </c>
      <c r="AF204" s="121">
        <f>SUMPRODUCT(($AF$3=المنصرف!$E$3:$E$717)*1,('بيان العهد والتسويات'!$C204=المنصرف!$C$3:$C$717)*1,المنصرف!$G$3:$G$717)</f>
        <v>0</v>
      </c>
      <c r="AG204" s="122">
        <f>SUMPRODUCT(($AF$3=المنصرف!$E$3:$E$717)*1,('بيان العهد والتسويات'!$C204=المنصرف!$C$3:$C$717)*1,المنصرف!$J$3:$J$717)</f>
        <v>0</v>
      </c>
      <c r="AH204" s="124">
        <f>SUMPRODUCT(($AH$3=المنصرف!$E$3:$E$717)*1,('بيان العهد والتسويات'!$C204=المنصرف!$C$3:$C$717)*1,المنصرف!$G$3:$G$717)</f>
        <v>0</v>
      </c>
      <c r="AI204" s="123">
        <f>SUMPRODUCT(($AH$3=المنصرف!$E$3:$E$717)*1,('بيان العهد والتسويات'!$C204=المنصرف!$C$3:$C$717)*1,المنصرف!$J$3:$J$717)</f>
        <v>0</v>
      </c>
      <c r="AJ204" s="145">
        <f>SUMPRODUCT((AJ$3=المنصرف!$E$3:$E$717)*1,('بيان العهد والتسويات'!$C204=المنصرف!$C$3:$C$717)*1,المنصرف!$G$3:$G$717)</f>
        <v>0</v>
      </c>
      <c r="AK204" s="145">
        <f>SUMPRODUCT((AJ$3=المنصرف!$E$3:$E$717)*1,('بيان العهد والتسويات'!$C204=المنصرف!$C$3:$C$717)*1,المنصرف!$J$3:$J$717)</f>
        <v>0</v>
      </c>
      <c r="AL204" s="161">
        <f>SUMPRODUCT((AL$3=المنصرف!$E$3:$E$717)*1,('بيان العهد والتسويات'!$C204=المنصرف!$C$3:$C$717)*1,المنصرف!$G$3:$G$717)</f>
        <v>0</v>
      </c>
      <c r="AM204" s="161">
        <f>SUMPRODUCT((AL$3=المنصرف!$E$3:$E$717)*1,('بيان العهد والتسويات'!$C204=المنصرف!$C$3:$C$717)*1,المنصرف!$J$3:$J$717)</f>
        <v>0</v>
      </c>
      <c r="AN204" s="160">
        <f>SUMPRODUCT((AN$3=المنصرف!$E$3:$E$717)*1,('بيان العهد والتسويات'!$C204=المنصرف!$C$3:$C$717)*1,المنصرف!$G$3:$G$717)</f>
        <v>0</v>
      </c>
      <c r="AO204" s="160">
        <f>SUMPRODUCT((AN$3=المنصرف!$E$3:$E$717)*1,('بيان العهد والتسويات'!$C204=المنصرف!$C$3:$C$717)*1,المنصرف!$J$3:$J$717)</f>
        <v>0</v>
      </c>
      <c r="AP204" s="160">
        <f>SUMPRODUCT((AP$3=المنصرف!$E$3:$E$717)*1,('بيان العهد والتسويات'!$C204=المنصرف!$C$3:$C$717)*1,المنصرف!$G$3:$G$717)</f>
        <v>0</v>
      </c>
      <c r="AQ204" s="160">
        <f>SUMPRODUCT((AP$3=المنصرف!$E$3:$E$717)*1,('بيان العهد والتسويات'!$C204=المنصرف!$C$3:$C$717)*1,المنصرف!$J$3:$J$717)</f>
        <v>0</v>
      </c>
      <c r="AR204" s="160">
        <f>SUMPRODUCT((AR$3=المنصرف!$E$3:$E$717)*1,('بيان العهد والتسويات'!$C204=المنصرف!$C$3:$C$717)*1,المنصرف!$G$3:$G$717)</f>
        <v>0</v>
      </c>
      <c r="AS204" s="160">
        <f>SUMPRODUCT((AR$3=المنصرف!$E$3:$E$717)*1,('بيان العهد والتسويات'!$C204=المنصرف!$C$3:$C$717)*1,المنصرف!$J$3:$J$717)</f>
        <v>0</v>
      </c>
      <c r="AT204" s="160">
        <f>SUMPRODUCT((AT$3=المنصرف!$E$3:$E$717)*1,('بيان العهد والتسويات'!$C204=المنصرف!$C$3:$C$717)*1,المنصرف!$G$3:$G$717)</f>
        <v>0</v>
      </c>
      <c r="AU204" s="160">
        <f>SUMPRODUCT((AT$3=المنصرف!$E$3:$E$717)*1,('بيان العهد والتسويات'!$C204=المنصرف!$C$3:$C$717)*1,المنصرف!$J$3:$J$717)</f>
        <v>0</v>
      </c>
      <c r="AV204" s="160">
        <f>SUMPRODUCT((AV$3=المنصرف!$E$3:$E$717)*1,('بيان العهد والتسويات'!$C204=المنصرف!$C$3:$C$717)*1,المنصرف!$G$3:$G$717)</f>
        <v>0</v>
      </c>
      <c r="AW204" s="160">
        <f>SUMPRODUCT((AV$3=المنصرف!$E$3:$E$717)*1,('بيان العهد والتسويات'!$C204=المنصرف!$C$3:$C$717)*1,المنصرف!$J$3:$J$717)</f>
        <v>0</v>
      </c>
      <c r="AX204" s="160">
        <f>SUMPRODUCT((AX$3=المنصرف!$E$3:$E$717)*1,('بيان العهد والتسويات'!$C204=المنصرف!$C$3:$C$717)*1,المنصرف!$G$3:$G$717)</f>
        <v>0</v>
      </c>
      <c r="AY204" s="160">
        <f>SUMPRODUCT((AX$3=المنصرف!$E$3:$E$717)*1,('بيان العهد والتسويات'!$C204=المنصرف!$C$3:$C$717)*1,المنصرف!$J$3:$J$717)</f>
        <v>0</v>
      </c>
      <c r="AZ204" s="160">
        <f>SUMPRODUCT((AZ$3=المنصرف!$E$3:$E$717)*1,('بيان العهد والتسويات'!$C204=المنصرف!$C$3:$C$717)*1,المنصرف!$G$3:$G$717)</f>
        <v>0</v>
      </c>
      <c r="BA204" s="160">
        <f>SUMPRODUCT((AZ$3=المنصرف!$E$3:$E$717)*1,('بيان العهد والتسويات'!$C204=المنصرف!$C$3:$C$717)*1,المنصرف!$J$3:$J$717)</f>
        <v>0</v>
      </c>
      <c r="BB204" s="160">
        <f>SUMPRODUCT((BB$3=المنصرف!$E$3:$E$717)*1,('بيان العهد والتسويات'!$C204=المنصرف!$C$3:$C$717)*1,المنصرف!$G$3:$G$717)</f>
        <v>0</v>
      </c>
      <c r="BC204" s="160">
        <f>SUMPRODUCT((BB$3=المنصرف!$E$3:$E$717)*1,('بيان العهد والتسويات'!$C204=المنصرف!$C$3:$C$717)*1,المنصرف!$J$3:$J$717)</f>
        <v>0</v>
      </c>
      <c r="BD204" s="160">
        <f>SUMPRODUCT((BD$3=المنصرف!$E$3:$E$717)*1,('بيان العهد والتسويات'!$C204=المنصرف!$C$3:$C$717)*1,المنصرف!$G$3:$G$717)</f>
        <v>0</v>
      </c>
      <c r="BE204" s="160">
        <f>SUMPRODUCT((BD$3=المنصرف!$E$3:$E$717)*1,('بيان العهد والتسويات'!$C204=المنصرف!$C$3:$C$717)*1,المنصرف!$J$3:$J$717)</f>
        <v>0</v>
      </c>
      <c r="BF204" s="160">
        <f>SUMPRODUCT((BF$3=المنصرف!$E$3:$E$717)*1,('بيان العهد والتسويات'!$C204=المنصرف!$C$3:$C$717)*1,المنصرف!$G$3:$G$717)</f>
        <v>0</v>
      </c>
      <c r="BG204" s="160">
        <f>SUMPRODUCT((BF$3=المنصرف!$E$3:$E$717)*1,('بيان العهد والتسويات'!$C204=المنصرف!$C$3:$C$717)*1,المنصرف!$J$3:$J$717)</f>
        <v>0</v>
      </c>
      <c r="BH204" s="160">
        <f>SUMPRODUCT((BH$3=المنصرف!$E$3:$E$717)*1,('بيان العهد والتسويات'!$C204=المنصرف!$C$3:$C$717)*1,المنصرف!$G$3:$G$717)</f>
        <v>0</v>
      </c>
      <c r="BI204" s="160">
        <f>SUMPRODUCT((BH$3=المنصرف!$E$3:$E$717)*1,('بيان العهد والتسويات'!$C204=المنصرف!$C$3:$C$717)*1,المنصرف!$J$3:$J$717)</f>
        <v>0</v>
      </c>
      <c r="BJ204" s="160">
        <f>SUMPRODUCT((BJ$3=المنصرف!$E$3:$E$717)*1,('بيان العهد والتسويات'!$C204=المنصرف!$C$3:$C$717)*1,المنصرف!$G$3:$G$717)</f>
        <v>0</v>
      </c>
      <c r="BK204" s="160">
        <f>SUMPRODUCT((BJ$3=المنصرف!$E$3:$E$717)*1,('بيان العهد والتسويات'!$C204=المنصرف!$C$3:$C$717)*1,المنصرف!$J$3:$J$717)</f>
        <v>0</v>
      </c>
      <c r="BL204" s="160">
        <f>SUMPRODUCT((BL$3=المنصرف!$E$3:$E$717)*1,('بيان العهد والتسويات'!$C204=المنصرف!$C$3:$C$717)*1,المنصرف!$G$3:$G$717)</f>
        <v>0</v>
      </c>
      <c r="BM204" s="160">
        <f>SUMPRODUCT((BL$3=المنصرف!$E$3:$E$717)*1,('بيان العهد والتسويات'!$C204=المنصرف!$C$3:$C$717)*1,المنصرف!$J$3:$J$717)</f>
        <v>0</v>
      </c>
      <c r="BN204" s="160">
        <f>SUMPRODUCT((BN$3=المنصرف!$E$3:$E$717)*1,('بيان العهد والتسويات'!$C204=المنصرف!$C$3:$C$717)*1,المنصرف!$G$3:$G$717)</f>
        <v>0</v>
      </c>
      <c r="BO204" s="160">
        <f>SUMPRODUCT((BN$3=المنصرف!$E$3:$E$717)*1,('بيان العهد والتسويات'!$C204=المنصرف!$C$3:$C$717)*1,المنصرف!$J$3:$J$717)</f>
        <v>0</v>
      </c>
      <c r="BP204" s="160">
        <f>SUMPRODUCT((BP$3=المنصرف!$E$3:$E$717)*1,('بيان العهد والتسويات'!$C204=المنصرف!$C$3:$C$717)*1,المنصرف!$G$3:$G$717)</f>
        <v>0</v>
      </c>
      <c r="BQ204" s="160">
        <f>SUMPRODUCT((BP$3=المنصرف!$E$3:$E$717)*1,('بيان العهد والتسويات'!$C204=المنصرف!$C$3:$C$717)*1,المنصرف!$J$3:$J$717)</f>
        <v>0</v>
      </c>
      <c r="BR204" s="160">
        <f>SUMPRODUCT((BR$3=المنصرف!$E$3:$E$717)*1,('بيان العهد والتسويات'!$C204=المنصرف!$C$3:$C$717)*1,المنصرف!$G$3:$G$717)</f>
        <v>0</v>
      </c>
      <c r="BS204" s="160">
        <f>SUMPRODUCT((BR$3=المنصرف!$E$3:$E$717)*1,('بيان العهد والتسويات'!$C204=المنصرف!$C$3:$C$717)*1,المنصرف!$J$3:$J$717)</f>
        <v>0</v>
      </c>
      <c r="BT204" s="160">
        <f>SUMPRODUCT((BT$3=المنصرف!$E$3:$E$717)*1,('بيان العهد والتسويات'!$C204=المنصرف!$C$3:$C$717)*1,المنصرف!$G$3:$G$717)</f>
        <v>0</v>
      </c>
      <c r="BU204" s="160">
        <f>SUMPRODUCT((BT$3=المنصرف!$E$3:$E$717)*1,('بيان العهد والتسويات'!$C204=المنصرف!$C$3:$C$717)*1,المنصرف!$J$3:$J$717)</f>
        <v>0</v>
      </c>
      <c r="BV204" s="160">
        <f>SUMPRODUCT((BV$3=المنصرف!$E$3:$E$717)*1,('بيان العهد والتسويات'!$C204=المنصرف!$C$3:$C$717)*1,المنصرف!$G$3:$G$717)</f>
        <v>0</v>
      </c>
      <c r="BW204" s="160">
        <f>SUMPRODUCT((BV$3=المنصرف!$E$3:$E$717)*1,('بيان العهد والتسويات'!$C204=المنصرف!$C$3:$C$717)*1,المنصرف!$J$3:$J$717)</f>
        <v>0</v>
      </c>
      <c r="BX204" s="160">
        <f>SUMPRODUCT((BX$3=المنصرف!$E$3:$E$717)*1,('بيان العهد والتسويات'!$C204=المنصرف!$C$3:$C$717)*1,المنصرف!$G$3:$G$717)</f>
        <v>0</v>
      </c>
      <c r="BY204" s="160">
        <f>SUMPRODUCT((BX$3=المنصرف!$E$3:$E$717)*1,('بيان العهد والتسويات'!$C204=المنصرف!$C$3:$C$717)*1,المنصرف!$J$3:$J$717)</f>
        <v>0</v>
      </c>
      <c r="BZ204" s="160">
        <f>SUMPRODUCT((BZ$3=المنصرف!$E$3:$E$717)*1,('بيان العهد والتسويات'!$C204=المنصرف!$C$3:$C$717)*1,المنصرف!$G$3:$G$717)</f>
        <v>0</v>
      </c>
      <c r="CA204" s="160">
        <f>SUMPRODUCT((BZ$3=المنصرف!$E$3:$E$717)*1,('بيان العهد والتسويات'!$C204=المنصرف!$C$3:$C$717)*1,المنصرف!$J$3:$J$717)</f>
        <v>0</v>
      </c>
      <c r="CB204" s="160">
        <f>SUMPRODUCT((CB$3=المنصرف!$E$3:$E$717)*1,('بيان العهد والتسويات'!$C204=المنصرف!$C$3:$C$717)*1,المنصرف!$G$3:$G$717)</f>
        <v>0</v>
      </c>
      <c r="CC204" s="160">
        <f>SUMPRODUCT((CB$3=المنصرف!$E$3:$E$717)*1,('بيان العهد والتسويات'!$C204=المنصرف!$C$3:$C$717)*1,المنصرف!$J$3:$J$717)</f>
        <v>0</v>
      </c>
      <c r="CD204" s="160">
        <f>SUMPRODUCT((CD$3=المنصرف!$E$3:$E$717)*1,('بيان العهد والتسويات'!$C204=المنصرف!$C$3:$C$717)*1,المنصرف!$G$3:$G$717)</f>
        <v>0</v>
      </c>
      <c r="CE204" s="160">
        <f>SUMPRODUCT((CD$3=المنصرف!$E$3:$E$717)*1,('بيان العهد والتسويات'!$C204=المنصرف!$C$3:$C$717)*1,المنصرف!$J$3:$J$717)</f>
        <v>0</v>
      </c>
      <c r="CF204" s="160">
        <f>SUMPRODUCT((CF$3=المنصرف!$E$3:$E$717)*1,('بيان العهد والتسويات'!$C204=المنصرف!$C$3:$C$717)*1,المنصرف!$G$3:$G$717)</f>
        <v>0</v>
      </c>
      <c r="CG204" s="160">
        <f>SUMPRODUCT((CF$3=المنصرف!$E$3:$E$717)*1,('بيان العهد والتسويات'!$C204=المنصرف!$C$3:$C$717)*1,المنصرف!$J$3:$J$717)</f>
        <v>0</v>
      </c>
      <c r="CH204" s="160">
        <f>SUMPRODUCT((CH$3=المنصرف!$E$3:$E$717)*1,('بيان العهد والتسويات'!$C204=المنصرف!$C$3:$C$717)*1,المنصرف!$G$3:$G$717)</f>
        <v>0</v>
      </c>
      <c r="CI204" s="160">
        <f>SUMPRODUCT((CH$3=المنصرف!$E$3:$E$717)*1,('بيان العهد والتسويات'!$C204=المنصرف!$C$3:$C$717)*1,المنصرف!$J$3:$J$717)</f>
        <v>0</v>
      </c>
      <c r="CJ204" s="160">
        <f>SUMPRODUCT((CJ$3=المنصرف!$E$3:$E$717)*1,('بيان العهد والتسويات'!$C204=المنصرف!$C$3:$C$717)*1,المنصرف!$G$3:$G$717)</f>
        <v>0</v>
      </c>
      <c r="CK204" s="160">
        <f>SUMPRODUCT((CJ$3=المنصرف!$E$3:$E$717)*1,('بيان العهد والتسويات'!$C204=المنصرف!$C$3:$C$717)*1,المنصرف!$J$3:$J$717)</f>
        <v>0</v>
      </c>
      <c r="CL204" s="160">
        <f>SUMPRODUCT((CL$3=المنصرف!$E$3:$E$717)*1,('بيان العهد والتسويات'!$C204=المنصرف!$C$3:$C$717)*1,المنصرف!$G$3:$G$717)</f>
        <v>0</v>
      </c>
      <c r="CM204" s="160">
        <f>SUMPRODUCT((CL$3=المنصرف!$E$3:$E$717)*1,('بيان العهد والتسويات'!$C204=المنصرف!$C$3:$C$717)*1,المنصرف!$J$3:$J$717)</f>
        <v>0</v>
      </c>
      <c r="CN204" s="160">
        <f>SUMPRODUCT((CN$3=المنصرف!$E$3:$E$717)*1,('بيان العهد والتسويات'!$C204=المنصرف!$C$3:$C$717)*1,المنصرف!$G$3:$G$717)</f>
        <v>0</v>
      </c>
      <c r="CO204" s="160">
        <f>SUMPRODUCT((CN$3=المنصرف!$E$3:$E$717)*1,('بيان العهد والتسويات'!$C204=المنصرف!$C$3:$C$717)*1,المنصرف!$J$3:$J$717)</f>
        <v>0</v>
      </c>
      <c r="CP204" s="160">
        <f>SUMPRODUCT((CP$3=المنصرف!$E$3:$E$717)*1,('بيان العهد والتسويات'!$C204=المنصرف!$C$3:$C$717)*1,المنصرف!$G$3:$G$717)</f>
        <v>0</v>
      </c>
      <c r="CQ204" s="160">
        <f>SUMPRODUCT((CP$3=المنصرف!$E$3:$E$717)*1,('بيان العهد والتسويات'!$C204=المنصرف!$C$3:$C$717)*1,المنصرف!$J$3:$J$717)</f>
        <v>0</v>
      </c>
      <c r="CR204" s="160">
        <f>SUMPRODUCT((CR$3=المنصرف!$E$3:$E$717)*1,('بيان العهد والتسويات'!$C204=المنصرف!$C$3:$C$717)*1,المنصرف!$G$3:$G$717)</f>
        <v>0</v>
      </c>
      <c r="CS204" s="160">
        <f>SUMPRODUCT((CR$3=المنصرف!$E$3:$E$717)*1,('بيان العهد والتسويات'!$C204=المنصرف!$C$3:$C$717)*1,المنصرف!$J$3:$J$717)</f>
        <v>0</v>
      </c>
      <c r="CT204" s="160">
        <f>SUMPRODUCT((CT$3=المنصرف!$E$3:$E$717)*1,('بيان العهد والتسويات'!$C204=المنصرف!$C$3:$C$717)*1,المنصرف!$G$3:$G$717)</f>
        <v>0</v>
      </c>
      <c r="CU204" s="160">
        <f>SUMPRODUCT((CT$3=المنصرف!$E$3:$E$717)*1,('بيان العهد والتسويات'!$C204=المنصرف!$C$3:$C$717)*1,المنصرف!$J$3:$J$717)</f>
        <v>0</v>
      </c>
      <c r="CV204" s="160">
        <f>SUMPRODUCT((CV$3=المنصرف!$E$3:$E$717)*1,('بيان العهد والتسويات'!$C204=المنصرف!$C$3:$C$717)*1,المنصرف!$G$3:$G$717)</f>
        <v>0</v>
      </c>
      <c r="CW204" s="160">
        <f>SUMPRODUCT((CV$3=المنصرف!$E$3:$E$717)*1,('بيان العهد والتسويات'!$C204=المنصرف!$C$3:$C$717)*1,المنصرف!$J$3:$J$717)</f>
        <v>0</v>
      </c>
      <c r="CX204" s="160">
        <f>SUMPRODUCT((CX$3=المنصرف!$E$3:$E$717)*1,('بيان العهد والتسويات'!$C204=المنصرف!$C$3:$C$717)*1,المنصرف!$G$3:$G$717)</f>
        <v>0</v>
      </c>
      <c r="CY204" s="160">
        <f>SUMPRODUCT((CX$3=المنصرف!$E$3:$E$717)*1,('بيان العهد والتسويات'!$C204=المنصرف!$C$3:$C$717)*1,المنصرف!$J$3:$J$717)</f>
        <v>0</v>
      </c>
      <c r="CZ204" s="160">
        <f>SUMPRODUCT((CZ$3=المنصرف!$E$3:$E$717)*1,('بيان العهد والتسويات'!$C204=المنصرف!$C$3:$C$717)*1,المنصرف!$G$3:$G$717)</f>
        <v>0</v>
      </c>
      <c r="DA204" s="160">
        <f>SUMPRODUCT((CZ$3=المنصرف!$E$3:$E$717)*1,('بيان العهد والتسويات'!$C204=المنصرف!$C$3:$C$717)*1,المنصرف!$J$3:$J$717)</f>
        <v>0</v>
      </c>
    </row>
    <row r="205" spans="3:105" ht="20.25" x14ac:dyDescent="0.15">
      <c r="C205" s="134">
        <v>46037</v>
      </c>
      <c r="D205" s="121">
        <f>SUMPRODUCT(($D$3=المنصرف!$E$3:$E$717)*1,('بيان العهد والتسويات'!$C205=المنصرف!$C$3:$C$717)*1,المنصرف!$G$3:$G$717)</f>
        <v>0</v>
      </c>
      <c r="E205" s="122">
        <f>SUMPRODUCT(($D$3=المنصرف!$E$3:$E$717)*1,('بيان العهد والتسويات'!$C205=المنصرف!$C$3:$C$717)*1,المنصرف!$J$3:$J$717)</f>
        <v>0</v>
      </c>
      <c r="F205" s="124">
        <f>SUMPRODUCT(($F$3=المنصرف!$E$3:$E$717)*1,('بيان العهد والتسويات'!$C205=المنصرف!$C$3:$C$717)*1,المنصرف!$G$3:$G$717)</f>
        <v>0</v>
      </c>
      <c r="G205" s="123">
        <f>SUMPRODUCT(($F$3=المنصرف!$E$3:$E$717)*1,('بيان العهد والتسويات'!$C205=المنصرف!$C$3:$C$717)*1,المنصرف!$J$3:$J$717)</f>
        <v>0</v>
      </c>
      <c r="H205" s="121">
        <f>SUMPRODUCT(($H$3=المنصرف!$E$3:$E$717)*1,('بيان العهد والتسويات'!$C205=المنصرف!$C$3:$C$717)*1,المنصرف!$G$3:$G$717)</f>
        <v>0</v>
      </c>
      <c r="I205" s="122">
        <f>SUMPRODUCT(($H$3=المنصرف!$E$3:$E$717)*1,('بيان العهد والتسويات'!$C205=المنصرف!$C$3:$C$717)*1,المنصرف!$J$3:$J$717)</f>
        <v>0</v>
      </c>
      <c r="J205" s="124">
        <f>SUMPRODUCT(($J$3=المنصرف!$E$3:$E$717)*1,('بيان العهد والتسويات'!$C205=المنصرف!$C$3:$C$717)*1,المنصرف!$G$3:$G$717)</f>
        <v>0</v>
      </c>
      <c r="K205" s="123">
        <f>SUMPRODUCT(($J$3=المنصرف!$E$3:$E$717)*1,('بيان العهد والتسويات'!$C205=المنصرف!$C$3:$C$717)*1,المنصرف!$J$3:$J$717)</f>
        <v>0</v>
      </c>
      <c r="L205" s="121">
        <f>SUMPRODUCT(($L$3=المنصرف!$E$3:$E$717)*1,('بيان العهد والتسويات'!$C205=المنصرف!$C$3:$C$717)*1,المنصرف!$G$3:$G$717)</f>
        <v>0</v>
      </c>
      <c r="M205" s="122">
        <f>SUMPRODUCT(($L$3=المنصرف!$E$3:$E$717)*1,('بيان العهد والتسويات'!$C205=المنصرف!$C$3:$C$717)*1,المنصرف!$J$3:$J$717)</f>
        <v>0</v>
      </c>
      <c r="N205" s="124">
        <f>SUMPRODUCT(($N$3=المنصرف!$E$3:$E$717)*1,('بيان العهد والتسويات'!$C205=المنصرف!$C$3:$C$717)*1,المنصرف!$G$3:$G$717)</f>
        <v>0</v>
      </c>
      <c r="O205" s="123">
        <f>SUMPRODUCT(($N$3=المنصرف!$E$3:$E$717)*1,('بيان العهد والتسويات'!$C205=المنصرف!$C$3:$C$717)*1,المنصرف!$J$3:$J$717)</f>
        <v>0</v>
      </c>
      <c r="P205" s="121">
        <f>SUMPRODUCT(($P$3=المنصرف!$E$3:$E$717)*1,('بيان العهد والتسويات'!$C205=المنصرف!$C$3:$C$717)*1,المنصرف!$G$3:$G$717)</f>
        <v>0</v>
      </c>
      <c r="Q205" s="122">
        <f>SUMPRODUCT(($P$3=المنصرف!$E$3:$E$717)*1,('بيان العهد والتسويات'!$C205=المنصرف!$C$3:$C$717)*1,المنصرف!$J$3:$J$717)</f>
        <v>0</v>
      </c>
      <c r="R205" s="124">
        <f>SUMPRODUCT(($R$3=المنصرف!$E$3:$E$717)*1,('بيان العهد والتسويات'!$C205=المنصرف!$C$3:$C$717)*1,المنصرف!$G$3:$G$717)</f>
        <v>0</v>
      </c>
      <c r="S205" s="123">
        <f>SUMPRODUCT(($R$3=المنصرف!$E$3:$E$717)*1,('بيان العهد والتسويات'!$C205=المنصرف!$C$3:$C$717)*1,المنصرف!$J$3:$J$717)</f>
        <v>0</v>
      </c>
      <c r="T205" s="121">
        <f>SUMPRODUCT(($T$3=المنصرف!$E$3:$E$717)*1,('بيان العهد والتسويات'!$C205=المنصرف!$C$3:$C$717)*1,المنصرف!$G$3:$G$717)</f>
        <v>0</v>
      </c>
      <c r="U205" s="122">
        <f>SUMPRODUCT(($T$3=المنصرف!$E$3:$E$717)*1,('بيان العهد والتسويات'!$C205=المنصرف!$C$3:$C$717)*1,المنصرف!$J$3:$J$717)</f>
        <v>0</v>
      </c>
      <c r="V205" s="124">
        <f>SUMPRODUCT(($V$3=المنصرف!$E$3:$E$717)*1,('بيان العهد والتسويات'!$C205=المنصرف!$C$3:$C$717)*1,المنصرف!$G$3:$G$717)</f>
        <v>0</v>
      </c>
      <c r="W205" s="123">
        <f>SUMPRODUCT(($V$3=المنصرف!$E$3:$E$717)*1,('بيان العهد والتسويات'!$C205=المنصرف!$C$3:$C$717)*1,المنصرف!$J$3:$J$717)</f>
        <v>0</v>
      </c>
      <c r="X205" s="121">
        <f>SUMPRODUCT(($X$3=المنصرف!$E$3:$E$717)*1,('بيان العهد والتسويات'!$C205=المنصرف!$C$3:$C$717)*1,المنصرف!$G$3:$G$717)</f>
        <v>0</v>
      </c>
      <c r="Y205" s="122">
        <f>SUMPRODUCT(($X$3=المنصرف!$E$3:$E$717)*1,('بيان العهد والتسويات'!$C205=المنصرف!$C$3:$C$717)*1,المنصرف!$J$3:$J$717)</f>
        <v>0</v>
      </c>
      <c r="Z205" s="124">
        <f>SUMPRODUCT(($Z$3=المنصرف!$E$3:$E$717)*1,('بيان العهد والتسويات'!$C205=المنصرف!$C$3:$C$717)*1,المنصرف!$G$3:$G$717)</f>
        <v>0</v>
      </c>
      <c r="AA205" s="123">
        <f>SUMPRODUCT(($Z$3=المنصرف!$E$3:$E$717)*1,('بيان العهد والتسويات'!$C205=المنصرف!$C$3:$C$717)*1,المنصرف!$J$3:$J$717)</f>
        <v>0</v>
      </c>
      <c r="AB205" s="121">
        <f>SUMPRODUCT(($AB$3=المنصرف!$E$3:$E$717)*1,('بيان العهد والتسويات'!$C205=المنصرف!$C$3:$C$717)*1,المنصرف!$G$3:$G$717)</f>
        <v>0</v>
      </c>
      <c r="AC205" s="122">
        <f>SUMPRODUCT(($AB$3=المنصرف!$E$3:$E$717)*1,('بيان العهد والتسويات'!$C205=المنصرف!$C$3:$C$717)*1,المنصرف!$J$3:$J$717)</f>
        <v>0</v>
      </c>
      <c r="AD205" s="124">
        <f>SUMPRODUCT(($AD$3=المنصرف!$E$3:$E$717)*1,('بيان العهد والتسويات'!$C205=المنصرف!$C$3:$C$717)*1,المنصرف!$G$3:$G$717)</f>
        <v>0</v>
      </c>
      <c r="AE205" s="123">
        <f>SUMPRODUCT(($AD$3=المنصرف!$E$3:$E$717)*1,('بيان العهد والتسويات'!$C205=المنصرف!$C$3:$C$717)*1,المنصرف!$J$3:$J$717)</f>
        <v>0</v>
      </c>
      <c r="AF205" s="121">
        <f>SUMPRODUCT(($AF$3=المنصرف!$E$3:$E$717)*1,('بيان العهد والتسويات'!$C205=المنصرف!$C$3:$C$717)*1,المنصرف!$G$3:$G$717)</f>
        <v>0</v>
      </c>
      <c r="AG205" s="122">
        <f>SUMPRODUCT(($AF$3=المنصرف!$E$3:$E$717)*1,('بيان العهد والتسويات'!$C205=المنصرف!$C$3:$C$717)*1,المنصرف!$J$3:$J$717)</f>
        <v>0</v>
      </c>
      <c r="AH205" s="124">
        <f>SUMPRODUCT(($AH$3=المنصرف!$E$3:$E$717)*1,('بيان العهد والتسويات'!$C205=المنصرف!$C$3:$C$717)*1,المنصرف!$G$3:$G$717)</f>
        <v>0</v>
      </c>
      <c r="AI205" s="123">
        <f>SUMPRODUCT(($AH$3=المنصرف!$E$3:$E$717)*1,('بيان العهد والتسويات'!$C205=المنصرف!$C$3:$C$717)*1,المنصرف!$J$3:$J$717)</f>
        <v>0</v>
      </c>
      <c r="AJ205" s="145">
        <f>SUMPRODUCT((AJ$3=المنصرف!$E$3:$E$717)*1,('بيان العهد والتسويات'!$C205=المنصرف!$C$3:$C$717)*1,المنصرف!$G$3:$G$717)</f>
        <v>0</v>
      </c>
      <c r="AK205" s="145">
        <f>SUMPRODUCT((AJ$3=المنصرف!$E$3:$E$717)*1,('بيان العهد والتسويات'!$C205=المنصرف!$C$3:$C$717)*1,المنصرف!$J$3:$J$717)</f>
        <v>0</v>
      </c>
      <c r="AL205" s="161">
        <f>SUMPRODUCT((AL$3=المنصرف!$E$3:$E$717)*1,('بيان العهد والتسويات'!$C205=المنصرف!$C$3:$C$717)*1,المنصرف!$G$3:$G$717)</f>
        <v>0</v>
      </c>
      <c r="AM205" s="161">
        <f>SUMPRODUCT((AL$3=المنصرف!$E$3:$E$717)*1,('بيان العهد والتسويات'!$C205=المنصرف!$C$3:$C$717)*1,المنصرف!$J$3:$J$717)</f>
        <v>0</v>
      </c>
      <c r="AN205" s="160">
        <f>SUMPRODUCT((AN$3=المنصرف!$E$3:$E$717)*1,('بيان العهد والتسويات'!$C205=المنصرف!$C$3:$C$717)*1,المنصرف!$G$3:$G$717)</f>
        <v>0</v>
      </c>
      <c r="AO205" s="160">
        <f>SUMPRODUCT((AN$3=المنصرف!$E$3:$E$717)*1,('بيان العهد والتسويات'!$C205=المنصرف!$C$3:$C$717)*1,المنصرف!$J$3:$J$717)</f>
        <v>0</v>
      </c>
      <c r="AP205" s="160">
        <f>SUMPRODUCT((AP$3=المنصرف!$E$3:$E$717)*1,('بيان العهد والتسويات'!$C205=المنصرف!$C$3:$C$717)*1,المنصرف!$G$3:$G$717)</f>
        <v>0</v>
      </c>
      <c r="AQ205" s="160">
        <f>SUMPRODUCT((AP$3=المنصرف!$E$3:$E$717)*1,('بيان العهد والتسويات'!$C205=المنصرف!$C$3:$C$717)*1,المنصرف!$J$3:$J$717)</f>
        <v>0</v>
      </c>
      <c r="AR205" s="160">
        <f>SUMPRODUCT((AR$3=المنصرف!$E$3:$E$717)*1,('بيان العهد والتسويات'!$C205=المنصرف!$C$3:$C$717)*1,المنصرف!$G$3:$G$717)</f>
        <v>0</v>
      </c>
      <c r="AS205" s="160">
        <f>SUMPRODUCT((AR$3=المنصرف!$E$3:$E$717)*1,('بيان العهد والتسويات'!$C205=المنصرف!$C$3:$C$717)*1,المنصرف!$J$3:$J$717)</f>
        <v>0</v>
      </c>
      <c r="AT205" s="160">
        <f>SUMPRODUCT((AT$3=المنصرف!$E$3:$E$717)*1,('بيان العهد والتسويات'!$C205=المنصرف!$C$3:$C$717)*1,المنصرف!$G$3:$G$717)</f>
        <v>0</v>
      </c>
      <c r="AU205" s="160">
        <f>SUMPRODUCT((AT$3=المنصرف!$E$3:$E$717)*1,('بيان العهد والتسويات'!$C205=المنصرف!$C$3:$C$717)*1,المنصرف!$J$3:$J$717)</f>
        <v>0</v>
      </c>
      <c r="AV205" s="160">
        <f>SUMPRODUCT((AV$3=المنصرف!$E$3:$E$717)*1,('بيان العهد والتسويات'!$C205=المنصرف!$C$3:$C$717)*1,المنصرف!$G$3:$G$717)</f>
        <v>0</v>
      </c>
      <c r="AW205" s="160">
        <f>SUMPRODUCT((AV$3=المنصرف!$E$3:$E$717)*1,('بيان العهد والتسويات'!$C205=المنصرف!$C$3:$C$717)*1,المنصرف!$J$3:$J$717)</f>
        <v>0</v>
      </c>
      <c r="AX205" s="160">
        <f>SUMPRODUCT((AX$3=المنصرف!$E$3:$E$717)*1,('بيان العهد والتسويات'!$C205=المنصرف!$C$3:$C$717)*1,المنصرف!$G$3:$G$717)</f>
        <v>0</v>
      </c>
      <c r="AY205" s="160">
        <f>SUMPRODUCT((AX$3=المنصرف!$E$3:$E$717)*1,('بيان العهد والتسويات'!$C205=المنصرف!$C$3:$C$717)*1,المنصرف!$J$3:$J$717)</f>
        <v>0</v>
      </c>
      <c r="AZ205" s="160">
        <f>SUMPRODUCT((AZ$3=المنصرف!$E$3:$E$717)*1,('بيان العهد والتسويات'!$C205=المنصرف!$C$3:$C$717)*1,المنصرف!$G$3:$G$717)</f>
        <v>0</v>
      </c>
      <c r="BA205" s="160">
        <f>SUMPRODUCT((AZ$3=المنصرف!$E$3:$E$717)*1,('بيان العهد والتسويات'!$C205=المنصرف!$C$3:$C$717)*1,المنصرف!$J$3:$J$717)</f>
        <v>0</v>
      </c>
      <c r="BB205" s="160">
        <f>SUMPRODUCT((BB$3=المنصرف!$E$3:$E$717)*1,('بيان العهد والتسويات'!$C205=المنصرف!$C$3:$C$717)*1,المنصرف!$G$3:$G$717)</f>
        <v>0</v>
      </c>
      <c r="BC205" s="160">
        <f>SUMPRODUCT((BB$3=المنصرف!$E$3:$E$717)*1,('بيان العهد والتسويات'!$C205=المنصرف!$C$3:$C$717)*1,المنصرف!$J$3:$J$717)</f>
        <v>0</v>
      </c>
      <c r="BD205" s="160">
        <f>SUMPRODUCT((BD$3=المنصرف!$E$3:$E$717)*1,('بيان العهد والتسويات'!$C205=المنصرف!$C$3:$C$717)*1,المنصرف!$G$3:$G$717)</f>
        <v>0</v>
      </c>
      <c r="BE205" s="160">
        <f>SUMPRODUCT((BD$3=المنصرف!$E$3:$E$717)*1,('بيان العهد والتسويات'!$C205=المنصرف!$C$3:$C$717)*1,المنصرف!$J$3:$J$717)</f>
        <v>0</v>
      </c>
      <c r="BF205" s="160">
        <f>SUMPRODUCT((BF$3=المنصرف!$E$3:$E$717)*1,('بيان العهد والتسويات'!$C205=المنصرف!$C$3:$C$717)*1,المنصرف!$G$3:$G$717)</f>
        <v>0</v>
      </c>
      <c r="BG205" s="160">
        <f>SUMPRODUCT((BF$3=المنصرف!$E$3:$E$717)*1,('بيان العهد والتسويات'!$C205=المنصرف!$C$3:$C$717)*1,المنصرف!$J$3:$J$717)</f>
        <v>0</v>
      </c>
      <c r="BH205" s="160">
        <f>SUMPRODUCT((BH$3=المنصرف!$E$3:$E$717)*1,('بيان العهد والتسويات'!$C205=المنصرف!$C$3:$C$717)*1,المنصرف!$G$3:$G$717)</f>
        <v>0</v>
      </c>
      <c r="BI205" s="160">
        <f>SUMPRODUCT((BH$3=المنصرف!$E$3:$E$717)*1,('بيان العهد والتسويات'!$C205=المنصرف!$C$3:$C$717)*1,المنصرف!$J$3:$J$717)</f>
        <v>0</v>
      </c>
      <c r="BJ205" s="160">
        <f>SUMPRODUCT((BJ$3=المنصرف!$E$3:$E$717)*1,('بيان العهد والتسويات'!$C205=المنصرف!$C$3:$C$717)*1,المنصرف!$G$3:$G$717)</f>
        <v>0</v>
      </c>
      <c r="BK205" s="160">
        <f>SUMPRODUCT((BJ$3=المنصرف!$E$3:$E$717)*1,('بيان العهد والتسويات'!$C205=المنصرف!$C$3:$C$717)*1,المنصرف!$J$3:$J$717)</f>
        <v>0</v>
      </c>
      <c r="BL205" s="160">
        <f>SUMPRODUCT((BL$3=المنصرف!$E$3:$E$717)*1,('بيان العهد والتسويات'!$C205=المنصرف!$C$3:$C$717)*1,المنصرف!$G$3:$G$717)</f>
        <v>0</v>
      </c>
      <c r="BM205" s="160">
        <f>SUMPRODUCT((BL$3=المنصرف!$E$3:$E$717)*1,('بيان العهد والتسويات'!$C205=المنصرف!$C$3:$C$717)*1,المنصرف!$J$3:$J$717)</f>
        <v>0</v>
      </c>
      <c r="BN205" s="160">
        <f>SUMPRODUCT((BN$3=المنصرف!$E$3:$E$717)*1,('بيان العهد والتسويات'!$C205=المنصرف!$C$3:$C$717)*1,المنصرف!$G$3:$G$717)</f>
        <v>0</v>
      </c>
      <c r="BO205" s="160">
        <f>SUMPRODUCT((BN$3=المنصرف!$E$3:$E$717)*1,('بيان العهد والتسويات'!$C205=المنصرف!$C$3:$C$717)*1,المنصرف!$J$3:$J$717)</f>
        <v>0</v>
      </c>
      <c r="BP205" s="160">
        <f>SUMPRODUCT((BP$3=المنصرف!$E$3:$E$717)*1,('بيان العهد والتسويات'!$C205=المنصرف!$C$3:$C$717)*1,المنصرف!$G$3:$G$717)</f>
        <v>0</v>
      </c>
      <c r="BQ205" s="160">
        <f>SUMPRODUCT((BP$3=المنصرف!$E$3:$E$717)*1,('بيان العهد والتسويات'!$C205=المنصرف!$C$3:$C$717)*1,المنصرف!$J$3:$J$717)</f>
        <v>0</v>
      </c>
      <c r="BR205" s="160">
        <f>SUMPRODUCT((BR$3=المنصرف!$E$3:$E$717)*1,('بيان العهد والتسويات'!$C205=المنصرف!$C$3:$C$717)*1,المنصرف!$G$3:$G$717)</f>
        <v>0</v>
      </c>
      <c r="BS205" s="160">
        <f>SUMPRODUCT((BR$3=المنصرف!$E$3:$E$717)*1,('بيان العهد والتسويات'!$C205=المنصرف!$C$3:$C$717)*1,المنصرف!$J$3:$J$717)</f>
        <v>0</v>
      </c>
      <c r="BT205" s="160">
        <f>SUMPRODUCT((BT$3=المنصرف!$E$3:$E$717)*1,('بيان العهد والتسويات'!$C205=المنصرف!$C$3:$C$717)*1,المنصرف!$G$3:$G$717)</f>
        <v>0</v>
      </c>
      <c r="BU205" s="160">
        <f>SUMPRODUCT((BT$3=المنصرف!$E$3:$E$717)*1,('بيان العهد والتسويات'!$C205=المنصرف!$C$3:$C$717)*1,المنصرف!$J$3:$J$717)</f>
        <v>0</v>
      </c>
      <c r="BV205" s="160">
        <f>SUMPRODUCT((BV$3=المنصرف!$E$3:$E$717)*1,('بيان العهد والتسويات'!$C205=المنصرف!$C$3:$C$717)*1,المنصرف!$G$3:$G$717)</f>
        <v>0</v>
      </c>
      <c r="BW205" s="160">
        <f>SUMPRODUCT((BV$3=المنصرف!$E$3:$E$717)*1,('بيان العهد والتسويات'!$C205=المنصرف!$C$3:$C$717)*1,المنصرف!$J$3:$J$717)</f>
        <v>0</v>
      </c>
      <c r="BX205" s="160">
        <f>SUMPRODUCT((BX$3=المنصرف!$E$3:$E$717)*1,('بيان العهد والتسويات'!$C205=المنصرف!$C$3:$C$717)*1,المنصرف!$G$3:$G$717)</f>
        <v>0</v>
      </c>
      <c r="BY205" s="160">
        <f>SUMPRODUCT((BX$3=المنصرف!$E$3:$E$717)*1,('بيان العهد والتسويات'!$C205=المنصرف!$C$3:$C$717)*1,المنصرف!$J$3:$J$717)</f>
        <v>0</v>
      </c>
      <c r="BZ205" s="160">
        <f>SUMPRODUCT((BZ$3=المنصرف!$E$3:$E$717)*1,('بيان العهد والتسويات'!$C205=المنصرف!$C$3:$C$717)*1,المنصرف!$G$3:$G$717)</f>
        <v>0</v>
      </c>
      <c r="CA205" s="160">
        <f>SUMPRODUCT((BZ$3=المنصرف!$E$3:$E$717)*1,('بيان العهد والتسويات'!$C205=المنصرف!$C$3:$C$717)*1,المنصرف!$J$3:$J$717)</f>
        <v>0</v>
      </c>
      <c r="CB205" s="160">
        <f>SUMPRODUCT((CB$3=المنصرف!$E$3:$E$717)*1,('بيان العهد والتسويات'!$C205=المنصرف!$C$3:$C$717)*1,المنصرف!$G$3:$G$717)</f>
        <v>0</v>
      </c>
      <c r="CC205" s="160">
        <f>SUMPRODUCT((CB$3=المنصرف!$E$3:$E$717)*1,('بيان العهد والتسويات'!$C205=المنصرف!$C$3:$C$717)*1,المنصرف!$J$3:$J$717)</f>
        <v>0</v>
      </c>
      <c r="CD205" s="160">
        <f>SUMPRODUCT((CD$3=المنصرف!$E$3:$E$717)*1,('بيان العهد والتسويات'!$C205=المنصرف!$C$3:$C$717)*1,المنصرف!$G$3:$G$717)</f>
        <v>0</v>
      </c>
      <c r="CE205" s="160">
        <f>SUMPRODUCT((CD$3=المنصرف!$E$3:$E$717)*1,('بيان العهد والتسويات'!$C205=المنصرف!$C$3:$C$717)*1,المنصرف!$J$3:$J$717)</f>
        <v>0</v>
      </c>
      <c r="CF205" s="160">
        <f>SUMPRODUCT((CF$3=المنصرف!$E$3:$E$717)*1,('بيان العهد والتسويات'!$C205=المنصرف!$C$3:$C$717)*1,المنصرف!$G$3:$G$717)</f>
        <v>0</v>
      </c>
      <c r="CG205" s="160">
        <f>SUMPRODUCT((CF$3=المنصرف!$E$3:$E$717)*1,('بيان العهد والتسويات'!$C205=المنصرف!$C$3:$C$717)*1,المنصرف!$J$3:$J$717)</f>
        <v>0</v>
      </c>
      <c r="CH205" s="160">
        <f>SUMPRODUCT((CH$3=المنصرف!$E$3:$E$717)*1,('بيان العهد والتسويات'!$C205=المنصرف!$C$3:$C$717)*1,المنصرف!$G$3:$G$717)</f>
        <v>0</v>
      </c>
      <c r="CI205" s="160">
        <f>SUMPRODUCT((CH$3=المنصرف!$E$3:$E$717)*1,('بيان العهد والتسويات'!$C205=المنصرف!$C$3:$C$717)*1,المنصرف!$J$3:$J$717)</f>
        <v>0</v>
      </c>
      <c r="CJ205" s="160">
        <f>SUMPRODUCT((CJ$3=المنصرف!$E$3:$E$717)*1,('بيان العهد والتسويات'!$C205=المنصرف!$C$3:$C$717)*1,المنصرف!$G$3:$G$717)</f>
        <v>0</v>
      </c>
      <c r="CK205" s="160">
        <f>SUMPRODUCT((CJ$3=المنصرف!$E$3:$E$717)*1,('بيان العهد والتسويات'!$C205=المنصرف!$C$3:$C$717)*1,المنصرف!$J$3:$J$717)</f>
        <v>0</v>
      </c>
      <c r="CL205" s="160">
        <f>SUMPRODUCT((CL$3=المنصرف!$E$3:$E$717)*1,('بيان العهد والتسويات'!$C205=المنصرف!$C$3:$C$717)*1,المنصرف!$G$3:$G$717)</f>
        <v>0</v>
      </c>
      <c r="CM205" s="160">
        <f>SUMPRODUCT((CL$3=المنصرف!$E$3:$E$717)*1,('بيان العهد والتسويات'!$C205=المنصرف!$C$3:$C$717)*1,المنصرف!$J$3:$J$717)</f>
        <v>0</v>
      </c>
      <c r="CN205" s="160">
        <f>SUMPRODUCT((CN$3=المنصرف!$E$3:$E$717)*1,('بيان العهد والتسويات'!$C205=المنصرف!$C$3:$C$717)*1,المنصرف!$G$3:$G$717)</f>
        <v>0</v>
      </c>
      <c r="CO205" s="160">
        <f>SUMPRODUCT((CN$3=المنصرف!$E$3:$E$717)*1,('بيان العهد والتسويات'!$C205=المنصرف!$C$3:$C$717)*1,المنصرف!$J$3:$J$717)</f>
        <v>0</v>
      </c>
      <c r="CP205" s="160">
        <f>SUMPRODUCT((CP$3=المنصرف!$E$3:$E$717)*1,('بيان العهد والتسويات'!$C205=المنصرف!$C$3:$C$717)*1,المنصرف!$G$3:$G$717)</f>
        <v>0</v>
      </c>
      <c r="CQ205" s="160">
        <f>SUMPRODUCT((CP$3=المنصرف!$E$3:$E$717)*1,('بيان العهد والتسويات'!$C205=المنصرف!$C$3:$C$717)*1,المنصرف!$J$3:$J$717)</f>
        <v>0</v>
      </c>
      <c r="CR205" s="160">
        <f>SUMPRODUCT((CR$3=المنصرف!$E$3:$E$717)*1,('بيان العهد والتسويات'!$C205=المنصرف!$C$3:$C$717)*1,المنصرف!$G$3:$G$717)</f>
        <v>0</v>
      </c>
      <c r="CS205" s="160">
        <f>SUMPRODUCT((CR$3=المنصرف!$E$3:$E$717)*1,('بيان العهد والتسويات'!$C205=المنصرف!$C$3:$C$717)*1,المنصرف!$J$3:$J$717)</f>
        <v>0</v>
      </c>
      <c r="CT205" s="160">
        <f>SUMPRODUCT((CT$3=المنصرف!$E$3:$E$717)*1,('بيان العهد والتسويات'!$C205=المنصرف!$C$3:$C$717)*1,المنصرف!$G$3:$G$717)</f>
        <v>0</v>
      </c>
      <c r="CU205" s="160">
        <f>SUMPRODUCT((CT$3=المنصرف!$E$3:$E$717)*1,('بيان العهد والتسويات'!$C205=المنصرف!$C$3:$C$717)*1,المنصرف!$J$3:$J$717)</f>
        <v>0</v>
      </c>
      <c r="CV205" s="160">
        <f>SUMPRODUCT((CV$3=المنصرف!$E$3:$E$717)*1,('بيان العهد والتسويات'!$C205=المنصرف!$C$3:$C$717)*1,المنصرف!$G$3:$G$717)</f>
        <v>0</v>
      </c>
      <c r="CW205" s="160">
        <f>SUMPRODUCT((CV$3=المنصرف!$E$3:$E$717)*1,('بيان العهد والتسويات'!$C205=المنصرف!$C$3:$C$717)*1,المنصرف!$J$3:$J$717)</f>
        <v>0</v>
      </c>
      <c r="CX205" s="160">
        <f>SUMPRODUCT((CX$3=المنصرف!$E$3:$E$717)*1,('بيان العهد والتسويات'!$C205=المنصرف!$C$3:$C$717)*1,المنصرف!$G$3:$G$717)</f>
        <v>0</v>
      </c>
      <c r="CY205" s="160">
        <f>SUMPRODUCT((CX$3=المنصرف!$E$3:$E$717)*1,('بيان العهد والتسويات'!$C205=المنصرف!$C$3:$C$717)*1,المنصرف!$J$3:$J$717)</f>
        <v>0</v>
      </c>
      <c r="CZ205" s="160">
        <f>SUMPRODUCT((CZ$3=المنصرف!$E$3:$E$717)*1,('بيان العهد والتسويات'!$C205=المنصرف!$C$3:$C$717)*1,المنصرف!$G$3:$G$717)</f>
        <v>0</v>
      </c>
      <c r="DA205" s="160">
        <f>SUMPRODUCT((CZ$3=المنصرف!$E$3:$E$717)*1,('بيان العهد والتسويات'!$C205=المنصرف!$C$3:$C$717)*1,المنصرف!$J$3:$J$717)</f>
        <v>0</v>
      </c>
    </row>
    <row r="206" spans="3:105" ht="20.25" x14ac:dyDescent="0.15">
      <c r="C206" s="134">
        <v>46038</v>
      </c>
      <c r="D206" s="121">
        <f>SUMPRODUCT(($D$3=المنصرف!$E$3:$E$717)*1,('بيان العهد والتسويات'!$C206=المنصرف!$C$3:$C$717)*1,المنصرف!$G$3:$G$717)</f>
        <v>0</v>
      </c>
      <c r="E206" s="122">
        <f>SUMPRODUCT(($D$3=المنصرف!$E$3:$E$717)*1,('بيان العهد والتسويات'!$C206=المنصرف!$C$3:$C$717)*1,المنصرف!$J$3:$J$717)</f>
        <v>0</v>
      </c>
      <c r="F206" s="124">
        <f>SUMPRODUCT(($F$3=المنصرف!$E$3:$E$717)*1,('بيان العهد والتسويات'!$C206=المنصرف!$C$3:$C$717)*1,المنصرف!$G$3:$G$717)</f>
        <v>0</v>
      </c>
      <c r="G206" s="123">
        <f>SUMPRODUCT(($F$3=المنصرف!$E$3:$E$717)*1,('بيان العهد والتسويات'!$C206=المنصرف!$C$3:$C$717)*1,المنصرف!$J$3:$J$717)</f>
        <v>0</v>
      </c>
      <c r="H206" s="121">
        <f>SUMPRODUCT(($H$3=المنصرف!$E$3:$E$717)*1,('بيان العهد والتسويات'!$C206=المنصرف!$C$3:$C$717)*1,المنصرف!$G$3:$G$717)</f>
        <v>0</v>
      </c>
      <c r="I206" s="122">
        <f>SUMPRODUCT(($H$3=المنصرف!$E$3:$E$717)*1,('بيان العهد والتسويات'!$C206=المنصرف!$C$3:$C$717)*1,المنصرف!$J$3:$J$717)</f>
        <v>0</v>
      </c>
      <c r="J206" s="124">
        <f>SUMPRODUCT(($J$3=المنصرف!$E$3:$E$717)*1,('بيان العهد والتسويات'!$C206=المنصرف!$C$3:$C$717)*1,المنصرف!$G$3:$G$717)</f>
        <v>0</v>
      </c>
      <c r="K206" s="123">
        <f>SUMPRODUCT(($J$3=المنصرف!$E$3:$E$717)*1,('بيان العهد والتسويات'!$C206=المنصرف!$C$3:$C$717)*1,المنصرف!$J$3:$J$717)</f>
        <v>0</v>
      </c>
      <c r="L206" s="121">
        <f>SUMPRODUCT(($L$3=المنصرف!$E$3:$E$717)*1,('بيان العهد والتسويات'!$C206=المنصرف!$C$3:$C$717)*1,المنصرف!$G$3:$G$717)</f>
        <v>0</v>
      </c>
      <c r="M206" s="122">
        <f>SUMPRODUCT(($L$3=المنصرف!$E$3:$E$717)*1,('بيان العهد والتسويات'!$C206=المنصرف!$C$3:$C$717)*1,المنصرف!$J$3:$J$717)</f>
        <v>0</v>
      </c>
      <c r="N206" s="124">
        <f>SUMPRODUCT(($N$3=المنصرف!$E$3:$E$717)*1,('بيان العهد والتسويات'!$C206=المنصرف!$C$3:$C$717)*1,المنصرف!$G$3:$G$717)</f>
        <v>0</v>
      </c>
      <c r="O206" s="123">
        <f>SUMPRODUCT(($N$3=المنصرف!$E$3:$E$717)*1,('بيان العهد والتسويات'!$C206=المنصرف!$C$3:$C$717)*1,المنصرف!$J$3:$J$717)</f>
        <v>0</v>
      </c>
      <c r="P206" s="121">
        <f>SUMPRODUCT(($P$3=المنصرف!$E$3:$E$717)*1,('بيان العهد والتسويات'!$C206=المنصرف!$C$3:$C$717)*1,المنصرف!$G$3:$G$717)</f>
        <v>0</v>
      </c>
      <c r="Q206" s="122">
        <f>SUMPRODUCT(($P$3=المنصرف!$E$3:$E$717)*1,('بيان العهد والتسويات'!$C206=المنصرف!$C$3:$C$717)*1,المنصرف!$J$3:$J$717)</f>
        <v>0</v>
      </c>
      <c r="R206" s="124">
        <f>SUMPRODUCT(($R$3=المنصرف!$E$3:$E$717)*1,('بيان العهد والتسويات'!$C206=المنصرف!$C$3:$C$717)*1,المنصرف!$G$3:$G$717)</f>
        <v>0</v>
      </c>
      <c r="S206" s="123">
        <f>SUMPRODUCT(($R$3=المنصرف!$E$3:$E$717)*1,('بيان العهد والتسويات'!$C206=المنصرف!$C$3:$C$717)*1,المنصرف!$J$3:$J$717)</f>
        <v>0</v>
      </c>
      <c r="T206" s="121">
        <f>SUMPRODUCT(($T$3=المنصرف!$E$3:$E$717)*1,('بيان العهد والتسويات'!$C206=المنصرف!$C$3:$C$717)*1,المنصرف!$G$3:$G$717)</f>
        <v>0</v>
      </c>
      <c r="U206" s="122">
        <f>SUMPRODUCT(($T$3=المنصرف!$E$3:$E$717)*1,('بيان العهد والتسويات'!$C206=المنصرف!$C$3:$C$717)*1,المنصرف!$J$3:$J$717)</f>
        <v>0</v>
      </c>
      <c r="V206" s="124">
        <f>SUMPRODUCT(($V$3=المنصرف!$E$3:$E$717)*1,('بيان العهد والتسويات'!$C206=المنصرف!$C$3:$C$717)*1,المنصرف!$G$3:$G$717)</f>
        <v>0</v>
      </c>
      <c r="W206" s="123">
        <f>SUMPRODUCT(($V$3=المنصرف!$E$3:$E$717)*1,('بيان العهد والتسويات'!$C206=المنصرف!$C$3:$C$717)*1,المنصرف!$J$3:$J$717)</f>
        <v>0</v>
      </c>
      <c r="X206" s="121">
        <f>SUMPRODUCT(($X$3=المنصرف!$E$3:$E$717)*1,('بيان العهد والتسويات'!$C206=المنصرف!$C$3:$C$717)*1,المنصرف!$G$3:$G$717)</f>
        <v>0</v>
      </c>
      <c r="Y206" s="122">
        <f>SUMPRODUCT(($X$3=المنصرف!$E$3:$E$717)*1,('بيان العهد والتسويات'!$C206=المنصرف!$C$3:$C$717)*1,المنصرف!$J$3:$J$717)</f>
        <v>0</v>
      </c>
      <c r="Z206" s="124">
        <f>SUMPRODUCT(($Z$3=المنصرف!$E$3:$E$717)*1,('بيان العهد والتسويات'!$C206=المنصرف!$C$3:$C$717)*1,المنصرف!$G$3:$G$717)</f>
        <v>0</v>
      </c>
      <c r="AA206" s="123">
        <f>SUMPRODUCT(($Z$3=المنصرف!$E$3:$E$717)*1,('بيان العهد والتسويات'!$C206=المنصرف!$C$3:$C$717)*1,المنصرف!$J$3:$J$717)</f>
        <v>0</v>
      </c>
      <c r="AB206" s="121">
        <f>SUMPRODUCT(($AB$3=المنصرف!$E$3:$E$717)*1,('بيان العهد والتسويات'!$C206=المنصرف!$C$3:$C$717)*1,المنصرف!$G$3:$G$717)</f>
        <v>0</v>
      </c>
      <c r="AC206" s="122">
        <f>SUMPRODUCT(($AB$3=المنصرف!$E$3:$E$717)*1,('بيان العهد والتسويات'!$C206=المنصرف!$C$3:$C$717)*1,المنصرف!$J$3:$J$717)</f>
        <v>0</v>
      </c>
      <c r="AD206" s="124">
        <f>SUMPRODUCT(($AD$3=المنصرف!$E$3:$E$717)*1,('بيان العهد والتسويات'!$C206=المنصرف!$C$3:$C$717)*1,المنصرف!$G$3:$G$717)</f>
        <v>0</v>
      </c>
      <c r="AE206" s="123">
        <f>SUMPRODUCT(($AD$3=المنصرف!$E$3:$E$717)*1,('بيان العهد والتسويات'!$C206=المنصرف!$C$3:$C$717)*1,المنصرف!$J$3:$J$717)</f>
        <v>0</v>
      </c>
      <c r="AF206" s="121">
        <f>SUMPRODUCT(($AF$3=المنصرف!$E$3:$E$717)*1,('بيان العهد والتسويات'!$C206=المنصرف!$C$3:$C$717)*1,المنصرف!$G$3:$G$717)</f>
        <v>0</v>
      </c>
      <c r="AG206" s="122">
        <f>SUMPRODUCT(($AF$3=المنصرف!$E$3:$E$717)*1,('بيان العهد والتسويات'!$C206=المنصرف!$C$3:$C$717)*1,المنصرف!$J$3:$J$717)</f>
        <v>0</v>
      </c>
      <c r="AH206" s="124">
        <f>SUMPRODUCT(($AH$3=المنصرف!$E$3:$E$717)*1,('بيان العهد والتسويات'!$C206=المنصرف!$C$3:$C$717)*1,المنصرف!$G$3:$G$717)</f>
        <v>0</v>
      </c>
      <c r="AI206" s="123">
        <f>SUMPRODUCT(($AH$3=المنصرف!$E$3:$E$717)*1,('بيان العهد والتسويات'!$C206=المنصرف!$C$3:$C$717)*1,المنصرف!$J$3:$J$717)</f>
        <v>0</v>
      </c>
      <c r="AJ206" s="145">
        <f>SUMPRODUCT((AJ$3=المنصرف!$E$3:$E$717)*1,('بيان العهد والتسويات'!$C206=المنصرف!$C$3:$C$717)*1,المنصرف!$G$3:$G$717)</f>
        <v>0</v>
      </c>
      <c r="AK206" s="145">
        <f>SUMPRODUCT((AJ$3=المنصرف!$E$3:$E$717)*1,('بيان العهد والتسويات'!$C206=المنصرف!$C$3:$C$717)*1,المنصرف!$J$3:$J$717)</f>
        <v>0</v>
      </c>
      <c r="AL206" s="161">
        <f>SUMPRODUCT((AL$3=المنصرف!$E$3:$E$717)*1,('بيان العهد والتسويات'!$C206=المنصرف!$C$3:$C$717)*1,المنصرف!$G$3:$G$717)</f>
        <v>0</v>
      </c>
      <c r="AM206" s="161">
        <f>SUMPRODUCT((AL$3=المنصرف!$E$3:$E$717)*1,('بيان العهد والتسويات'!$C206=المنصرف!$C$3:$C$717)*1,المنصرف!$J$3:$J$717)</f>
        <v>0</v>
      </c>
      <c r="AN206" s="160">
        <f>SUMPRODUCT((AN$3=المنصرف!$E$3:$E$717)*1,('بيان العهد والتسويات'!$C206=المنصرف!$C$3:$C$717)*1,المنصرف!$G$3:$G$717)</f>
        <v>0</v>
      </c>
      <c r="AO206" s="160">
        <f>SUMPRODUCT((AN$3=المنصرف!$E$3:$E$717)*1,('بيان العهد والتسويات'!$C206=المنصرف!$C$3:$C$717)*1,المنصرف!$J$3:$J$717)</f>
        <v>0</v>
      </c>
      <c r="AP206" s="160">
        <f>SUMPRODUCT((AP$3=المنصرف!$E$3:$E$717)*1,('بيان العهد والتسويات'!$C206=المنصرف!$C$3:$C$717)*1,المنصرف!$G$3:$G$717)</f>
        <v>0</v>
      </c>
      <c r="AQ206" s="160">
        <f>SUMPRODUCT((AP$3=المنصرف!$E$3:$E$717)*1,('بيان العهد والتسويات'!$C206=المنصرف!$C$3:$C$717)*1,المنصرف!$J$3:$J$717)</f>
        <v>0</v>
      </c>
      <c r="AR206" s="160">
        <f>SUMPRODUCT((AR$3=المنصرف!$E$3:$E$717)*1,('بيان العهد والتسويات'!$C206=المنصرف!$C$3:$C$717)*1,المنصرف!$G$3:$G$717)</f>
        <v>0</v>
      </c>
      <c r="AS206" s="160">
        <f>SUMPRODUCT((AR$3=المنصرف!$E$3:$E$717)*1,('بيان العهد والتسويات'!$C206=المنصرف!$C$3:$C$717)*1,المنصرف!$J$3:$J$717)</f>
        <v>0</v>
      </c>
      <c r="AT206" s="160">
        <f>SUMPRODUCT((AT$3=المنصرف!$E$3:$E$717)*1,('بيان العهد والتسويات'!$C206=المنصرف!$C$3:$C$717)*1,المنصرف!$G$3:$G$717)</f>
        <v>0</v>
      </c>
      <c r="AU206" s="160">
        <f>SUMPRODUCT((AT$3=المنصرف!$E$3:$E$717)*1,('بيان العهد والتسويات'!$C206=المنصرف!$C$3:$C$717)*1,المنصرف!$J$3:$J$717)</f>
        <v>0</v>
      </c>
      <c r="AV206" s="160">
        <f>SUMPRODUCT((AV$3=المنصرف!$E$3:$E$717)*1,('بيان العهد والتسويات'!$C206=المنصرف!$C$3:$C$717)*1,المنصرف!$G$3:$G$717)</f>
        <v>0</v>
      </c>
      <c r="AW206" s="160">
        <f>SUMPRODUCT((AV$3=المنصرف!$E$3:$E$717)*1,('بيان العهد والتسويات'!$C206=المنصرف!$C$3:$C$717)*1,المنصرف!$J$3:$J$717)</f>
        <v>0</v>
      </c>
      <c r="AX206" s="160">
        <f>SUMPRODUCT((AX$3=المنصرف!$E$3:$E$717)*1,('بيان العهد والتسويات'!$C206=المنصرف!$C$3:$C$717)*1,المنصرف!$G$3:$G$717)</f>
        <v>0</v>
      </c>
      <c r="AY206" s="160">
        <f>SUMPRODUCT((AX$3=المنصرف!$E$3:$E$717)*1,('بيان العهد والتسويات'!$C206=المنصرف!$C$3:$C$717)*1,المنصرف!$J$3:$J$717)</f>
        <v>0</v>
      </c>
      <c r="AZ206" s="160">
        <f>SUMPRODUCT((AZ$3=المنصرف!$E$3:$E$717)*1,('بيان العهد والتسويات'!$C206=المنصرف!$C$3:$C$717)*1,المنصرف!$G$3:$G$717)</f>
        <v>0</v>
      </c>
      <c r="BA206" s="160">
        <f>SUMPRODUCT((AZ$3=المنصرف!$E$3:$E$717)*1,('بيان العهد والتسويات'!$C206=المنصرف!$C$3:$C$717)*1,المنصرف!$J$3:$J$717)</f>
        <v>0</v>
      </c>
      <c r="BB206" s="160">
        <f>SUMPRODUCT((BB$3=المنصرف!$E$3:$E$717)*1,('بيان العهد والتسويات'!$C206=المنصرف!$C$3:$C$717)*1,المنصرف!$G$3:$G$717)</f>
        <v>0</v>
      </c>
      <c r="BC206" s="160">
        <f>SUMPRODUCT((BB$3=المنصرف!$E$3:$E$717)*1,('بيان العهد والتسويات'!$C206=المنصرف!$C$3:$C$717)*1,المنصرف!$J$3:$J$717)</f>
        <v>0</v>
      </c>
      <c r="BD206" s="160">
        <f>SUMPRODUCT((BD$3=المنصرف!$E$3:$E$717)*1,('بيان العهد والتسويات'!$C206=المنصرف!$C$3:$C$717)*1,المنصرف!$G$3:$G$717)</f>
        <v>0</v>
      </c>
      <c r="BE206" s="160">
        <f>SUMPRODUCT((BD$3=المنصرف!$E$3:$E$717)*1,('بيان العهد والتسويات'!$C206=المنصرف!$C$3:$C$717)*1,المنصرف!$J$3:$J$717)</f>
        <v>0</v>
      </c>
      <c r="BF206" s="160">
        <f>SUMPRODUCT((BF$3=المنصرف!$E$3:$E$717)*1,('بيان العهد والتسويات'!$C206=المنصرف!$C$3:$C$717)*1,المنصرف!$G$3:$G$717)</f>
        <v>0</v>
      </c>
      <c r="BG206" s="160">
        <f>SUMPRODUCT((BF$3=المنصرف!$E$3:$E$717)*1,('بيان العهد والتسويات'!$C206=المنصرف!$C$3:$C$717)*1,المنصرف!$J$3:$J$717)</f>
        <v>0</v>
      </c>
      <c r="BH206" s="160">
        <f>SUMPRODUCT((BH$3=المنصرف!$E$3:$E$717)*1,('بيان العهد والتسويات'!$C206=المنصرف!$C$3:$C$717)*1,المنصرف!$G$3:$G$717)</f>
        <v>0</v>
      </c>
      <c r="BI206" s="160">
        <f>SUMPRODUCT((BH$3=المنصرف!$E$3:$E$717)*1,('بيان العهد والتسويات'!$C206=المنصرف!$C$3:$C$717)*1,المنصرف!$J$3:$J$717)</f>
        <v>0</v>
      </c>
      <c r="BJ206" s="160">
        <f>SUMPRODUCT((BJ$3=المنصرف!$E$3:$E$717)*1,('بيان العهد والتسويات'!$C206=المنصرف!$C$3:$C$717)*1,المنصرف!$G$3:$G$717)</f>
        <v>0</v>
      </c>
      <c r="BK206" s="160">
        <f>SUMPRODUCT((BJ$3=المنصرف!$E$3:$E$717)*1,('بيان العهد والتسويات'!$C206=المنصرف!$C$3:$C$717)*1,المنصرف!$J$3:$J$717)</f>
        <v>0</v>
      </c>
      <c r="BL206" s="160">
        <f>SUMPRODUCT((BL$3=المنصرف!$E$3:$E$717)*1,('بيان العهد والتسويات'!$C206=المنصرف!$C$3:$C$717)*1,المنصرف!$G$3:$G$717)</f>
        <v>0</v>
      </c>
      <c r="BM206" s="160">
        <f>SUMPRODUCT((BL$3=المنصرف!$E$3:$E$717)*1,('بيان العهد والتسويات'!$C206=المنصرف!$C$3:$C$717)*1,المنصرف!$J$3:$J$717)</f>
        <v>0</v>
      </c>
      <c r="BN206" s="160">
        <f>SUMPRODUCT((BN$3=المنصرف!$E$3:$E$717)*1,('بيان العهد والتسويات'!$C206=المنصرف!$C$3:$C$717)*1,المنصرف!$G$3:$G$717)</f>
        <v>0</v>
      </c>
      <c r="BO206" s="160">
        <f>SUMPRODUCT((BN$3=المنصرف!$E$3:$E$717)*1,('بيان العهد والتسويات'!$C206=المنصرف!$C$3:$C$717)*1,المنصرف!$J$3:$J$717)</f>
        <v>0</v>
      </c>
      <c r="BP206" s="160">
        <f>SUMPRODUCT((BP$3=المنصرف!$E$3:$E$717)*1,('بيان العهد والتسويات'!$C206=المنصرف!$C$3:$C$717)*1,المنصرف!$G$3:$G$717)</f>
        <v>0</v>
      </c>
      <c r="BQ206" s="160">
        <f>SUMPRODUCT((BP$3=المنصرف!$E$3:$E$717)*1,('بيان العهد والتسويات'!$C206=المنصرف!$C$3:$C$717)*1,المنصرف!$J$3:$J$717)</f>
        <v>0</v>
      </c>
      <c r="BR206" s="160">
        <f>SUMPRODUCT((BR$3=المنصرف!$E$3:$E$717)*1,('بيان العهد والتسويات'!$C206=المنصرف!$C$3:$C$717)*1,المنصرف!$G$3:$G$717)</f>
        <v>0</v>
      </c>
      <c r="BS206" s="160">
        <f>SUMPRODUCT((BR$3=المنصرف!$E$3:$E$717)*1,('بيان العهد والتسويات'!$C206=المنصرف!$C$3:$C$717)*1,المنصرف!$J$3:$J$717)</f>
        <v>0</v>
      </c>
      <c r="BT206" s="160">
        <f>SUMPRODUCT((BT$3=المنصرف!$E$3:$E$717)*1,('بيان العهد والتسويات'!$C206=المنصرف!$C$3:$C$717)*1,المنصرف!$G$3:$G$717)</f>
        <v>0</v>
      </c>
      <c r="BU206" s="160">
        <f>SUMPRODUCT((BT$3=المنصرف!$E$3:$E$717)*1,('بيان العهد والتسويات'!$C206=المنصرف!$C$3:$C$717)*1,المنصرف!$J$3:$J$717)</f>
        <v>0</v>
      </c>
      <c r="BV206" s="160">
        <f>SUMPRODUCT((BV$3=المنصرف!$E$3:$E$717)*1,('بيان العهد والتسويات'!$C206=المنصرف!$C$3:$C$717)*1,المنصرف!$G$3:$G$717)</f>
        <v>0</v>
      </c>
      <c r="BW206" s="160">
        <f>SUMPRODUCT((BV$3=المنصرف!$E$3:$E$717)*1,('بيان العهد والتسويات'!$C206=المنصرف!$C$3:$C$717)*1,المنصرف!$J$3:$J$717)</f>
        <v>0</v>
      </c>
      <c r="BX206" s="160">
        <f>SUMPRODUCT((BX$3=المنصرف!$E$3:$E$717)*1,('بيان العهد والتسويات'!$C206=المنصرف!$C$3:$C$717)*1,المنصرف!$G$3:$G$717)</f>
        <v>0</v>
      </c>
      <c r="BY206" s="160">
        <f>SUMPRODUCT((BX$3=المنصرف!$E$3:$E$717)*1,('بيان العهد والتسويات'!$C206=المنصرف!$C$3:$C$717)*1,المنصرف!$J$3:$J$717)</f>
        <v>0</v>
      </c>
      <c r="BZ206" s="160">
        <f>SUMPRODUCT((BZ$3=المنصرف!$E$3:$E$717)*1,('بيان العهد والتسويات'!$C206=المنصرف!$C$3:$C$717)*1,المنصرف!$G$3:$G$717)</f>
        <v>0</v>
      </c>
      <c r="CA206" s="160">
        <f>SUMPRODUCT((BZ$3=المنصرف!$E$3:$E$717)*1,('بيان العهد والتسويات'!$C206=المنصرف!$C$3:$C$717)*1,المنصرف!$J$3:$J$717)</f>
        <v>0</v>
      </c>
      <c r="CB206" s="160">
        <f>SUMPRODUCT((CB$3=المنصرف!$E$3:$E$717)*1,('بيان العهد والتسويات'!$C206=المنصرف!$C$3:$C$717)*1,المنصرف!$G$3:$G$717)</f>
        <v>0</v>
      </c>
      <c r="CC206" s="160">
        <f>SUMPRODUCT((CB$3=المنصرف!$E$3:$E$717)*1,('بيان العهد والتسويات'!$C206=المنصرف!$C$3:$C$717)*1,المنصرف!$J$3:$J$717)</f>
        <v>0</v>
      </c>
      <c r="CD206" s="160">
        <f>SUMPRODUCT((CD$3=المنصرف!$E$3:$E$717)*1,('بيان العهد والتسويات'!$C206=المنصرف!$C$3:$C$717)*1,المنصرف!$G$3:$G$717)</f>
        <v>0</v>
      </c>
      <c r="CE206" s="160">
        <f>SUMPRODUCT((CD$3=المنصرف!$E$3:$E$717)*1,('بيان العهد والتسويات'!$C206=المنصرف!$C$3:$C$717)*1,المنصرف!$J$3:$J$717)</f>
        <v>0</v>
      </c>
      <c r="CF206" s="160">
        <f>SUMPRODUCT((CF$3=المنصرف!$E$3:$E$717)*1,('بيان العهد والتسويات'!$C206=المنصرف!$C$3:$C$717)*1,المنصرف!$G$3:$G$717)</f>
        <v>0</v>
      </c>
      <c r="CG206" s="160">
        <f>SUMPRODUCT((CF$3=المنصرف!$E$3:$E$717)*1,('بيان العهد والتسويات'!$C206=المنصرف!$C$3:$C$717)*1,المنصرف!$J$3:$J$717)</f>
        <v>0</v>
      </c>
      <c r="CH206" s="160">
        <f>SUMPRODUCT((CH$3=المنصرف!$E$3:$E$717)*1,('بيان العهد والتسويات'!$C206=المنصرف!$C$3:$C$717)*1,المنصرف!$G$3:$G$717)</f>
        <v>0</v>
      </c>
      <c r="CI206" s="160">
        <f>SUMPRODUCT((CH$3=المنصرف!$E$3:$E$717)*1,('بيان العهد والتسويات'!$C206=المنصرف!$C$3:$C$717)*1,المنصرف!$J$3:$J$717)</f>
        <v>0</v>
      </c>
      <c r="CJ206" s="160">
        <f>SUMPRODUCT((CJ$3=المنصرف!$E$3:$E$717)*1,('بيان العهد والتسويات'!$C206=المنصرف!$C$3:$C$717)*1,المنصرف!$G$3:$G$717)</f>
        <v>0</v>
      </c>
      <c r="CK206" s="160">
        <f>SUMPRODUCT((CJ$3=المنصرف!$E$3:$E$717)*1,('بيان العهد والتسويات'!$C206=المنصرف!$C$3:$C$717)*1,المنصرف!$J$3:$J$717)</f>
        <v>0</v>
      </c>
      <c r="CL206" s="160">
        <f>SUMPRODUCT((CL$3=المنصرف!$E$3:$E$717)*1,('بيان العهد والتسويات'!$C206=المنصرف!$C$3:$C$717)*1,المنصرف!$G$3:$G$717)</f>
        <v>0</v>
      </c>
      <c r="CM206" s="160">
        <f>SUMPRODUCT((CL$3=المنصرف!$E$3:$E$717)*1,('بيان العهد والتسويات'!$C206=المنصرف!$C$3:$C$717)*1,المنصرف!$J$3:$J$717)</f>
        <v>0</v>
      </c>
      <c r="CN206" s="160">
        <f>SUMPRODUCT((CN$3=المنصرف!$E$3:$E$717)*1,('بيان العهد والتسويات'!$C206=المنصرف!$C$3:$C$717)*1,المنصرف!$G$3:$G$717)</f>
        <v>0</v>
      </c>
      <c r="CO206" s="160">
        <f>SUMPRODUCT((CN$3=المنصرف!$E$3:$E$717)*1,('بيان العهد والتسويات'!$C206=المنصرف!$C$3:$C$717)*1,المنصرف!$J$3:$J$717)</f>
        <v>0</v>
      </c>
      <c r="CP206" s="160">
        <f>SUMPRODUCT((CP$3=المنصرف!$E$3:$E$717)*1,('بيان العهد والتسويات'!$C206=المنصرف!$C$3:$C$717)*1,المنصرف!$G$3:$G$717)</f>
        <v>0</v>
      </c>
      <c r="CQ206" s="160">
        <f>SUMPRODUCT((CP$3=المنصرف!$E$3:$E$717)*1,('بيان العهد والتسويات'!$C206=المنصرف!$C$3:$C$717)*1,المنصرف!$J$3:$J$717)</f>
        <v>0</v>
      </c>
      <c r="CR206" s="160">
        <f>SUMPRODUCT((CR$3=المنصرف!$E$3:$E$717)*1,('بيان العهد والتسويات'!$C206=المنصرف!$C$3:$C$717)*1,المنصرف!$G$3:$G$717)</f>
        <v>0</v>
      </c>
      <c r="CS206" s="160">
        <f>SUMPRODUCT((CR$3=المنصرف!$E$3:$E$717)*1,('بيان العهد والتسويات'!$C206=المنصرف!$C$3:$C$717)*1,المنصرف!$J$3:$J$717)</f>
        <v>0</v>
      </c>
      <c r="CT206" s="160">
        <f>SUMPRODUCT((CT$3=المنصرف!$E$3:$E$717)*1,('بيان العهد والتسويات'!$C206=المنصرف!$C$3:$C$717)*1,المنصرف!$G$3:$G$717)</f>
        <v>0</v>
      </c>
      <c r="CU206" s="160">
        <f>SUMPRODUCT((CT$3=المنصرف!$E$3:$E$717)*1,('بيان العهد والتسويات'!$C206=المنصرف!$C$3:$C$717)*1,المنصرف!$J$3:$J$717)</f>
        <v>0</v>
      </c>
      <c r="CV206" s="160">
        <f>SUMPRODUCT((CV$3=المنصرف!$E$3:$E$717)*1,('بيان العهد والتسويات'!$C206=المنصرف!$C$3:$C$717)*1,المنصرف!$G$3:$G$717)</f>
        <v>0</v>
      </c>
      <c r="CW206" s="160">
        <f>SUMPRODUCT((CV$3=المنصرف!$E$3:$E$717)*1,('بيان العهد والتسويات'!$C206=المنصرف!$C$3:$C$717)*1,المنصرف!$J$3:$J$717)</f>
        <v>0</v>
      </c>
      <c r="CX206" s="160">
        <f>SUMPRODUCT((CX$3=المنصرف!$E$3:$E$717)*1,('بيان العهد والتسويات'!$C206=المنصرف!$C$3:$C$717)*1,المنصرف!$G$3:$G$717)</f>
        <v>0</v>
      </c>
      <c r="CY206" s="160">
        <f>SUMPRODUCT((CX$3=المنصرف!$E$3:$E$717)*1,('بيان العهد والتسويات'!$C206=المنصرف!$C$3:$C$717)*1,المنصرف!$J$3:$J$717)</f>
        <v>0</v>
      </c>
      <c r="CZ206" s="160">
        <f>SUMPRODUCT((CZ$3=المنصرف!$E$3:$E$717)*1,('بيان العهد والتسويات'!$C206=المنصرف!$C$3:$C$717)*1,المنصرف!$G$3:$G$717)</f>
        <v>0</v>
      </c>
      <c r="DA206" s="160">
        <f>SUMPRODUCT((CZ$3=المنصرف!$E$3:$E$717)*1,('بيان العهد والتسويات'!$C206=المنصرف!$C$3:$C$717)*1,المنصرف!$J$3:$J$717)</f>
        <v>0</v>
      </c>
    </row>
    <row r="207" spans="3:105" ht="20.25" x14ac:dyDescent="0.15">
      <c r="C207" s="134">
        <v>46039</v>
      </c>
      <c r="D207" s="121">
        <f>SUMPRODUCT(($D$3=المنصرف!$E$3:$E$717)*1,('بيان العهد والتسويات'!$C207=المنصرف!$C$3:$C$717)*1,المنصرف!$G$3:$G$717)</f>
        <v>0</v>
      </c>
      <c r="E207" s="122">
        <f>SUMPRODUCT(($D$3=المنصرف!$E$3:$E$717)*1,('بيان العهد والتسويات'!$C207=المنصرف!$C$3:$C$717)*1,المنصرف!$J$3:$J$717)</f>
        <v>0</v>
      </c>
      <c r="F207" s="124">
        <f>SUMPRODUCT(($F$3=المنصرف!$E$3:$E$717)*1,('بيان العهد والتسويات'!$C207=المنصرف!$C$3:$C$717)*1,المنصرف!$G$3:$G$717)</f>
        <v>0</v>
      </c>
      <c r="G207" s="123">
        <f>SUMPRODUCT(($F$3=المنصرف!$E$3:$E$717)*1,('بيان العهد والتسويات'!$C207=المنصرف!$C$3:$C$717)*1,المنصرف!$J$3:$J$717)</f>
        <v>0</v>
      </c>
      <c r="H207" s="121">
        <f>SUMPRODUCT(($H$3=المنصرف!$E$3:$E$717)*1,('بيان العهد والتسويات'!$C207=المنصرف!$C$3:$C$717)*1,المنصرف!$G$3:$G$717)</f>
        <v>0</v>
      </c>
      <c r="I207" s="122">
        <f>SUMPRODUCT(($H$3=المنصرف!$E$3:$E$717)*1,('بيان العهد والتسويات'!$C207=المنصرف!$C$3:$C$717)*1,المنصرف!$J$3:$J$717)</f>
        <v>0</v>
      </c>
      <c r="J207" s="124">
        <f>SUMPRODUCT(($J$3=المنصرف!$E$3:$E$717)*1,('بيان العهد والتسويات'!$C207=المنصرف!$C$3:$C$717)*1,المنصرف!$G$3:$G$717)</f>
        <v>0</v>
      </c>
      <c r="K207" s="123">
        <f>SUMPRODUCT(($J$3=المنصرف!$E$3:$E$717)*1,('بيان العهد والتسويات'!$C207=المنصرف!$C$3:$C$717)*1,المنصرف!$J$3:$J$717)</f>
        <v>0</v>
      </c>
      <c r="L207" s="121">
        <f>SUMPRODUCT(($L$3=المنصرف!$E$3:$E$717)*1,('بيان العهد والتسويات'!$C207=المنصرف!$C$3:$C$717)*1,المنصرف!$G$3:$G$717)</f>
        <v>0</v>
      </c>
      <c r="M207" s="122">
        <f>SUMPRODUCT(($L$3=المنصرف!$E$3:$E$717)*1,('بيان العهد والتسويات'!$C207=المنصرف!$C$3:$C$717)*1,المنصرف!$J$3:$J$717)</f>
        <v>0</v>
      </c>
      <c r="N207" s="124">
        <f>SUMPRODUCT(($N$3=المنصرف!$E$3:$E$717)*1,('بيان العهد والتسويات'!$C207=المنصرف!$C$3:$C$717)*1,المنصرف!$G$3:$G$717)</f>
        <v>0</v>
      </c>
      <c r="O207" s="123">
        <f>SUMPRODUCT(($N$3=المنصرف!$E$3:$E$717)*1,('بيان العهد والتسويات'!$C207=المنصرف!$C$3:$C$717)*1,المنصرف!$J$3:$J$717)</f>
        <v>0</v>
      </c>
      <c r="P207" s="121">
        <f>SUMPRODUCT(($P$3=المنصرف!$E$3:$E$717)*1,('بيان العهد والتسويات'!$C207=المنصرف!$C$3:$C$717)*1,المنصرف!$G$3:$G$717)</f>
        <v>0</v>
      </c>
      <c r="Q207" s="122">
        <f>SUMPRODUCT(($P$3=المنصرف!$E$3:$E$717)*1,('بيان العهد والتسويات'!$C207=المنصرف!$C$3:$C$717)*1,المنصرف!$J$3:$J$717)</f>
        <v>0</v>
      </c>
      <c r="R207" s="124">
        <f>SUMPRODUCT(($R$3=المنصرف!$E$3:$E$717)*1,('بيان العهد والتسويات'!$C207=المنصرف!$C$3:$C$717)*1,المنصرف!$G$3:$G$717)</f>
        <v>0</v>
      </c>
      <c r="S207" s="123">
        <f>SUMPRODUCT(($R$3=المنصرف!$E$3:$E$717)*1,('بيان العهد والتسويات'!$C207=المنصرف!$C$3:$C$717)*1,المنصرف!$J$3:$J$717)</f>
        <v>0</v>
      </c>
      <c r="T207" s="121">
        <f>SUMPRODUCT(($T$3=المنصرف!$E$3:$E$717)*1,('بيان العهد والتسويات'!$C207=المنصرف!$C$3:$C$717)*1,المنصرف!$G$3:$G$717)</f>
        <v>0</v>
      </c>
      <c r="U207" s="122">
        <f>SUMPRODUCT(($T$3=المنصرف!$E$3:$E$717)*1,('بيان العهد والتسويات'!$C207=المنصرف!$C$3:$C$717)*1,المنصرف!$J$3:$J$717)</f>
        <v>0</v>
      </c>
      <c r="V207" s="124">
        <f>SUMPRODUCT(($V$3=المنصرف!$E$3:$E$717)*1,('بيان العهد والتسويات'!$C207=المنصرف!$C$3:$C$717)*1,المنصرف!$G$3:$G$717)</f>
        <v>0</v>
      </c>
      <c r="W207" s="123">
        <f>SUMPRODUCT(($V$3=المنصرف!$E$3:$E$717)*1,('بيان العهد والتسويات'!$C207=المنصرف!$C$3:$C$717)*1,المنصرف!$J$3:$J$717)</f>
        <v>0</v>
      </c>
      <c r="X207" s="121">
        <f>SUMPRODUCT(($X$3=المنصرف!$E$3:$E$717)*1,('بيان العهد والتسويات'!$C207=المنصرف!$C$3:$C$717)*1,المنصرف!$G$3:$G$717)</f>
        <v>0</v>
      </c>
      <c r="Y207" s="122">
        <f>SUMPRODUCT(($X$3=المنصرف!$E$3:$E$717)*1,('بيان العهد والتسويات'!$C207=المنصرف!$C$3:$C$717)*1,المنصرف!$J$3:$J$717)</f>
        <v>0</v>
      </c>
      <c r="Z207" s="124">
        <f>SUMPRODUCT(($Z$3=المنصرف!$E$3:$E$717)*1,('بيان العهد والتسويات'!$C207=المنصرف!$C$3:$C$717)*1,المنصرف!$G$3:$G$717)</f>
        <v>0</v>
      </c>
      <c r="AA207" s="123">
        <f>SUMPRODUCT(($Z$3=المنصرف!$E$3:$E$717)*1,('بيان العهد والتسويات'!$C207=المنصرف!$C$3:$C$717)*1,المنصرف!$J$3:$J$717)</f>
        <v>0</v>
      </c>
      <c r="AB207" s="121">
        <f>SUMPRODUCT(($AB$3=المنصرف!$E$3:$E$717)*1,('بيان العهد والتسويات'!$C207=المنصرف!$C$3:$C$717)*1,المنصرف!$G$3:$G$717)</f>
        <v>0</v>
      </c>
      <c r="AC207" s="122">
        <f>SUMPRODUCT(($AB$3=المنصرف!$E$3:$E$717)*1,('بيان العهد والتسويات'!$C207=المنصرف!$C$3:$C$717)*1,المنصرف!$J$3:$J$717)</f>
        <v>0</v>
      </c>
      <c r="AD207" s="124">
        <f>SUMPRODUCT(($AD$3=المنصرف!$E$3:$E$717)*1,('بيان العهد والتسويات'!$C207=المنصرف!$C$3:$C$717)*1,المنصرف!$G$3:$G$717)</f>
        <v>0</v>
      </c>
      <c r="AE207" s="123">
        <f>SUMPRODUCT(($AD$3=المنصرف!$E$3:$E$717)*1,('بيان العهد والتسويات'!$C207=المنصرف!$C$3:$C$717)*1,المنصرف!$J$3:$J$717)</f>
        <v>0</v>
      </c>
      <c r="AF207" s="121">
        <f>SUMPRODUCT(($AF$3=المنصرف!$E$3:$E$717)*1,('بيان العهد والتسويات'!$C207=المنصرف!$C$3:$C$717)*1,المنصرف!$G$3:$G$717)</f>
        <v>0</v>
      </c>
      <c r="AG207" s="122">
        <f>SUMPRODUCT(($AF$3=المنصرف!$E$3:$E$717)*1,('بيان العهد والتسويات'!$C207=المنصرف!$C$3:$C$717)*1,المنصرف!$J$3:$J$717)</f>
        <v>0</v>
      </c>
      <c r="AH207" s="124">
        <f>SUMPRODUCT(($AH$3=المنصرف!$E$3:$E$717)*1,('بيان العهد والتسويات'!$C207=المنصرف!$C$3:$C$717)*1,المنصرف!$G$3:$G$717)</f>
        <v>0</v>
      </c>
      <c r="AI207" s="123">
        <f>SUMPRODUCT(($AH$3=المنصرف!$E$3:$E$717)*1,('بيان العهد والتسويات'!$C207=المنصرف!$C$3:$C$717)*1,المنصرف!$J$3:$J$717)</f>
        <v>0</v>
      </c>
      <c r="AJ207" s="145">
        <f>SUMPRODUCT((AJ$3=المنصرف!$E$3:$E$717)*1,('بيان العهد والتسويات'!$C207=المنصرف!$C$3:$C$717)*1,المنصرف!$G$3:$G$717)</f>
        <v>0</v>
      </c>
      <c r="AK207" s="145">
        <f>SUMPRODUCT((AJ$3=المنصرف!$E$3:$E$717)*1,('بيان العهد والتسويات'!$C207=المنصرف!$C$3:$C$717)*1,المنصرف!$J$3:$J$717)</f>
        <v>0</v>
      </c>
      <c r="AL207" s="161">
        <f>SUMPRODUCT((AL$3=المنصرف!$E$3:$E$717)*1,('بيان العهد والتسويات'!$C207=المنصرف!$C$3:$C$717)*1,المنصرف!$G$3:$G$717)</f>
        <v>0</v>
      </c>
      <c r="AM207" s="161">
        <f>SUMPRODUCT((AL$3=المنصرف!$E$3:$E$717)*1,('بيان العهد والتسويات'!$C207=المنصرف!$C$3:$C$717)*1,المنصرف!$J$3:$J$717)</f>
        <v>0</v>
      </c>
      <c r="AN207" s="160">
        <f>SUMPRODUCT((AN$3=المنصرف!$E$3:$E$717)*1,('بيان العهد والتسويات'!$C207=المنصرف!$C$3:$C$717)*1,المنصرف!$G$3:$G$717)</f>
        <v>0</v>
      </c>
      <c r="AO207" s="160">
        <f>SUMPRODUCT((AN$3=المنصرف!$E$3:$E$717)*1,('بيان العهد والتسويات'!$C207=المنصرف!$C$3:$C$717)*1,المنصرف!$J$3:$J$717)</f>
        <v>0</v>
      </c>
      <c r="AP207" s="160">
        <f>SUMPRODUCT((AP$3=المنصرف!$E$3:$E$717)*1,('بيان العهد والتسويات'!$C207=المنصرف!$C$3:$C$717)*1,المنصرف!$G$3:$G$717)</f>
        <v>0</v>
      </c>
      <c r="AQ207" s="160">
        <f>SUMPRODUCT((AP$3=المنصرف!$E$3:$E$717)*1,('بيان العهد والتسويات'!$C207=المنصرف!$C$3:$C$717)*1,المنصرف!$J$3:$J$717)</f>
        <v>0</v>
      </c>
      <c r="AR207" s="160">
        <f>SUMPRODUCT((AR$3=المنصرف!$E$3:$E$717)*1,('بيان العهد والتسويات'!$C207=المنصرف!$C$3:$C$717)*1,المنصرف!$G$3:$G$717)</f>
        <v>0</v>
      </c>
      <c r="AS207" s="160">
        <f>SUMPRODUCT((AR$3=المنصرف!$E$3:$E$717)*1,('بيان العهد والتسويات'!$C207=المنصرف!$C$3:$C$717)*1,المنصرف!$J$3:$J$717)</f>
        <v>0</v>
      </c>
      <c r="AT207" s="160">
        <f>SUMPRODUCT((AT$3=المنصرف!$E$3:$E$717)*1,('بيان العهد والتسويات'!$C207=المنصرف!$C$3:$C$717)*1,المنصرف!$G$3:$G$717)</f>
        <v>0</v>
      </c>
      <c r="AU207" s="160">
        <f>SUMPRODUCT((AT$3=المنصرف!$E$3:$E$717)*1,('بيان العهد والتسويات'!$C207=المنصرف!$C$3:$C$717)*1,المنصرف!$J$3:$J$717)</f>
        <v>0</v>
      </c>
      <c r="AV207" s="160">
        <f>SUMPRODUCT((AV$3=المنصرف!$E$3:$E$717)*1,('بيان العهد والتسويات'!$C207=المنصرف!$C$3:$C$717)*1,المنصرف!$G$3:$G$717)</f>
        <v>0</v>
      </c>
      <c r="AW207" s="160">
        <f>SUMPRODUCT((AV$3=المنصرف!$E$3:$E$717)*1,('بيان العهد والتسويات'!$C207=المنصرف!$C$3:$C$717)*1,المنصرف!$J$3:$J$717)</f>
        <v>0</v>
      </c>
      <c r="AX207" s="160">
        <f>SUMPRODUCT((AX$3=المنصرف!$E$3:$E$717)*1,('بيان العهد والتسويات'!$C207=المنصرف!$C$3:$C$717)*1,المنصرف!$G$3:$G$717)</f>
        <v>0</v>
      </c>
      <c r="AY207" s="160">
        <f>SUMPRODUCT((AX$3=المنصرف!$E$3:$E$717)*1,('بيان العهد والتسويات'!$C207=المنصرف!$C$3:$C$717)*1,المنصرف!$J$3:$J$717)</f>
        <v>0</v>
      </c>
      <c r="AZ207" s="160">
        <f>SUMPRODUCT((AZ$3=المنصرف!$E$3:$E$717)*1,('بيان العهد والتسويات'!$C207=المنصرف!$C$3:$C$717)*1,المنصرف!$G$3:$G$717)</f>
        <v>0</v>
      </c>
      <c r="BA207" s="160">
        <f>SUMPRODUCT((AZ$3=المنصرف!$E$3:$E$717)*1,('بيان العهد والتسويات'!$C207=المنصرف!$C$3:$C$717)*1,المنصرف!$J$3:$J$717)</f>
        <v>0</v>
      </c>
      <c r="BB207" s="160">
        <f>SUMPRODUCT((BB$3=المنصرف!$E$3:$E$717)*1,('بيان العهد والتسويات'!$C207=المنصرف!$C$3:$C$717)*1,المنصرف!$G$3:$G$717)</f>
        <v>0</v>
      </c>
      <c r="BC207" s="160">
        <f>SUMPRODUCT((BB$3=المنصرف!$E$3:$E$717)*1,('بيان العهد والتسويات'!$C207=المنصرف!$C$3:$C$717)*1,المنصرف!$J$3:$J$717)</f>
        <v>0</v>
      </c>
      <c r="BD207" s="160">
        <f>SUMPRODUCT((BD$3=المنصرف!$E$3:$E$717)*1,('بيان العهد والتسويات'!$C207=المنصرف!$C$3:$C$717)*1,المنصرف!$G$3:$G$717)</f>
        <v>0</v>
      </c>
      <c r="BE207" s="160">
        <f>SUMPRODUCT((BD$3=المنصرف!$E$3:$E$717)*1,('بيان العهد والتسويات'!$C207=المنصرف!$C$3:$C$717)*1,المنصرف!$J$3:$J$717)</f>
        <v>0</v>
      </c>
      <c r="BF207" s="160">
        <f>SUMPRODUCT((BF$3=المنصرف!$E$3:$E$717)*1,('بيان العهد والتسويات'!$C207=المنصرف!$C$3:$C$717)*1,المنصرف!$G$3:$G$717)</f>
        <v>0</v>
      </c>
      <c r="BG207" s="160">
        <f>SUMPRODUCT((BF$3=المنصرف!$E$3:$E$717)*1,('بيان العهد والتسويات'!$C207=المنصرف!$C$3:$C$717)*1,المنصرف!$J$3:$J$717)</f>
        <v>0</v>
      </c>
      <c r="BH207" s="160">
        <f>SUMPRODUCT((BH$3=المنصرف!$E$3:$E$717)*1,('بيان العهد والتسويات'!$C207=المنصرف!$C$3:$C$717)*1,المنصرف!$G$3:$G$717)</f>
        <v>0</v>
      </c>
      <c r="BI207" s="160">
        <f>SUMPRODUCT((BH$3=المنصرف!$E$3:$E$717)*1,('بيان العهد والتسويات'!$C207=المنصرف!$C$3:$C$717)*1,المنصرف!$J$3:$J$717)</f>
        <v>0</v>
      </c>
      <c r="BJ207" s="160">
        <f>SUMPRODUCT((BJ$3=المنصرف!$E$3:$E$717)*1,('بيان العهد والتسويات'!$C207=المنصرف!$C$3:$C$717)*1,المنصرف!$G$3:$G$717)</f>
        <v>0</v>
      </c>
      <c r="BK207" s="160">
        <f>SUMPRODUCT((BJ$3=المنصرف!$E$3:$E$717)*1,('بيان العهد والتسويات'!$C207=المنصرف!$C$3:$C$717)*1,المنصرف!$J$3:$J$717)</f>
        <v>0</v>
      </c>
      <c r="BL207" s="160">
        <f>SUMPRODUCT((BL$3=المنصرف!$E$3:$E$717)*1,('بيان العهد والتسويات'!$C207=المنصرف!$C$3:$C$717)*1,المنصرف!$G$3:$G$717)</f>
        <v>0</v>
      </c>
      <c r="BM207" s="160">
        <f>SUMPRODUCT((BL$3=المنصرف!$E$3:$E$717)*1,('بيان العهد والتسويات'!$C207=المنصرف!$C$3:$C$717)*1,المنصرف!$J$3:$J$717)</f>
        <v>0</v>
      </c>
      <c r="BN207" s="160">
        <f>SUMPRODUCT((BN$3=المنصرف!$E$3:$E$717)*1,('بيان العهد والتسويات'!$C207=المنصرف!$C$3:$C$717)*1,المنصرف!$G$3:$G$717)</f>
        <v>0</v>
      </c>
      <c r="BO207" s="160">
        <f>SUMPRODUCT((BN$3=المنصرف!$E$3:$E$717)*1,('بيان العهد والتسويات'!$C207=المنصرف!$C$3:$C$717)*1,المنصرف!$J$3:$J$717)</f>
        <v>0</v>
      </c>
      <c r="BP207" s="160">
        <f>SUMPRODUCT((BP$3=المنصرف!$E$3:$E$717)*1,('بيان العهد والتسويات'!$C207=المنصرف!$C$3:$C$717)*1,المنصرف!$G$3:$G$717)</f>
        <v>0</v>
      </c>
      <c r="BQ207" s="160">
        <f>SUMPRODUCT((BP$3=المنصرف!$E$3:$E$717)*1,('بيان العهد والتسويات'!$C207=المنصرف!$C$3:$C$717)*1,المنصرف!$J$3:$J$717)</f>
        <v>0</v>
      </c>
      <c r="BR207" s="160">
        <f>SUMPRODUCT((BR$3=المنصرف!$E$3:$E$717)*1,('بيان العهد والتسويات'!$C207=المنصرف!$C$3:$C$717)*1,المنصرف!$G$3:$G$717)</f>
        <v>0</v>
      </c>
      <c r="BS207" s="160">
        <f>SUMPRODUCT((BR$3=المنصرف!$E$3:$E$717)*1,('بيان العهد والتسويات'!$C207=المنصرف!$C$3:$C$717)*1,المنصرف!$J$3:$J$717)</f>
        <v>0</v>
      </c>
      <c r="BT207" s="160">
        <f>SUMPRODUCT((BT$3=المنصرف!$E$3:$E$717)*1,('بيان العهد والتسويات'!$C207=المنصرف!$C$3:$C$717)*1,المنصرف!$G$3:$G$717)</f>
        <v>0</v>
      </c>
      <c r="BU207" s="160">
        <f>SUMPRODUCT((BT$3=المنصرف!$E$3:$E$717)*1,('بيان العهد والتسويات'!$C207=المنصرف!$C$3:$C$717)*1,المنصرف!$J$3:$J$717)</f>
        <v>0</v>
      </c>
      <c r="BV207" s="160">
        <f>SUMPRODUCT((BV$3=المنصرف!$E$3:$E$717)*1,('بيان العهد والتسويات'!$C207=المنصرف!$C$3:$C$717)*1,المنصرف!$G$3:$G$717)</f>
        <v>0</v>
      </c>
      <c r="BW207" s="160">
        <f>SUMPRODUCT((BV$3=المنصرف!$E$3:$E$717)*1,('بيان العهد والتسويات'!$C207=المنصرف!$C$3:$C$717)*1,المنصرف!$J$3:$J$717)</f>
        <v>0</v>
      </c>
      <c r="BX207" s="160">
        <f>SUMPRODUCT((BX$3=المنصرف!$E$3:$E$717)*1,('بيان العهد والتسويات'!$C207=المنصرف!$C$3:$C$717)*1,المنصرف!$G$3:$G$717)</f>
        <v>0</v>
      </c>
      <c r="BY207" s="160">
        <f>SUMPRODUCT((BX$3=المنصرف!$E$3:$E$717)*1,('بيان العهد والتسويات'!$C207=المنصرف!$C$3:$C$717)*1,المنصرف!$J$3:$J$717)</f>
        <v>0</v>
      </c>
      <c r="BZ207" s="160">
        <f>SUMPRODUCT((BZ$3=المنصرف!$E$3:$E$717)*1,('بيان العهد والتسويات'!$C207=المنصرف!$C$3:$C$717)*1,المنصرف!$G$3:$G$717)</f>
        <v>0</v>
      </c>
      <c r="CA207" s="160">
        <f>SUMPRODUCT((BZ$3=المنصرف!$E$3:$E$717)*1,('بيان العهد والتسويات'!$C207=المنصرف!$C$3:$C$717)*1,المنصرف!$J$3:$J$717)</f>
        <v>0</v>
      </c>
      <c r="CB207" s="160">
        <f>SUMPRODUCT((CB$3=المنصرف!$E$3:$E$717)*1,('بيان العهد والتسويات'!$C207=المنصرف!$C$3:$C$717)*1,المنصرف!$G$3:$G$717)</f>
        <v>0</v>
      </c>
      <c r="CC207" s="160">
        <f>SUMPRODUCT((CB$3=المنصرف!$E$3:$E$717)*1,('بيان العهد والتسويات'!$C207=المنصرف!$C$3:$C$717)*1,المنصرف!$J$3:$J$717)</f>
        <v>0</v>
      </c>
      <c r="CD207" s="160">
        <f>SUMPRODUCT((CD$3=المنصرف!$E$3:$E$717)*1,('بيان العهد والتسويات'!$C207=المنصرف!$C$3:$C$717)*1,المنصرف!$G$3:$G$717)</f>
        <v>0</v>
      </c>
      <c r="CE207" s="160">
        <f>SUMPRODUCT((CD$3=المنصرف!$E$3:$E$717)*1,('بيان العهد والتسويات'!$C207=المنصرف!$C$3:$C$717)*1,المنصرف!$J$3:$J$717)</f>
        <v>0</v>
      </c>
      <c r="CF207" s="160">
        <f>SUMPRODUCT((CF$3=المنصرف!$E$3:$E$717)*1,('بيان العهد والتسويات'!$C207=المنصرف!$C$3:$C$717)*1,المنصرف!$G$3:$G$717)</f>
        <v>0</v>
      </c>
      <c r="CG207" s="160">
        <f>SUMPRODUCT((CF$3=المنصرف!$E$3:$E$717)*1,('بيان العهد والتسويات'!$C207=المنصرف!$C$3:$C$717)*1,المنصرف!$J$3:$J$717)</f>
        <v>0</v>
      </c>
      <c r="CH207" s="160">
        <f>SUMPRODUCT((CH$3=المنصرف!$E$3:$E$717)*1,('بيان العهد والتسويات'!$C207=المنصرف!$C$3:$C$717)*1,المنصرف!$G$3:$G$717)</f>
        <v>0</v>
      </c>
      <c r="CI207" s="160">
        <f>SUMPRODUCT((CH$3=المنصرف!$E$3:$E$717)*1,('بيان العهد والتسويات'!$C207=المنصرف!$C$3:$C$717)*1,المنصرف!$J$3:$J$717)</f>
        <v>0</v>
      </c>
      <c r="CJ207" s="160">
        <f>SUMPRODUCT((CJ$3=المنصرف!$E$3:$E$717)*1,('بيان العهد والتسويات'!$C207=المنصرف!$C$3:$C$717)*1,المنصرف!$G$3:$G$717)</f>
        <v>0</v>
      </c>
      <c r="CK207" s="160">
        <f>SUMPRODUCT((CJ$3=المنصرف!$E$3:$E$717)*1,('بيان العهد والتسويات'!$C207=المنصرف!$C$3:$C$717)*1,المنصرف!$J$3:$J$717)</f>
        <v>0</v>
      </c>
      <c r="CL207" s="160">
        <f>SUMPRODUCT((CL$3=المنصرف!$E$3:$E$717)*1,('بيان العهد والتسويات'!$C207=المنصرف!$C$3:$C$717)*1,المنصرف!$G$3:$G$717)</f>
        <v>0</v>
      </c>
      <c r="CM207" s="160">
        <f>SUMPRODUCT((CL$3=المنصرف!$E$3:$E$717)*1,('بيان العهد والتسويات'!$C207=المنصرف!$C$3:$C$717)*1,المنصرف!$J$3:$J$717)</f>
        <v>0</v>
      </c>
      <c r="CN207" s="160">
        <f>SUMPRODUCT((CN$3=المنصرف!$E$3:$E$717)*1,('بيان العهد والتسويات'!$C207=المنصرف!$C$3:$C$717)*1,المنصرف!$G$3:$G$717)</f>
        <v>0</v>
      </c>
      <c r="CO207" s="160">
        <f>SUMPRODUCT((CN$3=المنصرف!$E$3:$E$717)*1,('بيان العهد والتسويات'!$C207=المنصرف!$C$3:$C$717)*1,المنصرف!$J$3:$J$717)</f>
        <v>0</v>
      </c>
      <c r="CP207" s="160">
        <f>SUMPRODUCT((CP$3=المنصرف!$E$3:$E$717)*1,('بيان العهد والتسويات'!$C207=المنصرف!$C$3:$C$717)*1,المنصرف!$G$3:$G$717)</f>
        <v>0</v>
      </c>
      <c r="CQ207" s="160">
        <f>SUMPRODUCT((CP$3=المنصرف!$E$3:$E$717)*1,('بيان العهد والتسويات'!$C207=المنصرف!$C$3:$C$717)*1,المنصرف!$J$3:$J$717)</f>
        <v>0</v>
      </c>
      <c r="CR207" s="160">
        <f>SUMPRODUCT((CR$3=المنصرف!$E$3:$E$717)*1,('بيان العهد والتسويات'!$C207=المنصرف!$C$3:$C$717)*1,المنصرف!$G$3:$G$717)</f>
        <v>0</v>
      </c>
      <c r="CS207" s="160">
        <f>SUMPRODUCT((CR$3=المنصرف!$E$3:$E$717)*1,('بيان العهد والتسويات'!$C207=المنصرف!$C$3:$C$717)*1,المنصرف!$J$3:$J$717)</f>
        <v>0</v>
      </c>
      <c r="CT207" s="160">
        <f>SUMPRODUCT((CT$3=المنصرف!$E$3:$E$717)*1,('بيان العهد والتسويات'!$C207=المنصرف!$C$3:$C$717)*1,المنصرف!$G$3:$G$717)</f>
        <v>0</v>
      </c>
      <c r="CU207" s="160">
        <f>SUMPRODUCT((CT$3=المنصرف!$E$3:$E$717)*1,('بيان العهد والتسويات'!$C207=المنصرف!$C$3:$C$717)*1,المنصرف!$J$3:$J$717)</f>
        <v>0</v>
      </c>
      <c r="CV207" s="160">
        <f>SUMPRODUCT((CV$3=المنصرف!$E$3:$E$717)*1,('بيان العهد والتسويات'!$C207=المنصرف!$C$3:$C$717)*1,المنصرف!$G$3:$G$717)</f>
        <v>0</v>
      </c>
      <c r="CW207" s="160">
        <f>SUMPRODUCT((CV$3=المنصرف!$E$3:$E$717)*1,('بيان العهد والتسويات'!$C207=المنصرف!$C$3:$C$717)*1,المنصرف!$J$3:$J$717)</f>
        <v>0</v>
      </c>
      <c r="CX207" s="160">
        <f>SUMPRODUCT((CX$3=المنصرف!$E$3:$E$717)*1,('بيان العهد والتسويات'!$C207=المنصرف!$C$3:$C$717)*1,المنصرف!$G$3:$G$717)</f>
        <v>0</v>
      </c>
      <c r="CY207" s="160">
        <f>SUMPRODUCT((CX$3=المنصرف!$E$3:$E$717)*1,('بيان العهد والتسويات'!$C207=المنصرف!$C$3:$C$717)*1,المنصرف!$J$3:$J$717)</f>
        <v>0</v>
      </c>
      <c r="CZ207" s="160">
        <f>SUMPRODUCT((CZ$3=المنصرف!$E$3:$E$717)*1,('بيان العهد والتسويات'!$C207=المنصرف!$C$3:$C$717)*1,المنصرف!$G$3:$G$717)</f>
        <v>0</v>
      </c>
      <c r="DA207" s="160">
        <f>SUMPRODUCT((CZ$3=المنصرف!$E$3:$E$717)*1,('بيان العهد والتسويات'!$C207=المنصرف!$C$3:$C$717)*1,المنصرف!$J$3:$J$717)</f>
        <v>0</v>
      </c>
    </row>
    <row r="208" spans="3:105" ht="20.25" x14ac:dyDescent="0.15">
      <c r="C208" s="134">
        <v>46040</v>
      </c>
      <c r="D208" s="121">
        <f>SUMPRODUCT(($D$3=المنصرف!$E$3:$E$717)*1,('بيان العهد والتسويات'!$C208=المنصرف!$C$3:$C$717)*1,المنصرف!$G$3:$G$717)</f>
        <v>0</v>
      </c>
      <c r="E208" s="122">
        <f>SUMPRODUCT(($D$3=المنصرف!$E$3:$E$717)*1,('بيان العهد والتسويات'!$C208=المنصرف!$C$3:$C$717)*1,المنصرف!$J$3:$J$717)</f>
        <v>0</v>
      </c>
      <c r="F208" s="124">
        <f>SUMPRODUCT(($F$3=المنصرف!$E$3:$E$717)*1,('بيان العهد والتسويات'!$C208=المنصرف!$C$3:$C$717)*1,المنصرف!$G$3:$G$717)</f>
        <v>0</v>
      </c>
      <c r="G208" s="123">
        <f>SUMPRODUCT(($F$3=المنصرف!$E$3:$E$717)*1,('بيان العهد والتسويات'!$C208=المنصرف!$C$3:$C$717)*1,المنصرف!$J$3:$J$717)</f>
        <v>0</v>
      </c>
      <c r="H208" s="121">
        <f>SUMPRODUCT(($H$3=المنصرف!$E$3:$E$717)*1,('بيان العهد والتسويات'!$C208=المنصرف!$C$3:$C$717)*1,المنصرف!$G$3:$G$717)</f>
        <v>0</v>
      </c>
      <c r="I208" s="122">
        <f>SUMPRODUCT(($H$3=المنصرف!$E$3:$E$717)*1,('بيان العهد والتسويات'!$C208=المنصرف!$C$3:$C$717)*1,المنصرف!$J$3:$J$717)</f>
        <v>0</v>
      </c>
      <c r="J208" s="124">
        <f>SUMPRODUCT(($J$3=المنصرف!$E$3:$E$717)*1,('بيان العهد والتسويات'!$C208=المنصرف!$C$3:$C$717)*1,المنصرف!$G$3:$G$717)</f>
        <v>0</v>
      </c>
      <c r="K208" s="123">
        <f>SUMPRODUCT(($J$3=المنصرف!$E$3:$E$717)*1,('بيان العهد والتسويات'!$C208=المنصرف!$C$3:$C$717)*1,المنصرف!$J$3:$J$717)</f>
        <v>0</v>
      </c>
      <c r="L208" s="121">
        <f>SUMPRODUCT(($L$3=المنصرف!$E$3:$E$717)*1,('بيان العهد والتسويات'!$C208=المنصرف!$C$3:$C$717)*1,المنصرف!$G$3:$G$717)</f>
        <v>0</v>
      </c>
      <c r="M208" s="122">
        <f>SUMPRODUCT(($L$3=المنصرف!$E$3:$E$717)*1,('بيان العهد والتسويات'!$C208=المنصرف!$C$3:$C$717)*1,المنصرف!$J$3:$J$717)</f>
        <v>0</v>
      </c>
      <c r="N208" s="124">
        <f>SUMPRODUCT(($N$3=المنصرف!$E$3:$E$717)*1,('بيان العهد والتسويات'!$C208=المنصرف!$C$3:$C$717)*1,المنصرف!$G$3:$G$717)</f>
        <v>0</v>
      </c>
      <c r="O208" s="123">
        <f>SUMPRODUCT(($N$3=المنصرف!$E$3:$E$717)*1,('بيان العهد والتسويات'!$C208=المنصرف!$C$3:$C$717)*1,المنصرف!$J$3:$J$717)</f>
        <v>0</v>
      </c>
      <c r="P208" s="121">
        <f>SUMPRODUCT(($P$3=المنصرف!$E$3:$E$717)*1,('بيان العهد والتسويات'!$C208=المنصرف!$C$3:$C$717)*1,المنصرف!$G$3:$G$717)</f>
        <v>0</v>
      </c>
      <c r="Q208" s="122">
        <f>SUMPRODUCT(($P$3=المنصرف!$E$3:$E$717)*1,('بيان العهد والتسويات'!$C208=المنصرف!$C$3:$C$717)*1,المنصرف!$J$3:$J$717)</f>
        <v>0</v>
      </c>
      <c r="R208" s="124">
        <f>SUMPRODUCT(($R$3=المنصرف!$E$3:$E$717)*1,('بيان العهد والتسويات'!$C208=المنصرف!$C$3:$C$717)*1,المنصرف!$G$3:$G$717)</f>
        <v>0</v>
      </c>
      <c r="S208" s="123">
        <f>SUMPRODUCT(($R$3=المنصرف!$E$3:$E$717)*1,('بيان العهد والتسويات'!$C208=المنصرف!$C$3:$C$717)*1,المنصرف!$J$3:$J$717)</f>
        <v>0</v>
      </c>
      <c r="T208" s="121">
        <f>SUMPRODUCT(($T$3=المنصرف!$E$3:$E$717)*1,('بيان العهد والتسويات'!$C208=المنصرف!$C$3:$C$717)*1,المنصرف!$G$3:$G$717)</f>
        <v>0</v>
      </c>
      <c r="U208" s="122">
        <f>SUMPRODUCT(($T$3=المنصرف!$E$3:$E$717)*1,('بيان العهد والتسويات'!$C208=المنصرف!$C$3:$C$717)*1,المنصرف!$J$3:$J$717)</f>
        <v>0</v>
      </c>
      <c r="V208" s="124">
        <f>SUMPRODUCT(($V$3=المنصرف!$E$3:$E$717)*1,('بيان العهد والتسويات'!$C208=المنصرف!$C$3:$C$717)*1,المنصرف!$G$3:$G$717)</f>
        <v>0</v>
      </c>
      <c r="W208" s="123">
        <f>SUMPRODUCT(($V$3=المنصرف!$E$3:$E$717)*1,('بيان العهد والتسويات'!$C208=المنصرف!$C$3:$C$717)*1,المنصرف!$J$3:$J$717)</f>
        <v>0</v>
      </c>
      <c r="X208" s="121">
        <f>SUMPRODUCT(($X$3=المنصرف!$E$3:$E$717)*1,('بيان العهد والتسويات'!$C208=المنصرف!$C$3:$C$717)*1,المنصرف!$G$3:$G$717)</f>
        <v>0</v>
      </c>
      <c r="Y208" s="122">
        <f>SUMPRODUCT(($X$3=المنصرف!$E$3:$E$717)*1,('بيان العهد والتسويات'!$C208=المنصرف!$C$3:$C$717)*1,المنصرف!$J$3:$J$717)</f>
        <v>0</v>
      </c>
      <c r="Z208" s="124">
        <f>SUMPRODUCT(($Z$3=المنصرف!$E$3:$E$717)*1,('بيان العهد والتسويات'!$C208=المنصرف!$C$3:$C$717)*1,المنصرف!$G$3:$G$717)</f>
        <v>0</v>
      </c>
      <c r="AA208" s="123">
        <f>SUMPRODUCT(($Z$3=المنصرف!$E$3:$E$717)*1,('بيان العهد والتسويات'!$C208=المنصرف!$C$3:$C$717)*1,المنصرف!$J$3:$J$717)</f>
        <v>0</v>
      </c>
      <c r="AB208" s="121">
        <f>SUMPRODUCT(($AB$3=المنصرف!$E$3:$E$717)*1,('بيان العهد والتسويات'!$C208=المنصرف!$C$3:$C$717)*1,المنصرف!$G$3:$G$717)</f>
        <v>0</v>
      </c>
      <c r="AC208" s="122">
        <f>SUMPRODUCT(($AB$3=المنصرف!$E$3:$E$717)*1,('بيان العهد والتسويات'!$C208=المنصرف!$C$3:$C$717)*1,المنصرف!$J$3:$J$717)</f>
        <v>0</v>
      </c>
      <c r="AD208" s="124">
        <f>SUMPRODUCT(($AD$3=المنصرف!$E$3:$E$717)*1,('بيان العهد والتسويات'!$C208=المنصرف!$C$3:$C$717)*1,المنصرف!$G$3:$G$717)</f>
        <v>0</v>
      </c>
      <c r="AE208" s="123">
        <f>SUMPRODUCT(($AD$3=المنصرف!$E$3:$E$717)*1,('بيان العهد والتسويات'!$C208=المنصرف!$C$3:$C$717)*1,المنصرف!$J$3:$J$717)</f>
        <v>0</v>
      </c>
      <c r="AF208" s="121">
        <f>SUMPRODUCT(($AF$3=المنصرف!$E$3:$E$717)*1,('بيان العهد والتسويات'!$C208=المنصرف!$C$3:$C$717)*1,المنصرف!$G$3:$G$717)</f>
        <v>0</v>
      </c>
      <c r="AG208" s="122">
        <f>SUMPRODUCT(($AF$3=المنصرف!$E$3:$E$717)*1,('بيان العهد والتسويات'!$C208=المنصرف!$C$3:$C$717)*1,المنصرف!$J$3:$J$717)</f>
        <v>0</v>
      </c>
      <c r="AH208" s="124">
        <f>SUMPRODUCT(($AH$3=المنصرف!$E$3:$E$717)*1,('بيان العهد والتسويات'!$C208=المنصرف!$C$3:$C$717)*1,المنصرف!$G$3:$G$717)</f>
        <v>0</v>
      </c>
      <c r="AI208" s="123">
        <f>SUMPRODUCT(($AH$3=المنصرف!$E$3:$E$717)*1,('بيان العهد والتسويات'!$C208=المنصرف!$C$3:$C$717)*1,المنصرف!$J$3:$J$717)</f>
        <v>0</v>
      </c>
      <c r="AJ208" s="145">
        <f>SUMPRODUCT((AJ$3=المنصرف!$E$3:$E$717)*1,('بيان العهد والتسويات'!$C208=المنصرف!$C$3:$C$717)*1,المنصرف!$G$3:$G$717)</f>
        <v>0</v>
      </c>
      <c r="AK208" s="145">
        <f>SUMPRODUCT((AJ$3=المنصرف!$E$3:$E$717)*1,('بيان العهد والتسويات'!$C208=المنصرف!$C$3:$C$717)*1,المنصرف!$J$3:$J$717)</f>
        <v>0</v>
      </c>
      <c r="AL208" s="161">
        <f>SUMPRODUCT((AL$3=المنصرف!$E$3:$E$717)*1,('بيان العهد والتسويات'!$C208=المنصرف!$C$3:$C$717)*1,المنصرف!$G$3:$G$717)</f>
        <v>0</v>
      </c>
      <c r="AM208" s="161">
        <f>SUMPRODUCT((AL$3=المنصرف!$E$3:$E$717)*1,('بيان العهد والتسويات'!$C208=المنصرف!$C$3:$C$717)*1,المنصرف!$J$3:$J$717)</f>
        <v>0</v>
      </c>
      <c r="AN208" s="160">
        <f>SUMPRODUCT((AN$3=المنصرف!$E$3:$E$717)*1,('بيان العهد والتسويات'!$C208=المنصرف!$C$3:$C$717)*1,المنصرف!$G$3:$G$717)</f>
        <v>0</v>
      </c>
      <c r="AO208" s="160">
        <f>SUMPRODUCT((AN$3=المنصرف!$E$3:$E$717)*1,('بيان العهد والتسويات'!$C208=المنصرف!$C$3:$C$717)*1,المنصرف!$J$3:$J$717)</f>
        <v>0</v>
      </c>
      <c r="AP208" s="160">
        <f>SUMPRODUCT((AP$3=المنصرف!$E$3:$E$717)*1,('بيان العهد والتسويات'!$C208=المنصرف!$C$3:$C$717)*1,المنصرف!$G$3:$G$717)</f>
        <v>0</v>
      </c>
      <c r="AQ208" s="160">
        <f>SUMPRODUCT((AP$3=المنصرف!$E$3:$E$717)*1,('بيان العهد والتسويات'!$C208=المنصرف!$C$3:$C$717)*1,المنصرف!$J$3:$J$717)</f>
        <v>0</v>
      </c>
      <c r="AR208" s="160">
        <f>SUMPRODUCT((AR$3=المنصرف!$E$3:$E$717)*1,('بيان العهد والتسويات'!$C208=المنصرف!$C$3:$C$717)*1,المنصرف!$G$3:$G$717)</f>
        <v>0</v>
      </c>
      <c r="AS208" s="160">
        <f>SUMPRODUCT((AR$3=المنصرف!$E$3:$E$717)*1,('بيان العهد والتسويات'!$C208=المنصرف!$C$3:$C$717)*1,المنصرف!$J$3:$J$717)</f>
        <v>0</v>
      </c>
      <c r="AT208" s="160">
        <f>SUMPRODUCT((AT$3=المنصرف!$E$3:$E$717)*1,('بيان العهد والتسويات'!$C208=المنصرف!$C$3:$C$717)*1,المنصرف!$G$3:$G$717)</f>
        <v>0</v>
      </c>
      <c r="AU208" s="160">
        <f>SUMPRODUCT((AT$3=المنصرف!$E$3:$E$717)*1,('بيان العهد والتسويات'!$C208=المنصرف!$C$3:$C$717)*1,المنصرف!$J$3:$J$717)</f>
        <v>0</v>
      </c>
      <c r="AV208" s="160">
        <f>SUMPRODUCT((AV$3=المنصرف!$E$3:$E$717)*1,('بيان العهد والتسويات'!$C208=المنصرف!$C$3:$C$717)*1,المنصرف!$G$3:$G$717)</f>
        <v>0</v>
      </c>
      <c r="AW208" s="160">
        <f>SUMPRODUCT((AV$3=المنصرف!$E$3:$E$717)*1,('بيان العهد والتسويات'!$C208=المنصرف!$C$3:$C$717)*1,المنصرف!$J$3:$J$717)</f>
        <v>0</v>
      </c>
      <c r="AX208" s="160">
        <f>SUMPRODUCT((AX$3=المنصرف!$E$3:$E$717)*1,('بيان العهد والتسويات'!$C208=المنصرف!$C$3:$C$717)*1,المنصرف!$G$3:$G$717)</f>
        <v>0</v>
      </c>
      <c r="AY208" s="160">
        <f>SUMPRODUCT((AX$3=المنصرف!$E$3:$E$717)*1,('بيان العهد والتسويات'!$C208=المنصرف!$C$3:$C$717)*1,المنصرف!$J$3:$J$717)</f>
        <v>0</v>
      </c>
      <c r="AZ208" s="160">
        <f>SUMPRODUCT((AZ$3=المنصرف!$E$3:$E$717)*1,('بيان العهد والتسويات'!$C208=المنصرف!$C$3:$C$717)*1,المنصرف!$G$3:$G$717)</f>
        <v>0</v>
      </c>
      <c r="BA208" s="160">
        <f>SUMPRODUCT((AZ$3=المنصرف!$E$3:$E$717)*1,('بيان العهد والتسويات'!$C208=المنصرف!$C$3:$C$717)*1,المنصرف!$J$3:$J$717)</f>
        <v>0</v>
      </c>
      <c r="BB208" s="160">
        <f>SUMPRODUCT((BB$3=المنصرف!$E$3:$E$717)*1,('بيان العهد والتسويات'!$C208=المنصرف!$C$3:$C$717)*1,المنصرف!$G$3:$G$717)</f>
        <v>0</v>
      </c>
      <c r="BC208" s="160">
        <f>SUMPRODUCT((BB$3=المنصرف!$E$3:$E$717)*1,('بيان العهد والتسويات'!$C208=المنصرف!$C$3:$C$717)*1,المنصرف!$J$3:$J$717)</f>
        <v>0</v>
      </c>
      <c r="BD208" s="160">
        <f>SUMPRODUCT((BD$3=المنصرف!$E$3:$E$717)*1,('بيان العهد والتسويات'!$C208=المنصرف!$C$3:$C$717)*1,المنصرف!$G$3:$G$717)</f>
        <v>0</v>
      </c>
      <c r="BE208" s="160">
        <f>SUMPRODUCT((BD$3=المنصرف!$E$3:$E$717)*1,('بيان العهد والتسويات'!$C208=المنصرف!$C$3:$C$717)*1,المنصرف!$J$3:$J$717)</f>
        <v>0</v>
      </c>
      <c r="BF208" s="160">
        <f>SUMPRODUCT((BF$3=المنصرف!$E$3:$E$717)*1,('بيان العهد والتسويات'!$C208=المنصرف!$C$3:$C$717)*1,المنصرف!$G$3:$G$717)</f>
        <v>0</v>
      </c>
      <c r="BG208" s="160">
        <f>SUMPRODUCT((BF$3=المنصرف!$E$3:$E$717)*1,('بيان العهد والتسويات'!$C208=المنصرف!$C$3:$C$717)*1,المنصرف!$J$3:$J$717)</f>
        <v>0</v>
      </c>
      <c r="BH208" s="160">
        <f>SUMPRODUCT((BH$3=المنصرف!$E$3:$E$717)*1,('بيان العهد والتسويات'!$C208=المنصرف!$C$3:$C$717)*1,المنصرف!$G$3:$G$717)</f>
        <v>0</v>
      </c>
      <c r="BI208" s="160">
        <f>SUMPRODUCT((BH$3=المنصرف!$E$3:$E$717)*1,('بيان العهد والتسويات'!$C208=المنصرف!$C$3:$C$717)*1,المنصرف!$J$3:$J$717)</f>
        <v>0</v>
      </c>
      <c r="BJ208" s="160">
        <f>SUMPRODUCT((BJ$3=المنصرف!$E$3:$E$717)*1,('بيان العهد والتسويات'!$C208=المنصرف!$C$3:$C$717)*1,المنصرف!$G$3:$G$717)</f>
        <v>0</v>
      </c>
      <c r="BK208" s="160">
        <f>SUMPRODUCT((BJ$3=المنصرف!$E$3:$E$717)*1,('بيان العهد والتسويات'!$C208=المنصرف!$C$3:$C$717)*1,المنصرف!$J$3:$J$717)</f>
        <v>0</v>
      </c>
      <c r="BL208" s="160">
        <f>SUMPRODUCT((BL$3=المنصرف!$E$3:$E$717)*1,('بيان العهد والتسويات'!$C208=المنصرف!$C$3:$C$717)*1,المنصرف!$G$3:$G$717)</f>
        <v>0</v>
      </c>
      <c r="BM208" s="160">
        <f>SUMPRODUCT((BL$3=المنصرف!$E$3:$E$717)*1,('بيان العهد والتسويات'!$C208=المنصرف!$C$3:$C$717)*1,المنصرف!$J$3:$J$717)</f>
        <v>0</v>
      </c>
      <c r="BN208" s="160">
        <f>SUMPRODUCT((BN$3=المنصرف!$E$3:$E$717)*1,('بيان العهد والتسويات'!$C208=المنصرف!$C$3:$C$717)*1,المنصرف!$G$3:$G$717)</f>
        <v>0</v>
      </c>
      <c r="BO208" s="160">
        <f>SUMPRODUCT((BN$3=المنصرف!$E$3:$E$717)*1,('بيان العهد والتسويات'!$C208=المنصرف!$C$3:$C$717)*1,المنصرف!$J$3:$J$717)</f>
        <v>0</v>
      </c>
      <c r="BP208" s="160">
        <f>SUMPRODUCT((BP$3=المنصرف!$E$3:$E$717)*1,('بيان العهد والتسويات'!$C208=المنصرف!$C$3:$C$717)*1,المنصرف!$G$3:$G$717)</f>
        <v>0</v>
      </c>
      <c r="BQ208" s="160">
        <f>SUMPRODUCT((BP$3=المنصرف!$E$3:$E$717)*1,('بيان العهد والتسويات'!$C208=المنصرف!$C$3:$C$717)*1,المنصرف!$J$3:$J$717)</f>
        <v>0</v>
      </c>
      <c r="BR208" s="160">
        <f>SUMPRODUCT((BR$3=المنصرف!$E$3:$E$717)*1,('بيان العهد والتسويات'!$C208=المنصرف!$C$3:$C$717)*1,المنصرف!$G$3:$G$717)</f>
        <v>0</v>
      </c>
      <c r="BS208" s="160">
        <f>SUMPRODUCT((BR$3=المنصرف!$E$3:$E$717)*1,('بيان العهد والتسويات'!$C208=المنصرف!$C$3:$C$717)*1,المنصرف!$J$3:$J$717)</f>
        <v>0</v>
      </c>
      <c r="BT208" s="160">
        <f>SUMPRODUCT((BT$3=المنصرف!$E$3:$E$717)*1,('بيان العهد والتسويات'!$C208=المنصرف!$C$3:$C$717)*1,المنصرف!$G$3:$G$717)</f>
        <v>0</v>
      </c>
      <c r="BU208" s="160">
        <f>SUMPRODUCT((BT$3=المنصرف!$E$3:$E$717)*1,('بيان العهد والتسويات'!$C208=المنصرف!$C$3:$C$717)*1,المنصرف!$J$3:$J$717)</f>
        <v>0</v>
      </c>
      <c r="BV208" s="160">
        <f>SUMPRODUCT((BV$3=المنصرف!$E$3:$E$717)*1,('بيان العهد والتسويات'!$C208=المنصرف!$C$3:$C$717)*1,المنصرف!$G$3:$G$717)</f>
        <v>0</v>
      </c>
      <c r="BW208" s="160">
        <f>SUMPRODUCT((BV$3=المنصرف!$E$3:$E$717)*1,('بيان العهد والتسويات'!$C208=المنصرف!$C$3:$C$717)*1,المنصرف!$J$3:$J$717)</f>
        <v>0</v>
      </c>
      <c r="BX208" s="160">
        <f>SUMPRODUCT((BX$3=المنصرف!$E$3:$E$717)*1,('بيان العهد والتسويات'!$C208=المنصرف!$C$3:$C$717)*1,المنصرف!$G$3:$G$717)</f>
        <v>0</v>
      </c>
      <c r="BY208" s="160">
        <f>SUMPRODUCT((BX$3=المنصرف!$E$3:$E$717)*1,('بيان العهد والتسويات'!$C208=المنصرف!$C$3:$C$717)*1,المنصرف!$J$3:$J$717)</f>
        <v>0</v>
      </c>
      <c r="BZ208" s="160">
        <f>SUMPRODUCT((BZ$3=المنصرف!$E$3:$E$717)*1,('بيان العهد والتسويات'!$C208=المنصرف!$C$3:$C$717)*1,المنصرف!$G$3:$G$717)</f>
        <v>0</v>
      </c>
      <c r="CA208" s="160">
        <f>SUMPRODUCT((BZ$3=المنصرف!$E$3:$E$717)*1,('بيان العهد والتسويات'!$C208=المنصرف!$C$3:$C$717)*1,المنصرف!$J$3:$J$717)</f>
        <v>0</v>
      </c>
      <c r="CB208" s="160">
        <f>SUMPRODUCT((CB$3=المنصرف!$E$3:$E$717)*1,('بيان العهد والتسويات'!$C208=المنصرف!$C$3:$C$717)*1,المنصرف!$G$3:$G$717)</f>
        <v>0</v>
      </c>
      <c r="CC208" s="160">
        <f>SUMPRODUCT((CB$3=المنصرف!$E$3:$E$717)*1,('بيان العهد والتسويات'!$C208=المنصرف!$C$3:$C$717)*1,المنصرف!$J$3:$J$717)</f>
        <v>0</v>
      </c>
      <c r="CD208" s="160">
        <f>SUMPRODUCT((CD$3=المنصرف!$E$3:$E$717)*1,('بيان العهد والتسويات'!$C208=المنصرف!$C$3:$C$717)*1,المنصرف!$G$3:$G$717)</f>
        <v>0</v>
      </c>
      <c r="CE208" s="160">
        <f>SUMPRODUCT((CD$3=المنصرف!$E$3:$E$717)*1,('بيان العهد والتسويات'!$C208=المنصرف!$C$3:$C$717)*1,المنصرف!$J$3:$J$717)</f>
        <v>0</v>
      </c>
      <c r="CF208" s="160">
        <f>SUMPRODUCT((CF$3=المنصرف!$E$3:$E$717)*1,('بيان العهد والتسويات'!$C208=المنصرف!$C$3:$C$717)*1,المنصرف!$G$3:$G$717)</f>
        <v>0</v>
      </c>
      <c r="CG208" s="160">
        <f>SUMPRODUCT((CF$3=المنصرف!$E$3:$E$717)*1,('بيان العهد والتسويات'!$C208=المنصرف!$C$3:$C$717)*1,المنصرف!$J$3:$J$717)</f>
        <v>0</v>
      </c>
      <c r="CH208" s="160">
        <f>SUMPRODUCT((CH$3=المنصرف!$E$3:$E$717)*1,('بيان العهد والتسويات'!$C208=المنصرف!$C$3:$C$717)*1,المنصرف!$G$3:$G$717)</f>
        <v>0</v>
      </c>
      <c r="CI208" s="160">
        <f>SUMPRODUCT((CH$3=المنصرف!$E$3:$E$717)*1,('بيان العهد والتسويات'!$C208=المنصرف!$C$3:$C$717)*1,المنصرف!$J$3:$J$717)</f>
        <v>0</v>
      </c>
      <c r="CJ208" s="160">
        <f>SUMPRODUCT((CJ$3=المنصرف!$E$3:$E$717)*1,('بيان العهد والتسويات'!$C208=المنصرف!$C$3:$C$717)*1,المنصرف!$G$3:$G$717)</f>
        <v>0</v>
      </c>
      <c r="CK208" s="160">
        <f>SUMPRODUCT((CJ$3=المنصرف!$E$3:$E$717)*1,('بيان العهد والتسويات'!$C208=المنصرف!$C$3:$C$717)*1,المنصرف!$J$3:$J$717)</f>
        <v>0</v>
      </c>
      <c r="CL208" s="160">
        <f>SUMPRODUCT((CL$3=المنصرف!$E$3:$E$717)*1,('بيان العهد والتسويات'!$C208=المنصرف!$C$3:$C$717)*1,المنصرف!$G$3:$G$717)</f>
        <v>0</v>
      </c>
      <c r="CM208" s="160">
        <f>SUMPRODUCT((CL$3=المنصرف!$E$3:$E$717)*1,('بيان العهد والتسويات'!$C208=المنصرف!$C$3:$C$717)*1,المنصرف!$J$3:$J$717)</f>
        <v>0</v>
      </c>
      <c r="CN208" s="160">
        <f>SUMPRODUCT((CN$3=المنصرف!$E$3:$E$717)*1,('بيان العهد والتسويات'!$C208=المنصرف!$C$3:$C$717)*1,المنصرف!$G$3:$G$717)</f>
        <v>0</v>
      </c>
      <c r="CO208" s="160">
        <f>SUMPRODUCT((CN$3=المنصرف!$E$3:$E$717)*1,('بيان العهد والتسويات'!$C208=المنصرف!$C$3:$C$717)*1,المنصرف!$J$3:$J$717)</f>
        <v>0</v>
      </c>
      <c r="CP208" s="160">
        <f>SUMPRODUCT((CP$3=المنصرف!$E$3:$E$717)*1,('بيان العهد والتسويات'!$C208=المنصرف!$C$3:$C$717)*1,المنصرف!$G$3:$G$717)</f>
        <v>0</v>
      </c>
      <c r="CQ208" s="160">
        <f>SUMPRODUCT((CP$3=المنصرف!$E$3:$E$717)*1,('بيان العهد والتسويات'!$C208=المنصرف!$C$3:$C$717)*1,المنصرف!$J$3:$J$717)</f>
        <v>0</v>
      </c>
      <c r="CR208" s="160">
        <f>SUMPRODUCT((CR$3=المنصرف!$E$3:$E$717)*1,('بيان العهد والتسويات'!$C208=المنصرف!$C$3:$C$717)*1,المنصرف!$G$3:$G$717)</f>
        <v>0</v>
      </c>
      <c r="CS208" s="160">
        <f>SUMPRODUCT((CR$3=المنصرف!$E$3:$E$717)*1,('بيان العهد والتسويات'!$C208=المنصرف!$C$3:$C$717)*1,المنصرف!$J$3:$J$717)</f>
        <v>0</v>
      </c>
      <c r="CT208" s="160">
        <f>SUMPRODUCT((CT$3=المنصرف!$E$3:$E$717)*1,('بيان العهد والتسويات'!$C208=المنصرف!$C$3:$C$717)*1,المنصرف!$G$3:$G$717)</f>
        <v>0</v>
      </c>
      <c r="CU208" s="160">
        <f>SUMPRODUCT((CT$3=المنصرف!$E$3:$E$717)*1,('بيان العهد والتسويات'!$C208=المنصرف!$C$3:$C$717)*1,المنصرف!$J$3:$J$717)</f>
        <v>0</v>
      </c>
      <c r="CV208" s="160">
        <f>SUMPRODUCT((CV$3=المنصرف!$E$3:$E$717)*1,('بيان العهد والتسويات'!$C208=المنصرف!$C$3:$C$717)*1,المنصرف!$G$3:$G$717)</f>
        <v>0</v>
      </c>
      <c r="CW208" s="160">
        <f>SUMPRODUCT((CV$3=المنصرف!$E$3:$E$717)*1,('بيان العهد والتسويات'!$C208=المنصرف!$C$3:$C$717)*1,المنصرف!$J$3:$J$717)</f>
        <v>0</v>
      </c>
      <c r="CX208" s="160">
        <f>SUMPRODUCT((CX$3=المنصرف!$E$3:$E$717)*1,('بيان العهد والتسويات'!$C208=المنصرف!$C$3:$C$717)*1,المنصرف!$G$3:$G$717)</f>
        <v>0</v>
      </c>
      <c r="CY208" s="160">
        <f>SUMPRODUCT((CX$3=المنصرف!$E$3:$E$717)*1,('بيان العهد والتسويات'!$C208=المنصرف!$C$3:$C$717)*1,المنصرف!$J$3:$J$717)</f>
        <v>0</v>
      </c>
      <c r="CZ208" s="160">
        <f>SUMPRODUCT((CZ$3=المنصرف!$E$3:$E$717)*1,('بيان العهد والتسويات'!$C208=المنصرف!$C$3:$C$717)*1,المنصرف!$G$3:$G$717)</f>
        <v>0</v>
      </c>
      <c r="DA208" s="160">
        <f>SUMPRODUCT((CZ$3=المنصرف!$E$3:$E$717)*1,('بيان العهد والتسويات'!$C208=المنصرف!$C$3:$C$717)*1,المنصرف!$J$3:$J$717)</f>
        <v>0</v>
      </c>
    </row>
    <row r="209" spans="3:105" ht="20.25" x14ac:dyDescent="0.15">
      <c r="C209" s="134">
        <v>46041</v>
      </c>
      <c r="D209" s="121">
        <f>SUMPRODUCT(($D$3=المنصرف!$E$3:$E$717)*1,('بيان العهد والتسويات'!$C209=المنصرف!$C$3:$C$717)*1,المنصرف!$G$3:$G$717)</f>
        <v>0</v>
      </c>
      <c r="E209" s="122">
        <f>SUMPRODUCT(($D$3=المنصرف!$E$3:$E$717)*1,('بيان العهد والتسويات'!$C209=المنصرف!$C$3:$C$717)*1,المنصرف!$J$3:$J$717)</f>
        <v>0</v>
      </c>
      <c r="F209" s="124">
        <f>SUMPRODUCT(($F$3=المنصرف!$E$3:$E$717)*1,('بيان العهد والتسويات'!$C209=المنصرف!$C$3:$C$717)*1,المنصرف!$G$3:$G$717)</f>
        <v>0</v>
      </c>
      <c r="G209" s="123">
        <f>SUMPRODUCT(($F$3=المنصرف!$E$3:$E$717)*1,('بيان العهد والتسويات'!$C209=المنصرف!$C$3:$C$717)*1,المنصرف!$J$3:$J$717)</f>
        <v>0</v>
      </c>
      <c r="H209" s="121">
        <f>SUMPRODUCT(($H$3=المنصرف!$E$3:$E$717)*1,('بيان العهد والتسويات'!$C209=المنصرف!$C$3:$C$717)*1,المنصرف!$G$3:$G$717)</f>
        <v>0</v>
      </c>
      <c r="I209" s="122">
        <f>SUMPRODUCT(($H$3=المنصرف!$E$3:$E$717)*1,('بيان العهد والتسويات'!$C209=المنصرف!$C$3:$C$717)*1,المنصرف!$J$3:$J$717)</f>
        <v>0</v>
      </c>
      <c r="J209" s="124">
        <f>SUMPRODUCT(($J$3=المنصرف!$E$3:$E$717)*1,('بيان العهد والتسويات'!$C209=المنصرف!$C$3:$C$717)*1,المنصرف!$G$3:$G$717)</f>
        <v>0</v>
      </c>
      <c r="K209" s="123">
        <f>SUMPRODUCT(($J$3=المنصرف!$E$3:$E$717)*1,('بيان العهد والتسويات'!$C209=المنصرف!$C$3:$C$717)*1,المنصرف!$J$3:$J$717)</f>
        <v>0</v>
      </c>
      <c r="L209" s="121">
        <f>SUMPRODUCT(($L$3=المنصرف!$E$3:$E$717)*1,('بيان العهد والتسويات'!$C209=المنصرف!$C$3:$C$717)*1,المنصرف!$G$3:$G$717)</f>
        <v>0</v>
      </c>
      <c r="M209" s="122">
        <f>SUMPRODUCT(($L$3=المنصرف!$E$3:$E$717)*1,('بيان العهد والتسويات'!$C209=المنصرف!$C$3:$C$717)*1,المنصرف!$J$3:$J$717)</f>
        <v>0</v>
      </c>
      <c r="N209" s="124">
        <f>SUMPRODUCT(($N$3=المنصرف!$E$3:$E$717)*1,('بيان العهد والتسويات'!$C209=المنصرف!$C$3:$C$717)*1,المنصرف!$G$3:$G$717)</f>
        <v>0</v>
      </c>
      <c r="O209" s="123">
        <f>SUMPRODUCT(($N$3=المنصرف!$E$3:$E$717)*1,('بيان العهد والتسويات'!$C209=المنصرف!$C$3:$C$717)*1,المنصرف!$J$3:$J$717)</f>
        <v>0</v>
      </c>
      <c r="P209" s="121">
        <f>SUMPRODUCT(($P$3=المنصرف!$E$3:$E$717)*1,('بيان العهد والتسويات'!$C209=المنصرف!$C$3:$C$717)*1,المنصرف!$G$3:$G$717)</f>
        <v>0</v>
      </c>
      <c r="Q209" s="122">
        <f>SUMPRODUCT(($P$3=المنصرف!$E$3:$E$717)*1,('بيان العهد والتسويات'!$C209=المنصرف!$C$3:$C$717)*1,المنصرف!$J$3:$J$717)</f>
        <v>0</v>
      </c>
      <c r="R209" s="124">
        <f>SUMPRODUCT(($R$3=المنصرف!$E$3:$E$717)*1,('بيان العهد والتسويات'!$C209=المنصرف!$C$3:$C$717)*1,المنصرف!$G$3:$G$717)</f>
        <v>0</v>
      </c>
      <c r="S209" s="123">
        <f>SUMPRODUCT(($R$3=المنصرف!$E$3:$E$717)*1,('بيان العهد والتسويات'!$C209=المنصرف!$C$3:$C$717)*1,المنصرف!$J$3:$J$717)</f>
        <v>0</v>
      </c>
      <c r="T209" s="121">
        <f>SUMPRODUCT(($T$3=المنصرف!$E$3:$E$717)*1,('بيان العهد والتسويات'!$C209=المنصرف!$C$3:$C$717)*1,المنصرف!$G$3:$G$717)</f>
        <v>0</v>
      </c>
      <c r="U209" s="122">
        <f>SUMPRODUCT(($T$3=المنصرف!$E$3:$E$717)*1,('بيان العهد والتسويات'!$C209=المنصرف!$C$3:$C$717)*1,المنصرف!$J$3:$J$717)</f>
        <v>0</v>
      </c>
      <c r="V209" s="124">
        <f>SUMPRODUCT(($V$3=المنصرف!$E$3:$E$717)*1,('بيان العهد والتسويات'!$C209=المنصرف!$C$3:$C$717)*1,المنصرف!$G$3:$G$717)</f>
        <v>0</v>
      </c>
      <c r="W209" s="123">
        <f>SUMPRODUCT(($V$3=المنصرف!$E$3:$E$717)*1,('بيان العهد والتسويات'!$C209=المنصرف!$C$3:$C$717)*1,المنصرف!$J$3:$J$717)</f>
        <v>0</v>
      </c>
      <c r="X209" s="121">
        <f>SUMPRODUCT(($X$3=المنصرف!$E$3:$E$717)*1,('بيان العهد والتسويات'!$C209=المنصرف!$C$3:$C$717)*1,المنصرف!$G$3:$G$717)</f>
        <v>0</v>
      </c>
      <c r="Y209" s="122">
        <f>SUMPRODUCT(($X$3=المنصرف!$E$3:$E$717)*1,('بيان العهد والتسويات'!$C209=المنصرف!$C$3:$C$717)*1,المنصرف!$J$3:$J$717)</f>
        <v>0</v>
      </c>
      <c r="Z209" s="124">
        <f>SUMPRODUCT(($Z$3=المنصرف!$E$3:$E$717)*1,('بيان العهد والتسويات'!$C209=المنصرف!$C$3:$C$717)*1,المنصرف!$G$3:$G$717)</f>
        <v>0</v>
      </c>
      <c r="AA209" s="123">
        <f>SUMPRODUCT(($Z$3=المنصرف!$E$3:$E$717)*1,('بيان العهد والتسويات'!$C209=المنصرف!$C$3:$C$717)*1,المنصرف!$J$3:$J$717)</f>
        <v>0</v>
      </c>
      <c r="AB209" s="121">
        <f>SUMPRODUCT(($AB$3=المنصرف!$E$3:$E$717)*1,('بيان العهد والتسويات'!$C209=المنصرف!$C$3:$C$717)*1,المنصرف!$G$3:$G$717)</f>
        <v>0</v>
      </c>
      <c r="AC209" s="122">
        <f>SUMPRODUCT(($AB$3=المنصرف!$E$3:$E$717)*1,('بيان العهد والتسويات'!$C209=المنصرف!$C$3:$C$717)*1,المنصرف!$J$3:$J$717)</f>
        <v>0</v>
      </c>
      <c r="AD209" s="124">
        <f>SUMPRODUCT(($AD$3=المنصرف!$E$3:$E$717)*1,('بيان العهد والتسويات'!$C209=المنصرف!$C$3:$C$717)*1,المنصرف!$G$3:$G$717)</f>
        <v>0</v>
      </c>
      <c r="AE209" s="123">
        <f>SUMPRODUCT(($AD$3=المنصرف!$E$3:$E$717)*1,('بيان العهد والتسويات'!$C209=المنصرف!$C$3:$C$717)*1,المنصرف!$J$3:$J$717)</f>
        <v>0</v>
      </c>
      <c r="AF209" s="121">
        <f>SUMPRODUCT(($AF$3=المنصرف!$E$3:$E$717)*1,('بيان العهد والتسويات'!$C209=المنصرف!$C$3:$C$717)*1,المنصرف!$G$3:$G$717)</f>
        <v>0</v>
      </c>
      <c r="AG209" s="122">
        <f>SUMPRODUCT(($AF$3=المنصرف!$E$3:$E$717)*1,('بيان العهد والتسويات'!$C209=المنصرف!$C$3:$C$717)*1,المنصرف!$J$3:$J$717)</f>
        <v>0</v>
      </c>
      <c r="AH209" s="124">
        <f>SUMPRODUCT(($AH$3=المنصرف!$E$3:$E$717)*1,('بيان العهد والتسويات'!$C209=المنصرف!$C$3:$C$717)*1,المنصرف!$G$3:$G$717)</f>
        <v>0</v>
      </c>
      <c r="AI209" s="123">
        <f>SUMPRODUCT(($AH$3=المنصرف!$E$3:$E$717)*1,('بيان العهد والتسويات'!$C209=المنصرف!$C$3:$C$717)*1,المنصرف!$J$3:$J$717)</f>
        <v>0</v>
      </c>
      <c r="AJ209" s="145">
        <f>SUMPRODUCT((AJ$3=المنصرف!$E$3:$E$717)*1,('بيان العهد والتسويات'!$C209=المنصرف!$C$3:$C$717)*1,المنصرف!$G$3:$G$717)</f>
        <v>0</v>
      </c>
      <c r="AK209" s="145">
        <f>SUMPRODUCT((AJ$3=المنصرف!$E$3:$E$717)*1,('بيان العهد والتسويات'!$C209=المنصرف!$C$3:$C$717)*1,المنصرف!$J$3:$J$717)</f>
        <v>0</v>
      </c>
      <c r="AL209" s="161">
        <f>SUMPRODUCT((AL$3=المنصرف!$E$3:$E$717)*1,('بيان العهد والتسويات'!$C209=المنصرف!$C$3:$C$717)*1,المنصرف!$G$3:$G$717)</f>
        <v>0</v>
      </c>
      <c r="AM209" s="161">
        <f>SUMPRODUCT((AL$3=المنصرف!$E$3:$E$717)*1,('بيان العهد والتسويات'!$C209=المنصرف!$C$3:$C$717)*1,المنصرف!$J$3:$J$717)</f>
        <v>0</v>
      </c>
      <c r="AN209" s="160">
        <f>SUMPRODUCT((AN$3=المنصرف!$E$3:$E$717)*1,('بيان العهد والتسويات'!$C209=المنصرف!$C$3:$C$717)*1,المنصرف!$G$3:$G$717)</f>
        <v>0</v>
      </c>
      <c r="AO209" s="160">
        <f>SUMPRODUCT((AN$3=المنصرف!$E$3:$E$717)*1,('بيان العهد والتسويات'!$C209=المنصرف!$C$3:$C$717)*1,المنصرف!$J$3:$J$717)</f>
        <v>0</v>
      </c>
      <c r="AP209" s="160">
        <f>SUMPRODUCT((AP$3=المنصرف!$E$3:$E$717)*1,('بيان العهد والتسويات'!$C209=المنصرف!$C$3:$C$717)*1,المنصرف!$G$3:$G$717)</f>
        <v>0</v>
      </c>
      <c r="AQ209" s="160">
        <f>SUMPRODUCT((AP$3=المنصرف!$E$3:$E$717)*1,('بيان العهد والتسويات'!$C209=المنصرف!$C$3:$C$717)*1,المنصرف!$J$3:$J$717)</f>
        <v>0</v>
      </c>
      <c r="AR209" s="160">
        <f>SUMPRODUCT((AR$3=المنصرف!$E$3:$E$717)*1,('بيان العهد والتسويات'!$C209=المنصرف!$C$3:$C$717)*1,المنصرف!$G$3:$G$717)</f>
        <v>0</v>
      </c>
      <c r="AS209" s="160">
        <f>SUMPRODUCT((AR$3=المنصرف!$E$3:$E$717)*1,('بيان العهد والتسويات'!$C209=المنصرف!$C$3:$C$717)*1,المنصرف!$J$3:$J$717)</f>
        <v>0</v>
      </c>
      <c r="AT209" s="160">
        <f>SUMPRODUCT((AT$3=المنصرف!$E$3:$E$717)*1,('بيان العهد والتسويات'!$C209=المنصرف!$C$3:$C$717)*1,المنصرف!$G$3:$G$717)</f>
        <v>0</v>
      </c>
      <c r="AU209" s="160">
        <f>SUMPRODUCT((AT$3=المنصرف!$E$3:$E$717)*1,('بيان العهد والتسويات'!$C209=المنصرف!$C$3:$C$717)*1,المنصرف!$J$3:$J$717)</f>
        <v>0</v>
      </c>
      <c r="AV209" s="160">
        <f>SUMPRODUCT((AV$3=المنصرف!$E$3:$E$717)*1,('بيان العهد والتسويات'!$C209=المنصرف!$C$3:$C$717)*1,المنصرف!$G$3:$G$717)</f>
        <v>0</v>
      </c>
      <c r="AW209" s="160">
        <f>SUMPRODUCT((AV$3=المنصرف!$E$3:$E$717)*1,('بيان العهد والتسويات'!$C209=المنصرف!$C$3:$C$717)*1,المنصرف!$J$3:$J$717)</f>
        <v>0</v>
      </c>
      <c r="AX209" s="160">
        <f>SUMPRODUCT((AX$3=المنصرف!$E$3:$E$717)*1,('بيان العهد والتسويات'!$C209=المنصرف!$C$3:$C$717)*1,المنصرف!$G$3:$G$717)</f>
        <v>0</v>
      </c>
      <c r="AY209" s="160">
        <f>SUMPRODUCT((AX$3=المنصرف!$E$3:$E$717)*1,('بيان العهد والتسويات'!$C209=المنصرف!$C$3:$C$717)*1,المنصرف!$J$3:$J$717)</f>
        <v>0</v>
      </c>
      <c r="AZ209" s="160">
        <f>SUMPRODUCT((AZ$3=المنصرف!$E$3:$E$717)*1,('بيان العهد والتسويات'!$C209=المنصرف!$C$3:$C$717)*1,المنصرف!$G$3:$G$717)</f>
        <v>0</v>
      </c>
      <c r="BA209" s="160">
        <f>SUMPRODUCT((AZ$3=المنصرف!$E$3:$E$717)*1,('بيان العهد والتسويات'!$C209=المنصرف!$C$3:$C$717)*1,المنصرف!$J$3:$J$717)</f>
        <v>0</v>
      </c>
      <c r="BB209" s="160">
        <f>SUMPRODUCT((BB$3=المنصرف!$E$3:$E$717)*1,('بيان العهد والتسويات'!$C209=المنصرف!$C$3:$C$717)*1,المنصرف!$G$3:$G$717)</f>
        <v>0</v>
      </c>
      <c r="BC209" s="160">
        <f>SUMPRODUCT((BB$3=المنصرف!$E$3:$E$717)*1,('بيان العهد والتسويات'!$C209=المنصرف!$C$3:$C$717)*1,المنصرف!$J$3:$J$717)</f>
        <v>0</v>
      </c>
      <c r="BD209" s="160">
        <f>SUMPRODUCT((BD$3=المنصرف!$E$3:$E$717)*1,('بيان العهد والتسويات'!$C209=المنصرف!$C$3:$C$717)*1,المنصرف!$G$3:$G$717)</f>
        <v>0</v>
      </c>
      <c r="BE209" s="160">
        <f>SUMPRODUCT((BD$3=المنصرف!$E$3:$E$717)*1,('بيان العهد والتسويات'!$C209=المنصرف!$C$3:$C$717)*1,المنصرف!$J$3:$J$717)</f>
        <v>0</v>
      </c>
      <c r="BF209" s="160">
        <f>SUMPRODUCT((BF$3=المنصرف!$E$3:$E$717)*1,('بيان العهد والتسويات'!$C209=المنصرف!$C$3:$C$717)*1,المنصرف!$G$3:$G$717)</f>
        <v>0</v>
      </c>
      <c r="BG209" s="160">
        <f>SUMPRODUCT((BF$3=المنصرف!$E$3:$E$717)*1,('بيان العهد والتسويات'!$C209=المنصرف!$C$3:$C$717)*1,المنصرف!$J$3:$J$717)</f>
        <v>0</v>
      </c>
      <c r="BH209" s="160">
        <f>SUMPRODUCT((BH$3=المنصرف!$E$3:$E$717)*1,('بيان العهد والتسويات'!$C209=المنصرف!$C$3:$C$717)*1,المنصرف!$G$3:$G$717)</f>
        <v>0</v>
      </c>
      <c r="BI209" s="160">
        <f>SUMPRODUCT((BH$3=المنصرف!$E$3:$E$717)*1,('بيان العهد والتسويات'!$C209=المنصرف!$C$3:$C$717)*1,المنصرف!$J$3:$J$717)</f>
        <v>0</v>
      </c>
      <c r="BJ209" s="160">
        <f>SUMPRODUCT((BJ$3=المنصرف!$E$3:$E$717)*1,('بيان العهد والتسويات'!$C209=المنصرف!$C$3:$C$717)*1,المنصرف!$G$3:$G$717)</f>
        <v>0</v>
      </c>
      <c r="BK209" s="160">
        <f>SUMPRODUCT((BJ$3=المنصرف!$E$3:$E$717)*1,('بيان العهد والتسويات'!$C209=المنصرف!$C$3:$C$717)*1,المنصرف!$J$3:$J$717)</f>
        <v>0</v>
      </c>
      <c r="BL209" s="160">
        <f>SUMPRODUCT((BL$3=المنصرف!$E$3:$E$717)*1,('بيان العهد والتسويات'!$C209=المنصرف!$C$3:$C$717)*1,المنصرف!$G$3:$G$717)</f>
        <v>0</v>
      </c>
      <c r="BM209" s="160">
        <f>SUMPRODUCT((BL$3=المنصرف!$E$3:$E$717)*1,('بيان العهد والتسويات'!$C209=المنصرف!$C$3:$C$717)*1,المنصرف!$J$3:$J$717)</f>
        <v>0</v>
      </c>
      <c r="BN209" s="160">
        <f>SUMPRODUCT((BN$3=المنصرف!$E$3:$E$717)*1,('بيان العهد والتسويات'!$C209=المنصرف!$C$3:$C$717)*1,المنصرف!$G$3:$G$717)</f>
        <v>0</v>
      </c>
      <c r="BO209" s="160">
        <f>SUMPRODUCT((BN$3=المنصرف!$E$3:$E$717)*1,('بيان العهد والتسويات'!$C209=المنصرف!$C$3:$C$717)*1,المنصرف!$J$3:$J$717)</f>
        <v>0</v>
      </c>
      <c r="BP209" s="160">
        <f>SUMPRODUCT((BP$3=المنصرف!$E$3:$E$717)*1,('بيان العهد والتسويات'!$C209=المنصرف!$C$3:$C$717)*1,المنصرف!$G$3:$G$717)</f>
        <v>0</v>
      </c>
      <c r="BQ209" s="160">
        <f>SUMPRODUCT((BP$3=المنصرف!$E$3:$E$717)*1,('بيان العهد والتسويات'!$C209=المنصرف!$C$3:$C$717)*1,المنصرف!$J$3:$J$717)</f>
        <v>0</v>
      </c>
      <c r="BR209" s="160">
        <f>SUMPRODUCT((BR$3=المنصرف!$E$3:$E$717)*1,('بيان العهد والتسويات'!$C209=المنصرف!$C$3:$C$717)*1,المنصرف!$G$3:$G$717)</f>
        <v>0</v>
      </c>
      <c r="BS209" s="160">
        <f>SUMPRODUCT((BR$3=المنصرف!$E$3:$E$717)*1,('بيان العهد والتسويات'!$C209=المنصرف!$C$3:$C$717)*1,المنصرف!$J$3:$J$717)</f>
        <v>0</v>
      </c>
      <c r="BT209" s="160">
        <f>SUMPRODUCT((BT$3=المنصرف!$E$3:$E$717)*1,('بيان العهد والتسويات'!$C209=المنصرف!$C$3:$C$717)*1,المنصرف!$G$3:$G$717)</f>
        <v>0</v>
      </c>
      <c r="BU209" s="160">
        <f>SUMPRODUCT((BT$3=المنصرف!$E$3:$E$717)*1,('بيان العهد والتسويات'!$C209=المنصرف!$C$3:$C$717)*1,المنصرف!$J$3:$J$717)</f>
        <v>0</v>
      </c>
      <c r="BV209" s="160">
        <f>SUMPRODUCT((BV$3=المنصرف!$E$3:$E$717)*1,('بيان العهد والتسويات'!$C209=المنصرف!$C$3:$C$717)*1,المنصرف!$G$3:$G$717)</f>
        <v>0</v>
      </c>
      <c r="BW209" s="160">
        <f>SUMPRODUCT((BV$3=المنصرف!$E$3:$E$717)*1,('بيان العهد والتسويات'!$C209=المنصرف!$C$3:$C$717)*1,المنصرف!$J$3:$J$717)</f>
        <v>0</v>
      </c>
      <c r="BX209" s="160">
        <f>SUMPRODUCT((BX$3=المنصرف!$E$3:$E$717)*1,('بيان العهد والتسويات'!$C209=المنصرف!$C$3:$C$717)*1,المنصرف!$G$3:$G$717)</f>
        <v>0</v>
      </c>
      <c r="BY209" s="160">
        <f>SUMPRODUCT((BX$3=المنصرف!$E$3:$E$717)*1,('بيان العهد والتسويات'!$C209=المنصرف!$C$3:$C$717)*1,المنصرف!$J$3:$J$717)</f>
        <v>0</v>
      </c>
      <c r="BZ209" s="160">
        <f>SUMPRODUCT((BZ$3=المنصرف!$E$3:$E$717)*1,('بيان العهد والتسويات'!$C209=المنصرف!$C$3:$C$717)*1,المنصرف!$G$3:$G$717)</f>
        <v>0</v>
      </c>
      <c r="CA209" s="160">
        <f>SUMPRODUCT((BZ$3=المنصرف!$E$3:$E$717)*1,('بيان العهد والتسويات'!$C209=المنصرف!$C$3:$C$717)*1,المنصرف!$J$3:$J$717)</f>
        <v>0</v>
      </c>
      <c r="CB209" s="160">
        <f>SUMPRODUCT((CB$3=المنصرف!$E$3:$E$717)*1,('بيان العهد والتسويات'!$C209=المنصرف!$C$3:$C$717)*1,المنصرف!$G$3:$G$717)</f>
        <v>0</v>
      </c>
      <c r="CC209" s="160">
        <f>SUMPRODUCT((CB$3=المنصرف!$E$3:$E$717)*1,('بيان العهد والتسويات'!$C209=المنصرف!$C$3:$C$717)*1,المنصرف!$J$3:$J$717)</f>
        <v>0</v>
      </c>
      <c r="CD209" s="160">
        <f>SUMPRODUCT((CD$3=المنصرف!$E$3:$E$717)*1,('بيان العهد والتسويات'!$C209=المنصرف!$C$3:$C$717)*1,المنصرف!$G$3:$G$717)</f>
        <v>0</v>
      </c>
      <c r="CE209" s="160">
        <f>SUMPRODUCT((CD$3=المنصرف!$E$3:$E$717)*1,('بيان العهد والتسويات'!$C209=المنصرف!$C$3:$C$717)*1,المنصرف!$J$3:$J$717)</f>
        <v>0</v>
      </c>
      <c r="CF209" s="160">
        <f>SUMPRODUCT((CF$3=المنصرف!$E$3:$E$717)*1,('بيان العهد والتسويات'!$C209=المنصرف!$C$3:$C$717)*1,المنصرف!$G$3:$G$717)</f>
        <v>0</v>
      </c>
      <c r="CG209" s="160">
        <f>SUMPRODUCT((CF$3=المنصرف!$E$3:$E$717)*1,('بيان العهد والتسويات'!$C209=المنصرف!$C$3:$C$717)*1,المنصرف!$J$3:$J$717)</f>
        <v>0</v>
      </c>
      <c r="CH209" s="160">
        <f>SUMPRODUCT((CH$3=المنصرف!$E$3:$E$717)*1,('بيان العهد والتسويات'!$C209=المنصرف!$C$3:$C$717)*1,المنصرف!$G$3:$G$717)</f>
        <v>0</v>
      </c>
      <c r="CI209" s="160">
        <f>SUMPRODUCT((CH$3=المنصرف!$E$3:$E$717)*1,('بيان العهد والتسويات'!$C209=المنصرف!$C$3:$C$717)*1,المنصرف!$J$3:$J$717)</f>
        <v>0</v>
      </c>
      <c r="CJ209" s="160">
        <f>SUMPRODUCT((CJ$3=المنصرف!$E$3:$E$717)*1,('بيان العهد والتسويات'!$C209=المنصرف!$C$3:$C$717)*1,المنصرف!$G$3:$G$717)</f>
        <v>0</v>
      </c>
      <c r="CK209" s="160">
        <f>SUMPRODUCT((CJ$3=المنصرف!$E$3:$E$717)*1,('بيان العهد والتسويات'!$C209=المنصرف!$C$3:$C$717)*1,المنصرف!$J$3:$J$717)</f>
        <v>0</v>
      </c>
      <c r="CL209" s="160">
        <f>SUMPRODUCT((CL$3=المنصرف!$E$3:$E$717)*1,('بيان العهد والتسويات'!$C209=المنصرف!$C$3:$C$717)*1,المنصرف!$G$3:$G$717)</f>
        <v>0</v>
      </c>
      <c r="CM209" s="160">
        <f>SUMPRODUCT((CL$3=المنصرف!$E$3:$E$717)*1,('بيان العهد والتسويات'!$C209=المنصرف!$C$3:$C$717)*1,المنصرف!$J$3:$J$717)</f>
        <v>0</v>
      </c>
      <c r="CN209" s="160">
        <f>SUMPRODUCT((CN$3=المنصرف!$E$3:$E$717)*1,('بيان العهد والتسويات'!$C209=المنصرف!$C$3:$C$717)*1,المنصرف!$G$3:$G$717)</f>
        <v>0</v>
      </c>
      <c r="CO209" s="160">
        <f>SUMPRODUCT((CN$3=المنصرف!$E$3:$E$717)*1,('بيان العهد والتسويات'!$C209=المنصرف!$C$3:$C$717)*1,المنصرف!$J$3:$J$717)</f>
        <v>0</v>
      </c>
      <c r="CP209" s="160">
        <f>SUMPRODUCT((CP$3=المنصرف!$E$3:$E$717)*1,('بيان العهد والتسويات'!$C209=المنصرف!$C$3:$C$717)*1,المنصرف!$G$3:$G$717)</f>
        <v>0</v>
      </c>
      <c r="CQ209" s="160">
        <f>SUMPRODUCT((CP$3=المنصرف!$E$3:$E$717)*1,('بيان العهد والتسويات'!$C209=المنصرف!$C$3:$C$717)*1,المنصرف!$J$3:$J$717)</f>
        <v>0</v>
      </c>
      <c r="CR209" s="160">
        <f>SUMPRODUCT((CR$3=المنصرف!$E$3:$E$717)*1,('بيان العهد والتسويات'!$C209=المنصرف!$C$3:$C$717)*1,المنصرف!$G$3:$G$717)</f>
        <v>0</v>
      </c>
      <c r="CS209" s="160">
        <f>SUMPRODUCT((CR$3=المنصرف!$E$3:$E$717)*1,('بيان العهد والتسويات'!$C209=المنصرف!$C$3:$C$717)*1,المنصرف!$J$3:$J$717)</f>
        <v>0</v>
      </c>
      <c r="CT209" s="160">
        <f>SUMPRODUCT((CT$3=المنصرف!$E$3:$E$717)*1,('بيان العهد والتسويات'!$C209=المنصرف!$C$3:$C$717)*1,المنصرف!$G$3:$G$717)</f>
        <v>0</v>
      </c>
      <c r="CU209" s="160">
        <f>SUMPRODUCT((CT$3=المنصرف!$E$3:$E$717)*1,('بيان العهد والتسويات'!$C209=المنصرف!$C$3:$C$717)*1,المنصرف!$J$3:$J$717)</f>
        <v>0</v>
      </c>
      <c r="CV209" s="160">
        <f>SUMPRODUCT((CV$3=المنصرف!$E$3:$E$717)*1,('بيان العهد والتسويات'!$C209=المنصرف!$C$3:$C$717)*1,المنصرف!$G$3:$G$717)</f>
        <v>0</v>
      </c>
      <c r="CW209" s="160">
        <f>SUMPRODUCT((CV$3=المنصرف!$E$3:$E$717)*1,('بيان العهد والتسويات'!$C209=المنصرف!$C$3:$C$717)*1,المنصرف!$J$3:$J$717)</f>
        <v>0</v>
      </c>
      <c r="CX209" s="160">
        <f>SUMPRODUCT((CX$3=المنصرف!$E$3:$E$717)*1,('بيان العهد والتسويات'!$C209=المنصرف!$C$3:$C$717)*1,المنصرف!$G$3:$G$717)</f>
        <v>0</v>
      </c>
      <c r="CY209" s="160">
        <f>SUMPRODUCT((CX$3=المنصرف!$E$3:$E$717)*1,('بيان العهد والتسويات'!$C209=المنصرف!$C$3:$C$717)*1,المنصرف!$J$3:$J$717)</f>
        <v>0</v>
      </c>
      <c r="CZ209" s="160">
        <f>SUMPRODUCT((CZ$3=المنصرف!$E$3:$E$717)*1,('بيان العهد والتسويات'!$C209=المنصرف!$C$3:$C$717)*1,المنصرف!$G$3:$G$717)</f>
        <v>0</v>
      </c>
      <c r="DA209" s="160">
        <f>SUMPRODUCT((CZ$3=المنصرف!$E$3:$E$717)*1,('بيان العهد والتسويات'!$C209=المنصرف!$C$3:$C$717)*1,المنصرف!$J$3:$J$717)</f>
        <v>0</v>
      </c>
    </row>
    <row r="210" spans="3:105" ht="20.25" x14ac:dyDescent="0.15">
      <c r="C210" s="134">
        <v>46042</v>
      </c>
      <c r="D210" s="121">
        <f>SUMPRODUCT(($D$3=المنصرف!$E$3:$E$717)*1,('بيان العهد والتسويات'!$C210=المنصرف!$C$3:$C$717)*1,المنصرف!$G$3:$G$717)</f>
        <v>0</v>
      </c>
      <c r="E210" s="122">
        <f>SUMPRODUCT(($D$3=المنصرف!$E$3:$E$717)*1,('بيان العهد والتسويات'!$C210=المنصرف!$C$3:$C$717)*1,المنصرف!$J$3:$J$717)</f>
        <v>0</v>
      </c>
      <c r="F210" s="124">
        <f>SUMPRODUCT(($F$3=المنصرف!$E$3:$E$717)*1,('بيان العهد والتسويات'!$C210=المنصرف!$C$3:$C$717)*1,المنصرف!$G$3:$G$717)</f>
        <v>0</v>
      </c>
      <c r="G210" s="123">
        <f>SUMPRODUCT(($F$3=المنصرف!$E$3:$E$717)*1,('بيان العهد والتسويات'!$C210=المنصرف!$C$3:$C$717)*1,المنصرف!$J$3:$J$717)</f>
        <v>0</v>
      </c>
      <c r="H210" s="121">
        <f>SUMPRODUCT(($H$3=المنصرف!$E$3:$E$717)*1,('بيان العهد والتسويات'!$C210=المنصرف!$C$3:$C$717)*1,المنصرف!$G$3:$G$717)</f>
        <v>0</v>
      </c>
      <c r="I210" s="122">
        <f>SUMPRODUCT(($H$3=المنصرف!$E$3:$E$717)*1,('بيان العهد والتسويات'!$C210=المنصرف!$C$3:$C$717)*1,المنصرف!$J$3:$J$717)</f>
        <v>0</v>
      </c>
      <c r="J210" s="124">
        <f>SUMPRODUCT(($J$3=المنصرف!$E$3:$E$717)*1,('بيان العهد والتسويات'!$C210=المنصرف!$C$3:$C$717)*1,المنصرف!$G$3:$G$717)</f>
        <v>0</v>
      </c>
      <c r="K210" s="123">
        <f>SUMPRODUCT(($J$3=المنصرف!$E$3:$E$717)*1,('بيان العهد والتسويات'!$C210=المنصرف!$C$3:$C$717)*1,المنصرف!$J$3:$J$717)</f>
        <v>0</v>
      </c>
      <c r="L210" s="121">
        <f>SUMPRODUCT(($L$3=المنصرف!$E$3:$E$717)*1,('بيان العهد والتسويات'!$C210=المنصرف!$C$3:$C$717)*1,المنصرف!$G$3:$G$717)</f>
        <v>0</v>
      </c>
      <c r="M210" s="122">
        <f>SUMPRODUCT(($L$3=المنصرف!$E$3:$E$717)*1,('بيان العهد والتسويات'!$C210=المنصرف!$C$3:$C$717)*1,المنصرف!$J$3:$J$717)</f>
        <v>0</v>
      </c>
      <c r="N210" s="124">
        <f>SUMPRODUCT(($N$3=المنصرف!$E$3:$E$717)*1,('بيان العهد والتسويات'!$C210=المنصرف!$C$3:$C$717)*1,المنصرف!$G$3:$G$717)</f>
        <v>0</v>
      </c>
      <c r="O210" s="123">
        <f>SUMPRODUCT(($N$3=المنصرف!$E$3:$E$717)*1,('بيان العهد والتسويات'!$C210=المنصرف!$C$3:$C$717)*1,المنصرف!$J$3:$J$717)</f>
        <v>0</v>
      </c>
      <c r="P210" s="121">
        <f>SUMPRODUCT(($P$3=المنصرف!$E$3:$E$717)*1,('بيان العهد والتسويات'!$C210=المنصرف!$C$3:$C$717)*1,المنصرف!$G$3:$G$717)</f>
        <v>0</v>
      </c>
      <c r="Q210" s="122">
        <f>SUMPRODUCT(($P$3=المنصرف!$E$3:$E$717)*1,('بيان العهد والتسويات'!$C210=المنصرف!$C$3:$C$717)*1,المنصرف!$J$3:$J$717)</f>
        <v>0</v>
      </c>
      <c r="R210" s="124">
        <f>SUMPRODUCT(($R$3=المنصرف!$E$3:$E$717)*1,('بيان العهد والتسويات'!$C210=المنصرف!$C$3:$C$717)*1,المنصرف!$G$3:$G$717)</f>
        <v>0</v>
      </c>
      <c r="S210" s="123">
        <f>SUMPRODUCT(($R$3=المنصرف!$E$3:$E$717)*1,('بيان العهد والتسويات'!$C210=المنصرف!$C$3:$C$717)*1,المنصرف!$J$3:$J$717)</f>
        <v>0</v>
      </c>
      <c r="T210" s="121">
        <f>SUMPRODUCT(($T$3=المنصرف!$E$3:$E$717)*1,('بيان العهد والتسويات'!$C210=المنصرف!$C$3:$C$717)*1,المنصرف!$G$3:$G$717)</f>
        <v>0</v>
      </c>
      <c r="U210" s="122">
        <f>SUMPRODUCT(($T$3=المنصرف!$E$3:$E$717)*1,('بيان العهد والتسويات'!$C210=المنصرف!$C$3:$C$717)*1,المنصرف!$J$3:$J$717)</f>
        <v>0</v>
      </c>
      <c r="V210" s="124">
        <f>SUMPRODUCT(($V$3=المنصرف!$E$3:$E$717)*1,('بيان العهد والتسويات'!$C210=المنصرف!$C$3:$C$717)*1,المنصرف!$G$3:$G$717)</f>
        <v>0</v>
      </c>
      <c r="W210" s="123">
        <f>SUMPRODUCT(($V$3=المنصرف!$E$3:$E$717)*1,('بيان العهد والتسويات'!$C210=المنصرف!$C$3:$C$717)*1,المنصرف!$J$3:$J$717)</f>
        <v>0</v>
      </c>
      <c r="X210" s="121">
        <f>SUMPRODUCT(($X$3=المنصرف!$E$3:$E$717)*1,('بيان العهد والتسويات'!$C210=المنصرف!$C$3:$C$717)*1,المنصرف!$G$3:$G$717)</f>
        <v>0</v>
      </c>
      <c r="Y210" s="122">
        <f>SUMPRODUCT(($X$3=المنصرف!$E$3:$E$717)*1,('بيان العهد والتسويات'!$C210=المنصرف!$C$3:$C$717)*1,المنصرف!$J$3:$J$717)</f>
        <v>0</v>
      </c>
      <c r="Z210" s="124">
        <f>SUMPRODUCT(($Z$3=المنصرف!$E$3:$E$717)*1,('بيان العهد والتسويات'!$C210=المنصرف!$C$3:$C$717)*1,المنصرف!$G$3:$G$717)</f>
        <v>0</v>
      </c>
      <c r="AA210" s="123">
        <f>SUMPRODUCT(($Z$3=المنصرف!$E$3:$E$717)*1,('بيان العهد والتسويات'!$C210=المنصرف!$C$3:$C$717)*1,المنصرف!$J$3:$J$717)</f>
        <v>0</v>
      </c>
      <c r="AB210" s="121">
        <f>SUMPRODUCT(($AB$3=المنصرف!$E$3:$E$717)*1,('بيان العهد والتسويات'!$C210=المنصرف!$C$3:$C$717)*1,المنصرف!$G$3:$G$717)</f>
        <v>0</v>
      </c>
      <c r="AC210" s="122">
        <f>SUMPRODUCT(($AB$3=المنصرف!$E$3:$E$717)*1,('بيان العهد والتسويات'!$C210=المنصرف!$C$3:$C$717)*1,المنصرف!$J$3:$J$717)</f>
        <v>0</v>
      </c>
      <c r="AD210" s="124">
        <f>SUMPRODUCT(($AD$3=المنصرف!$E$3:$E$717)*1,('بيان العهد والتسويات'!$C210=المنصرف!$C$3:$C$717)*1,المنصرف!$G$3:$G$717)</f>
        <v>0</v>
      </c>
      <c r="AE210" s="123">
        <f>SUMPRODUCT(($AD$3=المنصرف!$E$3:$E$717)*1,('بيان العهد والتسويات'!$C210=المنصرف!$C$3:$C$717)*1,المنصرف!$J$3:$J$717)</f>
        <v>0</v>
      </c>
      <c r="AF210" s="121">
        <f>SUMPRODUCT(($AF$3=المنصرف!$E$3:$E$717)*1,('بيان العهد والتسويات'!$C210=المنصرف!$C$3:$C$717)*1,المنصرف!$G$3:$G$717)</f>
        <v>0</v>
      </c>
      <c r="AG210" s="122">
        <f>SUMPRODUCT(($AF$3=المنصرف!$E$3:$E$717)*1,('بيان العهد والتسويات'!$C210=المنصرف!$C$3:$C$717)*1,المنصرف!$J$3:$J$717)</f>
        <v>0</v>
      </c>
      <c r="AH210" s="124">
        <f>SUMPRODUCT(($AH$3=المنصرف!$E$3:$E$717)*1,('بيان العهد والتسويات'!$C210=المنصرف!$C$3:$C$717)*1,المنصرف!$G$3:$G$717)</f>
        <v>0</v>
      </c>
      <c r="AI210" s="123">
        <f>SUMPRODUCT(($AH$3=المنصرف!$E$3:$E$717)*1,('بيان العهد والتسويات'!$C210=المنصرف!$C$3:$C$717)*1,المنصرف!$J$3:$J$717)</f>
        <v>0</v>
      </c>
      <c r="AJ210" s="145">
        <f>SUMPRODUCT((AJ$3=المنصرف!$E$3:$E$717)*1,('بيان العهد والتسويات'!$C210=المنصرف!$C$3:$C$717)*1,المنصرف!$G$3:$G$717)</f>
        <v>0</v>
      </c>
      <c r="AK210" s="145">
        <f>SUMPRODUCT((AJ$3=المنصرف!$E$3:$E$717)*1,('بيان العهد والتسويات'!$C210=المنصرف!$C$3:$C$717)*1,المنصرف!$J$3:$J$717)</f>
        <v>0</v>
      </c>
      <c r="AL210" s="161">
        <f>SUMPRODUCT((AL$3=المنصرف!$E$3:$E$717)*1,('بيان العهد والتسويات'!$C210=المنصرف!$C$3:$C$717)*1,المنصرف!$G$3:$G$717)</f>
        <v>0</v>
      </c>
      <c r="AM210" s="161">
        <f>SUMPRODUCT((AL$3=المنصرف!$E$3:$E$717)*1,('بيان العهد والتسويات'!$C210=المنصرف!$C$3:$C$717)*1,المنصرف!$J$3:$J$717)</f>
        <v>0</v>
      </c>
      <c r="AN210" s="160">
        <f>SUMPRODUCT((AN$3=المنصرف!$E$3:$E$717)*1,('بيان العهد والتسويات'!$C210=المنصرف!$C$3:$C$717)*1,المنصرف!$G$3:$G$717)</f>
        <v>0</v>
      </c>
      <c r="AO210" s="160">
        <f>SUMPRODUCT((AN$3=المنصرف!$E$3:$E$717)*1,('بيان العهد والتسويات'!$C210=المنصرف!$C$3:$C$717)*1,المنصرف!$J$3:$J$717)</f>
        <v>0</v>
      </c>
      <c r="AP210" s="160">
        <f>SUMPRODUCT((AP$3=المنصرف!$E$3:$E$717)*1,('بيان العهد والتسويات'!$C210=المنصرف!$C$3:$C$717)*1,المنصرف!$G$3:$G$717)</f>
        <v>0</v>
      </c>
      <c r="AQ210" s="160">
        <f>SUMPRODUCT((AP$3=المنصرف!$E$3:$E$717)*1,('بيان العهد والتسويات'!$C210=المنصرف!$C$3:$C$717)*1,المنصرف!$J$3:$J$717)</f>
        <v>0</v>
      </c>
      <c r="AR210" s="160">
        <f>SUMPRODUCT((AR$3=المنصرف!$E$3:$E$717)*1,('بيان العهد والتسويات'!$C210=المنصرف!$C$3:$C$717)*1,المنصرف!$G$3:$G$717)</f>
        <v>0</v>
      </c>
      <c r="AS210" s="160">
        <f>SUMPRODUCT((AR$3=المنصرف!$E$3:$E$717)*1,('بيان العهد والتسويات'!$C210=المنصرف!$C$3:$C$717)*1,المنصرف!$J$3:$J$717)</f>
        <v>0</v>
      </c>
      <c r="AT210" s="160">
        <f>SUMPRODUCT((AT$3=المنصرف!$E$3:$E$717)*1,('بيان العهد والتسويات'!$C210=المنصرف!$C$3:$C$717)*1,المنصرف!$G$3:$G$717)</f>
        <v>0</v>
      </c>
      <c r="AU210" s="160">
        <f>SUMPRODUCT((AT$3=المنصرف!$E$3:$E$717)*1,('بيان العهد والتسويات'!$C210=المنصرف!$C$3:$C$717)*1,المنصرف!$J$3:$J$717)</f>
        <v>0</v>
      </c>
      <c r="AV210" s="160">
        <f>SUMPRODUCT((AV$3=المنصرف!$E$3:$E$717)*1,('بيان العهد والتسويات'!$C210=المنصرف!$C$3:$C$717)*1,المنصرف!$G$3:$G$717)</f>
        <v>0</v>
      </c>
      <c r="AW210" s="160">
        <f>SUMPRODUCT((AV$3=المنصرف!$E$3:$E$717)*1,('بيان العهد والتسويات'!$C210=المنصرف!$C$3:$C$717)*1,المنصرف!$J$3:$J$717)</f>
        <v>0</v>
      </c>
      <c r="AX210" s="160">
        <f>SUMPRODUCT((AX$3=المنصرف!$E$3:$E$717)*1,('بيان العهد والتسويات'!$C210=المنصرف!$C$3:$C$717)*1,المنصرف!$G$3:$G$717)</f>
        <v>0</v>
      </c>
      <c r="AY210" s="160">
        <f>SUMPRODUCT((AX$3=المنصرف!$E$3:$E$717)*1,('بيان العهد والتسويات'!$C210=المنصرف!$C$3:$C$717)*1,المنصرف!$J$3:$J$717)</f>
        <v>0</v>
      </c>
      <c r="AZ210" s="160">
        <f>SUMPRODUCT((AZ$3=المنصرف!$E$3:$E$717)*1,('بيان العهد والتسويات'!$C210=المنصرف!$C$3:$C$717)*1,المنصرف!$G$3:$G$717)</f>
        <v>0</v>
      </c>
      <c r="BA210" s="160">
        <f>SUMPRODUCT((AZ$3=المنصرف!$E$3:$E$717)*1,('بيان العهد والتسويات'!$C210=المنصرف!$C$3:$C$717)*1,المنصرف!$J$3:$J$717)</f>
        <v>0</v>
      </c>
      <c r="BB210" s="160">
        <f>SUMPRODUCT((BB$3=المنصرف!$E$3:$E$717)*1,('بيان العهد والتسويات'!$C210=المنصرف!$C$3:$C$717)*1,المنصرف!$G$3:$G$717)</f>
        <v>0</v>
      </c>
      <c r="BC210" s="160">
        <f>SUMPRODUCT((BB$3=المنصرف!$E$3:$E$717)*1,('بيان العهد والتسويات'!$C210=المنصرف!$C$3:$C$717)*1,المنصرف!$J$3:$J$717)</f>
        <v>0</v>
      </c>
      <c r="BD210" s="160">
        <f>SUMPRODUCT((BD$3=المنصرف!$E$3:$E$717)*1,('بيان العهد والتسويات'!$C210=المنصرف!$C$3:$C$717)*1,المنصرف!$G$3:$G$717)</f>
        <v>0</v>
      </c>
      <c r="BE210" s="160">
        <f>SUMPRODUCT((BD$3=المنصرف!$E$3:$E$717)*1,('بيان العهد والتسويات'!$C210=المنصرف!$C$3:$C$717)*1,المنصرف!$J$3:$J$717)</f>
        <v>0</v>
      </c>
      <c r="BF210" s="160">
        <f>SUMPRODUCT((BF$3=المنصرف!$E$3:$E$717)*1,('بيان العهد والتسويات'!$C210=المنصرف!$C$3:$C$717)*1,المنصرف!$G$3:$G$717)</f>
        <v>0</v>
      </c>
      <c r="BG210" s="160">
        <f>SUMPRODUCT((BF$3=المنصرف!$E$3:$E$717)*1,('بيان العهد والتسويات'!$C210=المنصرف!$C$3:$C$717)*1,المنصرف!$J$3:$J$717)</f>
        <v>0</v>
      </c>
      <c r="BH210" s="160">
        <f>SUMPRODUCT((BH$3=المنصرف!$E$3:$E$717)*1,('بيان العهد والتسويات'!$C210=المنصرف!$C$3:$C$717)*1,المنصرف!$G$3:$G$717)</f>
        <v>0</v>
      </c>
      <c r="BI210" s="160">
        <f>SUMPRODUCT((BH$3=المنصرف!$E$3:$E$717)*1,('بيان العهد والتسويات'!$C210=المنصرف!$C$3:$C$717)*1,المنصرف!$J$3:$J$717)</f>
        <v>0</v>
      </c>
      <c r="BJ210" s="160">
        <f>SUMPRODUCT((BJ$3=المنصرف!$E$3:$E$717)*1,('بيان العهد والتسويات'!$C210=المنصرف!$C$3:$C$717)*1,المنصرف!$G$3:$G$717)</f>
        <v>0</v>
      </c>
      <c r="BK210" s="160">
        <f>SUMPRODUCT((BJ$3=المنصرف!$E$3:$E$717)*1,('بيان العهد والتسويات'!$C210=المنصرف!$C$3:$C$717)*1,المنصرف!$J$3:$J$717)</f>
        <v>0</v>
      </c>
      <c r="BL210" s="160">
        <f>SUMPRODUCT((BL$3=المنصرف!$E$3:$E$717)*1,('بيان العهد والتسويات'!$C210=المنصرف!$C$3:$C$717)*1,المنصرف!$G$3:$G$717)</f>
        <v>0</v>
      </c>
      <c r="BM210" s="160">
        <f>SUMPRODUCT((BL$3=المنصرف!$E$3:$E$717)*1,('بيان العهد والتسويات'!$C210=المنصرف!$C$3:$C$717)*1,المنصرف!$J$3:$J$717)</f>
        <v>0</v>
      </c>
      <c r="BN210" s="160">
        <f>SUMPRODUCT((BN$3=المنصرف!$E$3:$E$717)*1,('بيان العهد والتسويات'!$C210=المنصرف!$C$3:$C$717)*1,المنصرف!$G$3:$G$717)</f>
        <v>0</v>
      </c>
      <c r="BO210" s="160">
        <f>SUMPRODUCT((BN$3=المنصرف!$E$3:$E$717)*1,('بيان العهد والتسويات'!$C210=المنصرف!$C$3:$C$717)*1,المنصرف!$J$3:$J$717)</f>
        <v>0</v>
      </c>
      <c r="BP210" s="160">
        <f>SUMPRODUCT((BP$3=المنصرف!$E$3:$E$717)*1,('بيان العهد والتسويات'!$C210=المنصرف!$C$3:$C$717)*1,المنصرف!$G$3:$G$717)</f>
        <v>0</v>
      </c>
      <c r="BQ210" s="160">
        <f>SUMPRODUCT((BP$3=المنصرف!$E$3:$E$717)*1,('بيان العهد والتسويات'!$C210=المنصرف!$C$3:$C$717)*1,المنصرف!$J$3:$J$717)</f>
        <v>0</v>
      </c>
      <c r="BR210" s="160">
        <f>SUMPRODUCT((BR$3=المنصرف!$E$3:$E$717)*1,('بيان العهد والتسويات'!$C210=المنصرف!$C$3:$C$717)*1,المنصرف!$G$3:$G$717)</f>
        <v>0</v>
      </c>
      <c r="BS210" s="160">
        <f>SUMPRODUCT((BR$3=المنصرف!$E$3:$E$717)*1,('بيان العهد والتسويات'!$C210=المنصرف!$C$3:$C$717)*1,المنصرف!$J$3:$J$717)</f>
        <v>0</v>
      </c>
      <c r="BT210" s="160">
        <f>SUMPRODUCT((BT$3=المنصرف!$E$3:$E$717)*1,('بيان العهد والتسويات'!$C210=المنصرف!$C$3:$C$717)*1,المنصرف!$G$3:$G$717)</f>
        <v>0</v>
      </c>
      <c r="BU210" s="160">
        <f>SUMPRODUCT((BT$3=المنصرف!$E$3:$E$717)*1,('بيان العهد والتسويات'!$C210=المنصرف!$C$3:$C$717)*1,المنصرف!$J$3:$J$717)</f>
        <v>0</v>
      </c>
      <c r="BV210" s="160">
        <f>SUMPRODUCT((BV$3=المنصرف!$E$3:$E$717)*1,('بيان العهد والتسويات'!$C210=المنصرف!$C$3:$C$717)*1,المنصرف!$G$3:$G$717)</f>
        <v>0</v>
      </c>
      <c r="BW210" s="160">
        <f>SUMPRODUCT((BV$3=المنصرف!$E$3:$E$717)*1,('بيان العهد والتسويات'!$C210=المنصرف!$C$3:$C$717)*1,المنصرف!$J$3:$J$717)</f>
        <v>0</v>
      </c>
      <c r="BX210" s="160">
        <f>SUMPRODUCT((BX$3=المنصرف!$E$3:$E$717)*1,('بيان العهد والتسويات'!$C210=المنصرف!$C$3:$C$717)*1,المنصرف!$G$3:$G$717)</f>
        <v>0</v>
      </c>
      <c r="BY210" s="160">
        <f>SUMPRODUCT((BX$3=المنصرف!$E$3:$E$717)*1,('بيان العهد والتسويات'!$C210=المنصرف!$C$3:$C$717)*1,المنصرف!$J$3:$J$717)</f>
        <v>0</v>
      </c>
      <c r="BZ210" s="160">
        <f>SUMPRODUCT((BZ$3=المنصرف!$E$3:$E$717)*1,('بيان العهد والتسويات'!$C210=المنصرف!$C$3:$C$717)*1,المنصرف!$G$3:$G$717)</f>
        <v>0</v>
      </c>
      <c r="CA210" s="160">
        <f>SUMPRODUCT((BZ$3=المنصرف!$E$3:$E$717)*1,('بيان العهد والتسويات'!$C210=المنصرف!$C$3:$C$717)*1,المنصرف!$J$3:$J$717)</f>
        <v>0</v>
      </c>
      <c r="CB210" s="160">
        <f>SUMPRODUCT((CB$3=المنصرف!$E$3:$E$717)*1,('بيان العهد والتسويات'!$C210=المنصرف!$C$3:$C$717)*1,المنصرف!$G$3:$G$717)</f>
        <v>0</v>
      </c>
      <c r="CC210" s="160">
        <f>SUMPRODUCT((CB$3=المنصرف!$E$3:$E$717)*1,('بيان العهد والتسويات'!$C210=المنصرف!$C$3:$C$717)*1,المنصرف!$J$3:$J$717)</f>
        <v>0</v>
      </c>
      <c r="CD210" s="160">
        <f>SUMPRODUCT((CD$3=المنصرف!$E$3:$E$717)*1,('بيان العهد والتسويات'!$C210=المنصرف!$C$3:$C$717)*1,المنصرف!$G$3:$G$717)</f>
        <v>0</v>
      </c>
      <c r="CE210" s="160">
        <f>SUMPRODUCT((CD$3=المنصرف!$E$3:$E$717)*1,('بيان العهد والتسويات'!$C210=المنصرف!$C$3:$C$717)*1,المنصرف!$J$3:$J$717)</f>
        <v>0</v>
      </c>
      <c r="CF210" s="160">
        <f>SUMPRODUCT((CF$3=المنصرف!$E$3:$E$717)*1,('بيان العهد والتسويات'!$C210=المنصرف!$C$3:$C$717)*1,المنصرف!$G$3:$G$717)</f>
        <v>0</v>
      </c>
      <c r="CG210" s="160">
        <f>SUMPRODUCT((CF$3=المنصرف!$E$3:$E$717)*1,('بيان العهد والتسويات'!$C210=المنصرف!$C$3:$C$717)*1,المنصرف!$J$3:$J$717)</f>
        <v>0</v>
      </c>
      <c r="CH210" s="160">
        <f>SUMPRODUCT((CH$3=المنصرف!$E$3:$E$717)*1,('بيان العهد والتسويات'!$C210=المنصرف!$C$3:$C$717)*1,المنصرف!$G$3:$G$717)</f>
        <v>0</v>
      </c>
      <c r="CI210" s="160">
        <f>SUMPRODUCT((CH$3=المنصرف!$E$3:$E$717)*1,('بيان العهد والتسويات'!$C210=المنصرف!$C$3:$C$717)*1,المنصرف!$J$3:$J$717)</f>
        <v>0</v>
      </c>
      <c r="CJ210" s="160">
        <f>SUMPRODUCT((CJ$3=المنصرف!$E$3:$E$717)*1,('بيان العهد والتسويات'!$C210=المنصرف!$C$3:$C$717)*1,المنصرف!$G$3:$G$717)</f>
        <v>0</v>
      </c>
      <c r="CK210" s="160">
        <f>SUMPRODUCT((CJ$3=المنصرف!$E$3:$E$717)*1,('بيان العهد والتسويات'!$C210=المنصرف!$C$3:$C$717)*1,المنصرف!$J$3:$J$717)</f>
        <v>0</v>
      </c>
      <c r="CL210" s="160">
        <f>SUMPRODUCT((CL$3=المنصرف!$E$3:$E$717)*1,('بيان العهد والتسويات'!$C210=المنصرف!$C$3:$C$717)*1,المنصرف!$G$3:$G$717)</f>
        <v>0</v>
      </c>
      <c r="CM210" s="160">
        <f>SUMPRODUCT((CL$3=المنصرف!$E$3:$E$717)*1,('بيان العهد والتسويات'!$C210=المنصرف!$C$3:$C$717)*1,المنصرف!$J$3:$J$717)</f>
        <v>0</v>
      </c>
      <c r="CN210" s="160">
        <f>SUMPRODUCT((CN$3=المنصرف!$E$3:$E$717)*1,('بيان العهد والتسويات'!$C210=المنصرف!$C$3:$C$717)*1,المنصرف!$G$3:$G$717)</f>
        <v>0</v>
      </c>
      <c r="CO210" s="160">
        <f>SUMPRODUCT((CN$3=المنصرف!$E$3:$E$717)*1,('بيان العهد والتسويات'!$C210=المنصرف!$C$3:$C$717)*1,المنصرف!$J$3:$J$717)</f>
        <v>0</v>
      </c>
      <c r="CP210" s="160">
        <f>SUMPRODUCT((CP$3=المنصرف!$E$3:$E$717)*1,('بيان العهد والتسويات'!$C210=المنصرف!$C$3:$C$717)*1,المنصرف!$G$3:$G$717)</f>
        <v>0</v>
      </c>
      <c r="CQ210" s="160">
        <f>SUMPRODUCT((CP$3=المنصرف!$E$3:$E$717)*1,('بيان العهد والتسويات'!$C210=المنصرف!$C$3:$C$717)*1,المنصرف!$J$3:$J$717)</f>
        <v>0</v>
      </c>
      <c r="CR210" s="160">
        <f>SUMPRODUCT((CR$3=المنصرف!$E$3:$E$717)*1,('بيان العهد والتسويات'!$C210=المنصرف!$C$3:$C$717)*1,المنصرف!$G$3:$G$717)</f>
        <v>0</v>
      </c>
      <c r="CS210" s="160">
        <f>SUMPRODUCT((CR$3=المنصرف!$E$3:$E$717)*1,('بيان العهد والتسويات'!$C210=المنصرف!$C$3:$C$717)*1,المنصرف!$J$3:$J$717)</f>
        <v>0</v>
      </c>
      <c r="CT210" s="160">
        <f>SUMPRODUCT((CT$3=المنصرف!$E$3:$E$717)*1,('بيان العهد والتسويات'!$C210=المنصرف!$C$3:$C$717)*1,المنصرف!$G$3:$G$717)</f>
        <v>0</v>
      </c>
      <c r="CU210" s="160">
        <f>SUMPRODUCT((CT$3=المنصرف!$E$3:$E$717)*1,('بيان العهد والتسويات'!$C210=المنصرف!$C$3:$C$717)*1,المنصرف!$J$3:$J$717)</f>
        <v>0</v>
      </c>
      <c r="CV210" s="160">
        <f>SUMPRODUCT((CV$3=المنصرف!$E$3:$E$717)*1,('بيان العهد والتسويات'!$C210=المنصرف!$C$3:$C$717)*1,المنصرف!$G$3:$G$717)</f>
        <v>0</v>
      </c>
      <c r="CW210" s="160">
        <f>SUMPRODUCT((CV$3=المنصرف!$E$3:$E$717)*1,('بيان العهد والتسويات'!$C210=المنصرف!$C$3:$C$717)*1,المنصرف!$J$3:$J$717)</f>
        <v>0</v>
      </c>
      <c r="CX210" s="160">
        <f>SUMPRODUCT((CX$3=المنصرف!$E$3:$E$717)*1,('بيان العهد والتسويات'!$C210=المنصرف!$C$3:$C$717)*1,المنصرف!$G$3:$G$717)</f>
        <v>0</v>
      </c>
      <c r="CY210" s="160">
        <f>SUMPRODUCT((CX$3=المنصرف!$E$3:$E$717)*1,('بيان العهد والتسويات'!$C210=المنصرف!$C$3:$C$717)*1,المنصرف!$J$3:$J$717)</f>
        <v>0</v>
      </c>
      <c r="CZ210" s="160">
        <f>SUMPRODUCT((CZ$3=المنصرف!$E$3:$E$717)*1,('بيان العهد والتسويات'!$C210=المنصرف!$C$3:$C$717)*1,المنصرف!$G$3:$G$717)</f>
        <v>0</v>
      </c>
      <c r="DA210" s="160">
        <f>SUMPRODUCT((CZ$3=المنصرف!$E$3:$E$717)*1,('بيان العهد والتسويات'!$C210=المنصرف!$C$3:$C$717)*1,المنصرف!$J$3:$J$717)</f>
        <v>0</v>
      </c>
    </row>
    <row r="211" spans="3:105" ht="20.25" x14ac:dyDescent="0.15">
      <c r="C211" s="134">
        <v>46043</v>
      </c>
      <c r="D211" s="121">
        <f>SUMPRODUCT(($D$3=المنصرف!$E$3:$E$717)*1,('بيان العهد والتسويات'!$C211=المنصرف!$C$3:$C$717)*1,المنصرف!$G$3:$G$717)</f>
        <v>0</v>
      </c>
      <c r="E211" s="122">
        <f>SUMPRODUCT(($D$3=المنصرف!$E$3:$E$717)*1,('بيان العهد والتسويات'!$C211=المنصرف!$C$3:$C$717)*1,المنصرف!$J$3:$J$717)</f>
        <v>0</v>
      </c>
      <c r="F211" s="124">
        <f>SUMPRODUCT(($F$3=المنصرف!$E$3:$E$717)*1,('بيان العهد والتسويات'!$C211=المنصرف!$C$3:$C$717)*1,المنصرف!$G$3:$G$717)</f>
        <v>0</v>
      </c>
      <c r="G211" s="123">
        <f>SUMPRODUCT(($F$3=المنصرف!$E$3:$E$717)*1,('بيان العهد والتسويات'!$C211=المنصرف!$C$3:$C$717)*1,المنصرف!$J$3:$J$717)</f>
        <v>0</v>
      </c>
      <c r="H211" s="121">
        <f>SUMPRODUCT(($H$3=المنصرف!$E$3:$E$717)*1,('بيان العهد والتسويات'!$C211=المنصرف!$C$3:$C$717)*1,المنصرف!$G$3:$G$717)</f>
        <v>0</v>
      </c>
      <c r="I211" s="122">
        <f>SUMPRODUCT(($H$3=المنصرف!$E$3:$E$717)*1,('بيان العهد والتسويات'!$C211=المنصرف!$C$3:$C$717)*1,المنصرف!$J$3:$J$717)</f>
        <v>0</v>
      </c>
      <c r="J211" s="124">
        <f>SUMPRODUCT(($J$3=المنصرف!$E$3:$E$717)*1,('بيان العهد والتسويات'!$C211=المنصرف!$C$3:$C$717)*1,المنصرف!$G$3:$G$717)</f>
        <v>0</v>
      </c>
      <c r="K211" s="123">
        <f>SUMPRODUCT(($J$3=المنصرف!$E$3:$E$717)*1,('بيان العهد والتسويات'!$C211=المنصرف!$C$3:$C$717)*1,المنصرف!$J$3:$J$717)</f>
        <v>0</v>
      </c>
      <c r="L211" s="121">
        <f>SUMPRODUCT(($L$3=المنصرف!$E$3:$E$717)*1,('بيان العهد والتسويات'!$C211=المنصرف!$C$3:$C$717)*1,المنصرف!$G$3:$G$717)</f>
        <v>0</v>
      </c>
      <c r="M211" s="122">
        <f>SUMPRODUCT(($L$3=المنصرف!$E$3:$E$717)*1,('بيان العهد والتسويات'!$C211=المنصرف!$C$3:$C$717)*1,المنصرف!$J$3:$J$717)</f>
        <v>0</v>
      </c>
      <c r="N211" s="124">
        <f>SUMPRODUCT(($N$3=المنصرف!$E$3:$E$717)*1,('بيان العهد والتسويات'!$C211=المنصرف!$C$3:$C$717)*1,المنصرف!$G$3:$G$717)</f>
        <v>0</v>
      </c>
      <c r="O211" s="123">
        <f>SUMPRODUCT(($N$3=المنصرف!$E$3:$E$717)*1,('بيان العهد والتسويات'!$C211=المنصرف!$C$3:$C$717)*1,المنصرف!$J$3:$J$717)</f>
        <v>0</v>
      </c>
      <c r="P211" s="121">
        <f>SUMPRODUCT(($P$3=المنصرف!$E$3:$E$717)*1,('بيان العهد والتسويات'!$C211=المنصرف!$C$3:$C$717)*1,المنصرف!$G$3:$G$717)</f>
        <v>0</v>
      </c>
      <c r="Q211" s="122">
        <f>SUMPRODUCT(($P$3=المنصرف!$E$3:$E$717)*1,('بيان العهد والتسويات'!$C211=المنصرف!$C$3:$C$717)*1,المنصرف!$J$3:$J$717)</f>
        <v>0</v>
      </c>
      <c r="R211" s="124">
        <f>SUMPRODUCT(($R$3=المنصرف!$E$3:$E$717)*1,('بيان العهد والتسويات'!$C211=المنصرف!$C$3:$C$717)*1,المنصرف!$G$3:$G$717)</f>
        <v>0</v>
      </c>
      <c r="S211" s="123">
        <f>SUMPRODUCT(($R$3=المنصرف!$E$3:$E$717)*1,('بيان العهد والتسويات'!$C211=المنصرف!$C$3:$C$717)*1,المنصرف!$J$3:$J$717)</f>
        <v>0</v>
      </c>
      <c r="T211" s="121">
        <f>SUMPRODUCT(($T$3=المنصرف!$E$3:$E$717)*1,('بيان العهد والتسويات'!$C211=المنصرف!$C$3:$C$717)*1,المنصرف!$G$3:$G$717)</f>
        <v>0</v>
      </c>
      <c r="U211" s="122">
        <f>SUMPRODUCT(($T$3=المنصرف!$E$3:$E$717)*1,('بيان العهد والتسويات'!$C211=المنصرف!$C$3:$C$717)*1,المنصرف!$J$3:$J$717)</f>
        <v>0</v>
      </c>
      <c r="V211" s="124">
        <f>SUMPRODUCT(($V$3=المنصرف!$E$3:$E$717)*1,('بيان العهد والتسويات'!$C211=المنصرف!$C$3:$C$717)*1,المنصرف!$G$3:$G$717)</f>
        <v>0</v>
      </c>
      <c r="W211" s="123">
        <f>SUMPRODUCT(($V$3=المنصرف!$E$3:$E$717)*1,('بيان العهد والتسويات'!$C211=المنصرف!$C$3:$C$717)*1,المنصرف!$J$3:$J$717)</f>
        <v>0</v>
      </c>
      <c r="X211" s="121">
        <f>SUMPRODUCT(($X$3=المنصرف!$E$3:$E$717)*1,('بيان العهد والتسويات'!$C211=المنصرف!$C$3:$C$717)*1,المنصرف!$G$3:$G$717)</f>
        <v>0</v>
      </c>
      <c r="Y211" s="122">
        <f>SUMPRODUCT(($X$3=المنصرف!$E$3:$E$717)*1,('بيان العهد والتسويات'!$C211=المنصرف!$C$3:$C$717)*1,المنصرف!$J$3:$J$717)</f>
        <v>0</v>
      </c>
      <c r="Z211" s="124">
        <f>SUMPRODUCT(($Z$3=المنصرف!$E$3:$E$717)*1,('بيان العهد والتسويات'!$C211=المنصرف!$C$3:$C$717)*1,المنصرف!$G$3:$G$717)</f>
        <v>0</v>
      </c>
      <c r="AA211" s="123">
        <f>SUMPRODUCT(($Z$3=المنصرف!$E$3:$E$717)*1,('بيان العهد والتسويات'!$C211=المنصرف!$C$3:$C$717)*1,المنصرف!$J$3:$J$717)</f>
        <v>0</v>
      </c>
      <c r="AB211" s="121">
        <f>SUMPRODUCT(($AB$3=المنصرف!$E$3:$E$717)*1,('بيان العهد والتسويات'!$C211=المنصرف!$C$3:$C$717)*1,المنصرف!$G$3:$G$717)</f>
        <v>0</v>
      </c>
      <c r="AC211" s="122">
        <f>SUMPRODUCT(($AB$3=المنصرف!$E$3:$E$717)*1,('بيان العهد والتسويات'!$C211=المنصرف!$C$3:$C$717)*1,المنصرف!$J$3:$J$717)</f>
        <v>0</v>
      </c>
      <c r="AD211" s="124">
        <f>SUMPRODUCT(($AD$3=المنصرف!$E$3:$E$717)*1,('بيان العهد والتسويات'!$C211=المنصرف!$C$3:$C$717)*1,المنصرف!$G$3:$G$717)</f>
        <v>0</v>
      </c>
      <c r="AE211" s="123">
        <f>SUMPRODUCT(($AD$3=المنصرف!$E$3:$E$717)*1,('بيان العهد والتسويات'!$C211=المنصرف!$C$3:$C$717)*1,المنصرف!$J$3:$J$717)</f>
        <v>0</v>
      </c>
      <c r="AF211" s="121">
        <f>SUMPRODUCT(($AF$3=المنصرف!$E$3:$E$717)*1,('بيان العهد والتسويات'!$C211=المنصرف!$C$3:$C$717)*1,المنصرف!$G$3:$G$717)</f>
        <v>0</v>
      </c>
      <c r="AG211" s="122">
        <f>SUMPRODUCT(($AF$3=المنصرف!$E$3:$E$717)*1,('بيان العهد والتسويات'!$C211=المنصرف!$C$3:$C$717)*1,المنصرف!$J$3:$J$717)</f>
        <v>0</v>
      </c>
      <c r="AH211" s="124">
        <f>SUMPRODUCT(($AH$3=المنصرف!$E$3:$E$717)*1,('بيان العهد والتسويات'!$C211=المنصرف!$C$3:$C$717)*1,المنصرف!$G$3:$G$717)</f>
        <v>0</v>
      </c>
      <c r="AI211" s="123">
        <f>SUMPRODUCT(($AH$3=المنصرف!$E$3:$E$717)*1,('بيان العهد والتسويات'!$C211=المنصرف!$C$3:$C$717)*1,المنصرف!$J$3:$J$717)</f>
        <v>0</v>
      </c>
      <c r="AJ211" s="145">
        <f>SUMPRODUCT((AJ$3=المنصرف!$E$3:$E$717)*1,('بيان العهد والتسويات'!$C211=المنصرف!$C$3:$C$717)*1,المنصرف!$G$3:$G$717)</f>
        <v>0</v>
      </c>
      <c r="AK211" s="145">
        <f>SUMPRODUCT((AJ$3=المنصرف!$E$3:$E$717)*1,('بيان العهد والتسويات'!$C211=المنصرف!$C$3:$C$717)*1,المنصرف!$J$3:$J$717)</f>
        <v>0</v>
      </c>
      <c r="AL211" s="161">
        <f>SUMPRODUCT((AL$3=المنصرف!$E$3:$E$717)*1,('بيان العهد والتسويات'!$C211=المنصرف!$C$3:$C$717)*1,المنصرف!$G$3:$G$717)</f>
        <v>0</v>
      </c>
      <c r="AM211" s="161">
        <f>SUMPRODUCT((AL$3=المنصرف!$E$3:$E$717)*1,('بيان العهد والتسويات'!$C211=المنصرف!$C$3:$C$717)*1,المنصرف!$J$3:$J$717)</f>
        <v>0</v>
      </c>
      <c r="AN211" s="160">
        <f>SUMPRODUCT((AN$3=المنصرف!$E$3:$E$717)*1,('بيان العهد والتسويات'!$C211=المنصرف!$C$3:$C$717)*1,المنصرف!$G$3:$G$717)</f>
        <v>0</v>
      </c>
      <c r="AO211" s="160">
        <f>SUMPRODUCT((AN$3=المنصرف!$E$3:$E$717)*1,('بيان العهد والتسويات'!$C211=المنصرف!$C$3:$C$717)*1,المنصرف!$J$3:$J$717)</f>
        <v>0</v>
      </c>
      <c r="AP211" s="160">
        <f>SUMPRODUCT((AP$3=المنصرف!$E$3:$E$717)*1,('بيان العهد والتسويات'!$C211=المنصرف!$C$3:$C$717)*1,المنصرف!$G$3:$G$717)</f>
        <v>0</v>
      </c>
      <c r="AQ211" s="160">
        <f>SUMPRODUCT((AP$3=المنصرف!$E$3:$E$717)*1,('بيان العهد والتسويات'!$C211=المنصرف!$C$3:$C$717)*1,المنصرف!$J$3:$J$717)</f>
        <v>0</v>
      </c>
      <c r="AR211" s="160">
        <f>SUMPRODUCT((AR$3=المنصرف!$E$3:$E$717)*1,('بيان العهد والتسويات'!$C211=المنصرف!$C$3:$C$717)*1,المنصرف!$G$3:$G$717)</f>
        <v>0</v>
      </c>
      <c r="AS211" s="160">
        <f>SUMPRODUCT((AR$3=المنصرف!$E$3:$E$717)*1,('بيان العهد والتسويات'!$C211=المنصرف!$C$3:$C$717)*1,المنصرف!$J$3:$J$717)</f>
        <v>0</v>
      </c>
      <c r="AT211" s="160">
        <f>SUMPRODUCT((AT$3=المنصرف!$E$3:$E$717)*1,('بيان العهد والتسويات'!$C211=المنصرف!$C$3:$C$717)*1,المنصرف!$G$3:$G$717)</f>
        <v>0</v>
      </c>
      <c r="AU211" s="160">
        <f>SUMPRODUCT((AT$3=المنصرف!$E$3:$E$717)*1,('بيان العهد والتسويات'!$C211=المنصرف!$C$3:$C$717)*1,المنصرف!$J$3:$J$717)</f>
        <v>0</v>
      </c>
      <c r="AV211" s="160">
        <f>SUMPRODUCT((AV$3=المنصرف!$E$3:$E$717)*1,('بيان العهد والتسويات'!$C211=المنصرف!$C$3:$C$717)*1,المنصرف!$G$3:$G$717)</f>
        <v>0</v>
      </c>
      <c r="AW211" s="160">
        <f>SUMPRODUCT((AV$3=المنصرف!$E$3:$E$717)*1,('بيان العهد والتسويات'!$C211=المنصرف!$C$3:$C$717)*1,المنصرف!$J$3:$J$717)</f>
        <v>0</v>
      </c>
      <c r="AX211" s="160">
        <f>SUMPRODUCT((AX$3=المنصرف!$E$3:$E$717)*1,('بيان العهد والتسويات'!$C211=المنصرف!$C$3:$C$717)*1,المنصرف!$G$3:$G$717)</f>
        <v>0</v>
      </c>
      <c r="AY211" s="160">
        <f>SUMPRODUCT((AX$3=المنصرف!$E$3:$E$717)*1,('بيان العهد والتسويات'!$C211=المنصرف!$C$3:$C$717)*1,المنصرف!$J$3:$J$717)</f>
        <v>0</v>
      </c>
      <c r="AZ211" s="160">
        <f>SUMPRODUCT((AZ$3=المنصرف!$E$3:$E$717)*1,('بيان العهد والتسويات'!$C211=المنصرف!$C$3:$C$717)*1,المنصرف!$G$3:$G$717)</f>
        <v>0</v>
      </c>
      <c r="BA211" s="160">
        <f>SUMPRODUCT((AZ$3=المنصرف!$E$3:$E$717)*1,('بيان العهد والتسويات'!$C211=المنصرف!$C$3:$C$717)*1,المنصرف!$J$3:$J$717)</f>
        <v>0</v>
      </c>
      <c r="BB211" s="160">
        <f>SUMPRODUCT((BB$3=المنصرف!$E$3:$E$717)*1,('بيان العهد والتسويات'!$C211=المنصرف!$C$3:$C$717)*1,المنصرف!$G$3:$G$717)</f>
        <v>0</v>
      </c>
      <c r="BC211" s="160">
        <f>SUMPRODUCT((BB$3=المنصرف!$E$3:$E$717)*1,('بيان العهد والتسويات'!$C211=المنصرف!$C$3:$C$717)*1,المنصرف!$J$3:$J$717)</f>
        <v>0</v>
      </c>
      <c r="BD211" s="160">
        <f>SUMPRODUCT((BD$3=المنصرف!$E$3:$E$717)*1,('بيان العهد والتسويات'!$C211=المنصرف!$C$3:$C$717)*1,المنصرف!$G$3:$G$717)</f>
        <v>0</v>
      </c>
      <c r="BE211" s="160">
        <f>SUMPRODUCT((BD$3=المنصرف!$E$3:$E$717)*1,('بيان العهد والتسويات'!$C211=المنصرف!$C$3:$C$717)*1,المنصرف!$J$3:$J$717)</f>
        <v>0</v>
      </c>
      <c r="BF211" s="160">
        <f>SUMPRODUCT((BF$3=المنصرف!$E$3:$E$717)*1,('بيان العهد والتسويات'!$C211=المنصرف!$C$3:$C$717)*1,المنصرف!$G$3:$G$717)</f>
        <v>0</v>
      </c>
      <c r="BG211" s="160">
        <f>SUMPRODUCT((BF$3=المنصرف!$E$3:$E$717)*1,('بيان العهد والتسويات'!$C211=المنصرف!$C$3:$C$717)*1,المنصرف!$J$3:$J$717)</f>
        <v>0</v>
      </c>
      <c r="BH211" s="160">
        <f>SUMPRODUCT((BH$3=المنصرف!$E$3:$E$717)*1,('بيان العهد والتسويات'!$C211=المنصرف!$C$3:$C$717)*1,المنصرف!$G$3:$G$717)</f>
        <v>0</v>
      </c>
      <c r="BI211" s="160">
        <f>SUMPRODUCT((BH$3=المنصرف!$E$3:$E$717)*1,('بيان العهد والتسويات'!$C211=المنصرف!$C$3:$C$717)*1,المنصرف!$J$3:$J$717)</f>
        <v>0</v>
      </c>
      <c r="BJ211" s="160">
        <f>SUMPRODUCT((BJ$3=المنصرف!$E$3:$E$717)*1,('بيان العهد والتسويات'!$C211=المنصرف!$C$3:$C$717)*1,المنصرف!$G$3:$G$717)</f>
        <v>0</v>
      </c>
      <c r="BK211" s="160">
        <f>SUMPRODUCT((BJ$3=المنصرف!$E$3:$E$717)*1,('بيان العهد والتسويات'!$C211=المنصرف!$C$3:$C$717)*1,المنصرف!$J$3:$J$717)</f>
        <v>0</v>
      </c>
      <c r="BL211" s="160">
        <f>SUMPRODUCT((BL$3=المنصرف!$E$3:$E$717)*1,('بيان العهد والتسويات'!$C211=المنصرف!$C$3:$C$717)*1,المنصرف!$G$3:$G$717)</f>
        <v>0</v>
      </c>
      <c r="BM211" s="160">
        <f>SUMPRODUCT((BL$3=المنصرف!$E$3:$E$717)*1,('بيان العهد والتسويات'!$C211=المنصرف!$C$3:$C$717)*1,المنصرف!$J$3:$J$717)</f>
        <v>0</v>
      </c>
      <c r="BN211" s="160">
        <f>SUMPRODUCT((BN$3=المنصرف!$E$3:$E$717)*1,('بيان العهد والتسويات'!$C211=المنصرف!$C$3:$C$717)*1,المنصرف!$G$3:$G$717)</f>
        <v>0</v>
      </c>
      <c r="BO211" s="160">
        <f>SUMPRODUCT((BN$3=المنصرف!$E$3:$E$717)*1,('بيان العهد والتسويات'!$C211=المنصرف!$C$3:$C$717)*1,المنصرف!$J$3:$J$717)</f>
        <v>0</v>
      </c>
      <c r="BP211" s="160">
        <f>SUMPRODUCT((BP$3=المنصرف!$E$3:$E$717)*1,('بيان العهد والتسويات'!$C211=المنصرف!$C$3:$C$717)*1,المنصرف!$G$3:$G$717)</f>
        <v>0</v>
      </c>
      <c r="BQ211" s="160">
        <f>SUMPRODUCT((BP$3=المنصرف!$E$3:$E$717)*1,('بيان العهد والتسويات'!$C211=المنصرف!$C$3:$C$717)*1,المنصرف!$J$3:$J$717)</f>
        <v>0</v>
      </c>
      <c r="BR211" s="160">
        <f>SUMPRODUCT((BR$3=المنصرف!$E$3:$E$717)*1,('بيان العهد والتسويات'!$C211=المنصرف!$C$3:$C$717)*1,المنصرف!$G$3:$G$717)</f>
        <v>0</v>
      </c>
      <c r="BS211" s="160">
        <f>SUMPRODUCT((BR$3=المنصرف!$E$3:$E$717)*1,('بيان العهد والتسويات'!$C211=المنصرف!$C$3:$C$717)*1,المنصرف!$J$3:$J$717)</f>
        <v>0</v>
      </c>
      <c r="BT211" s="160">
        <f>SUMPRODUCT((BT$3=المنصرف!$E$3:$E$717)*1,('بيان العهد والتسويات'!$C211=المنصرف!$C$3:$C$717)*1,المنصرف!$G$3:$G$717)</f>
        <v>0</v>
      </c>
      <c r="BU211" s="160">
        <f>SUMPRODUCT((BT$3=المنصرف!$E$3:$E$717)*1,('بيان العهد والتسويات'!$C211=المنصرف!$C$3:$C$717)*1,المنصرف!$J$3:$J$717)</f>
        <v>0</v>
      </c>
      <c r="BV211" s="160">
        <f>SUMPRODUCT((BV$3=المنصرف!$E$3:$E$717)*1,('بيان العهد والتسويات'!$C211=المنصرف!$C$3:$C$717)*1,المنصرف!$G$3:$G$717)</f>
        <v>0</v>
      </c>
      <c r="BW211" s="160">
        <f>SUMPRODUCT((BV$3=المنصرف!$E$3:$E$717)*1,('بيان العهد والتسويات'!$C211=المنصرف!$C$3:$C$717)*1,المنصرف!$J$3:$J$717)</f>
        <v>0</v>
      </c>
      <c r="BX211" s="160">
        <f>SUMPRODUCT((BX$3=المنصرف!$E$3:$E$717)*1,('بيان العهد والتسويات'!$C211=المنصرف!$C$3:$C$717)*1,المنصرف!$G$3:$G$717)</f>
        <v>0</v>
      </c>
      <c r="BY211" s="160">
        <f>SUMPRODUCT((BX$3=المنصرف!$E$3:$E$717)*1,('بيان العهد والتسويات'!$C211=المنصرف!$C$3:$C$717)*1,المنصرف!$J$3:$J$717)</f>
        <v>0</v>
      </c>
      <c r="BZ211" s="160">
        <f>SUMPRODUCT((BZ$3=المنصرف!$E$3:$E$717)*1,('بيان العهد والتسويات'!$C211=المنصرف!$C$3:$C$717)*1,المنصرف!$G$3:$G$717)</f>
        <v>0</v>
      </c>
      <c r="CA211" s="160">
        <f>SUMPRODUCT((BZ$3=المنصرف!$E$3:$E$717)*1,('بيان العهد والتسويات'!$C211=المنصرف!$C$3:$C$717)*1,المنصرف!$J$3:$J$717)</f>
        <v>0</v>
      </c>
      <c r="CB211" s="160">
        <f>SUMPRODUCT((CB$3=المنصرف!$E$3:$E$717)*1,('بيان العهد والتسويات'!$C211=المنصرف!$C$3:$C$717)*1,المنصرف!$G$3:$G$717)</f>
        <v>0</v>
      </c>
      <c r="CC211" s="160">
        <f>SUMPRODUCT((CB$3=المنصرف!$E$3:$E$717)*1,('بيان العهد والتسويات'!$C211=المنصرف!$C$3:$C$717)*1,المنصرف!$J$3:$J$717)</f>
        <v>0</v>
      </c>
      <c r="CD211" s="160">
        <f>SUMPRODUCT((CD$3=المنصرف!$E$3:$E$717)*1,('بيان العهد والتسويات'!$C211=المنصرف!$C$3:$C$717)*1,المنصرف!$G$3:$G$717)</f>
        <v>0</v>
      </c>
      <c r="CE211" s="160">
        <f>SUMPRODUCT((CD$3=المنصرف!$E$3:$E$717)*1,('بيان العهد والتسويات'!$C211=المنصرف!$C$3:$C$717)*1,المنصرف!$J$3:$J$717)</f>
        <v>0</v>
      </c>
      <c r="CF211" s="160">
        <f>SUMPRODUCT((CF$3=المنصرف!$E$3:$E$717)*1,('بيان العهد والتسويات'!$C211=المنصرف!$C$3:$C$717)*1,المنصرف!$G$3:$G$717)</f>
        <v>0</v>
      </c>
      <c r="CG211" s="160">
        <f>SUMPRODUCT((CF$3=المنصرف!$E$3:$E$717)*1,('بيان العهد والتسويات'!$C211=المنصرف!$C$3:$C$717)*1,المنصرف!$J$3:$J$717)</f>
        <v>0</v>
      </c>
      <c r="CH211" s="160">
        <f>SUMPRODUCT((CH$3=المنصرف!$E$3:$E$717)*1,('بيان العهد والتسويات'!$C211=المنصرف!$C$3:$C$717)*1,المنصرف!$G$3:$G$717)</f>
        <v>0</v>
      </c>
      <c r="CI211" s="160">
        <f>SUMPRODUCT((CH$3=المنصرف!$E$3:$E$717)*1,('بيان العهد والتسويات'!$C211=المنصرف!$C$3:$C$717)*1,المنصرف!$J$3:$J$717)</f>
        <v>0</v>
      </c>
      <c r="CJ211" s="160">
        <f>SUMPRODUCT((CJ$3=المنصرف!$E$3:$E$717)*1,('بيان العهد والتسويات'!$C211=المنصرف!$C$3:$C$717)*1,المنصرف!$G$3:$G$717)</f>
        <v>0</v>
      </c>
      <c r="CK211" s="160">
        <f>SUMPRODUCT((CJ$3=المنصرف!$E$3:$E$717)*1,('بيان العهد والتسويات'!$C211=المنصرف!$C$3:$C$717)*1,المنصرف!$J$3:$J$717)</f>
        <v>0</v>
      </c>
      <c r="CL211" s="160">
        <f>SUMPRODUCT((CL$3=المنصرف!$E$3:$E$717)*1,('بيان العهد والتسويات'!$C211=المنصرف!$C$3:$C$717)*1,المنصرف!$G$3:$G$717)</f>
        <v>0</v>
      </c>
      <c r="CM211" s="160">
        <f>SUMPRODUCT((CL$3=المنصرف!$E$3:$E$717)*1,('بيان العهد والتسويات'!$C211=المنصرف!$C$3:$C$717)*1,المنصرف!$J$3:$J$717)</f>
        <v>0</v>
      </c>
      <c r="CN211" s="160">
        <f>SUMPRODUCT((CN$3=المنصرف!$E$3:$E$717)*1,('بيان العهد والتسويات'!$C211=المنصرف!$C$3:$C$717)*1,المنصرف!$G$3:$G$717)</f>
        <v>0</v>
      </c>
      <c r="CO211" s="160">
        <f>SUMPRODUCT((CN$3=المنصرف!$E$3:$E$717)*1,('بيان العهد والتسويات'!$C211=المنصرف!$C$3:$C$717)*1,المنصرف!$J$3:$J$717)</f>
        <v>0</v>
      </c>
      <c r="CP211" s="160">
        <f>SUMPRODUCT((CP$3=المنصرف!$E$3:$E$717)*1,('بيان العهد والتسويات'!$C211=المنصرف!$C$3:$C$717)*1,المنصرف!$G$3:$G$717)</f>
        <v>0</v>
      </c>
      <c r="CQ211" s="160">
        <f>SUMPRODUCT((CP$3=المنصرف!$E$3:$E$717)*1,('بيان العهد والتسويات'!$C211=المنصرف!$C$3:$C$717)*1,المنصرف!$J$3:$J$717)</f>
        <v>0</v>
      </c>
      <c r="CR211" s="160">
        <f>SUMPRODUCT((CR$3=المنصرف!$E$3:$E$717)*1,('بيان العهد والتسويات'!$C211=المنصرف!$C$3:$C$717)*1,المنصرف!$G$3:$G$717)</f>
        <v>0</v>
      </c>
      <c r="CS211" s="160">
        <f>SUMPRODUCT((CR$3=المنصرف!$E$3:$E$717)*1,('بيان العهد والتسويات'!$C211=المنصرف!$C$3:$C$717)*1,المنصرف!$J$3:$J$717)</f>
        <v>0</v>
      </c>
      <c r="CT211" s="160">
        <f>SUMPRODUCT((CT$3=المنصرف!$E$3:$E$717)*1,('بيان العهد والتسويات'!$C211=المنصرف!$C$3:$C$717)*1,المنصرف!$G$3:$G$717)</f>
        <v>0</v>
      </c>
      <c r="CU211" s="160">
        <f>SUMPRODUCT((CT$3=المنصرف!$E$3:$E$717)*1,('بيان العهد والتسويات'!$C211=المنصرف!$C$3:$C$717)*1,المنصرف!$J$3:$J$717)</f>
        <v>0</v>
      </c>
      <c r="CV211" s="160">
        <f>SUMPRODUCT((CV$3=المنصرف!$E$3:$E$717)*1,('بيان العهد والتسويات'!$C211=المنصرف!$C$3:$C$717)*1,المنصرف!$G$3:$G$717)</f>
        <v>0</v>
      </c>
      <c r="CW211" s="160">
        <f>SUMPRODUCT((CV$3=المنصرف!$E$3:$E$717)*1,('بيان العهد والتسويات'!$C211=المنصرف!$C$3:$C$717)*1,المنصرف!$J$3:$J$717)</f>
        <v>0</v>
      </c>
      <c r="CX211" s="160">
        <f>SUMPRODUCT((CX$3=المنصرف!$E$3:$E$717)*1,('بيان العهد والتسويات'!$C211=المنصرف!$C$3:$C$717)*1,المنصرف!$G$3:$G$717)</f>
        <v>0</v>
      </c>
      <c r="CY211" s="160">
        <f>SUMPRODUCT((CX$3=المنصرف!$E$3:$E$717)*1,('بيان العهد والتسويات'!$C211=المنصرف!$C$3:$C$717)*1,المنصرف!$J$3:$J$717)</f>
        <v>0</v>
      </c>
      <c r="CZ211" s="160">
        <f>SUMPRODUCT((CZ$3=المنصرف!$E$3:$E$717)*1,('بيان العهد والتسويات'!$C211=المنصرف!$C$3:$C$717)*1,المنصرف!$G$3:$G$717)</f>
        <v>0</v>
      </c>
      <c r="DA211" s="160">
        <f>SUMPRODUCT((CZ$3=المنصرف!$E$3:$E$717)*1,('بيان العهد والتسويات'!$C211=المنصرف!$C$3:$C$717)*1,المنصرف!$J$3:$J$717)</f>
        <v>0</v>
      </c>
    </row>
    <row r="212" spans="3:105" ht="20.25" x14ac:dyDescent="0.15">
      <c r="C212" s="134">
        <v>46044</v>
      </c>
      <c r="D212" s="121">
        <f>SUMPRODUCT(($D$3=المنصرف!$E$3:$E$717)*1,('بيان العهد والتسويات'!$C212=المنصرف!$C$3:$C$717)*1,المنصرف!$G$3:$G$717)</f>
        <v>0</v>
      </c>
      <c r="E212" s="122">
        <f>SUMPRODUCT(($D$3=المنصرف!$E$3:$E$717)*1,('بيان العهد والتسويات'!$C212=المنصرف!$C$3:$C$717)*1,المنصرف!$J$3:$J$717)</f>
        <v>0</v>
      </c>
      <c r="F212" s="124">
        <f>SUMPRODUCT(($F$3=المنصرف!$E$3:$E$717)*1,('بيان العهد والتسويات'!$C212=المنصرف!$C$3:$C$717)*1,المنصرف!$G$3:$G$717)</f>
        <v>0</v>
      </c>
      <c r="G212" s="123">
        <f>SUMPRODUCT(($F$3=المنصرف!$E$3:$E$717)*1,('بيان العهد والتسويات'!$C212=المنصرف!$C$3:$C$717)*1,المنصرف!$J$3:$J$717)</f>
        <v>0</v>
      </c>
      <c r="H212" s="121">
        <f>SUMPRODUCT(($H$3=المنصرف!$E$3:$E$717)*1,('بيان العهد والتسويات'!$C212=المنصرف!$C$3:$C$717)*1,المنصرف!$G$3:$G$717)</f>
        <v>0</v>
      </c>
      <c r="I212" s="122">
        <f>SUMPRODUCT(($H$3=المنصرف!$E$3:$E$717)*1,('بيان العهد والتسويات'!$C212=المنصرف!$C$3:$C$717)*1,المنصرف!$J$3:$J$717)</f>
        <v>0</v>
      </c>
      <c r="J212" s="124">
        <f>SUMPRODUCT(($J$3=المنصرف!$E$3:$E$717)*1,('بيان العهد والتسويات'!$C212=المنصرف!$C$3:$C$717)*1,المنصرف!$G$3:$G$717)</f>
        <v>0</v>
      </c>
      <c r="K212" s="123">
        <f>SUMPRODUCT(($J$3=المنصرف!$E$3:$E$717)*1,('بيان العهد والتسويات'!$C212=المنصرف!$C$3:$C$717)*1,المنصرف!$J$3:$J$717)</f>
        <v>0</v>
      </c>
      <c r="L212" s="121">
        <f>SUMPRODUCT(($L$3=المنصرف!$E$3:$E$717)*1,('بيان العهد والتسويات'!$C212=المنصرف!$C$3:$C$717)*1,المنصرف!$G$3:$G$717)</f>
        <v>0</v>
      </c>
      <c r="M212" s="122">
        <f>SUMPRODUCT(($L$3=المنصرف!$E$3:$E$717)*1,('بيان العهد والتسويات'!$C212=المنصرف!$C$3:$C$717)*1,المنصرف!$J$3:$J$717)</f>
        <v>0</v>
      </c>
      <c r="N212" s="124">
        <f>SUMPRODUCT(($N$3=المنصرف!$E$3:$E$717)*1,('بيان العهد والتسويات'!$C212=المنصرف!$C$3:$C$717)*1,المنصرف!$G$3:$G$717)</f>
        <v>0</v>
      </c>
      <c r="O212" s="123">
        <f>SUMPRODUCT(($N$3=المنصرف!$E$3:$E$717)*1,('بيان العهد والتسويات'!$C212=المنصرف!$C$3:$C$717)*1,المنصرف!$J$3:$J$717)</f>
        <v>0</v>
      </c>
      <c r="P212" s="121">
        <f>SUMPRODUCT(($P$3=المنصرف!$E$3:$E$717)*1,('بيان العهد والتسويات'!$C212=المنصرف!$C$3:$C$717)*1,المنصرف!$G$3:$G$717)</f>
        <v>0</v>
      </c>
      <c r="Q212" s="122">
        <f>SUMPRODUCT(($P$3=المنصرف!$E$3:$E$717)*1,('بيان العهد والتسويات'!$C212=المنصرف!$C$3:$C$717)*1,المنصرف!$J$3:$J$717)</f>
        <v>0</v>
      </c>
      <c r="R212" s="124">
        <f>SUMPRODUCT(($R$3=المنصرف!$E$3:$E$717)*1,('بيان العهد والتسويات'!$C212=المنصرف!$C$3:$C$717)*1,المنصرف!$G$3:$G$717)</f>
        <v>0</v>
      </c>
      <c r="S212" s="123">
        <f>SUMPRODUCT(($R$3=المنصرف!$E$3:$E$717)*1,('بيان العهد والتسويات'!$C212=المنصرف!$C$3:$C$717)*1,المنصرف!$J$3:$J$717)</f>
        <v>0</v>
      </c>
      <c r="T212" s="121">
        <f>SUMPRODUCT(($T$3=المنصرف!$E$3:$E$717)*1,('بيان العهد والتسويات'!$C212=المنصرف!$C$3:$C$717)*1,المنصرف!$G$3:$G$717)</f>
        <v>0</v>
      </c>
      <c r="U212" s="122">
        <f>SUMPRODUCT(($T$3=المنصرف!$E$3:$E$717)*1,('بيان العهد والتسويات'!$C212=المنصرف!$C$3:$C$717)*1,المنصرف!$J$3:$J$717)</f>
        <v>0</v>
      </c>
      <c r="V212" s="124">
        <f>SUMPRODUCT(($V$3=المنصرف!$E$3:$E$717)*1,('بيان العهد والتسويات'!$C212=المنصرف!$C$3:$C$717)*1,المنصرف!$G$3:$G$717)</f>
        <v>0</v>
      </c>
      <c r="W212" s="123">
        <f>SUMPRODUCT(($V$3=المنصرف!$E$3:$E$717)*1,('بيان العهد والتسويات'!$C212=المنصرف!$C$3:$C$717)*1,المنصرف!$J$3:$J$717)</f>
        <v>0</v>
      </c>
      <c r="X212" s="121">
        <f>SUMPRODUCT(($X$3=المنصرف!$E$3:$E$717)*1,('بيان العهد والتسويات'!$C212=المنصرف!$C$3:$C$717)*1,المنصرف!$G$3:$G$717)</f>
        <v>0</v>
      </c>
      <c r="Y212" s="122">
        <f>SUMPRODUCT(($X$3=المنصرف!$E$3:$E$717)*1,('بيان العهد والتسويات'!$C212=المنصرف!$C$3:$C$717)*1,المنصرف!$J$3:$J$717)</f>
        <v>0</v>
      </c>
      <c r="Z212" s="124">
        <f>SUMPRODUCT(($Z$3=المنصرف!$E$3:$E$717)*1,('بيان العهد والتسويات'!$C212=المنصرف!$C$3:$C$717)*1,المنصرف!$G$3:$G$717)</f>
        <v>0</v>
      </c>
      <c r="AA212" s="123">
        <f>SUMPRODUCT(($Z$3=المنصرف!$E$3:$E$717)*1,('بيان العهد والتسويات'!$C212=المنصرف!$C$3:$C$717)*1,المنصرف!$J$3:$J$717)</f>
        <v>0</v>
      </c>
      <c r="AB212" s="121">
        <f>SUMPRODUCT(($AB$3=المنصرف!$E$3:$E$717)*1,('بيان العهد والتسويات'!$C212=المنصرف!$C$3:$C$717)*1,المنصرف!$G$3:$G$717)</f>
        <v>0</v>
      </c>
      <c r="AC212" s="122">
        <f>SUMPRODUCT(($AB$3=المنصرف!$E$3:$E$717)*1,('بيان العهد والتسويات'!$C212=المنصرف!$C$3:$C$717)*1,المنصرف!$J$3:$J$717)</f>
        <v>0</v>
      </c>
      <c r="AD212" s="124">
        <f>SUMPRODUCT(($AD$3=المنصرف!$E$3:$E$717)*1,('بيان العهد والتسويات'!$C212=المنصرف!$C$3:$C$717)*1,المنصرف!$G$3:$G$717)</f>
        <v>0</v>
      </c>
      <c r="AE212" s="123">
        <f>SUMPRODUCT(($AD$3=المنصرف!$E$3:$E$717)*1,('بيان العهد والتسويات'!$C212=المنصرف!$C$3:$C$717)*1,المنصرف!$J$3:$J$717)</f>
        <v>0</v>
      </c>
      <c r="AF212" s="121">
        <f>SUMPRODUCT(($AF$3=المنصرف!$E$3:$E$717)*1,('بيان العهد والتسويات'!$C212=المنصرف!$C$3:$C$717)*1,المنصرف!$G$3:$G$717)</f>
        <v>0</v>
      </c>
      <c r="AG212" s="122">
        <f>SUMPRODUCT(($AF$3=المنصرف!$E$3:$E$717)*1,('بيان العهد والتسويات'!$C212=المنصرف!$C$3:$C$717)*1,المنصرف!$J$3:$J$717)</f>
        <v>0</v>
      </c>
      <c r="AH212" s="124">
        <f>SUMPRODUCT(($AH$3=المنصرف!$E$3:$E$717)*1,('بيان العهد والتسويات'!$C212=المنصرف!$C$3:$C$717)*1,المنصرف!$G$3:$G$717)</f>
        <v>0</v>
      </c>
      <c r="AI212" s="123">
        <f>SUMPRODUCT(($AH$3=المنصرف!$E$3:$E$717)*1,('بيان العهد والتسويات'!$C212=المنصرف!$C$3:$C$717)*1,المنصرف!$J$3:$J$717)</f>
        <v>0</v>
      </c>
      <c r="AJ212" s="145">
        <f>SUMPRODUCT((AJ$3=المنصرف!$E$3:$E$717)*1,('بيان العهد والتسويات'!$C212=المنصرف!$C$3:$C$717)*1,المنصرف!$G$3:$G$717)</f>
        <v>0</v>
      </c>
      <c r="AK212" s="145">
        <f>SUMPRODUCT((AJ$3=المنصرف!$E$3:$E$717)*1,('بيان العهد والتسويات'!$C212=المنصرف!$C$3:$C$717)*1,المنصرف!$J$3:$J$717)</f>
        <v>0</v>
      </c>
      <c r="AL212" s="161">
        <f>SUMPRODUCT((AL$3=المنصرف!$E$3:$E$717)*1,('بيان العهد والتسويات'!$C212=المنصرف!$C$3:$C$717)*1,المنصرف!$G$3:$G$717)</f>
        <v>0</v>
      </c>
      <c r="AM212" s="161">
        <f>SUMPRODUCT((AL$3=المنصرف!$E$3:$E$717)*1,('بيان العهد والتسويات'!$C212=المنصرف!$C$3:$C$717)*1,المنصرف!$J$3:$J$717)</f>
        <v>0</v>
      </c>
      <c r="AN212" s="160">
        <f>SUMPRODUCT((AN$3=المنصرف!$E$3:$E$717)*1,('بيان العهد والتسويات'!$C212=المنصرف!$C$3:$C$717)*1,المنصرف!$G$3:$G$717)</f>
        <v>0</v>
      </c>
      <c r="AO212" s="160">
        <f>SUMPRODUCT((AN$3=المنصرف!$E$3:$E$717)*1,('بيان العهد والتسويات'!$C212=المنصرف!$C$3:$C$717)*1,المنصرف!$J$3:$J$717)</f>
        <v>0</v>
      </c>
      <c r="AP212" s="160">
        <f>SUMPRODUCT((AP$3=المنصرف!$E$3:$E$717)*1,('بيان العهد والتسويات'!$C212=المنصرف!$C$3:$C$717)*1,المنصرف!$G$3:$G$717)</f>
        <v>0</v>
      </c>
      <c r="AQ212" s="160">
        <f>SUMPRODUCT((AP$3=المنصرف!$E$3:$E$717)*1,('بيان العهد والتسويات'!$C212=المنصرف!$C$3:$C$717)*1,المنصرف!$J$3:$J$717)</f>
        <v>0</v>
      </c>
      <c r="AR212" s="160">
        <f>SUMPRODUCT((AR$3=المنصرف!$E$3:$E$717)*1,('بيان العهد والتسويات'!$C212=المنصرف!$C$3:$C$717)*1,المنصرف!$G$3:$G$717)</f>
        <v>0</v>
      </c>
      <c r="AS212" s="160">
        <f>SUMPRODUCT((AR$3=المنصرف!$E$3:$E$717)*1,('بيان العهد والتسويات'!$C212=المنصرف!$C$3:$C$717)*1,المنصرف!$J$3:$J$717)</f>
        <v>0</v>
      </c>
      <c r="AT212" s="160">
        <f>SUMPRODUCT((AT$3=المنصرف!$E$3:$E$717)*1,('بيان العهد والتسويات'!$C212=المنصرف!$C$3:$C$717)*1,المنصرف!$G$3:$G$717)</f>
        <v>0</v>
      </c>
      <c r="AU212" s="160">
        <f>SUMPRODUCT((AT$3=المنصرف!$E$3:$E$717)*1,('بيان العهد والتسويات'!$C212=المنصرف!$C$3:$C$717)*1,المنصرف!$J$3:$J$717)</f>
        <v>0</v>
      </c>
      <c r="AV212" s="160">
        <f>SUMPRODUCT((AV$3=المنصرف!$E$3:$E$717)*1,('بيان العهد والتسويات'!$C212=المنصرف!$C$3:$C$717)*1,المنصرف!$G$3:$G$717)</f>
        <v>0</v>
      </c>
      <c r="AW212" s="160">
        <f>SUMPRODUCT((AV$3=المنصرف!$E$3:$E$717)*1,('بيان العهد والتسويات'!$C212=المنصرف!$C$3:$C$717)*1,المنصرف!$J$3:$J$717)</f>
        <v>0</v>
      </c>
      <c r="AX212" s="160">
        <f>SUMPRODUCT((AX$3=المنصرف!$E$3:$E$717)*1,('بيان العهد والتسويات'!$C212=المنصرف!$C$3:$C$717)*1,المنصرف!$G$3:$G$717)</f>
        <v>0</v>
      </c>
      <c r="AY212" s="160">
        <f>SUMPRODUCT((AX$3=المنصرف!$E$3:$E$717)*1,('بيان العهد والتسويات'!$C212=المنصرف!$C$3:$C$717)*1,المنصرف!$J$3:$J$717)</f>
        <v>0</v>
      </c>
      <c r="AZ212" s="160">
        <f>SUMPRODUCT((AZ$3=المنصرف!$E$3:$E$717)*1,('بيان العهد والتسويات'!$C212=المنصرف!$C$3:$C$717)*1,المنصرف!$G$3:$G$717)</f>
        <v>0</v>
      </c>
      <c r="BA212" s="160">
        <f>SUMPRODUCT((AZ$3=المنصرف!$E$3:$E$717)*1,('بيان العهد والتسويات'!$C212=المنصرف!$C$3:$C$717)*1,المنصرف!$J$3:$J$717)</f>
        <v>0</v>
      </c>
      <c r="BB212" s="160">
        <f>SUMPRODUCT((BB$3=المنصرف!$E$3:$E$717)*1,('بيان العهد والتسويات'!$C212=المنصرف!$C$3:$C$717)*1,المنصرف!$G$3:$G$717)</f>
        <v>0</v>
      </c>
      <c r="BC212" s="160">
        <f>SUMPRODUCT((BB$3=المنصرف!$E$3:$E$717)*1,('بيان العهد والتسويات'!$C212=المنصرف!$C$3:$C$717)*1,المنصرف!$J$3:$J$717)</f>
        <v>0</v>
      </c>
      <c r="BD212" s="160">
        <f>SUMPRODUCT((BD$3=المنصرف!$E$3:$E$717)*1,('بيان العهد والتسويات'!$C212=المنصرف!$C$3:$C$717)*1,المنصرف!$G$3:$G$717)</f>
        <v>0</v>
      </c>
      <c r="BE212" s="160">
        <f>SUMPRODUCT((BD$3=المنصرف!$E$3:$E$717)*1,('بيان العهد والتسويات'!$C212=المنصرف!$C$3:$C$717)*1,المنصرف!$J$3:$J$717)</f>
        <v>0</v>
      </c>
      <c r="BF212" s="160">
        <f>SUMPRODUCT((BF$3=المنصرف!$E$3:$E$717)*1,('بيان العهد والتسويات'!$C212=المنصرف!$C$3:$C$717)*1,المنصرف!$G$3:$G$717)</f>
        <v>0</v>
      </c>
      <c r="BG212" s="160">
        <f>SUMPRODUCT((BF$3=المنصرف!$E$3:$E$717)*1,('بيان العهد والتسويات'!$C212=المنصرف!$C$3:$C$717)*1,المنصرف!$J$3:$J$717)</f>
        <v>0</v>
      </c>
      <c r="BH212" s="160">
        <f>SUMPRODUCT((BH$3=المنصرف!$E$3:$E$717)*1,('بيان العهد والتسويات'!$C212=المنصرف!$C$3:$C$717)*1,المنصرف!$G$3:$G$717)</f>
        <v>0</v>
      </c>
      <c r="BI212" s="160">
        <f>SUMPRODUCT((BH$3=المنصرف!$E$3:$E$717)*1,('بيان العهد والتسويات'!$C212=المنصرف!$C$3:$C$717)*1,المنصرف!$J$3:$J$717)</f>
        <v>0</v>
      </c>
      <c r="BJ212" s="160">
        <f>SUMPRODUCT((BJ$3=المنصرف!$E$3:$E$717)*1,('بيان العهد والتسويات'!$C212=المنصرف!$C$3:$C$717)*1,المنصرف!$G$3:$G$717)</f>
        <v>0</v>
      </c>
      <c r="BK212" s="160">
        <f>SUMPRODUCT((BJ$3=المنصرف!$E$3:$E$717)*1,('بيان العهد والتسويات'!$C212=المنصرف!$C$3:$C$717)*1,المنصرف!$J$3:$J$717)</f>
        <v>0</v>
      </c>
      <c r="BL212" s="160">
        <f>SUMPRODUCT((BL$3=المنصرف!$E$3:$E$717)*1,('بيان العهد والتسويات'!$C212=المنصرف!$C$3:$C$717)*1,المنصرف!$G$3:$G$717)</f>
        <v>0</v>
      </c>
      <c r="BM212" s="160">
        <f>SUMPRODUCT((BL$3=المنصرف!$E$3:$E$717)*1,('بيان العهد والتسويات'!$C212=المنصرف!$C$3:$C$717)*1,المنصرف!$J$3:$J$717)</f>
        <v>0</v>
      </c>
      <c r="BN212" s="160">
        <f>SUMPRODUCT((BN$3=المنصرف!$E$3:$E$717)*1,('بيان العهد والتسويات'!$C212=المنصرف!$C$3:$C$717)*1,المنصرف!$G$3:$G$717)</f>
        <v>0</v>
      </c>
      <c r="BO212" s="160">
        <f>SUMPRODUCT((BN$3=المنصرف!$E$3:$E$717)*1,('بيان العهد والتسويات'!$C212=المنصرف!$C$3:$C$717)*1,المنصرف!$J$3:$J$717)</f>
        <v>0</v>
      </c>
      <c r="BP212" s="160">
        <f>SUMPRODUCT((BP$3=المنصرف!$E$3:$E$717)*1,('بيان العهد والتسويات'!$C212=المنصرف!$C$3:$C$717)*1,المنصرف!$G$3:$G$717)</f>
        <v>0</v>
      </c>
      <c r="BQ212" s="160">
        <f>SUMPRODUCT((BP$3=المنصرف!$E$3:$E$717)*1,('بيان العهد والتسويات'!$C212=المنصرف!$C$3:$C$717)*1,المنصرف!$J$3:$J$717)</f>
        <v>0</v>
      </c>
      <c r="BR212" s="160">
        <f>SUMPRODUCT((BR$3=المنصرف!$E$3:$E$717)*1,('بيان العهد والتسويات'!$C212=المنصرف!$C$3:$C$717)*1,المنصرف!$G$3:$G$717)</f>
        <v>0</v>
      </c>
      <c r="BS212" s="160">
        <f>SUMPRODUCT((BR$3=المنصرف!$E$3:$E$717)*1,('بيان العهد والتسويات'!$C212=المنصرف!$C$3:$C$717)*1,المنصرف!$J$3:$J$717)</f>
        <v>0</v>
      </c>
      <c r="BT212" s="160">
        <f>SUMPRODUCT((BT$3=المنصرف!$E$3:$E$717)*1,('بيان العهد والتسويات'!$C212=المنصرف!$C$3:$C$717)*1,المنصرف!$G$3:$G$717)</f>
        <v>0</v>
      </c>
      <c r="BU212" s="160">
        <f>SUMPRODUCT((BT$3=المنصرف!$E$3:$E$717)*1,('بيان العهد والتسويات'!$C212=المنصرف!$C$3:$C$717)*1,المنصرف!$J$3:$J$717)</f>
        <v>0</v>
      </c>
      <c r="BV212" s="160">
        <f>SUMPRODUCT((BV$3=المنصرف!$E$3:$E$717)*1,('بيان العهد والتسويات'!$C212=المنصرف!$C$3:$C$717)*1,المنصرف!$G$3:$G$717)</f>
        <v>0</v>
      </c>
      <c r="BW212" s="160">
        <f>SUMPRODUCT((BV$3=المنصرف!$E$3:$E$717)*1,('بيان العهد والتسويات'!$C212=المنصرف!$C$3:$C$717)*1,المنصرف!$J$3:$J$717)</f>
        <v>0</v>
      </c>
      <c r="BX212" s="160">
        <f>SUMPRODUCT((BX$3=المنصرف!$E$3:$E$717)*1,('بيان العهد والتسويات'!$C212=المنصرف!$C$3:$C$717)*1,المنصرف!$G$3:$G$717)</f>
        <v>0</v>
      </c>
      <c r="BY212" s="160">
        <f>SUMPRODUCT((BX$3=المنصرف!$E$3:$E$717)*1,('بيان العهد والتسويات'!$C212=المنصرف!$C$3:$C$717)*1,المنصرف!$J$3:$J$717)</f>
        <v>0</v>
      </c>
      <c r="BZ212" s="160">
        <f>SUMPRODUCT((BZ$3=المنصرف!$E$3:$E$717)*1,('بيان العهد والتسويات'!$C212=المنصرف!$C$3:$C$717)*1,المنصرف!$G$3:$G$717)</f>
        <v>0</v>
      </c>
      <c r="CA212" s="160">
        <f>SUMPRODUCT((BZ$3=المنصرف!$E$3:$E$717)*1,('بيان العهد والتسويات'!$C212=المنصرف!$C$3:$C$717)*1,المنصرف!$J$3:$J$717)</f>
        <v>0</v>
      </c>
      <c r="CB212" s="160">
        <f>SUMPRODUCT((CB$3=المنصرف!$E$3:$E$717)*1,('بيان العهد والتسويات'!$C212=المنصرف!$C$3:$C$717)*1,المنصرف!$G$3:$G$717)</f>
        <v>0</v>
      </c>
      <c r="CC212" s="160">
        <f>SUMPRODUCT((CB$3=المنصرف!$E$3:$E$717)*1,('بيان العهد والتسويات'!$C212=المنصرف!$C$3:$C$717)*1,المنصرف!$J$3:$J$717)</f>
        <v>0</v>
      </c>
      <c r="CD212" s="160">
        <f>SUMPRODUCT((CD$3=المنصرف!$E$3:$E$717)*1,('بيان العهد والتسويات'!$C212=المنصرف!$C$3:$C$717)*1,المنصرف!$G$3:$G$717)</f>
        <v>0</v>
      </c>
      <c r="CE212" s="160">
        <f>SUMPRODUCT((CD$3=المنصرف!$E$3:$E$717)*1,('بيان العهد والتسويات'!$C212=المنصرف!$C$3:$C$717)*1,المنصرف!$J$3:$J$717)</f>
        <v>0</v>
      </c>
      <c r="CF212" s="160">
        <f>SUMPRODUCT((CF$3=المنصرف!$E$3:$E$717)*1,('بيان العهد والتسويات'!$C212=المنصرف!$C$3:$C$717)*1,المنصرف!$G$3:$G$717)</f>
        <v>0</v>
      </c>
      <c r="CG212" s="160">
        <f>SUMPRODUCT((CF$3=المنصرف!$E$3:$E$717)*1,('بيان العهد والتسويات'!$C212=المنصرف!$C$3:$C$717)*1,المنصرف!$J$3:$J$717)</f>
        <v>0</v>
      </c>
      <c r="CH212" s="160">
        <f>SUMPRODUCT((CH$3=المنصرف!$E$3:$E$717)*1,('بيان العهد والتسويات'!$C212=المنصرف!$C$3:$C$717)*1,المنصرف!$G$3:$G$717)</f>
        <v>0</v>
      </c>
      <c r="CI212" s="160">
        <f>SUMPRODUCT((CH$3=المنصرف!$E$3:$E$717)*1,('بيان العهد والتسويات'!$C212=المنصرف!$C$3:$C$717)*1,المنصرف!$J$3:$J$717)</f>
        <v>0</v>
      </c>
      <c r="CJ212" s="160">
        <f>SUMPRODUCT((CJ$3=المنصرف!$E$3:$E$717)*1,('بيان العهد والتسويات'!$C212=المنصرف!$C$3:$C$717)*1,المنصرف!$G$3:$G$717)</f>
        <v>0</v>
      </c>
      <c r="CK212" s="160">
        <f>SUMPRODUCT((CJ$3=المنصرف!$E$3:$E$717)*1,('بيان العهد والتسويات'!$C212=المنصرف!$C$3:$C$717)*1,المنصرف!$J$3:$J$717)</f>
        <v>0</v>
      </c>
      <c r="CL212" s="160">
        <f>SUMPRODUCT((CL$3=المنصرف!$E$3:$E$717)*1,('بيان العهد والتسويات'!$C212=المنصرف!$C$3:$C$717)*1,المنصرف!$G$3:$G$717)</f>
        <v>0</v>
      </c>
      <c r="CM212" s="160">
        <f>SUMPRODUCT((CL$3=المنصرف!$E$3:$E$717)*1,('بيان العهد والتسويات'!$C212=المنصرف!$C$3:$C$717)*1,المنصرف!$J$3:$J$717)</f>
        <v>0</v>
      </c>
      <c r="CN212" s="160">
        <f>SUMPRODUCT((CN$3=المنصرف!$E$3:$E$717)*1,('بيان العهد والتسويات'!$C212=المنصرف!$C$3:$C$717)*1,المنصرف!$G$3:$G$717)</f>
        <v>0</v>
      </c>
      <c r="CO212" s="160">
        <f>SUMPRODUCT((CN$3=المنصرف!$E$3:$E$717)*1,('بيان العهد والتسويات'!$C212=المنصرف!$C$3:$C$717)*1,المنصرف!$J$3:$J$717)</f>
        <v>0</v>
      </c>
      <c r="CP212" s="160">
        <f>SUMPRODUCT((CP$3=المنصرف!$E$3:$E$717)*1,('بيان العهد والتسويات'!$C212=المنصرف!$C$3:$C$717)*1,المنصرف!$G$3:$G$717)</f>
        <v>0</v>
      </c>
      <c r="CQ212" s="160">
        <f>SUMPRODUCT((CP$3=المنصرف!$E$3:$E$717)*1,('بيان العهد والتسويات'!$C212=المنصرف!$C$3:$C$717)*1,المنصرف!$J$3:$J$717)</f>
        <v>0</v>
      </c>
      <c r="CR212" s="160">
        <f>SUMPRODUCT((CR$3=المنصرف!$E$3:$E$717)*1,('بيان العهد والتسويات'!$C212=المنصرف!$C$3:$C$717)*1,المنصرف!$G$3:$G$717)</f>
        <v>0</v>
      </c>
      <c r="CS212" s="160">
        <f>SUMPRODUCT((CR$3=المنصرف!$E$3:$E$717)*1,('بيان العهد والتسويات'!$C212=المنصرف!$C$3:$C$717)*1,المنصرف!$J$3:$J$717)</f>
        <v>0</v>
      </c>
      <c r="CT212" s="160">
        <f>SUMPRODUCT((CT$3=المنصرف!$E$3:$E$717)*1,('بيان العهد والتسويات'!$C212=المنصرف!$C$3:$C$717)*1,المنصرف!$G$3:$G$717)</f>
        <v>0</v>
      </c>
      <c r="CU212" s="160">
        <f>SUMPRODUCT((CT$3=المنصرف!$E$3:$E$717)*1,('بيان العهد والتسويات'!$C212=المنصرف!$C$3:$C$717)*1,المنصرف!$J$3:$J$717)</f>
        <v>0</v>
      </c>
      <c r="CV212" s="160">
        <f>SUMPRODUCT((CV$3=المنصرف!$E$3:$E$717)*1,('بيان العهد والتسويات'!$C212=المنصرف!$C$3:$C$717)*1,المنصرف!$G$3:$G$717)</f>
        <v>0</v>
      </c>
      <c r="CW212" s="160">
        <f>SUMPRODUCT((CV$3=المنصرف!$E$3:$E$717)*1,('بيان العهد والتسويات'!$C212=المنصرف!$C$3:$C$717)*1,المنصرف!$J$3:$J$717)</f>
        <v>0</v>
      </c>
      <c r="CX212" s="160">
        <f>SUMPRODUCT((CX$3=المنصرف!$E$3:$E$717)*1,('بيان العهد والتسويات'!$C212=المنصرف!$C$3:$C$717)*1,المنصرف!$G$3:$G$717)</f>
        <v>0</v>
      </c>
      <c r="CY212" s="160">
        <f>SUMPRODUCT((CX$3=المنصرف!$E$3:$E$717)*1,('بيان العهد والتسويات'!$C212=المنصرف!$C$3:$C$717)*1,المنصرف!$J$3:$J$717)</f>
        <v>0</v>
      </c>
      <c r="CZ212" s="160">
        <f>SUMPRODUCT((CZ$3=المنصرف!$E$3:$E$717)*1,('بيان العهد والتسويات'!$C212=المنصرف!$C$3:$C$717)*1,المنصرف!$G$3:$G$717)</f>
        <v>0</v>
      </c>
      <c r="DA212" s="160">
        <f>SUMPRODUCT((CZ$3=المنصرف!$E$3:$E$717)*1,('بيان العهد والتسويات'!$C212=المنصرف!$C$3:$C$717)*1,المنصرف!$J$3:$J$717)</f>
        <v>0</v>
      </c>
    </row>
    <row r="213" spans="3:105" ht="20.25" x14ac:dyDescent="0.15">
      <c r="C213" s="134">
        <v>46045</v>
      </c>
      <c r="D213" s="121">
        <f>SUMPRODUCT(($D$3=المنصرف!$E$3:$E$717)*1,('بيان العهد والتسويات'!$C213=المنصرف!$C$3:$C$717)*1,المنصرف!$G$3:$G$717)</f>
        <v>0</v>
      </c>
      <c r="E213" s="122">
        <f>SUMPRODUCT(($D$3=المنصرف!$E$3:$E$717)*1,('بيان العهد والتسويات'!$C213=المنصرف!$C$3:$C$717)*1,المنصرف!$J$3:$J$717)</f>
        <v>0</v>
      </c>
      <c r="F213" s="124">
        <f>SUMPRODUCT(($F$3=المنصرف!$E$3:$E$717)*1,('بيان العهد والتسويات'!$C213=المنصرف!$C$3:$C$717)*1,المنصرف!$G$3:$G$717)</f>
        <v>0</v>
      </c>
      <c r="G213" s="123">
        <f>SUMPRODUCT(($F$3=المنصرف!$E$3:$E$717)*1,('بيان العهد والتسويات'!$C213=المنصرف!$C$3:$C$717)*1,المنصرف!$J$3:$J$717)</f>
        <v>0</v>
      </c>
      <c r="H213" s="121">
        <f>SUMPRODUCT(($H$3=المنصرف!$E$3:$E$717)*1,('بيان العهد والتسويات'!$C213=المنصرف!$C$3:$C$717)*1,المنصرف!$G$3:$G$717)</f>
        <v>0</v>
      </c>
      <c r="I213" s="122">
        <f>SUMPRODUCT(($H$3=المنصرف!$E$3:$E$717)*1,('بيان العهد والتسويات'!$C213=المنصرف!$C$3:$C$717)*1,المنصرف!$J$3:$J$717)</f>
        <v>0</v>
      </c>
      <c r="J213" s="124">
        <f>SUMPRODUCT(($J$3=المنصرف!$E$3:$E$717)*1,('بيان العهد والتسويات'!$C213=المنصرف!$C$3:$C$717)*1,المنصرف!$G$3:$G$717)</f>
        <v>0</v>
      </c>
      <c r="K213" s="123">
        <f>SUMPRODUCT(($J$3=المنصرف!$E$3:$E$717)*1,('بيان العهد والتسويات'!$C213=المنصرف!$C$3:$C$717)*1,المنصرف!$J$3:$J$717)</f>
        <v>0</v>
      </c>
      <c r="L213" s="121">
        <f>SUMPRODUCT(($L$3=المنصرف!$E$3:$E$717)*1,('بيان العهد والتسويات'!$C213=المنصرف!$C$3:$C$717)*1,المنصرف!$G$3:$G$717)</f>
        <v>0</v>
      </c>
      <c r="M213" s="122">
        <f>SUMPRODUCT(($L$3=المنصرف!$E$3:$E$717)*1,('بيان العهد والتسويات'!$C213=المنصرف!$C$3:$C$717)*1,المنصرف!$J$3:$J$717)</f>
        <v>0</v>
      </c>
      <c r="N213" s="124">
        <f>SUMPRODUCT(($N$3=المنصرف!$E$3:$E$717)*1,('بيان العهد والتسويات'!$C213=المنصرف!$C$3:$C$717)*1,المنصرف!$G$3:$G$717)</f>
        <v>0</v>
      </c>
      <c r="O213" s="123">
        <f>SUMPRODUCT(($N$3=المنصرف!$E$3:$E$717)*1,('بيان العهد والتسويات'!$C213=المنصرف!$C$3:$C$717)*1,المنصرف!$J$3:$J$717)</f>
        <v>0</v>
      </c>
      <c r="P213" s="121">
        <f>SUMPRODUCT(($P$3=المنصرف!$E$3:$E$717)*1,('بيان العهد والتسويات'!$C213=المنصرف!$C$3:$C$717)*1,المنصرف!$G$3:$G$717)</f>
        <v>0</v>
      </c>
      <c r="Q213" s="122">
        <f>SUMPRODUCT(($P$3=المنصرف!$E$3:$E$717)*1,('بيان العهد والتسويات'!$C213=المنصرف!$C$3:$C$717)*1,المنصرف!$J$3:$J$717)</f>
        <v>0</v>
      </c>
      <c r="R213" s="124">
        <f>SUMPRODUCT(($R$3=المنصرف!$E$3:$E$717)*1,('بيان العهد والتسويات'!$C213=المنصرف!$C$3:$C$717)*1,المنصرف!$G$3:$G$717)</f>
        <v>0</v>
      </c>
      <c r="S213" s="123">
        <f>SUMPRODUCT(($R$3=المنصرف!$E$3:$E$717)*1,('بيان العهد والتسويات'!$C213=المنصرف!$C$3:$C$717)*1,المنصرف!$J$3:$J$717)</f>
        <v>0</v>
      </c>
      <c r="T213" s="121">
        <f>SUMPRODUCT(($T$3=المنصرف!$E$3:$E$717)*1,('بيان العهد والتسويات'!$C213=المنصرف!$C$3:$C$717)*1,المنصرف!$G$3:$G$717)</f>
        <v>0</v>
      </c>
      <c r="U213" s="122">
        <f>SUMPRODUCT(($T$3=المنصرف!$E$3:$E$717)*1,('بيان العهد والتسويات'!$C213=المنصرف!$C$3:$C$717)*1,المنصرف!$J$3:$J$717)</f>
        <v>0</v>
      </c>
      <c r="V213" s="124">
        <f>SUMPRODUCT(($V$3=المنصرف!$E$3:$E$717)*1,('بيان العهد والتسويات'!$C213=المنصرف!$C$3:$C$717)*1,المنصرف!$G$3:$G$717)</f>
        <v>0</v>
      </c>
      <c r="W213" s="123">
        <f>SUMPRODUCT(($V$3=المنصرف!$E$3:$E$717)*1,('بيان العهد والتسويات'!$C213=المنصرف!$C$3:$C$717)*1,المنصرف!$J$3:$J$717)</f>
        <v>0</v>
      </c>
      <c r="X213" s="121">
        <f>SUMPRODUCT(($X$3=المنصرف!$E$3:$E$717)*1,('بيان العهد والتسويات'!$C213=المنصرف!$C$3:$C$717)*1,المنصرف!$G$3:$G$717)</f>
        <v>0</v>
      </c>
      <c r="Y213" s="122">
        <f>SUMPRODUCT(($X$3=المنصرف!$E$3:$E$717)*1,('بيان العهد والتسويات'!$C213=المنصرف!$C$3:$C$717)*1,المنصرف!$J$3:$J$717)</f>
        <v>0</v>
      </c>
      <c r="Z213" s="124">
        <f>SUMPRODUCT(($Z$3=المنصرف!$E$3:$E$717)*1,('بيان العهد والتسويات'!$C213=المنصرف!$C$3:$C$717)*1,المنصرف!$G$3:$G$717)</f>
        <v>0</v>
      </c>
      <c r="AA213" s="123">
        <f>SUMPRODUCT(($Z$3=المنصرف!$E$3:$E$717)*1,('بيان العهد والتسويات'!$C213=المنصرف!$C$3:$C$717)*1,المنصرف!$J$3:$J$717)</f>
        <v>0</v>
      </c>
      <c r="AB213" s="121">
        <f>SUMPRODUCT(($AB$3=المنصرف!$E$3:$E$717)*1,('بيان العهد والتسويات'!$C213=المنصرف!$C$3:$C$717)*1,المنصرف!$G$3:$G$717)</f>
        <v>0</v>
      </c>
      <c r="AC213" s="122">
        <f>SUMPRODUCT(($AB$3=المنصرف!$E$3:$E$717)*1,('بيان العهد والتسويات'!$C213=المنصرف!$C$3:$C$717)*1,المنصرف!$J$3:$J$717)</f>
        <v>0</v>
      </c>
      <c r="AD213" s="124">
        <f>SUMPRODUCT(($AD$3=المنصرف!$E$3:$E$717)*1,('بيان العهد والتسويات'!$C213=المنصرف!$C$3:$C$717)*1,المنصرف!$G$3:$G$717)</f>
        <v>0</v>
      </c>
      <c r="AE213" s="123">
        <f>SUMPRODUCT(($AD$3=المنصرف!$E$3:$E$717)*1,('بيان العهد والتسويات'!$C213=المنصرف!$C$3:$C$717)*1,المنصرف!$J$3:$J$717)</f>
        <v>0</v>
      </c>
      <c r="AF213" s="121">
        <f>SUMPRODUCT(($AF$3=المنصرف!$E$3:$E$717)*1,('بيان العهد والتسويات'!$C213=المنصرف!$C$3:$C$717)*1,المنصرف!$G$3:$G$717)</f>
        <v>0</v>
      </c>
      <c r="AG213" s="122">
        <f>SUMPRODUCT(($AF$3=المنصرف!$E$3:$E$717)*1,('بيان العهد والتسويات'!$C213=المنصرف!$C$3:$C$717)*1,المنصرف!$J$3:$J$717)</f>
        <v>0</v>
      </c>
      <c r="AH213" s="124">
        <f>SUMPRODUCT(($AH$3=المنصرف!$E$3:$E$717)*1,('بيان العهد والتسويات'!$C213=المنصرف!$C$3:$C$717)*1,المنصرف!$G$3:$G$717)</f>
        <v>0</v>
      </c>
      <c r="AI213" s="123">
        <f>SUMPRODUCT(($AH$3=المنصرف!$E$3:$E$717)*1,('بيان العهد والتسويات'!$C213=المنصرف!$C$3:$C$717)*1,المنصرف!$J$3:$J$717)</f>
        <v>0</v>
      </c>
      <c r="AJ213" s="145">
        <f>SUMPRODUCT((AJ$3=المنصرف!$E$3:$E$717)*1,('بيان العهد والتسويات'!$C213=المنصرف!$C$3:$C$717)*1,المنصرف!$G$3:$G$717)</f>
        <v>0</v>
      </c>
      <c r="AK213" s="145">
        <f>SUMPRODUCT((AJ$3=المنصرف!$E$3:$E$717)*1,('بيان العهد والتسويات'!$C213=المنصرف!$C$3:$C$717)*1,المنصرف!$J$3:$J$717)</f>
        <v>0</v>
      </c>
      <c r="AL213" s="161">
        <f>SUMPRODUCT((AL$3=المنصرف!$E$3:$E$717)*1,('بيان العهد والتسويات'!$C213=المنصرف!$C$3:$C$717)*1,المنصرف!$G$3:$G$717)</f>
        <v>0</v>
      </c>
      <c r="AM213" s="161">
        <f>SUMPRODUCT((AL$3=المنصرف!$E$3:$E$717)*1,('بيان العهد والتسويات'!$C213=المنصرف!$C$3:$C$717)*1,المنصرف!$J$3:$J$717)</f>
        <v>0</v>
      </c>
      <c r="AN213" s="160">
        <f>SUMPRODUCT((AN$3=المنصرف!$E$3:$E$717)*1,('بيان العهد والتسويات'!$C213=المنصرف!$C$3:$C$717)*1,المنصرف!$G$3:$G$717)</f>
        <v>0</v>
      </c>
      <c r="AO213" s="160">
        <f>SUMPRODUCT((AN$3=المنصرف!$E$3:$E$717)*1,('بيان العهد والتسويات'!$C213=المنصرف!$C$3:$C$717)*1,المنصرف!$J$3:$J$717)</f>
        <v>0</v>
      </c>
      <c r="AP213" s="160">
        <f>SUMPRODUCT((AP$3=المنصرف!$E$3:$E$717)*1,('بيان العهد والتسويات'!$C213=المنصرف!$C$3:$C$717)*1,المنصرف!$G$3:$G$717)</f>
        <v>0</v>
      </c>
      <c r="AQ213" s="160">
        <f>SUMPRODUCT((AP$3=المنصرف!$E$3:$E$717)*1,('بيان العهد والتسويات'!$C213=المنصرف!$C$3:$C$717)*1,المنصرف!$J$3:$J$717)</f>
        <v>0</v>
      </c>
      <c r="AR213" s="160">
        <f>SUMPRODUCT((AR$3=المنصرف!$E$3:$E$717)*1,('بيان العهد والتسويات'!$C213=المنصرف!$C$3:$C$717)*1,المنصرف!$G$3:$G$717)</f>
        <v>0</v>
      </c>
      <c r="AS213" s="160">
        <f>SUMPRODUCT((AR$3=المنصرف!$E$3:$E$717)*1,('بيان العهد والتسويات'!$C213=المنصرف!$C$3:$C$717)*1,المنصرف!$J$3:$J$717)</f>
        <v>0</v>
      </c>
      <c r="AT213" s="160">
        <f>SUMPRODUCT((AT$3=المنصرف!$E$3:$E$717)*1,('بيان العهد والتسويات'!$C213=المنصرف!$C$3:$C$717)*1,المنصرف!$G$3:$G$717)</f>
        <v>0</v>
      </c>
      <c r="AU213" s="160">
        <f>SUMPRODUCT((AT$3=المنصرف!$E$3:$E$717)*1,('بيان العهد والتسويات'!$C213=المنصرف!$C$3:$C$717)*1,المنصرف!$J$3:$J$717)</f>
        <v>0</v>
      </c>
      <c r="AV213" s="160">
        <f>SUMPRODUCT((AV$3=المنصرف!$E$3:$E$717)*1,('بيان العهد والتسويات'!$C213=المنصرف!$C$3:$C$717)*1,المنصرف!$G$3:$G$717)</f>
        <v>0</v>
      </c>
      <c r="AW213" s="160">
        <f>SUMPRODUCT((AV$3=المنصرف!$E$3:$E$717)*1,('بيان العهد والتسويات'!$C213=المنصرف!$C$3:$C$717)*1,المنصرف!$J$3:$J$717)</f>
        <v>0</v>
      </c>
      <c r="AX213" s="160">
        <f>SUMPRODUCT((AX$3=المنصرف!$E$3:$E$717)*1,('بيان العهد والتسويات'!$C213=المنصرف!$C$3:$C$717)*1,المنصرف!$G$3:$G$717)</f>
        <v>0</v>
      </c>
      <c r="AY213" s="160">
        <f>SUMPRODUCT((AX$3=المنصرف!$E$3:$E$717)*1,('بيان العهد والتسويات'!$C213=المنصرف!$C$3:$C$717)*1,المنصرف!$J$3:$J$717)</f>
        <v>0</v>
      </c>
      <c r="AZ213" s="160">
        <f>SUMPRODUCT((AZ$3=المنصرف!$E$3:$E$717)*1,('بيان العهد والتسويات'!$C213=المنصرف!$C$3:$C$717)*1,المنصرف!$G$3:$G$717)</f>
        <v>0</v>
      </c>
      <c r="BA213" s="160">
        <f>SUMPRODUCT((AZ$3=المنصرف!$E$3:$E$717)*1,('بيان العهد والتسويات'!$C213=المنصرف!$C$3:$C$717)*1,المنصرف!$J$3:$J$717)</f>
        <v>0</v>
      </c>
      <c r="BB213" s="160">
        <f>SUMPRODUCT((BB$3=المنصرف!$E$3:$E$717)*1,('بيان العهد والتسويات'!$C213=المنصرف!$C$3:$C$717)*1,المنصرف!$G$3:$G$717)</f>
        <v>0</v>
      </c>
      <c r="BC213" s="160">
        <f>SUMPRODUCT((BB$3=المنصرف!$E$3:$E$717)*1,('بيان العهد والتسويات'!$C213=المنصرف!$C$3:$C$717)*1,المنصرف!$J$3:$J$717)</f>
        <v>0</v>
      </c>
      <c r="BD213" s="160">
        <f>SUMPRODUCT((BD$3=المنصرف!$E$3:$E$717)*1,('بيان العهد والتسويات'!$C213=المنصرف!$C$3:$C$717)*1,المنصرف!$G$3:$G$717)</f>
        <v>0</v>
      </c>
      <c r="BE213" s="160">
        <f>SUMPRODUCT((BD$3=المنصرف!$E$3:$E$717)*1,('بيان العهد والتسويات'!$C213=المنصرف!$C$3:$C$717)*1,المنصرف!$J$3:$J$717)</f>
        <v>0</v>
      </c>
      <c r="BF213" s="160">
        <f>SUMPRODUCT((BF$3=المنصرف!$E$3:$E$717)*1,('بيان العهد والتسويات'!$C213=المنصرف!$C$3:$C$717)*1,المنصرف!$G$3:$G$717)</f>
        <v>0</v>
      </c>
      <c r="BG213" s="160">
        <f>SUMPRODUCT((BF$3=المنصرف!$E$3:$E$717)*1,('بيان العهد والتسويات'!$C213=المنصرف!$C$3:$C$717)*1,المنصرف!$J$3:$J$717)</f>
        <v>0</v>
      </c>
      <c r="BH213" s="160">
        <f>SUMPRODUCT((BH$3=المنصرف!$E$3:$E$717)*1,('بيان العهد والتسويات'!$C213=المنصرف!$C$3:$C$717)*1,المنصرف!$G$3:$G$717)</f>
        <v>0</v>
      </c>
      <c r="BI213" s="160">
        <f>SUMPRODUCT((BH$3=المنصرف!$E$3:$E$717)*1,('بيان العهد والتسويات'!$C213=المنصرف!$C$3:$C$717)*1,المنصرف!$J$3:$J$717)</f>
        <v>0</v>
      </c>
      <c r="BJ213" s="160">
        <f>SUMPRODUCT((BJ$3=المنصرف!$E$3:$E$717)*1,('بيان العهد والتسويات'!$C213=المنصرف!$C$3:$C$717)*1,المنصرف!$G$3:$G$717)</f>
        <v>0</v>
      </c>
      <c r="BK213" s="160">
        <f>SUMPRODUCT((BJ$3=المنصرف!$E$3:$E$717)*1,('بيان العهد والتسويات'!$C213=المنصرف!$C$3:$C$717)*1,المنصرف!$J$3:$J$717)</f>
        <v>0</v>
      </c>
      <c r="BL213" s="160">
        <f>SUMPRODUCT((BL$3=المنصرف!$E$3:$E$717)*1,('بيان العهد والتسويات'!$C213=المنصرف!$C$3:$C$717)*1,المنصرف!$G$3:$G$717)</f>
        <v>0</v>
      </c>
      <c r="BM213" s="160">
        <f>SUMPRODUCT((BL$3=المنصرف!$E$3:$E$717)*1,('بيان العهد والتسويات'!$C213=المنصرف!$C$3:$C$717)*1,المنصرف!$J$3:$J$717)</f>
        <v>0</v>
      </c>
      <c r="BN213" s="160">
        <f>SUMPRODUCT((BN$3=المنصرف!$E$3:$E$717)*1,('بيان العهد والتسويات'!$C213=المنصرف!$C$3:$C$717)*1,المنصرف!$G$3:$G$717)</f>
        <v>0</v>
      </c>
      <c r="BO213" s="160">
        <f>SUMPRODUCT((BN$3=المنصرف!$E$3:$E$717)*1,('بيان العهد والتسويات'!$C213=المنصرف!$C$3:$C$717)*1,المنصرف!$J$3:$J$717)</f>
        <v>0</v>
      </c>
      <c r="BP213" s="160">
        <f>SUMPRODUCT((BP$3=المنصرف!$E$3:$E$717)*1,('بيان العهد والتسويات'!$C213=المنصرف!$C$3:$C$717)*1,المنصرف!$G$3:$G$717)</f>
        <v>0</v>
      </c>
      <c r="BQ213" s="160">
        <f>SUMPRODUCT((BP$3=المنصرف!$E$3:$E$717)*1,('بيان العهد والتسويات'!$C213=المنصرف!$C$3:$C$717)*1,المنصرف!$J$3:$J$717)</f>
        <v>0</v>
      </c>
      <c r="BR213" s="160">
        <f>SUMPRODUCT((BR$3=المنصرف!$E$3:$E$717)*1,('بيان العهد والتسويات'!$C213=المنصرف!$C$3:$C$717)*1,المنصرف!$G$3:$G$717)</f>
        <v>0</v>
      </c>
      <c r="BS213" s="160">
        <f>SUMPRODUCT((BR$3=المنصرف!$E$3:$E$717)*1,('بيان العهد والتسويات'!$C213=المنصرف!$C$3:$C$717)*1,المنصرف!$J$3:$J$717)</f>
        <v>0</v>
      </c>
      <c r="BT213" s="160">
        <f>SUMPRODUCT((BT$3=المنصرف!$E$3:$E$717)*1,('بيان العهد والتسويات'!$C213=المنصرف!$C$3:$C$717)*1,المنصرف!$G$3:$G$717)</f>
        <v>0</v>
      </c>
      <c r="BU213" s="160">
        <f>SUMPRODUCT((BT$3=المنصرف!$E$3:$E$717)*1,('بيان العهد والتسويات'!$C213=المنصرف!$C$3:$C$717)*1,المنصرف!$J$3:$J$717)</f>
        <v>0</v>
      </c>
      <c r="BV213" s="160">
        <f>SUMPRODUCT((BV$3=المنصرف!$E$3:$E$717)*1,('بيان العهد والتسويات'!$C213=المنصرف!$C$3:$C$717)*1,المنصرف!$G$3:$G$717)</f>
        <v>0</v>
      </c>
      <c r="BW213" s="160">
        <f>SUMPRODUCT((BV$3=المنصرف!$E$3:$E$717)*1,('بيان العهد والتسويات'!$C213=المنصرف!$C$3:$C$717)*1,المنصرف!$J$3:$J$717)</f>
        <v>0</v>
      </c>
      <c r="BX213" s="160">
        <f>SUMPRODUCT((BX$3=المنصرف!$E$3:$E$717)*1,('بيان العهد والتسويات'!$C213=المنصرف!$C$3:$C$717)*1,المنصرف!$G$3:$G$717)</f>
        <v>0</v>
      </c>
      <c r="BY213" s="160">
        <f>SUMPRODUCT((BX$3=المنصرف!$E$3:$E$717)*1,('بيان العهد والتسويات'!$C213=المنصرف!$C$3:$C$717)*1,المنصرف!$J$3:$J$717)</f>
        <v>0</v>
      </c>
      <c r="BZ213" s="160">
        <f>SUMPRODUCT((BZ$3=المنصرف!$E$3:$E$717)*1,('بيان العهد والتسويات'!$C213=المنصرف!$C$3:$C$717)*1,المنصرف!$G$3:$G$717)</f>
        <v>0</v>
      </c>
      <c r="CA213" s="160">
        <f>SUMPRODUCT((BZ$3=المنصرف!$E$3:$E$717)*1,('بيان العهد والتسويات'!$C213=المنصرف!$C$3:$C$717)*1,المنصرف!$J$3:$J$717)</f>
        <v>0</v>
      </c>
      <c r="CB213" s="160">
        <f>SUMPRODUCT((CB$3=المنصرف!$E$3:$E$717)*1,('بيان العهد والتسويات'!$C213=المنصرف!$C$3:$C$717)*1,المنصرف!$G$3:$G$717)</f>
        <v>0</v>
      </c>
      <c r="CC213" s="160">
        <f>SUMPRODUCT((CB$3=المنصرف!$E$3:$E$717)*1,('بيان العهد والتسويات'!$C213=المنصرف!$C$3:$C$717)*1,المنصرف!$J$3:$J$717)</f>
        <v>0</v>
      </c>
      <c r="CD213" s="160">
        <f>SUMPRODUCT((CD$3=المنصرف!$E$3:$E$717)*1,('بيان العهد والتسويات'!$C213=المنصرف!$C$3:$C$717)*1,المنصرف!$G$3:$G$717)</f>
        <v>0</v>
      </c>
      <c r="CE213" s="160">
        <f>SUMPRODUCT((CD$3=المنصرف!$E$3:$E$717)*1,('بيان العهد والتسويات'!$C213=المنصرف!$C$3:$C$717)*1,المنصرف!$J$3:$J$717)</f>
        <v>0</v>
      </c>
      <c r="CF213" s="160">
        <f>SUMPRODUCT((CF$3=المنصرف!$E$3:$E$717)*1,('بيان العهد والتسويات'!$C213=المنصرف!$C$3:$C$717)*1,المنصرف!$G$3:$G$717)</f>
        <v>0</v>
      </c>
      <c r="CG213" s="160">
        <f>SUMPRODUCT((CF$3=المنصرف!$E$3:$E$717)*1,('بيان العهد والتسويات'!$C213=المنصرف!$C$3:$C$717)*1,المنصرف!$J$3:$J$717)</f>
        <v>0</v>
      </c>
      <c r="CH213" s="160">
        <f>SUMPRODUCT((CH$3=المنصرف!$E$3:$E$717)*1,('بيان العهد والتسويات'!$C213=المنصرف!$C$3:$C$717)*1,المنصرف!$G$3:$G$717)</f>
        <v>0</v>
      </c>
      <c r="CI213" s="160">
        <f>SUMPRODUCT((CH$3=المنصرف!$E$3:$E$717)*1,('بيان العهد والتسويات'!$C213=المنصرف!$C$3:$C$717)*1,المنصرف!$J$3:$J$717)</f>
        <v>0</v>
      </c>
      <c r="CJ213" s="160">
        <f>SUMPRODUCT((CJ$3=المنصرف!$E$3:$E$717)*1,('بيان العهد والتسويات'!$C213=المنصرف!$C$3:$C$717)*1,المنصرف!$G$3:$G$717)</f>
        <v>0</v>
      </c>
      <c r="CK213" s="160">
        <f>SUMPRODUCT((CJ$3=المنصرف!$E$3:$E$717)*1,('بيان العهد والتسويات'!$C213=المنصرف!$C$3:$C$717)*1,المنصرف!$J$3:$J$717)</f>
        <v>0</v>
      </c>
      <c r="CL213" s="160">
        <f>SUMPRODUCT((CL$3=المنصرف!$E$3:$E$717)*1,('بيان العهد والتسويات'!$C213=المنصرف!$C$3:$C$717)*1,المنصرف!$G$3:$G$717)</f>
        <v>0</v>
      </c>
      <c r="CM213" s="160">
        <f>SUMPRODUCT((CL$3=المنصرف!$E$3:$E$717)*1,('بيان العهد والتسويات'!$C213=المنصرف!$C$3:$C$717)*1,المنصرف!$J$3:$J$717)</f>
        <v>0</v>
      </c>
      <c r="CN213" s="160">
        <f>SUMPRODUCT((CN$3=المنصرف!$E$3:$E$717)*1,('بيان العهد والتسويات'!$C213=المنصرف!$C$3:$C$717)*1,المنصرف!$G$3:$G$717)</f>
        <v>0</v>
      </c>
      <c r="CO213" s="160">
        <f>SUMPRODUCT((CN$3=المنصرف!$E$3:$E$717)*1,('بيان العهد والتسويات'!$C213=المنصرف!$C$3:$C$717)*1,المنصرف!$J$3:$J$717)</f>
        <v>0</v>
      </c>
      <c r="CP213" s="160">
        <f>SUMPRODUCT((CP$3=المنصرف!$E$3:$E$717)*1,('بيان العهد والتسويات'!$C213=المنصرف!$C$3:$C$717)*1,المنصرف!$G$3:$G$717)</f>
        <v>0</v>
      </c>
      <c r="CQ213" s="160">
        <f>SUMPRODUCT((CP$3=المنصرف!$E$3:$E$717)*1,('بيان العهد والتسويات'!$C213=المنصرف!$C$3:$C$717)*1,المنصرف!$J$3:$J$717)</f>
        <v>0</v>
      </c>
      <c r="CR213" s="160">
        <f>SUMPRODUCT((CR$3=المنصرف!$E$3:$E$717)*1,('بيان العهد والتسويات'!$C213=المنصرف!$C$3:$C$717)*1,المنصرف!$G$3:$G$717)</f>
        <v>0</v>
      </c>
      <c r="CS213" s="160">
        <f>SUMPRODUCT((CR$3=المنصرف!$E$3:$E$717)*1,('بيان العهد والتسويات'!$C213=المنصرف!$C$3:$C$717)*1,المنصرف!$J$3:$J$717)</f>
        <v>0</v>
      </c>
      <c r="CT213" s="160">
        <f>SUMPRODUCT((CT$3=المنصرف!$E$3:$E$717)*1,('بيان العهد والتسويات'!$C213=المنصرف!$C$3:$C$717)*1,المنصرف!$G$3:$G$717)</f>
        <v>0</v>
      </c>
      <c r="CU213" s="160">
        <f>SUMPRODUCT((CT$3=المنصرف!$E$3:$E$717)*1,('بيان العهد والتسويات'!$C213=المنصرف!$C$3:$C$717)*1,المنصرف!$J$3:$J$717)</f>
        <v>0</v>
      </c>
      <c r="CV213" s="160">
        <f>SUMPRODUCT((CV$3=المنصرف!$E$3:$E$717)*1,('بيان العهد والتسويات'!$C213=المنصرف!$C$3:$C$717)*1,المنصرف!$G$3:$G$717)</f>
        <v>0</v>
      </c>
      <c r="CW213" s="160">
        <f>SUMPRODUCT((CV$3=المنصرف!$E$3:$E$717)*1,('بيان العهد والتسويات'!$C213=المنصرف!$C$3:$C$717)*1,المنصرف!$J$3:$J$717)</f>
        <v>0</v>
      </c>
      <c r="CX213" s="160">
        <f>SUMPRODUCT((CX$3=المنصرف!$E$3:$E$717)*1,('بيان العهد والتسويات'!$C213=المنصرف!$C$3:$C$717)*1,المنصرف!$G$3:$G$717)</f>
        <v>0</v>
      </c>
      <c r="CY213" s="160">
        <f>SUMPRODUCT((CX$3=المنصرف!$E$3:$E$717)*1,('بيان العهد والتسويات'!$C213=المنصرف!$C$3:$C$717)*1,المنصرف!$J$3:$J$717)</f>
        <v>0</v>
      </c>
      <c r="CZ213" s="160">
        <f>SUMPRODUCT((CZ$3=المنصرف!$E$3:$E$717)*1,('بيان العهد والتسويات'!$C213=المنصرف!$C$3:$C$717)*1,المنصرف!$G$3:$G$717)</f>
        <v>0</v>
      </c>
      <c r="DA213" s="160">
        <f>SUMPRODUCT((CZ$3=المنصرف!$E$3:$E$717)*1,('بيان العهد والتسويات'!$C213=المنصرف!$C$3:$C$717)*1,المنصرف!$J$3:$J$717)</f>
        <v>0</v>
      </c>
    </row>
    <row r="214" spans="3:105" ht="20.25" x14ac:dyDescent="0.15">
      <c r="C214" s="134">
        <v>46046</v>
      </c>
      <c r="D214" s="121">
        <f>SUMPRODUCT(($D$3=المنصرف!$E$3:$E$717)*1,('بيان العهد والتسويات'!$C214=المنصرف!$C$3:$C$717)*1,المنصرف!$G$3:$G$717)</f>
        <v>0</v>
      </c>
      <c r="E214" s="122">
        <f>SUMPRODUCT(($D$3=المنصرف!$E$3:$E$717)*1,('بيان العهد والتسويات'!$C214=المنصرف!$C$3:$C$717)*1,المنصرف!$J$3:$J$717)</f>
        <v>0</v>
      </c>
      <c r="F214" s="124">
        <f>SUMPRODUCT(($F$3=المنصرف!$E$3:$E$717)*1,('بيان العهد والتسويات'!$C214=المنصرف!$C$3:$C$717)*1,المنصرف!$G$3:$G$717)</f>
        <v>0</v>
      </c>
      <c r="G214" s="123">
        <f>SUMPRODUCT(($F$3=المنصرف!$E$3:$E$717)*1,('بيان العهد والتسويات'!$C214=المنصرف!$C$3:$C$717)*1,المنصرف!$J$3:$J$717)</f>
        <v>0</v>
      </c>
      <c r="H214" s="121">
        <f>SUMPRODUCT(($H$3=المنصرف!$E$3:$E$717)*1,('بيان العهد والتسويات'!$C214=المنصرف!$C$3:$C$717)*1,المنصرف!$G$3:$G$717)</f>
        <v>0</v>
      </c>
      <c r="I214" s="122">
        <f>SUMPRODUCT(($H$3=المنصرف!$E$3:$E$717)*1,('بيان العهد والتسويات'!$C214=المنصرف!$C$3:$C$717)*1,المنصرف!$J$3:$J$717)</f>
        <v>0</v>
      </c>
      <c r="J214" s="124">
        <f>SUMPRODUCT(($J$3=المنصرف!$E$3:$E$717)*1,('بيان العهد والتسويات'!$C214=المنصرف!$C$3:$C$717)*1,المنصرف!$G$3:$G$717)</f>
        <v>0</v>
      </c>
      <c r="K214" s="123">
        <f>SUMPRODUCT(($J$3=المنصرف!$E$3:$E$717)*1,('بيان العهد والتسويات'!$C214=المنصرف!$C$3:$C$717)*1,المنصرف!$J$3:$J$717)</f>
        <v>0</v>
      </c>
      <c r="L214" s="121">
        <f>SUMPRODUCT(($L$3=المنصرف!$E$3:$E$717)*1,('بيان العهد والتسويات'!$C214=المنصرف!$C$3:$C$717)*1,المنصرف!$G$3:$G$717)</f>
        <v>0</v>
      </c>
      <c r="M214" s="122">
        <f>SUMPRODUCT(($L$3=المنصرف!$E$3:$E$717)*1,('بيان العهد والتسويات'!$C214=المنصرف!$C$3:$C$717)*1,المنصرف!$J$3:$J$717)</f>
        <v>0</v>
      </c>
      <c r="N214" s="124">
        <f>SUMPRODUCT(($N$3=المنصرف!$E$3:$E$717)*1,('بيان العهد والتسويات'!$C214=المنصرف!$C$3:$C$717)*1,المنصرف!$G$3:$G$717)</f>
        <v>0</v>
      </c>
      <c r="O214" s="123">
        <f>SUMPRODUCT(($N$3=المنصرف!$E$3:$E$717)*1,('بيان العهد والتسويات'!$C214=المنصرف!$C$3:$C$717)*1,المنصرف!$J$3:$J$717)</f>
        <v>0</v>
      </c>
      <c r="P214" s="121">
        <f>SUMPRODUCT(($P$3=المنصرف!$E$3:$E$717)*1,('بيان العهد والتسويات'!$C214=المنصرف!$C$3:$C$717)*1,المنصرف!$G$3:$G$717)</f>
        <v>0</v>
      </c>
      <c r="Q214" s="122">
        <f>SUMPRODUCT(($P$3=المنصرف!$E$3:$E$717)*1,('بيان العهد والتسويات'!$C214=المنصرف!$C$3:$C$717)*1,المنصرف!$J$3:$J$717)</f>
        <v>0</v>
      </c>
      <c r="R214" s="124">
        <f>SUMPRODUCT(($R$3=المنصرف!$E$3:$E$717)*1,('بيان العهد والتسويات'!$C214=المنصرف!$C$3:$C$717)*1,المنصرف!$G$3:$G$717)</f>
        <v>0</v>
      </c>
      <c r="S214" s="123">
        <f>SUMPRODUCT(($R$3=المنصرف!$E$3:$E$717)*1,('بيان العهد والتسويات'!$C214=المنصرف!$C$3:$C$717)*1,المنصرف!$J$3:$J$717)</f>
        <v>0</v>
      </c>
      <c r="T214" s="121">
        <f>SUMPRODUCT(($T$3=المنصرف!$E$3:$E$717)*1,('بيان العهد والتسويات'!$C214=المنصرف!$C$3:$C$717)*1,المنصرف!$G$3:$G$717)</f>
        <v>0</v>
      </c>
      <c r="U214" s="122">
        <f>SUMPRODUCT(($T$3=المنصرف!$E$3:$E$717)*1,('بيان العهد والتسويات'!$C214=المنصرف!$C$3:$C$717)*1,المنصرف!$J$3:$J$717)</f>
        <v>0</v>
      </c>
      <c r="V214" s="124">
        <f>SUMPRODUCT(($V$3=المنصرف!$E$3:$E$717)*1,('بيان العهد والتسويات'!$C214=المنصرف!$C$3:$C$717)*1,المنصرف!$G$3:$G$717)</f>
        <v>0</v>
      </c>
      <c r="W214" s="123">
        <f>SUMPRODUCT(($V$3=المنصرف!$E$3:$E$717)*1,('بيان العهد والتسويات'!$C214=المنصرف!$C$3:$C$717)*1,المنصرف!$J$3:$J$717)</f>
        <v>0</v>
      </c>
      <c r="X214" s="121">
        <f>SUMPRODUCT(($X$3=المنصرف!$E$3:$E$717)*1,('بيان العهد والتسويات'!$C214=المنصرف!$C$3:$C$717)*1,المنصرف!$G$3:$G$717)</f>
        <v>0</v>
      </c>
      <c r="Y214" s="122">
        <f>SUMPRODUCT(($X$3=المنصرف!$E$3:$E$717)*1,('بيان العهد والتسويات'!$C214=المنصرف!$C$3:$C$717)*1,المنصرف!$J$3:$J$717)</f>
        <v>0</v>
      </c>
      <c r="Z214" s="124">
        <f>SUMPRODUCT(($Z$3=المنصرف!$E$3:$E$717)*1,('بيان العهد والتسويات'!$C214=المنصرف!$C$3:$C$717)*1,المنصرف!$G$3:$G$717)</f>
        <v>0</v>
      </c>
      <c r="AA214" s="123">
        <f>SUMPRODUCT(($Z$3=المنصرف!$E$3:$E$717)*1,('بيان العهد والتسويات'!$C214=المنصرف!$C$3:$C$717)*1,المنصرف!$J$3:$J$717)</f>
        <v>0</v>
      </c>
      <c r="AB214" s="121">
        <f>SUMPRODUCT(($AB$3=المنصرف!$E$3:$E$717)*1,('بيان العهد والتسويات'!$C214=المنصرف!$C$3:$C$717)*1,المنصرف!$G$3:$G$717)</f>
        <v>0</v>
      </c>
      <c r="AC214" s="122">
        <f>SUMPRODUCT(($AB$3=المنصرف!$E$3:$E$717)*1,('بيان العهد والتسويات'!$C214=المنصرف!$C$3:$C$717)*1,المنصرف!$J$3:$J$717)</f>
        <v>0</v>
      </c>
      <c r="AD214" s="124">
        <f>SUMPRODUCT(($AD$3=المنصرف!$E$3:$E$717)*1,('بيان العهد والتسويات'!$C214=المنصرف!$C$3:$C$717)*1,المنصرف!$G$3:$G$717)</f>
        <v>0</v>
      </c>
      <c r="AE214" s="123">
        <f>SUMPRODUCT(($AD$3=المنصرف!$E$3:$E$717)*1,('بيان العهد والتسويات'!$C214=المنصرف!$C$3:$C$717)*1,المنصرف!$J$3:$J$717)</f>
        <v>0</v>
      </c>
      <c r="AF214" s="121">
        <f>SUMPRODUCT(($AF$3=المنصرف!$E$3:$E$717)*1,('بيان العهد والتسويات'!$C214=المنصرف!$C$3:$C$717)*1,المنصرف!$G$3:$G$717)</f>
        <v>0</v>
      </c>
      <c r="AG214" s="122">
        <f>SUMPRODUCT(($AF$3=المنصرف!$E$3:$E$717)*1,('بيان العهد والتسويات'!$C214=المنصرف!$C$3:$C$717)*1,المنصرف!$J$3:$J$717)</f>
        <v>0</v>
      </c>
      <c r="AH214" s="124">
        <f>SUMPRODUCT(($AH$3=المنصرف!$E$3:$E$717)*1,('بيان العهد والتسويات'!$C214=المنصرف!$C$3:$C$717)*1,المنصرف!$G$3:$G$717)</f>
        <v>0</v>
      </c>
      <c r="AI214" s="123">
        <f>SUMPRODUCT(($AH$3=المنصرف!$E$3:$E$717)*1,('بيان العهد والتسويات'!$C214=المنصرف!$C$3:$C$717)*1,المنصرف!$J$3:$J$717)</f>
        <v>0</v>
      </c>
      <c r="AJ214" s="145">
        <f>SUMPRODUCT((AJ$3=المنصرف!$E$3:$E$717)*1,('بيان العهد والتسويات'!$C214=المنصرف!$C$3:$C$717)*1,المنصرف!$G$3:$G$717)</f>
        <v>0</v>
      </c>
      <c r="AK214" s="145">
        <f>SUMPRODUCT((AJ$3=المنصرف!$E$3:$E$717)*1,('بيان العهد والتسويات'!$C214=المنصرف!$C$3:$C$717)*1,المنصرف!$J$3:$J$717)</f>
        <v>0</v>
      </c>
      <c r="AL214" s="161">
        <f>SUMPRODUCT((AL$3=المنصرف!$E$3:$E$717)*1,('بيان العهد والتسويات'!$C214=المنصرف!$C$3:$C$717)*1,المنصرف!$G$3:$G$717)</f>
        <v>0</v>
      </c>
      <c r="AM214" s="161">
        <f>SUMPRODUCT((AL$3=المنصرف!$E$3:$E$717)*1,('بيان العهد والتسويات'!$C214=المنصرف!$C$3:$C$717)*1,المنصرف!$J$3:$J$717)</f>
        <v>0</v>
      </c>
      <c r="AN214" s="160">
        <f>SUMPRODUCT((AN$3=المنصرف!$E$3:$E$717)*1,('بيان العهد والتسويات'!$C214=المنصرف!$C$3:$C$717)*1,المنصرف!$G$3:$G$717)</f>
        <v>0</v>
      </c>
      <c r="AO214" s="160">
        <f>SUMPRODUCT((AN$3=المنصرف!$E$3:$E$717)*1,('بيان العهد والتسويات'!$C214=المنصرف!$C$3:$C$717)*1,المنصرف!$J$3:$J$717)</f>
        <v>0</v>
      </c>
      <c r="AP214" s="160">
        <f>SUMPRODUCT((AP$3=المنصرف!$E$3:$E$717)*1,('بيان العهد والتسويات'!$C214=المنصرف!$C$3:$C$717)*1,المنصرف!$G$3:$G$717)</f>
        <v>0</v>
      </c>
      <c r="AQ214" s="160">
        <f>SUMPRODUCT((AP$3=المنصرف!$E$3:$E$717)*1,('بيان العهد والتسويات'!$C214=المنصرف!$C$3:$C$717)*1,المنصرف!$J$3:$J$717)</f>
        <v>0</v>
      </c>
      <c r="AR214" s="160">
        <f>SUMPRODUCT((AR$3=المنصرف!$E$3:$E$717)*1,('بيان العهد والتسويات'!$C214=المنصرف!$C$3:$C$717)*1,المنصرف!$G$3:$G$717)</f>
        <v>0</v>
      </c>
      <c r="AS214" s="160">
        <f>SUMPRODUCT((AR$3=المنصرف!$E$3:$E$717)*1,('بيان العهد والتسويات'!$C214=المنصرف!$C$3:$C$717)*1,المنصرف!$J$3:$J$717)</f>
        <v>0</v>
      </c>
      <c r="AT214" s="160">
        <f>SUMPRODUCT((AT$3=المنصرف!$E$3:$E$717)*1,('بيان العهد والتسويات'!$C214=المنصرف!$C$3:$C$717)*1,المنصرف!$G$3:$G$717)</f>
        <v>0</v>
      </c>
      <c r="AU214" s="160">
        <f>SUMPRODUCT((AT$3=المنصرف!$E$3:$E$717)*1,('بيان العهد والتسويات'!$C214=المنصرف!$C$3:$C$717)*1,المنصرف!$J$3:$J$717)</f>
        <v>0</v>
      </c>
      <c r="AV214" s="160">
        <f>SUMPRODUCT((AV$3=المنصرف!$E$3:$E$717)*1,('بيان العهد والتسويات'!$C214=المنصرف!$C$3:$C$717)*1,المنصرف!$G$3:$G$717)</f>
        <v>0</v>
      </c>
      <c r="AW214" s="160">
        <f>SUMPRODUCT((AV$3=المنصرف!$E$3:$E$717)*1,('بيان العهد والتسويات'!$C214=المنصرف!$C$3:$C$717)*1,المنصرف!$J$3:$J$717)</f>
        <v>0</v>
      </c>
      <c r="AX214" s="160">
        <f>SUMPRODUCT((AX$3=المنصرف!$E$3:$E$717)*1,('بيان العهد والتسويات'!$C214=المنصرف!$C$3:$C$717)*1,المنصرف!$G$3:$G$717)</f>
        <v>0</v>
      </c>
      <c r="AY214" s="160">
        <f>SUMPRODUCT((AX$3=المنصرف!$E$3:$E$717)*1,('بيان العهد والتسويات'!$C214=المنصرف!$C$3:$C$717)*1,المنصرف!$J$3:$J$717)</f>
        <v>0</v>
      </c>
      <c r="AZ214" s="160">
        <f>SUMPRODUCT((AZ$3=المنصرف!$E$3:$E$717)*1,('بيان العهد والتسويات'!$C214=المنصرف!$C$3:$C$717)*1,المنصرف!$G$3:$G$717)</f>
        <v>0</v>
      </c>
      <c r="BA214" s="160">
        <f>SUMPRODUCT((AZ$3=المنصرف!$E$3:$E$717)*1,('بيان العهد والتسويات'!$C214=المنصرف!$C$3:$C$717)*1,المنصرف!$J$3:$J$717)</f>
        <v>0</v>
      </c>
      <c r="BB214" s="160">
        <f>SUMPRODUCT((BB$3=المنصرف!$E$3:$E$717)*1,('بيان العهد والتسويات'!$C214=المنصرف!$C$3:$C$717)*1,المنصرف!$G$3:$G$717)</f>
        <v>0</v>
      </c>
      <c r="BC214" s="160">
        <f>SUMPRODUCT((BB$3=المنصرف!$E$3:$E$717)*1,('بيان العهد والتسويات'!$C214=المنصرف!$C$3:$C$717)*1,المنصرف!$J$3:$J$717)</f>
        <v>0</v>
      </c>
      <c r="BD214" s="160">
        <f>SUMPRODUCT((BD$3=المنصرف!$E$3:$E$717)*1,('بيان العهد والتسويات'!$C214=المنصرف!$C$3:$C$717)*1,المنصرف!$G$3:$G$717)</f>
        <v>0</v>
      </c>
      <c r="BE214" s="160">
        <f>SUMPRODUCT((BD$3=المنصرف!$E$3:$E$717)*1,('بيان العهد والتسويات'!$C214=المنصرف!$C$3:$C$717)*1,المنصرف!$J$3:$J$717)</f>
        <v>0</v>
      </c>
      <c r="BF214" s="160">
        <f>SUMPRODUCT((BF$3=المنصرف!$E$3:$E$717)*1,('بيان العهد والتسويات'!$C214=المنصرف!$C$3:$C$717)*1,المنصرف!$G$3:$G$717)</f>
        <v>0</v>
      </c>
      <c r="BG214" s="160">
        <f>SUMPRODUCT((BF$3=المنصرف!$E$3:$E$717)*1,('بيان العهد والتسويات'!$C214=المنصرف!$C$3:$C$717)*1,المنصرف!$J$3:$J$717)</f>
        <v>0</v>
      </c>
      <c r="BH214" s="160">
        <f>SUMPRODUCT((BH$3=المنصرف!$E$3:$E$717)*1,('بيان العهد والتسويات'!$C214=المنصرف!$C$3:$C$717)*1,المنصرف!$G$3:$G$717)</f>
        <v>0</v>
      </c>
      <c r="BI214" s="160">
        <f>SUMPRODUCT((BH$3=المنصرف!$E$3:$E$717)*1,('بيان العهد والتسويات'!$C214=المنصرف!$C$3:$C$717)*1,المنصرف!$J$3:$J$717)</f>
        <v>0</v>
      </c>
      <c r="BJ214" s="160">
        <f>SUMPRODUCT((BJ$3=المنصرف!$E$3:$E$717)*1,('بيان العهد والتسويات'!$C214=المنصرف!$C$3:$C$717)*1,المنصرف!$G$3:$G$717)</f>
        <v>0</v>
      </c>
      <c r="BK214" s="160">
        <f>SUMPRODUCT((BJ$3=المنصرف!$E$3:$E$717)*1,('بيان العهد والتسويات'!$C214=المنصرف!$C$3:$C$717)*1,المنصرف!$J$3:$J$717)</f>
        <v>0</v>
      </c>
      <c r="BL214" s="160">
        <f>SUMPRODUCT((BL$3=المنصرف!$E$3:$E$717)*1,('بيان العهد والتسويات'!$C214=المنصرف!$C$3:$C$717)*1,المنصرف!$G$3:$G$717)</f>
        <v>0</v>
      </c>
      <c r="BM214" s="160">
        <f>SUMPRODUCT((BL$3=المنصرف!$E$3:$E$717)*1,('بيان العهد والتسويات'!$C214=المنصرف!$C$3:$C$717)*1,المنصرف!$J$3:$J$717)</f>
        <v>0</v>
      </c>
      <c r="BN214" s="160">
        <f>SUMPRODUCT((BN$3=المنصرف!$E$3:$E$717)*1,('بيان العهد والتسويات'!$C214=المنصرف!$C$3:$C$717)*1,المنصرف!$G$3:$G$717)</f>
        <v>0</v>
      </c>
      <c r="BO214" s="160">
        <f>SUMPRODUCT((BN$3=المنصرف!$E$3:$E$717)*1,('بيان العهد والتسويات'!$C214=المنصرف!$C$3:$C$717)*1,المنصرف!$J$3:$J$717)</f>
        <v>0</v>
      </c>
      <c r="BP214" s="160">
        <f>SUMPRODUCT((BP$3=المنصرف!$E$3:$E$717)*1,('بيان العهد والتسويات'!$C214=المنصرف!$C$3:$C$717)*1,المنصرف!$G$3:$G$717)</f>
        <v>0</v>
      </c>
      <c r="BQ214" s="160">
        <f>SUMPRODUCT((BP$3=المنصرف!$E$3:$E$717)*1,('بيان العهد والتسويات'!$C214=المنصرف!$C$3:$C$717)*1,المنصرف!$J$3:$J$717)</f>
        <v>0</v>
      </c>
      <c r="BR214" s="160">
        <f>SUMPRODUCT((BR$3=المنصرف!$E$3:$E$717)*1,('بيان العهد والتسويات'!$C214=المنصرف!$C$3:$C$717)*1,المنصرف!$G$3:$G$717)</f>
        <v>0</v>
      </c>
      <c r="BS214" s="160">
        <f>SUMPRODUCT((BR$3=المنصرف!$E$3:$E$717)*1,('بيان العهد والتسويات'!$C214=المنصرف!$C$3:$C$717)*1,المنصرف!$J$3:$J$717)</f>
        <v>0</v>
      </c>
      <c r="BT214" s="160">
        <f>SUMPRODUCT((BT$3=المنصرف!$E$3:$E$717)*1,('بيان العهد والتسويات'!$C214=المنصرف!$C$3:$C$717)*1,المنصرف!$G$3:$G$717)</f>
        <v>0</v>
      </c>
      <c r="BU214" s="160">
        <f>SUMPRODUCT((BT$3=المنصرف!$E$3:$E$717)*1,('بيان العهد والتسويات'!$C214=المنصرف!$C$3:$C$717)*1,المنصرف!$J$3:$J$717)</f>
        <v>0</v>
      </c>
      <c r="BV214" s="160">
        <f>SUMPRODUCT((BV$3=المنصرف!$E$3:$E$717)*1,('بيان العهد والتسويات'!$C214=المنصرف!$C$3:$C$717)*1,المنصرف!$G$3:$G$717)</f>
        <v>0</v>
      </c>
      <c r="BW214" s="160">
        <f>SUMPRODUCT((BV$3=المنصرف!$E$3:$E$717)*1,('بيان العهد والتسويات'!$C214=المنصرف!$C$3:$C$717)*1,المنصرف!$J$3:$J$717)</f>
        <v>0</v>
      </c>
      <c r="BX214" s="160">
        <f>SUMPRODUCT((BX$3=المنصرف!$E$3:$E$717)*1,('بيان العهد والتسويات'!$C214=المنصرف!$C$3:$C$717)*1,المنصرف!$G$3:$G$717)</f>
        <v>0</v>
      </c>
      <c r="BY214" s="160">
        <f>SUMPRODUCT((BX$3=المنصرف!$E$3:$E$717)*1,('بيان العهد والتسويات'!$C214=المنصرف!$C$3:$C$717)*1,المنصرف!$J$3:$J$717)</f>
        <v>0</v>
      </c>
      <c r="BZ214" s="160">
        <f>SUMPRODUCT((BZ$3=المنصرف!$E$3:$E$717)*1,('بيان العهد والتسويات'!$C214=المنصرف!$C$3:$C$717)*1,المنصرف!$G$3:$G$717)</f>
        <v>0</v>
      </c>
      <c r="CA214" s="160">
        <f>SUMPRODUCT((BZ$3=المنصرف!$E$3:$E$717)*1,('بيان العهد والتسويات'!$C214=المنصرف!$C$3:$C$717)*1,المنصرف!$J$3:$J$717)</f>
        <v>0</v>
      </c>
      <c r="CB214" s="160">
        <f>SUMPRODUCT((CB$3=المنصرف!$E$3:$E$717)*1,('بيان العهد والتسويات'!$C214=المنصرف!$C$3:$C$717)*1,المنصرف!$G$3:$G$717)</f>
        <v>0</v>
      </c>
      <c r="CC214" s="160">
        <f>SUMPRODUCT((CB$3=المنصرف!$E$3:$E$717)*1,('بيان العهد والتسويات'!$C214=المنصرف!$C$3:$C$717)*1,المنصرف!$J$3:$J$717)</f>
        <v>0</v>
      </c>
      <c r="CD214" s="160">
        <f>SUMPRODUCT((CD$3=المنصرف!$E$3:$E$717)*1,('بيان العهد والتسويات'!$C214=المنصرف!$C$3:$C$717)*1,المنصرف!$G$3:$G$717)</f>
        <v>0</v>
      </c>
      <c r="CE214" s="160">
        <f>SUMPRODUCT((CD$3=المنصرف!$E$3:$E$717)*1,('بيان العهد والتسويات'!$C214=المنصرف!$C$3:$C$717)*1,المنصرف!$J$3:$J$717)</f>
        <v>0</v>
      </c>
      <c r="CF214" s="160">
        <f>SUMPRODUCT((CF$3=المنصرف!$E$3:$E$717)*1,('بيان العهد والتسويات'!$C214=المنصرف!$C$3:$C$717)*1,المنصرف!$G$3:$G$717)</f>
        <v>0</v>
      </c>
      <c r="CG214" s="160">
        <f>SUMPRODUCT((CF$3=المنصرف!$E$3:$E$717)*1,('بيان العهد والتسويات'!$C214=المنصرف!$C$3:$C$717)*1,المنصرف!$J$3:$J$717)</f>
        <v>0</v>
      </c>
      <c r="CH214" s="160">
        <f>SUMPRODUCT((CH$3=المنصرف!$E$3:$E$717)*1,('بيان العهد والتسويات'!$C214=المنصرف!$C$3:$C$717)*1,المنصرف!$G$3:$G$717)</f>
        <v>0</v>
      </c>
      <c r="CI214" s="160">
        <f>SUMPRODUCT((CH$3=المنصرف!$E$3:$E$717)*1,('بيان العهد والتسويات'!$C214=المنصرف!$C$3:$C$717)*1,المنصرف!$J$3:$J$717)</f>
        <v>0</v>
      </c>
      <c r="CJ214" s="160">
        <f>SUMPRODUCT((CJ$3=المنصرف!$E$3:$E$717)*1,('بيان العهد والتسويات'!$C214=المنصرف!$C$3:$C$717)*1,المنصرف!$G$3:$G$717)</f>
        <v>0</v>
      </c>
      <c r="CK214" s="160">
        <f>SUMPRODUCT((CJ$3=المنصرف!$E$3:$E$717)*1,('بيان العهد والتسويات'!$C214=المنصرف!$C$3:$C$717)*1,المنصرف!$J$3:$J$717)</f>
        <v>0</v>
      </c>
      <c r="CL214" s="160">
        <f>SUMPRODUCT((CL$3=المنصرف!$E$3:$E$717)*1,('بيان العهد والتسويات'!$C214=المنصرف!$C$3:$C$717)*1,المنصرف!$G$3:$G$717)</f>
        <v>0</v>
      </c>
      <c r="CM214" s="160">
        <f>SUMPRODUCT((CL$3=المنصرف!$E$3:$E$717)*1,('بيان العهد والتسويات'!$C214=المنصرف!$C$3:$C$717)*1,المنصرف!$J$3:$J$717)</f>
        <v>0</v>
      </c>
      <c r="CN214" s="160">
        <f>SUMPRODUCT((CN$3=المنصرف!$E$3:$E$717)*1,('بيان العهد والتسويات'!$C214=المنصرف!$C$3:$C$717)*1,المنصرف!$G$3:$G$717)</f>
        <v>0</v>
      </c>
      <c r="CO214" s="160">
        <f>SUMPRODUCT((CN$3=المنصرف!$E$3:$E$717)*1,('بيان العهد والتسويات'!$C214=المنصرف!$C$3:$C$717)*1,المنصرف!$J$3:$J$717)</f>
        <v>0</v>
      </c>
      <c r="CP214" s="160">
        <f>SUMPRODUCT((CP$3=المنصرف!$E$3:$E$717)*1,('بيان العهد والتسويات'!$C214=المنصرف!$C$3:$C$717)*1,المنصرف!$G$3:$G$717)</f>
        <v>0</v>
      </c>
      <c r="CQ214" s="160">
        <f>SUMPRODUCT((CP$3=المنصرف!$E$3:$E$717)*1,('بيان العهد والتسويات'!$C214=المنصرف!$C$3:$C$717)*1,المنصرف!$J$3:$J$717)</f>
        <v>0</v>
      </c>
      <c r="CR214" s="160">
        <f>SUMPRODUCT((CR$3=المنصرف!$E$3:$E$717)*1,('بيان العهد والتسويات'!$C214=المنصرف!$C$3:$C$717)*1,المنصرف!$G$3:$G$717)</f>
        <v>0</v>
      </c>
      <c r="CS214" s="160">
        <f>SUMPRODUCT((CR$3=المنصرف!$E$3:$E$717)*1,('بيان العهد والتسويات'!$C214=المنصرف!$C$3:$C$717)*1,المنصرف!$J$3:$J$717)</f>
        <v>0</v>
      </c>
      <c r="CT214" s="160">
        <f>SUMPRODUCT((CT$3=المنصرف!$E$3:$E$717)*1,('بيان العهد والتسويات'!$C214=المنصرف!$C$3:$C$717)*1,المنصرف!$G$3:$G$717)</f>
        <v>0</v>
      </c>
      <c r="CU214" s="160">
        <f>SUMPRODUCT((CT$3=المنصرف!$E$3:$E$717)*1,('بيان العهد والتسويات'!$C214=المنصرف!$C$3:$C$717)*1,المنصرف!$J$3:$J$717)</f>
        <v>0</v>
      </c>
      <c r="CV214" s="160">
        <f>SUMPRODUCT((CV$3=المنصرف!$E$3:$E$717)*1,('بيان العهد والتسويات'!$C214=المنصرف!$C$3:$C$717)*1,المنصرف!$G$3:$G$717)</f>
        <v>0</v>
      </c>
      <c r="CW214" s="160">
        <f>SUMPRODUCT((CV$3=المنصرف!$E$3:$E$717)*1,('بيان العهد والتسويات'!$C214=المنصرف!$C$3:$C$717)*1,المنصرف!$J$3:$J$717)</f>
        <v>0</v>
      </c>
      <c r="CX214" s="160">
        <f>SUMPRODUCT((CX$3=المنصرف!$E$3:$E$717)*1,('بيان العهد والتسويات'!$C214=المنصرف!$C$3:$C$717)*1,المنصرف!$G$3:$G$717)</f>
        <v>0</v>
      </c>
      <c r="CY214" s="160">
        <f>SUMPRODUCT((CX$3=المنصرف!$E$3:$E$717)*1,('بيان العهد والتسويات'!$C214=المنصرف!$C$3:$C$717)*1,المنصرف!$J$3:$J$717)</f>
        <v>0</v>
      </c>
      <c r="CZ214" s="160">
        <f>SUMPRODUCT((CZ$3=المنصرف!$E$3:$E$717)*1,('بيان العهد والتسويات'!$C214=المنصرف!$C$3:$C$717)*1,المنصرف!$G$3:$G$717)</f>
        <v>0</v>
      </c>
      <c r="DA214" s="160">
        <f>SUMPRODUCT((CZ$3=المنصرف!$E$3:$E$717)*1,('بيان العهد والتسويات'!$C214=المنصرف!$C$3:$C$717)*1,المنصرف!$J$3:$J$717)</f>
        <v>0</v>
      </c>
    </row>
    <row r="215" spans="3:105" ht="20.25" x14ac:dyDescent="0.15">
      <c r="C215" s="134">
        <v>46047</v>
      </c>
      <c r="D215" s="121">
        <f>SUMPRODUCT(($D$3=المنصرف!$E$3:$E$717)*1,('بيان العهد والتسويات'!$C215=المنصرف!$C$3:$C$717)*1,المنصرف!$G$3:$G$717)</f>
        <v>0</v>
      </c>
      <c r="E215" s="122">
        <f>SUMPRODUCT(($D$3=المنصرف!$E$3:$E$717)*1,('بيان العهد والتسويات'!$C215=المنصرف!$C$3:$C$717)*1,المنصرف!$J$3:$J$717)</f>
        <v>0</v>
      </c>
      <c r="F215" s="124">
        <f>SUMPRODUCT(($F$3=المنصرف!$E$3:$E$717)*1,('بيان العهد والتسويات'!$C215=المنصرف!$C$3:$C$717)*1,المنصرف!$G$3:$G$717)</f>
        <v>0</v>
      </c>
      <c r="G215" s="123">
        <f>SUMPRODUCT(($F$3=المنصرف!$E$3:$E$717)*1,('بيان العهد والتسويات'!$C215=المنصرف!$C$3:$C$717)*1,المنصرف!$J$3:$J$717)</f>
        <v>0</v>
      </c>
      <c r="H215" s="121">
        <f>SUMPRODUCT(($H$3=المنصرف!$E$3:$E$717)*1,('بيان العهد والتسويات'!$C215=المنصرف!$C$3:$C$717)*1,المنصرف!$G$3:$G$717)</f>
        <v>0</v>
      </c>
      <c r="I215" s="122">
        <f>SUMPRODUCT(($H$3=المنصرف!$E$3:$E$717)*1,('بيان العهد والتسويات'!$C215=المنصرف!$C$3:$C$717)*1,المنصرف!$J$3:$J$717)</f>
        <v>0</v>
      </c>
      <c r="J215" s="124">
        <f>SUMPRODUCT(($J$3=المنصرف!$E$3:$E$717)*1,('بيان العهد والتسويات'!$C215=المنصرف!$C$3:$C$717)*1,المنصرف!$G$3:$G$717)</f>
        <v>0</v>
      </c>
      <c r="K215" s="123">
        <f>SUMPRODUCT(($J$3=المنصرف!$E$3:$E$717)*1,('بيان العهد والتسويات'!$C215=المنصرف!$C$3:$C$717)*1,المنصرف!$J$3:$J$717)</f>
        <v>0</v>
      </c>
      <c r="L215" s="121">
        <f>SUMPRODUCT(($L$3=المنصرف!$E$3:$E$717)*1,('بيان العهد والتسويات'!$C215=المنصرف!$C$3:$C$717)*1,المنصرف!$G$3:$G$717)</f>
        <v>0</v>
      </c>
      <c r="M215" s="122">
        <f>SUMPRODUCT(($L$3=المنصرف!$E$3:$E$717)*1,('بيان العهد والتسويات'!$C215=المنصرف!$C$3:$C$717)*1,المنصرف!$J$3:$J$717)</f>
        <v>0</v>
      </c>
      <c r="N215" s="124">
        <f>SUMPRODUCT(($N$3=المنصرف!$E$3:$E$717)*1,('بيان العهد والتسويات'!$C215=المنصرف!$C$3:$C$717)*1,المنصرف!$G$3:$G$717)</f>
        <v>0</v>
      </c>
      <c r="O215" s="123">
        <f>SUMPRODUCT(($N$3=المنصرف!$E$3:$E$717)*1,('بيان العهد والتسويات'!$C215=المنصرف!$C$3:$C$717)*1,المنصرف!$J$3:$J$717)</f>
        <v>0</v>
      </c>
      <c r="P215" s="121">
        <f>SUMPRODUCT(($P$3=المنصرف!$E$3:$E$717)*1,('بيان العهد والتسويات'!$C215=المنصرف!$C$3:$C$717)*1,المنصرف!$G$3:$G$717)</f>
        <v>0</v>
      </c>
      <c r="Q215" s="122">
        <f>SUMPRODUCT(($P$3=المنصرف!$E$3:$E$717)*1,('بيان العهد والتسويات'!$C215=المنصرف!$C$3:$C$717)*1,المنصرف!$J$3:$J$717)</f>
        <v>0</v>
      </c>
      <c r="R215" s="124">
        <f>SUMPRODUCT(($R$3=المنصرف!$E$3:$E$717)*1,('بيان العهد والتسويات'!$C215=المنصرف!$C$3:$C$717)*1,المنصرف!$G$3:$G$717)</f>
        <v>0</v>
      </c>
      <c r="S215" s="123">
        <f>SUMPRODUCT(($R$3=المنصرف!$E$3:$E$717)*1,('بيان العهد والتسويات'!$C215=المنصرف!$C$3:$C$717)*1,المنصرف!$J$3:$J$717)</f>
        <v>0</v>
      </c>
      <c r="T215" s="121">
        <f>SUMPRODUCT(($T$3=المنصرف!$E$3:$E$717)*1,('بيان العهد والتسويات'!$C215=المنصرف!$C$3:$C$717)*1,المنصرف!$G$3:$G$717)</f>
        <v>0</v>
      </c>
      <c r="U215" s="122">
        <f>SUMPRODUCT(($T$3=المنصرف!$E$3:$E$717)*1,('بيان العهد والتسويات'!$C215=المنصرف!$C$3:$C$717)*1,المنصرف!$J$3:$J$717)</f>
        <v>0</v>
      </c>
      <c r="V215" s="124">
        <f>SUMPRODUCT(($V$3=المنصرف!$E$3:$E$717)*1,('بيان العهد والتسويات'!$C215=المنصرف!$C$3:$C$717)*1,المنصرف!$G$3:$G$717)</f>
        <v>0</v>
      </c>
      <c r="W215" s="123">
        <f>SUMPRODUCT(($V$3=المنصرف!$E$3:$E$717)*1,('بيان العهد والتسويات'!$C215=المنصرف!$C$3:$C$717)*1,المنصرف!$J$3:$J$717)</f>
        <v>0</v>
      </c>
      <c r="X215" s="121">
        <f>SUMPRODUCT(($X$3=المنصرف!$E$3:$E$717)*1,('بيان العهد والتسويات'!$C215=المنصرف!$C$3:$C$717)*1,المنصرف!$G$3:$G$717)</f>
        <v>0</v>
      </c>
      <c r="Y215" s="122">
        <f>SUMPRODUCT(($X$3=المنصرف!$E$3:$E$717)*1,('بيان العهد والتسويات'!$C215=المنصرف!$C$3:$C$717)*1,المنصرف!$J$3:$J$717)</f>
        <v>0</v>
      </c>
      <c r="Z215" s="124">
        <f>SUMPRODUCT(($Z$3=المنصرف!$E$3:$E$717)*1,('بيان العهد والتسويات'!$C215=المنصرف!$C$3:$C$717)*1,المنصرف!$G$3:$G$717)</f>
        <v>0</v>
      </c>
      <c r="AA215" s="123">
        <f>SUMPRODUCT(($Z$3=المنصرف!$E$3:$E$717)*1,('بيان العهد والتسويات'!$C215=المنصرف!$C$3:$C$717)*1,المنصرف!$J$3:$J$717)</f>
        <v>0</v>
      </c>
      <c r="AB215" s="121">
        <f>SUMPRODUCT(($AB$3=المنصرف!$E$3:$E$717)*1,('بيان العهد والتسويات'!$C215=المنصرف!$C$3:$C$717)*1,المنصرف!$G$3:$G$717)</f>
        <v>0</v>
      </c>
      <c r="AC215" s="122">
        <f>SUMPRODUCT(($AB$3=المنصرف!$E$3:$E$717)*1,('بيان العهد والتسويات'!$C215=المنصرف!$C$3:$C$717)*1,المنصرف!$J$3:$J$717)</f>
        <v>0</v>
      </c>
      <c r="AD215" s="124">
        <f>SUMPRODUCT(($AD$3=المنصرف!$E$3:$E$717)*1,('بيان العهد والتسويات'!$C215=المنصرف!$C$3:$C$717)*1,المنصرف!$G$3:$G$717)</f>
        <v>0</v>
      </c>
      <c r="AE215" s="123">
        <f>SUMPRODUCT(($AD$3=المنصرف!$E$3:$E$717)*1,('بيان العهد والتسويات'!$C215=المنصرف!$C$3:$C$717)*1,المنصرف!$J$3:$J$717)</f>
        <v>0</v>
      </c>
      <c r="AF215" s="121">
        <f>SUMPRODUCT(($AF$3=المنصرف!$E$3:$E$717)*1,('بيان العهد والتسويات'!$C215=المنصرف!$C$3:$C$717)*1,المنصرف!$G$3:$G$717)</f>
        <v>0</v>
      </c>
      <c r="AG215" s="122">
        <f>SUMPRODUCT(($AF$3=المنصرف!$E$3:$E$717)*1,('بيان العهد والتسويات'!$C215=المنصرف!$C$3:$C$717)*1,المنصرف!$J$3:$J$717)</f>
        <v>0</v>
      </c>
      <c r="AH215" s="124">
        <f>SUMPRODUCT(($AH$3=المنصرف!$E$3:$E$717)*1,('بيان العهد والتسويات'!$C215=المنصرف!$C$3:$C$717)*1,المنصرف!$G$3:$G$717)</f>
        <v>0</v>
      </c>
      <c r="AI215" s="123">
        <f>SUMPRODUCT(($AH$3=المنصرف!$E$3:$E$717)*1,('بيان العهد والتسويات'!$C215=المنصرف!$C$3:$C$717)*1,المنصرف!$J$3:$J$717)</f>
        <v>0</v>
      </c>
      <c r="AJ215" s="145">
        <f>SUMPRODUCT((AJ$3=المنصرف!$E$3:$E$717)*1,('بيان العهد والتسويات'!$C215=المنصرف!$C$3:$C$717)*1,المنصرف!$G$3:$G$717)</f>
        <v>0</v>
      </c>
      <c r="AK215" s="145">
        <f>SUMPRODUCT((AJ$3=المنصرف!$E$3:$E$717)*1,('بيان العهد والتسويات'!$C215=المنصرف!$C$3:$C$717)*1,المنصرف!$J$3:$J$717)</f>
        <v>0</v>
      </c>
      <c r="AL215" s="161">
        <f>SUMPRODUCT((AL$3=المنصرف!$E$3:$E$717)*1,('بيان العهد والتسويات'!$C215=المنصرف!$C$3:$C$717)*1,المنصرف!$G$3:$G$717)</f>
        <v>0</v>
      </c>
      <c r="AM215" s="161">
        <f>SUMPRODUCT((AL$3=المنصرف!$E$3:$E$717)*1,('بيان العهد والتسويات'!$C215=المنصرف!$C$3:$C$717)*1,المنصرف!$J$3:$J$717)</f>
        <v>0</v>
      </c>
      <c r="AN215" s="160">
        <f>SUMPRODUCT((AN$3=المنصرف!$E$3:$E$717)*1,('بيان العهد والتسويات'!$C215=المنصرف!$C$3:$C$717)*1,المنصرف!$G$3:$G$717)</f>
        <v>0</v>
      </c>
      <c r="AO215" s="160">
        <f>SUMPRODUCT((AN$3=المنصرف!$E$3:$E$717)*1,('بيان العهد والتسويات'!$C215=المنصرف!$C$3:$C$717)*1,المنصرف!$J$3:$J$717)</f>
        <v>0</v>
      </c>
      <c r="AP215" s="160">
        <f>SUMPRODUCT((AP$3=المنصرف!$E$3:$E$717)*1,('بيان العهد والتسويات'!$C215=المنصرف!$C$3:$C$717)*1,المنصرف!$G$3:$G$717)</f>
        <v>0</v>
      </c>
      <c r="AQ215" s="160">
        <f>SUMPRODUCT((AP$3=المنصرف!$E$3:$E$717)*1,('بيان العهد والتسويات'!$C215=المنصرف!$C$3:$C$717)*1,المنصرف!$J$3:$J$717)</f>
        <v>0</v>
      </c>
      <c r="AR215" s="160">
        <f>SUMPRODUCT((AR$3=المنصرف!$E$3:$E$717)*1,('بيان العهد والتسويات'!$C215=المنصرف!$C$3:$C$717)*1,المنصرف!$G$3:$G$717)</f>
        <v>0</v>
      </c>
      <c r="AS215" s="160">
        <f>SUMPRODUCT((AR$3=المنصرف!$E$3:$E$717)*1,('بيان العهد والتسويات'!$C215=المنصرف!$C$3:$C$717)*1,المنصرف!$J$3:$J$717)</f>
        <v>0</v>
      </c>
      <c r="AT215" s="160">
        <f>SUMPRODUCT((AT$3=المنصرف!$E$3:$E$717)*1,('بيان العهد والتسويات'!$C215=المنصرف!$C$3:$C$717)*1,المنصرف!$G$3:$G$717)</f>
        <v>0</v>
      </c>
      <c r="AU215" s="160">
        <f>SUMPRODUCT((AT$3=المنصرف!$E$3:$E$717)*1,('بيان العهد والتسويات'!$C215=المنصرف!$C$3:$C$717)*1,المنصرف!$J$3:$J$717)</f>
        <v>0</v>
      </c>
      <c r="AV215" s="160">
        <f>SUMPRODUCT((AV$3=المنصرف!$E$3:$E$717)*1,('بيان العهد والتسويات'!$C215=المنصرف!$C$3:$C$717)*1,المنصرف!$G$3:$G$717)</f>
        <v>0</v>
      </c>
      <c r="AW215" s="160">
        <f>SUMPRODUCT((AV$3=المنصرف!$E$3:$E$717)*1,('بيان العهد والتسويات'!$C215=المنصرف!$C$3:$C$717)*1,المنصرف!$J$3:$J$717)</f>
        <v>0</v>
      </c>
      <c r="AX215" s="160">
        <f>SUMPRODUCT((AX$3=المنصرف!$E$3:$E$717)*1,('بيان العهد والتسويات'!$C215=المنصرف!$C$3:$C$717)*1,المنصرف!$G$3:$G$717)</f>
        <v>0</v>
      </c>
      <c r="AY215" s="160">
        <f>SUMPRODUCT((AX$3=المنصرف!$E$3:$E$717)*1,('بيان العهد والتسويات'!$C215=المنصرف!$C$3:$C$717)*1,المنصرف!$J$3:$J$717)</f>
        <v>0</v>
      </c>
      <c r="AZ215" s="160">
        <f>SUMPRODUCT((AZ$3=المنصرف!$E$3:$E$717)*1,('بيان العهد والتسويات'!$C215=المنصرف!$C$3:$C$717)*1,المنصرف!$G$3:$G$717)</f>
        <v>0</v>
      </c>
      <c r="BA215" s="160">
        <f>SUMPRODUCT((AZ$3=المنصرف!$E$3:$E$717)*1,('بيان العهد والتسويات'!$C215=المنصرف!$C$3:$C$717)*1,المنصرف!$J$3:$J$717)</f>
        <v>0</v>
      </c>
      <c r="BB215" s="160">
        <f>SUMPRODUCT((BB$3=المنصرف!$E$3:$E$717)*1,('بيان العهد والتسويات'!$C215=المنصرف!$C$3:$C$717)*1,المنصرف!$G$3:$G$717)</f>
        <v>0</v>
      </c>
      <c r="BC215" s="160">
        <f>SUMPRODUCT((BB$3=المنصرف!$E$3:$E$717)*1,('بيان العهد والتسويات'!$C215=المنصرف!$C$3:$C$717)*1,المنصرف!$J$3:$J$717)</f>
        <v>0</v>
      </c>
      <c r="BD215" s="160">
        <f>SUMPRODUCT((BD$3=المنصرف!$E$3:$E$717)*1,('بيان العهد والتسويات'!$C215=المنصرف!$C$3:$C$717)*1,المنصرف!$G$3:$G$717)</f>
        <v>0</v>
      </c>
      <c r="BE215" s="160">
        <f>SUMPRODUCT((BD$3=المنصرف!$E$3:$E$717)*1,('بيان العهد والتسويات'!$C215=المنصرف!$C$3:$C$717)*1,المنصرف!$J$3:$J$717)</f>
        <v>0</v>
      </c>
      <c r="BF215" s="160">
        <f>SUMPRODUCT((BF$3=المنصرف!$E$3:$E$717)*1,('بيان العهد والتسويات'!$C215=المنصرف!$C$3:$C$717)*1,المنصرف!$G$3:$G$717)</f>
        <v>0</v>
      </c>
      <c r="BG215" s="160">
        <f>SUMPRODUCT((BF$3=المنصرف!$E$3:$E$717)*1,('بيان العهد والتسويات'!$C215=المنصرف!$C$3:$C$717)*1,المنصرف!$J$3:$J$717)</f>
        <v>0</v>
      </c>
      <c r="BH215" s="160">
        <f>SUMPRODUCT((BH$3=المنصرف!$E$3:$E$717)*1,('بيان العهد والتسويات'!$C215=المنصرف!$C$3:$C$717)*1,المنصرف!$G$3:$G$717)</f>
        <v>0</v>
      </c>
      <c r="BI215" s="160">
        <f>SUMPRODUCT((BH$3=المنصرف!$E$3:$E$717)*1,('بيان العهد والتسويات'!$C215=المنصرف!$C$3:$C$717)*1,المنصرف!$J$3:$J$717)</f>
        <v>0</v>
      </c>
      <c r="BJ215" s="160">
        <f>SUMPRODUCT((BJ$3=المنصرف!$E$3:$E$717)*1,('بيان العهد والتسويات'!$C215=المنصرف!$C$3:$C$717)*1,المنصرف!$G$3:$G$717)</f>
        <v>0</v>
      </c>
      <c r="BK215" s="160">
        <f>SUMPRODUCT((BJ$3=المنصرف!$E$3:$E$717)*1,('بيان العهد والتسويات'!$C215=المنصرف!$C$3:$C$717)*1,المنصرف!$J$3:$J$717)</f>
        <v>0</v>
      </c>
      <c r="BL215" s="160">
        <f>SUMPRODUCT((BL$3=المنصرف!$E$3:$E$717)*1,('بيان العهد والتسويات'!$C215=المنصرف!$C$3:$C$717)*1,المنصرف!$G$3:$G$717)</f>
        <v>0</v>
      </c>
      <c r="BM215" s="160">
        <f>SUMPRODUCT((BL$3=المنصرف!$E$3:$E$717)*1,('بيان العهد والتسويات'!$C215=المنصرف!$C$3:$C$717)*1,المنصرف!$J$3:$J$717)</f>
        <v>0</v>
      </c>
      <c r="BN215" s="160">
        <f>SUMPRODUCT((BN$3=المنصرف!$E$3:$E$717)*1,('بيان العهد والتسويات'!$C215=المنصرف!$C$3:$C$717)*1,المنصرف!$G$3:$G$717)</f>
        <v>0</v>
      </c>
      <c r="BO215" s="160">
        <f>SUMPRODUCT((BN$3=المنصرف!$E$3:$E$717)*1,('بيان العهد والتسويات'!$C215=المنصرف!$C$3:$C$717)*1,المنصرف!$J$3:$J$717)</f>
        <v>0</v>
      </c>
      <c r="BP215" s="160">
        <f>SUMPRODUCT((BP$3=المنصرف!$E$3:$E$717)*1,('بيان العهد والتسويات'!$C215=المنصرف!$C$3:$C$717)*1,المنصرف!$G$3:$G$717)</f>
        <v>0</v>
      </c>
      <c r="BQ215" s="160">
        <f>SUMPRODUCT((BP$3=المنصرف!$E$3:$E$717)*1,('بيان العهد والتسويات'!$C215=المنصرف!$C$3:$C$717)*1,المنصرف!$J$3:$J$717)</f>
        <v>0</v>
      </c>
      <c r="BR215" s="160">
        <f>SUMPRODUCT((BR$3=المنصرف!$E$3:$E$717)*1,('بيان العهد والتسويات'!$C215=المنصرف!$C$3:$C$717)*1,المنصرف!$G$3:$G$717)</f>
        <v>0</v>
      </c>
      <c r="BS215" s="160">
        <f>SUMPRODUCT((BR$3=المنصرف!$E$3:$E$717)*1,('بيان العهد والتسويات'!$C215=المنصرف!$C$3:$C$717)*1,المنصرف!$J$3:$J$717)</f>
        <v>0</v>
      </c>
      <c r="BT215" s="160">
        <f>SUMPRODUCT((BT$3=المنصرف!$E$3:$E$717)*1,('بيان العهد والتسويات'!$C215=المنصرف!$C$3:$C$717)*1,المنصرف!$G$3:$G$717)</f>
        <v>0</v>
      </c>
      <c r="BU215" s="160">
        <f>SUMPRODUCT((BT$3=المنصرف!$E$3:$E$717)*1,('بيان العهد والتسويات'!$C215=المنصرف!$C$3:$C$717)*1,المنصرف!$J$3:$J$717)</f>
        <v>0</v>
      </c>
      <c r="BV215" s="160">
        <f>SUMPRODUCT((BV$3=المنصرف!$E$3:$E$717)*1,('بيان العهد والتسويات'!$C215=المنصرف!$C$3:$C$717)*1,المنصرف!$G$3:$G$717)</f>
        <v>0</v>
      </c>
      <c r="BW215" s="160">
        <f>SUMPRODUCT((BV$3=المنصرف!$E$3:$E$717)*1,('بيان العهد والتسويات'!$C215=المنصرف!$C$3:$C$717)*1,المنصرف!$J$3:$J$717)</f>
        <v>0</v>
      </c>
      <c r="BX215" s="160">
        <f>SUMPRODUCT((BX$3=المنصرف!$E$3:$E$717)*1,('بيان العهد والتسويات'!$C215=المنصرف!$C$3:$C$717)*1,المنصرف!$G$3:$G$717)</f>
        <v>0</v>
      </c>
      <c r="BY215" s="160">
        <f>SUMPRODUCT((BX$3=المنصرف!$E$3:$E$717)*1,('بيان العهد والتسويات'!$C215=المنصرف!$C$3:$C$717)*1,المنصرف!$J$3:$J$717)</f>
        <v>0</v>
      </c>
      <c r="BZ215" s="160">
        <f>SUMPRODUCT((BZ$3=المنصرف!$E$3:$E$717)*1,('بيان العهد والتسويات'!$C215=المنصرف!$C$3:$C$717)*1,المنصرف!$G$3:$G$717)</f>
        <v>0</v>
      </c>
      <c r="CA215" s="160">
        <f>SUMPRODUCT((BZ$3=المنصرف!$E$3:$E$717)*1,('بيان العهد والتسويات'!$C215=المنصرف!$C$3:$C$717)*1,المنصرف!$J$3:$J$717)</f>
        <v>0</v>
      </c>
      <c r="CB215" s="160">
        <f>SUMPRODUCT((CB$3=المنصرف!$E$3:$E$717)*1,('بيان العهد والتسويات'!$C215=المنصرف!$C$3:$C$717)*1,المنصرف!$G$3:$G$717)</f>
        <v>0</v>
      </c>
      <c r="CC215" s="160">
        <f>SUMPRODUCT((CB$3=المنصرف!$E$3:$E$717)*1,('بيان العهد والتسويات'!$C215=المنصرف!$C$3:$C$717)*1,المنصرف!$J$3:$J$717)</f>
        <v>0</v>
      </c>
      <c r="CD215" s="160">
        <f>SUMPRODUCT((CD$3=المنصرف!$E$3:$E$717)*1,('بيان العهد والتسويات'!$C215=المنصرف!$C$3:$C$717)*1,المنصرف!$G$3:$G$717)</f>
        <v>0</v>
      </c>
      <c r="CE215" s="160">
        <f>SUMPRODUCT((CD$3=المنصرف!$E$3:$E$717)*1,('بيان العهد والتسويات'!$C215=المنصرف!$C$3:$C$717)*1,المنصرف!$J$3:$J$717)</f>
        <v>0</v>
      </c>
      <c r="CF215" s="160">
        <f>SUMPRODUCT((CF$3=المنصرف!$E$3:$E$717)*1,('بيان العهد والتسويات'!$C215=المنصرف!$C$3:$C$717)*1,المنصرف!$G$3:$G$717)</f>
        <v>0</v>
      </c>
      <c r="CG215" s="160">
        <f>SUMPRODUCT((CF$3=المنصرف!$E$3:$E$717)*1,('بيان العهد والتسويات'!$C215=المنصرف!$C$3:$C$717)*1,المنصرف!$J$3:$J$717)</f>
        <v>0</v>
      </c>
      <c r="CH215" s="160">
        <f>SUMPRODUCT((CH$3=المنصرف!$E$3:$E$717)*1,('بيان العهد والتسويات'!$C215=المنصرف!$C$3:$C$717)*1,المنصرف!$G$3:$G$717)</f>
        <v>0</v>
      </c>
      <c r="CI215" s="160">
        <f>SUMPRODUCT((CH$3=المنصرف!$E$3:$E$717)*1,('بيان العهد والتسويات'!$C215=المنصرف!$C$3:$C$717)*1,المنصرف!$J$3:$J$717)</f>
        <v>0</v>
      </c>
      <c r="CJ215" s="160">
        <f>SUMPRODUCT((CJ$3=المنصرف!$E$3:$E$717)*1,('بيان العهد والتسويات'!$C215=المنصرف!$C$3:$C$717)*1,المنصرف!$G$3:$G$717)</f>
        <v>0</v>
      </c>
      <c r="CK215" s="160">
        <f>SUMPRODUCT((CJ$3=المنصرف!$E$3:$E$717)*1,('بيان العهد والتسويات'!$C215=المنصرف!$C$3:$C$717)*1,المنصرف!$J$3:$J$717)</f>
        <v>0</v>
      </c>
      <c r="CL215" s="160">
        <f>SUMPRODUCT((CL$3=المنصرف!$E$3:$E$717)*1,('بيان العهد والتسويات'!$C215=المنصرف!$C$3:$C$717)*1,المنصرف!$G$3:$G$717)</f>
        <v>0</v>
      </c>
      <c r="CM215" s="160">
        <f>SUMPRODUCT((CL$3=المنصرف!$E$3:$E$717)*1,('بيان العهد والتسويات'!$C215=المنصرف!$C$3:$C$717)*1,المنصرف!$J$3:$J$717)</f>
        <v>0</v>
      </c>
      <c r="CN215" s="160">
        <f>SUMPRODUCT((CN$3=المنصرف!$E$3:$E$717)*1,('بيان العهد والتسويات'!$C215=المنصرف!$C$3:$C$717)*1,المنصرف!$G$3:$G$717)</f>
        <v>0</v>
      </c>
      <c r="CO215" s="160">
        <f>SUMPRODUCT((CN$3=المنصرف!$E$3:$E$717)*1,('بيان العهد والتسويات'!$C215=المنصرف!$C$3:$C$717)*1,المنصرف!$J$3:$J$717)</f>
        <v>0</v>
      </c>
      <c r="CP215" s="160">
        <f>SUMPRODUCT((CP$3=المنصرف!$E$3:$E$717)*1,('بيان العهد والتسويات'!$C215=المنصرف!$C$3:$C$717)*1,المنصرف!$G$3:$G$717)</f>
        <v>0</v>
      </c>
      <c r="CQ215" s="160">
        <f>SUMPRODUCT((CP$3=المنصرف!$E$3:$E$717)*1,('بيان العهد والتسويات'!$C215=المنصرف!$C$3:$C$717)*1,المنصرف!$J$3:$J$717)</f>
        <v>0</v>
      </c>
      <c r="CR215" s="160">
        <f>SUMPRODUCT((CR$3=المنصرف!$E$3:$E$717)*1,('بيان العهد والتسويات'!$C215=المنصرف!$C$3:$C$717)*1,المنصرف!$G$3:$G$717)</f>
        <v>0</v>
      </c>
      <c r="CS215" s="160">
        <f>SUMPRODUCT((CR$3=المنصرف!$E$3:$E$717)*1,('بيان العهد والتسويات'!$C215=المنصرف!$C$3:$C$717)*1,المنصرف!$J$3:$J$717)</f>
        <v>0</v>
      </c>
      <c r="CT215" s="160">
        <f>SUMPRODUCT((CT$3=المنصرف!$E$3:$E$717)*1,('بيان العهد والتسويات'!$C215=المنصرف!$C$3:$C$717)*1,المنصرف!$G$3:$G$717)</f>
        <v>0</v>
      </c>
      <c r="CU215" s="160">
        <f>SUMPRODUCT((CT$3=المنصرف!$E$3:$E$717)*1,('بيان العهد والتسويات'!$C215=المنصرف!$C$3:$C$717)*1,المنصرف!$J$3:$J$717)</f>
        <v>0</v>
      </c>
      <c r="CV215" s="160">
        <f>SUMPRODUCT((CV$3=المنصرف!$E$3:$E$717)*1,('بيان العهد والتسويات'!$C215=المنصرف!$C$3:$C$717)*1,المنصرف!$G$3:$G$717)</f>
        <v>0</v>
      </c>
      <c r="CW215" s="160">
        <f>SUMPRODUCT((CV$3=المنصرف!$E$3:$E$717)*1,('بيان العهد والتسويات'!$C215=المنصرف!$C$3:$C$717)*1,المنصرف!$J$3:$J$717)</f>
        <v>0</v>
      </c>
      <c r="CX215" s="160">
        <f>SUMPRODUCT((CX$3=المنصرف!$E$3:$E$717)*1,('بيان العهد والتسويات'!$C215=المنصرف!$C$3:$C$717)*1,المنصرف!$G$3:$G$717)</f>
        <v>0</v>
      </c>
      <c r="CY215" s="160">
        <f>SUMPRODUCT((CX$3=المنصرف!$E$3:$E$717)*1,('بيان العهد والتسويات'!$C215=المنصرف!$C$3:$C$717)*1,المنصرف!$J$3:$J$717)</f>
        <v>0</v>
      </c>
      <c r="CZ215" s="160">
        <f>SUMPRODUCT((CZ$3=المنصرف!$E$3:$E$717)*1,('بيان العهد والتسويات'!$C215=المنصرف!$C$3:$C$717)*1,المنصرف!$G$3:$G$717)</f>
        <v>0</v>
      </c>
      <c r="DA215" s="160">
        <f>SUMPRODUCT((CZ$3=المنصرف!$E$3:$E$717)*1,('بيان العهد والتسويات'!$C215=المنصرف!$C$3:$C$717)*1,المنصرف!$J$3:$J$717)</f>
        <v>0</v>
      </c>
    </row>
    <row r="216" spans="3:105" ht="20.25" x14ac:dyDescent="0.15">
      <c r="C216" s="134">
        <v>46048</v>
      </c>
      <c r="D216" s="121">
        <f>SUMPRODUCT(($D$3=المنصرف!$E$3:$E$717)*1,('بيان العهد والتسويات'!$C216=المنصرف!$C$3:$C$717)*1,المنصرف!$G$3:$G$717)</f>
        <v>0</v>
      </c>
      <c r="E216" s="122">
        <f>SUMPRODUCT(($D$3=المنصرف!$E$3:$E$717)*1,('بيان العهد والتسويات'!$C216=المنصرف!$C$3:$C$717)*1,المنصرف!$J$3:$J$717)</f>
        <v>0</v>
      </c>
      <c r="F216" s="124">
        <f>SUMPRODUCT(($F$3=المنصرف!$E$3:$E$717)*1,('بيان العهد والتسويات'!$C216=المنصرف!$C$3:$C$717)*1,المنصرف!$G$3:$G$717)</f>
        <v>0</v>
      </c>
      <c r="G216" s="123">
        <f>SUMPRODUCT(($F$3=المنصرف!$E$3:$E$717)*1,('بيان العهد والتسويات'!$C216=المنصرف!$C$3:$C$717)*1,المنصرف!$J$3:$J$717)</f>
        <v>0</v>
      </c>
      <c r="H216" s="121">
        <f>SUMPRODUCT(($H$3=المنصرف!$E$3:$E$717)*1,('بيان العهد والتسويات'!$C216=المنصرف!$C$3:$C$717)*1,المنصرف!$G$3:$G$717)</f>
        <v>0</v>
      </c>
      <c r="I216" s="122">
        <f>SUMPRODUCT(($H$3=المنصرف!$E$3:$E$717)*1,('بيان العهد والتسويات'!$C216=المنصرف!$C$3:$C$717)*1,المنصرف!$J$3:$J$717)</f>
        <v>0</v>
      </c>
      <c r="J216" s="124">
        <f>SUMPRODUCT(($J$3=المنصرف!$E$3:$E$717)*1,('بيان العهد والتسويات'!$C216=المنصرف!$C$3:$C$717)*1,المنصرف!$G$3:$G$717)</f>
        <v>0</v>
      </c>
      <c r="K216" s="123">
        <f>SUMPRODUCT(($J$3=المنصرف!$E$3:$E$717)*1,('بيان العهد والتسويات'!$C216=المنصرف!$C$3:$C$717)*1,المنصرف!$J$3:$J$717)</f>
        <v>0</v>
      </c>
      <c r="L216" s="121">
        <f>SUMPRODUCT(($L$3=المنصرف!$E$3:$E$717)*1,('بيان العهد والتسويات'!$C216=المنصرف!$C$3:$C$717)*1,المنصرف!$G$3:$G$717)</f>
        <v>0</v>
      </c>
      <c r="M216" s="122">
        <f>SUMPRODUCT(($L$3=المنصرف!$E$3:$E$717)*1,('بيان العهد والتسويات'!$C216=المنصرف!$C$3:$C$717)*1,المنصرف!$J$3:$J$717)</f>
        <v>0</v>
      </c>
      <c r="N216" s="124">
        <f>SUMPRODUCT(($N$3=المنصرف!$E$3:$E$717)*1,('بيان العهد والتسويات'!$C216=المنصرف!$C$3:$C$717)*1,المنصرف!$G$3:$G$717)</f>
        <v>0</v>
      </c>
      <c r="O216" s="123">
        <f>SUMPRODUCT(($N$3=المنصرف!$E$3:$E$717)*1,('بيان العهد والتسويات'!$C216=المنصرف!$C$3:$C$717)*1,المنصرف!$J$3:$J$717)</f>
        <v>0</v>
      </c>
      <c r="P216" s="121">
        <f>SUMPRODUCT(($P$3=المنصرف!$E$3:$E$717)*1,('بيان العهد والتسويات'!$C216=المنصرف!$C$3:$C$717)*1,المنصرف!$G$3:$G$717)</f>
        <v>0</v>
      </c>
      <c r="Q216" s="122">
        <f>SUMPRODUCT(($P$3=المنصرف!$E$3:$E$717)*1,('بيان العهد والتسويات'!$C216=المنصرف!$C$3:$C$717)*1,المنصرف!$J$3:$J$717)</f>
        <v>0</v>
      </c>
      <c r="R216" s="124">
        <f>SUMPRODUCT(($R$3=المنصرف!$E$3:$E$717)*1,('بيان العهد والتسويات'!$C216=المنصرف!$C$3:$C$717)*1,المنصرف!$G$3:$G$717)</f>
        <v>0</v>
      </c>
      <c r="S216" s="123">
        <f>SUMPRODUCT(($R$3=المنصرف!$E$3:$E$717)*1,('بيان العهد والتسويات'!$C216=المنصرف!$C$3:$C$717)*1,المنصرف!$J$3:$J$717)</f>
        <v>0</v>
      </c>
      <c r="T216" s="121">
        <f>SUMPRODUCT(($T$3=المنصرف!$E$3:$E$717)*1,('بيان العهد والتسويات'!$C216=المنصرف!$C$3:$C$717)*1,المنصرف!$G$3:$G$717)</f>
        <v>0</v>
      </c>
      <c r="U216" s="122">
        <f>SUMPRODUCT(($T$3=المنصرف!$E$3:$E$717)*1,('بيان العهد والتسويات'!$C216=المنصرف!$C$3:$C$717)*1,المنصرف!$J$3:$J$717)</f>
        <v>0</v>
      </c>
      <c r="V216" s="124">
        <f>SUMPRODUCT(($V$3=المنصرف!$E$3:$E$717)*1,('بيان العهد والتسويات'!$C216=المنصرف!$C$3:$C$717)*1,المنصرف!$G$3:$G$717)</f>
        <v>0</v>
      </c>
      <c r="W216" s="123">
        <f>SUMPRODUCT(($V$3=المنصرف!$E$3:$E$717)*1,('بيان العهد والتسويات'!$C216=المنصرف!$C$3:$C$717)*1,المنصرف!$J$3:$J$717)</f>
        <v>0</v>
      </c>
      <c r="X216" s="121">
        <f>SUMPRODUCT(($X$3=المنصرف!$E$3:$E$717)*1,('بيان العهد والتسويات'!$C216=المنصرف!$C$3:$C$717)*1,المنصرف!$G$3:$G$717)</f>
        <v>0</v>
      </c>
      <c r="Y216" s="122">
        <f>SUMPRODUCT(($X$3=المنصرف!$E$3:$E$717)*1,('بيان العهد والتسويات'!$C216=المنصرف!$C$3:$C$717)*1,المنصرف!$J$3:$J$717)</f>
        <v>0</v>
      </c>
      <c r="Z216" s="124">
        <f>SUMPRODUCT(($Z$3=المنصرف!$E$3:$E$717)*1,('بيان العهد والتسويات'!$C216=المنصرف!$C$3:$C$717)*1,المنصرف!$G$3:$G$717)</f>
        <v>0</v>
      </c>
      <c r="AA216" s="123">
        <f>SUMPRODUCT(($Z$3=المنصرف!$E$3:$E$717)*1,('بيان العهد والتسويات'!$C216=المنصرف!$C$3:$C$717)*1,المنصرف!$J$3:$J$717)</f>
        <v>0</v>
      </c>
      <c r="AB216" s="121">
        <f>SUMPRODUCT(($AB$3=المنصرف!$E$3:$E$717)*1,('بيان العهد والتسويات'!$C216=المنصرف!$C$3:$C$717)*1,المنصرف!$G$3:$G$717)</f>
        <v>0</v>
      </c>
      <c r="AC216" s="122">
        <f>SUMPRODUCT(($AB$3=المنصرف!$E$3:$E$717)*1,('بيان العهد والتسويات'!$C216=المنصرف!$C$3:$C$717)*1,المنصرف!$J$3:$J$717)</f>
        <v>0</v>
      </c>
      <c r="AD216" s="124">
        <f>SUMPRODUCT(($AD$3=المنصرف!$E$3:$E$717)*1,('بيان العهد والتسويات'!$C216=المنصرف!$C$3:$C$717)*1,المنصرف!$G$3:$G$717)</f>
        <v>0</v>
      </c>
      <c r="AE216" s="123">
        <f>SUMPRODUCT(($AD$3=المنصرف!$E$3:$E$717)*1,('بيان العهد والتسويات'!$C216=المنصرف!$C$3:$C$717)*1,المنصرف!$J$3:$J$717)</f>
        <v>0</v>
      </c>
      <c r="AF216" s="121">
        <f>SUMPRODUCT(($AF$3=المنصرف!$E$3:$E$717)*1,('بيان العهد والتسويات'!$C216=المنصرف!$C$3:$C$717)*1,المنصرف!$G$3:$G$717)</f>
        <v>0</v>
      </c>
      <c r="AG216" s="122">
        <f>SUMPRODUCT(($AF$3=المنصرف!$E$3:$E$717)*1,('بيان العهد والتسويات'!$C216=المنصرف!$C$3:$C$717)*1,المنصرف!$J$3:$J$717)</f>
        <v>0</v>
      </c>
      <c r="AH216" s="124">
        <f>SUMPRODUCT(($AH$3=المنصرف!$E$3:$E$717)*1,('بيان العهد والتسويات'!$C216=المنصرف!$C$3:$C$717)*1,المنصرف!$G$3:$G$717)</f>
        <v>0</v>
      </c>
      <c r="AI216" s="123">
        <f>SUMPRODUCT(($AH$3=المنصرف!$E$3:$E$717)*1,('بيان العهد والتسويات'!$C216=المنصرف!$C$3:$C$717)*1,المنصرف!$J$3:$J$717)</f>
        <v>0</v>
      </c>
      <c r="AJ216" s="145">
        <f>SUMPRODUCT((AJ$3=المنصرف!$E$3:$E$717)*1,('بيان العهد والتسويات'!$C216=المنصرف!$C$3:$C$717)*1,المنصرف!$G$3:$G$717)</f>
        <v>0</v>
      </c>
      <c r="AK216" s="145">
        <f>SUMPRODUCT((AJ$3=المنصرف!$E$3:$E$717)*1,('بيان العهد والتسويات'!$C216=المنصرف!$C$3:$C$717)*1,المنصرف!$J$3:$J$717)</f>
        <v>0</v>
      </c>
      <c r="AL216" s="161">
        <f>SUMPRODUCT((AL$3=المنصرف!$E$3:$E$717)*1,('بيان العهد والتسويات'!$C216=المنصرف!$C$3:$C$717)*1,المنصرف!$G$3:$G$717)</f>
        <v>0</v>
      </c>
      <c r="AM216" s="161">
        <f>SUMPRODUCT((AL$3=المنصرف!$E$3:$E$717)*1,('بيان العهد والتسويات'!$C216=المنصرف!$C$3:$C$717)*1,المنصرف!$J$3:$J$717)</f>
        <v>0</v>
      </c>
      <c r="AN216" s="160">
        <f>SUMPRODUCT((AN$3=المنصرف!$E$3:$E$717)*1,('بيان العهد والتسويات'!$C216=المنصرف!$C$3:$C$717)*1,المنصرف!$G$3:$G$717)</f>
        <v>0</v>
      </c>
      <c r="AO216" s="160">
        <f>SUMPRODUCT((AN$3=المنصرف!$E$3:$E$717)*1,('بيان العهد والتسويات'!$C216=المنصرف!$C$3:$C$717)*1,المنصرف!$J$3:$J$717)</f>
        <v>0</v>
      </c>
      <c r="AP216" s="160">
        <f>SUMPRODUCT((AP$3=المنصرف!$E$3:$E$717)*1,('بيان العهد والتسويات'!$C216=المنصرف!$C$3:$C$717)*1,المنصرف!$G$3:$G$717)</f>
        <v>0</v>
      </c>
      <c r="AQ216" s="160">
        <f>SUMPRODUCT((AP$3=المنصرف!$E$3:$E$717)*1,('بيان العهد والتسويات'!$C216=المنصرف!$C$3:$C$717)*1,المنصرف!$J$3:$J$717)</f>
        <v>0</v>
      </c>
      <c r="AR216" s="160">
        <f>SUMPRODUCT((AR$3=المنصرف!$E$3:$E$717)*1,('بيان العهد والتسويات'!$C216=المنصرف!$C$3:$C$717)*1,المنصرف!$G$3:$G$717)</f>
        <v>0</v>
      </c>
      <c r="AS216" s="160">
        <f>SUMPRODUCT((AR$3=المنصرف!$E$3:$E$717)*1,('بيان العهد والتسويات'!$C216=المنصرف!$C$3:$C$717)*1,المنصرف!$J$3:$J$717)</f>
        <v>0</v>
      </c>
      <c r="AT216" s="160">
        <f>SUMPRODUCT((AT$3=المنصرف!$E$3:$E$717)*1,('بيان العهد والتسويات'!$C216=المنصرف!$C$3:$C$717)*1,المنصرف!$G$3:$G$717)</f>
        <v>0</v>
      </c>
      <c r="AU216" s="160">
        <f>SUMPRODUCT((AT$3=المنصرف!$E$3:$E$717)*1,('بيان العهد والتسويات'!$C216=المنصرف!$C$3:$C$717)*1,المنصرف!$J$3:$J$717)</f>
        <v>0</v>
      </c>
      <c r="AV216" s="160">
        <f>SUMPRODUCT((AV$3=المنصرف!$E$3:$E$717)*1,('بيان العهد والتسويات'!$C216=المنصرف!$C$3:$C$717)*1,المنصرف!$G$3:$G$717)</f>
        <v>0</v>
      </c>
      <c r="AW216" s="160">
        <f>SUMPRODUCT((AV$3=المنصرف!$E$3:$E$717)*1,('بيان العهد والتسويات'!$C216=المنصرف!$C$3:$C$717)*1,المنصرف!$J$3:$J$717)</f>
        <v>0</v>
      </c>
      <c r="AX216" s="160">
        <f>SUMPRODUCT((AX$3=المنصرف!$E$3:$E$717)*1,('بيان العهد والتسويات'!$C216=المنصرف!$C$3:$C$717)*1,المنصرف!$G$3:$G$717)</f>
        <v>0</v>
      </c>
      <c r="AY216" s="160">
        <f>SUMPRODUCT((AX$3=المنصرف!$E$3:$E$717)*1,('بيان العهد والتسويات'!$C216=المنصرف!$C$3:$C$717)*1,المنصرف!$J$3:$J$717)</f>
        <v>0</v>
      </c>
      <c r="AZ216" s="160">
        <f>SUMPRODUCT((AZ$3=المنصرف!$E$3:$E$717)*1,('بيان العهد والتسويات'!$C216=المنصرف!$C$3:$C$717)*1,المنصرف!$G$3:$G$717)</f>
        <v>0</v>
      </c>
      <c r="BA216" s="160">
        <f>SUMPRODUCT((AZ$3=المنصرف!$E$3:$E$717)*1,('بيان العهد والتسويات'!$C216=المنصرف!$C$3:$C$717)*1,المنصرف!$J$3:$J$717)</f>
        <v>0</v>
      </c>
      <c r="BB216" s="160">
        <f>SUMPRODUCT((BB$3=المنصرف!$E$3:$E$717)*1,('بيان العهد والتسويات'!$C216=المنصرف!$C$3:$C$717)*1,المنصرف!$G$3:$G$717)</f>
        <v>0</v>
      </c>
      <c r="BC216" s="160">
        <f>SUMPRODUCT((BB$3=المنصرف!$E$3:$E$717)*1,('بيان العهد والتسويات'!$C216=المنصرف!$C$3:$C$717)*1,المنصرف!$J$3:$J$717)</f>
        <v>0</v>
      </c>
      <c r="BD216" s="160">
        <f>SUMPRODUCT((BD$3=المنصرف!$E$3:$E$717)*1,('بيان العهد والتسويات'!$C216=المنصرف!$C$3:$C$717)*1,المنصرف!$G$3:$G$717)</f>
        <v>0</v>
      </c>
      <c r="BE216" s="160">
        <f>SUMPRODUCT((BD$3=المنصرف!$E$3:$E$717)*1,('بيان العهد والتسويات'!$C216=المنصرف!$C$3:$C$717)*1,المنصرف!$J$3:$J$717)</f>
        <v>0</v>
      </c>
      <c r="BF216" s="160">
        <f>SUMPRODUCT((BF$3=المنصرف!$E$3:$E$717)*1,('بيان العهد والتسويات'!$C216=المنصرف!$C$3:$C$717)*1,المنصرف!$G$3:$G$717)</f>
        <v>0</v>
      </c>
      <c r="BG216" s="160">
        <f>SUMPRODUCT((BF$3=المنصرف!$E$3:$E$717)*1,('بيان العهد والتسويات'!$C216=المنصرف!$C$3:$C$717)*1,المنصرف!$J$3:$J$717)</f>
        <v>0</v>
      </c>
      <c r="BH216" s="160">
        <f>SUMPRODUCT((BH$3=المنصرف!$E$3:$E$717)*1,('بيان العهد والتسويات'!$C216=المنصرف!$C$3:$C$717)*1,المنصرف!$G$3:$G$717)</f>
        <v>0</v>
      </c>
      <c r="BI216" s="160">
        <f>SUMPRODUCT((BH$3=المنصرف!$E$3:$E$717)*1,('بيان العهد والتسويات'!$C216=المنصرف!$C$3:$C$717)*1,المنصرف!$J$3:$J$717)</f>
        <v>0</v>
      </c>
      <c r="BJ216" s="160">
        <f>SUMPRODUCT((BJ$3=المنصرف!$E$3:$E$717)*1,('بيان العهد والتسويات'!$C216=المنصرف!$C$3:$C$717)*1,المنصرف!$G$3:$G$717)</f>
        <v>0</v>
      </c>
      <c r="BK216" s="160">
        <f>SUMPRODUCT((BJ$3=المنصرف!$E$3:$E$717)*1,('بيان العهد والتسويات'!$C216=المنصرف!$C$3:$C$717)*1,المنصرف!$J$3:$J$717)</f>
        <v>0</v>
      </c>
      <c r="BL216" s="160">
        <f>SUMPRODUCT((BL$3=المنصرف!$E$3:$E$717)*1,('بيان العهد والتسويات'!$C216=المنصرف!$C$3:$C$717)*1,المنصرف!$G$3:$G$717)</f>
        <v>0</v>
      </c>
      <c r="BM216" s="160">
        <f>SUMPRODUCT((BL$3=المنصرف!$E$3:$E$717)*1,('بيان العهد والتسويات'!$C216=المنصرف!$C$3:$C$717)*1,المنصرف!$J$3:$J$717)</f>
        <v>0</v>
      </c>
      <c r="BN216" s="160">
        <f>SUMPRODUCT((BN$3=المنصرف!$E$3:$E$717)*1,('بيان العهد والتسويات'!$C216=المنصرف!$C$3:$C$717)*1,المنصرف!$G$3:$G$717)</f>
        <v>0</v>
      </c>
      <c r="BO216" s="160">
        <f>SUMPRODUCT((BN$3=المنصرف!$E$3:$E$717)*1,('بيان العهد والتسويات'!$C216=المنصرف!$C$3:$C$717)*1,المنصرف!$J$3:$J$717)</f>
        <v>0</v>
      </c>
      <c r="BP216" s="160">
        <f>SUMPRODUCT((BP$3=المنصرف!$E$3:$E$717)*1,('بيان العهد والتسويات'!$C216=المنصرف!$C$3:$C$717)*1,المنصرف!$G$3:$G$717)</f>
        <v>0</v>
      </c>
      <c r="BQ216" s="160">
        <f>SUMPRODUCT((BP$3=المنصرف!$E$3:$E$717)*1,('بيان العهد والتسويات'!$C216=المنصرف!$C$3:$C$717)*1,المنصرف!$J$3:$J$717)</f>
        <v>0</v>
      </c>
      <c r="BR216" s="160">
        <f>SUMPRODUCT((BR$3=المنصرف!$E$3:$E$717)*1,('بيان العهد والتسويات'!$C216=المنصرف!$C$3:$C$717)*1,المنصرف!$G$3:$G$717)</f>
        <v>0</v>
      </c>
      <c r="BS216" s="160">
        <f>SUMPRODUCT((BR$3=المنصرف!$E$3:$E$717)*1,('بيان العهد والتسويات'!$C216=المنصرف!$C$3:$C$717)*1,المنصرف!$J$3:$J$717)</f>
        <v>0</v>
      </c>
      <c r="BT216" s="160">
        <f>SUMPRODUCT((BT$3=المنصرف!$E$3:$E$717)*1,('بيان العهد والتسويات'!$C216=المنصرف!$C$3:$C$717)*1,المنصرف!$G$3:$G$717)</f>
        <v>0</v>
      </c>
      <c r="BU216" s="160">
        <f>SUMPRODUCT((BT$3=المنصرف!$E$3:$E$717)*1,('بيان العهد والتسويات'!$C216=المنصرف!$C$3:$C$717)*1,المنصرف!$J$3:$J$717)</f>
        <v>0</v>
      </c>
      <c r="BV216" s="160">
        <f>SUMPRODUCT((BV$3=المنصرف!$E$3:$E$717)*1,('بيان العهد والتسويات'!$C216=المنصرف!$C$3:$C$717)*1,المنصرف!$G$3:$G$717)</f>
        <v>0</v>
      </c>
      <c r="BW216" s="160">
        <f>SUMPRODUCT((BV$3=المنصرف!$E$3:$E$717)*1,('بيان العهد والتسويات'!$C216=المنصرف!$C$3:$C$717)*1,المنصرف!$J$3:$J$717)</f>
        <v>0</v>
      </c>
      <c r="BX216" s="160">
        <f>SUMPRODUCT((BX$3=المنصرف!$E$3:$E$717)*1,('بيان العهد والتسويات'!$C216=المنصرف!$C$3:$C$717)*1,المنصرف!$G$3:$G$717)</f>
        <v>0</v>
      </c>
      <c r="BY216" s="160">
        <f>SUMPRODUCT((BX$3=المنصرف!$E$3:$E$717)*1,('بيان العهد والتسويات'!$C216=المنصرف!$C$3:$C$717)*1,المنصرف!$J$3:$J$717)</f>
        <v>0</v>
      </c>
      <c r="BZ216" s="160">
        <f>SUMPRODUCT((BZ$3=المنصرف!$E$3:$E$717)*1,('بيان العهد والتسويات'!$C216=المنصرف!$C$3:$C$717)*1,المنصرف!$G$3:$G$717)</f>
        <v>0</v>
      </c>
      <c r="CA216" s="160">
        <f>SUMPRODUCT((BZ$3=المنصرف!$E$3:$E$717)*1,('بيان العهد والتسويات'!$C216=المنصرف!$C$3:$C$717)*1,المنصرف!$J$3:$J$717)</f>
        <v>0</v>
      </c>
      <c r="CB216" s="160">
        <f>SUMPRODUCT((CB$3=المنصرف!$E$3:$E$717)*1,('بيان العهد والتسويات'!$C216=المنصرف!$C$3:$C$717)*1,المنصرف!$G$3:$G$717)</f>
        <v>0</v>
      </c>
      <c r="CC216" s="160">
        <f>SUMPRODUCT((CB$3=المنصرف!$E$3:$E$717)*1,('بيان العهد والتسويات'!$C216=المنصرف!$C$3:$C$717)*1,المنصرف!$J$3:$J$717)</f>
        <v>0</v>
      </c>
      <c r="CD216" s="160">
        <f>SUMPRODUCT((CD$3=المنصرف!$E$3:$E$717)*1,('بيان العهد والتسويات'!$C216=المنصرف!$C$3:$C$717)*1,المنصرف!$G$3:$G$717)</f>
        <v>0</v>
      </c>
      <c r="CE216" s="160">
        <f>SUMPRODUCT((CD$3=المنصرف!$E$3:$E$717)*1,('بيان العهد والتسويات'!$C216=المنصرف!$C$3:$C$717)*1,المنصرف!$J$3:$J$717)</f>
        <v>0</v>
      </c>
      <c r="CF216" s="160">
        <f>SUMPRODUCT((CF$3=المنصرف!$E$3:$E$717)*1,('بيان العهد والتسويات'!$C216=المنصرف!$C$3:$C$717)*1,المنصرف!$G$3:$G$717)</f>
        <v>0</v>
      </c>
      <c r="CG216" s="160">
        <f>SUMPRODUCT((CF$3=المنصرف!$E$3:$E$717)*1,('بيان العهد والتسويات'!$C216=المنصرف!$C$3:$C$717)*1,المنصرف!$J$3:$J$717)</f>
        <v>0</v>
      </c>
      <c r="CH216" s="160">
        <f>SUMPRODUCT((CH$3=المنصرف!$E$3:$E$717)*1,('بيان العهد والتسويات'!$C216=المنصرف!$C$3:$C$717)*1,المنصرف!$G$3:$G$717)</f>
        <v>0</v>
      </c>
      <c r="CI216" s="160">
        <f>SUMPRODUCT((CH$3=المنصرف!$E$3:$E$717)*1,('بيان العهد والتسويات'!$C216=المنصرف!$C$3:$C$717)*1,المنصرف!$J$3:$J$717)</f>
        <v>0</v>
      </c>
      <c r="CJ216" s="160">
        <f>SUMPRODUCT((CJ$3=المنصرف!$E$3:$E$717)*1,('بيان العهد والتسويات'!$C216=المنصرف!$C$3:$C$717)*1,المنصرف!$G$3:$G$717)</f>
        <v>0</v>
      </c>
      <c r="CK216" s="160">
        <f>SUMPRODUCT((CJ$3=المنصرف!$E$3:$E$717)*1,('بيان العهد والتسويات'!$C216=المنصرف!$C$3:$C$717)*1,المنصرف!$J$3:$J$717)</f>
        <v>0</v>
      </c>
      <c r="CL216" s="160">
        <f>SUMPRODUCT((CL$3=المنصرف!$E$3:$E$717)*1,('بيان العهد والتسويات'!$C216=المنصرف!$C$3:$C$717)*1,المنصرف!$G$3:$G$717)</f>
        <v>0</v>
      </c>
      <c r="CM216" s="160">
        <f>SUMPRODUCT((CL$3=المنصرف!$E$3:$E$717)*1,('بيان العهد والتسويات'!$C216=المنصرف!$C$3:$C$717)*1,المنصرف!$J$3:$J$717)</f>
        <v>0</v>
      </c>
      <c r="CN216" s="160">
        <f>SUMPRODUCT((CN$3=المنصرف!$E$3:$E$717)*1,('بيان العهد والتسويات'!$C216=المنصرف!$C$3:$C$717)*1,المنصرف!$G$3:$G$717)</f>
        <v>0</v>
      </c>
      <c r="CO216" s="160">
        <f>SUMPRODUCT((CN$3=المنصرف!$E$3:$E$717)*1,('بيان العهد والتسويات'!$C216=المنصرف!$C$3:$C$717)*1,المنصرف!$J$3:$J$717)</f>
        <v>0</v>
      </c>
      <c r="CP216" s="160">
        <f>SUMPRODUCT((CP$3=المنصرف!$E$3:$E$717)*1,('بيان العهد والتسويات'!$C216=المنصرف!$C$3:$C$717)*1,المنصرف!$G$3:$G$717)</f>
        <v>0</v>
      </c>
      <c r="CQ216" s="160">
        <f>SUMPRODUCT((CP$3=المنصرف!$E$3:$E$717)*1,('بيان العهد والتسويات'!$C216=المنصرف!$C$3:$C$717)*1,المنصرف!$J$3:$J$717)</f>
        <v>0</v>
      </c>
      <c r="CR216" s="160">
        <f>SUMPRODUCT((CR$3=المنصرف!$E$3:$E$717)*1,('بيان العهد والتسويات'!$C216=المنصرف!$C$3:$C$717)*1,المنصرف!$G$3:$G$717)</f>
        <v>0</v>
      </c>
      <c r="CS216" s="160">
        <f>SUMPRODUCT((CR$3=المنصرف!$E$3:$E$717)*1,('بيان العهد والتسويات'!$C216=المنصرف!$C$3:$C$717)*1,المنصرف!$J$3:$J$717)</f>
        <v>0</v>
      </c>
      <c r="CT216" s="160">
        <f>SUMPRODUCT((CT$3=المنصرف!$E$3:$E$717)*1,('بيان العهد والتسويات'!$C216=المنصرف!$C$3:$C$717)*1,المنصرف!$G$3:$G$717)</f>
        <v>0</v>
      </c>
      <c r="CU216" s="160">
        <f>SUMPRODUCT((CT$3=المنصرف!$E$3:$E$717)*1,('بيان العهد والتسويات'!$C216=المنصرف!$C$3:$C$717)*1,المنصرف!$J$3:$J$717)</f>
        <v>0</v>
      </c>
      <c r="CV216" s="160">
        <f>SUMPRODUCT((CV$3=المنصرف!$E$3:$E$717)*1,('بيان العهد والتسويات'!$C216=المنصرف!$C$3:$C$717)*1,المنصرف!$G$3:$G$717)</f>
        <v>0</v>
      </c>
      <c r="CW216" s="160">
        <f>SUMPRODUCT((CV$3=المنصرف!$E$3:$E$717)*1,('بيان العهد والتسويات'!$C216=المنصرف!$C$3:$C$717)*1,المنصرف!$J$3:$J$717)</f>
        <v>0</v>
      </c>
      <c r="CX216" s="160">
        <f>SUMPRODUCT((CX$3=المنصرف!$E$3:$E$717)*1,('بيان العهد والتسويات'!$C216=المنصرف!$C$3:$C$717)*1,المنصرف!$G$3:$G$717)</f>
        <v>0</v>
      </c>
      <c r="CY216" s="160">
        <f>SUMPRODUCT((CX$3=المنصرف!$E$3:$E$717)*1,('بيان العهد والتسويات'!$C216=المنصرف!$C$3:$C$717)*1,المنصرف!$J$3:$J$717)</f>
        <v>0</v>
      </c>
      <c r="CZ216" s="160">
        <f>SUMPRODUCT((CZ$3=المنصرف!$E$3:$E$717)*1,('بيان العهد والتسويات'!$C216=المنصرف!$C$3:$C$717)*1,المنصرف!$G$3:$G$717)</f>
        <v>0</v>
      </c>
      <c r="DA216" s="160">
        <f>SUMPRODUCT((CZ$3=المنصرف!$E$3:$E$717)*1,('بيان العهد والتسويات'!$C216=المنصرف!$C$3:$C$717)*1,المنصرف!$J$3:$J$717)</f>
        <v>0</v>
      </c>
    </row>
    <row r="217" spans="3:105" ht="20.25" x14ac:dyDescent="0.15">
      <c r="C217" s="134">
        <v>46049</v>
      </c>
      <c r="D217" s="121">
        <f>SUMPRODUCT(($D$3=المنصرف!$E$3:$E$717)*1,('بيان العهد والتسويات'!$C217=المنصرف!$C$3:$C$717)*1,المنصرف!$G$3:$G$717)</f>
        <v>0</v>
      </c>
      <c r="E217" s="122">
        <f>SUMPRODUCT(($D$3=المنصرف!$E$3:$E$717)*1,('بيان العهد والتسويات'!$C217=المنصرف!$C$3:$C$717)*1,المنصرف!$J$3:$J$717)</f>
        <v>0</v>
      </c>
      <c r="F217" s="124">
        <f>SUMPRODUCT(($F$3=المنصرف!$E$3:$E$717)*1,('بيان العهد والتسويات'!$C217=المنصرف!$C$3:$C$717)*1,المنصرف!$G$3:$G$717)</f>
        <v>0</v>
      </c>
      <c r="G217" s="123">
        <f>SUMPRODUCT(($F$3=المنصرف!$E$3:$E$717)*1,('بيان العهد والتسويات'!$C217=المنصرف!$C$3:$C$717)*1,المنصرف!$J$3:$J$717)</f>
        <v>0</v>
      </c>
      <c r="H217" s="121">
        <f>SUMPRODUCT(($H$3=المنصرف!$E$3:$E$717)*1,('بيان العهد والتسويات'!$C217=المنصرف!$C$3:$C$717)*1,المنصرف!$G$3:$G$717)</f>
        <v>0</v>
      </c>
      <c r="I217" s="122">
        <f>SUMPRODUCT(($H$3=المنصرف!$E$3:$E$717)*1,('بيان العهد والتسويات'!$C217=المنصرف!$C$3:$C$717)*1,المنصرف!$J$3:$J$717)</f>
        <v>0</v>
      </c>
      <c r="J217" s="124">
        <f>SUMPRODUCT(($J$3=المنصرف!$E$3:$E$717)*1,('بيان العهد والتسويات'!$C217=المنصرف!$C$3:$C$717)*1,المنصرف!$G$3:$G$717)</f>
        <v>0</v>
      </c>
      <c r="K217" s="123">
        <f>SUMPRODUCT(($J$3=المنصرف!$E$3:$E$717)*1,('بيان العهد والتسويات'!$C217=المنصرف!$C$3:$C$717)*1,المنصرف!$J$3:$J$717)</f>
        <v>0</v>
      </c>
      <c r="L217" s="121">
        <f>SUMPRODUCT(($L$3=المنصرف!$E$3:$E$717)*1,('بيان العهد والتسويات'!$C217=المنصرف!$C$3:$C$717)*1,المنصرف!$G$3:$G$717)</f>
        <v>0</v>
      </c>
      <c r="M217" s="122">
        <f>SUMPRODUCT(($L$3=المنصرف!$E$3:$E$717)*1,('بيان العهد والتسويات'!$C217=المنصرف!$C$3:$C$717)*1,المنصرف!$J$3:$J$717)</f>
        <v>0</v>
      </c>
      <c r="N217" s="124">
        <f>SUMPRODUCT(($N$3=المنصرف!$E$3:$E$717)*1,('بيان العهد والتسويات'!$C217=المنصرف!$C$3:$C$717)*1,المنصرف!$G$3:$G$717)</f>
        <v>0</v>
      </c>
      <c r="O217" s="123">
        <f>SUMPRODUCT(($N$3=المنصرف!$E$3:$E$717)*1,('بيان العهد والتسويات'!$C217=المنصرف!$C$3:$C$717)*1,المنصرف!$J$3:$J$717)</f>
        <v>0</v>
      </c>
      <c r="P217" s="121">
        <f>SUMPRODUCT(($P$3=المنصرف!$E$3:$E$717)*1,('بيان العهد والتسويات'!$C217=المنصرف!$C$3:$C$717)*1,المنصرف!$G$3:$G$717)</f>
        <v>0</v>
      </c>
      <c r="Q217" s="122">
        <f>SUMPRODUCT(($P$3=المنصرف!$E$3:$E$717)*1,('بيان العهد والتسويات'!$C217=المنصرف!$C$3:$C$717)*1,المنصرف!$J$3:$J$717)</f>
        <v>0</v>
      </c>
      <c r="R217" s="124">
        <f>SUMPRODUCT(($R$3=المنصرف!$E$3:$E$717)*1,('بيان العهد والتسويات'!$C217=المنصرف!$C$3:$C$717)*1,المنصرف!$G$3:$G$717)</f>
        <v>0</v>
      </c>
      <c r="S217" s="123">
        <f>SUMPRODUCT(($R$3=المنصرف!$E$3:$E$717)*1,('بيان العهد والتسويات'!$C217=المنصرف!$C$3:$C$717)*1,المنصرف!$J$3:$J$717)</f>
        <v>0</v>
      </c>
      <c r="T217" s="121">
        <f>SUMPRODUCT(($T$3=المنصرف!$E$3:$E$717)*1,('بيان العهد والتسويات'!$C217=المنصرف!$C$3:$C$717)*1,المنصرف!$G$3:$G$717)</f>
        <v>0</v>
      </c>
      <c r="U217" s="122">
        <f>SUMPRODUCT(($T$3=المنصرف!$E$3:$E$717)*1,('بيان العهد والتسويات'!$C217=المنصرف!$C$3:$C$717)*1,المنصرف!$J$3:$J$717)</f>
        <v>0</v>
      </c>
      <c r="V217" s="124">
        <f>SUMPRODUCT(($V$3=المنصرف!$E$3:$E$717)*1,('بيان العهد والتسويات'!$C217=المنصرف!$C$3:$C$717)*1,المنصرف!$G$3:$G$717)</f>
        <v>0</v>
      </c>
      <c r="W217" s="123">
        <f>SUMPRODUCT(($V$3=المنصرف!$E$3:$E$717)*1,('بيان العهد والتسويات'!$C217=المنصرف!$C$3:$C$717)*1,المنصرف!$J$3:$J$717)</f>
        <v>0</v>
      </c>
      <c r="X217" s="121">
        <f>SUMPRODUCT(($X$3=المنصرف!$E$3:$E$717)*1,('بيان العهد والتسويات'!$C217=المنصرف!$C$3:$C$717)*1,المنصرف!$G$3:$G$717)</f>
        <v>0</v>
      </c>
      <c r="Y217" s="122">
        <f>SUMPRODUCT(($X$3=المنصرف!$E$3:$E$717)*1,('بيان العهد والتسويات'!$C217=المنصرف!$C$3:$C$717)*1,المنصرف!$J$3:$J$717)</f>
        <v>0</v>
      </c>
      <c r="Z217" s="124">
        <f>SUMPRODUCT(($Z$3=المنصرف!$E$3:$E$717)*1,('بيان العهد والتسويات'!$C217=المنصرف!$C$3:$C$717)*1,المنصرف!$G$3:$G$717)</f>
        <v>0</v>
      </c>
      <c r="AA217" s="123">
        <f>SUMPRODUCT(($Z$3=المنصرف!$E$3:$E$717)*1,('بيان العهد والتسويات'!$C217=المنصرف!$C$3:$C$717)*1,المنصرف!$J$3:$J$717)</f>
        <v>0</v>
      </c>
      <c r="AB217" s="121">
        <f>SUMPRODUCT(($AB$3=المنصرف!$E$3:$E$717)*1,('بيان العهد والتسويات'!$C217=المنصرف!$C$3:$C$717)*1,المنصرف!$G$3:$G$717)</f>
        <v>0</v>
      </c>
      <c r="AC217" s="122">
        <f>SUMPRODUCT(($AB$3=المنصرف!$E$3:$E$717)*1,('بيان العهد والتسويات'!$C217=المنصرف!$C$3:$C$717)*1,المنصرف!$J$3:$J$717)</f>
        <v>0</v>
      </c>
      <c r="AD217" s="124">
        <f>SUMPRODUCT(($AD$3=المنصرف!$E$3:$E$717)*1,('بيان العهد والتسويات'!$C217=المنصرف!$C$3:$C$717)*1,المنصرف!$G$3:$G$717)</f>
        <v>0</v>
      </c>
      <c r="AE217" s="123">
        <f>SUMPRODUCT(($AD$3=المنصرف!$E$3:$E$717)*1,('بيان العهد والتسويات'!$C217=المنصرف!$C$3:$C$717)*1,المنصرف!$J$3:$J$717)</f>
        <v>0</v>
      </c>
      <c r="AF217" s="121">
        <f>SUMPRODUCT(($AF$3=المنصرف!$E$3:$E$717)*1,('بيان العهد والتسويات'!$C217=المنصرف!$C$3:$C$717)*1,المنصرف!$G$3:$G$717)</f>
        <v>0</v>
      </c>
      <c r="AG217" s="122">
        <f>SUMPRODUCT(($AF$3=المنصرف!$E$3:$E$717)*1,('بيان العهد والتسويات'!$C217=المنصرف!$C$3:$C$717)*1,المنصرف!$J$3:$J$717)</f>
        <v>0</v>
      </c>
      <c r="AH217" s="124">
        <f>SUMPRODUCT(($AH$3=المنصرف!$E$3:$E$717)*1,('بيان العهد والتسويات'!$C217=المنصرف!$C$3:$C$717)*1,المنصرف!$G$3:$G$717)</f>
        <v>0</v>
      </c>
      <c r="AI217" s="123">
        <f>SUMPRODUCT(($AH$3=المنصرف!$E$3:$E$717)*1,('بيان العهد والتسويات'!$C217=المنصرف!$C$3:$C$717)*1,المنصرف!$J$3:$J$717)</f>
        <v>0</v>
      </c>
      <c r="AJ217" s="145">
        <f>SUMPRODUCT((AJ$3=المنصرف!$E$3:$E$717)*1,('بيان العهد والتسويات'!$C217=المنصرف!$C$3:$C$717)*1,المنصرف!$G$3:$G$717)</f>
        <v>0</v>
      </c>
      <c r="AK217" s="145">
        <f>SUMPRODUCT((AJ$3=المنصرف!$E$3:$E$717)*1,('بيان العهد والتسويات'!$C217=المنصرف!$C$3:$C$717)*1,المنصرف!$J$3:$J$717)</f>
        <v>0</v>
      </c>
      <c r="AL217" s="161">
        <f>SUMPRODUCT((AL$3=المنصرف!$E$3:$E$717)*1,('بيان العهد والتسويات'!$C217=المنصرف!$C$3:$C$717)*1,المنصرف!$G$3:$G$717)</f>
        <v>0</v>
      </c>
      <c r="AM217" s="161">
        <f>SUMPRODUCT((AL$3=المنصرف!$E$3:$E$717)*1,('بيان العهد والتسويات'!$C217=المنصرف!$C$3:$C$717)*1,المنصرف!$J$3:$J$717)</f>
        <v>0</v>
      </c>
      <c r="AN217" s="160">
        <f>SUMPRODUCT((AN$3=المنصرف!$E$3:$E$717)*1,('بيان العهد والتسويات'!$C217=المنصرف!$C$3:$C$717)*1,المنصرف!$G$3:$G$717)</f>
        <v>0</v>
      </c>
      <c r="AO217" s="160">
        <f>SUMPRODUCT((AN$3=المنصرف!$E$3:$E$717)*1,('بيان العهد والتسويات'!$C217=المنصرف!$C$3:$C$717)*1,المنصرف!$J$3:$J$717)</f>
        <v>0</v>
      </c>
      <c r="AP217" s="160">
        <f>SUMPRODUCT((AP$3=المنصرف!$E$3:$E$717)*1,('بيان العهد والتسويات'!$C217=المنصرف!$C$3:$C$717)*1,المنصرف!$G$3:$G$717)</f>
        <v>0</v>
      </c>
      <c r="AQ217" s="160">
        <f>SUMPRODUCT((AP$3=المنصرف!$E$3:$E$717)*1,('بيان العهد والتسويات'!$C217=المنصرف!$C$3:$C$717)*1,المنصرف!$J$3:$J$717)</f>
        <v>0</v>
      </c>
      <c r="AR217" s="160">
        <f>SUMPRODUCT((AR$3=المنصرف!$E$3:$E$717)*1,('بيان العهد والتسويات'!$C217=المنصرف!$C$3:$C$717)*1,المنصرف!$G$3:$G$717)</f>
        <v>0</v>
      </c>
      <c r="AS217" s="160">
        <f>SUMPRODUCT((AR$3=المنصرف!$E$3:$E$717)*1,('بيان العهد والتسويات'!$C217=المنصرف!$C$3:$C$717)*1,المنصرف!$J$3:$J$717)</f>
        <v>0</v>
      </c>
      <c r="AT217" s="160">
        <f>SUMPRODUCT((AT$3=المنصرف!$E$3:$E$717)*1,('بيان العهد والتسويات'!$C217=المنصرف!$C$3:$C$717)*1,المنصرف!$G$3:$G$717)</f>
        <v>0</v>
      </c>
      <c r="AU217" s="160">
        <f>SUMPRODUCT((AT$3=المنصرف!$E$3:$E$717)*1,('بيان العهد والتسويات'!$C217=المنصرف!$C$3:$C$717)*1,المنصرف!$J$3:$J$717)</f>
        <v>0</v>
      </c>
      <c r="AV217" s="160">
        <f>SUMPRODUCT((AV$3=المنصرف!$E$3:$E$717)*1,('بيان العهد والتسويات'!$C217=المنصرف!$C$3:$C$717)*1,المنصرف!$G$3:$G$717)</f>
        <v>0</v>
      </c>
      <c r="AW217" s="160">
        <f>SUMPRODUCT((AV$3=المنصرف!$E$3:$E$717)*1,('بيان العهد والتسويات'!$C217=المنصرف!$C$3:$C$717)*1,المنصرف!$J$3:$J$717)</f>
        <v>0</v>
      </c>
      <c r="AX217" s="160">
        <f>SUMPRODUCT((AX$3=المنصرف!$E$3:$E$717)*1,('بيان العهد والتسويات'!$C217=المنصرف!$C$3:$C$717)*1,المنصرف!$G$3:$G$717)</f>
        <v>0</v>
      </c>
      <c r="AY217" s="160">
        <f>SUMPRODUCT((AX$3=المنصرف!$E$3:$E$717)*1,('بيان العهد والتسويات'!$C217=المنصرف!$C$3:$C$717)*1,المنصرف!$J$3:$J$717)</f>
        <v>0</v>
      </c>
      <c r="AZ217" s="160">
        <f>SUMPRODUCT((AZ$3=المنصرف!$E$3:$E$717)*1,('بيان العهد والتسويات'!$C217=المنصرف!$C$3:$C$717)*1,المنصرف!$G$3:$G$717)</f>
        <v>0</v>
      </c>
      <c r="BA217" s="160">
        <f>SUMPRODUCT((AZ$3=المنصرف!$E$3:$E$717)*1,('بيان العهد والتسويات'!$C217=المنصرف!$C$3:$C$717)*1,المنصرف!$J$3:$J$717)</f>
        <v>0</v>
      </c>
      <c r="BB217" s="160">
        <f>SUMPRODUCT((BB$3=المنصرف!$E$3:$E$717)*1,('بيان العهد والتسويات'!$C217=المنصرف!$C$3:$C$717)*1,المنصرف!$G$3:$G$717)</f>
        <v>0</v>
      </c>
      <c r="BC217" s="160">
        <f>SUMPRODUCT((BB$3=المنصرف!$E$3:$E$717)*1,('بيان العهد والتسويات'!$C217=المنصرف!$C$3:$C$717)*1,المنصرف!$J$3:$J$717)</f>
        <v>0</v>
      </c>
      <c r="BD217" s="160">
        <f>SUMPRODUCT((BD$3=المنصرف!$E$3:$E$717)*1,('بيان العهد والتسويات'!$C217=المنصرف!$C$3:$C$717)*1,المنصرف!$G$3:$G$717)</f>
        <v>0</v>
      </c>
      <c r="BE217" s="160">
        <f>SUMPRODUCT((BD$3=المنصرف!$E$3:$E$717)*1,('بيان العهد والتسويات'!$C217=المنصرف!$C$3:$C$717)*1,المنصرف!$J$3:$J$717)</f>
        <v>0</v>
      </c>
      <c r="BF217" s="160">
        <f>SUMPRODUCT((BF$3=المنصرف!$E$3:$E$717)*1,('بيان العهد والتسويات'!$C217=المنصرف!$C$3:$C$717)*1,المنصرف!$G$3:$G$717)</f>
        <v>0</v>
      </c>
      <c r="BG217" s="160">
        <f>SUMPRODUCT((BF$3=المنصرف!$E$3:$E$717)*1,('بيان العهد والتسويات'!$C217=المنصرف!$C$3:$C$717)*1,المنصرف!$J$3:$J$717)</f>
        <v>0</v>
      </c>
      <c r="BH217" s="160">
        <f>SUMPRODUCT((BH$3=المنصرف!$E$3:$E$717)*1,('بيان العهد والتسويات'!$C217=المنصرف!$C$3:$C$717)*1,المنصرف!$G$3:$G$717)</f>
        <v>0</v>
      </c>
      <c r="BI217" s="160">
        <f>SUMPRODUCT((BH$3=المنصرف!$E$3:$E$717)*1,('بيان العهد والتسويات'!$C217=المنصرف!$C$3:$C$717)*1,المنصرف!$J$3:$J$717)</f>
        <v>0</v>
      </c>
      <c r="BJ217" s="160">
        <f>SUMPRODUCT((BJ$3=المنصرف!$E$3:$E$717)*1,('بيان العهد والتسويات'!$C217=المنصرف!$C$3:$C$717)*1,المنصرف!$G$3:$G$717)</f>
        <v>0</v>
      </c>
      <c r="BK217" s="160">
        <f>SUMPRODUCT((BJ$3=المنصرف!$E$3:$E$717)*1,('بيان العهد والتسويات'!$C217=المنصرف!$C$3:$C$717)*1,المنصرف!$J$3:$J$717)</f>
        <v>0</v>
      </c>
      <c r="BL217" s="160">
        <f>SUMPRODUCT((BL$3=المنصرف!$E$3:$E$717)*1,('بيان العهد والتسويات'!$C217=المنصرف!$C$3:$C$717)*1,المنصرف!$G$3:$G$717)</f>
        <v>0</v>
      </c>
      <c r="BM217" s="160">
        <f>SUMPRODUCT((BL$3=المنصرف!$E$3:$E$717)*1,('بيان العهد والتسويات'!$C217=المنصرف!$C$3:$C$717)*1,المنصرف!$J$3:$J$717)</f>
        <v>0</v>
      </c>
      <c r="BN217" s="160">
        <f>SUMPRODUCT((BN$3=المنصرف!$E$3:$E$717)*1,('بيان العهد والتسويات'!$C217=المنصرف!$C$3:$C$717)*1,المنصرف!$G$3:$G$717)</f>
        <v>0</v>
      </c>
      <c r="BO217" s="160">
        <f>SUMPRODUCT((BN$3=المنصرف!$E$3:$E$717)*1,('بيان العهد والتسويات'!$C217=المنصرف!$C$3:$C$717)*1,المنصرف!$J$3:$J$717)</f>
        <v>0</v>
      </c>
      <c r="BP217" s="160">
        <f>SUMPRODUCT((BP$3=المنصرف!$E$3:$E$717)*1,('بيان العهد والتسويات'!$C217=المنصرف!$C$3:$C$717)*1,المنصرف!$G$3:$G$717)</f>
        <v>0</v>
      </c>
      <c r="BQ217" s="160">
        <f>SUMPRODUCT((BP$3=المنصرف!$E$3:$E$717)*1,('بيان العهد والتسويات'!$C217=المنصرف!$C$3:$C$717)*1,المنصرف!$J$3:$J$717)</f>
        <v>0</v>
      </c>
      <c r="BR217" s="160">
        <f>SUMPRODUCT((BR$3=المنصرف!$E$3:$E$717)*1,('بيان العهد والتسويات'!$C217=المنصرف!$C$3:$C$717)*1,المنصرف!$G$3:$G$717)</f>
        <v>0</v>
      </c>
      <c r="BS217" s="160">
        <f>SUMPRODUCT((BR$3=المنصرف!$E$3:$E$717)*1,('بيان العهد والتسويات'!$C217=المنصرف!$C$3:$C$717)*1,المنصرف!$J$3:$J$717)</f>
        <v>0</v>
      </c>
      <c r="BT217" s="160">
        <f>SUMPRODUCT((BT$3=المنصرف!$E$3:$E$717)*1,('بيان العهد والتسويات'!$C217=المنصرف!$C$3:$C$717)*1,المنصرف!$G$3:$G$717)</f>
        <v>0</v>
      </c>
      <c r="BU217" s="160">
        <f>SUMPRODUCT((BT$3=المنصرف!$E$3:$E$717)*1,('بيان العهد والتسويات'!$C217=المنصرف!$C$3:$C$717)*1,المنصرف!$J$3:$J$717)</f>
        <v>0</v>
      </c>
      <c r="BV217" s="160">
        <f>SUMPRODUCT((BV$3=المنصرف!$E$3:$E$717)*1,('بيان العهد والتسويات'!$C217=المنصرف!$C$3:$C$717)*1,المنصرف!$G$3:$G$717)</f>
        <v>0</v>
      </c>
      <c r="BW217" s="160">
        <f>SUMPRODUCT((BV$3=المنصرف!$E$3:$E$717)*1,('بيان العهد والتسويات'!$C217=المنصرف!$C$3:$C$717)*1,المنصرف!$J$3:$J$717)</f>
        <v>0</v>
      </c>
      <c r="BX217" s="160">
        <f>SUMPRODUCT((BX$3=المنصرف!$E$3:$E$717)*1,('بيان العهد والتسويات'!$C217=المنصرف!$C$3:$C$717)*1,المنصرف!$G$3:$G$717)</f>
        <v>0</v>
      </c>
      <c r="BY217" s="160">
        <f>SUMPRODUCT((BX$3=المنصرف!$E$3:$E$717)*1,('بيان العهد والتسويات'!$C217=المنصرف!$C$3:$C$717)*1,المنصرف!$J$3:$J$717)</f>
        <v>0</v>
      </c>
      <c r="BZ217" s="160">
        <f>SUMPRODUCT((BZ$3=المنصرف!$E$3:$E$717)*1,('بيان العهد والتسويات'!$C217=المنصرف!$C$3:$C$717)*1,المنصرف!$G$3:$G$717)</f>
        <v>0</v>
      </c>
      <c r="CA217" s="160">
        <f>SUMPRODUCT((BZ$3=المنصرف!$E$3:$E$717)*1,('بيان العهد والتسويات'!$C217=المنصرف!$C$3:$C$717)*1,المنصرف!$J$3:$J$717)</f>
        <v>0</v>
      </c>
      <c r="CB217" s="160">
        <f>SUMPRODUCT((CB$3=المنصرف!$E$3:$E$717)*1,('بيان العهد والتسويات'!$C217=المنصرف!$C$3:$C$717)*1,المنصرف!$G$3:$G$717)</f>
        <v>0</v>
      </c>
      <c r="CC217" s="160">
        <f>SUMPRODUCT((CB$3=المنصرف!$E$3:$E$717)*1,('بيان العهد والتسويات'!$C217=المنصرف!$C$3:$C$717)*1,المنصرف!$J$3:$J$717)</f>
        <v>0</v>
      </c>
      <c r="CD217" s="160">
        <f>SUMPRODUCT((CD$3=المنصرف!$E$3:$E$717)*1,('بيان العهد والتسويات'!$C217=المنصرف!$C$3:$C$717)*1,المنصرف!$G$3:$G$717)</f>
        <v>0</v>
      </c>
      <c r="CE217" s="160">
        <f>SUMPRODUCT((CD$3=المنصرف!$E$3:$E$717)*1,('بيان العهد والتسويات'!$C217=المنصرف!$C$3:$C$717)*1,المنصرف!$J$3:$J$717)</f>
        <v>0</v>
      </c>
      <c r="CF217" s="160">
        <f>SUMPRODUCT((CF$3=المنصرف!$E$3:$E$717)*1,('بيان العهد والتسويات'!$C217=المنصرف!$C$3:$C$717)*1,المنصرف!$G$3:$G$717)</f>
        <v>0</v>
      </c>
      <c r="CG217" s="160">
        <f>SUMPRODUCT((CF$3=المنصرف!$E$3:$E$717)*1,('بيان العهد والتسويات'!$C217=المنصرف!$C$3:$C$717)*1,المنصرف!$J$3:$J$717)</f>
        <v>0</v>
      </c>
      <c r="CH217" s="160">
        <f>SUMPRODUCT((CH$3=المنصرف!$E$3:$E$717)*1,('بيان العهد والتسويات'!$C217=المنصرف!$C$3:$C$717)*1,المنصرف!$G$3:$G$717)</f>
        <v>0</v>
      </c>
      <c r="CI217" s="160">
        <f>SUMPRODUCT((CH$3=المنصرف!$E$3:$E$717)*1,('بيان العهد والتسويات'!$C217=المنصرف!$C$3:$C$717)*1,المنصرف!$J$3:$J$717)</f>
        <v>0</v>
      </c>
      <c r="CJ217" s="160">
        <f>SUMPRODUCT((CJ$3=المنصرف!$E$3:$E$717)*1,('بيان العهد والتسويات'!$C217=المنصرف!$C$3:$C$717)*1,المنصرف!$G$3:$G$717)</f>
        <v>0</v>
      </c>
      <c r="CK217" s="160">
        <f>SUMPRODUCT((CJ$3=المنصرف!$E$3:$E$717)*1,('بيان العهد والتسويات'!$C217=المنصرف!$C$3:$C$717)*1,المنصرف!$J$3:$J$717)</f>
        <v>0</v>
      </c>
      <c r="CL217" s="160">
        <f>SUMPRODUCT((CL$3=المنصرف!$E$3:$E$717)*1,('بيان العهد والتسويات'!$C217=المنصرف!$C$3:$C$717)*1,المنصرف!$G$3:$G$717)</f>
        <v>0</v>
      </c>
      <c r="CM217" s="160">
        <f>SUMPRODUCT((CL$3=المنصرف!$E$3:$E$717)*1,('بيان العهد والتسويات'!$C217=المنصرف!$C$3:$C$717)*1,المنصرف!$J$3:$J$717)</f>
        <v>0</v>
      </c>
      <c r="CN217" s="160">
        <f>SUMPRODUCT((CN$3=المنصرف!$E$3:$E$717)*1,('بيان العهد والتسويات'!$C217=المنصرف!$C$3:$C$717)*1,المنصرف!$G$3:$G$717)</f>
        <v>0</v>
      </c>
      <c r="CO217" s="160">
        <f>SUMPRODUCT((CN$3=المنصرف!$E$3:$E$717)*1,('بيان العهد والتسويات'!$C217=المنصرف!$C$3:$C$717)*1,المنصرف!$J$3:$J$717)</f>
        <v>0</v>
      </c>
      <c r="CP217" s="160">
        <f>SUMPRODUCT((CP$3=المنصرف!$E$3:$E$717)*1,('بيان العهد والتسويات'!$C217=المنصرف!$C$3:$C$717)*1,المنصرف!$G$3:$G$717)</f>
        <v>0</v>
      </c>
      <c r="CQ217" s="160">
        <f>SUMPRODUCT((CP$3=المنصرف!$E$3:$E$717)*1,('بيان العهد والتسويات'!$C217=المنصرف!$C$3:$C$717)*1,المنصرف!$J$3:$J$717)</f>
        <v>0</v>
      </c>
      <c r="CR217" s="160">
        <f>SUMPRODUCT((CR$3=المنصرف!$E$3:$E$717)*1,('بيان العهد والتسويات'!$C217=المنصرف!$C$3:$C$717)*1,المنصرف!$G$3:$G$717)</f>
        <v>0</v>
      </c>
      <c r="CS217" s="160">
        <f>SUMPRODUCT((CR$3=المنصرف!$E$3:$E$717)*1,('بيان العهد والتسويات'!$C217=المنصرف!$C$3:$C$717)*1,المنصرف!$J$3:$J$717)</f>
        <v>0</v>
      </c>
      <c r="CT217" s="160">
        <f>SUMPRODUCT((CT$3=المنصرف!$E$3:$E$717)*1,('بيان العهد والتسويات'!$C217=المنصرف!$C$3:$C$717)*1,المنصرف!$G$3:$G$717)</f>
        <v>0</v>
      </c>
      <c r="CU217" s="160">
        <f>SUMPRODUCT((CT$3=المنصرف!$E$3:$E$717)*1,('بيان العهد والتسويات'!$C217=المنصرف!$C$3:$C$717)*1,المنصرف!$J$3:$J$717)</f>
        <v>0</v>
      </c>
      <c r="CV217" s="160">
        <f>SUMPRODUCT((CV$3=المنصرف!$E$3:$E$717)*1,('بيان العهد والتسويات'!$C217=المنصرف!$C$3:$C$717)*1,المنصرف!$G$3:$G$717)</f>
        <v>0</v>
      </c>
      <c r="CW217" s="160">
        <f>SUMPRODUCT((CV$3=المنصرف!$E$3:$E$717)*1,('بيان العهد والتسويات'!$C217=المنصرف!$C$3:$C$717)*1,المنصرف!$J$3:$J$717)</f>
        <v>0</v>
      </c>
      <c r="CX217" s="160">
        <f>SUMPRODUCT((CX$3=المنصرف!$E$3:$E$717)*1,('بيان العهد والتسويات'!$C217=المنصرف!$C$3:$C$717)*1,المنصرف!$G$3:$G$717)</f>
        <v>0</v>
      </c>
      <c r="CY217" s="160">
        <f>SUMPRODUCT((CX$3=المنصرف!$E$3:$E$717)*1,('بيان العهد والتسويات'!$C217=المنصرف!$C$3:$C$717)*1,المنصرف!$J$3:$J$717)</f>
        <v>0</v>
      </c>
      <c r="CZ217" s="160">
        <f>SUMPRODUCT((CZ$3=المنصرف!$E$3:$E$717)*1,('بيان العهد والتسويات'!$C217=المنصرف!$C$3:$C$717)*1,المنصرف!$G$3:$G$717)</f>
        <v>0</v>
      </c>
      <c r="DA217" s="160">
        <f>SUMPRODUCT((CZ$3=المنصرف!$E$3:$E$717)*1,('بيان العهد والتسويات'!$C217=المنصرف!$C$3:$C$717)*1,المنصرف!$J$3:$J$717)</f>
        <v>0</v>
      </c>
    </row>
    <row r="218" spans="3:105" ht="20.25" x14ac:dyDescent="0.15">
      <c r="C218" s="134">
        <v>46050</v>
      </c>
      <c r="D218" s="121">
        <f>SUMPRODUCT(($D$3=المنصرف!$E$3:$E$717)*1,('بيان العهد والتسويات'!$C218=المنصرف!$C$3:$C$717)*1,المنصرف!$G$3:$G$717)</f>
        <v>0</v>
      </c>
      <c r="E218" s="122">
        <f>SUMPRODUCT(($D$3=المنصرف!$E$3:$E$717)*1,('بيان العهد والتسويات'!$C218=المنصرف!$C$3:$C$717)*1,المنصرف!$J$3:$J$717)</f>
        <v>0</v>
      </c>
      <c r="F218" s="124">
        <f>SUMPRODUCT(($F$3=المنصرف!$E$3:$E$717)*1,('بيان العهد والتسويات'!$C218=المنصرف!$C$3:$C$717)*1,المنصرف!$G$3:$G$717)</f>
        <v>0</v>
      </c>
      <c r="G218" s="123">
        <f>SUMPRODUCT(($F$3=المنصرف!$E$3:$E$717)*1,('بيان العهد والتسويات'!$C218=المنصرف!$C$3:$C$717)*1,المنصرف!$J$3:$J$717)</f>
        <v>0</v>
      </c>
      <c r="H218" s="121">
        <f>SUMPRODUCT(($H$3=المنصرف!$E$3:$E$717)*1,('بيان العهد والتسويات'!$C218=المنصرف!$C$3:$C$717)*1,المنصرف!$G$3:$G$717)</f>
        <v>0</v>
      </c>
      <c r="I218" s="122">
        <f>SUMPRODUCT(($H$3=المنصرف!$E$3:$E$717)*1,('بيان العهد والتسويات'!$C218=المنصرف!$C$3:$C$717)*1,المنصرف!$J$3:$J$717)</f>
        <v>0</v>
      </c>
      <c r="J218" s="124">
        <f>SUMPRODUCT(($J$3=المنصرف!$E$3:$E$717)*1,('بيان العهد والتسويات'!$C218=المنصرف!$C$3:$C$717)*1,المنصرف!$G$3:$G$717)</f>
        <v>0</v>
      </c>
      <c r="K218" s="123">
        <f>SUMPRODUCT(($J$3=المنصرف!$E$3:$E$717)*1,('بيان العهد والتسويات'!$C218=المنصرف!$C$3:$C$717)*1,المنصرف!$J$3:$J$717)</f>
        <v>0</v>
      </c>
      <c r="L218" s="121">
        <f>SUMPRODUCT(($L$3=المنصرف!$E$3:$E$717)*1,('بيان العهد والتسويات'!$C218=المنصرف!$C$3:$C$717)*1,المنصرف!$G$3:$G$717)</f>
        <v>0</v>
      </c>
      <c r="M218" s="122">
        <f>SUMPRODUCT(($L$3=المنصرف!$E$3:$E$717)*1,('بيان العهد والتسويات'!$C218=المنصرف!$C$3:$C$717)*1,المنصرف!$J$3:$J$717)</f>
        <v>0</v>
      </c>
      <c r="N218" s="124">
        <f>SUMPRODUCT(($N$3=المنصرف!$E$3:$E$717)*1,('بيان العهد والتسويات'!$C218=المنصرف!$C$3:$C$717)*1,المنصرف!$G$3:$G$717)</f>
        <v>0</v>
      </c>
      <c r="O218" s="123">
        <f>SUMPRODUCT(($N$3=المنصرف!$E$3:$E$717)*1,('بيان العهد والتسويات'!$C218=المنصرف!$C$3:$C$717)*1,المنصرف!$J$3:$J$717)</f>
        <v>0</v>
      </c>
      <c r="P218" s="121">
        <f>SUMPRODUCT(($P$3=المنصرف!$E$3:$E$717)*1,('بيان العهد والتسويات'!$C218=المنصرف!$C$3:$C$717)*1,المنصرف!$G$3:$G$717)</f>
        <v>0</v>
      </c>
      <c r="Q218" s="122">
        <f>SUMPRODUCT(($P$3=المنصرف!$E$3:$E$717)*1,('بيان العهد والتسويات'!$C218=المنصرف!$C$3:$C$717)*1,المنصرف!$J$3:$J$717)</f>
        <v>0</v>
      </c>
      <c r="R218" s="124">
        <f>SUMPRODUCT(($R$3=المنصرف!$E$3:$E$717)*1,('بيان العهد والتسويات'!$C218=المنصرف!$C$3:$C$717)*1,المنصرف!$G$3:$G$717)</f>
        <v>0</v>
      </c>
      <c r="S218" s="123">
        <f>SUMPRODUCT(($R$3=المنصرف!$E$3:$E$717)*1,('بيان العهد والتسويات'!$C218=المنصرف!$C$3:$C$717)*1,المنصرف!$J$3:$J$717)</f>
        <v>0</v>
      </c>
      <c r="T218" s="121">
        <f>SUMPRODUCT(($T$3=المنصرف!$E$3:$E$717)*1,('بيان العهد والتسويات'!$C218=المنصرف!$C$3:$C$717)*1,المنصرف!$G$3:$G$717)</f>
        <v>0</v>
      </c>
      <c r="U218" s="122">
        <f>SUMPRODUCT(($T$3=المنصرف!$E$3:$E$717)*1,('بيان العهد والتسويات'!$C218=المنصرف!$C$3:$C$717)*1,المنصرف!$J$3:$J$717)</f>
        <v>0</v>
      </c>
      <c r="V218" s="124">
        <f>SUMPRODUCT(($V$3=المنصرف!$E$3:$E$717)*1,('بيان العهد والتسويات'!$C218=المنصرف!$C$3:$C$717)*1,المنصرف!$G$3:$G$717)</f>
        <v>0</v>
      </c>
      <c r="W218" s="123">
        <f>SUMPRODUCT(($V$3=المنصرف!$E$3:$E$717)*1,('بيان العهد والتسويات'!$C218=المنصرف!$C$3:$C$717)*1,المنصرف!$J$3:$J$717)</f>
        <v>0</v>
      </c>
      <c r="X218" s="121">
        <f>SUMPRODUCT(($X$3=المنصرف!$E$3:$E$717)*1,('بيان العهد والتسويات'!$C218=المنصرف!$C$3:$C$717)*1,المنصرف!$G$3:$G$717)</f>
        <v>0</v>
      </c>
      <c r="Y218" s="122">
        <f>SUMPRODUCT(($X$3=المنصرف!$E$3:$E$717)*1,('بيان العهد والتسويات'!$C218=المنصرف!$C$3:$C$717)*1,المنصرف!$J$3:$J$717)</f>
        <v>0</v>
      </c>
      <c r="Z218" s="124">
        <f>SUMPRODUCT(($Z$3=المنصرف!$E$3:$E$717)*1,('بيان العهد والتسويات'!$C218=المنصرف!$C$3:$C$717)*1,المنصرف!$G$3:$G$717)</f>
        <v>0</v>
      </c>
      <c r="AA218" s="123">
        <f>SUMPRODUCT(($Z$3=المنصرف!$E$3:$E$717)*1,('بيان العهد والتسويات'!$C218=المنصرف!$C$3:$C$717)*1,المنصرف!$J$3:$J$717)</f>
        <v>0</v>
      </c>
      <c r="AB218" s="121">
        <f>SUMPRODUCT(($AB$3=المنصرف!$E$3:$E$717)*1,('بيان العهد والتسويات'!$C218=المنصرف!$C$3:$C$717)*1,المنصرف!$G$3:$G$717)</f>
        <v>0</v>
      </c>
      <c r="AC218" s="122">
        <f>SUMPRODUCT(($AB$3=المنصرف!$E$3:$E$717)*1,('بيان العهد والتسويات'!$C218=المنصرف!$C$3:$C$717)*1,المنصرف!$J$3:$J$717)</f>
        <v>0</v>
      </c>
      <c r="AD218" s="124">
        <f>SUMPRODUCT(($AD$3=المنصرف!$E$3:$E$717)*1,('بيان العهد والتسويات'!$C218=المنصرف!$C$3:$C$717)*1,المنصرف!$G$3:$G$717)</f>
        <v>0</v>
      </c>
      <c r="AE218" s="123">
        <f>SUMPRODUCT(($AD$3=المنصرف!$E$3:$E$717)*1,('بيان العهد والتسويات'!$C218=المنصرف!$C$3:$C$717)*1,المنصرف!$J$3:$J$717)</f>
        <v>0</v>
      </c>
      <c r="AF218" s="121">
        <f>SUMPRODUCT(($AF$3=المنصرف!$E$3:$E$717)*1,('بيان العهد والتسويات'!$C218=المنصرف!$C$3:$C$717)*1,المنصرف!$G$3:$G$717)</f>
        <v>0</v>
      </c>
      <c r="AG218" s="122">
        <f>SUMPRODUCT(($AF$3=المنصرف!$E$3:$E$717)*1,('بيان العهد والتسويات'!$C218=المنصرف!$C$3:$C$717)*1,المنصرف!$J$3:$J$717)</f>
        <v>0</v>
      </c>
      <c r="AH218" s="124">
        <f>SUMPRODUCT(($AH$3=المنصرف!$E$3:$E$717)*1,('بيان العهد والتسويات'!$C218=المنصرف!$C$3:$C$717)*1,المنصرف!$G$3:$G$717)</f>
        <v>0</v>
      </c>
      <c r="AI218" s="123">
        <f>SUMPRODUCT(($AH$3=المنصرف!$E$3:$E$717)*1,('بيان العهد والتسويات'!$C218=المنصرف!$C$3:$C$717)*1,المنصرف!$J$3:$J$717)</f>
        <v>0</v>
      </c>
      <c r="AJ218" s="145">
        <f>SUMPRODUCT((AJ$3=المنصرف!$E$3:$E$717)*1,('بيان العهد والتسويات'!$C218=المنصرف!$C$3:$C$717)*1,المنصرف!$G$3:$G$717)</f>
        <v>0</v>
      </c>
      <c r="AK218" s="145">
        <f>SUMPRODUCT((AJ$3=المنصرف!$E$3:$E$717)*1,('بيان العهد والتسويات'!$C218=المنصرف!$C$3:$C$717)*1,المنصرف!$J$3:$J$717)</f>
        <v>0</v>
      </c>
      <c r="AL218" s="161">
        <f>SUMPRODUCT((AL$3=المنصرف!$E$3:$E$717)*1,('بيان العهد والتسويات'!$C218=المنصرف!$C$3:$C$717)*1,المنصرف!$G$3:$G$717)</f>
        <v>0</v>
      </c>
      <c r="AM218" s="161">
        <f>SUMPRODUCT((AL$3=المنصرف!$E$3:$E$717)*1,('بيان العهد والتسويات'!$C218=المنصرف!$C$3:$C$717)*1,المنصرف!$J$3:$J$717)</f>
        <v>0</v>
      </c>
      <c r="AN218" s="160">
        <f>SUMPRODUCT((AN$3=المنصرف!$E$3:$E$717)*1,('بيان العهد والتسويات'!$C218=المنصرف!$C$3:$C$717)*1,المنصرف!$G$3:$G$717)</f>
        <v>0</v>
      </c>
      <c r="AO218" s="160">
        <f>SUMPRODUCT((AN$3=المنصرف!$E$3:$E$717)*1,('بيان العهد والتسويات'!$C218=المنصرف!$C$3:$C$717)*1,المنصرف!$J$3:$J$717)</f>
        <v>0</v>
      </c>
      <c r="AP218" s="160">
        <f>SUMPRODUCT((AP$3=المنصرف!$E$3:$E$717)*1,('بيان العهد والتسويات'!$C218=المنصرف!$C$3:$C$717)*1,المنصرف!$G$3:$G$717)</f>
        <v>0</v>
      </c>
      <c r="AQ218" s="160">
        <f>SUMPRODUCT((AP$3=المنصرف!$E$3:$E$717)*1,('بيان العهد والتسويات'!$C218=المنصرف!$C$3:$C$717)*1,المنصرف!$J$3:$J$717)</f>
        <v>0</v>
      </c>
      <c r="AR218" s="160">
        <f>SUMPRODUCT((AR$3=المنصرف!$E$3:$E$717)*1,('بيان العهد والتسويات'!$C218=المنصرف!$C$3:$C$717)*1,المنصرف!$G$3:$G$717)</f>
        <v>0</v>
      </c>
      <c r="AS218" s="160">
        <f>SUMPRODUCT((AR$3=المنصرف!$E$3:$E$717)*1,('بيان العهد والتسويات'!$C218=المنصرف!$C$3:$C$717)*1,المنصرف!$J$3:$J$717)</f>
        <v>0</v>
      </c>
      <c r="AT218" s="160">
        <f>SUMPRODUCT((AT$3=المنصرف!$E$3:$E$717)*1,('بيان العهد والتسويات'!$C218=المنصرف!$C$3:$C$717)*1,المنصرف!$G$3:$G$717)</f>
        <v>0</v>
      </c>
      <c r="AU218" s="160">
        <f>SUMPRODUCT((AT$3=المنصرف!$E$3:$E$717)*1,('بيان العهد والتسويات'!$C218=المنصرف!$C$3:$C$717)*1,المنصرف!$J$3:$J$717)</f>
        <v>0</v>
      </c>
      <c r="AV218" s="160">
        <f>SUMPRODUCT((AV$3=المنصرف!$E$3:$E$717)*1,('بيان العهد والتسويات'!$C218=المنصرف!$C$3:$C$717)*1,المنصرف!$G$3:$G$717)</f>
        <v>0</v>
      </c>
      <c r="AW218" s="160">
        <f>SUMPRODUCT((AV$3=المنصرف!$E$3:$E$717)*1,('بيان العهد والتسويات'!$C218=المنصرف!$C$3:$C$717)*1,المنصرف!$J$3:$J$717)</f>
        <v>0</v>
      </c>
      <c r="AX218" s="160">
        <f>SUMPRODUCT((AX$3=المنصرف!$E$3:$E$717)*1,('بيان العهد والتسويات'!$C218=المنصرف!$C$3:$C$717)*1,المنصرف!$G$3:$G$717)</f>
        <v>0</v>
      </c>
      <c r="AY218" s="160">
        <f>SUMPRODUCT((AX$3=المنصرف!$E$3:$E$717)*1,('بيان العهد والتسويات'!$C218=المنصرف!$C$3:$C$717)*1,المنصرف!$J$3:$J$717)</f>
        <v>0</v>
      </c>
      <c r="AZ218" s="160">
        <f>SUMPRODUCT((AZ$3=المنصرف!$E$3:$E$717)*1,('بيان العهد والتسويات'!$C218=المنصرف!$C$3:$C$717)*1,المنصرف!$G$3:$G$717)</f>
        <v>0</v>
      </c>
      <c r="BA218" s="160">
        <f>SUMPRODUCT((AZ$3=المنصرف!$E$3:$E$717)*1,('بيان العهد والتسويات'!$C218=المنصرف!$C$3:$C$717)*1,المنصرف!$J$3:$J$717)</f>
        <v>0</v>
      </c>
      <c r="BB218" s="160">
        <f>SUMPRODUCT((BB$3=المنصرف!$E$3:$E$717)*1,('بيان العهد والتسويات'!$C218=المنصرف!$C$3:$C$717)*1,المنصرف!$G$3:$G$717)</f>
        <v>0</v>
      </c>
      <c r="BC218" s="160">
        <f>SUMPRODUCT((BB$3=المنصرف!$E$3:$E$717)*1,('بيان العهد والتسويات'!$C218=المنصرف!$C$3:$C$717)*1,المنصرف!$J$3:$J$717)</f>
        <v>0</v>
      </c>
      <c r="BD218" s="160">
        <f>SUMPRODUCT((BD$3=المنصرف!$E$3:$E$717)*1,('بيان العهد والتسويات'!$C218=المنصرف!$C$3:$C$717)*1,المنصرف!$G$3:$G$717)</f>
        <v>0</v>
      </c>
      <c r="BE218" s="160">
        <f>SUMPRODUCT((BD$3=المنصرف!$E$3:$E$717)*1,('بيان العهد والتسويات'!$C218=المنصرف!$C$3:$C$717)*1,المنصرف!$J$3:$J$717)</f>
        <v>0</v>
      </c>
      <c r="BF218" s="160">
        <f>SUMPRODUCT((BF$3=المنصرف!$E$3:$E$717)*1,('بيان العهد والتسويات'!$C218=المنصرف!$C$3:$C$717)*1,المنصرف!$G$3:$G$717)</f>
        <v>0</v>
      </c>
      <c r="BG218" s="160">
        <f>SUMPRODUCT((BF$3=المنصرف!$E$3:$E$717)*1,('بيان العهد والتسويات'!$C218=المنصرف!$C$3:$C$717)*1,المنصرف!$J$3:$J$717)</f>
        <v>0</v>
      </c>
      <c r="BH218" s="160">
        <f>SUMPRODUCT((BH$3=المنصرف!$E$3:$E$717)*1,('بيان العهد والتسويات'!$C218=المنصرف!$C$3:$C$717)*1,المنصرف!$G$3:$G$717)</f>
        <v>0</v>
      </c>
      <c r="BI218" s="160">
        <f>SUMPRODUCT((BH$3=المنصرف!$E$3:$E$717)*1,('بيان العهد والتسويات'!$C218=المنصرف!$C$3:$C$717)*1,المنصرف!$J$3:$J$717)</f>
        <v>0</v>
      </c>
      <c r="BJ218" s="160">
        <f>SUMPRODUCT((BJ$3=المنصرف!$E$3:$E$717)*1,('بيان العهد والتسويات'!$C218=المنصرف!$C$3:$C$717)*1,المنصرف!$G$3:$G$717)</f>
        <v>0</v>
      </c>
      <c r="BK218" s="160">
        <f>SUMPRODUCT((BJ$3=المنصرف!$E$3:$E$717)*1,('بيان العهد والتسويات'!$C218=المنصرف!$C$3:$C$717)*1,المنصرف!$J$3:$J$717)</f>
        <v>0</v>
      </c>
      <c r="BL218" s="160">
        <f>SUMPRODUCT((BL$3=المنصرف!$E$3:$E$717)*1,('بيان العهد والتسويات'!$C218=المنصرف!$C$3:$C$717)*1,المنصرف!$G$3:$G$717)</f>
        <v>0</v>
      </c>
      <c r="BM218" s="160">
        <f>SUMPRODUCT((BL$3=المنصرف!$E$3:$E$717)*1,('بيان العهد والتسويات'!$C218=المنصرف!$C$3:$C$717)*1,المنصرف!$J$3:$J$717)</f>
        <v>0</v>
      </c>
      <c r="BN218" s="160">
        <f>SUMPRODUCT((BN$3=المنصرف!$E$3:$E$717)*1,('بيان العهد والتسويات'!$C218=المنصرف!$C$3:$C$717)*1,المنصرف!$G$3:$G$717)</f>
        <v>0</v>
      </c>
      <c r="BO218" s="160">
        <f>SUMPRODUCT((BN$3=المنصرف!$E$3:$E$717)*1,('بيان العهد والتسويات'!$C218=المنصرف!$C$3:$C$717)*1,المنصرف!$J$3:$J$717)</f>
        <v>0</v>
      </c>
      <c r="BP218" s="160">
        <f>SUMPRODUCT((BP$3=المنصرف!$E$3:$E$717)*1,('بيان العهد والتسويات'!$C218=المنصرف!$C$3:$C$717)*1,المنصرف!$G$3:$G$717)</f>
        <v>0</v>
      </c>
      <c r="BQ218" s="160">
        <f>SUMPRODUCT((BP$3=المنصرف!$E$3:$E$717)*1,('بيان العهد والتسويات'!$C218=المنصرف!$C$3:$C$717)*1,المنصرف!$J$3:$J$717)</f>
        <v>0</v>
      </c>
      <c r="BR218" s="160">
        <f>SUMPRODUCT((BR$3=المنصرف!$E$3:$E$717)*1,('بيان العهد والتسويات'!$C218=المنصرف!$C$3:$C$717)*1,المنصرف!$G$3:$G$717)</f>
        <v>0</v>
      </c>
      <c r="BS218" s="160">
        <f>SUMPRODUCT((BR$3=المنصرف!$E$3:$E$717)*1,('بيان العهد والتسويات'!$C218=المنصرف!$C$3:$C$717)*1,المنصرف!$J$3:$J$717)</f>
        <v>0</v>
      </c>
      <c r="BT218" s="160">
        <f>SUMPRODUCT((BT$3=المنصرف!$E$3:$E$717)*1,('بيان العهد والتسويات'!$C218=المنصرف!$C$3:$C$717)*1,المنصرف!$G$3:$G$717)</f>
        <v>0</v>
      </c>
      <c r="BU218" s="160">
        <f>SUMPRODUCT((BT$3=المنصرف!$E$3:$E$717)*1,('بيان العهد والتسويات'!$C218=المنصرف!$C$3:$C$717)*1,المنصرف!$J$3:$J$717)</f>
        <v>0</v>
      </c>
      <c r="BV218" s="160">
        <f>SUMPRODUCT((BV$3=المنصرف!$E$3:$E$717)*1,('بيان العهد والتسويات'!$C218=المنصرف!$C$3:$C$717)*1,المنصرف!$G$3:$G$717)</f>
        <v>0</v>
      </c>
      <c r="BW218" s="160">
        <f>SUMPRODUCT((BV$3=المنصرف!$E$3:$E$717)*1,('بيان العهد والتسويات'!$C218=المنصرف!$C$3:$C$717)*1,المنصرف!$J$3:$J$717)</f>
        <v>0</v>
      </c>
      <c r="BX218" s="160">
        <f>SUMPRODUCT((BX$3=المنصرف!$E$3:$E$717)*1,('بيان العهد والتسويات'!$C218=المنصرف!$C$3:$C$717)*1,المنصرف!$G$3:$G$717)</f>
        <v>0</v>
      </c>
      <c r="BY218" s="160">
        <f>SUMPRODUCT((BX$3=المنصرف!$E$3:$E$717)*1,('بيان العهد والتسويات'!$C218=المنصرف!$C$3:$C$717)*1,المنصرف!$J$3:$J$717)</f>
        <v>0</v>
      </c>
      <c r="BZ218" s="160">
        <f>SUMPRODUCT((BZ$3=المنصرف!$E$3:$E$717)*1,('بيان العهد والتسويات'!$C218=المنصرف!$C$3:$C$717)*1,المنصرف!$G$3:$G$717)</f>
        <v>0</v>
      </c>
      <c r="CA218" s="160">
        <f>SUMPRODUCT((BZ$3=المنصرف!$E$3:$E$717)*1,('بيان العهد والتسويات'!$C218=المنصرف!$C$3:$C$717)*1,المنصرف!$J$3:$J$717)</f>
        <v>0</v>
      </c>
      <c r="CB218" s="160">
        <f>SUMPRODUCT((CB$3=المنصرف!$E$3:$E$717)*1,('بيان العهد والتسويات'!$C218=المنصرف!$C$3:$C$717)*1,المنصرف!$G$3:$G$717)</f>
        <v>0</v>
      </c>
      <c r="CC218" s="160">
        <f>SUMPRODUCT((CB$3=المنصرف!$E$3:$E$717)*1,('بيان العهد والتسويات'!$C218=المنصرف!$C$3:$C$717)*1,المنصرف!$J$3:$J$717)</f>
        <v>0</v>
      </c>
      <c r="CD218" s="160">
        <f>SUMPRODUCT((CD$3=المنصرف!$E$3:$E$717)*1,('بيان العهد والتسويات'!$C218=المنصرف!$C$3:$C$717)*1,المنصرف!$G$3:$G$717)</f>
        <v>0</v>
      </c>
      <c r="CE218" s="160">
        <f>SUMPRODUCT((CD$3=المنصرف!$E$3:$E$717)*1,('بيان العهد والتسويات'!$C218=المنصرف!$C$3:$C$717)*1,المنصرف!$J$3:$J$717)</f>
        <v>0</v>
      </c>
      <c r="CF218" s="160">
        <f>SUMPRODUCT((CF$3=المنصرف!$E$3:$E$717)*1,('بيان العهد والتسويات'!$C218=المنصرف!$C$3:$C$717)*1,المنصرف!$G$3:$G$717)</f>
        <v>0</v>
      </c>
      <c r="CG218" s="160">
        <f>SUMPRODUCT((CF$3=المنصرف!$E$3:$E$717)*1,('بيان العهد والتسويات'!$C218=المنصرف!$C$3:$C$717)*1,المنصرف!$J$3:$J$717)</f>
        <v>0</v>
      </c>
      <c r="CH218" s="160">
        <f>SUMPRODUCT((CH$3=المنصرف!$E$3:$E$717)*1,('بيان العهد والتسويات'!$C218=المنصرف!$C$3:$C$717)*1,المنصرف!$G$3:$G$717)</f>
        <v>0</v>
      </c>
      <c r="CI218" s="160">
        <f>SUMPRODUCT((CH$3=المنصرف!$E$3:$E$717)*1,('بيان العهد والتسويات'!$C218=المنصرف!$C$3:$C$717)*1,المنصرف!$J$3:$J$717)</f>
        <v>0</v>
      </c>
      <c r="CJ218" s="160">
        <f>SUMPRODUCT((CJ$3=المنصرف!$E$3:$E$717)*1,('بيان العهد والتسويات'!$C218=المنصرف!$C$3:$C$717)*1,المنصرف!$G$3:$G$717)</f>
        <v>0</v>
      </c>
      <c r="CK218" s="160">
        <f>SUMPRODUCT((CJ$3=المنصرف!$E$3:$E$717)*1,('بيان العهد والتسويات'!$C218=المنصرف!$C$3:$C$717)*1,المنصرف!$J$3:$J$717)</f>
        <v>0</v>
      </c>
      <c r="CL218" s="160">
        <f>SUMPRODUCT((CL$3=المنصرف!$E$3:$E$717)*1,('بيان العهد والتسويات'!$C218=المنصرف!$C$3:$C$717)*1,المنصرف!$G$3:$G$717)</f>
        <v>0</v>
      </c>
      <c r="CM218" s="160">
        <f>SUMPRODUCT((CL$3=المنصرف!$E$3:$E$717)*1,('بيان العهد والتسويات'!$C218=المنصرف!$C$3:$C$717)*1,المنصرف!$J$3:$J$717)</f>
        <v>0</v>
      </c>
      <c r="CN218" s="160">
        <f>SUMPRODUCT((CN$3=المنصرف!$E$3:$E$717)*1,('بيان العهد والتسويات'!$C218=المنصرف!$C$3:$C$717)*1,المنصرف!$G$3:$G$717)</f>
        <v>0</v>
      </c>
      <c r="CO218" s="160">
        <f>SUMPRODUCT((CN$3=المنصرف!$E$3:$E$717)*1,('بيان العهد والتسويات'!$C218=المنصرف!$C$3:$C$717)*1,المنصرف!$J$3:$J$717)</f>
        <v>0</v>
      </c>
      <c r="CP218" s="160">
        <f>SUMPRODUCT((CP$3=المنصرف!$E$3:$E$717)*1,('بيان العهد والتسويات'!$C218=المنصرف!$C$3:$C$717)*1,المنصرف!$G$3:$G$717)</f>
        <v>0</v>
      </c>
      <c r="CQ218" s="160">
        <f>SUMPRODUCT((CP$3=المنصرف!$E$3:$E$717)*1,('بيان العهد والتسويات'!$C218=المنصرف!$C$3:$C$717)*1,المنصرف!$J$3:$J$717)</f>
        <v>0</v>
      </c>
      <c r="CR218" s="160">
        <f>SUMPRODUCT((CR$3=المنصرف!$E$3:$E$717)*1,('بيان العهد والتسويات'!$C218=المنصرف!$C$3:$C$717)*1,المنصرف!$G$3:$G$717)</f>
        <v>0</v>
      </c>
      <c r="CS218" s="160">
        <f>SUMPRODUCT((CR$3=المنصرف!$E$3:$E$717)*1,('بيان العهد والتسويات'!$C218=المنصرف!$C$3:$C$717)*1,المنصرف!$J$3:$J$717)</f>
        <v>0</v>
      </c>
      <c r="CT218" s="160">
        <f>SUMPRODUCT((CT$3=المنصرف!$E$3:$E$717)*1,('بيان العهد والتسويات'!$C218=المنصرف!$C$3:$C$717)*1,المنصرف!$G$3:$G$717)</f>
        <v>0</v>
      </c>
      <c r="CU218" s="160">
        <f>SUMPRODUCT((CT$3=المنصرف!$E$3:$E$717)*1,('بيان العهد والتسويات'!$C218=المنصرف!$C$3:$C$717)*1,المنصرف!$J$3:$J$717)</f>
        <v>0</v>
      </c>
      <c r="CV218" s="160">
        <f>SUMPRODUCT((CV$3=المنصرف!$E$3:$E$717)*1,('بيان العهد والتسويات'!$C218=المنصرف!$C$3:$C$717)*1,المنصرف!$G$3:$G$717)</f>
        <v>0</v>
      </c>
      <c r="CW218" s="160">
        <f>SUMPRODUCT((CV$3=المنصرف!$E$3:$E$717)*1,('بيان العهد والتسويات'!$C218=المنصرف!$C$3:$C$717)*1,المنصرف!$J$3:$J$717)</f>
        <v>0</v>
      </c>
      <c r="CX218" s="160">
        <f>SUMPRODUCT((CX$3=المنصرف!$E$3:$E$717)*1,('بيان العهد والتسويات'!$C218=المنصرف!$C$3:$C$717)*1,المنصرف!$G$3:$G$717)</f>
        <v>0</v>
      </c>
      <c r="CY218" s="160">
        <f>SUMPRODUCT((CX$3=المنصرف!$E$3:$E$717)*1,('بيان العهد والتسويات'!$C218=المنصرف!$C$3:$C$717)*1,المنصرف!$J$3:$J$717)</f>
        <v>0</v>
      </c>
      <c r="CZ218" s="160">
        <f>SUMPRODUCT((CZ$3=المنصرف!$E$3:$E$717)*1,('بيان العهد والتسويات'!$C218=المنصرف!$C$3:$C$717)*1,المنصرف!$G$3:$G$717)</f>
        <v>0</v>
      </c>
      <c r="DA218" s="160">
        <f>SUMPRODUCT((CZ$3=المنصرف!$E$3:$E$717)*1,('بيان العهد والتسويات'!$C218=المنصرف!$C$3:$C$717)*1,المنصرف!$J$3:$J$717)</f>
        <v>0</v>
      </c>
    </row>
    <row r="219" spans="3:105" ht="20.25" x14ac:dyDescent="0.15">
      <c r="C219" s="134">
        <v>46051</v>
      </c>
      <c r="D219" s="121">
        <f>SUMPRODUCT(($D$3=المنصرف!$E$3:$E$717)*1,('بيان العهد والتسويات'!$C219=المنصرف!$C$3:$C$717)*1,المنصرف!$G$3:$G$717)</f>
        <v>0</v>
      </c>
      <c r="E219" s="122">
        <f>SUMPRODUCT(($D$3=المنصرف!$E$3:$E$717)*1,('بيان العهد والتسويات'!$C219=المنصرف!$C$3:$C$717)*1,المنصرف!$J$3:$J$717)</f>
        <v>0</v>
      </c>
      <c r="F219" s="124">
        <f>SUMPRODUCT(($F$3=المنصرف!$E$3:$E$717)*1,('بيان العهد والتسويات'!$C219=المنصرف!$C$3:$C$717)*1,المنصرف!$G$3:$G$717)</f>
        <v>0</v>
      </c>
      <c r="G219" s="123">
        <f>SUMPRODUCT(($F$3=المنصرف!$E$3:$E$717)*1,('بيان العهد والتسويات'!$C219=المنصرف!$C$3:$C$717)*1,المنصرف!$J$3:$J$717)</f>
        <v>0</v>
      </c>
      <c r="H219" s="121">
        <f>SUMPRODUCT(($H$3=المنصرف!$E$3:$E$717)*1,('بيان العهد والتسويات'!$C219=المنصرف!$C$3:$C$717)*1,المنصرف!$G$3:$G$717)</f>
        <v>0</v>
      </c>
      <c r="I219" s="122">
        <f>SUMPRODUCT(($H$3=المنصرف!$E$3:$E$717)*1,('بيان العهد والتسويات'!$C219=المنصرف!$C$3:$C$717)*1,المنصرف!$J$3:$J$717)</f>
        <v>0</v>
      </c>
      <c r="J219" s="124">
        <f>SUMPRODUCT(($J$3=المنصرف!$E$3:$E$717)*1,('بيان العهد والتسويات'!$C219=المنصرف!$C$3:$C$717)*1,المنصرف!$G$3:$G$717)</f>
        <v>0</v>
      </c>
      <c r="K219" s="123">
        <f>SUMPRODUCT(($J$3=المنصرف!$E$3:$E$717)*1,('بيان العهد والتسويات'!$C219=المنصرف!$C$3:$C$717)*1,المنصرف!$J$3:$J$717)</f>
        <v>0</v>
      </c>
      <c r="L219" s="121">
        <f>SUMPRODUCT(($L$3=المنصرف!$E$3:$E$717)*1,('بيان العهد والتسويات'!$C219=المنصرف!$C$3:$C$717)*1,المنصرف!$G$3:$G$717)</f>
        <v>0</v>
      </c>
      <c r="M219" s="122">
        <f>SUMPRODUCT(($L$3=المنصرف!$E$3:$E$717)*1,('بيان العهد والتسويات'!$C219=المنصرف!$C$3:$C$717)*1,المنصرف!$J$3:$J$717)</f>
        <v>0</v>
      </c>
      <c r="N219" s="124">
        <f>SUMPRODUCT(($N$3=المنصرف!$E$3:$E$717)*1,('بيان العهد والتسويات'!$C219=المنصرف!$C$3:$C$717)*1,المنصرف!$G$3:$G$717)</f>
        <v>0</v>
      </c>
      <c r="O219" s="123">
        <f>SUMPRODUCT(($N$3=المنصرف!$E$3:$E$717)*1,('بيان العهد والتسويات'!$C219=المنصرف!$C$3:$C$717)*1,المنصرف!$J$3:$J$717)</f>
        <v>0</v>
      </c>
      <c r="P219" s="121">
        <f>SUMPRODUCT(($P$3=المنصرف!$E$3:$E$717)*1,('بيان العهد والتسويات'!$C219=المنصرف!$C$3:$C$717)*1,المنصرف!$G$3:$G$717)</f>
        <v>0</v>
      </c>
      <c r="Q219" s="122">
        <f>SUMPRODUCT(($P$3=المنصرف!$E$3:$E$717)*1,('بيان العهد والتسويات'!$C219=المنصرف!$C$3:$C$717)*1,المنصرف!$J$3:$J$717)</f>
        <v>0</v>
      </c>
      <c r="R219" s="124">
        <f>SUMPRODUCT(($R$3=المنصرف!$E$3:$E$717)*1,('بيان العهد والتسويات'!$C219=المنصرف!$C$3:$C$717)*1,المنصرف!$G$3:$G$717)</f>
        <v>0</v>
      </c>
      <c r="S219" s="123">
        <f>SUMPRODUCT(($R$3=المنصرف!$E$3:$E$717)*1,('بيان العهد والتسويات'!$C219=المنصرف!$C$3:$C$717)*1,المنصرف!$J$3:$J$717)</f>
        <v>0</v>
      </c>
      <c r="T219" s="121">
        <f>SUMPRODUCT(($T$3=المنصرف!$E$3:$E$717)*1,('بيان العهد والتسويات'!$C219=المنصرف!$C$3:$C$717)*1,المنصرف!$G$3:$G$717)</f>
        <v>0</v>
      </c>
      <c r="U219" s="122">
        <f>SUMPRODUCT(($T$3=المنصرف!$E$3:$E$717)*1,('بيان العهد والتسويات'!$C219=المنصرف!$C$3:$C$717)*1,المنصرف!$J$3:$J$717)</f>
        <v>0</v>
      </c>
      <c r="V219" s="124">
        <f>SUMPRODUCT(($V$3=المنصرف!$E$3:$E$717)*1,('بيان العهد والتسويات'!$C219=المنصرف!$C$3:$C$717)*1,المنصرف!$G$3:$G$717)</f>
        <v>0</v>
      </c>
      <c r="W219" s="123">
        <f>SUMPRODUCT(($V$3=المنصرف!$E$3:$E$717)*1,('بيان العهد والتسويات'!$C219=المنصرف!$C$3:$C$717)*1,المنصرف!$J$3:$J$717)</f>
        <v>0</v>
      </c>
      <c r="X219" s="121">
        <f>SUMPRODUCT(($X$3=المنصرف!$E$3:$E$717)*1,('بيان العهد والتسويات'!$C219=المنصرف!$C$3:$C$717)*1,المنصرف!$G$3:$G$717)</f>
        <v>0</v>
      </c>
      <c r="Y219" s="122">
        <f>SUMPRODUCT(($X$3=المنصرف!$E$3:$E$717)*1,('بيان العهد والتسويات'!$C219=المنصرف!$C$3:$C$717)*1,المنصرف!$J$3:$J$717)</f>
        <v>0</v>
      </c>
      <c r="Z219" s="124">
        <f>SUMPRODUCT(($Z$3=المنصرف!$E$3:$E$717)*1,('بيان العهد والتسويات'!$C219=المنصرف!$C$3:$C$717)*1,المنصرف!$G$3:$G$717)</f>
        <v>0</v>
      </c>
      <c r="AA219" s="123">
        <f>SUMPRODUCT(($Z$3=المنصرف!$E$3:$E$717)*1,('بيان العهد والتسويات'!$C219=المنصرف!$C$3:$C$717)*1,المنصرف!$J$3:$J$717)</f>
        <v>0</v>
      </c>
      <c r="AB219" s="121">
        <f>SUMPRODUCT(($AB$3=المنصرف!$E$3:$E$717)*1,('بيان العهد والتسويات'!$C219=المنصرف!$C$3:$C$717)*1,المنصرف!$G$3:$G$717)</f>
        <v>0</v>
      </c>
      <c r="AC219" s="122">
        <f>SUMPRODUCT(($AB$3=المنصرف!$E$3:$E$717)*1,('بيان العهد والتسويات'!$C219=المنصرف!$C$3:$C$717)*1,المنصرف!$J$3:$J$717)</f>
        <v>0</v>
      </c>
      <c r="AD219" s="124">
        <f>SUMPRODUCT(($AD$3=المنصرف!$E$3:$E$717)*1,('بيان العهد والتسويات'!$C219=المنصرف!$C$3:$C$717)*1,المنصرف!$G$3:$G$717)</f>
        <v>0</v>
      </c>
      <c r="AE219" s="123">
        <f>SUMPRODUCT(($AD$3=المنصرف!$E$3:$E$717)*1,('بيان العهد والتسويات'!$C219=المنصرف!$C$3:$C$717)*1,المنصرف!$J$3:$J$717)</f>
        <v>0</v>
      </c>
      <c r="AF219" s="121">
        <f>SUMPRODUCT(($AF$3=المنصرف!$E$3:$E$717)*1,('بيان العهد والتسويات'!$C219=المنصرف!$C$3:$C$717)*1,المنصرف!$G$3:$G$717)</f>
        <v>0</v>
      </c>
      <c r="AG219" s="122">
        <f>SUMPRODUCT(($AF$3=المنصرف!$E$3:$E$717)*1,('بيان العهد والتسويات'!$C219=المنصرف!$C$3:$C$717)*1,المنصرف!$J$3:$J$717)</f>
        <v>0</v>
      </c>
      <c r="AH219" s="124">
        <f>SUMPRODUCT(($AH$3=المنصرف!$E$3:$E$717)*1,('بيان العهد والتسويات'!$C219=المنصرف!$C$3:$C$717)*1,المنصرف!$G$3:$G$717)</f>
        <v>0</v>
      </c>
      <c r="AI219" s="123">
        <f>SUMPRODUCT(($AH$3=المنصرف!$E$3:$E$717)*1,('بيان العهد والتسويات'!$C219=المنصرف!$C$3:$C$717)*1,المنصرف!$J$3:$J$717)</f>
        <v>0</v>
      </c>
      <c r="AJ219" s="145">
        <f>SUMPRODUCT((AJ$3=المنصرف!$E$3:$E$717)*1,('بيان العهد والتسويات'!$C219=المنصرف!$C$3:$C$717)*1,المنصرف!$G$3:$G$717)</f>
        <v>0</v>
      </c>
      <c r="AK219" s="145">
        <f>SUMPRODUCT((AJ$3=المنصرف!$E$3:$E$717)*1,('بيان العهد والتسويات'!$C219=المنصرف!$C$3:$C$717)*1,المنصرف!$J$3:$J$717)</f>
        <v>0</v>
      </c>
      <c r="AL219" s="161">
        <f>SUMPRODUCT((AL$3=المنصرف!$E$3:$E$717)*1,('بيان العهد والتسويات'!$C219=المنصرف!$C$3:$C$717)*1,المنصرف!$G$3:$G$717)</f>
        <v>0</v>
      </c>
      <c r="AM219" s="161">
        <f>SUMPRODUCT((AL$3=المنصرف!$E$3:$E$717)*1,('بيان العهد والتسويات'!$C219=المنصرف!$C$3:$C$717)*1,المنصرف!$J$3:$J$717)</f>
        <v>0</v>
      </c>
      <c r="AN219" s="160">
        <f>SUMPRODUCT((AN$3=المنصرف!$E$3:$E$717)*1,('بيان العهد والتسويات'!$C219=المنصرف!$C$3:$C$717)*1,المنصرف!$G$3:$G$717)</f>
        <v>0</v>
      </c>
      <c r="AO219" s="160">
        <f>SUMPRODUCT((AN$3=المنصرف!$E$3:$E$717)*1,('بيان العهد والتسويات'!$C219=المنصرف!$C$3:$C$717)*1,المنصرف!$J$3:$J$717)</f>
        <v>0</v>
      </c>
      <c r="AP219" s="160">
        <f>SUMPRODUCT((AP$3=المنصرف!$E$3:$E$717)*1,('بيان العهد والتسويات'!$C219=المنصرف!$C$3:$C$717)*1,المنصرف!$G$3:$G$717)</f>
        <v>0</v>
      </c>
      <c r="AQ219" s="160">
        <f>SUMPRODUCT((AP$3=المنصرف!$E$3:$E$717)*1,('بيان العهد والتسويات'!$C219=المنصرف!$C$3:$C$717)*1,المنصرف!$J$3:$J$717)</f>
        <v>0</v>
      </c>
      <c r="AR219" s="160">
        <f>SUMPRODUCT((AR$3=المنصرف!$E$3:$E$717)*1,('بيان العهد والتسويات'!$C219=المنصرف!$C$3:$C$717)*1,المنصرف!$G$3:$G$717)</f>
        <v>0</v>
      </c>
      <c r="AS219" s="160">
        <f>SUMPRODUCT((AR$3=المنصرف!$E$3:$E$717)*1,('بيان العهد والتسويات'!$C219=المنصرف!$C$3:$C$717)*1,المنصرف!$J$3:$J$717)</f>
        <v>0</v>
      </c>
      <c r="AT219" s="160">
        <f>SUMPRODUCT((AT$3=المنصرف!$E$3:$E$717)*1,('بيان العهد والتسويات'!$C219=المنصرف!$C$3:$C$717)*1,المنصرف!$G$3:$G$717)</f>
        <v>0</v>
      </c>
      <c r="AU219" s="160">
        <f>SUMPRODUCT((AT$3=المنصرف!$E$3:$E$717)*1,('بيان العهد والتسويات'!$C219=المنصرف!$C$3:$C$717)*1,المنصرف!$J$3:$J$717)</f>
        <v>0</v>
      </c>
      <c r="AV219" s="160">
        <f>SUMPRODUCT((AV$3=المنصرف!$E$3:$E$717)*1,('بيان العهد والتسويات'!$C219=المنصرف!$C$3:$C$717)*1,المنصرف!$G$3:$G$717)</f>
        <v>0</v>
      </c>
      <c r="AW219" s="160">
        <f>SUMPRODUCT((AV$3=المنصرف!$E$3:$E$717)*1,('بيان العهد والتسويات'!$C219=المنصرف!$C$3:$C$717)*1,المنصرف!$J$3:$J$717)</f>
        <v>0</v>
      </c>
      <c r="AX219" s="160">
        <f>SUMPRODUCT((AX$3=المنصرف!$E$3:$E$717)*1,('بيان العهد والتسويات'!$C219=المنصرف!$C$3:$C$717)*1,المنصرف!$G$3:$G$717)</f>
        <v>0</v>
      </c>
      <c r="AY219" s="160">
        <f>SUMPRODUCT((AX$3=المنصرف!$E$3:$E$717)*1,('بيان العهد والتسويات'!$C219=المنصرف!$C$3:$C$717)*1,المنصرف!$J$3:$J$717)</f>
        <v>0</v>
      </c>
      <c r="AZ219" s="160">
        <f>SUMPRODUCT((AZ$3=المنصرف!$E$3:$E$717)*1,('بيان العهد والتسويات'!$C219=المنصرف!$C$3:$C$717)*1,المنصرف!$G$3:$G$717)</f>
        <v>0</v>
      </c>
      <c r="BA219" s="160">
        <f>SUMPRODUCT((AZ$3=المنصرف!$E$3:$E$717)*1,('بيان العهد والتسويات'!$C219=المنصرف!$C$3:$C$717)*1,المنصرف!$J$3:$J$717)</f>
        <v>0</v>
      </c>
      <c r="BB219" s="160">
        <f>SUMPRODUCT((BB$3=المنصرف!$E$3:$E$717)*1,('بيان العهد والتسويات'!$C219=المنصرف!$C$3:$C$717)*1,المنصرف!$G$3:$G$717)</f>
        <v>0</v>
      </c>
      <c r="BC219" s="160">
        <f>SUMPRODUCT((BB$3=المنصرف!$E$3:$E$717)*1,('بيان العهد والتسويات'!$C219=المنصرف!$C$3:$C$717)*1,المنصرف!$J$3:$J$717)</f>
        <v>0</v>
      </c>
      <c r="BD219" s="160">
        <f>SUMPRODUCT((BD$3=المنصرف!$E$3:$E$717)*1,('بيان العهد والتسويات'!$C219=المنصرف!$C$3:$C$717)*1,المنصرف!$G$3:$G$717)</f>
        <v>0</v>
      </c>
      <c r="BE219" s="160">
        <f>SUMPRODUCT((BD$3=المنصرف!$E$3:$E$717)*1,('بيان العهد والتسويات'!$C219=المنصرف!$C$3:$C$717)*1,المنصرف!$J$3:$J$717)</f>
        <v>0</v>
      </c>
      <c r="BF219" s="160">
        <f>SUMPRODUCT((BF$3=المنصرف!$E$3:$E$717)*1,('بيان العهد والتسويات'!$C219=المنصرف!$C$3:$C$717)*1,المنصرف!$G$3:$G$717)</f>
        <v>0</v>
      </c>
      <c r="BG219" s="160">
        <f>SUMPRODUCT((BF$3=المنصرف!$E$3:$E$717)*1,('بيان العهد والتسويات'!$C219=المنصرف!$C$3:$C$717)*1,المنصرف!$J$3:$J$717)</f>
        <v>0</v>
      </c>
      <c r="BH219" s="160">
        <f>SUMPRODUCT((BH$3=المنصرف!$E$3:$E$717)*1,('بيان العهد والتسويات'!$C219=المنصرف!$C$3:$C$717)*1,المنصرف!$G$3:$G$717)</f>
        <v>0</v>
      </c>
      <c r="BI219" s="160">
        <f>SUMPRODUCT((BH$3=المنصرف!$E$3:$E$717)*1,('بيان العهد والتسويات'!$C219=المنصرف!$C$3:$C$717)*1,المنصرف!$J$3:$J$717)</f>
        <v>0</v>
      </c>
      <c r="BJ219" s="160">
        <f>SUMPRODUCT((BJ$3=المنصرف!$E$3:$E$717)*1,('بيان العهد والتسويات'!$C219=المنصرف!$C$3:$C$717)*1,المنصرف!$G$3:$G$717)</f>
        <v>0</v>
      </c>
      <c r="BK219" s="160">
        <f>SUMPRODUCT((BJ$3=المنصرف!$E$3:$E$717)*1,('بيان العهد والتسويات'!$C219=المنصرف!$C$3:$C$717)*1,المنصرف!$J$3:$J$717)</f>
        <v>0</v>
      </c>
      <c r="BL219" s="160">
        <f>SUMPRODUCT((BL$3=المنصرف!$E$3:$E$717)*1,('بيان العهد والتسويات'!$C219=المنصرف!$C$3:$C$717)*1,المنصرف!$G$3:$G$717)</f>
        <v>0</v>
      </c>
      <c r="BM219" s="160">
        <f>SUMPRODUCT((BL$3=المنصرف!$E$3:$E$717)*1,('بيان العهد والتسويات'!$C219=المنصرف!$C$3:$C$717)*1,المنصرف!$J$3:$J$717)</f>
        <v>0</v>
      </c>
      <c r="BN219" s="160">
        <f>SUMPRODUCT((BN$3=المنصرف!$E$3:$E$717)*1,('بيان العهد والتسويات'!$C219=المنصرف!$C$3:$C$717)*1,المنصرف!$G$3:$G$717)</f>
        <v>0</v>
      </c>
      <c r="BO219" s="160">
        <f>SUMPRODUCT((BN$3=المنصرف!$E$3:$E$717)*1,('بيان العهد والتسويات'!$C219=المنصرف!$C$3:$C$717)*1,المنصرف!$J$3:$J$717)</f>
        <v>0</v>
      </c>
      <c r="BP219" s="160">
        <f>SUMPRODUCT((BP$3=المنصرف!$E$3:$E$717)*1,('بيان العهد والتسويات'!$C219=المنصرف!$C$3:$C$717)*1,المنصرف!$G$3:$G$717)</f>
        <v>0</v>
      </c>
      <c r="BQ219" s="160">
        <f>SUMPRODUCT((BP$3=المنصرف!$E$3:$E$717)*1,('بيان العهد والتسويات'!$C219=المنصرف!$C$3:$C$717)*1,المنصرف!$J$3:$J$717)</f>
        <v>0</v>
      </c>
      <c r="BR219" s="160">
        <f>SUMPRODUCT((BR$3=المنصرف!$E$3:$E$717)*1,('بيان العهد والتسويات'!$C219=المنصرف!$C$3:$C$717)*1,المنصرف!$G$3:$G$717)</f>
        <v>0</v>
      </c>
      <c r="BS219" s="160">
        <f>SUMPRODUCT((BR$3=المنصرف!$E$3:$E$717)*1,('بيان العهد والتسويات'!$C219=المنصرف!$C$3:$C$717)*1,المنصرف!$J$3:$J$717)</f>
        <v>0</v>
      </c>
      <c r="BT219" s="160">
        <f>SUMPRODUCT((BT$3=المنصرف!$E$3:$E$717)*1,('بيان العهد والتسويات'!$C219=المنصرف!$C$3:$C$717)*1,المنصرف!$G$3:$G$717)</f>
        <v>0</v>
      </c>
      <c r="BU219" s="160">
        <f>SUMPRODUCT((BT$3=المنصرف!$E$3:$E$717)*1,('بيان العهد والتسويات'!$C219=المنصرف!$C$3:$C$717)*1,المنصرف!$J$3:$J$717)</f>
        <v>0</v>
      </c>
      <c r="BV219" s="160">
        <f>SUMPRODUCT((BV$3=المنصرف!$E$3:$E$717)*1,('بيان العهد والتسويات'!$C219=المنصرف!$C$3:$C$717)*1,المنصرف!$G$3:$G$717)</f>
        <v>0</v>
      </c>
      <c r="BW219" s="160">
        <f>SUMPRODUCT((BV$3=المنصرف!$E$3:$E$717)*1,('بيان العهد والتسويات'!$C219=المنصرف!$C$3:$C$717)*1,المنصرف!$J$3:$J$717)</f>
        <v>0</v>
      </c>
      <c r="BX219" s="160">
        <f>SUMPRODUCT((BX$3=المنصرف!$E$3:$E$717)*1,('بيان العهد والتسويات'!$C219=المنصرف!$C$3:$C$717)*1,المنصرف!$G$3:$G$717)</f>
        <v>0</v>
      </c>
      <c r="BY219" s="160">
        <f>SUMPRODUCT((BX$3=المنصرف!$E$3:$E$717)*1,('بيان العهد والتسويات'!$C219=المنصرف!$C$3:$C$717)*1,المنصرف!$J$3:$J$717)</f>
        <v>0</v>
      </c>
      <c r="BZ219" s="160">
        <f>SUMPRODUCT((BZ$3=المنصرف!$E$3:$E$717)*1,('بيان العهد والتسويات'!$C219=المنصرف!$C$3:$C$717)*1,المنصرف!$G$3:$G$717)</f>
        <v>0</v>
      </c>
      <c r="CA219" s="160">
        <f>SUMPRODUCT((BZ$3=المنصرف!$E$3:$E$717)*1,('بيان العهد والتسويات'!$C219=المنصرف!$C$3:$C$717)*1,المنصرف!$J$3:$J$717)</f>
        <v>0</v>
      </c>
      <c r="CB219" s="160">
        <f>SUMPRODUCT((CB$3=المنصرف!$E$3:$E$717)*1,('بيان العهد والتسويات'!$C219=المنصرف!$C$3:$C$717)*1,المنصرف!$G$3:$G$717)</f>
        <v>0</v>
      </c>
      <c r="CC219" s="160">
        <f>SUMPRODUCT((CB$3=المنصرف!$E$3:$E$717)*1,('بيان العهد والتسويات'!$C219=المنصرف!$C$3:$C$717)*1,المنصرف!$J$3:$J$717)</f>
        <v>0</v>
      </c>
      <c r="CD219" s="160">
        <f>SUMPRODUCT((CD$3=المنصرف!$E$3:$E$717)*1,('بيان العهد والتسويات'!$C219=المنصرف!$C$3:$C$717)*1,المنصرف!$G$3:$G$717)</f>
        <v>0</v>
      </c>
      <c r="CE219" s="160">
        <f>SUMPRODUCT((CD$3=المنصرف!$E$3:$E$717)*1,('بيان العهد والتسويات'!$C219=المنصرف!$C$3:$C$717)*1,المنصرف!$J$3:$J$717)</f>
        <v>0</v>
      </c>
      <c r="CF219" s="160">
        <f>SUMPRODUCT((CF$3=المنصرف!$E$3:$E$717)*1,('بيان العهد والتسويات'!$C219=المنصرف!$C$3:$C$717)*1,المنصرف!$G$3:$G$717)</f>
        <v>0</v>
      </c>
      <c r="CG219" s="160">
        <f>SUMPRODUCT((CF$3=المنصرف!$E$3:$E$717)*1,('بيان العهد والتسويات'!$C219=المنصرف!$C$3:$C$717)*1,المنصرف!$J$3:$J$717)</f>
        <v>0</v>
      </c>
      <c r="CH219" s="160">
        <f>SUMPRODUCT((CH$3=المنصرف!$E$3:$E$717)*1,('بيان العهد والتسويات'!$C219=المنصرف!$C$3:$C$717)*1,المنصرف!$G$3:$G$717)</f>
        <v>0</v>
      </c>
      <c r="CI219" s="160">
        <f>SUMPRODUCT((CH$3=المنصرف!$E$3:$E$717)*1,('بيان العهد والتسويات'!$C219=المنصرف!$C$3:$C$717)*1,المنصرف!$J$3:$J$717)</f>
        <v>0</v>
      </c>
      <c r="CJ219" s="160">
        <f>SUMPRODUCT((CJ$3=المنصرف!$E$3:$E$717)*1,('بيان العهد والتسويات'!$C219=المنصرف!$C$3:$C$717)*1,المنصرف!$G$3:$G$717)</f>
        <v>0</v>
      </c>
      <c r="CK219" s="160">
        <f>SUMPRODUCT((CJ$3=المنصرف!$E$3:$E$717)*1,('بيان العهد والتسويات'!$C219=المنصرف!$C$3:$C$717)*1,المنصرف!$J$3:$J$717)</f>
        <v>0</v>
      </c>
      <c r="CL219" s="160">
        <f>SUMPRODUCT((CL$3=المنصرف!$E$3:$E$717)*1,('بيان العهد والتسويات'!$C219=المنصرف!$C$3:$C$717)*1,المنصرف!$G$3:$G$717)</f>
        <v>0</v>
      </c>
      <c r="CM219" s="160">
        <f>SUMPRODUCT((CL$3=المنصرف!$E$3:$E$717)*1,('بيان العهد والتسويات'!$C219=المنصرف!$C$3:$C$717)*1,المنصرف!$J$3:$J$717)</f>
        <v>0</v>
      </c>
      <c r="CN219" s="160">
        <f>SUMPRODUCT((CN$3=المنصرف!$E$3:$E$717)*1,('بيان العهد والتسويات'!$C219=المنصرف!$C$3:$C$717)*1,المنصرف!$G$3:$G$717)</f>
        <v>0</v>
      </c>
      <c r="CO219" s="160">
        <f>SUMPRODUCT((CN$3=المنصرف!$E$3:$E$717)*1,('بيان العهد والتسويات'!$C219=المنصرف!$C$3:$C$717)*1,المنصرف!$J$3:$J$717)</f>
        <v>0</v>
      </c>
      <c r="CP219" s="160">
        <f>SUMPRODUCT((CP$3=المنصرف!$E$3:$E$717)*1,('بيان العهد والتسويات'!$C219=المنصرف!$C$3:$C$717)*1,المنصرف!$G$3:$G$717)</f>
        <v>0</v>
      </c>
      <c r="CQ219" s="160">
        <f>SUMPRODUCT((CP$3=المنصرف!$E$3:$E$717)*1,('بيان العهد والتسويات'!$C219=المنصرف!$C$3:$C$717)*1,المنصرف!$J$3:$J$717)</f>
        <v>0</v>
      </c>
      <c r="CR219" s="160">
        <f>SUMPRODUCT((CR$3=المنصرف!$E$3:$E$717)*1,('بيان العهد والتسويات'!$C219=المنصرف!$C$3:$C$717)*1,المنصرف!$G$3:$G$717)</f>
        <v>0</v>
      </c>
      <c r="CS219" s="160">
        <f>SUMPRODUCT((CR$3=المنصرف!$E$3:$E$717)*1,('بيان العهد والتسويات'!$C219=المنصرف!$C$3:$C$717)*1,المنصرف!$J$3:$J$717)</f>
        <v>0</v>
      </c>
      <c r="CT219" s="160">
        <f>SUMPRODUCT((CT$3=المنصرف!$E$3:$E$717)*1,('بيان العهد والتسويات'!$C219=المنصرف!$C$3:$C$717)*1,المنصرف!$G$3:$G$717)</f>
        <v>0</v>
      </c>
      <c r="CU219" s="160">
        <f>SUMPRODUCT((CT$3=المنصرف!$E$3:$E$717)*1,('بيان العهد والتسويات'!$C219=المنصرف!$C$3:$C$717)*1,المنصرف!$J$3:$J$717)</f>
        <v>0</v>
      </c>
      <c r="CV219" s="160">
        <f>SUMPRODUCT((CV$3=المنصرف!$E$3:$E$717)*1,('بيان العهد والتسويات'!$C219=المنصرف!$C$3:$C$717)*1,المنصرف!$G$3:$G$717)</f>
        <v>0</v>
      </c>
      <c r="CW219" s="160">
        <f>SUMPRODUCT((CV$3=المنصرف!$E$3:$E$717)*1,('بيان العهد والتسويات'!$C219=المنصرف!$C$3:$C$717)*1,المنصرف!$J$3:$J$717)</f>
        <v>0</v>
      </c>
      <c r="CX219" s="160">
        <f>SUMPRODUCT((CX$3=المنصرف!$E$3:$E$717)*1,('بيان العهد والتسويات'!$C219=المنصرف!$C$3:$C$717)*1,المنصرف!$G$3:$G$717)</f>
        <v>0</v>
      </c>
      <c r="CY219" s="160">
        <f>SUMPRODUCT((CX$3=المنصرف!$E$3:$E$717)*1,('بيان العهد والتسويات'!$C219=المنصرف!$C$3:$C$717)*1,المنصرف!$J$3:$J$717)</f>
        <v>0</v>
      </c>
      <c r="CZ219" s="160">
        <f>SUMPRODUCT((CZ$3=المنصرف!$E$3:$E$717)*1,('بيان العهد والتسويات'!$C219=المنصرف!$C$3:$C$717)*1,المنصرف!$G$3:$G$717)</f>
        <v>0</v>
      </c>
      <c r="DA219" s="160">
        <f>SUMPRODUCT((CZ$3=المنصرف!$E$3:$E$717)*1,('بيان العهد والتسويات'!$C219=المنصرف!$C$3:$C$717)*1,المنصرف!$J$3:$J$717)</f>
        <v>0</v>
      </c>
    </row>
    <row r="220" spans="3:105" ht="20.25" x14ac:dyDescent="0.15">
      <c r="C220" s="134">
        <v>46052</v>
      </c>
      <c r="D220" s="121">
        <f>SUMPRODUCT(($D$3=المنصرف!$E$3:$E$717)*1,('بيان العهد والتسويات'!$C220=المنصرف!$C$3:$C$717)*1,المنصرف!$G$3:$G$717)</f>
        <v>0</v>
      </c>
      <c r="E220" s="122">
        <f>SUMPRODUCT(($D$3=المنصرف!$E$3:$E$717)*1,('بيان العهد والتسويات'!$C220=المنصرف!$C$3:$C$717)*1,المنصرف!$J$3:$J$717)</f>
        <v>0</v>
      </c>
      <c r="F220" s="124">
        <f>SUMPRODUCT(($F$3=المنصرف!$E$3:$E$717)*1,('بيان العهد والتسويات'!$C220=المنصرف!$C$3:$C$717)*1,المنصرف!$G$3:$G$717)</f>
        <v>0</v>
      </c>
      <c r="G220" s="123">
        <f>SUMPRODUCT(($F$3=المنصرف!$E$3:$E$717)*1,('بيان العهد والتسويات'!$C220=المنصرف!$C$3:$C$717)*1,المنصرف!$J$3:$J$717)</f>
        <v>0</v>
      </c>
      <c r="H220" s="121">
        <f>SUMPRODUCT(($H$3=المنصرف!$E$3:$E$717)*1,('بيان العهد والتسويات'!$C220=المنصرف!$C$3:$C$717)*1,المنصرف!$G$3:$G$717)</f>
        <v>0</v>
      </c>
      <c r="I220" s="122">
        <f>SUMPRODUCT(($H$3=المنصرف!$E$3:$E$717)*1,('بيان العهد والتسويات'!$C220=المنصرف!$C$3:$C$717)*1,المنصرف!$J$3:$J$717)</f>
        <v>0</v>
      </c>
      <c r="J220" s="124">
        <f>SUMPRODUCT(($J$3=المنصرف!$E$3:$E$717)*1,('بيان العهد والتسويات'!$C220=المنصرف!$C$3:$C$717)*1,المنصرف!$G$3:$G$717)</f>
        <v>0</v>
      </c>
      <c r="K220" s="123">
        <f>SUMPRODUCT(($J$3=المنصرف!$E$3:$E$717)*1,('بيان العهد والتسويات'!$C220=المنصرف!$C$3:$C$717)*1,المنصرف!$J$3:$J$717)</f>
        <v>0</v>
      </c>
      <c r="L220" s="121">
        <f>SUMPRODUCT(($L$3=المنصرف!$E$3:$E$717)*1,('بيان العهد والتسويات'!$C220=المنصرف!$C$3:$C$717)*1,المنصرف!$G$3:$G$717)</f>
        <v>0</v>
      </c>
      <c r="M220" s="122">
        <f>SUMPRODUCT(($L$3=المنصرف!$E$3:$E$717)*1,('بيان العهد والتسويات'!$C220=المنصرف!$C$3:$C$717)*1,المنصرف!$J$3:$J$717)</f>
        <v>0</v>
      </c>
      <c r="N220" s="124">
        <f>SUMPRODUCT(($N$3=المنصرف!$E$3:$E$717)*1,('بيان العهد والتسويات'!$C220=المنصرف!$C$3:$C$717)*1,المنصرف!$G$3:$G$717)</f>
        <v>0</v>
      </c>
      <c r="O220" s="123">
        <f>SUMPRODUCT(($N$3=المنصرف!$E$3:$E$717)*1,('بيان العهد والتسويات'!$C220=المنصرف!$C$3:$C$717)*1,المنصرف!$J$3:$J$717)</f>
        <v>0</v>
      </c>
      <c r="P220" s="121">
        <f>SUMPRODUCT(($P$3=المنصرف!$E$3:$E$717)*1,('بيان العهد والتسويات'!$C220=المنصرف!$C$3:$C$717)*1,المنصرف!$G$3:$G$717)</f>
        <v>0</v>
      </c>
      <c r="Q220" s="122">
        <f>SUMPRODUCT(($P$3=المنصرف!$E$3:$E$717)*1,('بيان العهد والتسويات'!$C220=المنصرف!$C$3:$C$717)*1,المنصرف!$J$3:$J$717)</f>
        <v>0</v>
      </c>
      <c r="R220" s="124">
        <f>SUMPRODUCT(($R$3=المنصرف!$E$3:$E$717)*1,('بيان العهد والتسويات'!$C220=المنصرف!$C$3:$C$717)*1,المنصرف!$G$3:$G$717)</f>
        <v>0</v>
      </c>
      <c r="S220" s="123">
        <f>SUMPRODUCT(($R$3=المنصرف!$E$3:$E$717)*1,('بيان العهد والتسويات'!$C220=المنصرف!$C$3:$C$717)*1,المنصرف!$J$3:$J$717)</f>
        <v>0</v>
      </c>
      <c r="T220" s="121">
        <f>SUMPRODUCT(($T$3=المنصرف!$E$3:$E$717)*1,('بيان العهد والتسويات'!$C220=المنصرف!$C$3:$C$717)*1,المنصرف!$G$3:$G$717)</f>
        <v>0</v>
      </c>
      <c r="U220" s="122">
        <f>SUMPRODUCT(($T$3=المنصرف!$E$3:$E$717)*1,('بيان العهد والتسويات'!$C220=المنصرف!$C$3:$C$717)*1,المنصرف!$J$3:$J$717)</f>
        <v>0</v>
      </c>
      <c r="V220" s="124">
        <f>SUMPRODUCT(($V$3=المنصرف!$E$3:$E$717)*1,('بيان العهد والتسويات'!$C220=المنصرف!$C$3:$C$717)*1,المنصرف!$G$3:$G$717)</f>
        <v>0</v>
      </c>
      <c r="W220" s="123">
        <f>SUMPRODUCT(($V$3=المنصرف!$E$3:$E$717)*1,('بيان العهد والتسويات'!$C220=المنصرف!$C$3:$C$717)*1,المنصرف!$J$3:$J$717)</f>
        <v>0</v>
      </c>
      <c r="X220" s="121">
        <f>SUMPRODUCT(($X$3=المنصرف!$E$3:$E$717)*1,('بيان العهد والتسويات'!$C220=المنصرف!$C$3:$C$717)*1,المنصرف!$G$3:$G$717)</f>
        <v>0</v>
      </c>
      <c r="Y220" s="122">
        <f>SUMPRODUCT(($X$3=المنصرف!$E$3:$E$717)*1,('بيان العهد والتسويات'!$C220=المنصرف!$C$3:$C$717)*1,المنصرف!$J$3:$J$717)</f>
        <v>0</v>
      </c>
      <c r="Z220" s="124">
        <f>SUMPRODUCT(($Z$3=المنصرف!$E$3:$E$717)*1,('بيان العهد والتسويات'!$C220=المنصرف!$C$3:$C$717)*1,المنصرف!$G$3:$G$717)</f>
        <v>0</v>
      </c>
      <c r="AA220" s="123">
        <f>SUMPRODUCT(($Z$3=المنصرف!$E$3:$E$717)*1,('بيان العهد والتسويات'!$C220=المنصرف!$C$3:$C$717)*1,المنصرف!$J$3:$J$717)</f>
        <v>0</v>
      </c>
      <c r="AB220" s="121">
        <f>SUMPRODUCT(($AB$3=المنصرف!$E$3:$E$717)*1,('بيان العهد والتسويات'!$C220=المنصرف!$C$3:$C$717)*1,المنصرف!$G$3:$G$717)</f>
        <v>0</v>
      </c>
      <c r="AC220" s="122">
        <f>SUMPRODUCT(($AB$3=المنصرف!$E$3:$E$717)*1,('بيان العهد والتسويات'!$C220=المنصرف!$C$3:$C$717)*1,المنصرف!$J$3:$J$717)</f>
        <v>0</v>
      </c>
      <c r="AD220" s="124">
        <f>SUMPRODUCT(($AD$3=المنصرف!$E$3:$E$717)*1,('بيان العهد والتسويات'!$C220=المنصرف!$C$3:$C$717)*1,المنصرف!$G$3:$G$717)</f>
        <v>0</v>
      </c>
      <c r="AE220" s="123">
        <f>SUMPRODUCT(($AD$3=المنصرف!$E$3:$E$717)*1,('بيان العهد والتسويات'!$C220=المنصرف!$C$3:$C$717)*1,المنصرف!$J$3:$J$717)</f>
        <v>0</v>
      </c>
      <c r="AF220" s="121">
        <f>SUMPRODUCT(($AF$3=المنصرف!$E$3:$E$717)*1,('بيان العهد والتسويات'!$C220=المنصرف!$C$3:$C$717)*1,المنصرف!$G$3:$G$717)</f>
        <v>0</v>
      </c>
      <c r="AG220" s="122">
        <f>SUMPRODUCT(($AF$3=المنصرف!$E$3:$E$717)*1,('بيان العهد والتسويات'!$C220=المنصرف!$C$3:$C$717)*1,المنصرف!$J$3:$J$717)</f>
        <v>0</v>
      </c>
      <c r="AH220" s="124">
        <f>SUMPRODUCT(($AH$3=المنصرف!$E$3:$E$717)*1,('بيان العهد والتسويات'!$C220=المنصرف!$C$3:$C$717)*1,المنصرف!$G$3:$G$717)</f>
        <v>0</v>
      </c>
      <c r="AI220" s="123">
        <f>SUMPRODUCT(($AH$3=المنصرف!$E$3:$E$717)*1,('بيان العهد والتسويات'!$C220=المنصرف!$C$3:$C$717)*1,المنصرف!$J$3:$J$717)</f>
        <v>0</v>
      </c>
      <c r="AJ220" s="145">
        <f>SUMPRODUCT((AJ$3=المنصرف!$E$3:$E$717)*1,('بيان العهد والتسويات'!$C220=المنصرف!$C$3:$C$717)*1,المنصرف!$G$3:$G$717)</f>
        <v>0</v>
      </c>
      <c r="AK220" s="145">
        <f>SUMPRODUCT((AJ$3=المنصرف!$E$3:$E$717)*1,('بيان العهد والتسويات'!$C220=المنصرف!$C$3:$C$717)*1,المنصرف!$J$3:$J$717)</f>
        <v>0</v>
      </c>
      <c r="AL220" s="161">
        <f>SUMPRODUCT((AL$3=المنصرف!$E$3:$E$717)*1,('بيان العهد والتسويات'!$C220=المنصرف!$C$3:$C$717)*1,المنصرف!$G$3:$G$717)</f>
        <v>0</v>
      </c>
      <c r="AM220" s="161">
        <f>SUMPRODUCT((AL$3=المنصرف!$E$3:$E$717)*1,('بيان العهد والتسويات'!$C220=المنصرف!$C$3:$C$717)*1,المنصرف!$J$3:$J$717)</f>
        <v>0</v>
      </c>
      <c r="AN220" s="160">
        <f>SUMPRODUCT((AN$3=المنصرف!$E$3:$E$717)*1,('بيان العهد والتسويات'!$C220=المنصرف!$C$3:$C$717)*1,المنصرف!$G$3:$G$717)</f>
        <v>0</v>
      </c>
      <c r="AO220" s="160">
        <f>SUMPRODUCT((AN$3=المنصرف!$E$3:$E$717)*1,('بيان العهد والتسويات'!$C220=المنصرف!$C$3:$C$717)*1,المنصرف!$J$3:$J$717)</f>
        <v>0</v>
      </c>
      <c r="AP220" s="160">
        <f>SUMPRODUCT((AP$3=المنصرف!$E$3:$E$717)*1,('بيان العهد والتسويات'!$C220=المنصرف!$C$3:$C$717)*1,المنصرف!$G$3:$G$717)</f>
        <v>0</v>
      </c>
      <c r="AQ220" s="160">
        <f>SUMPRODUCT((AP$3=المنصرف!$E$3:$E$717)*1,('بيان العهد والتسويات'!$C220=المنصرف!$C$3:$C$717)*1,المنصرف!$J$3:$J$717)</f>
        <v>0</v>
      </c>
      <c r="AR220" s="160">
        <f>SUMPRODUCT((AR$3=المنصرف!$E$3:$E$717)*1,('بيان العهد والتسويات'!$C220=المنصرف!$C$3:$C$717)*1,المنصرف!$G$3:$G$717)</f>
        <v>0</v>
      </c>
      <c r="AS220" s="160">
        <f>SUMPRODUCT((AR$3=المنصرف!$E$3:$E$717)*1,('بيان العهد والتسويات'!$C220=المنصرف!$C$3:$C$717)*1,المنصرف!$J$3:$J$717)</f>
        <v>0</v>
      </c>
      <c r="AT220" s="160">
        <f>SUMPRODUCT((AT$3=المنصرف!$E$3:$E$717)*1,('بيان العهد والتسويات'!$C220=المنصرف!$C$3:$C$717)*1,المنصرف!$G$3:$G$717)</f>
        <v>0</v>
      </c>
      <c r="AU220" s="160">
        <f>SUMPRODUCT((AT$3=المنصرف!$E$3:$E$717)*1,('بيان العهد والتسويات'!$C220=المنصرف!$C$3:$C$717)*1,المنصرف!$J$3:$J$717)</f>
        <v>0</v>
      </c>
      <c r="AV220" s="160">
        <f>SUMPRODUCT((AV$3=المنصرف!$E$3:$E$717)*1,('بيان العهد والتسويات'!$C220=المنصرف!$C$3:$C$717)*1,المنصرف!$G$3:$G$717)</f>
        <v>0</v>
      </c>
      <c r="AW220" s="160">
        <f>SUMPRODUCT((AV$3=المنصرف!$E$3:$E$717)*1,('بيان العهد والتسويات'!$C220=المنصرف!$C$3:$C$717)*1,المنصرف!$J$3:$J$717)</f>
        <v>0</v>
      </c>
      <c r="AX220" s="160">
        <f>SUMPRODUCT((AX$3=المنصرف!$E$3:$E$717)*1,('بيان العهد والتسويات'!$C220=المنصرف!$C$3:$C$717)*1,المنصرف!$G$3:$G$717)</f>
        <v>0</v>
      </c>
      <c r="AY220" s="160">
        <f>SUMPRODUCT((AX$3=المنصرف!$E$3:$E$717)*1,('بيان العهد والتسويات'!$C220=المنصرف!$C$3:$C$717)*1,المنصرف!$J$3:$J$717)</f>
        <v>0</v>
      </c>
      <c r="AZ220" s="160">
        <f>SUMPRODUCT((AZ$3=المنصرف!$E$3:$E$717)*1,('بيان العهد والتسويات'!$C220=المنصرف!$C$3:$C$717)*1,المنصرف!$G$3:$G$717)</f>
        <v>0</v>
      </c>
      <c r="BA220" s="160">
        <f>SUMPRODUCT((AZ$3=المنصرف!$E$3:$E$717)*1,('بيان العهد والتسويات'!$C220=المنصرف!$C$3:$C$717)*1,المنصرف!$J$3:$J$717)</f>
        <v>0</v>
      </c>
      <c r="BB220" s="160">
        <f>SUMPRODUCT((BB$3=المنصرف!$E$3:$E$717)*1,('بيان العهد والتسويات'!$C220=المنصرف!$C$3:$C$717)*1,المنصرف!$G$3:$G$717)</f>
        <v>0</v>
      </c>
      <c r="BC220" s="160">
        <f>SUMPRODUCT((BB$3=المنصرف!$E$3:$E$717)*1,('بيان العهد والتسويات'!$C220=المنصرف!$C$3:$C$717)*1,المنصرف!$J$3:$J$717)</f>
        <v>0</v>
      </c>
      <c r="BD220" s="160">
        <f>SUMPRODUCT((BD$3=المنصرف!$E$3:$E$717)*1,('بيان العهد والتسويات'!$C220=المنصرف!$C$3:$C$717)*1,المنصرف!$G$3:$G$717)</f>
        <v>0</v>
      </c>
      <c r="BE220" s="160">
        <f>SUMPRODUCT((BD$3=المنصرف!$E$3:$E$717)*1,('بيان العهد والتسويات'!$C220=المنصرف!$C$3:$C$717)*1,المنصرف!$J$3:$J$717)</f>
        <v>0</v>
      </c>
      <c r="BF220" s="160">
        <f>SUMPRODUCT((BF$3=المنصرف!$E$3:$E$717)*1,('بيان العهد والتسويات'!$C220=المنصرف!$C$3:$C$717)*1,المنصرف!$G$3:$G$717)</f>
        <v>0</v>
      </c>
      <c r="BG220" s="160">
        <f>SUMPRODUCT((BF$3=المنصرف!$E$3:$E$717)*1,('بيان العهد والتسويات'!$C220=المنصرف!$C$3:$C$717)*1,المنصرف!$J$3:$J$717)</f>
        <v>0</v>
      </c>
      <c r="BH220" s="160">
        <f>SUMPRODUCT((BH$3=المنصرف!$E$3:$E$717)*1,('بيان العهد والتسويات'!$C220=المنصرف!$C$3:$C$717)*1,المنصرف!$G$3:$G$717)</f>
        <v>0</v>
      </c>
      <c r="BI220" s="160">
        <f>SUMPRODUCT((BH$3=المنصرف!$E$3:$E$717)*1,('بيان العهد والتسويات'!$C220=المنصرف!$C$3:$C$717)*1,المنصرف!$J$3:$J$717)</f>
        <v>0</v>
      </c>
      <c r="BJ220" s="160">
        <f>SUMPRODUCT((BJ$3=المنصرف!$E$3:$E$717)*1,('بيان العهد والتسويات'!$C220=المنصرف!$C$3:$C$717)*1,المنصرف!$G$3:$G$717)</f>
        <v>0</v>
      </c>
      <c r="BK220" s="160">
        <f>SUMPRODUCT((BJ$3=المنصرف!$E$3:$E$717)*1,('بيان العهد والتسويات'!$C220=المنصرف!$C$3:$C$717)*1,المنصرف!$J$3:$J$717)</f>
        <v>0</v>
      </c>
      <c r="BL220" s="160">
        <f>SUMPRODUCT((BL$3=المنصرف!$E$3:$E$717)*1,('بيان العهد والتسويات'!$C220=المنصرف!$C$3:$C$717)*1,المنصرف!$G$3:$G$717)</f>
        <v>0</v>
      </c>
      <c r="BM220" s="160">
        <f>SUMPRODUCT((BL$3=المنصرف!$E$3:$E$717)*1,('بيان العهد والتسويات'!$C220=المنصرف!$C$3:$C$717)*1,المنصرف!$J$3:$J$717)</f>
        <v>0</v>
      </c>
      <c r="BN220" s="160">
        <f>SUMPRODUCT((BN$3=المنصرف!$E$3:$E$717)*1,('بيان العهد والتسويات'!$C220=المنصرف!$C$3:$C$717)*1,المنصرف!$G$3:$G$717)</f>
        <v>0</v>
      </c>
      <c r="BO220" s="160">
        <f>SUMPRODUCT((BN$3=المنصرف!$E$3:$E$717)*1,('بيان العهد والتسويات'!$C220=المنصرف!$C$3:$C$717)*1,المنصرف!$J$3:$J$717)</f>
        <v>0</v>
      </c>
      <c r="BP220" s="160">
        <f>SUMPRODUCT((BP$3=المنصرف!$E$3:$E$717)*1,('بيان العهد والتسويات'!$C220=المنصرف!$C$3:$C$717)*1,المنصرف!$G$3:$G$717)</f>
        <v>0</v>
      </c>
      <c r="BQ220" s="160">
        <f>SUMPRODUCT((BP$3=المنصرف!$E$3:$E$717)*1,('بيان العهد والتسويات'!$C220=المنصرف!$C$3:$C$717)*1,المنصرف!$J$3:$J$717)</f>
        <v>0</v>
      </c>
      <c r="BR220" s="160">
        <f>SUMPRODUCT((BR$3=المنصرف!$E$3:$E$717)*1,('بيان العهد والتسويات'!$C220=المنصرف!$C$3:$C$717)*1,المنصرف!$G$3:$G$717)</f>
        <v>0</v>
      </c>
      <c r="BS220" s="160">
        <f>SUMPRODUCT((BR$3=المنصرف!$E$3:$E$717)*1,('بيان العهد والتسويات'!$C220=المنصرف!$C$3:$C$717)*1,المنصرف!$J$3:$J$717)</f>
        <v>0</v>
      </c>
      <c r="BT220" s="160">
        <f>SUMPRODUCT((BT$3=المنصرف!$E$3:$E$717)*1,('بيان العهد والتسويات'!$C220=المنصرف!$C$3:$C$717)*1,المنصرف!$G$3:$G$717)</f>
        <v>0</v>
      </c>
      <c r="BU220" s="160">
        <f>SUMPRODUCT((BT$3=المنصرف!$E$3:$E$717)*1,('بيان العهد والتسويات'!$C220=المنصرف!$C$3:$C$717)*1,المنصرف!$J$3:$J$717)</f>
        <v>0</v>
      </c>
      <c r="BV220" s="160">
        <f>SUMPRODUCT((BV$3=المنصرف!$E$3:$E$717)*1,('بيان العهد والتسويات'!$C220=المنصرف!$C$3:$C$717)*1,المنصرف!$G$3:$G$717)</f>
        <v>0</v>
      </c>
      <c r="BW220" s="160">
        <f>SUMPRODUCT((BV$3=المنصرف!$E$3:$E$717)*1,('بيان العهد والتسويات'!$C220=المنصرف!$C$3:$C$717)*1,المنصرف!$J$3:$J$717)</f>
        <v>0</v>
      </c>
      <c r="BX220" s="160">
        <f>SUMPRODUCT((BX$3=المنصرف!$E$3:$E$717)*1,('بيان العهد والتسويات'!$C220=المنصرف!$C$3:$C$717)*1,المنصرف!$G$3:$G$717)</f>
        <v>0</v>
      </c>
      <c r="BY220" s="160">
        <f>SUMPRODUCT((BX$3=المنصرف!$E$3:$E$717)*1,('بيان العهد والتسويات'!$C220=المنصرف!$C$3:$C$717)*1,المنصرف!$J$3:$J$717)</f>
        <v>0</v>
      </c>
      <c r="BZ220" s="160">
        <f>SUMPRODUCT((BZ$3=المنصرف!$E$3:$E$717)*1,('بيان العهد والتسويات'!$C220=المنصرف!$C$3:$C$717)*1,المنصرف!$G$3:$G$717)</f>
        <v>0</v>
      </c>
      <c r="CA220" s="160">
        <f>SUMPRODUCT((BZ$3=المنصرف!$E$3:$E$717)*1,('بيان العهد والتسويات'!$C220=المنصرف!$C$3:$C$717)*1,المنصرف!$J$3:$J$717)</f>
        <v>0</v>
      </c>
      <c r="CB220" s="160">
        <f>SUMPRODUCT((CB$3=المنصرف!$E$3:$E$717)*1,('بيان العهد والتسويات'!$C220=المنصرف!$C$3:$C$717)*1,المنصرف!$G$3:$G$717)</f>
        <v>0</v>
      </c>
      <c r="CC220" s="160">
        <f>SUMPRODUCT((CB$3=المنصرف!$E$3:$E$717)*1,('بيان العهد والتسويات'!$C220=المنصرف!$C$3:$C$717)*1,المنصرف!$J$3:$J$717)</f>
        <v>0</v>
      </c>
      <c r="CD220" s="160">
        <f>SUMPRODUCT((CD$3=المنصرف!$E$3:$E$717)*1,('بيان العهد والتسويات'!$C220=المنصرف!$C$3:$C$717)*1,المنصرف!$G$3:$G$717)</f>
        <v>0</v>
      </c>
      <c r="CE220" s="160">
        <f>SUMPRODUCT((CD$3=المنصرف!$E$3:$E$717)*1,('بيان العهد والتسويات'!$C220=المنصرف!$C$3:$C$717)*1,المنصرف!$J$3:$J$717)</f>
        <v>0</v>
      </c>
      <c r="CF220" s="160">
        <f>SUMPRODUCT((CF$3=المنصرف!$E$3:$E$717)*1,('بيان العهد والتسويات'!$C220=المنصرف!$C$3:$C$717)*1,المنصرف!$G$3:$G$717)</f>
        <v>0</v>
      </c>
      <c r="CG220" s="160">
        <f>SUMPRODUCT((CF$3=المنصرف!$E$3:$E$717)*1,('بيان العهد والتسويات'!$C220=المنصرف!$C$3:$C$717)*1,المنصرف!$J$3:$J$717)</f>
        <v>0</v>
      </c>
      <c r="CH220" s="160">
        <f>SUMPRODUCT((CH$3=المنصرف!$E$3:$E$717)*1,('بيان العهد والتسويات'!$C220=المنصرف!$C$3:$C$717)*1,المنصرف!$G$3:$G$717)</f>
        <v>0</v>
      </c>
      <c r="CI220" s="160">
        <f>SUMPRODUCT((CH$3=المنصرف!$E$3:$E$717)*1,('بيان العهد والتسويات'!$C220=المنصرف!$C$3:$C$717)*1,المنصرف!$J$3:$J$717)</f>
        <v>0</v>
      </c>
      <c r="CJ220" s="160">
        <f>SUMPRODUCT((CJ$3=المنصرف!$E$3:$E$717)*1,('بيان العهد والتسويات'!$C220=المنصرف!$C$3:$C$717)*1,المنصرف!$G$3:$G$717)</f>
        <v>0</v>
      </c>
      <c r="CK220" s="160">
        <f>SUMPRODUCT((CJ$3=المنصرف!$E$3:$E$717)*1,('بيان العهد والتسويات'!$C220=المنصرف!$C$3:$C$717)*1,المنصرف!$J$3:$J$717)</f>
        <v>0</v>
      </c>
      <c r="CL220" s="160">
        <f>SUMPRODUCT((CL$3=المنصرف!$E$3:$E$717)*1,('بيان العهد والتسويات'!$C220=المنصرف!$C$3:$C$717)*1,المنصرف!$G$3:$G$717)</f>
        <v>0</v>
      </c>
      <c r="CM220" s="160">
        <f>SUMPRODUCT((CL$3=المنصرف!$E$3:$E$717)*1,('بيان العهد والتسويات'!$C220=المنصرف!$C$3:$C$717)*1,المنصرف!$J$3:$J$717)</f>
        <v>0</v>
      </c>
      <c r="CN220" s="160">
        <f>SUMPRODUCT((CN$3=المنصرف!$E$3:$E$717)*1,('بيان العهد والتسويات'!$C220=المنصرف!$C$3:$C$717)*1,المنصرف!$G$3:$G$717)</f>
        <v>0</v>
      </c>
      <c r="CO220" s="160">
        <f>SUMPRODUCT((CN$3=المنصرف!$E$3:$E$717)*1,('بيان العهد والتسويات'!$C220=المنصرف!$C$3:$C$717)*1,المنصرف!$J$3:$J$717)</f>
        <v>0</v>
      </c>
      <c r="CP220" s="160">
        <f>SUMPRODUCT((CP$3=المنصرف!$E$3:$E$717)*1,('بيان العهد والتسويات'!$C220=المنصرف!$C$3:$C$717)*1,المنصرف!$G$3:$G$717)</f>
        <v>0</v>
      </c>
      <c r="CQ220" s="160">
        <f>SUMPRODUCT((CP$3=المنصرف!$E$3:$E$717)*1,('بيان العهد والتسويات'!$C220=المنصرف!$C$3:$C$717)*1,المنصرف!$J$3:$J$717)</f>
        <v>0</v>
      </c>
      <c r="CR220" s="160">
        <f>SUMPRODUCT((CR$3=المنصرف!$E$3:$E$717)*1,('بيان العهد والتسويات'!$C220=المنصرف!$C$3:$C$717)*1,المنصرف!$G$3:$G$717)</f>
        <v>0</v>
      </c>
      <c r="CS220" s="160">
        <f>SUMPRODUCT((CR$3=المنصرف!$E$3:$E$717)*1,('بيان العهد والتسويات'!$C220=المنصرف!$C$3:$C$717)*1,المنصرف!$J$3:$J$717)</f>
        <v>0</v>
      </c>
      <c r="CT220" s="160">
        <f>SUMPRODUCT((CT$3=المنصرف!$E$3:$E$717)*1,('بيان العهد والتسويات'!$C220=المنصرف!$C$3:$C$717)*1,المنصرف!$G$3:$G$717)</f>
        <v>0</v>
      </c>
      <c r="CU220" s="160">
        <f>SUMPRODUCT((CT$3=المنصرف!$E$3:$E$717)*1,('بيان العهد والتسويات'!$C220=المنصرف!$C$3:$C$717)*1,المنصرف!$J$3:$J$717)</f>
        <v>0</v>
      </c>
      <c r="CV220" s="160">
        <f>SUMPRODUCT((CV$3=المنصرف!$E$3:$E$717)*1,('بيان العهد والتسويات'!$C220=المنصرف!$C$3:$C$717)*1,المنصرف!$G$3:$G$717)</f>
        <v>0</v>
      </c>
      <c r="CW220" s="160">
        <f>SUMPRODUCT((CV$3=المنصرف!$E$3:$E$717)*1,('بيان العهد والتسويات'!$C220=المنصرف!$C$3:$C$717)*1,المنصرف!$J$3:$J$717)</f>
        <v>0</v>
      </c>
      <c r="CX220" s="160">
        <f>SUMPRODUCT((CX$3=المنصرف!$E$3:$E$717)*1,('بيان العهد والتسويات'!$C220=المنصرف!$C$3:$C$717)*1,المنصرف!$G$3:$G$717)</f>
        <v>0</v>
      </c>
      <c r="CY220" s="160">
        <f>SUMPRODUCT((CX$3=المنصرف!$E$3:$E$717)*1,('بيان العهد والتسويات'!$C220=المنصرف!$C$3:$C$717)*1,المنصرف!$J$3:$J$717)</f>
        <v>0</v>
      </c>
      <c r="CZ220" s="160">
        <f>SUMPRODUCT((CZ$3=المنصرف!$E$3:$E$717)*1,('بيان العهد والتسويات'!$C220=المنصرف!$C$3:$C$717)*1,المنصرف!$G$3:$G$717)</f>
        <v>0</v>
      </c>
      <c r="DA220" s="160">
        <f>SUMPRODUCT((CZ$3=المنصرف!$E$3:$E$717)*1,('بيان العهد والتسويات'!$C220=المنصرف!$C$3:$C$717)*1,المنصرف!$J$3:$J$717)</f>
        <v>0</v>
      </c>
    </row>
    <row r="221" spans="3:105" ht="20.25" x14ac:dyDescent="0.15">
      <c r="C221" s="134">
        <v>46053</v>
      </c>
      <c r="D221" s="121">
        <f>SUMPRODUCT(($D$3=المنصرف!$E$3:$E$717)*1,('بيان العهد والتسويات'!$C221=المنصرف!$C$3:$C$717)*1,المنصرف!$G$3:$G$717)</f>
        <v>0</v>
      </c>
      <c r="E221" s="122">
        <f>SUMPRODUCT(($D$3=المنصرف!$E$3:$E$717)*1,('بيان العهد والتسويات'!$C221=المنصرف!$C$3:$C$717)*1,المنصرف!$J$3:$J$717)</f>
        <v>0</v>
      </c>
      <c r="F221" s="124">
        <f>SUMPRODUCT(($F$3=المنصرف!$E$3:$E$717)*1,('بيان العهد والتسويات'!$C221=المنصرف!$C$3:$C$717)*1,المنصرف!$G$3:$G$717)</f>
        <v>0</v>
      </c>
      <c r="G221" s="123">
        <f>SUMPRODUCT(($F$3=المنصرف!$E$3:$E$717)*1,('بيان العهد والتسويات'!$C221=المنصرف!$C$3:$C$717)*1,المنصرف!$J$3:$J$717)</f>
        <v>0</v>
      </c>
      <c r="H221" s="121">
        <f>SUMPRODUCT(($H$3=المنصرف!$E$3:$E$717)*1,('بيان العهد والتسويات'!$C221=المنصرف!$C$3:$C$717)*1,المنصرف!$G$3:$G$717)</f>
        <v>0</v>
      </c>
      <c r="I221" s="122">
        <f>SUMPRODUCT(($H$3=المنصرف!$E$3:$E$717)*1,('بيان العهد والتسويات'!$C221=المنصرف!$C$3:$C$717)*1,المنصرف!$J$3:$J$717)</f>
        <v>0</v>
      </c>
      <c r="J221" s="124">
        <f>SUMPRODUCT(($J$3=المنصرف!$E$3:$E$717)*1,('بيان العهد والتسويات'!$C221=المنصرف!$C$3:$C$717)*1,المنصرف!$G$3:$G$717)</f>
        <v>0</v>
      </c>
      <c r="K221" s="123">
        <f>SUMPRODUCT(($J$3=المنصرف!$E$3:$E$717)*1,('بيان العهد والتسويات'!$C221=المنصرف!$C$3:$C$717)*1,المنصرف!$J$3:$J$717)</f>
        <v>0</v>
      </c>
      <c r="L221" s="121">
        <f>SUMPRODUCT(($L$3=المنصرف!$E$3:$E$717)*1,('بيان العهد والتسويات'!$C221=المنصرف!$C$3:$C$717)*1,المنصرف!$G$3:$G$717)</f>
        <v>0</v>
      </c>
      <c r="M221" s="122">
        <f>SUMPRODUCT(($L$3=المنصرف!$E$3:$E$717)*1,('بيان العهد والتسويات'!$C221=المنصرف!$C$3:$C$717)*1,المنصرف!$J$3:$J$717)</f>
        <v>0</v>
      </c>
      <c r="N221" s="124">
        <f>SUMPRODUCT(($N$3=المنصرف!$E$3:$E$717)*1,('بيان العهد والتسويات'!$C221=المنصرف!$C$3:$C$717)*1,المنصرف!$G$3:$G$717)</f>
        <v>0</v>
      </c>
      <c r="O221" s="123">
        <f>SUMPRODUCT(($N$3=المنصرف!$E$3:$E$717)*1,('بيان العهد والتسويات'!$C221=المنصرف!$C$3:$C$717)*1,المنصرف!$J$3:$J$717)</f>
        <v>0</v>
      </c>
      <c r="P221" s="121">
        <f>SUMPRODUCT(($P$3=المنصرف!$E$3:$E$717)*1,('بيان العهد والتسويات'!$C221=المنصرف!$C$3:$C$717)*1,المنصرف!$G$3:$G$717)</f>
        <v>0</v>
      </c>
      <c r="Q221" s="122">
        <f>SUMPRODUCT(($P$3=المنصرف!$E$3:$E$717)*1,('بيان العهد والتسويات'!$C221=المنصرف!$C$3:$C$717)*1,المنصرف!$J$3:$J$717)</f>
        <v>0</v>
      </c>
      <c r="R221" s="124">
        <f>SUMPRODUCT(($R$3=المنصرف!$E$3:$E$717)*1,('بيان العهد والتسويات'!$C221=المنصرف!$C$3:$C$717)*1,المنصرف!$G$3:$G$717)</f>
        <v>0</v>
      </c>
      <c r="S221" s="123">
        <f>SUMPRODUCT(($R$3=المنصرف!$E$3:$E$717)*1,('بيان العهد والتسويات'!$C221=المنصرف!$C$3:$C$717)*1,المنصرف!$J$3:$J$717)</f>
        <v>0</v>
      </c>
      <c r="T221" s="121">
        <f>SUMPRODUCT(($T$3=المنصرف!$E$3:$E$717)*1,('بيان العهد والتسويات'!$C221=المنصرف!$C$3:$C$717)*1,المنصرف!$G$3:$G$717)</f>
        <v>0</v>
      </c>
      <c r="U221" s="122">
        <f>SUMPRODUCT(($T$3=المنصرف!$E$3:$E$717)*1,('بيان العهد والتسويات'!$C221=المنصرف!$C$3:$C$717)*1,المنصرف!$J$3:$J$717)</f>
        <v>0</v>
      </c>
      <c r="V221" s="124">
        <f>SUMPRODUCT(($V$3=المنصرف!$E$3:$E$717)*1,('بيان العهد والتسويات'!$C221=المنصرف!$C$3:$C$717)*1,المنصرف!$G$3:$G$717)</f>
        <v>0</v>
      </c>
      <c r="W221" s="123">
        <f>SUMPRODUCT(($V$3=المنصرف!$E$3:$E$717)*1,('بيان العهد والتسويات'!$C221=المنصرف!$C$3:$C$717)*1,المنصرف!$J$3:$J$717)</f>
        <v>0</v>
      </c>
      <c r="X221" s="121">
        <f>SUMPRODUCT(($X$3=المنصرف!$E$3:$E$717)*1,('بيان العهد والتسويات'!$C221=المنصرف!$C$3:$C$717)*1,المنصرف!$G$3:$G$717)</f>
        <v>0</v>
      </c>
      <c r="Y221" s="122">
        <f>SUMPRODUCT(($X$3=المنصرف!$E$3:$E$717)*1,('بيان العهد والتسويات'!$C221=المنصرف!$C$3:$C$717)*1,المنصرف!$J$3:$J$717)</f>
        <v>0</v>
      </c>
      <c r="Z221" s="124">
        <f>SUMPRODUCT(($Z$3=المنصرف!$E$3:$E$717)*1,('بيان العهد والتسويات'!$C221=المنصرف!$C$3:$C$717)*1,المنصرف!$G$3:$G$717)</f>
        <v>0</v>
      </c>
      <c r="AA221" s="123">
        <f>SUMPRODUCT(($Z$3=المنصرف!$E$3:$E$717)*1,('بيان العهد والتسويات'!$C221=المنصرف!$C$3:$C$717)*1,المنصرف!$J$3:$J$717)</f>
        <v>0</v>
      </c>
      <c r="AB221" s="121">
        <f>SUMPRODUCT(($AB$3=المنصرف!$E$3:$E$717)*1,('بيان العهد والتسويات'!$C221=المنصرف!$C$3:$C$717)*1,المنصرف!$G$3:$G$717)</f>
        <v>0</v>
      </c>
      <c r="AC221" s="122">
        <f>SUMPRODUCT(($AB$3=المنصرف!$E$3:$E$717)*1,('بيان العهد والتسويات'!$C221=المنصرف!$C$3:$C$717)*1,المنصرف!$J$3:$J$717)</f>
        <v>0</v>
      </c>
      <c r="AD221" s="124">
        <f>SUMPRODUCT(($AD$3=المنصرف!$E$3:$E$717)*1,('بيان العهد والتسويات'!$C221=المنصرف!$C$3:$C$717)*1,المنصرف!$G$3:$G$717)</f>
        <v>0</v>
      </c>
      <c r="AE221" s="123">
        <f>SUMPRODUCT(($AD$3=المنصرف!$E$3:$E$717)*1,('بيان العهد والتسويات'!$C221=المنصرف!$C$3:$C$717)*1,المنصرف!$J$3:$J$717)</f>
        <v>0</v>
      </c>
      <c r="AF221" s="121">
        <f>SUMPRODUCT(($AF$3=المنصرف!$E$3:$E$717)*1,('بيان العهد والتسويات'!$C221=المنصرف!$C$3:$C$717)*1,المنصرف!$G$3:$G$717)</f>
        <v>0</v>
      </c>
      <c r="AG221" s="122">
        <f>SUMPRODUCT(($AF$3=المنصرف!$E$3:$E$717)*1,('بيان العهد والتسويات'!$C221=المنصرف!$C$3:$C$717)*1,المنصرف!$J$3:$J$717)</f>
        <v>0</v>
      </c>
      <c r="AH221" s="124">
        <f>SUMPRODUCT(($AH$3=المنصرف!$E$3:$E$717)*1,('بيان العهد والتسويات'!$C221=المنصرف!$C$3:$C$717)*1,المنصرف!$G$3:$G$717)</f>
        <v>0</v>
      </c>
      <c r="AI221" s="123">
        <f>SUMPRODUCT(($AH$3=المنصرف!$E$3:$E$717)*1,('بيان العهد والتسويات'!$C221=المنصرف!$C$3:$C$717)*1,المنصرف!$J$3:$J$717)</f>
        <v>0</v>
      </c>
      <c r="AJ221" s="145">
        <f>SUMPRODUCT((AJ$3=المنصرف!$E$3:$E$717)*1,('بيان العهد والتسويات'!$C221=المنصرف!$C$3:$C$717)*1,المنصرف!$G$3:$G$717)</f>
        <v>0</v>
      </c>
      <c r="AK221" s="145">
        <f>SUMPRODUCT((AJ$3=المنصرف!$E$3:$E$717)*1,('بيان العهد والتسويات'!$C221=المنصرف!$C$3:$C$717)*1,المنصرف!$J$3:$J$717)</f>
        <v>0</v>
      </c>
      <c r="AL221" s="161">
        <f>SUMPRODUCT((AL$3=المنصرف!$E$3:$E$717)*1,('بيان العهد والتسويات'!$C221=المنصرف!$C$3:$C$717)*1,المنصرف!$G$3:$G$717)</f>
        <v>0</v>
      </c>
      <c r="AM221" s="161">
        <f>SUMPRODUCT((AL$3=المنصرف!$E$3:$E$717)*1,('بيان العهد والتسويات'!$C221=المنصرف!$C$3:$C$717)*1,المنصرف!$J$3:$J$717)</f>
        <v>0</v>
      </c>
      <c r="AN221" s="160">
        <f>SUMPRODUCT((AN$3=المنصرف!$E$3:$E$717)*1,('بيان العهد والتسويات'!$C221=المنصرف!$C$3:$C$717)*1,المنصرف!$G$3:$G$717)</f>
        <v>0</v>
      </c>
      <c r="AO221" s="160">
        <f>SUMPRODUCT((AN$3=المنصرف!$E$3:$E$717)*1,('بيان العهد والتسويات'!$C221=المنصرف!$C$3:$C$717)*1,المنصرف!$J$3:$J$717)</f>
        <v>0</v>
      </c>
      <c r="AP221" s="160">
        <f>SUMPRODUCT((AP$3=المنصرف!$E$3:$E$717)*1,('بيان العهد والتسويات'!$C221=المنصرف!$C$3:$C$717)*1,المنصرف!$G$3:$G$717)</f>
        <v>0</v>
      </c>
      <c r="AQ221" s="160">
        <f>SUMPRODUCT((AP$3=المنصرف!$E$3:$E$717)*1,('بيان العهد والتسويات'!$C221=المنصرف!$C$3:$C$717)*1,المنصرف!$J$3:$J$717)</f>
        <v>0</v>
      </c>
      <c r="AR221" s="160">
        <f>SUMPRODUCT((AR$3=المنصرف!$E$3:$E$717)*1,('بيان العهد والتسويات'!$C221=المنصرف!$C$3:$C$717)*1,المنصرف!$G$3:$G$717)</f>
        <v>0</v>
      </c>
      <c r="AS221" s="160">
        <f>SUMPRODUCT((AR$3=المنصرف!$E$3:$E$717)*1,('بيان العهد والتسويات'!$C221=المنصرف!$C$3:$C$717)*1,المنصرف!$J$3:$J$717)</f>
        <v>0</v>
      </c>
      <c r="AT221" s="160">
        <f>SUMPRODUCT((AT$3=المنصرف!$E$3:$E$717)*1,('بيان العهد والتسويات'!$C221=المنصرف!$C$3:$C$717)*1,المنصرف!$G$3:$G$717)</f>
        <v>0</v>
      </c>
      <c r="AU221" s="160">
        <f>SUMPRODUCT((AT$3=المنصرف!$E$3:$E$717)*1,('بيان العهد والتسويات'!$C221=المنصرف!$C$3:$C$717)*1,المنصرف!$J$3:$J$717)</f>
        <v>0</v>
      </c>
      <c r="AV221" s="160">
        <f>SUMPRODUCT((AV$3=المنصرف!$E$3:$E$717)*1,('بيان العهد والتسويات'!$C221=المنصرف!$C$3:$C$717)*1,المنصرف!$G$3:$G$717)</f>
        <v>0</v>
      </c>
      <c r="AW221" s="160">
        <f>SUMPRODUCT((AV$3=المنصرف!$E$3:$E$717)*1,('بيان العهد والتسويات'!$C221=المنصرف!$C$3:$C$717)*1,المنصرف!$J$3:$J$717)</f>
        <v>0</v>
      </c>
      <c r="AX221" s="160">
        <f>SUMPRODUCT((AX$3=المنصرف!$E$3:$E$717)*1,('بيان العهد والتسويات'!$C221=المنصرف!$C$3:$C$717)*1,المنصرف!$G$3:$G$717)</f>
        <v>0</v>
      </c>
      <c r="AY221" s="160">
        <f>SUMPRODUCT((AX$3=المنصرف!$E$3:$E$717)*1,('بيان العهد والتسويات'!$C221=المنصرف!$C$3:$C$717)*1,المنصرف!$J$3:$J$717)</f>
        <v>0</v>
      </c>
      <c r="AZ221" s="160">
        <f>SUMPRODUCT((AZ$3=المنصرف!$E$3:$E$717)*1,('بيان العهد والتسويات'!$C221=المنصرف!$C$3:$C$717)*1,المنصرف!$G$3:$G$717)</f>
        <v>0</v>
      </c>
      <c r="BA221" s="160">
        <f>SUMPRODUCT((AZ$3=المنصرف!$E$3:$E$717)*1,('بيان العهد والتسويات'!$C221=المنصرف!$C$3:$C$717)*1,المنصرف!$J$3:$J$717)</f>
        <v>0</v>
      </c>
      <c r="BB221" s="160">
        <f>SUMPRODUCT((BB$3=المنصرف!$E$3:$E$717)*1,('بيان العهد والتسويات'!$C221=المنصرف!$C$3:$C$717)*1,المنصرف!$G$3:$G$717)</f>
        <v>0</v>
      </c>
      <c r="BC221" s="160">
        <f>SUMPRODUCT((BB$3=المنصرف!$E$3:$E$717)*1,('بيان العهد والتسويات'!$C221=المنصرف!$C$3:$C$717)*1,المنصرف!$J$3:$J$717)</f>
        <v>0</v>
      </c>
      <c r="BD221" s="160">
        <f>SUMPRODUCT((BD$3=المنصرف!$E$3:$E$717)*1,('بيان العهد والتسويات'!$C221=المنصرف!$C$3:$C$717)*1,المنصرف!$G$3:$G$717)</f>
        <v>0</v>
      </c>
      <c r="BE221" s="160">
        <f>SUMPRODUCT((BD$3=المنصرف!$E$3:$E$717)*1,('بيان العهد والتسويات'!$C221=المنصرف!$C$3:$C$717)*1,المنصرف!$J$3:$J$717)</f>
        <v>0</v>
      </c>
      <c r="BF221" s="160">
        <f>SUMPRODUCT((BF$3=المنصرف!$E$3:$E$717)*1,('بيان العهد والتسويات'!$C221=المنصرف!$C$3:$C$717)*1,المنصرف!$G$3:$G$717)</f>
        <v>0</v>
      </c>
      <c r="BG221" s="160">
        <f>SUMPRODUCT((BF$3=المنصرف!$E$3:$E$717)*1,('بيان العهد والتسويات'!$C221=المنصرف!$C$3:$C$717)*1,المنصرف!$J$3:$J$717)</f>
        <v>0</v>
      </c>
      <c r="BH221" s="160">
        <f>SUMPRODUCT((BH$3=المنصرف!$E$3:$E$717)*1,('بيان العهد والتسويات'!$C221=المنصرف!$C$3:$C$717)*1,المنصرف!$G$3:$G$717)</f>
        <v>0</v>
      </c>
      <c r="BI221" s="160">
        <f>SUMPRODUCT((BH$3=المنصرف!$E$3:$E$717)*1,('بيان العهد والتسويات'!$C221=المنصرف!$C$3:$C$717)*1,المنصرف!$J$3:$J$717)</f>
        <v>0</v>
      </c>
      <c r="BJ221" s="160">
        <f>SUMPRODUCT((BJ$3=المنصرف!$E$3:$E$717)*1,('بيان العهد والتسويات'!$C221=المنصرف!$C$3:$C$717)*1,المنصرف!$G$3:$G$717)</f>
        <v>0</v>
      </c>
      <c r="BK221" s="160">
        <f>SUMPRODUCT((BJ$3=المنصرف!$E$3:$E$717)*1,('بيان العهد والتسويات'!$C221=المنصرف!$C$3:$C$717)*1,المنصرف!$J$3:$J$717)</f>
        <v>0</v>
      </c>
      <c r="BL221" s="160">
        <f>SUMPRODUCT((BL$3=المنصرف!$E$3:$E$717)*1,('بيان العهد والتسويات'!$C221=المنصرف!$C$3:$C$717)*1,المنصرف!$G$3:$G$717)</f>
        <v>0</v>
      </c>
      <c r="BM221" s="160">
        <f>SUMPRODUCT((BL$3=المنصرف!$E$3:$E$717)*1,('بيان العهد والتسويات'!$C221=المنصرف!$C$3:$C$717)*1,المنصرف!$J$3:$J$717)</f>
        <v>0</v>
      </c>
      <c r="BN221" s="160">
        <f>SUMPRODUCT((BN$3=المنصرف!$E$3:$E$717)*1,('بيان العهد والتسويات'!$C221=المنصرف!$C$3:$C$717)*1,المنصرف!$G$3:$G$717)</f>
        <v>0</v>
      </c>
      <c r="BO221" s="160">
        <f>SUMPRODUCT((BN$3=المنصرف!$E$3:$E$717)*1,('بيان العهد والتسويات'!$C221=المنصرف!$C$3:$C$717)*1,المنصرف!$J$3:$J$717)</f>
        <v>0</v>
      </c>
      <c r="BP221" s="160">
        <f>SUMPRODUCT((BP$3=المنصرف!$E$3:$E$717)*1,('بيان العهد والتسويات'!$C221=المنصرف!$C$3:$C$717)*1,المنصرف!$G$3:$G$717)</f>
        <v>0</v>
      </c>
      <c r="BQ221" s="160">
        <f>SUMPRODUCT((BP$3=المنصرف!$E$3:$E$717)*1,('بيان العهد والتسويات'!$C221=المنصرف!$C$3:$C$717)*1,المنصرف!$J$3:$J$717)</f>
        <v>0</v>
      </c>
      <c r="BR221" s="160">
        <f>SUMPRODUCT((BR$3=المنصرف!$E$3:$E$717)*1,('بيان العهد والتسويات'!$C221=المنصرف!$C$3:$C$717)*1,المنصرف!$G$3:$G$717)</f>
        <v>0</v>
      </c>
      <c r="BS221" s="160">
        <f>SUMPRODUCT((BR$3=المنصرف!$E$3:$E$717)*1,('بيان العهد والتسويات'!$C221=المنصرف!$C$3:$C$717)*1,المنصرف!$J$3:$J$717)</f>
        <v>0</v>
      </c>
      <c r="BT221" s="160">
        <f>SUMPRODUCT((BT$3=المنصرف!$E$3:$E$717)*1,('بيان العهد والتسويات'!$C221=المنصرف!$C$3:$C$717)*1,المنصرف!$G$3:$G$717)</f>
        <v>0</v>
      </c>
      <c r="BU221" s="160">
        <f>SUMPRODUCT((BT$3=المنصرف!$E$3:$E$717)*1,('بيان العهد والتسويات'!$C221=المنصرف!$C$3:$C$717)*1,المنصرف!$J$3:$J$717)</f>
        <v>0</v>
      </c>
      <c r="BV221" s="160">
        <f>SUMPRODUCT((BV$3=المنصرف!$E$3:$E$717)*1,('بيان العهد والتسويات'!$C221=المنصرف!$C$3:$C$717)*1,المنصرف!$G$3:$G$717)</f>
        <v>0</v>
      </c>
      <c r="BW221" s="160">
        <f>SUMPRODUCT((BV$3=المنصرف!$E$3:$E$717)*1,('بيان العهد والتسويات'!$C221=المنصرف!$C$3:$C$717)*1,المنصرف!$J$3:$J$717)</f>
        <v>0</v>
      </c>
      <c r="BX221" s="160">
        <f>SUMPRODUCT((BX$3=المنصرف!$E$3:$E$717)*1,('بيان العهد والتسويات'!$C221=المنصرف!$C$3:$C$717)*1,المنصرف!$G$3:$G$717)</f>
        <v>0</v>
      </c>
      <c r="BY221" s="160">
        <f>SUMPRODUCT((BX$3=المنصرف!$E$3:$E$717)*1,('بيان العهد والتسويات'!$C221=المنصرف!$C$3:$C$717)*1,المنصرف!$J$3:$J$717)</f>
        <v>0</v>
      </c>
      <c r="BZ221" s="160">
        <f>SUMPRODUCT((BZ$3=المنصرف!$E$3:$E$717)*1,('بيان العهد والتسويات'!$C221=المنصرف!$C$3:$C$717)*1,المنصرف!$G$3:$G$717)</f>
        <v>0</v>
      </c>
      <c r="CA221" s="160">
        <f>SUMPRODUCT((BZ$3=المنصرف!$E$3:$E$717)*1,('بيان العهد والتسويات'!$C221=المنصرف!$C$3:$C$717)*1,المنصرف!$J$3:$J$717)</f>
        <v>0</v>
      </c>
      <c r="CB221" s="160">
        <f>SUMPRODUCT((CB$3=المنصرف!$E$3:$E$717)*1,('بيان العهد والتسويات'!$C221=المنصرف!$C$3:$C$717)*1,المنصرف!$G$3:$G$717)</f>
        <v>0</v>
      </c>
      <c r="CC221" s="160">
        <f>SUMPRODUCT((CB$3=المنصرف!$E$3:$E$717)*1,('بيان العهد والتسويات'!$C221=المنصرف!$C$3:$C$717)*1,المنصرف!$J$3:$J$717)</f>
        <v>0</v>
      </c>
      <c r="CD221" s="160">
        <f>SUMPRODUCT((CD$3=المنصرف!$E$3:$E$717)*1,('بيان العهد والتسويات'!$C221=المنصرف!$C$3:$C$717)*1,المنصرف!$G$3:$G$717)</f>
        <v>0</v>
      </c>
      <c r="CE221" s="160">
        <f>SUMPRODUCT((CD$3=المنصرف!$E$3:$E$717)*1,('بيان العهد والتسويات'!$C221=المنصرف!$C$3:$C$717)*1,المنصرف!$J$3:$J$717)</f>
        <v>0</v>
      </c>
      <c r="CF221" s="160">
        <f>SUMPRODUCT((CF$3=المنصرف!$E$3:$E$717)*1,('بيان العهد والتسويات'!$C221=المنصرف!$C$3:$C$717)*1,المنصرف!$G$3:$G$717)</f>
        <v>0</v>
      </c>
      <c r="CG221" s="160">
        <f>SUMPRODUCT((CF$3=المنصرف!$E$3:$E$717)*1,('بيان العهد والتسويات'!$C221=المنصرف!$C$3:$C$717)*1,المنصرف!$J$3:$J$717)</f>
        <v>0</v>
      </c>
      <c r="CH221" s="160">
        <f>SUMPRODUCT((CH$3=المنصرف!$E$3:$E$717)*1,('بيان العهد والتسويات'!$C221=المنصرف!$C$3:$C$717)*1,المنصرف!$G$3:$G$717)</f>
        <v>0</v>
      </c>
      <c r="CI221" s="160">
        <f>SUMPRODUCT((CH$3=المنصرف!$E$3:$E$717)*1,('بيان العهد والتسويات'!$C221=المنصرف!$C$3:$C$717)*1,المنصرف!$J$3:$J$717)</f>
        <v>0</v>
      </c>
      <c r="CJ221" s="160">
        <f>SUMPRODUCT((CJ$3=المنصرف!$E$3:$E$717)*1,('بيان العهد والتسويات'!$C221=المنصرف!$C$3:$C$717)*1,المنصرف!$G$3:$G$717)</f>
        <v>0</v>
      </c>
      <c r="CK221" s="160">
        <f>SUMPRODUCT((CJ$3=المنصرف!$E$3:$E$717)*1,('بيان العهد والتسويات'!$C221=المنصرف!$C$3:$C$717)*1,المنصرف!$J$3:$J$717)</f>
        <v>0</v>
      </c>
      <c r="CL221" s="160">
        <f>SUMPRODUCT((CL$3=المنصرف!$E$3:$E$717)*1,('بيان العهد والتسويات'!$C221=المنصرف!$C$3:$C$717)*1,المنصرف!$G$3:$G$717)</f>
        <v>0</v>
      </c>
      <c r="CM221" s="160">
        <f>SUMPRODUCT((CL$3=المنصرف!$E$3:$E$717)*1,('بيان العهد والتسويات'!$C221=المنصرف!$C$3:$C$717)*1,المنصرف!$J$3:$J$717)</f>
        <v>0</v>
      </c>
      <c r="CN221" s="160">
        <f>SUMPRODUCT((CN$3=المنصرف!$E$3:$E$717)*1,('بيان العهد والتسويات'!$C221=المنصرف!$C$3:$C$717)*1,المنصرف!$G$3:$G$717)</f>
        <v>0</v>
      </c>
      <c r="CO221" s="160">
        <f>SUMPRODUCT((CN$3=المنصرف!$E$3:$E$717)*1,('بيان العهد والتسويات'!$C221=المنصرف!$C$3:$C$717)*1,المنصرف!$J$3:$J$717)</f>
        <v>0</v>
      </c>
      <c r="CP221" s="160">
        <f>SUMPRODUCT((CP$3=المنصرف!$E$3:$E$717)*1,('بيان العهد والتسويات'!$C221=المنصرف!$C$3:$C$717)*1,المنصرف!$G$3:$G$717)</f>
        <v>0</v>
      </c>
      <c r="CQ221" s="160">
        <f>SUMPRODUCT((CP$3=المنصرف!$E$3:$E$717)*1,('بيان العهد والتسويات'!$C221=المنصرف!$C$3:$C$717)*1,المنصرف!$J$3:$J$717)</f>
        <v>0</v>
      </c>
      <c r="CR221" s="160">
        <f>SUMPRODUCT((CR$3=المنصرف!$E$3:$E$717)*1,('بيان العهد والتسويات'!$C221=المنصرف!$C$3:$C$717)*1,المنصرف!$G$3:$G$717)</f>
        <v>0</v>
      </c>
      <c r="CS221" s="160">
        <f>SUMPRODUCT((CR$3=المنصرف!$E$3:$E$717)*1,('بيان العهد والتسويات'!$C221=المنصرف!$C$3:$C$717)*1,المنصرف!$J$3:$J$717)</f>
        <v>0</v>
      </c>
      <c r="CT221" s="160">
        <f>SUMPRODUCT((CT$3=المنصرف!$E$3:$E$717)*1,('بيان العهد والتسويات'!$C221=المنصرف!$C$3:$C$717)*1,المنصرف!$G$3:$G$717)</f>
        <v>0</v>
      </c>
      <c r="CU221" s="160">
        <f>SUMPRODUCT((CT$3=المنصرف!$E$3:$E$717)*1,('بيان العهد والتسويات'!$C221=المنصرف!$C$3:$C$717)*1,المنصرف!$J$3:$J$717)</f>
        <v>0</v>
      </c>
      <c r="CV221" s="160">
        <f>SUMPRODUCT((CV$3=المنصرف!$E$3:$E$717)*1,('بيان العهد والتسويات'!$C221=المنصرف!$C$3:$C$717)*1,المنصرف!$G$3:$G$717)</f>
        <v>0</v>
      </c>
      <c r="CW221" s="160">
        <f>SUMPRODUCT((CV$3=المنصرف!$E$3:$E$717)*1,('بيان العهد والتسويات'!$C221=المنصرف!$C$3:$C$717)*1,المنصرف!$J$3:$J$717)</f>
        <v>0</v>
      </c>
      <c r="CX221" s="160">
        <f>SUMPRODUCT((CX$3=المنصرف!$E$3:$E$717)*1,('بيان العهد والتسويات'!$C221=المنصرف!$C$3:$C$717)*1,المنصرف!$G$3:$G$717)</f>
        <v>0</v>
      </c>
      <c r="CY221" s="160">
        <f>SUMPRODUCT((CX$3=المنصرف!$E$3:$E$717)*1,('بيان العهد والتسويات'!$C221=المنصرف!$C$3:$C$717)*1,المنصرف!$J$3:$J$717)</f>
        <v>0</v>
      </c>
      <c r="CZ221" s="160">
        <f>SUMPRODUCT((CZ$3=المنصرف!$E$3:$E$717)*1,('بيان العهد والتسويات'!$C221=المنصرف!$C$3:$C$717)*1,المنصرف!$G$3:$G$717)</f>
        <v>0</v>
      </c>
      <c r="DA221" s="160">
        <f>SUMPRODUCT((CZ$3=المنصرف!$E$3:$E$717)*1,('بيان العهد والتسويات'!$C221=المنصرف!$C$3:$C$717)*1,المنصرف!$J$3:$J$717)</f>
        <v>0</v>
      </c>
    </row>
    <row r="222" spans="3:105" ht="20.25" x14ac:dyDescent="0.15">
      <c r="C222" s="134">
        <v>46054</v>
      </c>
      <c r="D222" s="121">
        <f>SUMPRODUCT(($D$3=المنصرف!$E$3:$E$717)*1,('بيان العهد والتسويات'!$C222=المنصرف!$C$3:$C$717)*1,المنصرف!$G$3:$G$717)</f>
        <v>0</v>
      </c>
      <c r="E222" s="122">
        <f>SUMPRODUCT(($D$3=المنصرف!$E$3:$E$717)*1,('بيان العهد والتسويات'!$C222=المنصرف!$C$3:$C$717)*1,المنصرف!$J$3:$J$717)</f>
        <v>0</v>
      </c>
      <c r="F222" s="124">
        <f>SUMPRODUCT(($F$3=المنصرف!$E$3:$E$717)*1,('بيان العهد والتسويات'!$C222=المنصرف!$C$3:$C$717)*1,المنصرف!$G$3:$G$717)</f>
        <v>0</v>
      </c>
      <c r="G222" s="123">
        <f>SUMPRODUCT(($F$3=المنصرف!$E$3:$E$717)*1,('بيان العهد والتسويات'!$C222=المنصرف!$C$3:$C$717)*1,المنصرف!$J$3:$J$717)</f>
        <v>0</v>
      </c>
      <c r="H222" s="121">
        <f>SUMPRODUCT(($H$3=المنصرف!$E$3:$E$717)*1,('بيان العهد والتسويات'!$C222=المنصرف!$C$3:$C$717)*1,المنصرف!$G$3:$G$717)</f>
        <v>0</v>
      </c>
      <c r="I222" s="122">
        <f>SUMPRODUCT(($H$3=المنصرف!$E$3:$E$717)*1,('بيان العهد والتسويات'!$C222=المنصرف!$C$3:$C$717)*1,المنصرف!$J$3:$J$717)</f>
        <v>0</v>
      </c>
      <c r="J222" s="124">
        <f>SUMPRODUCT(($J$3=المنصرف!$E$3:$E$717)*1,('بيان العهد والتسويات'!$C222=المنصرف!$C$3:$C$717)*1,المنصرف!$G$3:$G$717)</f>
        <v>0</v>
      </c>
      <c r="K222" s="123">
        <f>SUMPRODUCT(($J$3=المنصرف!$E$3:$E$717)*1,('بيان العهد والتسويات'!$C222=المنصرف!$C$3:$C$717)*1,المنصرف!$J$3:$J$717)</f>
        <v>0</v>
      </c>
      <c r="L222" s="121">
        <f>SUMPRODUCT(($L$3=المنصرف!$E$3:$E$717)*1,('بيان العهد والتسويات'!$C222=المنصرف!$C$3:$C$717)*1,المنصرف!$G$3:$G$717)</f>
        <v>0</v>
      </c>
      <c r="M222" s="122">
        <f>SUMPRODUCT(($L$3=المنصرف!$E$3:$E$717)*1,('بيان العهد والتسويات'!$C222=المنصرف!$C$3:$C$717)*1,المنصرف!$J$3:$J$717)</f>
        <v>0</v>
      </c>
      <c r="N222" s="124">
        <f>SUMPRODUCT(($N$3=المنصرف!$E$3:$E$717)*1,('بيان العهد والتسويات'!$C222=المنصرف!$C$3:$C$717)*1,المنصرف!$G$3:$G$717)</f>
        <v>0</v>
      </c>
      <c r="O222" s="123">
        <f>SUMPRODUCT(($N$3=المنصرف!$E$3:$E$717)*1,('بيان العهد والتسويات'!$C222=المنصرف!$C$3:$C$717)*1,المنصرف!$J$3:$J$717)</f>
        <v>0</v>
      </c>
      <c r="P222" s="121">
        <f>SUMPRODUCT(($P$3=المنصرف!$E$3:$E$717)*1,('بيان العهد والتسويات'!$C222=المنصرف!$C$3:$C$717)*1,المنصرف!$G$3:$G$717)</f>
        <v>0</v>
      </c>
      <c r="Q222" s="122">
        <f>SUMPRODUCT(($P$3=المنصرف!$E$3:$E$717)*1,('بيان العهد والتسويات'!$C222=المنصرف!$C$3:$C$717)*1,المنصرف!$J$3:$J$717)</f>
        <v>0</v>
      </c>
      <c r="R222" s="124">
        <f>SUMPRODUCT(($R$3=المنصرف!$E$3:$E$717)*1,('بيان العهد والتسويات'!$C222=المنصرف!$C$3:$C$717)*1,المنصرف!$G$3:$G$717)</f>
        <v>0</v>
      </c>
      <c r="S222" s="123">
        <f>SUMPRODUCT(($R$3=المنصرف!$E$3:$E$717)*1,('بيان العهد والتسويات'!$C222=المنصرف!$C$3:$C$717)*1,المنصرف!$J$3:$J$717)</f>
        <v>0</v>
      </c>
      <c r="T222" s="121">
        <f>SUMPRODUCT(($T$3=المنصرف!$E$3:$E$717)*1,('بيان العهد والتسويات'!$C222=المنصرف!$C$3:$C$717)*1,المنصرف!$G$3:$G$717)</f>
        <v>0</v>
      </c>
      <c r="U222" s="122">
        <f>SUMPRODUCT(($T$3=المنصرف!$E$3:$E$717)*1,('بيان العهد والتسويات'!$C222=المنصرف!$C$3:$C$717)*1,المنصرف!$J$3:$J$717)</f>
        <v>0</v>
      </c>
      <c r="V222" s="124">
        <f>SUMPRODUCT(($V$3=المنصرف!$E$3:$E$717)*1,('بيان العهد والتسويات'!$C222=المنصرف!$C$3:$C$717)*1,المنصرف!$G$3:$G$717)</f>
        <v>0</v>
      </c>
      <c r="W222" s="123">
        <f>SUMPRODUCT(($V$3=المنصرف!$E$3:$E$717)*1,('بيان العهد والتسويات'!$C222=المنصرف!$C$3:$C$717)*1,المنصرف!$J$3:$J$717)</f>
        <v>0</v>
      </c>
      <c r="X222" s="121">
        <f>SUMPRODUCT(($X$3=المنصرف!$E$3:$E$717)*1,('بيان العهد والتسويات'!$C222=المنصرف!$C$3:$C$717)*1,المنصرف!$G$3:$G$717)</f>
        <v>0</v>
      </c>
      <c r="Y222" s="122">
        <f>SUMPRODUCT(($X$3=المنصرف!$E$3:$E$717)*1,('بيان العهد والتسويات'!$C222=المنصرف!$C$3:$C$717)*1,المنصرف!$J$3:$J$717)</f>
        <v>0</v>
      </c>
      <c r="Z222" s="124">
        <f>SUMPRODUCT(($Z$3=المنصرف!$E$3:$E$717)*1,('بيان العهد والتسويات'!$C222=المنصرف!$C$3:$C$717)*1,المنصرف!$G$3:$G$717)</f>
        <v>0</v>
      </c>
      <c r="AA222" s="123">
        <f>SUMPRODUCT(($Z$3=المنصرف!$E$3:$E$717)*1,('بيان العهد والتسويات'!$C222=المنصرف!$C$3:$C$717)*1,المنصرف!$J$3:$J$717)</f>
        <v>0</v>
      </c>
      <c r="AB222" s="121">
        <f>SUMPRODUCT(($AB$3=المنصرف!$E$3:$E$717)*1,('بيان العهد والتسويات'!$C222=المنصرف!$C$3:$C$717)*1,المنصرف!$G$3:$G$717)</f>
        <v>0</v>
      </c>
      <c r="AC222" s="122">
        <f>SUMPRODUCT(($AB$3=المنصرف!$E$3:$E$717)*1,('بيان العهد والتسويات'!$C222=المنصرف!$C$3:$C$717)*1,المنصرف!$J$3:$J$717)</f>
        <v>0</v>
      </c>
      <c r="AD222" s="124">
        <f>SUMPRODUCT(($AD$3=المنصرف!$E$3:$E$717)*1,('بيان العهد والتسويات'!$C222=المنصرف!$C$3:$C$717)*1,المنصرف!$G$3:$G$717)</f>
        <v>0</v>
      </c>
      <c r="AE222" s="123">
        <f>SUMPRODUCT(($AD$3=المنصرف!$E$3:$E$717)*1,('بيان العهد والتسويات'!$C222=المنصرف!$C$3:$C$717)*1,المنصرف!$J$3:$J$717)</f>
        <v>0</v>
      </c>
      <c r="AF222" s="121">
        <f>SUMPRODUCT(($AF$3=المنصرف!$E$3:$E$717)*1,('بيان العهد والتسويات'!$C222=المنصرف!$C$3:$C$717)*1,المنصرف!$G$3:$G$717)</f>
        <v>0</v>
      </c>
      <c r="AG222" s="122">
        <f>SUMPRODUCT(($AF$3=المنصرف!$E$3:$E$717)*1,('بيان العهد والتسويات'!$C222=المنصرف!$C$3:$C$717)*1,المنصرف!$J$3:$J$717)</f>
        <v>0</v>
      </c>
      <c r="AH222" s="124">
        <f>SUMPRODUCT(($AH$3=المنصرف!$E$3:$E$717)*1,('بيان العهد والتسويات'!$C222=المنصرف!$C$3:$C$717)*1,المنصرف!$G$3:$G$717)</f>
        <v>0</v>
      </c>
      <c r="AI222" s="123">
        <f>SUMPRODUCT(($AH$3=المنصرف!$E$3:$E$717)*1,('بيان العهد والتسويات'!$C222=المنصرف!$C$3:$C$717)*1,المنصرف!$J$3:$J$717)</f>
        <v>0</v>
      </c>
      <c r="AJ222" s="145">
        <f>SUMPRODUCT((AJ$3=المنصرف!$E$3:$E$717)*1,('بيان العهد والتسويات'!$C222=المنصرف!$C$3:$C$717)*1,المنصرف!$G$3:$G$717)</f>
        <v>0</v>
      </c>
      <c r="AK222" s="145">
        <f>SUMPRODUCT((AJ$3=المنصرف!$E$3:$E$717)*1,('بيان العهد والتسويات'!$C222=المنصرف!$C$3:$C$717)*1,المنصرف!$J$3:$J$717)</f>
        <v>0</v>
      </c>
      <c r="AL222" s="161">
        <f>SUMPRODUCT((AL$3=المنصرف!$E$3:$E$717)*1,('بيان العهد والتسويات'!$C222=المنصرف!$C$3:$C$717)*1,المنصرف!$G$3:$G$717)</f>
        <v>0</v>
      </c>
      <c r="AM222" s="161">
        <f>SUMPRODUCT((AL$3=المنصرف!$E$3:$E$717)*1,('بيان العهد والتسويات'!$C222=المنصرف!$C$3:$C$717)*1,المنصرف!$J$3:$J$717)</f>
        <v>0</v>
      </c>
      <c r="AN222" s="160">
        <f>SUMPRODUCT((AN$3=المنصرف!$E$3:$E$717)*1,('بيان العهد والتسويات'!$C222=المنصرف!$C$3:$C$717)*1,المنصرف!$G$3:$G$717)</f>
        <v>0</v>
      </c>
      <c r="AO222" s="160">
        <f>SUMPRODUCT((AN$3=المنصرف!$E$3:$E$717)*1,('بيان العهد والتسويات'!$C222=المنصرف!$C$3:$C$717)*1,المنصرف!$J$3:$J$717)</f>
        <v>0</v>
      </c>
      <c r="AP222" s="160">
        <f>SUMPRODUCT((AP$3=المنصرف!$E$3:$E$717)*1,('بيان العهد والتسويات'!$C222=المنصرف!$C$3:$C$717)*1,المنصرف!$G$3:$G$717)</f>
        <v>0</v>
      </c>
      <c r="AQ222" s="160">
        <f>SUMPRODUCT((AP$3=المنصرف!$E$3:$E$717)*1,('بيان العهد والتسويات'!$C222=المنصرف!$C$3:$C$717)*1,المنصرف!$J$3:$J$717)</f>
        <v>0</v>
      </c>
      <c r="AR222" s="160">
        <f>SUMPRODUCT((AR$3=المنصرف!$E$3:$E$717)*1,('بيان العهد والتسويات'!$C222=المنصرف!$C$3:$C$717)*1,المنصرف!$G$3:$G$717)</f>
        <v>0</v>
      </c>
      <c r="AS222" s="160">
        <f>SUMPRODUCT((AR$3=المنصرف!$E$3:$E$717)*1,('بيان العهد والتسويات'!$C222=المنصرف!$C$3:$C$717)*1,المنصرف!$J$3:$J$717)</f>
        <v>0</v>
      </c>
      <c r="AT222" s="160">
        <f>SUMPRODUCT((AT$3=المنصرف!$E$3:$E$717)*1,('بيان العهد والتسويات'!$C222=المنصرف!$C$3:$C$717)*1,المنصرف!$G$3:$G$717)</f>
        <v>0</v>
      </c>
      <c r="AU222" s="160">
        <f>SUMPRODUCT((AT$3=المنصرف!$E$3:$E$717)*1,('بيان العهد والتسويات'!$C222=المنصرف!$C$3:$C$717)*1,المنصرف!$J$3:$J$717)</f>
        <v>0</v>
      </c>
      <c r="AV222" s="160">
        <f>SUMPRODUCT((AV$3=المنصرف!$E$3:$E$717)*1,('بيان العهد والتسويات'!$C222=المنصرف!$C$3:$C$717)*1,المنصرف!$G$3:$G$717)</f>
        <v>0</v>
      </c>
      <c r="AW222" s="160">
        <f>SUMPRODUCT((AV$3=المنصرف!$E$3:$E$717)*1,('بيان العهد والتسويات'!$C222=المنصرف!$C$3:$C$717)*1,المنصرف!$J$3:$J$717)</f>
        <v>0</v>
      </c>
      <c r="AX222" s="160">
        <f>SUMPRODUCT((AX$3=المنصرف!$E$3:$E$717)*1,('بيان العهد والتسويات'!$C222=المنصرف!$C$3:$C$717)*1,المنصرف!$G$3:$G$717)</f>
        <v>0</v>
      </c>
      <c r="AY222" s="160">
        <f>SUMPRODUCT((AX$3=المنصرف!$E$3:$E$717)*1,('بيان العهد والتسويات'!$C222=المنصرف!$C$3:$C$717)*1,المنصرف!$J$3:$J$717)</f>
        <v>0</v>
      </c>
      <c r="AZ222" s="160">
        <f>SUMPRODUCT((AZ$3=المنصرف!$E$3:$E$717)*1,('بيان العهد والتسويات'!$C222=المنصرف!$C$3:$C$717)*1,المنصرف!$G$3:$G$717)</f>
        <v>0</v>
      </c>
      <c r="BA222" s="160">
        <f>SUMPRODUCT((AZ$3=المنصرف!$E$3:$E$717)*1,('بيان العهد والتسويات'!$C222=المنصرف!$C$3:$C$717)*1,المنصرف!$J$3:$J$717)</f>
        <v>0</v>
      </c>
      <c r="BB222" s="160">
        <f>SUMPRODUCT((BB$3=المنصرف!$E$3:$E$717)*1,('بيان العهد والتسويات'!$C222=المنصرف!$C$3:$C$717)*1,المنصرف!$G$3:$G$717)</f>
        <v>0</v>
      </c>
      <c r="BC222" s="160">
        <f>SUMPRODUCT((BB$3=المنصرف!$E$3:$E$717)*1,('بيان العهد والتسويات'!$C222=المنصرف!$C$3:$C$717)*1,المنصرف!$J$3:$J$717)</f>
        <v>0</v>
      </c>
      <c r="BD222" s="160">
        <f>SUMPRODUCT((BD$3=المنصرف!$E$3:$E$717)*1,('بيان العهد والتسويات'!$C222=المنصرف!$C$3:$C$717)*1,المنصرف!$G$3:$G$717)</f>
        <v>0</v>
      </c>
      <c r="BE222" s="160">
        <f>SUMPRODUCT((BD$3=المنصرف!$E$3:$E$717)*1,('بيان العهد والتسويات'!$C222=المنصرف!$C$3:$C$717)*1,المنصرف!$J$3:$J$717)</f>
        <v>0</v>
      </c>
      <c r="BF222" s="160">
        <f>SUMPRODUCT((BF$3=المنصرف!$E$3:$E$717)*1,('بيان العهد والتسويات'!$C222=المنصرف!$C$3:$C$717)*1,المنصرف!$G$3:$G$717)</f>
        <v>0</v>
      </c>
      <c r="BG222" s="160">
        <f>SUMPRODUCT((BF$3=المنصرف!$E$3:$E$717)*1,('بيان العهد والتسويات'!$C222=المنصرف!$C$3:$C$717)*1,المنصرف!$J$3:$J$717)</f>
        <v>0</v>
      </c>
      <c r="BH222" s="160">
        <f>SUMPRODUCT((BH$3=المنصرف!$E$3:$E$717)*1,('بيان العهد والتسويات'!$C222=المنصرف!$C$3:$C$717)*1,المنصرف!$G$3:$G$717)</f>
        <v>0</v>
      </c>
      <c r="BI222" s="160">
        <f>SUMPRODUCT((BH$3=المنصرف!$E$3:$E$717)*1,('بيان العهد والتسويات'!$C222=المنصرف!$C$3:$C$717)*1,المنصرف!$J$3:$J$717)</f>
        <v>0</v>
      </c>
      <c r="BJ222" s="160">
        <f>SUMPRODUCT((BJ$3=المنصرف!$E$3:$E$717)*1,('بيان العهد والتسويات'!$C222=المنصرف!$C$3:$C$717)*1,المنصرف!$G$3:$G$717)</f>
        <v>0</v>
      </c>
      <c r="BK222" s="160">
        <f>SUMPRODUCT((BJ$3=المنصرف!$E$3:$E$717)*1,('بيان العهد والتسويات'!$C222=المنصرف!$C$3:$C$717)*1,المنصرف!$J$3:$J$717)</f>
        <v>0</v>
      </c>
      <c r="BL222" s="160">
        <f>SUMPRODUCT((BL$3=المنصرف!$E$3:$E$717)*1,('بيان العهد والتسويات'!$C222=المنصرف!$C$3:$C$717)*1,المنصرف!$G$3:$G$717)</f>
        <v>0</v>
      </c>
      <c r="BM222" s="160">
        <f>SUMPRODUCT((BL$3=المنصرف!$E$3:$E$717)*1,('بيان العهد والتسويات'!$C222=المنصرف!$C$3:$C$717)*1,المنصرف!$J$3:$J$717)</f>
        <v>0</v>
      </c>
      <c r="BN222" s="160">
        <f>SUMPRODUCT((BN$3=المنصرف!$E$3:$E$717)*1,('بيان العهد والتسويات'!$C222=المنصرف!$C$3:$C$717)*1,المنصرف!$G$3:$G$717)</f>
        <v>0</v>
      </c>
      <c r="BO222" s="160">
        <f>SUMPRODUCT((BN$3=المنصرف!$E$3:$E$717)*1,('بيان العهد والتسويات'!$C222=المنصرف!$C$3:$C$717)*1,المنصرف!$J$3:$J$717)</f>
        <v>0</v>
      </c>
      <c r="BP222" s="160">
        <f>SUMPRODUCT((BP$3=المنصرف!$E$3:$E$717)*1,('بيان العهد والتسويات'!$C222=المنصرف!$C$3:$C$717)*1,المنصرف!$G$3:$G$717)</f>
        <v>0</v>
      </c>
      <c r="BQ222" s="160">
        <f>SUMPRODUCT((BP$3=المنصرف!$E$3:$E$717)*1,('بيان العهد والتسويات'!$C222=المنصرف!$C$3:$C$717)*1,المنصرف!$J$3:$J$717)</f>
        <v>0</v>
      </c>
      <c r="BR222" s="160">
        <f>SUMPRODUCT((BR$3=المنصرف!$E$3:$E$717)*1,('بيان العهد والتسويات'!$C222=المنصرف!$C$3:$C$717)*1,المنصرف!$G$3:$G$717)</f>
        <v>0</v>
      </c>
      <c r="BS222" s="160">
        <f>SUMPRODUCT((BR$3=المنصرف!$E$3:$E$717)*1,('بيان العهد والتسويات'!$C222=المنصرف!$C$3:$C$717)*1,المنصرف!$J$3:$J$717)</f>
        <v>0</v>
      </c>
      <c r="BT222" s="160">
        <f>SUMPRODUCT((BT$3=المنصرف!$E$3:$E$717)*1,('بيان العهد والتسويات'!$C222=المنصرف!$C$3:$C$717)*1,المنصرف!$G$3:$G$717)</f>
        <v>0</v>
      </c>
      <c r="BU222" s="160">
        <f>SUMPRODUCT((BT$3=المنصرف!$E$3:$E$717)*1,('بيان العهد والتسويات'!$C222=المنصرف!$C$3:$C$717)*1,المنصرف!$J$3:$J$717)</f>
        <v>0</v>
      </c>
      <c r="BV222" s="160">
        <f>SUMPRODUCT((BV$3=المنصرف!$E$3:$E$717)*1,('بيان العهد والتسويات'!$C222=المنصرف!$C$3:$C$717)*1,المنصرف!$G$3:$G$717)</f>
        <v>0</v>
      </c>
      <c r="BW222" s="160">
        <f>SUMPRODUCT((BV$3=المنصرف!$E$3:$E$717)*1,('بيان العهد والتسويات'!$C222=المنصرف!$C$3:$C$717)*1,المنصرف!$J$3:$J$717)</f>
        <v>0</v>
      </c>
      <c r="BX222" s="160">
        <f>SUMPRODUCT((BX$3=المنصرف!$E$3:$E$717)*1,('بيان العهد والتسويات'!$C222=المنصرف!$C$3:$C$717)*1,المنصرف!$G$3:$G$717)</f>
        <v>0</v>
      </c>
      <c r="BY222" s="160">
        <f>SUMPRODUCT((BX$3=المنصرف!$E$3:$E$717)*1,('بيان العهد والتسويات'!$C222=المنصرف!$C$3:$C$717)*1,المنصرف!$J$3:$J$717)</f>
        <v>0</v>
      </c>
      <c r="BZ222" s="160">
        <f>SUMPRODUCT((BZ$3=المنصرف!$E$3:$E$717)*1,('بيان العهد والتسويات'!$C222=المنصرف!$C$3:$C$717)*1,المنصرف!$G$3:$G$717)</f>
        <v>0</v>
      </c>
      <c r="CA222" s="160">
        <f>SUMPRODUCT((BZ$3=المنصرف!$E$3:$E$717)*1,('بيان العهد والتسويات'!$C222=المنصرف!$C$3:$C$717)*1,المنصرف!$J$3:$J$717)</f>
        <v>0</v>
      </c>
      <c r="CB222" s="160">
        <f>SUMPRODUCT((CB$3=المنصرف!$E$3:$E$717)*1,('بيان العهد والتسويات'!$C222=المنصرف!$C$3:$C$717)*1,المنصرف!$G$3:$G$717)</f>
        <v>0</v>
      </c>
      <c r="CC222" s="160">
        <f>SUMPRODUCT((CB$3=المنصرف!$E$3:$E$717)*1,('بيان العهد والتسويات'!$C222=المنصرف!$C$3:$C$717)*1,المنصرف!$J$3:$J$717)</f>
        <v>0</v>
      </c>
      <c r="CD222" s="160">
        <f>SUMPRODUCT((CD$3=المنصرف!$E$3:$E$717)*1,('بيان العهد والتسويات'!$C222=المنصرف!$C$3:$C$717)*1,المنصرف!$G$3:$G$717)</f>
        <v>0</v>
      </c>
      <c r="CE222" s="160">
        <f>SUMPRODUCT((CD$3=المنصرف!$E$3:$E$717)*1,('بيان العهد والتسويات'!$C222=المنصرف!$C$3:$C$717)*1,المنصرف!$J$3:$J$717)</f>
        <v>0</v>
      </c>
      <c r="CF222" s="160">
        <f>SUMPRODUCT((CF$3=المنصرف!$E$3:$E$717)*1,('بيان العهد والتسويات'!$C222=المنصرف!$C$3:$C$717)*1,المنصرف!$G$3:$G$717)</f>
        <v>0</v>
      </c>
      <c r="CG222" s="160">
        <f>SUMPRODUCT((CF$3=المنصرف!$E$3:$E$717)*1,('بيان العهد والتسويات'!$C222=المنصرف!$C$3:$C$717)*1,المنصرف!$J$3:$J$717)</f>
        <v>0</v>
      </c>
      <c r="CH222" s="160">
        <f>SUMPRODUCT((CH$3=المنصرف!$E$3:$E$717)*1,('بيان العهد والتسويات'!$C222=المنصرف!$C$3:$C$717)*1,المنصرف!$G$3:$G$717)</f>
        <v>0</v>
      </c>
      <c r="CI222" s="160">
        <f>SUMPRODUCT((CH$3=المنصرف!$E$3:$E$717)*1,('بيان العهد والتسويات'!$C222=المنصرف!$C$3:$C$717)*1,المنصرف!$J$3:$J$717)</f>
        <v>0</v>
      </c>
      <c r="CJ222" s="160">
        <f>SUMPRODUCT((CJ$3=المنصرف!$E$3:$E$717)*1,('بيان العهد والتسويات'!$C222=المنصرف!$C$3:$C$717)*1,المنصرف!$G$3:$G$717)</f>
        <v>0</v>
      </c>
      <c r="CK222" s="160">
        <f>SUMPRODUCT((CJ$3=المنصرف!$E$3:$E$717)*1,('بيان العهد والتسويات'!$C222=المنصرف!$C$3:$C$717)*1,المنصرف!$J$3:$J$717)</f>
        <v>0</v>
      </c>
      <c r="CL222" s="160">
        <f>SUMPRODUCT((CL$3=المنصرف!$E$3:$E$717)*1,('بيان العهد والتسويات'!$C222=المنصرف!$C$3:$C$717)*1,المنصرف!$G$3:$G$717)</f>
        <v>0</v>
      </c>
      <c r="CM222" s="160">
        <f>SUMPRODUCT((CL$3=المنصرف!$E$3:$E$717)*1,('بيان العهد والتسويات'!$C222=المنصرف!$C$3:$C$717)*1,المنصرف!$J$3:$J$717)</f>
        <v>0</v>
      </c>
      <c r="CN222" s="160">
        <f>SUMPRODUCT((CN$3=المنصرف!$E$3:$E$717)*1,('بيان العهد والتسويات'!$C222=المنصرف!$C$3:$C$717)*1,المنصرف!$G$3:$G$717)</f>
        <v>0</v>
      </c>
      <c r="CO222" s="160">
        <f>SUMPRODUCT((CN$3=المنصرف!$E$3:$E$717)*1,('بيان العهد والتسويات'!$C222=المنصرف!$C$3:$C$717)*1,المنصرف!$J$3:$J$717)</f>
        <v>0</v>
      </c>
      <c r="CP222" s="160">
        <f>SUMPRODUCT((CP$3=المنصرف!$E$3:$E$717)*1,('بيان العهد والتسويات'!$C222=المنصرف!$C$3:$C$717)*1,المنصرف!$G$3:$G$717)</f>
        <v>0</v>
      </c>
      <c r="CQ222" s="160">
        <f>SUMPRODUCT((CP$3=المنصرف!$E$3:$E$717)*1,('بيان العهد والتسويات'!$C222=المنصرف!$C$3:$C$717)*1,المنصرف!$J$3:$J$717)</f>
        <v>0</v>
      </c>
      <c r="CR222" s="160">
        <f>SUMPRODUCT((CR$3=المنصرف!$E$3:$E$717)*1,('بيان العهد والتسويات'!$C222=المنصرف!$C$3:$C$717)*1,المنصرف!$G$3:$G$717)</f>
        <v>0</v>
      </c>
      <c r="CS222" s="160">
        <f>SUMPRODUCT((CR$3=المنصرف!$E$3:$E$717)*1,('بيان العهد والتسويات'!$C222=المنصرف!$C$3:$C$717)*1,المنصرف!$J$3:$J$717)</f>
        <v>0</v>
      </c>
      <c r="CT222" s="160">
        <f>SUMPRODUCT((CT$3=المنصرف!$E$3:$E$717)*1,('بيان العهد والتسويات'!$C222=المنصرف!$C$3:$C$717)*1,المنصرف!$G$3:$G$717)</f>
        <v>0</v>
      </c>
      <c r="CU222" s="160">
        <f>SUMPRODUCT((CT$3=المنصرف!$E$3:$E$717)*1,('بيان العهد والتسويات'!$C222=المنصرف!$C$3:$C$717)*1,المنصرف!$J$3:$J$717)</f>
        <v>0</v>
      </c>
      <c r="CV222" s="160">
        <f>SUMPRODUCT((CV$3=المنصرف!$E$3:$E$717)*1,('بيان العهد والتسويات'!$C222=المنصرف!$C$3:$C$717)*1,المنصرف!$G$3:$G$717)</f>
        <v>0</v>
      </c>
      <c r="CW222" s="160">
        <f>SUMPRODUCT((CV$3=المنصرف!$E$3:$E$717)*1,('بيان العهد والتسويات'!$C222=المنصرف!$C$3:$C$717)*1,المنصرف!$J$3:$J$717)</f>
        <v>0</v>
      </c>
      <c r="CX222" s="160">
        <f>SUMPRODUCT((CX$3=المنصرف!$E$3:$E$717)*1,('بيان العهد والتسويات'!$C222=المنصرف!$C$3:$C$717)*1,المنصرف!$G$3:$G$717)</f>
        <v>0</v>
      </c>
      <c r="CY222" s="160">
        <f>SUMPRODUCT((CX$3=المنصرف!$E$3:$E$717)*1,('بيان العهد والتسويات'!$C222=المنصرف!$C$3:$C$717)*1,المنصرف!$J$3:$J$717)</f>
        <v>0</v>
      </c>
      <c r="CZ222" s="160">
        <f>SUMPRODUCT((CZ$3=المنصرف!$E$3:$E$717)*1,('بيان العهد والتسويات'!$C222=المنصرف!$C$3:$C$717)*1,المنصرف!$G$3:$G$717)</f>
        <v>0</v>
      </c>
      <c r="DA222" s="160">
        <f>SUMPRODUCT((CZ$3=المنصرف!$E$3:$E$717)*1,('بيان العهد والتسويات'!$C222=المنصرف!$C$3:$C$717)*1,المنصرف!$J$3:$J$717)</f>
        <v>0</v>
      </c>
    </row>
    <row r="223" spans="3:105" ht="20.25" x14ac:dyDescent="0.15">
      <c r="C223" s="134">
        <v>46055</v>
      </c>
      <c r="D223" s="121">
        <f>SUMPRODUCT(($D$3=المنصرف!$E$3:$E$717)*1,('بيان العهد والتسويات'!$C223=المنصرف!$C$3:$C$717)*1,المنصرف!$G$3:$G$717)</f>
        <v>0</v>
      </c>
      <c r="E223" s="122">
        <f>SUMPRODUCT(($D$3=المنصرف!$E$3:$E$717)*1,('بيان العهد والتسويات'!$C223=المنصرف!$C$3:$C$717)*1,المنصرف!$J$3:$J$717)</f>
        <v>0</v>
      </c>
      <c r="F223" s="124">
        <f>SUMPRODUCT(($F$3=المنصرف!$E$3:$E$717)*1,('بيان العهد والتسويات'!$C223=المنصرف!$C$3:$C$717)*1,المنصرف!$G$3:$G$717)</f>
        <v>0</v>
      </c>
      <c r="G223" s="123">
        <f>SUMPRODUCT(($F$3=المنصرف!$E$3:$E$717)*1,('بيان العهد والتسويات'!$C223=المنصرف!$C$3:$C$717)*1,المنصرف!$J$3:$J$717)</f>
        <v>0</v>
      </c>
      <c r="H223" s="121">
        <f>SUMPRODUCT(($H$3=المنصرف!$E$3:$E$717)*1,('بيان العهد والتسويات'!$C223=المنصرف!$C$3:$C$717)*1,المنصرف!$G$3:$G$717)</f>
        <v>0</v>
      </c>
      <c r="I223" s="122">
        <f>SUMPRODUCT(($H$3=المنصرف!$E$3:$E$717)*1,('بيان العهد والتسويات'!$C223=المنصرف!$C$3:$C$717)*1,المنصرف!$J$3:$J$717)</f>
        <v>0</v>
      </c>
      <c r="J223" s="124">
        <f>SUMPRODUCT(($J$3=المنصرف!$E$3:$E$717)*1,('بيان العهد والتسويات'!$C223=المنصرف!$C$3:$C$717)*1,المنصرف!$G$3:$G$717)</f>
        <v>0</v>
      </c>
      <c r="K223" s="123">
        <f>SUMPRODUCT(($J$3=المنصرف!$E$3:$E$717)*1,('بيان العهد والتسويات'!$C223=المنصرف!$C$3:$C$717)*1,المنصرف!$J$3:$J$717)</f>
        <v>0</v>
      </c>
      <c r="L223" s="121">
        <f>SUMPRODUCT(($L$3=المنصرف!$E$3:$E$717)*1,('بيان العهد والتسويات'!$C223=المنصرف!$C$3:$C$717)*1,المنصرف!$G$3:$G$717)</f>
        <v>0</v>
      </c>
      <c r="M223" s="122">
        <f>SUMPRODUCT(($L$3=المنصرف!$E$3:$E$717)*1,('بيان العهد والتسويات'!$C223=المنصرف!$C$3:$C$717)*1,المنصرف!$J$3:$J$717)</f>
        <v>0</v>
      </c>
      <c r="N223" s="124">
        <f>SUMPRODUCT(($N$3=المنصرف!$E$3:$E$717)*1,('بيان العهد والتسويات'!$C223=المنصرف!$C$3:$C$717)*1,المنصرف!$G$3:$G$717)</f>
        <v>0</v>
      </c>
      <c r="O223" s="123">
        <f>SUMPRODUCT(($N$3=المنصرف!$E$3:$E$717)*1,('بيان العهد والتسويات'!$C223=المنصرف!$C$3:$C$717)*1,المنصرف!$J$3:$J$717)</f>
        <v>0</v>
      </c>
      <c r="P223" s="121">
        <f>SUMPRODUCT(($P$3=المنصرف!$E$3:$E$717)*1,('بيان العهد والتسويات'!$C223=المنصرف!$C$3:$C$717)*1,المنصرف!$G$3:$G$717)</f>
        <v>0</v>
      </c>
      <c r="Q223" s="122">
        <f>SUMPRODUCT(($P$3=المنصرف!$E$3:$E$717)*1,('بيان العهد والتسويات'!$C223=المنصرف!$C$3:$C$717)*1,المنصرف!$J$3:$J$717)</f>
        <v>0</v>
      </c>
      <c r="R223" s="124">
        <f>SUMPRODUCT(($R$3=المنصرف!$E$3:$E$717)*1,('بيان العهد والتسويات'!$C223=المنصرف!$C$3:$C$717)*1,المنصرف!$G$3:$G$717)</f>
        <v>0</v>
      </c>
      <c r="S223" s="123">
        <f>SUMPRODUCT(($R$3=المنصرف!$E$3:$E$717)*1,('بيان العهد والتسويات'!$C223=المنصرف!$C$3:$C$717)*1,المنصرف!$J$3:$J$717)</f>
        <v>0</v>
      </c>
      <c r="T223" s="121">
        <f>SUMPRODUCT(($T$3=المنصرف!$E$3:$E$717)*1,('بيان العهد والتسويات'!$C223=المنصرف!$C$3:$C$717)*1,المنصرف!$G$3:$G$717)</f>
        <v>0</v>
      </c>
      <c r="U223" s="122">
        <f>SUMPRODUCT(($T$3=المنصرف!$E$3:$E$717)*1,('بيان العهد والتسويات'!$C223=المنصرف!$C$3:$C$717)*1,المنصرف!$J$3:$J$717)</f>
        <v>0</v>
      </c>
      <c r="V223" s="124">
        <f>SUMPRODUCT(($V$3=المنصرف!$E$3:$E$717)*1,('بيان العهد والتسويات'!$C223=المنصرف!$C$3:$C$717)*1,المنصرف!$G$3:$G$717)</f>
        <v>0</v>
      </c>
      <c r="W223" s="123">
        <f>SUMPRODUCT(($V$3=المنصرف!$E$3:$E$717)*1,('بيان العهد والتسويات'!$C223=المنصرف!$C$3:$C$717)*1,المنصرف!$J$3:$J$717)</f>
        <v>0</v>
      </c>
      <c r="X223" s="121">
        <f>SUMPRODUCT(($X$3=المنصرف!$E$3:$E$717)*1,('بيان العهد والتسويات'!$C223=المنصرف!$C$3:$C$717)*1,المنصرف!$G$3:$G$717)</f>
        <v>0</v>
      </c>
      <c r="Y223" s="122">
        <f>SUMPRODUCT(($X$3=المنصرف!$E$3:$E$717)*1,('بيان العهد والتسويات'!$C223=المنصرف!$C$3:$C$717)*1,المنصرف!$J$3:$J$717)</f>
        <v>0</v>
      </c>
      <c r="Z223" s="124">
        <f>SUMPRODUCT(($Z$3=المنصرف!$E$3:$E$717)*1,('بيان العهد والتسويات'!$C223=المنصرف!$C$3:$C$717)*1,المنصرف!$G$3:$G$717)</f>
        <v>0</v>
      </c>
      <c r="AA223" s="123">
        <f>SUMPRODUCT(($Z$3=المنصرف!$E$3:$E$717)*1,('بيان العهد والتسويات'!$C223=المنصرف!$C$3:$C$717)*1,المنصرف!$J$3:$J$717)</f>
        <v>0</v>
      </c>
      <c r="AB223" s="121">
        <f>SUMPRODUCT(($AB$3=المنصرف!$E$3:$E$717)*1,('بيان العهد والتسويات'!$C223=المنصرف!$C$3:$C$717)*1,المنصرف!$G$3:$G$717)</f>
        <v>0</v>
      </c>
      <c r="AC223" s="122">
        <f>SUMPRODUCT(($AB$3=المنصرف!$E$3:$E$717)*1,('بيان العهد والتسويات'!$C223=المنصرف!$C$3:$C$717)*1,المنصرف!$J$3:$J$717)</f>
        <v>0</v>
      </c>
      <c r="AD223" s="124">
        <f>SUMPRODUCT(($AD$3=المنصرف!$E$3:$E$717)*1,('بيان العهد والتسويات'!$C223=المنصرف!$C$3:$C$717)*1,المنصرف!$G$3:$G$717)</f>
        <v>0</v>
      </c>
      <c r="AE223" s="123">
        <f>SUMPRODUCT(($AD$3=المنصرف!$E$3:$E$717)*1,('بيان العهد والتسويات'!$C223=المنصرف!$C$3:$C$717)*1,المنصرف!$J$3:$J$717)</f>
        <v>0</v>
      </c>
      <c r="AF223" s="121">
        <f>SUMPRODUCT(($AF$3=المنصرف!$E$3:$E$717)*1,('بيان العهد والتسويات'!$C223=المنصرف!$C$3:$C$717)*1,المنصرف!$G$3:$G$717)</f>
        <v>0</v>
      </c>
      <c r="AG223" s="122">
        <f>SUMPRODUCT(($AF$3=المنصرف!$E$3:$E$717)*1,('بيان العهد والتسويات'!$C223=المنصرف!$C$3:$C$717)*1,المنصرف!$J$3:$J$717)</f>
        <v>0</v>
      </c>
      <c r="AH223" s="124">
        <f>SUMPRODUCT(($AH$3=المنصرف!$E$3:$E$717)*1,('بيان العهد والتسويات'!$C223=المنصرف!$C$3:$C$717)*1,المنصرف!$G$3:$G$717)</f>
        <v>0</v>
      </c>
      <c r="AI223" s="123">
        <f>SUMPRODUCT(($AH$3=المنصرف!$E$3:$E$717)*1,('بيان العهد والتسويات'!$C223=المنصرف!$C$3:$C$717)*1,المنصرف!$J$3:$J$717)</f>
        <v>0</v>
      </c>
      <c r="AJ223" s="145">
        <f>SUMPRODUCT((AJ$3=المنصرف!$E$3:$E$717)*1,('بيان العهد والتسويات'!$C223=المنصرف!$C$3:$C$717)*1,المنصرف!$G$3:$G$717)</f>
        <v>0</v>
      </c>
      <c r="AK223" s="145">
        <f>SUMPRODUCT((AJ$3=المنصرف!$E$3:$E$717)*1,('بيان العهد والتسويات'!$C223=المنصرف!$C$3:$C$717)*1,المنصرف!$J$3:$J$717)</f>
        <v>0</v>
      </c>
      <c r="AL223" s="161">
        <f>SUMPRODUCT((AL$3=المنصرف!$E$3:$E$717)*1,('بيان العهد والتسويات'!$C223=المنصرف!$C$3:$C$717)*1,المنصرف!$G$3:$G$717)</f>
        <v>0</v>
      </c>
      <c r="AM223" s="161">
        <f>SUMPRODUCT((AL$3=المنصرف!$E$3:$E$717)*1,('بيان العهد والتسويات'!$C223=المنصرف!$C$3:$C$717)*1,المنصرف!$J$3:$J$717)</f>
        <v>0</v>
      </c>
      <c r="AN223" s="160">
        <f>SUMPRODUCT((AN$3=المنصرف!$E$3:$E$717)*1,('بيان العهد والتسويات'!$C223=المنصرف!$C$3:$C$717)*1,المنصرف!$G$3:$G$717)</f>
        <v>0</v>
      </c>
      <c r="AO223" s="160">
        <f>SUMPRODUCT((AN$3=المنصرف!$E$3:$E$717)*1,('بيان العهد والتسويات'!$C223=المنصرف!$C$3:$C$717)*1,المنصرف!$J$3:$J$717)</f>
        <v>0</v>
      </c>
      <c r="AP223" s="160">
        <f>SUMPRODUCT((AP$3=المنصرف!$E$3:$E$717)*1,('بيان العهد والتسويات'!$C223=المنصرف!$C$3:$C$717)*1,المنصرف!$G$3:$G$717)</f>
        <v>0</v>
      </c>
      <c r="AQ223" s="160">
        <f>SUMPRODUCT((AP$3=المنصرف!$E$3:$E$717)*1,('بيان العهد والتسويات'!$C223=المنصرف!$C$3:$C$717)*1,المنصرف!$J$3:$J$717)</f>
        <v>0</v>
      </c>
      <c r="AR223" s="160">
        <f>SUMPRODUCT((AR$3=المنصرف!$E$3:$E$717)*1,('بيان العهد والتسويات'!$C223=المنصرف!$C$3:$C$717)*1,المنصرف!$G$3:$G$717)</f>
        <v>0</v>
      </c>
      <c r="AS223" s="160">
        <f>SUMPRODUCT((AR$3=المنصرف!$E$3:$E$717)*1,('بيان العهد والتسويات'!$C223=المنصرف!$C$3:$C$717)*1,المنصرف!$J$3:$J$717)</f>
        <v>0</v>
      </c>
      <c r="AT223" s="160">
        <f>SUMPRODUCT((AT$3=المنصرف!$E$3:$E$717)*1,('بيان العهد والتسويات'!$C223=المنصرف!$C$3:$C$717)*1,المنصرف!$G$3:$G$717)</f>
        <v>0</v>
      </c>
      <c r="AU223" s="160">
        <f>SUMPRODUCT((AT$3=المنصرف!$E$3:$E$717)*1,('بيان العهد والتسويات'!$C223=المنصرف!$C$3:$C$717)*1,المنصرف!$J$3:$J$717)</f>
        <v>0</v>
      </c>
      <c r="AV223" s="160">
        <f>SUMPRODUCT((AV$3=المنصرف!$E$3:$E$717)*1,('بيان العهد والتسويات'!$C223=المنصرف!$C$3:$C$717)*1,المنصرف!$G$3:$G$717)</f>
        <v>0</v>
      </c>
      <c r="AW223" s="160">
        <f>SUMPRODUCT((AV$3=المنصرف!$E$3:$E$717)*1,('بيان العهد والتسويات'!$C223=المنصرف!$C$3:$C$717)*1,المنصرف!$J$3:$J$717)</f>
        <v>0</v>
      </c>
      <c r="AX223" s="160">
        <f>SUMPRODUCT((AX$3=المنصرف!$E$3:$E$717)*1,('بيان العهد والتسويات'!$C223=المنصرف!$C$3:$C$717)*1,المنصرف!$G$3:$G$717)</f>
        <v>0</v>
      </c>
      <c r="AY223" s="160">
        <f>SUMPRODUCT((AX$3=المنصرف!$E$3:$E$717)*1,('بيان العهد والتسويات'!$C223=المنصرف!$C$3:$C$717)*1,المنصرف!$J$3:$J$717)</f>
        <v>0</v>
      </c>
      <c r="AZ223" s="160">
        <f>SUMPRODUCT((AZ$3=المنصرف!$E$3:$E$717)*1,('بيان العهد والتسويات'!$C223=المنصرف!$C$3:$C$717)*1,المنصرف!$G$3:$G$717)</f>
        <v>0</v>
      </c>
      <c r="BA223" s="160">
        <f>SUMPRODUCT((AZ$3=المنصرف!$E$3:$E$717)*1,('بيان العهد والتسويات'!$C223=المنصرف!$C$3:$C$717)*1,المنصرف!$J$3:$J$717)</f>
        <v>0</v>
      </c>
      <c r="BB223" s="160">
        <f>SUMPRODUCT((BB$3=المنصرف!$E$3:$E$717)*1,('بيان العهد والتسويات'!$C223=المنصرف!$C$3:$C$717)*1,المنصرف!$G$3:$G$717)</f>
        <v>0</v>
      </c>
      <c r="BC223" s="160">
        <f>SUMPRODUCT((BB$3=المنصرف!$E$3:$E$717)*1,('بيان العهد والتسويات'!$C223=المنصرف!$C$3:$C$717)*1,المنصرف!$J$3:$J$717)</f>
        <v>0</v>
      </c>
      <c r="BD223" s="160">
        <f>SUMPRODUCT((BD$3=المنصرف!$E$3:$E$717)*1,('بيان العهد والتسويات'!$C223=المنصرف!$C$3:$C$717)*1,المنصرف!$G$3:$G$717)</f>
        <v>0</v>
      </c>
      <c r="BE223" s="160">
        <f>SUMPRODUCT((BD$3=المنصرف!$E$3:$E$717)*1,('بيان العهد والتسويات'!$C223=المنصرف!$C$3:$C$717)*1,المنصرف!$J$3:$J$717)</f>
        <v>0</v>
      </c>
      <c r="BF223" s="160">
        <f>SUMPRODUCT((BF$3=المنصرف!$E$3:$E$717)*1,('بيان العهد والتسويات'!$C223=المنصرف!$C$3:$C$717)*1,المنصرف!$G$3:$G$717)</f>
        <v>0</v>
      </c>
      <c r="BG223" s="160">
        <f>SUMPRODUCT((BF$3=المنصرف!$E$3:$E$717)*1,('بيان العهد والتسويات'!$C223=المنصرف!$C$3:$C$717)*1,المنصرف!$J$3:$J$717)</f>
        <v>0</v>
      </c>
      <c r="BH223" s="160">
        <f>SUMPRODUCT((BH$3=المنصرف!$E$3:$E$717)*1,('بيان العهد والتسويات'!$C223=المنصرف!$C$3:$C$717)*1,المنصرف!$G$3:$G$717)</f>
        <v>0</v>
      </c>
      <c r="BI223" s="160">
        <f>SUMPRODUCT((BH$3=المنصرف!$E$3:$E$717)*1,('بيان العهد والتسويات'!$C223=المنصرف!$C$3:$C$717)*1,المنصرف!$J$3:$J$717)</f>
        <v>0</v>
      </c>
      <c r="BJ223" s="160">
        <f>SUMPRODUCT((BJ$3=المنصرف!$E$3:$E$717)*1,('بيان العهد والتسويات'!$C223=المنصرف!$C$3:$C$717)*1,المنصرف!$G$3:$G$717)</f>
        <v>0</v>
      </c>
      <c r="BK223" s="160">
        <f>SUMPRODUCT((BJ$3=المنصرف!$E$3:$E$717)*1,('بيان العهد والتسويات'!$C223=المنصرف!$C$3:$C$717)*1,المنصرف!$J$3:$J$717)</f>
        <v>0</v>
      </c>
      <c r="BL223" s="160">
        <f>SUMPRODUCT((BL$3=المنصرف!$E$3:$E$717)*1,('بيان العهد والتسويات'!$C223=المنصرف!$C$3:$C$717)*1,المنصرف!$G$3:$G$717)</f>
        <v>0</v>
      </c>
      <c r="BM223" s="160">
        <f>SUMPRODUCT((BL$3=المنصرف!$E$3:$E$717)*1,('بيان العهد والتسويات'!$C223=المنصرف!$C$3:$C$717)*1,المنصرف!$J$3:$J$717)</f>
        <v>0</v>
      </c>
      <c r="BN223" s="160">
        <f>SUMPRODUCT((BN$3=المنصرف!$E$3:$E$717)*1,('بيان العهد والتسويات'!$C223=المنصرف!$C$3:$C$717)*1,المنصرف!$G$3:$G$717)</f>
        <v>0</v>
      </c>
      <c r="BO223" s="160">
        <f>SUMPRODUCT((BN$3=المنصرف!$E$3:$E$717)*1,('بيان العهد والتسويات'!$C223=المنصرف!$C$3:$C$717)*1,المنصرف!$J$3:$J$717)</f>
        <v>0</v>
      </c>
      <c r="BP223" s="160">
        <f>SUMPRODUCT((BP$3=المنصرف!$E$3:$E$717)*1,('بيان العهد والتسويات'!$C223=المنصرف!$C$3:$C$717)*1,المنصرف!$G$3:$G$717)</f>
        <v>0</v>
      </c>
      <c r="BQ223" s="160">
        <f>SUMPRODUCT((BP$3=المنصرف!$E$3:$E$717)*1,('بيان العهد والتسويات'!$C223=المنصرف!$C$3:$C$717)*1,المنصرف!$J$3:$J$717)</f>
        <v>0</v>
      </c>
      <c r="BR223" s="160">
        <f>SUMPRODUCT((BR$3=المنصرف!$E$3:$E$717)*1,('بيان العهد والتسويات'!$C223=المنصرف!$C$3:$C$717)*1,المنصرف!$G$3:$G$717)</f>
        <v>0</v>
      </c>
      <c r="BS223" s="160">
        <f>SUMPRODUCT((BR$3=المنصرف!$E$3:$E$717)*1,('بيان العهد والتسويات'!$C223=المنصرف!$C$3:$C$717)*1,المنصرف!$J$3:$J$717)</f>
        <v>0</v>
      </c>
      <c r="BT223" s="160">
        <f>SUMPRODUCT((BT$3=المنصرف!$E$3:$E$717)*1,('بيان العهد والتسويات'!$C223=المنصرف!$C$3:$C$717)*1,المنصرف!$G$3:$G$717)</f>
        <v>0</v>
      </c>
      <c r="BU223" s="160">
        <f>SUMPRODUCT((BT$3=المنصرف!$E$3:$E$717)*1,('بيان العهد والتسويات'!$C223=المنصرف!$C$3:$C$717)*1,المنصرف!$J$3:$J$717)</f>
        <v>0</v>
      </c>
      <c r="BV223" s="160">
        <f>SUMPRODUCT((BV$3=المنصرف!$E$3:$E$717)*1,('بيان العهد والتسويات'!$C223=المنصرف!$C$3:$C$717)*1,المنصرف!$G$3:$G$717)</f>
        <v>0</v>
      </c>
      <c r="BW223" s="160">
        <f>SUMPRODUCT((BV$3=المنصرف!$E$3:$E$717)*1,('بيان العهد والتسويات'!$C223=المنصرف!$C$3:$C$717)*1,المنصرف!$J$3:$J$717)</f>
        <v>0</v>
      </c>
      <c r="BX223" s="160">
        <f>SUMPRODUCT((BX$3=المنصرف!$E$3:$E$717)*1,('بيان العهد والتسويات'!$C223=المنصرف!$C$3:$C$717)*1,المنصرف!$G$3:$G$717)</f>
        <v>0</v>
      </c>
      <c r="BY223" s="160">
        <f>SUMPRODUCT((BX$3=المنصرف!$E$3:$E$717)*1,('بيان العهد والتسويات'!$C223=المنصرف!$C$3:$C$717)*1,المنصرف!$J$3:$J$717)</f>
        <v>0</v>
      </c>
      <c r="BZ223" s="160">
        <f>SUMPRODUCT((BZ$3=المنصرف!$E$3:$E$717)*1,('بيان العهد والتسويات'!$C223=المنصرف!$C$3:$C$717)*1,المنصرف!$G$3:$G$717)</f>
        <v>0</v>
      </c>
      <c r="CA223" s="160">
        <f>SUMPRODUCT((BZ$3=المنصرف!$E$3:$E$717)*1,('بيان العهد والتسويات'!$C223=المنصرف!$C$3:$C$717)*1,المنصرف!$J$3:$J$717)</f>
        <v>0</v>
      </c>
      <c r="CB223" s="160">
        <f>SUMPRODUCT((CB$3=المنصرف!$E$3:$E$717)*1,('بيان العهد والتسويات'!$C223=المنصرف!$C$3:$C$717)*1,المنصرف!$G$3:$G$717)</f>
        <v>0</v>
      </c>
      <c r="CC223" s="160">
        <f>SUMPRODUCT((CB$3=المنصرف!$E$3:$E$717)*1,('بيان العهد والتسويات'!$C223=المنصرف!$C$3:$C$717)*1,المنصرف!$J$3:$J$717)</f>
        <v>0</v>
      </c>
      <c r="CD223" s="160">
        <f>SUMPRODUCT((CD$3=المنصرف!$E$3:$E$717)*1,('بيان العهد والتسويات'!$C223=المنصرف!$C$3:$C$717)*1,المنصرف!$G$3:$G$717)</f>
        <v>0</v>
      </c>
      <c r="CE223" s="160">
        <f>SUMPRODUCT((CD$3=المنصرف!$E$3:$E$717)*1,('بيان العهد والتسويات'!$C223=المنصرف!$C$3:$C$717)*1,المنصرف!$J$3:$J$717)</f>
        <v>0</v>
      </c>
      <c r="CF223" s="160">
        <f>SUMPRODUCT((CF$3=المنصرف!$E$3:$E$717)*1,('بيان العهد والتسويات'!$C223=المنصرف!$C$3:$C$717)*1,المنصرف!$G$3:$G$717)</f>
        <v>0</v>
      </c>
      <c r="CG223" s="160">
        <f>SUMPRODUCT((CF$3=المنصرف!$E$3:$E$717)*1,('بيان العهد والتسويات'!$C223=المنصرف!$C$3:$C$717)*1,المنصرف!$J$3:$J$717)</f>
        <v>0</v>
      </c>
      <c r="CH223" s="160">
        <f>SUMPRODUCT((CH$3=المنصرف!$E$3:$E$717)*1,('بيان العهد والتسويات'!$C223=المنصرف!$C$3:$C$717)*1,المنصرف!$G$3:$G$717)</f>
        <v>0</v>
      </c>
      <c r="CI223" s="160">
        <f>SUMPRODUCT((CH$3=المنصرف!$E$3:$E$717)*1,('بيان العهد والتسويات'!$C223=المنصرف!$C$3:$C$717)*1,المنصرف!$J$3:$J$717)</f>
        <v>0</v>
      </c>
      <c r="CJ223" s="160">
        <f>SUMPRODUCT((CJ$3=المنصرف!$E$3:$E$717)*1,('بيان العهد والتسويات'!$C223=المنصرف!$C$3:$C$717)*1,المنصرف!$G$3:$G$717)</f>
        <v>0</v>
      </c>
      <c r="CK223" s="160">
        <f>SUMPRODUCT((CJ$3=المنصرف!$E$3:$E$717)*1,('بيان العهد والتسويات'!$C223=المنصرف!$C$3:$C$717)*1,المنصرف!$J$3:$J$717)</f>
        <v>0</v>
      </c>
      <c r="CL223" s="160">
        <f>SUMPRODUCT((CL$3=المنصرف!$E$3:$E$717)*1,('بيان العهد والتسويات'!$C223=المنصرف!$C$3:$C$717)*1,المنصرف!$G$3:$G$717)</f>
        <v>0</v>
      </c>
      <c r="CM223" s="160">
        <f>SUMPRODUCT((CL$3=المنصرف!$E$3:$E$717)*1,('بيان العهد والتسويات'!$C223=المنصرف!$C$3:$C$717)*1,المنصرف!$J$3:$J$717)</f>
        <v>0</v>
      </c>
      <c r="CN223" s="160">
        <f>SUMPRODUCT((CN$3=المنصرف!$E$3:$E$717)*1,('بيان العهد والتسويات'!$C223=المنصرف!$C$3:$C$717)*1,المنصرف!$G$3:$G$717)</f>
        <v>0</v>
      </c>
      <c r="CO223" s="160">
        <f>SUMPRODUCT((CN$3=المنصرف!$E$3:$E$717)*1,('بيان العهد والتسويات'!$C223=المنصرف!$C$3:$C$717)*1,المنصرف!$J$3:$J$717)</f>
        <v>0</v>
      </c>
      <c r="CP223" s="160">
        <f>SUMPRODUCT((CP$3=المنصرف!$E$3:$E$717)*1,('بيان العهد والتسويات'!$C223=المنصرف!$C$3:$C$717)*1,المنصرف!$G$3:$G$717)</f>
        <v>0</v>
      </c>
      <c r="CQ223" s="160">
        <f>SUMPRODUCT((CP$3=المنصرف!$E$3:$E$717)*1,('بيان العهد والتسويات'!$C223=المنصرف!$C$3:$C$717)*1,المنصرف!$J$3:$J$717)</f>
        <v>0</v>
      </c>
      <c r="CR223" s="160">
        <f>SUMPRODUCT((CR$3=المنصرف!$E$3:$E$717)*1,('بيان العهد والتسويات'!$C223=المنصرف!$C$3:$C$717)*1,المنصرف!$G$3:$G$717)</f>
        <v>0</v>
      </c>
      <c r="CS223" s="160">
        <f>SUMPRODUCT((CR$3=المنصرف!$E$3:$E$717)*1,('بيان العهد والتسويات'!$C223=المنصرف!$C$3:$C$717)*1,المنصرف!$J$3:$J$717)</f>
        <v>0</v>
      </c>
      <c r="CT223" s="160">
        <f>SUMPRODUCT((CT$3=المنصرف!$E$3:$E$717)*1,('بيان العهد والتسويات'!$C223=المنصرف!$C$3:$C$717)*1,المنصرف!$G$3:$G$717)</f>
        <v>0</v>
      </c>
      <c r="CU223" s="160">
        <f>SUMPRODUCT((CT$3=المنصرف!$E$3:$E$717)*1,('بيان العهد والتسويات'!$C223=المنصرف!$C$3:$C$717)*1,المنصرف!$J$3:$J$717)</f>
        <v>0</v>
      </c>
      <c r="CV223" s="160">
        <f>SUMPRODUCT((CV$3=المنصرف!$E$3:$E$717)*1,('بيان العهد والتسويات'!$C223=المنصرف!$C$3:$C$717)*1,المنصرف!$G$3:$G$717)</f>
        <v>0</v>
      </c>
      <c r="CW223" s="160">
        <f>SUMPRODUCT((CV$3=المنصرف!$E$3:$E$717)*1,('بيان العهد والتسويات'!$C223=المنصرف!$C$3:$C$717)*1,المنصرف!$J$3:$J$717)</f>
        <v>0</v>
      </c>
      <c r="CX223" s="160">
        <f>SUMPRODUCT((CX$3=المنصرف!$E$3:$E$717)*1,('بيان العهد والتسويات'!$C223=المنصرف!$C$3:$C$717)*1,المنصرف!$G$3:$G$717)</f>
        <v>0</v>
      </c>
      <c r="CY223" s="160">
        <f>SUMPRODUCT((CX$3=المنصرف!$E$3:$E$717)*1,('بيان العهد والتسويات'!$C223=المنصرف!$C$3:$C$717)*1,المنصرف!$J$3:$J$717)</f>
        <v>0</v>
      </c>
      <c r="CZ223" s="160">
        <f>SUMPRODUCT((CZ$3=المنصرف!$E$3:$E$717)*1,('بيان العهد والتسويات'!$C223=المنصرف!$C$3:$C$717)*1,المنصرف!$G$3:$G$717)</f>
        <v>0</v>
      </c>
      <c r="DA223" s="160">
        <f>SUMPRODUCT((CZ$3=المنصرف!$E$3:$E$717)*1,('بيان العهد والتسويات'!$C223=المنصرف!$C$3:$C$717)*1,المنصرف!$J$3:$J$717)</f>
        <v>0</v>
      </c>
    </row>
    <row r="224" spans="3:105" ht="20.25" x14ac:dyDescent="0.15">
      <c r="C224" s="134">
        <v>46056</v>
      </c>
      <c r="D224" s="121">
        <f>SUMPRODUCT(($D$3=المنصرف!$E$3:$E$717)*1,('بيان العهد والتسويات'!$C224=المنصرف!$C$3:$C$717)*1,المنصرف!$G$3:$G$717)</f>
        <v>0</v>
      </c>
      <c r="E224" s="122">
        <f>SUMPRODUCT(($D$3=المنصرف!$E$3:$E$717)*1,('بيان العهد والتسويات'!$C224=المنصرف!$C$3:$C$717)*1,المنصرف!$J$3:$J$717)</f>
        <v>0</v>
      </c>
      <c r="F224" s="124">
        <f>SUMPRODUCT(($F$3=المنصرف!$E$3:$E$717)*1,('بيان العهد والتسويات'!$C224=المنصرف!$C$3:$C$717)*1,المنصرف!$G$3:$G$717)</f>
        <v>0</v>
      </c>
      <c r="G224" s="123">
        <f>SUMPRODUCT(($F$3=المنصرف!$E$3:$E$717)*1,('بيان العهد والتسويات'!$C224=المنصرف!$C$3:$C$717)*1,المنصرف!$J$3:$J$717)</f>
        <v>0</v>
      </c>
      <c r="H224" s="121">
        <f>SUMPRODUCT(($H$3=المنصرف!$E$3:$E$717)*1,('بيان العهد والتسويات'!$C224=المنصرف!$C$3:$C$717)*1,المنصرف!$G$3:$G$717)</f>
        <v>0</v>
      </c>
      <c r="I224" s="122">
        <f>SUMPRODUCT(($H$3=المنصرف!$E$3:$E$717)*1,('بيان العهد والتسويات'!$C224=المنصرف!$C$3:$C$717)*1,المنصرف!$J$3:$J$717)</f>
        <v>0</v>
      </c>
      <c r="J224" s="124">
        <f>SUMPRODUCT(($J$3=المنصرف!$E$3:$E$717)*1,('بيان العهد والتسويات'!$C224=المنصرف!$C$3:$C$717)*1,المنصرف!$G$3:$G$717)</f>
        <v>0</v>
      </c>
      <c r="K224" s="123">
        <f>SUMPRODUCT(($J$3=المنصرف!$E$3:$E$717)*1,('بيان العهد والتسويات'!$C224=المنصرف!$C$3:$C$717)*1,المنصرف!$J$3:$J$717)</f>
        <v>0</v>
      </c>
      <c r="L224" s="121">
        <f>SUMPRODUCT(($L$3=المنصرف!$E$3:$E$717)*1,('بيان العهد والتسويات'!$C224=المنصرف!$C$3:$C$717)*1,المنصرف!$G$3:$G$717)</f>
        <v>0</v>
      </c>
      <c r="M224" s="122">
        <f>SUMPRODUCT(($L$3=المنصرف!$E$3:$E$717)*1,('بيان العهد والتسويات'!$C224=المنصرف!$C$3:$C$717)*1,المنصرف!$J$3:$J$717)</f>
        <v>0</v>
      </c>
      <c r="N224" s="124">
        <f>SUMPRODUCT(($N$3=المنصرف!$E$3:$E$717)*1,('بيان العهد والتسويات'!$C224=المنصرف!$C$3:$C$717)*1,المنصرف!$G$3:$G$717)</f>
        <v>0</v>
      </c>
      <c r="O224" s="123">
        <f>SUMPRODUCT(($N$3=المنصرف!$E$3:$E$717)*1,('بيان العهد والتسويات'!$C224=المنصرف!$C$3:$C$717)*1,المنصرف!$J$3:$J$717)</f>
        <v>0</v>
      </c>
      <c r="P224" s="121">
        <f>SUMPRODUCT(($P$3=المنصرف!$E$3:$E$717)*1,('بيان العهد والتسويات'!$C224=المنصرف!$C$3:$C$717)*1,المنصرف!$G$3:$G$717)</f>
        <v>0</v>
      </c>
      <c r="Q224" s="122">
        <f>SUMPRODUCT(($P$3=المنصرف!$E$3:$E$717)*1,('بيان العهد والتسويات'!$C224=المنصرف!$C$3:$C$717)*1,المنصرف!$J$3:$J$717)</f>
        <v>0</v>
      </c>
      <c r="R224" s="124">
        <f>SUMPRODUCT(($R$3=المنصرف!$E$3:$E$717)*1,('بيان العهد والتسويات'!$C224=المنصرف!$C$3:$C$717)*1,المنصرف!$G$3:$G$717)</f>
        <v>0</v>
      </c>
      <c r="S224" s="123">
        <f>SUMPRODUCT(($R$3=المنصرف!$E$3:$E$717)*1,('بيان العهد والتسويات'!$C224=المنصرف!$C$3:$C$717)*1,المنصرف!$J$3:$J$717)</f>
        <v>0</v>
      </c>
      <c r="T224" s="121">
        <f>SUMPRODUCT(($T$3=المنصرف!$E$3:$E$717)*1,('بيان العهد والتسويات'!$C224=المنصرف!$C$3:$C$717)*1,المنصرف!$G$3:$G$717)</f>
        <v>0</v>
      </c>
      <c r="U224" s="122">
        <f>SUMPRODUCT(($T$3=المنصرف!$E$3:$E$717)*1,('بيان العهد والتسويات'!$C224=المنصرف!$C$3:$C$717)*1,المنصرف!$J$3:$J$717)</f>
        <v>0</v>
      </c>
      <c r="V224" s="124">
        <f>SUMPRODUCT(($V$3=المنصرف!$E$3:$E$717)*1,('بيان العهد والتسويات'!$C224=المنصرف!$C$3:$C$717)*1,المنصرف!$G$3:$G$717)</f>
        <v>0</v>
      </c>
      <c r="W224" s="123">
        <f>SUMPRODUCT(($V$3=المنصرف!$E$3:$E$717)*1,('بيان العهد والتسويات'!$C224=المنصرف!$C$3:$C$717)*1,المنصرف!$J$3:$J$717)</f>
        <v>0</v>
      </c>
      <c r="X224" s="121">
        <f>SUMPRODUCT(($X$3=المنصرف!$E$3:$E$717)*1,('بيان العهد والتسويات'!$C224=المنصرف!$C$3:$C$717)*1,المنصرف!$G$3:$G$717)</f>
        <v>0</v>
      </c>
      <c r="Y224" s="122">
        <f>SUMPRODUCT(($X$3=المنصرف!$E$3:$E$717)*1,('بيان العهد والتسويات'!$C224=المنصرف!$C$3:$C$717)*1,المنصرف!$J$3:$J$717)</f>
        <v>0</v>
      </c>
      <c r="Z224" s="124">
        <f>SUMPRODUCT(($Z$3=المنصرف!$E$3:$E$717)*1,('بيان العهد والتسويات'!$C224=المنصرف!$C$3:$C$717)*1,المنصرف!$G$3:$G$717)</f>
        <v>0</v>
      </c>
      <c r="AA224" s="123">
        <f>SUMPRODUCT(($Z$3=المنصرف!$E$3:$E$717)*1,('بيان العهد والتسويات'!$C224=المنصرف!$C$3:$C$717)*1,المنصرف!$J$3:$J$717)</f>
        <v>0</v>
      </c>
      <c r="AB224" s="121">
        <f>SUMPRODUCT(($AB$3=المنصرف!$E$3:$E$717)*1,('بيان العهد والتسويات'!$C224=المنصرف!$C$3:$C$717)*1,المنصرف!$G$3:$G$717)</f>
        <v>0</v>
      </c>
      <c r="AC224" s="122">
        <f>SUMPRODUCT(($AB$3=المنصرف!$E$3:$E$717)*1,('بيان العهد والتسويات'!$C224=المنصرف!$C$3:$C$717)*1,المنصرف!$J$3:$J$717)</f>
        <v>0</v>
      </c>
      <c r="AD224" s="124">
        <f>SUMPRODUCT(($AD$3=المنصرف!$E$3:$E$717)*1,('بيان العهد والتسويات'!$C224=المنصرف!$C$3:$C$717)*1,المنصرف!$G$3:$G$717)</f>
        <v>0</v>
      </c>
      <c r="AE224" s="123">
        <f>SUMPRODUCT(($AD$3=المنصرف!$E$3:$E$717)*1,('بيان العهد والتسويات'!$C224=المنصرف!$C$3:$C$717)*1,المنصرف!$J$3:$J$717)</f>
        <v>0</v>
      </c>
      <c r="AF224" s="121">
        <f>SUMPRODUCT(($AF$3=المنصرف!$E$3:$E$717)*1,('بيان العهد والتسويات'!$C224=المنصرف!$C$3:$C$717)*1,المنصرف!$G$3:$G$717)</f>
        <v>0</v>
      </c>
      <c r="AG224" s="122">
        <f>SUMPRODUCT(($AF$3=المنصرف!$E$3:$E$717)*1,('بيان العهد والتسويات'!$C224=المنصرف!$C$3:$C$717)*1,المنصرف!$J$3:$J$717)</f>
        <v>0</v>
      </c>
      <c r="AH224" s="124">
        <f>SUMPRODUCT(($AH$3=المنصرف!$E$3:$E$717)*1,('بيان العهد والتسويات'!$C224=المنصرف!$C$3:$C$717)*1,المنصرف!$G$3:$G$717)</f>
        <v>0</v>
      </c>
      <c r="AI224" s="123">
        <f>SUMPRODUCT(($AH$3=المنصرف!$E$3:$E$717)*1,('بيان العهد والتسويات'!$C224=المنصرف!$C$3:$C$717)*1,المنصرف!$J$3:$J$717)</f>
        <v>0</v>
      </c>
      <c r="AJ224" s="145">
        <f>SUMPRODUCT((AJ$3=المنصرف!$E$3:$E$717)*1,('بيان العهد والتسويات'!$C224=المنصرف!$C$3:$C$717)*1,المنصرف!$G$3:$G$717)</f>
        <v>0</v>
      </c>
      <c r="AK224" s="145">
        <f>SUMPRODUCT((AJ$3=المنصرف!$E$3:$E$717)*1,('بيان العهد والتسويات'!$C224=المنصرف!$C$3:$C$717)*1,المنصرف!$J$3:$J$717)</f>
        <v>0</v>
      </c>
      <c r="AL224" s="161">
        <f>SUMPRODUCT((AL$3=المنصرف!$E$3:$E$717)*1,('بيان العهد والتسويات'!$C224=المنصرف!$C$3:$C$717)*1,المنصرف!$G$3:$G$717)</f>
        <v>0</v>
      </c>
      <c r="AM224" s="161">
        <f>SUMPRODUCT((AL$3=المنصرف!$E$3:$E$717)*1,('بيان العهد والتسويات'!$C224=المنصرف!$C$3:$C$717)*1,المنصرف!$J$3:$J$717)</f>
        <v>0</v>
      </c>
      <c r="AN224" s="160">
        <f>SUMPRODUCT((AN$3=المنصرف!$E$3:$E$717)*1,('بيان العهد والتسويات'!$C224=المنصرف!$C$3:$C$717)*1,المنصرف!$G$3:$G$717)</f>
        <v>0</v>
      </c>
      <c r="AO224" s="160">
        <f>SUMPRODUCT((AN$3=المنصرف!$E$3:$E$717)*1,('بيان العهد والتسويات'!$C224=المنصرف!$C$3:$C$717)*1,المنصرف!$J$3:$J$717)</f>
        <v>0</v>
      </c>
      <c r="AP224" s="160">
        <f>SUMPRODUCT((AP$3=المنصرف!$E$3:$E$717)*1,('بيان العهد والتسويات'!$C224=المنصرف!$C$3:$C$717)*1,المنصرف!$G$3:$G$717)</f>
        <v>0</v>
      </c>
      <c r="AQ224" s="160">
        <f>SUMPRODUCT((AP$3=المنصرف!$E$3:$E$717)*1,('بيان العهد والتسويات'!$C224=المنصرف!$C$3:$C$717)*1,المنصرف!$J$3:$J$717)</f>
        <v>0</v>
      </c>
      <c r="AR224" s="160">
        <f>SUMPRODUCT((AR$3=المنصرف!$E$3:$E$717)*1,('بيان العهد والتسويات'!$C224=المنصرف!$C$3:$C$717)*1,المنصرف!$G$3:$G$717)</f>
        <v>0</v>
      </c>
      <c r="AS224" s="160">
        <f>SUMPRODUCT((AR$3=المنصرف!$E$3:$E$717)*1,('بيان العهد والتسويات'!$C224=المنصرف!$C$3:$C$717)*1,المنصرف!$J$3:$J$717)</f>
        <v>0</v>
      </c>
      <c r="AT224" s="160">
        <f>SUMPRODUCT((AT$3=المنصرف!$E$3:$E$717)*1,('بيان العهد والتسويات'!$C224=المنصرف!$C$3:$C$717)*1,المنصرف!$G$3:$G$717)</f>
        <v>0</v>
      </c>
      <c r="AU224" s="160">
        <f>SUMPRODUCT((AT$3=المنصرف!$E$3:$E$717)*1,('بيان العهد والتسويات'!$C224=المنصرف!$C$3:$C$717)*1,المنصرف!$J$3:$J$717)</f>
        <v>0</v>
      </c>
      <c r="AV224" s="160">
        <f>SUMPRODUCT((AV$3=المنصرف!$E$3:$E$717)*1,('بيان العهد والتسويات'!$C224=المنصرف!$C$3:$C$717)*1,المنصرف!$G$3:$G$717)</f>
        <v>0</v>
      </c>
      <c r="AW224" s="160">
        <f>SUMPRODUCT((AV$3=المنصرف!$E$3:$E$717)*1,('بيان العهد والتسويات'!$C224=المنصرف!$C$3:$C$717)*1,المنصرف!$J$3:$J$717)</f>
        <v>0</v>
      </c>
      <c r="AX224" s="160">
        <f>SUMPRODUCT((AX$3=المنصرف!$E$3:$E$717)*1,('بيان العهد والتسويات'!$C224=المنصرف!$C$3:$C$717)*1,المنصرف!$G$3:$G$717)</f>
        <v>0</v>
      </c>
      <c r="AY224" s="160">
        <f>SUMPRODUCT((AX$3=المنصرف!$E$3:$E$717)*1,('بيان العهد والتسويات'!$C224=المنصرف!$C$3:$C$717)*1,المنصرف!$J$3:$J$717)</f>
        <v>0</v>
      </c>
      <c r="AZ224" s="160">
        <f>SUMPRODUCT((AZ$3=المنصرف!$E$3:$E$717)*1,('بيان العهد والتسويات'!$C224=المنصرف!$C$3:$C$717)*1,المنصرف!$G$3:$G$717)</f>
        <v>0</v>
      </c>
      <c r="BA224" s="160">
        <f>SUMPRODUCT((AZ$3=المنصرف!$E$3:$E$717)*1,('بيان العهد والتسويات'!$C224=المنصرف!$C$3:$C$717)*1,المنصرف!$J$3:$J$717)</f>
        <v>0</v>
      </c>
      <c r="BB224" s="160">
        <f>SUMPRODUCT((BB$3=المنصرف!$E$3:$E$717)*1,('بيان العهد والتسويات'!$C224=المنصرف!$C$3:$C$717)*1,المنصرف!$G$3:$G$717)</f>
        <v>0</v>
      </c>
      <c r="BC224" s="160">
        <f>SUMPRODUCT((BB$3=المنصرف!$E$3:$E$717)*1,('بيان العهد والتسويات'!$C224=المنصرف!$C$3:$C$717)*1,المنصرف!$J$3:$J$717)</f>
        <v>0</v>
      </c>
      <c r="BD224" s="160">
        <f>SUMPRODUCT((BD$3=المنصرف!$E$3:$E$717)*1,('بيان العهد والتسويات'!$C224=المنصرف!$C$3:$C$717)*1,المنصرف!$G$3:$G$717)</f>
        <v>0</v>
      </c>
      <c r="BE224" s="160">
        <f>SUMPRODUCT((BD$3=المنصرف!$E$3:$E$717)*1,('بيان العهد والتسويات'!$C224=المنصرف!$C$3:$C$717)*1,المنصرف!$J$3:$J$717)</f>
        <v>0</v>
      </c>
      <c r="BF224" s="160">
        <f>SUMPRODUCT((BF$3=المنصرف!$E$3:$E$717)*1,('بيان العهد والتسويات'!$C224=المنصرف!$C$3:$C$717)*1,المنصرف!$G$3:$G$717)</f>
        <v>0</v>
      </c>
      <c r="BG224" s="160">
        <f>SUMPRODUCT((BF$3=المنصرف!$E$3:$E$717)*1,('بيان العهد والتسويات'!$C224=المنصرف!$C$3:$C$717)*1,المنصرف!$J$3:$J$717)</f>
        <v>0</v>
      </c>
      <c r="BH224" s="160">
        <f>SUMPRODUCT((BH$3=المنصرف!$E$3:$E$717)*1,('بيان العهد والتسويات'!$C224=المنصرف!$C$3:$C$717)*1,المنصرف!$G$3:$G$717)</f>
        <v>0</v>
      </c>
      <c r="BI224" s="160">
        <f>SUMPRODUCT((BH$3=المنصرف!$E$3:$E$717)*1,('بيان العهد والتسويات'!$C224=المنصرف!$C$3:$C$717)*1,المنصرف!$J$3:$J$717)</f>
        <v>0</v>
      </c>
      <c r="BJ224" s="160">
        <f>SUMPRODUCT((BJ$3=المنصرف!$E$3:$E$717)*1,('بيان العهد والتسويات'!$C224=المنصرف!$C$3:$C$717)*1,المنصرف!$G$3:$G$717)</f>
        <v>0</v>
      </c>
      <c r="BK224" s="160">
        <f>SUMPRODUCT((BJ$3=المنصرف!$E$3:$E$717)*1,('بيان العهد والتسويات'!$C224=المنصرف!$C$3:$C$717)*1,المنصرف!$J$3:$J$717)</f>
        <v>0</v>
      </c>
      <c r="BL224" s="160">
        <f>SUMPRODUCT((BL$3=المنصرف!$E$3:$E$717)*1,('بيان العهد والتسويات'!$C224=المنصرف!$C$3:$C$717)*1,المنصرف!$G$3:$G$717)</f>
        <v>0</v>
      </c>
      <c r="BM224" s="160">
        <f>SUMPRODUCT((BL$3=المنصرف!$E$3:$E$717)*1,('بيان العهد والتسويات'!$C224=المنصرف!$C$3:$C$717)*1,المنصرف!$J$3:$J$717)</f>
        <v>0</v>
      </c>
      <c r="BN224" s="160">
        <f>SUMPRODUCT((BN$3=المنصرف!$E$3:$E$717)*1,('بيان العهد والتسويات'!$C224=المنصرف!$C$3:$C$717)*1,المنصرف!$G$3:$G$717)</f>
        <v>0</v>
      </c>
      <c r="BO224" s="160">
        <f>SUMPRODUCT((BN$3=المنصرف!$E$3:$E$717)*1,('بيان العهد والتسويات'!$C224=المنصرف!$C$3:$C$717)*1,المنصرف!$J$3:$J$717)</f>
        <v>0</v>
      </c>
      <c r="BP224" s="160">
        <f>SUMPRODUCT((BP$3=المنصرف!$E$3:$E$717)*1,('بيان العهد والتسويات'!$C224=المنصرف!$C$3:$C$717)*1,المنصرف!$G$3:$G$717)</f>
        <v>0</v>
      </c>
      <c r="BQ224" s="160">
        <f>SUMPRODUCT((BP$3=المنصرف!$E$3:$E$717)*1,('بيان العهد والتسويات'!$C224=المنصرف!$C$3:$C$717)*1,المنصرف!$J$3:$J$717)</f>
        <v>0</v>
      </c>
      <c r="BR224" s="160">
        <f>SUMPRODUCT((BR$3=المنصرف!$E$3:$E$717)*1,('بيان العهد والتسويات'!$C224=المنصرف!$C$3:$C$717)*1,المنصرف!$G$3:$G$717)</f>
        <v>0</v>
      </c>
      <c r="BS224" s="160">
        <f>SUMPRODUCT((BR$3=المنصرف!$E$3:$E$717)*1,('بيان العهد والتسويات'!$C224=المنصرف!$C$3:$C$717)*1,المنصرف!$J$3:$J$717)</f>
        <v>0</v>
      </c>
      <c r="BT224" s="160">
        <f>SUMPRODUCT((BT$3=المنصرف!$E$3:$E$717)*1,('بيان العهد والتسويات'!$C224=المنصرف!$C$3:$C$717)*1,المنصرف!$G$3:$G$717)</f>
        <v>0</v>
      </c>
      <c r="BU224" s="160">
        <f>SUMPRODUCT((BT$3=المنصرف!$E$3:$E$717)*1,('بيان العهد والتسويات'!$C224=المنصرف!$C$3:$C$717)*1,المنصرف!$J$3:$J$717)</f>
        <v>0</v>
      </c>
      <c r="BV224" s="160">
        <f>SUMPRODUCT((BV$3=المنصرف!$E$3:$E$717)*1,('بيان العهد والتسويات'!$C224=المنصرف!$C$3:$C$717)*1,المنصرف!$G$3:$G$717)</f>
        <v>0</v>
      </c>
      <c r="BW224" s="160">
        <f>SUMPRODUCT((BV$3=المنصرف!$E$3:$E$717)*1,('بيان العهد والتسويات'!$C224=المنصرف!$C$3:$C$717)*1,المنصرف!$J$3:$J$717)</f>
        <v>0</v>
      </c>
      <c r="BX224" s="160">
        <f>SUMPRODUCT((BX$3=المنصرف!$E$3:$E$717)*1,('بيان العهد والتسويات'!$C224=المنصرف!$C$3:$C$717)*1,المنصرف!$G$3:$G$717)</f>
        <v>0</v>
      </c>
      <c r="BY224" s="160">
        <f>SUMPRODUCT((BX$3=المنصرف!$E$3:$E$717)*1,('بيان العهد والتسويات'!$C224=المنصرف!$C$3:$C$717)*1,المنصرف!$J$3:$J$717)</f>
        <v>0</v>
      </c>
      <c r="BZ224" s="160">
        <f>SUMPRODUCT((BZ$3=المنصرف!$E$3:$E$717)*1,('بيان العهد والتسويات'!$C224=المنصرف!$C$3:$C$717)*1,المنصرف!$G$3:$G$717)</f>
        <v>0</v>
      </c>
      <c r="CA224" s="160">
        <f>SUMPRODUCT((BZ$3=المنصرف!$E$3:$E$717)*1,('بيان العهد والتسويات'!$C224=المنصرف!$C$3:$C$717)*1,المنصرف!$J$3:$J$717)</f>
        <v>0</v>
      </c>
      <c r="CB224" s="160">
        <f>SUMPRODUCT((CB$3=المنصرف!$E$3:$E$717)*1,('بيان العهد والتسويات'!$C224=المنصرف!$C$3:$C$717)*1,المنصرف!$G$3:$G$717)</f>
        <v>0</v>
      </c>
      <c r="CC224" s="160">
        <f>SUMPRODUCT((CB$3=المنصرف!$E$3:$E$717)*1,('بيان العهد والتسويات'!$C224=المنصرف!$C$3:$C$717)*1,المنصرف!$J$3:$J$717)</f>
        <v>0</v>
      </c>
      <c r="CD224" s="160">
        <f>SUMPRODUCT((CD$3=المنصرف!$E$3:$E$717)*1,('بيان العهد والتسويات'!$C224=المنصرف!$C$3:$C$717)*1,المنصرف!$G$3:$G$717)</f>
        <v>0</v>
      </c>
      <c r="CE224" s="160">
        <f>SUMPRODUCT((CD$3=المنصرف!$E$3:$E$717)*1,('بيان العهد والتسويات'!$C224=المنصرف!$C$3:$C$717)*1,المنصرف!$J$3:$J$717)</f>
        <v>0</v>
      </c>
      <c r="CF224" s="160">
        <f>SUMPRODUCT((CF$3=المنصرف!$E$3:$E$717)*1,('بيان العهد والتسويات'!$C224=المنصرف!$C$3:$C$717)*1,المنصرف!$G$3:$G$717)</f>
        <v>0</v>
      </c>
      <c r="CG224" s="160">
        <f>SUMPRODUCT((CF$3=المنصرف!$E$3:$E$717)*1,('بيان العهد والتسويات'!$C224=المنصرف!$C$3:$C$717)*1,المنصرف!$J$3:$J$717)</f>
        <v>0</v>
      </c>
      <c r="CH224" s="160">
        <f>SUMPRODUCT((CH$3=المنصرف!$E$3:$E$717)*1,('بيان العهد والتسويات'!$C224=المنصرف!$C$3:$C$717)*1,المنصرف!$G$3:$G$717)</f>
        <v>0</v>
      </c>
      <c r="CI224" s="160">
        <f>SUMPRODUCT((CH$3=المنصرف!$E$3:$E$717)*1,('بيان العهد والتسويات'!$C224=المنصرف!$C$3:$C$717)*1,المنصرف!$J$3:$J$717)</f>
        <v>0</v>
      </c>
      <c r="CJ224" s="160">
        <f>SUMPRODUCT((CJ$3=المنصرف!$E$3:$E$717)*1,('بيان العهد والتسويات'!$C224=المنصرف!$C$3:$C$717)*1,المنصرف!$G$3:$G$717)</f>
        <v>0</v>
      </c>
      <c r="CK224" s="160">
        <f>SUMPRODUCT((CJ$3=المنصرف!$E$3:$E$717)*1,('بيان العهد والتسويات'!$C224=المنصرف!$C$3:$C$717)*1,المنصرف!$J$3:$J$717)</f>
        <v>0</v>
      </c>
      <c r="CL224" s="160">
        <f>SUMPRODUCT((CL$3=المنصرف!$E$3:$E$717)*1,('بيان العهد والتسويات'!$C224=المنصرف!$C$3:$C$717)*1,المنصرف!$G$3:$G$717)</f>
        <v>0</v>
      </c>
      <c r="CM224" s="160">
        <f>SUMPRODUCT((CL$3=المنصرف!$E$3:$E$717)*1,('بيان العهد والتسويات'!$C224=المنصرف!$C$3:$C$717)*1,المنصرف!$J$3:$J$717)</f>
        <v>0</v>
      </c>
      <c r="CN224" s="160">
        <f>SUMPRODUCT((CN$3=المنصرف!$E$3:$E$717)*1,('بيان العهد والتسويات'!$C224=المنصرف!$C$3:$C$717)*1,المنصرف!$G$3:$G$717)</f>
        <v>0</v>
      </c>
      <c r="CO224" s="160">
        <f>SUMPRODUCT((CN$3=المنصرف!$E$3:$E$717)*1,('بيان العهد والتسويات'!$C224=المنصرف!$C$3:$C$717)*1,المنصرف!$J$3:$J$717)</f>
        <v>0</v>
      </c>
      <c r="CP224" s="160">
        <f>SUMPRODUCT((CP$3=المنصرف!$E$3:$E$717)*1,('بيان العهد والتسويات'!$C224=المنصرف!$C$3:$C$717)*1,المنصرف!$G$3:$G$717)</f>
        <v>0</v>
      </c>
      <c r="CQ224" s="160">
        <f>SUMPRODUCT((CP$3=المنصرف!$E$3:$E$717)*1,('بيان العهد والتسويات'!$C224=المنصرف!$C$3:$C$717)*1,المنصرف!$J$3:$J$717)</f>
        <v>0</v>
      </c>
      <c r="CR224" s="160">
        <f>SUMPRODUCT((CR$3=المنصرف!$E$3:$E$717)*1,('بيان العهد والتسويات'!$C224=المنصرف!$C$3:$C$717)*1,المنصرف!$G$3:$G$717)</f>
        <v>0</v>
      </c>
      <c r="CS224" s="160">
        <f>SUMPRODUCT((CR$3=المنصرف!$E$3:$E$717)*1,('بيان العهد والتسويات'!$C224=المنصرف!$C$3:$C$717)*1,المنصرف!$J$3:$J$717)</f>
        <v>0</v>
      </c>
      <c r="CT224" s="160">
        <f>SUMPRODUCT((CT$3=المنصرف!$E$3:$E$717)*1,('بيان العهد والتسويات'!$C224=المنصرف!$C$3:$C$717)*1,المنصرف!$G$3:$G$717)</f>
        <v>0</v>
      </c>
      <c r="CU224" s="160">
        <f>SUMPRODUCT((CT$3=المنصرف!$E$3:$E$717)*1,('بيان العهد والتسويات'!$C224=المنصرف!$C$3:$C$717)*1,المنصرف!$J$3:$J$717)</f>
        <v>0</v>
      </c>
      <c r="CV224" s="160">
        <f>SUMPRODUCT((CV$3=المنصرف!$E$3:$E$717)*1,('بيان العهد والتسويات'!$C224=المنصرف!$C$3:$C$717)*1,المنصرف!$G$3:$G$717)</f>
        <v>0</v>
      </c>
      <c r="CW224" s="160">
        <f>SUMPRODUCT((CV$3=المنصرف!$E$3:$E$717)*1,('بيان العهد والتسويات'!$C224=المنصرف!$C$3:$C$717)*1,المنصرف!$J$3:$J$717)</f>
        <v>0</v>
      </c>
      <c r="CX224" s="160">
        <f>SUMPRODUCT((CX$3=المنصرف!$E$3:$E$717)*1,('بيان العهد والتسويات'!$C224=المنصرف!$C$3:$C$717)*1,المنصرف!$G$3:$G$717)</f>
        <v>0</v>
      </c>
      <c r="CY224" s="160">
        <f>SUMPRODUCT((CX$3=المنصرف!$E$3:$E$717)*1,('بيان العهد والتسويات'!$C224=المنصرف!$C$3:$C$717)*1,المنصرف!$J$3:$J$717)</f>
        <v>0</v>
      </c>
      <c r="CZ224" s="160">
        <f>SUMPRODUCT((CZ$3=المنصرف!$E$3:$E$717)*1,('بيان العهد والتسويات'!$C224=المنصرف!$C$3:$C$717)*1,المنصرف!$G$3:$G$717)</f>
        <v>0</v>
      </c>
      <c r="DA224" s="160">
        <f>SUMPRODUCT((CZ$3=المنصرف!$E$3:$E$717)*1,('بيان العهد والتسويات'!$C224=المنصرف!$C$3:$C$717)*1,المنصرف!$J$3:$J$717)</f>
        <v>0</v>
      </c>
    </row>
    <row r="225" spans="3:105" ht="20.25" x14ac:dyDescent="0.15">
      <c r="C225" s="134">
        <v>46057</v>
      </c>
      <c r="D225" s="121">
        <f>SUMPRODUCT(($D$3=المنصرف!$E$3:$E$717)*1,('بيان العهد والتسويات'!$C225=المنصرف!$C$3:$C$717)*1,المنصرف!$G$3:$G$717)</f>
        <v>0</v>
      </c>
      <c r="E225" s="122">
        <f>SUMPRODUCT(($D$3=المنصرف!$E$3:$E$717)*1,('بيان العهد والتسويات'!$C225=المنصرف!$C$3:$C$717)*1,المنصرف!$J$3:$J$717)</f>
        <v>0</v>
      </c>
      <c r="F225" s="124">
        <f>SUMPRODUCT(($F$3=المنصرف!$E$3:$E$717)*1,('بيان العهد والتسويات'!$C225=المنصرف!$C$3:$C$717)*1,المنصرف!$G$3:$G$717)</f>
        <v>0</v>
      </c>
      <c r="G225" s="123">
        <f>SUMPRODUCT(($F$3=المنصرف!$E$3:$E$717)*1,('بيان العهد والتسويات'!$C225=المنصرف!$C$3:$C$717)*1,المنصرف!$J$3:$J$717)</f>
        <v>0</v>
      </c>
      <c r="H225" s="121">
        <f>SUMPRODUCT(($H$3=المنصرف!$E$3:$E$717)*1,('بيان العهد والتسويات'!$C225=المنصرف!$C$3:$C$717)*1,المنصرف!$G$3:$G$717)</f>
        <v>0</v>
      </c>
      <c r="I225" s="122">
        <f>SUMPRODUCT(($H$3=المنصرف!$E$3:$E$717)*1,('بيان العهد والتسويات'!$C225=المنصرف!$C$3:$C$717)*1,المنصرف!$J$3:$J$717)</f>
        <v>0</v>
      </c>
      <c r="J225" s="124">
        <f>SUMPRODUCT(($J$3=المنصرف!$E$3:$E$717)*1,('بيان العهد والتسويات'!$C225=المنصرف!$C$3:$C$717)*1,المنصرف!$G$3:$G$717)</f>
        <v>0</v>
      </c>
      <c r="K225" s="123">
        <f>SUMPRODUCT(($J$3=المنصرف!$E$3:$E$717)*1,('بيان العهد والتسويات'!$C225=المنصرف!$C$3:$C$717)*1,المنصرف!$J$3:$J$717)</f>
        <v>0</v>
      </c>
      <c r="L225" s="121">
        <f>SUMPRODUCT(($L$3=المنصرف!$E$3:$E$717)*1,('بيان العهد والتسويات'!$C225=المنصرف!$C$3:$C$717)*1,المنصرف!$G$3:$G$717)</f>
        <v>0</v>
      </c>
      <c r="M225" s="122">
        <f>SUMPRODUCT(($L$3=المنصرف!$E$3:$E$717)*1,('بيان العهد والتسويات'!$C225=المنصرف!$C$3:$C$717)*1,المنصرف!$J$3:$J$717)</f>
        <v>0</v>
      </c>
      <c r="N225" s="124">
        <f>SUMPRODUCT(($N$3=المنصرف!$E$3:$E$717)*1,('بيان العهد والتسويات'!$C225=المنصرف!$C$3:$C$717)*1,المنصرف!$G$3:$G$717)</f>
        <v>0</v>
      </c>
      <c r="O225" s="123">
        <f>SUMPRODUCT(($N$3=المنصرف!$E$3:$E$717)*1,('بيان العهد والتسويات'!$C225=المنصرف!$C$3:$C$717)*1,المنصرف!$J$3:$J$717)</f>
        <v>0</v>
      </c>
      <c r="P225" s="121">
        <f>SUMPRODUCT(($P$3=المنصرف!$E$3:$E$717)*1,('بيان العهد والتسويات'!$C225=المنصرف!$C$3:$C$717)*1,المنصرف!$G$3:$G$717)</f>
        <v>0</v>
      </c>
      <c r="Q225" s="122">
        <f>SUMPRODUCT(($P$3=المنصرف!$E$3:$E$717)*1,('بيان العهد والتسويات'!$C225=المنصرف!$C$3:$C$717)*1,المنصرف!$J$3:$J$717)</f>
        <v>0</v>
      </c>
      <c r="R225" s="124">
        <f>SUMPRODUCT(($R$3=المنصرف!$E$3:$E$717)*1,('بيان العهد والتسويات'!$C225=المنصرف!$C$3:$C$717)*1,المنصرف!$G$3:$G$717)</f>
        <v>0</v>
      </c>
      <c r="S225" s="123">
        <f>SUMPRODUCT(($R$3=المنصرف!$E$3:$E$717)*1,('بيان العهد والتسويات'!$C225=المنصرف!$C$3:$C$717)*1,المنصرف!$J$3:$J$717)</f>
        <v>0</v>
      </c>
      <c r="T225" s="121">
        <f>SUMPRODUCT(($T$3=المنصرف!$E$3:$E$717)*1,('بيان العهد والتسويات'!$C225=المنصرف!$C$3:$C$717)*1,المنصرف!$G$3:$G$717)</f>
        <v>0</v>
      </c>
      <c r="U225" s="122">
        <f>SUMPRODUCT(($T$3=المنصرف!$E$3:$E$717)*1,('بيان العهد والتسويات'!$C225=المنصرف!$C$3:$C$717)*1,المنصرف!$J$3:$J$717)</f>
        <v>0</v>
      </c>
      <c r="V225" s="124">
        <f>SUMPRODUCT(($V$3=المنصرف!$E$3:$E$717)*1,('بيان العهد والتسويات'!$C225=المنصرف!$C$3:$C$717)*1,المنصرف!$G$3:$G$717)</f>
        <v>0</v>
      </c>
      <c r="W225" s="123">
        <f>SUMPRODUCT(($V$3=المنصرف!$E$3:$E$717)*1,('بيان العهد والتسويات'!$C225=المنصرف!$C$3:$C$717)*1,المنصرف!$J$3:$J$717)</f>
        <v>0</v>
      </c>
      <c r="X225" s="121">
        <f>SUMPRODUCT(($X$3=المنصرف!$E$3:$E$717)*1,('بيان العهد والتسويات'!$C225=المنصرف!$C$3:$C$717)*1,المنصرف!$G$3:$G$717)</f>
        <v>0</v>
      </c>
      <c r="Y225" s="122">
        <f>SUMPRODUCT(($X$3=المنصرف!$E$3:$E$717)*1,('بيان العهد والتسويات'!$C225=المنصرف!$C$3:$C$717)*1,المنصرف!$J$3:$J$717)</f>
        <v>0</v>
      </c>
      <c r="Z225" s="124">
        <f>SUMPRODUCT(($Z$3=المنصرف!$E$3:$E$717)*1,('بيان العهد والتسويات'!$C225=المنصرف!$C$3:$C$717)*1,المنصرف!$G$3:$G$717)</f>
        <v>0</v>
      </c>
      <c r="AA225" s="123">
        <f>SUMPRODUCT(($Z$3=المنصرف!$E$3:$E$717)*1,('بيان العهد والتسويات'!$C225=المنصرف!$C$3:$C$717)*1,المنصرف!$J$3:$J$717)</f>
        <v>0</v>
      </c>
      <c r="AB225" s="121">
        <f>SUMPRODUCT(($AB$3=المنصرف!$E$3:$E$717)*1,('بيان العهد والتسويات'!$C225=المنصرف!$C$3:$C$717)*1,المنصرف!$G$3:$G$717)</f>
        <v>0</v>
      </c>
      <c r="AC225" s="122">
        <f>SUMPRODUCT(($AB$3=المنصرف!$E$3:$E$717)*1,('بيان العهد والتسويات'!$C225=المنصرف!$C$3:$C$717)*1,المنصرف!$J$3:$J$717)</f>
        <v>0</v>
      </c>
      <c r="AD225" s="124">
        <f>SUMPRODUCT(($AD$3=المنصرف!$E$3:$E$717)*1,('بيان العهد والتسويات'!$C225=المنصرف!$C$3:$C$717)*1,المنصرف!$G$3:$G$717)</f>
        <v>0</v>
      </c>
      <c r="AE225" s="123">
        <f>SUMPRODUCT(($AD$3=المنصرف!$E$3:$E$717)*1,('بيان العهد والتسويات'!$C225=المنصرف!$C$3:$C$717)*1,المنصرف!$J$3:$J$717)</f>
        <v>0</v>
      </c>
      <c r="AF225" s="121">
        <f>SUMPRODUCT(($AF$3=المنصرف!$E$3:$E$717)*1,('بيان العهد والتسويات'!$C225=المنصرف!$C$3:$C$717)*1,المنصرف!$G$3:$G$717)</f>
        <v>0</v>
      </c>
      <c r="AG225" s="122">
        <f>SUMPRODUCT(($AF$3=المنصرف!$E$3:$E$717)*1,('بيان العهد والتسويات'!$C225=المنصرف!$C$3:$C$717)*1,المنصرف!$J$3:$J$717)</f>
        <v>0</v>
      </c>
      <c r="AH225" s="124">
        <f>SUMPRODUCT(($AH$3=المنصرف!$E$3:$E$717)*1,('بيان العهد والتسويات'!$C225=المنصرف!$C$3:$C$717)*1,المنصرف!$G$3:$G$717)</f>
        <v>0</v>
      </c>
      <c r="AI225" s="123">
        <f>SUMPRODUCT(($AH$3=المنصرف!$E$3:$E$717)*1,('بيان العهد والتسويات'!$C225=المنصرف!$C$3:$C$717)*1,المنصرف!$J$3:$J$717)</f>
        <v>0</v>
      </c>
      <c r="AJ225" s="145">
        <f>SUMPRODUCT((AJ$3=المنصرف!$E$3:$E$717)*1,('بيان العهد والتسويات'!$C225=المنصرف!$C$3:$C$717)*1,المنصرف!$G$3:$G$717)</f>
        <v>0</v>
      </c>
      <c r="AK225" s="145">
        <f>SUMPRODUCT((AJ$3=المنصرف!$E$3:$E$717)*1,('بيان العهد والتسويات'!$C225=المنصرف!$C$3:$C$717)*1,المنصرف!$J$3:$J$717)</f>
        <v>0</v>
      </c>
      <c r="AL225" s="161">
        <f>SUMPRODUCT((AL$3=المنصرف!$E$3:$E$717)*1,('بيان العهد والتسويات'!$C225=المنصرف!$C$3:$C$717)*1,المنصرف!$G$3:$G$717)</f>
        <v>0</v>
      </c>
      <c r="AM225" s="161">
        <f>SUMPRODUCT((AL$3=المنصرف!$E$3:$E$717)*1,('بيان العهد والتسويات'!$C225=المنصرف!$C$3:$C$717)*1,المنصرف!$J$3:$J$717)</f>
        <v>0</v>
      </c>
      <c r="AN225" s="160">
        <f>SUMPRODUCT((AN$3=المنصرف!$E$3:$E$717)*1,('بيان العهد والتسويات'!$C225=المنصرف!$C$3:$C$717)*1,المنصرف!$G$3:$G$717)</f>
        <v>0</v>
      </c>
      <c r="AO225" s="160">
        <f>SUMPRODUCT((AN$3=المنصرف!$E$3:$E$717)*1,('بيان العهد والتسويات'!$C225=المنصرف!$C$3:$C$717)*1,المنصرف!$J$3:$J$717)</f>
        <v>0</v>
      </c>
      <c r="AP225" s="160">
        <f>SUMPRODUCT((AP$3=المنصرف!$E$3:$E$717)*1,('بيان العهد والتسويات'!$C225=المنصرف!$C$3:$C$717)*1,المنصرف!$G$3:$G$717)</f>
        <v>0</v>
      </c>
      <c r="AQ225" s="160">
        <f>SUMPRODUCT((AP$3=المنصرف!$E$3:$E$717)*1,('بيان العهد والتسويات'!$C225=المنصرف!$C$3:$C$717)*1,المنصرف!$J$3:$J$717)</f>
        <v>0</v>
      </c>
      <c r="AR225" s="160">
        <f>SUMPRODUCT((AR$3=المنصرف!$E$3:$E$717)*1,('بيان العهد والتسويات'!$C225=المنصرف!$C$3:$C$717)*1,المنصرف!$G$3:$G$717)</f>
        <v>0</v>
      </c>
      <c r="AS225" s="160">
        <f>SUMPRODUCT((AR$3=المنصرف!$E$3:$E$717)*1,('بيان العهد والتسويات'!$C225=المنصرف!$C$3:$C$717)*1,المنصرف!$J$3:$J$717)</f>
        <v>0</v>
      </c>
      <c r="AT225" s="160">
        <f>SUMPRODUCT((AT$3=المنصرف!$E$3:$E$717)*1,('بيان العهد والتسويات'!$C225=المنصرف!$C$3:$C$717)*1,المنصرف!$G$3:$G$717)</f>
        <v>0</v>
      </c>
      <c r="AU225" s="160">
        <f>SUMPRODUCT((AT$3=المنصرف!$E$3:$E$717)*1,('بيان العهد والتسويات'!$C225=المنصرف!$C$3:$C$717)*1,المنصرف!$J$3:$J$717)</f>
        <v>0</v>
      </c>
      <c r="AV225" s="160">
        <f>SUMPRODUCT((AV$3=المنصرف!$E$3:$E$717)*1,('بيان العهد والتسويات'!$C225=المنصرف!$C$3:$C$717)*1,المنصرف!$G$3:$G$717)</f>
        <v>0</v>
      </c>
      <c r="AW225" s="160">
        <f>SUMPRODUCT((AV$3=المنصرف!$E$3:$E$717)*1,('بيان العهد والتسويات'!$C225=المنصرف!$C$3:$C$717)*1,المنصرف!$J$3:$J$717)</f>
        <v>0</v>
      </c>
      <c r="AX225" s="160">
        <f>SUMPRODUCT((AX$3=المنصرف!$E$3:$E$717)*1,('بيان العهد والتسويات'!$C225=المنصرف!$C$3:$C$717)*1,المنصرف!$G$3:$G$717)</f>
        <v>0</v>
      </c>
      <c r="AY225" s="160">
        <f>SUMPRODUCT((AX$3=المنصرف!$E$3:$E$717)*1,('بيان العهد والتسويات'!$C225=المنصرف!$C$3:$C$717)*1,المنصرف!$J$3:$J$717)</f>
        <v>0</v>
      </c>
      <c r="AZ225" s="160">
        <f>SUMPRODUCT((AZ$3=المنصرف!$E$3:$E$717)*1,('بيان العهد والتسويات'!$C225=المنصرف!$C$3:$C$717)*1,المنصرف!$G$3:$G$717)</f>
        <v>0</v>
      </c>
      <c r="BA225" s="160">
        <f>SUMPRODUCT((AZ$3=المنصرف!$E$3:$E$717)*1,('بيان العهد والتسويات'!$C225=المنصرف!$C$3:$C$717)*1,المنصرف!$J$3:$J$717)</f>
        <v>0</v>
      </c>
      <c r="BB225" s="160">
        <f>SUMPRODUCT((BB$3=المنصرف!$E$3:$E$717)*1,('بيان العهد والتسويات'!$C225=المنصرف!$C$3:$C$717)*1,المنصرف!$G$3:$G$717)</f>
        <v>0</v>
      </c>
      <c r="BC225" s="160">
        <f>SUMPRODUCT((BB$3=المنصرف!$E$3:$E$717)*1,('بيان العهد والتسويات'!$C225=المنصرف!$C$3:$C$717)*1,المنصرف!$J$3:$J$717)</f>
        <v>0</v>
      </c>
      <c r="BD225" s="160">
        <f>SUMPRODUCT((BD$3=المنصرف!$E$3:$E$717)*1,('بيان العهد والتسويات'!$C225=المنصرف!$C$3:$C$717)*1,المنصرف!$G$3:$G$717)</f>
        <v>0</v>
      </c>
      <c r="BE225" s="160">
        <f>SUMPRODUCT((BD$3=المنصرف!$E$3:$E$717)*1,('بيان العهد والتسويات'!$C225=المنصرف!$C$3:$C$717)*1,المنصرف!$J$3:$J$717)</f>
        <v>0</v>
      </c>
      <c r="BF225" s="160">
        <f>SUMPRODUCT((BF$3=المنصرف!$E$3:$E$717)*1,('بيان العهد والتسويات'!$C225=المنصرف!$C$3:$C$717)*1,المنصرف!$G$3:$G$717)</f>
        <v>0</v>
      </c>
      <c r="BG225" s="160">
        <f>SUMPRODUCT((BF$3=المنصرف!$E$3:$E$717)*1,('بيان العهد والتسويات'!$C225=المنصرف!$C$3:$C$717)*1,المنصرف!$J$3:$J$717)</f>
        <v>0</v>
      </c>
      <c r="BH225" s="160">
        <f>SUMPRODUCT((BH$3=المنصرف!$E$3:$E$717)*1,('بيان العهد والتسويات'!$C225=المنصرف!$C$3:$C$717)*1,المنصرف!$G$3:$G$717)</f>
        <v>0</v>
      </c>
      <c r="BI225" s="160">
        <f>SUMPRODUCT((BH$3=المنصرف!$E$3:$E$717)*1,('بيان العهد والتسويات'!$C225=المنصرف!$C$3:$C$717)*1,المنصرف!$J$3:$J$717)</f>
        <v>0</v>
      </c>
      <c r="BJ225" s="160">
        <f>SUMPRODUCT((BJ$3=المنصرف!$E$3:$E$717)*1,('بيان العهد والتسويات'!$C225=المنصرف!$C$3:$C$717)*1,المنصرف!$G$3:$G$717)</f>
        <v>0</v>
      </c>
      <c r="BK225" s="160">
        <f>SUMPRODUCT((BJ$3=المنصرف!$E$3:$E$717)*1,('بيان العهد والتسويات'!$C225=المنصرف!$C$3:$C$717)*1,المنصرف!$J$3:$J$717)</f>
        <v>0</v>
      </c>
      <c r="BL225" s="160">
        <f>SUMPRODUCT((BL$3=المنصرف!$E$3:$E$717)*1,('بيان العهد والتسويات'!$C225=المنصرف!$C$3:$C$717)*1,المنصرف!$G$3:$G$717)</f>
        <v>0</v>
      </c>
      <c r="BM225" s="160">
        <f>SUMPRODUCT((BL$3=المنصرف!$E$3:$E$717)*1,('بيان العهد والتسويات'!$C225=المنصرف!$C$3:$C$717)*1,المنصرف!$J$3:$J$717)</f>
        <v>0</v>
      </c>
      <c r="BN225" s="160">
        <f>SUMPRODUCT((BN$3=المنصرف!$E$3:$E$717)*1,('بيان العهد والتسويات'!$C225=المنصرف!$C$3:$C$717)*1,المنصرف!$G$3:$G$717)</f>
        <v>0</v>
      </c>
      <c r="BO225" s="160">
        <f>SUMPRODUCT((BN$3=المنصرف!$E$3:$E$717)*1,('بيان العهد والتسويات'!$C225=المنصرف!$C$3:$C$717)*1,المنصرف!$J$3:$J$717)</f>
        <v>0</v>
      </c>
      <c r="BP225" s="160">
        <f>SUMPRODUCT((BP$3=المنصرف!$E$3:$E$717)*1,('بيان العهد والتسويات'!$C225=المنصرف!$C$3:$C$717)*1,المنصرف!$G$3:$G$717)</f>
        <v>0</v>
      </c>
      <c r="BQ225" s="160">
        <f>SUMPRODUCT((BP$3=المنصرف!$E$3:$E$717)*1,('بيان العهد والتسويات'!$C225=المنصرف!$C$3:$C$717)*1,المنصرف!$J$3:$J$717)</f>
        <v>0</v>
      </c>
      <c r="BR225" s="160">
        <f>SUMPRODUCT((BR$3=المنصرف!$E$3:$E$717)*1,('بيان العهد والتسويات'!$C225=المنصرف!$C$3:$C$717)*1,المنصرف!$G$3:$G$717)</f>
        <v>0</v>
      </c>
      <c r="BS225" s="160">
        <f>SUMPRODUCT((BR$3=المنصرف!$E$3:$E$717)*1,('بيان العهد والتسويات'!$C225=المنصرف!$C$3:$C$717)*1,المنصرف!$J$3:$J$717)</f>
        <v>0</v>
      </c>
      <c r="BT225" s="160">
        <f>SUMPRODUCT((BT$3=المنصرف!$E$3:$E$717)*1,('بيان العهد والتسويات'!$C225=المنصرف!$C$3:$C$717)*1,المنصرف!$G$3:$G$717)</f>
        <v>0</v>
      </c>
      <c r="BU225" s="160">
        <f>SUMPRODUCT((BT$3=المنصرف!$E$3:$E$717)*1,('بيان العهد والتسويات'!$C225=المنصرف!$C$3:$C$717)*1,المنصرف!$J$3:$J$717)</f>
        <v>0</v>
      </c>
      <c r="BV225" s="160">
        <f>SUMPRODUCT((BV$3=المنصرف!$E$3:$E$717)*1,('بيان العهد والتسويات'!$C225=المنصرف!$C$3:$C$717)*1,المنصرف!$G$3:$G$717)</f>
        <v>0</v>
      </c>
      <c r="BW225" s="160">
        <f>SUMPRODUCT((BV$3=المنصرف!$E$3:$E$717)*1,('بيان العهد والتسويات'!$C225=المنصرف!$C$3:$C$717)*1,المنصرف!$J$3:$J$717)</f>
        <v>0</v>
      </c>
      <c r="BX225" s="160">
        <f>SUMPRODUCT((BX$3=المنصرف!$E$3:$E$717)*1,('بيان العهد والتسويات'!$C225=المنصرف!$C$3:$C$717)*1,المنصرف!$G$3:$G$717)</f>
        <v>0</v>
      </c>
      <c r="BY225" s="160">
        <f>SUMPRODUCT((BX$3=المنصرف!$E$3:$E$717)*1,('بيان العهد والتسويات'!$C225=المنصرف!$C$3:$C$717)*1,المنصرف!$J$3:$J$717)</f>
        <v>0</v>
      </c>
      <c r="BZ225" s="160">
        <f>SUMPRODUCT((BZ$3=المنصرف!$E$3:$E$717)*1,('بيان العهد والتسويات'!$C225=المنصرف!$C$3:$C$717)*1,المنصرف!$G$3:$G$717)</f>
        <v>0</v>
      </c>
      <c r="CA225" s="160">
        <f>SUMPRODUCT((BZ$3=المنصرف!$E$3:$E$717)*1,('بيان العهد والتسويات'!$C225=المنصرف!$C$3:$C$717)*1,المنصرف!$J$3:$J$717)</f>
        <v>0</v>
      </c>
      <c r="CB225" s="160">
        <f>SUMPRODUCT((CB$3=المنصرف!$E$3:$E$717)*1,('بيان العهد والتسويات'!$C225=المنصرف!$C$3:$C$717)*1,المنصرف!$G$3:$G$717)</f>
        <v>0</v>
      </c>
      <c r="CC225" s="160">
        <f>SUMPRODUCT((CB$3=المنصرف!$E$3:$E$717)*1,('بيان العهد والتسويات'!$C225=المنصرف!$C$3:$C$717)*1,المنصرف!$J$3:$J$717)</f>
        <v>0</v>
      </c>
      <c r="CD225" s="160">
        <f>SUMPRODUCT((CD$3=المنصرف!$E$3:$E$717)*1,('بيان العهد والتسويات'!$C225=المنصرف!$C$3:$C$717)*1,المنصرف!$G$3:$G$717)</f>
        <v>0</v>
      </c>
      <c r="CE225" s="160">
        <f>SUMPRODUCT((CD$3=المنصرف!$E$3:$E$717)*1,('بيان العهد والتسويات'!$C225=المنصرف!$C$3:$C$717)*1,المنصرف!$J$3:$J$717)</f>
        <v>0</v>
      </c>
      <c r="CF225" s="160">
        <f>SUMPRODUCT((CF$3=المنصرف!$E$3:$E$717)*1,('بيان العهد والتسويات'!$C225=المنصرف!$C$3:$C$717)*1,المنصرف!$G$3:$G$717)</f>
        <v>0</v>
      </c>
      <c r="CG225" s="160">
        <f>SUMPRODUCT((CF$3=المنصرف!$E$3:$E$717)*1,('بيان العهد والتسويات'!$C225=المنصرف!$C$3:$C$717)*1,المنصرف!$J$3:$J$717)</f>
        <v>0</v>
      </c>
      <c r="CH225" s="160">
        <f>SUMPRODUCT((CH$3=المنصرف!$E$3:$E$717)*1,('بيان العهد والتسويات'!$C225=المنصرف!$C$3:$C$717)*1,المنصرف!$G$3:$G$717)</f>
        <v>0</v>
      </c>
      <c r="CI225" s="160">
        <f>SUMPRODUCT((CH$3=المنصرف!$E$3:$E$717)*1,('بيان العهد والتسويات'!$C225=المنصرف!$C$3:$C$717)*1,المنصرف!$J$3:$J$717)</f>
        <v>0</v>
      </c>
      <c r="CJ225" s="160">
        <f>SUMPRODUCT((CJ$3=المنصرف!$E$3:$E$717)*1,('بيان العهد والتسويات'!$C225=المنصرف!$C$3:$C$717)*1,المنصرف!$G$3:$G$717)</f>
        <v>0</v>
      </c>
      <c r="CK225" s="160">
        <f>SUMPRODUCT((CJ$3=المنصرف!$E$3:$E$717)*1,('بيان العهد والتسويات'!$C225=المنصرف!$C$3:$C$717)*1,المنصرف!$J$3:$J$717)</f>
        <v>0</v>
      </c>
      <c r="CL225" s="160">
        <f>SUMPRODUCT((CL$3=المنصرف!$E$3:$E$717)*1,('بيان العهد والتسويات'!$C225=المنصرف!$C$3:$C$717)*1,المنصرف!$G$3:$G$717)</f>
        <v>0</v>
      </c>
      <c r="CM225" s="160">
        <f>SUMPRODUCT((CL$3=المنصرف!$E$3:$E$717)*1,('بيان العهد والتسويات'!$C225=المنصرف!$C$3:$C$717)*1,المنصرف!$J$3:$J$717)</f>
        <v>0</v>
      </c>
      <c r="CN225" s="160">
        <f>SUMPRODUCT((CN$3=المنصرف!$E$3:$E$717)*1,('بيان العهد والتسويات'!$C225=المنصرف!$C$3:$C$717)*1,المنصرف!$G$3:$G$717)</f>
        <v>0</v>
      </c>
      <c r="CO225" s="160">
        <f>SUMPRODUCT((CN$3=المنصرف!$E$3:$E$717)*1,('بيان العهد والتسويات'!$C225=المنصرف!$C$3:$C$717)*1,المنصرف!$J$3:$J$717)</f>
        <v>0</v>
      </c>
      <c r="CP225" s="160">
        <f>SUMPRODUCT((CP$3=المنصرف!$E$3:$E$717)*1,('بيان العهد والتسويات'!$C225=المنصرف!$C$3:$C$717)*1,المنصرف!$G$3:$G$717)</f>
        <v>0</v>
      </c>
      <c r="CQ225" s="160">
        <f>SUMPRODUCT((CP$3=المنصرف!$E$3:$E$717)*1,('بيان العهد والتسويات'!$C225=المنصرف!$C$3:$C$717)*1,المنصرف!$J$3:$J$717)</f>
        <v>0</v>
      </c>
      <c r="CR225" s="160">
        <f>SUMPRODUCT((CR$3=المنصرف!$E$3:$E$717)*1,('بيان العهد والتسويات'!$C225=المنصرف!$C$3:$C$717)*1,المنصرف!$G$3:$G$717)</f>
        <v>0</v>
      </c>
      <c r="CS225" s="160">
        <f>SUMPRODUCT((CR$3=المنصرف!$E$3:$E$717)*1,('بيان العهد والتسويات'!$C225=المنصرف!$C$3:$C$717)*1,المنصرف!$J$3:$J$717)</f>
        <v>0</v>
      </c>
      <c r="CT225" s="160">
        <f>SUMPRODUCT((CT$3=المنصرف!$E$3:$E$717)*1,('بيان العهد والتسويات'!$C225=المنصرف!$C$3:$C$717)*1,المنصرف!$G$3:$G$717)</f>
        <v>0</v>
      </c>
      <c r="CU225" s="160">
        <f>SUMPRODUCT((CT$3=المنصرف!$E$3:$E$717)*1,('بيان العهد والتسويات'!$C225=المنصرف!$C$3:$C$717)*1,المنصرف!$J$3:$J$717)</f>
        <v>0</v>
      </c>
      <c r="CV225" s="160">
        <f>SUMPRODUCT((CV$3=المنصرف!$E$3:$E$717)*1,('بيان العهد والتسويات'!$C225=المنصرف!$C$3:$C$717)*1,المنصرف!$G$3:$G$717)</f>
        <v>0</v>
      </c>
      <c r="CW225" s="160">
        <f>SUMPRODUCT((CV$3=المنصرف!$E$3:$E$717)*1,('بيان العهد والتسويات'!$C225=المنصرف!$C$3:$C$717)*1,المنصرف!$J$3:$J$717)</f>
        <v>0</v>
      </c>
      <c r="CX225" s="160">
        <f>SUMPRODUCT((CX$3=المنصرف!$E$3:$E$717)*1,('بيان العهد والتسويات'!$C225=المنصرف!$C$3:$C$717)*1,المنصرف!$G$3:$G$717)</f>
        <v>0</v>
      </c>
      <c r="CY225" s="160">
        <f>SUMPRODUCT((CX$3=المنصرف!$E$3:$E$717)*1,('بيان العهد والتسويات'!$C225=المنصرف!$C$3:$C$717)*1,المنصرف!$J$3:$J$717)</f>
        <v>0</v>
      </c>
      <c r="CZ225" s="160">
        <f>SUMPRODUCT((CZ$3=المنصرف!$E$3:$E$717)*1,('بيان العهد والتسويات'!$C225=المنصرف!$C$3:$C$717)*1,المنصرف!$G$3:$G$717)</f>
        <v>0</v>
      </c>
      <c r="DA225" s="160">
        <f>SUMPRODUCT((CZ$3=المنصرف!$E$3:$E$717)*1,('بيان العهد والتسويات'!$C225=المنصرف!$C$3:$C$717)*1,المنصرف!$J$3:$J$717)</f>
        <v>0</v>
      </c>
    </row>
    <row r="226" spans="3:105" ht="20.25" x14ac:dyDescent="0.15">
      <c r="C226" s="134">
        <v>46058</v>
      </c>
      <c r="D226" s="121">
        <f>SUMPRODUCT(($D$3=المنصرف!$E$3:$E$717)*1,('بيان العهد والتسويات'!$C226=المنصرف!$C$3:$C$717)*1,المنصرف!$G$3:$G$717)</f>
        <v>0</v>
      </c>
      <c r="E226" s="122">
        <f>SUMPRODUCT(($D$3=المنصرف!$E$3:$E$717)*1,('بيان العهد والتسويات'!$C226=المنصرف!$C$3:$C$717)*1,المنصرف!$J$3:$J$717)</f>
        <v>0</v>
      </c>
      <c r="F226" s="124">
        <f>SUMPRODUCT(($F$3=المنصرف!$E$3:$E$717)*1,('بيان العهد والتسويات'!$C226=المنصرف!$C$3:$C$717)*1,المنصرف!$G$3:$G$717)</f>
        <v>0</v>
      </c>
      <c r="G226" s="123">
        <f>SUMPRODUCT(($F$3=المنصرف!$E$3:$E$717)*1,('بيان العهد والتسويات'!$C226=المنصرف!$C$3:$C$717)*1,المنصرف!$J$3:$J$717)</f>
        <v>0</v>
      </c>
      <c r="H226" s="121">
        <f>SUMPRODUCT(($H$3=المنصرف!$E$3:$E$717)*1,('بيان العهد والتسويات'!$C226=المنصرف!$C$3:$C$717)*1,المنصرف!$G$3:$G$717)</f>
        <v>0</v>
      </c>
      <c r="I226" s="122">
        <f>SUMPRODUCT(($H$3=المنصرف!$E$3:$E$717)*1,('بيان العهد والتسويات'!$C226=المنصرف!$C$3:$C$717)*1,المنصرف!$J$3:$J$717)</f>
        <v>0</v>
      </c>
      <c r="J226" s="124">
        <f>SUMPRODUCT(($J$3=المنصرف!$E$3:$E$717)*1,('بيان العهد والتسويات'!$C226=المنصرف!$C$3:$C$717)*1,المنصرف!$G$3:$G$717)</f>
        <v>0</v>
      </c>
      <c r="K226" s="123">
        <f>SUMPRODUCT(($J$3=المنصرف!$E$3:$E$717)*1,('بيان العهد والتسويات'!$C226=المنصرف!$C$3:$C$717)*1,المنصرف!$J$3:$J$717)</f>
        <v>0</v>
      </c>
      <c r="L226" s="121">
        <f>SUMPRODUCT(($L$3=المنصرف!$E$3:$E$717)*1,('بيان العهد والتسويات'!$C226=المنصرف!$C$3:$C$717)*1,المنصرف!$G$3:$G$717)</f>
        <v>0</v>
      </c>
      <c r="M226" s="122">
        <f>SUMPRODUCT(($L$3=المنصرف!$E$3:$E$717)*1,('بيان العهد والتسويات'!$C226=المنصرف!$C$3:$C$717)*1,المنصرف!$J$3:$J$717)</f>
        <v>0</v>
      </c>
      <c r="N226" s="124">
        <f>SUMPRODUCT(($N$3=المنصرف!$E$3:$E$717)*1,('بيان العهد والتسويات'!$C226=المنصرف!$C$3:$C$717)*1,المنصرف!$G$3:$G$717)</f>
        <v>0</v>
      </c>
      <c r="O226" s="123">
        <f>SUMPRODUCT(($N$3=المنصرف!$E$3:$E$717)*1,('بيان العهد والتسويات'!$C226=المنصرف!$C$3:$C$717)*1,المنصرف!$J$3:$J$717)</f>
        <v>0</v>
      </c>
      <c r="P226" s="121">
        <f>SUMPRODUCT(($P$3=المنصرف!$E$3:$E$717)*1,('بيان العهد والتسويات'!$C226=المنصرف!$C$3:$C$717)*1,المنصرف!$G$3:$G$717)</f>
        <v>0</v>
      </c>
      <c r="Q226" s="122">
        <f>SUMPRODUCT(($P$3=المنصرف!$E$3:$E$717)*1,('بيان العهد والتسويات'!$C226=المنصرف!$C$3:$C$717)*1,المنصرف!$J$3:$J$717)</f>
        <v>0</v>
      </c>
      <c r="R226" s="124">
        <f>SUMPRODUCT(($R$3=المنصرف!$E$3:$E$717)*1,('بيان العهد والتسويات'!$C226=المنصرف!$C$3:$C$717)*1,المنصرف!$G$3:$G$717)</f>
        <v>0</v>
      </c>
      <c r="S226" s="123">
        <f>SUMPRODUCT(($R$3=المنصرف!$E$3:$E$717)*1,('بيان العهد والتسويات'!$C226=المنصرف!$C$3:$C$717)*1,المنصرف!$J$3:$J$717)</f>
        <v>0</v>
      </c>
      <c r="T226" s="121">
        <f>SUMPRODUCT(($T$3=المنصرف!$E$3:$E$717)*1,('بيان العهد والتسويات'!$C226=المنصرف!$C$3:$C$717)*1,المنصرف!$G$3:$G$717)</f>
        <v>0</v>
      </c>
      <c r="U226" s="122">
        <f>SUMPRODUCT(($T$3=المنصرف!$E$3:$E$717)*1,('بيان العهد والتسويات'!$C226=المنصرف!$C$3:$C$717)*1,المنصرف!$J$3:$J$717)</f>
        <v>0</v>
      </c>
      <c r="V226" s="124">
        <f>SUMPRODUCT(($V$3=المنصرف!$E$3:$E$717)*1,('بيان العهد والتسويات'!$C226=المنصرف!$C$3:$C$717)*1,المنصرف!$G$3:$G$717)</f>
        <v>0</v>
      </c>
      <c r="W226" s="123">
        <f>SUMPRODUCT(($V$3=المنصرف!$E$3:$E$717)*1,('بيان العهد والتسويات'!$C226=المنصرف!$C$3:$C$717)*1,المنصرف!$J$3:$J$717)</f>
        <v>0</v>
      </c>
      <c r="X226" s="121">
        <f>SUMPRODUCT(($X$3=المنصرف!$E$3:$E$717)*1,('بيان العهد والتسويات'!$C226=المنصرف!$C$3:$C$717)*1,المنصرف!$G$3:$G$717)</f>
        <v>0</v>
      </c>
      <c r="Y226" s="122">
        <f>SUMPRODUCT(($X$3=المنصرف!$E$3:$E$717)*1,('بيان العهد والتسويات'!$C226=المنصرف!$C$3:$C$717)*1,المنصرف!$J$3:$J$717)</f>
        <v>0</v>
      </c>
      <c r="Z226" s="124">
        <f>SUMPRODUCT(($Z$3=المنصرف!$E$3:$E$717)*1,('بيان العهد والتسويات'!$C226=المنصرف!$C$3:$C$717)*1,المنصرف!$G$3:$G$717)</f>
        <v>0</v>
      </c>
      <c r="AA226" s="123">
        <f>SUMPRODUCT(($Z$3=المنصرف!$E$3:$E$717)*1,('بيان العهد والتسويات'!$C226=المنصرف!$C$3:$C$717)*1,المنصرف!$J$3:$J$717)</f>
        <v>0</v>
      </c>
      <c r="AB226" s="121">
        <f>SUMPRODUCT(($AB$3=المنصرف!$E$3:$E$717)*1,('بيان العهد والتسويات'!$C226=المنصرف!$C$3:$C$717)*1,المنصرف!$G$3:$G$717)</f>
        <v>0</v>
      </c>
      <c r="AC226" s="122">
        <f>SUMPRODUCT(($AB$3=المنصرف!$E$3:$E$717)*1,('بيان العهد والتسويات'!$C226=المنصرف!$C$3:$C$717)*1,المنصرف!$J$3:$J$717)</f>
        <v>0</v>
      </c>
      <c r="AD226" s="124">
        <f>SUMPRODUCT(($AD$3=المنصرف!$E$3:$E$717)*1,('بيان العهد والتسويات'!$C226=المنصرف!$C$3:$C$717)*1,المنصرف!$G$3:$G$717)</f>
        <v>0</v>
      </c>
      <c r="AE226" s="123">
        <f>SUMPRODUCT(($AD$3=المنصرف!$E$3:$E$717)*1,('بيان العهد والتسويات'!$C226=المنصرف!$C$3:$C$717)*1,المنصرف!$J$3:$J$717)</f>
        <v>0</v>
      </c>
      <c r="AF226" s="121">
        <f>SUMPRODUCT(($AF$3=المنصرف!$E$3:$E$717)*1,('بيان العهد والتسويات'!$C226=المنصرف!$C$3:$C$717)*1,المنصرف!$G$3:$G$717)</f>
        <v>0</v>
      </c>
      <c r="AG226" s="122">
        <f>SUMPRODUCT(($AF$3=المنصرف!$E$3:$E$717)*1,('بيان العهد والتسويات'!$C226=المنصرف!$C$3:$C$717)*1,المنصرف!$J$3:$J$717)</f>
        <v>0</v>
      </c>
      <c r="AH226" s="124">
        <f>SUMPRODUCT(($AH$3=المنصرف!$E$3:$E$717)*1,('بيان العهد والتسويات'!$C226=المنصرف!$C$3:$C$717)*1,المنصرف!$G$3:$G$717)</f>
        <v>0</v>
      </c>
      <c r="AI226" s="123">
        <f>SUMPRODUCT(($AH$3=المنصرف!$E$3:$E$717)*1,('بيان العهد والتسويات'!$C226=المنصرف!$C$3:$C$717)*1,المنصرف!$J$3:$J$717)</f>
        <v>0</v>
      </c>
      <c r="AJ226" s="145">
        <f>SUMPRODUCT((AJ$3=المنصرف!$E$3:$E$717)*1,('بيان العهد والتسويات'!$C226=المنصرف!$C$3:$C$717)*1,المنصرف!$G$3:$G$717)</f>
        <v>0</v>
      </c>
      <c r="AK226" s="145">
        <f>SUMPRODUCT((AJ$3=المنصرف!$E$3:$E$717)*1,('بيان العهد والتسويات'!$C226=المنصرف!$C$3:$C$717)*1,المنصرف!$J$3:$J$717)</f>
        <v>0</v>
      </c>
      <c r="AL226" s="161">
        <f>SUMPRODUCT((AL$3=المنصرف!$E$3:$E$717)*1,('بيان العهد والتسويات'!$C226=المنصرف!$C$3:$C$717)*1,المنصرف!$G$3:$G$717)</f>
        <v>0</v>
      </c>
      <c r="AM226" s="161">
        <f>SUMPRODUCT((AL$3=المنصرف!$E$3:$E$717)*1,('بيان العهد والتسويات'!$C226=المنصرف!$C$3:$C$717)*1,المنصرف!$J$3:$J$717)</f>
        <v>0</v>
      </c>
      <c r="AN226" s="160">
        <f>SUMPRODUCT((AN$3=المنصرف!$E$3:$E$717)*1,('بيان العهد والتسويات'!$C226=المنصرف!$C$3:$C$717)*1,المنصرف!$G$3:$G$717)</f>
        <v>0</v>
      </c>
      <c r="AO226" s="160">
        <f>SUMPRODUCT((AN$3=المنصرف!$E$3:$E$717)*1,('بيان العهد والتسويات'!$C226=المنصرف!$C$3:$C$717)*1,المنصرف!$J$3:$J$717)</f>
        <v>0</v>
      </c>
      <c r="AP226" s="160">
        <f>SUMPRODUCT((AP$3=المنصرف!$E$3:$E$717)*1,('بيان العهد والتسويات'!$C226=المنصرف!$C$3:$C$717)*1,المنصرف!$G$3:$G$717)</f>
        <v>0</v>
      </c>
      <c r="AQ226" s="160">
        <f>SUMPRODUCT((AP$3=المنصرف!$E$3:$E$717)*1,('بيان العهد والتسويات'!$C226=المنصرف!$C$3:$C$717)*1,المنصرف!$J$3:$J$717)</f>
        <v>0</v>
      </c>
      <c r="AR226" s="160">
        <f>SUMPRODUCT((AR$3=المنصرف!$E$3:$E$717)*1,('بيان العهد والتسويات'!$C226=المنصرف!$C$3:$C$717)*1,المنصرف!$G$3:$G$717)</f>
        <v>0</v>
      </c>
      <c r="AS226" s="160">
        <f>SUMPRODUCT((AR$3=المنصرف!$E$3:$E$717)*1,('بيان العهد والتسويات'!$C226=المنصرف!$C$3:$C$717)*1,المنصرف!$J$3:$J$717)</f>
        <v>0</v>
      </c>
      <c r="AT226" s="160">
        <f>SUMPRODUCT((AT$3=المنصرف!$E$3:$E$717)*1,('بيان العهد والتسويات'!$C226=المنصرف!$C$3:$C$717)*1,المنصرف!$G$3:$G$717)</f>
        <v>0</v>
      </c>
      <c r="AU226" s="160">
        <f>SUMPRODUCT((AT$3=المنصرف!$E$3:$E$717)*1,('بيان العهد والتسويات'!$C226=المنصرف!$C$3:$C$717)*1,المنصرف!$J$3:$J$717)</f>
        <v>0</v>
      </c>
      <c r="AV226" s="160">
        <f>SUMPRODUCT((AV$3=المنصرف!$E$3:$E$717)*1,('بيان العهد والتسويات'!$C226=المنصرف!$C$3:$C$717)*1,المنصرف!$G$3:$G$717)</f>
        <v>0</v>
      </c>
      <c r="AW226" s="160">
        <f>SUMPRODUCT((AV$3=المنصرف!$E$3:$E$717)*1,('بيان العهد والتسويات'!$C226=المنصرف!$C$3:$C$717)*1,المنصرف!$J$3:$J$717)</f>
        <v>0</v>
      </c>
      <c r="AX226" s="160">
        <f>SUMPRODUCT((AX$3=المنصرف!$E$3:$E$717)*1,('بيان العهد والتسويات'!$C226=المنصرف!$C$3:$C$717)*1,المنصرف!$G$3:$G$717)</f>
        <v>0</v>
      </c>
      <c r="AY226" s="160">
        <f>SUMPRODUCT((AX$3=المنصرف!$E$3:$E$717)*1,('بيان العهد والتسويات'!$C226=المنصرف!$C$3:$C$717)*1,المنصرف!$J$3:$J$717)</f>
        <v>0</v>
      </c>
      <c r="AZ226" s="160">
        <f>SUMPRODUCT((AZ$3=المنصرف!$E$3:$E$717)*1,('بيان العهد والتسويات'!$C226=المنصرف!$C$3:$C$717)*1,المنصرف!$G$3:$G$717)</f>
        <v>0</v>
      </c>
      <c r="BA226" s="160">
        <f>SUMPRODUCT((AZ$3=المنصرف!$E$3:$E$717)*1,('بيان العهد والتسويات'!$C226=المنصرف!$C$3:$C$717)*1,المنصرف!$J$3:$J$717)</f>
        <v>0</v>
      </c>
      <c r="BB226" s="160">
        <f>SUMPRODUCT((BB$3=المنصرف!$E$3:$E$717)*1,('بيان العهد والتسويات'!$C226=المنصرف!$C$3:$C$717)*1,المنصرف!$G$3:$G$717)</f>
        <v>0</v>
      </c>
      <c r="BC226" s="160">
        <f>SUMPRODUCT((BB$3=المنصرف!$E$3:$E$717)*1,('بيان العهد والتسويات'!$C226=المنصرف!$C$3:$C$717)*1,المنصرف!$J$3:$J$717)</f>
        <v>0</v>
      </c>
      <c r="BD226" s="160">
        <f>SUMPRODUCT((BD$3=المنصرف!$E$3:$E$717)*1,('بيان العهد والتسويات'!$C226=المنصرف!$C$3:$C$717)*1,المنصرف!$G$3:$G$717)</f>
        <v>0</v>
      </c>
      <c r="BE226" s="160">
        <f>SUMPRODUCT((BD$3=المنصرف!$E$3:$E$717)*1,('بيان العهد والتسويات'!$C226=المنصرف!$C$3:$C$717)*1,المنصرف!$J$3:$J$717)</f>
        <v>0</v>
      </c>
      <c r="BF226" s="160">
        <f>SUMPRODUCT((BF$3=المنصرف!$E$3:$E$717)*1,('بيان العهد والتسويات'!$C226=المنصرف!$C$3:$C$717)*1,المنصرف!$G$3:$G$717)</f>
        <v>0</v>
      </c>
      <c r="BG226" s="160">
        <f>SUMPRODUCT((BF$3=المنصرف!$E$3:$E$717)*1,('بيان العهد والتسويات'!$C226=المنصرف!$C$3:$C$717)*1,المنصرف!$J$3:$J$717)</f>
        <v>0</v>
      </c>
      <c r="BH226" s="160">
        <f>SUMPRODUCT((BH$3=المنصرف!$E$3:$E$717)*1,('بيان العهد والتسويات'!$C226=المنصرف!$C$3:$C$717)*1,المنصرف!$G$3:$G$717)</f>
        <v>0</v>
      </c>
      <c r="BI226" s="160">
        <f>SUMPRODUCT((BH$3=المنصرف!$E$3:$E$717)*1,('بيان العهد والتسويات'!$C226=المنصرف!$C$3:$C$717)*1,المنصرف!$J$3:$J$717)</f>
        <v>0</v>
      </c>
      <c r="BJ226" s="160">
        <f>SUMPRODUCT((BJ$3=المنصرف!$E$3:$E$717)*1,('بيان العهد والتسويات'!$C226=المنصرف!$C$3:$C$717)*1,المنصرف!$G$3:$G$717)</f>
        <v>0</v>
      </c>
      <c r="BK226" s="160">
        <f>SUMPRODUCT((BJ$3=المنصرف!$E$3:$E$717)*1,('بيان العهد والتسويات'!$C226=المنصرف!$C$3:$C$717)*1,المنصرف!$J$3:$J$717)</f>
        <v>0</v>
      </c>
      <c r="BL226" s="160">
        <f>SUMPRODUCT((BL$3=المنصرف!$E$3:$E$717)*1,('بيان العهد والتسويات'!$C226=المنصرف!$C$3:$C$717)*1,المنصرف!$G$3:$G$717)</f>
        <v>0</v>
      </c>
      <c r="BM226" s="160">
        <f>SUMPRODUCT((BL$3=المنصرف!$E$3:$E$717)*1,('بيان العهد والتسويات'!$C226=المنصرف!$C$3:$C$717)*1,المنصرف!$J$3:$J$717)</f>
        <v>0</v>
      </c>
      <c r="BN226" s="160">
        <f>SUMPRODUCT((BN$3=المنصرف!$E$3:$E$717)*1,('بيان العهد والتسويات'!$C226=المنصرف!$C$3:$C$717)*1,المنصرف!$G$3:$G$717)</f>
        <v>0</v>
      </c>
      <c r="BO226" s="160">
        <f>SUMPRODUCT((BN$3=المنصرف!$E$3:$E$717)*1,('بيان العهد والتسويات'!$C226=المنصرف!$C$3:$C$717)*1,المنصرف!$J$3:$J$717)</f>
        <v>0</v>
      </c>
      <c r="BP226" s="160">
        <f>SUMPRODUCT((BP$3=المنصرف!$E$3:$E$717)*1,('بيان العهد والتسويات'!$C226=المنصرف!$C$3:$C$717)*1,المنصرف!$G$3:$G$717)</f>
        <v>0</v>
      </c>
      <c r="BQ226" s="160">
        <f>SUMPRODUCT((BP$3=المنصرف!$E$3:$E$717)*1,('بيان العهد والتسويات'!$C226=المنصرف!$C$3:$C$717)*1,المنصرف!$J$3:$J$717)</f>
        <v>0</v>
      </c>
      <c r="BR226" s="160">
        <f>SUMPRODUCT((BR$3=المنصرف!$E$3:$E$717)*1,('بيان العهد والتسويات'!$C226=المنصرف!$C$3:$C$717)*1,المنصرف!$G$3:$G$717)</f>
        <v>0</v>
      </c>
      <c r="BS226" s="160">
        <f>SUMPRODUCT((BR$3=المنصرف!$E$3:$E$717)*1,('بيان العهد والتسويات'!$C226=المنصرف!$C$3:$C$717)*1,المنصرف!$J$3:$J$717)</f>
        <v>0</v>
      </c>
      <c r="BT226" s="160">
        <f>SUMPRODUCT((BT$3=المنصرف!$E$3:$E$717)*1,('بيان العهد والتسويات'!$C226=المنصرف!$C$3:$C$717)*1,المنصرف!$G$3:$G$717)</f>
        <v>0</v>
      </c>
      <c r="BU226" s="160">
        <f>SUMPRODUCT((BT$3=المنصرف!$E$3:$E$717)*1,('بيان العهد والتسويات'!$C226=المنصرف!$C$3:$C$717)*1,المنصرف!$J$3:$J$717)</f>
        <v>0</v>
      </c>
      <c r="BV226" s="160">
        <f>SUMPRODUCT((BV$3=المنصرف!$E$3:$E$717)*1,('بيان العهد والتسويات'!$C226=المنصرف!$C$3:$C$717)*1,المنصرف!$G$3:$G$717)</f>
        <v>0</v>
      </c>
      <c r="BW226" s="160">
        <f>SUMPRODUCT((BV$3=المنصرف!$E$3:$E$717)*1,('بيان العهد والتسويات'!$C226=المنصرف!$C$3:$C$717)*1,المنصرف!$J$3:$J$717)</f>
        <v>0</v>
      </c>
      <c r="BX226" s="160">
        <f>SUMPRODUCT((BX$3=المنصرف!$E$3:$E$717)*1,('بيان العهد والتسويات'!$C226=المنصرف!$C$3:$C$717)*1,المنصرف!$G$3:$G$717)</f>
        <v>0</v>
      </c>
      <c r="BY226" s="160">
        <f>SUMPRODUCT((BX$3=المنصرف!$E$3:$E$717)*1,('بيان العهد والتسويات'!$C226=المنصرف!$C$3:$C$717)*1,المنصرف!$J$3:$J$717)</f>
        <v>0</v>
      </c>
      <c r="BZ226" s="160">
        <f>SUMPRODUCT((BZ$3=المنصرف!$E$3:$E$717)*1,('بيان العهد والتسويات'!$C226=المنصرف!$C$3:$C$717)*1,المنصرف!$G$3:$G$717)</f>
        <v>0</v>
      </c>
      <c r="CA226" s="160">
        <f>SUMPRODUCT((BZ$3=المنصرف!$E$3:$E$717)*1,('بيان العهد والتسويات'!$C226=المنصرف!$C$3:$C$717)*1,المنصرف!$J$3:$J$717)</f>
        <v>0</v>
      </c>
      <c r="CB226" s="160">
        <f>SUMPRODUCT((CB$3=المنصرف!$E$3:$E$717)*1,('بيان العهد والتسويات'!$C226=المنصرف!$C$3:$C$717)*1,المنصرف!$G$3:$G$717)</f>
        <v>0</v>
      </c>
      <c r="CC226" s="160">
        <f>SUMPRODUCT((CB$3=المنصرف!$E$3:$E$717)*1,('بيان العهد والتسويات'!$C226=المنصرف!$C$3:$C$717)*1,المنصرف!$J$3:$J$717)</f>
        <v>0</v>
      </c>
      <c r="CD226" s="160">
        <f>SUMPRODUCT((CD$3=المنصرف!$E$3:$E$717)*1,('بيان العهد والتسويات'!$C226=المنصرف!$C$3:$C$717)*1,المنصرف!$G$3:$G$717)</f>
        <v>0</v>
      </c>
      <c r="CE226" s="160">
        <f>SUMPRODUCT((CD$3=المنصرف!$E$3:$E$717)*1,('بيان العهد والتسويات'!$C226=المنصرف!$C$3:$C$717)*1,المنصرف!$J$3:$J$717)</f>
        <v>0</v>
      </c>
      <c r="CF226" s="160">
        <f>SUMPRODUCT((CF$3=المنصرف!$E$3:$E$717)*1,('بيان العهد والتسويات'!$C226=المنصرف!$C$3:$C$717)*1,المنصرف!$G$3:$G$717)</f>
        <v>0</v>
      </c>
      <c r="CG226" s="160">
        <f>SUMPRODUCT((CF$3=المنصرف!$E$3:$E$717)*1,('بيان العهد والتسويات'!$C226=المنصرف!$C$3:$C$717)*1,المنصرف!$J$3:$J$717)</f>
        <v>0</v>
      </c>
      <c r="CH226" s="160">
        <f>SUMPRODUCT((CH$3=المنصرف!$E$3:$E$717)*1,('بيان العهد والتسويات'!$C226=المنصرف!$C$3:$C$717)*1,المنصرف!$G$3:$G$717)</f>
        <v>0</v>
      </c>
      <c r="CI226" s="160">
        <f>SUMPRODUCT((CH$3=المنصرف!$E$3:$E$717)*1,('بيان العهد والتسويات'!$C226=المنصرف!$C$3:$C$717)*1,المنصرف!$J$3:$J$717)</f>
        <v>0</v>
      </c>
      <c r="CJ226" s="160">
        <f>SUMPRODUCT((CJ$3=المنصرف!$E$3:$E$717)*1,('بيان العهد والتسويات'!$C226=المنصرف!$C$3:$C$717)*1,المنصرف!$G$3:$G$717)</f>
        <v>0</v>
      </c>
      <c r="CK226" s="160">
        <f>SUMPRODUCT((CJ$3=المنصرف!$E$3:$E$717)*1,('بيان العهد والتسويات'!$C226=المنصرف!$C$3:$C$717)*1,المنصرف!$J$3:$J$717)</f>
        <v>0</v>
      </c>
      <c r="CL226" s="160">
        <f>SUMPRODUCT((CL$3=المنصرف!$E$3:$E$717)*1,('بيان العهد والتسويات'!$C226=المنصرف!$C$3:$C$717)*1,المنصرف!$G$3:$G$717)</f>
        <v>0</v>
      </c>
      <c r="CM226" s="160">
        <f>SUMPRODUCT((CL$3=المنصرف!$E$3:$E$717)*1,('بيان العهد والتسويات'!$C226=المنصرف!$C$3:$C$717)*1,المنصرف!$J$3:$J$717)</f>
        <v>0</v>
      </c>
      <c r="CN226" s="160">
        <f>SUMPRODUCT((CN$3=المنصرف!$E$3:$E$717)*1,('بيان العهد والتسويات'!$C226=المنصرف!$C$3:$C$717)*1,المنصرف!$G$3:$G$717)</f>
        <v>0</v>
      </c>
      <c r="CO226" s="160">
        <f>SUMPRODUCT((CN$3=المنصرف!$E$3:$E$717)*1,('بيان العهد والتسويات'!$C226=المنصرف!$C$3:$C$717)*1,المنصرف!$J$3:$J$717)</f>
        <v>0</v>
      </c>
      <c r="CP226" s="160">
        <f>SUMPRODUCT((CP$3=المنصرف!$E$3:$E$717)*1,('بيان العهد والتسويات'!$C226=المنصرف!$C$3:$C$717)*1,المنصرف!$G$3:$G$717)</f>
        <v>0</v>
      </c>
      <c r="CQ226" s="160">
        <f>SUMPRODUCT((CP$3=المنصرف!$E$3:$E$717)*1,('بيان العهد والتسويات'!$C226=المنصرف!$C$3:$C$717)*1,المنصرف!$J$3:$J$717)</f>
        <v>0</v>
      </c>
      <c r="CR226" s="160">
        <f>SUMPRODUCT((CR$3=المنصرف!$E$3:$E$717)*1,('بيان العهد والتسويات'!$C226=المنصرف!$C$3:$C$717)*1,المنصرف!$G$3:$G$717)</f>
        <v>0</v>
      </c>
      <c r="CS226" s="160">
        <f>SUMPRODUCT((CR$3=المنصرف!$E$3:$E$717)*1,('بيان العهد والتسويات'!$C226=المنصرف!$C$3:$C$717)*1,المنصرف!$J$3:$J$717)</f>
        <v>0</v>
      </c>
      <c r="CT226" s="160">
        <f>SUMPRODUCT((CT$3=المنصرف!$E$3:$E$717)*1,('بيان العهد والتسويات'!$C226=المنصرف!$C$3:$C$717)*1,المنصرف!$G$3:$G$717)</f>
        <v>0</v>
      </c>
      <c r="CU226" s="160">
        <f>SUMPRODUCT((CT$3=المنصرف!$E$3:$E$717)*1,('بيان العهد والتسويات'!$C226=المنصرف!$C$3:$C$717)*1,المنصرف!$J$3:$J$717)</f>
        <v>0</v>
      </c>
      <c r="CV226" s="160">
        <f>SUMPRODUCT((CV$3=المنصرف!$E$3:$E$717)*1,('بيان العهد والتسويات'!$C226=المنصرف!$C$3:$C$717)*1,المنصرف!$G$3:$G$717)</f>
        <v>0</v>
      </c>
      <c r="CW226" s="160">
        <f>SUMPRODUCT((CV$3=المنصرف!$E$3:$E$717)*1,('بيان العهد والتسويات'!$C226=المنصرف!$C$3:$C$717)*1,المنصرف!$J$3:$J$717)</f>
        <v>0</v>
      </c>
      <c r="CX226" s="160">
        <f>SUMPRODUCT((CX$3=المنصرف!$E$3:$E$717)*1,('بيان العهد والتسويات'!$C226=المنصرف!$C$3:$C$717)*1,المنصرف!$G$3:$G$717)</f>
        <v>0</v>
      </c>
      <c r="CY226" s="160">
        <f>SUMPRODUCT((CX$3=المنصرف!$E$3:$E$717)*1,('بيان العهد والتسويات'!$C226=المنصرف!$C$3:$C$717)*1,المنصرف!$J$3:$J$717)</f>
        <v>0</v>
      </c>
      <c r="CZ226" s="160">
        <f>SUMPRODUCT((CZ$3=المنصرف!$E$3:$E$717)*1,('بيان العهد والتسويات'!$C226=المنصرف!$C$3:$C$717)*1,المنصرف!$G$3:$G$717)</f>
        <v>0</v>
      </c>
      <c r="DA226" s="160">
        <f>SUMPRODUCT((CZ$3=المنصرف!$E$3:$E$717)*1,('بيان العهد والتسويات'!$C226=المنصرف!$C$3:$C$717)*1,المنصرف!$J$3:$J$717)</f>
        <v>0</v>
      </c>
    </row>
    <row r="227" spans="3:105" ht="20.25" x14ac:dyDescent="0.15">
      <c r="C227" s="134">
        <v>46059</v>
      </c>
      <c r="D227" s="121">
        <f>SUMPRODUCT(($D$3=المنصرف!$E$3:$E$717)*1,('بيان العهد والتسويات'!$C227=المنصرف!$C$3:$C$717)*1,المنصرف!$G$3:$G$717)</f>
        <v>0</v>
      </c>
      <c r="E227" s="122">
        <f>SUMPRODUCT(($D$3=المنصرف!$E$3:$E$717)*1,('بيان العهد والتسويات'!$C227=المنصرف!$C$3:$C$717)*1,المنصرف!$J$3:$J$717)</f>
        <v>0</v>
      </c>
      <c r="F227" s="124">
        <f>SUMPRODUCT(($F$3=المنصرف!$E$3:$E$717)*1,('بيان العهد والتسويات'!$C227=المنصرف!$C$3:$C$717)*1,المنصرف!$G$3:$G$717)</f>
        <v>0</v>
      </c>
      <c r="G227" s="123">
        <f>SUMPRODUCT(($F$3=المنصرف!$E$3:$E$717)*1,('بيان العهد والتسويات'!$C227=المنصرف!$C$3:$C$717)*1,المنصرف!$J$3:$J$717)</f>
        <v>0</v>
      </c>
      <c r="H227" s="121">
        <f>SUMPRODUCT(($H$3=المنصرف!$E$3:$E$717)*1,('بيان العهد والتسويات'!$C227=المنصرف!$C$3:$C$717)*1,المنصرف!$G$3:$G$717)</f>
        <v>0</v>
      </c>
      <c r="I227" s="122">
        <f>SUMPRODUCT(($H$3=المنصرف!$E$3:$E$717)*1,('بيان العهد والتسويات'!$C227=المنصرف!$C$3:$C$717)*1,المنصرف!$J$3:$J$717)</f>
        <v>0</v>
      </c>
      <c r="J227" s="124">
        <f>SUMPRODUCT(($J$3=المنصرف!$E$3:$E$717)*1,('بيان العهد والتسويات'!$C227=المنصرف!$C$3:$C$717)*1,المنصرف!$G$3:$G$717)</f>
        <v>0</v>
      </c>
      <c r="K227" s="123">
        <f>SUMPRODUCT(($J$3=المنصرف!$E$3:$E$717)*1,('بيان العهد والتسويات'!$C227=المنصرف!$C$3:$C$717)*1,المنصرف!$J$3:$J$717)</f>
        <v>0</v>
      </c>
      <c r="L227" s="121">
        <f>SUMPRODUCT(($L$3=المنصرف!$E$3:$E$717)*1,('بيان العهد والتسويات'!$C227=المنصرف!$C$3:$C$717)*1,المنصرف!$G$3:$G$717)</f>
        <v>0</v>
      </c>
      <c r="M227" s="122">
        <f>SUMPRODUCT(($L$3=المنصرف!$E$3:$E$717)*1,('بيان العهد والتسويات'!$C227=المنصرف!$C$3:$C$717)*1,المنصرف!$J$3:$J$717)</f>
        <v>0</v>
      </c>
      <c r="N227" s="124">
        <f>SUMPRODUCT(($N$3=المنصرف!$E$3:$E$717)*1,('بيان العهد والتسويات'!$C227=المنصرف!$C$3:$C$717)*1,المنصرف!$G$3:$G$717)</f>
        <v>0</v>
      </c>
      <c r="O227" s="123">
        <f>SUMPRODUCT(($N$3=المنصرف!$E$3:$E$717)*1,('بيان العهد والتسويات'!$C227=المنصرف!$C$3:$C$717)*1,المنصرف!$J$3:$J$717)</f>
        <v>0</v>
      </c>
      <c r="P227" s="121">
        <f>SUMPRODUCT(($P$3=المنصرف!$E$3:$E$717)*1,('بيان العهد والتسويات'!$C227=المنصرف!$C$3:$C$717)*1,المنصرف!$G$3:$G$717)</f>
        <v>0</v>
      </c>
      <c r="Q227" s="122">
        <f>SUMPRODUCT(($P$3=المنصرف!$E$3:$E$717)*1,('بيان العهد والتسويات'!$C227=المنصرف!$C$3:$C$717)*1,المنصرف!$J$3:$J$717)</f>
        <v>0</v>
      </c>
      <c r="R227" s="124">
        <f>SUMPRODUCT(($R$3=المنصرف!$E$3:$E$717)*1,('بيان العهد والتسويات'!$C227=المنصرف!$C$3:$C$717)*1,المنصرف!$G$3:$G$717)</f>
        <v>0</v>
      </c>
      <c r="S227" s="123">
        <f>SUMPRODUCT(($R$3=المنصرف!$E$3:$E$717)*1,('بيان العهد والتسويات'!$C227=المنصرف!$C$3:$C$717)*1,المنصرف!$J$3:$J$717)</f>
        <v>0</v>
      </c>
      <c r="T227" s="121">
        <f>SUMPRODUCT(($T$3=المنصرف!$E$3:$E$717)*1,('بيان العهد والتسويات'!$C227=المنصرف!$C$3:$C$717)*1,المنصرف!$G$3:$G$717)</f>
        <v>0</v>
      </c>
      <c r="U227" s="122">
        <f>SUMPRODUCT(($T$3=المنصرف!$E$3:$E$717)*1,('بيان العهد والتسويات'!$C227=المنصرف!$C$3:$C$717)*1,المنصرف!$J$3:$J$717)</f>
        <v>0</v>
      </c>
      <c r="V227" s="124">
        <f>SUMPRODUCT(($V$3=المنصرف!$E$3:$E$717)*1,('بيان العهد والتسويات'!$C227=المنصرف!$C$3:$C$717)*1,المنصرف!$G$3:$G$717)</f>
        <v>0</v>
      </c>
      <c r="W227" s="123">
        <f>SUMPRODUCT(($V$3=المنصرف!$E$3:$E$717)*1,('بيان العهد والتسويات'!$C227=المنصرف!$C$3:$C$717)*1,المنصرف!$J$3:$J$717)</f>
        <v>0</v>
      </c>
      <c r="X227" s="121">
        <f>SUMPRODUCT(($X$3=المنصرف!$E$3:$E$717)*1,('بيان العهد والتسويات'!$C227=المنصرف!$C$3:$C$717)*1,المنصرف!$G$3:$G$717)</f>
        <v>0</v>
      </c>
      <c r="Y227" s="122">
        <f>SUMPRODUCT(($X$3=المنصرف!$E$3:$E$717)*1,('بيان العهد والتسويات'!$C227=المنصرف!$C$3:$C$717)*1,المنصرف!$J$3:$J$717)</f>
        <v>0</v>
      </c>
      <c r="Z227" s="124">
        <f>SUMPRODUCT(($Z$3=المنصرف!$E$3:$E$717)*1,('بيان العهد والتسويات'!$C227=المنصرف!$C$3:$C$717)*1,المنصرف!$G$3:$G$717)</f>
        <v>0</v>
      </c>
      <c r="AA227" s="123">
        <f>SUMPRODUCT(($Z$3=المنصرف!$E$3:$E$717)*1,('بيان العهد والتسويات'!$C227=المنصرف!$C$3:$C$717)*1,المنصرف!$J$3:$J$717)</f>
        <v>0</v>
      </c>
      <c r="AB227" s="121">
        <f>SUMPRODUCT(($AB$3=المنصرف!$E$3:$E$717)*1,('بيان العهد والتسويات'!$C227=المنصرف!$C$3:$C$717)*1,المنصرف!$G$3:$G$717)</f>
        <v>0</v>
      </c>
      <c r="AC227" s="122">
        <f>SUMPRODUCT(($AB$3=المنصرف!$E$3:$E$717)*1,('بيان العهد والتسويات'!$C227=المنصرف!$C$3:$C$717)*1,المنصرف!$J$3:$J$717)</f>
        <v>0</v>
      </c>
      <c r="AD227" s="124">
        <f>SUMPRODUCT(($AD$3=المنصرف!$E$3:$E$717)*1,('بيان العهد والتسويات'!$C227=المنصرف!$C$3:$C$717)*1,المنصرف!$G$3:$G$717)</f>
        <v>0</v>
      </c>
      <c r="AE227" s="123">
        <f>SUMPRODUCT(($AD$3=المنصرف!$E$3:$E$717)*1,('بيان العهد والتسويات'!$C227=المنصرف!$C$3:$C$717)*1,المنصرف!$J$3:$J$717)</f>
        <v>0</v>
      </c>
      <c r="AF227" s="121">
        <f>SUMPRODUCT(($AF$3=المنصرف!$E$3:$E$717)*1,('بيان العهد والتسويات'!$C227=المنصرف!$C$3:$C$717)*1,المنصرف!$G$3:$G$717)</f>
        <v>0</v>
      </c>
      <c r="AG227" s="122">
        <f>SUMPRODUCT(($AF$3=المنصرف!$E$3:$E$717)*1,('بيان العهد والتسويات'!$C227=المنصرف!$C$3:$C$717)*1,المنصرف!$J$3:$J$717)</f>
        <v>0</v>
      </c>
      <c r="AH227" s="124">
        <f>SUMPRODUCT(($AH$3=المنصرف!$E$3:$E$717)*1,('بيان العهد والتسويات'!$C227=المنصرف!$C$3:$C$717)*1,المنصرف!$G$3:$G$717)</f>
        <v>0</v>
      </c>
      <c r="AI227" s="123">
        <f>SUMPRODUCT(($AH$3=المنصرف!$E$3:$E$717)*1,('بيان العهد والتسويات'!$C227=المنصرف!$C$3:$C$717)*1,المنصرف!$J$3:$J$717)</f>
        <v>0</v>
      </c>
      <c r="AJ227" s="145">
        <f>SUMPRODUCT((AJ$3=المنصرف!$E$3:$E$717)*1,('بيان العهد والتسويات'!$C227=المنصرف!$C$3:$C$717)*1,المنصرف!$G$3:$G$717)</f>
        <v>0</v>
      </c>
      <c r="AK227" s="145">
        <f>SUMPRODUCT((AJ$3=المنصرف!$E$3:$E$717)*1,('بيان العهد والتسويات'!$C227=المنصرف!$C$3:$C$717)*1,المنصرف!$J$3:$J$717)</f>
        <v>0</v>
      </c>
      <c r="AL227" s="161">
        <f>SUMPRODUCT((AL$3=المنصرف!$E$3:$E$717)*1,('بيان العهد والتسويات'!$C227=المنصرف!$C$3:$C$717)*1,المنصرف!$G$3:$G$717)</f>
        <v>0</v>
      </c>
      <c r="AM227" s="161">
        <f>SUMPRODUCT((AL$3=المنصرف!$E$3:$E$717)*1,('بيان العهد والتسويات'!$C227=المنصرف!$C$3:$C$717)*1,المنصرف!$J$3:$J$717)</f>
        <v>0</v>
      </c>
      <c r="AN227" s="160">
        <f>SUMPRODUCT((AN$3=المنصرف!$E$3:$E$717)*1,('بيان العهد والتسويات'!$C227=المنصرف!$C$3:$C$717)*1,المنصرف!$G$3:$G$717)</f>
        <v>0</v>
      </c>
      <c r="AO227" s="160">
        <f>SUMPRODUCT((AN$3=المنصرف!$E$3:$E$717)*1,('بيان العهد والتسويات'!$C227=المنصرف!$C$3:$C$717)*1,المنصرف!$J$3:$J$717)</f>
        <v>0</v>
      </c>
      <c r="AP227" s="160">
        <f>SUMPRODUCT((AP$3=المنصرف!$E$3:$E$717)*1,('بيان العهد والتسويات'!$C227=المنصرف!$C$3:$C$717)*1,المنصرف!$G$3:$G$717)</f>
        <v>0</v>
      </c>
      <c r="AQ227" s="160">
        <f>SUMPRODUCT((AP$3=المنصرف!$E$3:$E$717)*1,('بيان العهد والتسويات'!$C227=المنصرف!$C$3:$C$717)*1,المنصرف!$J$3:$J$717)</f>
        <v>0</v>
      </c>
      <c r="AR227" s="160">
        <f>SUMPRODUCT((AR$3=المنصرف!$E$3:$E$717)*1,('بيان العهد والتسويات'!$C227=المنصرف!$C$3:$C$717)*1,المنصرف!$G$3:$G$717)</f>
        <v>0</v>
      </c>
      <c r="AS227" s="160">
        <f>SUMPRODUCT((AR$3=المنصرف!$E$3:$E$717)*1,('بيان العهد والتسويات'!$C227=المنصرف!$C$3:$C$717)*1,المنصرف!$J$3:$J$717)</f>
        <v>0</v>
      </c>
      <c r="AT227" s="160">
        <f>SUMPRODUCT((AT$3=المنصرف!$E$3:$E$717)*1,('بيان العهد والتسويات'!$C227=المنصرف!$C$3:$C$717)*1,المنصرف!$G$3:$G$717)</f>
        <v>0</v>
      </c>
      <c r="AU227" s="160">
        <f>SUMPRODUCT((AT$3=المنصرف!$E$3:$E$717)*1,('بيان العهد والتسويات'!$C227=المنصرف!$C$3:$C$717)*1,المنصرف!$J$3:$J$717)</f>
        <v>0</v>
      </c>
      <c r="AV227" s="160">
        <f>SUMPRODUCT((AV$3=المنصرف!$E$3:$E$717)*1,('بيان العهد والتسويات'!$C227=المنصرف!$C$3:$C$717)*1,المنصرف!$G$3:$G$717)</f>
        <v>0</v>
      </c>
      <c r="AW227" s="160">
        <f>SUMPRODUCT((AV$3=المنصرف!$E$3:$E$717)*1,('بيان العهد والتسويات'!$C227=المنصرف!$C$3:$C$717)*1,المنصرف!$J$3:$J$717)</f>
        <v>0</v>
      </c>
      <c r="AX227" s="160">
        <f>SUMPRODUCT((AX$3=المنصرف!$E$3:$E$717)*1,('بيان العهد والتسويات'!$C227=المنصرف!$C$3:$C$717)*1,المنصرف!$G$3:$G$717)</f>
        <v>0</v>
      </c>
      <c r="AY227" s="160">
        <f>SUMPRODUCT((AX$3=المنصرف!$E$3:$E$717)*1,('بيان العهد والتسويات'!$C227=المنصرف!$C$3:$C$717)*1,المنصرف!$J$3:$J$717)</f>
        <v>0</v>
      </c>
      <c r="AZ227" s="160">
        <f>SUMPRODUCT((AZ$3=المنصرف!$E$3:$E$717)*1,('بيان العهد والتسويات'!$C227=المنصرف!$C$3:$C$717)*1,المنصرف!$G$3:$G$717)</f>
        <v>0</v>
      </c>
      <c r="BA227" s="160">
        <f>SUMPRODUCT((AZ$3=المنصرف!$E$3:$E$717)*1,('بيان العهد والتسويات'!$C227=المنصرف!$C$3:$C$717)*1,المنصرف!$J$3:$J$717)</f>
        <v>0</v>
      </c>
      <c r="BB227" s="160">
        <f>SUMPRODUCT((BB$3=المنصرف!$E$3:$E$717)*1,('بيان العهد والتسويات'!$C227=المنصرف!$C$3:$C$717)*1,المنصرف!$G$3:$G$717)</f>
        <v>0</v>
      </c>
      <c r="BC227" s="160">
        <f>SUMPRODUCT((BB$3=المنصرف!$E$3:$E$717)*1,('بيان العهد والتسويات'!$C227=المنصرف!$C$3:$C$717)*1,المنصرف!$J$3:$J$717)</f>
        <v>0</v>
      </c>
      <c r="BD227" s="160">
        <f>SUMPRODUCT((BD$3=المنصرف!$E$3:$E$717)*1,('بيان العهد والتسويات'!$C227=المنصرف!$C$3:$C$717)*1,المنصرف!$G$3:$G$717)</f>
        <v>0</v>
      </c>
      <c r="BE227" s="160">
        <f>SUMPRODUCT((BD$3=المنصرف!$E$3:$E$717)*1,('بيان العهد والتسويات'!$C227=المنصرف!$C$3:$C$717)*1,المنصرف!$J$3:$J$717)</f>
        <v>0</v>
      </c>
      <c r="BF227" s="160">
        <f>SUMPRODUCT((BF$3=المنصرف!$E$3:$E$717)*1,('بيان العهد والتسويات'!$C227=المنصرف!$C$3:$C$717)*1,المنصرف!$G$3:$G$717)</f>
        <v>0</v>
      </c>
      <c r="BG227" s="160">
        <f>SUMPRODUCT((BF$3=المنصرف!$E$3:$E$717)*1,('بيان العهد والتسويات'!$C227=المنصرف!$C$3:$C$717)*1,المنصرف!$J$3:$J$717)</f>
        <v>0</v>
      </c>
      <c r="BH227" s="160">
        <f>SUMPRODUCT((BH$3=المنصرف!$E$3:$E$717)*1,('بيان العهد والتسويات'!$C227=المنصرف!$C$3:$C$717)*1,المنصرف!$G$3:$G$717)</f>
        <v>0</v>
      </c>
      <c r="BI227" s="160">
        <f>SUMPRODUCT((BH$3=المنصرف!$E$3:$E$717)*1,('بيان العهد والتسويات'!$C227=المنصرف!$C$3:$C$717)*1,المنصرف!$J$3:$J$717)</f>
        <v>0</v>
      </c>
      <c r="BJ227" s="160">
        <f>SUMPRODUCT((BJ$3=المنصرف!$E$3:$E$717)*1,('بيان العهد والتسويات'!$C227=المنصرف!$C$3:$C$717)*1,المنصرف!$G$3:$G$717)</f>
        <v>0</v>
      </c>
      <c r="BK227" s="160">
        <f>SUMPRODUCT((BJ$3=المنصرف!$E$3:$E$717)*1,('بيان العهد والتسويات'!$C227=المنصرف!$C$3:$C$717)*1,المنصرف!$J$3:$J$717)</f>
        <v>0</v>
      </c>
      <c r="BL227" s="160">
        <f>SUMPRODUCT((BL$3=المنصرف!$E$3:$E$717)*1,('بيان العهد والتسويات'!$C227=المنصرف!$C$3:$C$717)*1,المنصرف!$G$3:$G$717)</f>
        <v>0</v>
      </c>
      <c r="BM227" s="160">
        <f>SUMPRODUCT((BL$3=المنصرف!$E$3:$E$717)*1,('بيان العهد والتسويات'!$C227=المنصرف!$C$3:$C$717)*1,المنصرف!$J$3:$J$717)</f>
        <v>0</v>
      </c>
      <c r="BN227" s="160">
        <f>SUMPRODUCT((BN$3=المنصرف!$E$3:$E$717)*1,('بيان العهد والتسويات'!$C227=المنصرف!$C$3:$C$717)*1,المنصرف!$G$3:$G$717)</f>
        <v>0</v>
      </c>
      <c r="BO227" s="160">
        <f>SUMPRODUCT((BN$3=المنصرف!$E$3:$E$717)*1,('بيان العهد والتسويات'!$C227=المنصرف!$C$3:$C$717)*1,المنصرف!$J$3:$J$717)</f>
        <v>0</v>
      </c>
      <c r="BP227" s="160">
        <f>SUMPRODUCT((BP$3=المنصرف!$E$3:$E$717)*1,('بيان العهد والتسويات'!$C227=المنصرف!$C$3:$C$717)*1,المنصرف!$G$3:$G$717)</f>
        <v>0</v>
      </c>
      <c r="BQ227" s="160">
        <f>SUMPRODUCT((BP$3=المنصرف!$E$3:$E$717)*1,('بيان العهد والتسويات'!$C227=المنصرف!$C$3:$C$717)*1,المنصرف!$J$3:$J$717)</f>
        <v>0</v>
      </c>
      <c r="BR227" s="160">
        <f>SUMPRODUCT((BR$3=المنصرف!$E$3:$E$717)*1,('بيان العهد والتسويات'!$C227=المنصرف!$C$3:$C$717)*1,المنصرف!$G$3:$G$717)</f>
        <v>0</v>
      </c>
      <c r="BS227" s="160">
        <f>SUMPRODUCT((BR$3=المنصرف!$E$3:$E$717)*1,('بيان العهد والتسويات'!$C227=المنصرف!$C$3:$C$717)*1,المنصرف!$J$3:$J$717)</f>
        <v>0</v>
      </c>
      <c r="BT227" s="160">
        <f>SUMPRODUCT((BT$3=المنصرف!$E$3:$E$717)*1,('بيان العهد والتسويات'!$C227=المنصرف!$C$3:$C$717)*1,المنصرف!$G$3:$G$717)</f>
        <v>0</v>
      </c>
      <c r="BU227" s="160">
        <f>SUMPRODUCT((BT$3=المنصرف!$E$3:$E$717)*1,('بيان العهد والتسويات'!$C227=المنصرف!$C$3:$C$717)*1,المنصرف!$J$3:$J$717)</f>
        <v>0</v>
      </c>
      <c r="BV227" s="160">
        <f>SUMPRODUCT((BV$3=المنصرف!$E$3:$E$717)*1,('بيان العهد والتسويات'!$C227=المنصرف!$C$3:$C$717)*1,المنصرف!$G$3:$G$717)</f>
        <v>0</v>
      </c>
      <c r="BW227" s="160">
        <f>SUMPRODUCT((BV$3=المنصرف!$E$3:$E$717)*1,('بيان العهد والتسويات'!$C227=المنصرف!$C$3:$C$717)*1,المنصرف!$J$3:$J$717)</f>
        <v>0</v>
      </c>
      <c r="BX227" s="160">
        <f>SUMPRODUCT((BX$3=المنصرف!$E$3:$E$717)*1,('بيان العهد والتسويات'!$C227=المنصرف!$C$3:$C$717)*1,المنصرف!$G$3:$G$717)</f>
        <v>0</v>
      </c>
      <c r="BY227" s="160">
        <f>SUMPRODUCT((BX$3=المنصرف!$E$3:$E$717)*1,('بيان العهد والتسويات'!$C227=المنصرف!$C$3:$C$717)*1,المنصرف!$J$3:$J$717)</f>
        <v>0</v>
      </c>
      <c r="BZ227" s="160">
        <f>SUMPRODUCT((BZ$3=المنصرف!$E$3:$E$717)*1,('بيان العهد والتسويات'!$C227=المنصرف!$C$3:$C$717)*1,المنصرف!$G$3:$G$717)</f>
        <v>0</v>
      </c>
      <c r="CA227" s="160">
        <f>SUMPRODUCT((BZ$3=المنصرف!$E$3:$E$717)*1,('بيان العهد والتسويات'!$C227=المنصرف!$C$3:$C$717)*1,المنصرف!$J$3:$J$717)</f>
        <v>0</v>
      </c>
      <c r="CB227" s="160">
        <f>SUMPRODUCT((CB$3=المنصرف!$E$3:$E$717)*1,('بيان العهد والتسويات'!$C227=المنصرف!$C$3:$C$717)*1,المنصرف!$G$3:$G$717)</f>
        <v>0</v>
      </c>
      <c r="CC227" s="160">
        <f>SUMPRODUCT((CB$3=المنصرف!$E$3:$E$717)*1,('بيان العهد والتسويات'!$C227=المنصرف!$C$3:$C$717)*1,المنصرف!$J$3:$J$717)</f>
        <v>0</v>
      </c>
      <c r="CD227" s="160">
        <f>SUMPRODUCT((CD$3=المنصرف!$E$3:$E$717)*1,('بيان العهد والتسويات'!$C227=المنصرف!$C$3:$C$717)*1,المنصرف!$G$3:$G$717)</f>
        <v>0</v>
      </c>
      <c r="CE227" s="160">
        <f>SUMPRODUCT((CD$3=المنصرف!$E$3:$E$717)*1,('بيان العهد والتسويات'!$C227=المنصرف!$C$3:$C$717)*1,المنصرف!$J$3:$J$717)</f>
        <v>0</v>
      </c>
      <c r="CF227" s="160">
        <f>SUMPRODUCT((CF$3=المنصرف!$E$3:$E$717)*1,('بيان العهد والتسويات'!$C227=المنصرف!$C$3:$C$717)*1,المنصرف!$G$3:$G$717)</f>
        <v>0</v>
      </c>
      <c r="CG227" s="160">
        <f>SUMPRODUCT((CF$3=المنصرف!$E$3:$E$717)*1,('بيان العهد والتسويات'!$C227=المنصرف!$C$3:$C$717)*1,المنصرف!$J$3:$J$717)</f>
        <v>0</v>
      </c>
      <c r="CH227" s="160">
        <f>SUMPRODUCT((CH$3=المنصرف!$E$3:$E$717)*1,('بيان العهد والتسويات'!$C227=المنصرف!$C$3:$C$717)*1,المنصرف!$G$3:$G$717)</f>
        <v>0</v>
      </c>
      <c r="CI227" s="160">
        <f>SUMPRODUCT((CH$3=المنصرف!$E$3:$E$717)*1,('بيان العهد والتسويات'!$C227=المنصرف!$C$3:$C$717)*1,المنصرف!$J$3:$J$717)</f>
        <v>0</v>
      </c>
      <c r="CJ227" s="160">
        <f>SUMPRODUCT((CJ$3=المنصرف!$E$3:$E$717)*1,('بيان العهد والتسويات'!$C227=المنصرف!$C$3:$C$717)*1,المنصرف!$G$3:$G$717)</f>
        <v>0</v>
      </c>
      <c r="CK227" s="160">
        <f>SUMPRODUCT((CJ$3=المنصرف!$E$3:$E$717)*1,('بيان العهد والتسويات'!$C227=المنصرف!$C$3:$C$717)*1,المنصرف!$J$3:$J$717)</f>
        <v>0</v>
      </c>
      <c r="CL227" s="160">
        <f>SUMPRODUCT((CL$3=المنصرف!$E$3:$E$717)*1,('بيان العهد والتسويات'!$C227=المنصرف!$C$3:$C$717)*1,المنصرف!$G$3:$G$717)</f>
        <v>0</v>
      </c>
      <c r="CM227" s="160">
        <f>SUMPRODUCT((CL$3=المنصرف!$E$3:$E$717)*1,('بيان العهد والتسويات'!$C227=المنصرف!$C$3:$C$717)*1,المنصرف!$J$3:$J$717)</f>
        <v>0</v>
      </c>
      <c r="CN227" s="160">
        <f>SUMPRODUCT((CN$3=المنصرف!$E$3:$E$717)*1,('بيان العهد والتسويات'!$C227=المنصرف!$C$3:$C$717)*1,المنصرف!$G$3:$G$717)</f>
        <v>0</v>
      </c>
      <c r="CO227" s="160">
        <f>SUMPRODUCT((CN$3=المنصرف!$E$3:$E$717)*1,('بيان العهد والتسويات'!$C227=المنصرف!$C$3:$C$717)*1,المنصرف!$J$3:$J$717)</f>
        <v>0</v>
      </c>
      <c r="CP227" s="160">
        <f>SUMPRODUCT((CP$3=المنصرف!$E$3:$E$717)*1,('بيان العهد والتسويات'!$C227=المنصرف!$C$3:$C$717)*1,المنصرف!$G$3:$G$717)</f>
        <v>0</v>
      </c>
      <c r="CQ227" s="160">
        <f>SUMPRODUCT((CP$3=المنصرف!$E$3:$E$717)*1,('بيان العهد والتسويات'!$C227=المنصرف!$C$3:$C$717)*1,المنصرف!$J$3:$J$717)</f>
        <v>0</v>
      </c>
      <c r="CR227" s="160">
        <f>SUMPRODUCT((CR$3=المنصرف!$E$3:$E$717)*1,('بيان العهد والتسويات'!$C227=المنصرف!$C$3:$C$717)*1,المنصرف!$G$3:$G$717)</f>
        <v>0</v>
      </c>
      <c r="CS227" s="160">
        <f>SUMPRODUCT((CR$3=المنصرف!$E$3:$E$717)*1,('بيان العهد والتسويات'!$C227=المنصرف!$C$3:$C$717)*1,المنصرف!$J$3:$J$717)</f>
        <v>0</v>
      </c>
      <c r="CT227" s="160">
        <f>SUMPRODUCT((CT$3=المنصرف!$E$3:$E$717)*1,('بيان العهد والتسويات'!$C227=المنصرف!$C$3:$C$717)*1,المنصرف!$G$3:$G$717)</f>
        <v>0</v>
      </c>
      <c r="CU227" s="160">
        <f>SUMPRODUCT((CT$3=المنصرف!$E$3:$E$717)*1,('بيان العهد والتسويات'!$C227=المنصرف!$C$3:$C$717)*1,المنصرف!$J$3:$J$717)</f>
        <v>0</v>
      </c>
      <c r="CV227" s="160">
        <f>SUMPRODUCT((CV$3=المنصرف!$E$3:$E$717)*1,('بيان العهد والتسويات'!$C227=المنصرف!$C$3:$C$717)*1,المنصرف!$G$3:$G$717)</f>
        <v>0</v>
      </c>
      <c r="CW227" s="160">
        <f>SUMPRODUCT((CV$3=المنصرف!$E$3:$E$717)*1,('بيان العهد والتسويات'!$C227=المنصرف!$C$3:$C$717)*1,المنصرف!$J$3:$J$717)</f>
        <v>0</v>
      </c>
      <c r="CX227" s="160">
        <f>SUMPRODUCT((CX$3=المنصرف!$E$3:$E$717)*1,('بيان العهد والتسويات'!$C227=المنصرف!$C$3:$C$717)*1,المنصرف!$G$3:$G$717)</f>
        <v>0</v>
      </c>
      <c r="CY227" s="160">
        <f>SUMPRODUCT((CX$3=المنصرف!$E$3:$E$717)*1,('بيان العهد والتسويات'!$C227=المنصرف!$C$3:$C$717)*1,المنصرف!$J$3:$J$717)</f>
        <v>0</v>
      </c>
      <c r="CZ227" s="160">
        <f>SUMPRODUCT((CZ$3=المنصرف!$E$3:$E$717)*1,('بيان العهد والتسويات'!$C227=المنصرف!$C$3:$C$717)*1,المنصرف!$G$3:$G$717)</f>
        <v>0</v>
      </c>
      <c r="DA227" s="160">
        <f>SUMPRODUCT((CZ$3=المنصرف!$E$3:$E$717)*1,('بيان العهد والتسويات'!$C227=المنصرف!$C$3:$C$717)*1,المنصرف!$J$3:$J$717)</f>
        <v>0</v>
      </c>
    </row>
    <row r="228" spans="3:105" ht="20.25" x14ac:dyDescent="0.15">
      <c r="C228" s="134">
        <v>46060</v>
      </c>
      <c r="D228" s="121">
        <f>SUMPRODUCT(($D$3=المنصرف!$E$3:$E$717)*1,('بيان العهد والتسويات'!$C228=المنصرف!$C$3:$C$717)*1,المنصرف!$G$3:$G$717)</f>
        <v>0</v>
      </c>
      <c r="E228" s="122">
        <f>SUMPRODUCT(($D$3=المنصرف!$E$3:$E$717)*1,('بيان العهد والتسويات'!$C228=المنصرف!$C$3:$C$717)*1,المنصرف!$J$3:$J$717)</f>
        <v>0</v>
      </c>
      <c r="F228" s="124">
        <f>SUMPRODUCT(($F$3=المنصرف!$E$3:$E$717)*1,('بيان العهد والتسويات'!$C228=المنصرف!$C$3:$C$717)*1,المنصرف!$G$3:$G$717)</f>
        <v>0</v>
      </c>
      <c r="G228" s="123">
        <f>SUMPRODUCT(($F$3=المنصرف!$E$3:$E$717)*1,('بيان العهد والتسويات'!$C228=المنصرف!$C$3:$C$717)*1,المنصرف!$J$3:$J$717)</f>
        <v>0</v>
      </c>
      <c r="H228" s="121">
        <f>SUMPRODUCT(($H$3=المنصرف!$E$3:$E$717)*1,('بيان العهد والتسويات'!$C228=المنصرف!$C$3:$C$717)*1,المنصرف!$G$3:$G$717)</f>
        <v>0</v>
      </c>
      <c r="I228" s="122">
        <f>SUMPRODUCT(($H$3=المنصرف!$E$3:$E$717)*1,('بيان العهد والتسويات'!$C228=المنصرف!$C$3:$C$717)*1,المنصرف!$J$3:$J$717)</f>
        <v>0</v>
      </c>
      <c r="J228" s="124">
        <f>SUMPRODUCT(($J$3=المنصرف!$E$3:$E$717)*1,('بيان العهد والتسويات'!$C228=المنصرف!$C$3:$C$717)*1,المنصرف!$G$3:$G$717)</f>
        <v>0</v>
      </c>
      <c r="K228" s="123">
        <f>SUMPRODUCT(($J$3=المنصرف!$E$3:$E$717)*1,('بيان العهد والتسويات'!$C228=المنصرف!$C$3:$C$717)*1,المنصرف!$J$3:$J$717)</f>
        <v>0</v>
      </c>
      <c r="L228" s="121">
        <f>SUMPRODUCT(($L$3=المنصرف!$E$3:$E$717)*1,('بيان العهد والتسويات'!$C228=المنصرف!$C$3:$C$717)*1,المنصرف!$G$3:$G$717)</f>
        <v>0</v>
      </c>
      <c r="M228" s="122">
        <f>SUMPRODUCT(($L$3=المنصرف!$E$3:$E$717)*1,('بيان العهد والتسويات'!$C228=المنصرف!$C$3:$C$717)*1,المنصرف!$J$3:$J$717)</f>
        <v>0</v>
      </c>
      <c r="N228" s="124">
        <f>SUMPRODUCT(($N$3=المنصرف!$E$3:$E$717)*1,('بيان العهد والتسويات'!$C228=المنصرف!$C$3:$C$717)*1,المنصرف!$G$3:$G$717)</f>
        <v>0</v>
      </c>
      <c r="O228" s="123">
        <f>SUMPRODUCT(($N$3=المنصرف!$E$3:$E$717)*1,('بيان العهد والتسويات'!$C228=المنصرف!$C$3:$C$717)*1,المنصرف!$J$3:$J$717)</f>
        <v>0</v>
      </c>
      <c r="P228" s="121">
        <f>SUMPRODUCT(($P$3=المنصرف!$E$3:$E$717)*1,('بيان العهد والتسويات'!$C228=المنصرف!$C$3:$C$717)*1,المنصرف!$G$3:$G$717)</f>
        <v>0</v>
      </c>
      <c r="Q228" s="122">
        <f>SUMPRODUCT(($P$3=المنصرف!$E$3:$E$717)*1,('بيان العهد والتسويات'!$C228=المنصرف!$C$3:$C$717)*1,المنصرف!$J$3:$J$717)</f>
        <v>0</v>
      </c>
      <c r="R228" s="124">
        <f>SUMPRODUCT(($R$3=المنصرف!$E$3:$E$717)*1,('بيان العهد والتسويات'!$C228=المنصرف!$C$3:$C$717)*1,المنصرف!$G$3:$G$717)</f>
        <v>0</v>
      </c>
      <c r="S228" s="123">
        <f>SUMPRODUCT(($R$3=المنصرف!$E$3:$E$717)*1,('بيان العهد والتسويات'!$C228=المنصرف!$C$3:$C$717)*1,المنصرف!$J$3:$J$717)</f>
        <v>0</v>
      </c>
      <c r="T228" s="121">
        <f>SUMPRODUCT(($T$3=المنصرف!$E$3:$E$717)*1,('بيان العهد والتسويات'!$C228=المنصرف!$C$3:$C$717)*1,المنصرف!$G$3:$G$717)</f>
        <v>0</v>
      </c>
      <c r="U228" s="122">
        <f>SUMPRODUCT(($T$3=المنصرف!$E$3:$E$717)*1,('بيان العهد والتسويات'!$C228=المنصرف!$C$3:$C$717)*1,المنصرف!$J$3:$J$717)</f>
        <v>0</v>
      </c>
      <c r="V228" s="124">
        <f>SUMPRODUCT(($V$3=المنصرف!$E$3:$E$717)*1,('بيان العهد والتسويات'!$C228=المنصرف!$C$3:$C$717)*1,المنصرف!$G$3:$G$717)</f>
        <v>0</v>
      </c>
      <c r="W228" s="123">
        <f>SUMPRODUCT(($V$3=المنصرف!$E$3:$E$717)*1,('بيان العهد والتسويات'!$C228=المنصرف!$C$3:$C$717)*1,المنصرف!$J$3:$J$717)</f>
        <v>0</v>
      </c>
      <c r="X228" s="121">
        <f>SUMPRODUCT(($X$3=المنصرف!$E$3:$E$717)*1,('بيان العهد والتسويات'!$C228=المنصرف!$C$3:$C$717)*1,المنصرف!$G$3:$G$717)</f>
        <v>0</v>
      </c>
      <c r="Y228" s="122">
        <f>SUMPRODUCT(($X$3=المنصرف!$E$3:$E$717)*1,('بيان العهد والتسويات'!$C228=المنصرف!$C$3:$C$717)*1,المنصرف!$J$3:$J$717)</f>
        <v>0</v>
      </c>
      <c r="Z228" s="124">
        <f>SUMPRODUCT(($Z$3=المنصرف!$E$3:$E$717)*1,('بيان العهد والتسويات'!$C228=المنصرف!$C$3:$C$717)*1,المنصرف!$G$3:$G$717)</f>
        <v>0</v>
      </c>
      <c r="AA228" s="123">
        <f>SUMPRODUCT(($Z$3=المنصرف!$E$3:$E$717)*1,('بيان العهد والتسويات'!$C228=المنصرف!$C$3:$C$717)*1,المنصرف!$J$3:$J$717)</f>
        <v>0</v>
      </c>
      <c r="AB228" s="121">
        <f>SUMPRODUCT(($AB$3=المنصرف!$E$3:$E$717)*1,('بيان العهد والتسويات'!$C228=المنصرف!$C$3:$C$717)*1,المنصرف!$G$3:$G$717)</f>
        <v>0</v>
      </c>
      <c r="AC228" s="122">
        <f>SUMPRODUCT(($AB$3=المنصرف!$E$3:$E$717)*1,('بيان العهد والتسويات'!$C228=المنصرف!$C$3:$C$717)*1,المنصرف!$J$3:$J$717)</f>
        <v>0</v>
      </c>
      <c r="AD228" s="124">
        <f>SUMPRODUCT(($AD$3=المنصرف!$E$3:$E$717)*1,('بيان العهد والتسويات'!$C228=المنصرف!$C$3:$C$717)*1,المنصرف!$G$3:$G$717)</f>
        <v>0</v>
      </c>
      <c r="AE228" s="123">
        <f>SUMPRODUCT(($AD$3=المنصرف!$E$3:$E$717)*1,('بيان العهد والتسويات'!$C228=المنصرف!$C$3:$C$717)*1,المنصرف!$J$3:$J$717)</f>
        <v>0</v>
      </c>
      <c r="AF228" s="121">
        <f>SUMPRODUCT(($AF$3=المنصرف!$E$3:$E$717)*1,('بيان العهد والتسويات'!$C228=المنصرف!$C$3:$C$717)*1,المنصرف!$G$3:$G$717)</f>
        <v>0</v>
      </c>
      <c r="AG228" s="122">
        <f>SUMPRODUCT(($AF$3=المنصرف!$E$3:$E$717)*1,('بيان العهد والتسويات'!$C228=المنصرف!$C$3:$C$717)*1,المنصرف!$J$3:$J$717)</f>
        <v>0</v>
      </c>
      <c r="AH228" s="124">
        <f>SUMPRODUCT(($AH$3=المنصرف!$E$3:$E$717)*1,('بيان العهد والتسويات'!$C228=المنصرف!$C$3:$C$717)*1,المنصرف!$G$3:$G$717)</f>
        <v>0</v>
      </c>
      <c r="AI228" s="123">
        <f>SUMPRODUCT(($AH$3=المنصرف!$E$3:$E$717)*1,('بيان العهد والتسويات'!$C228=المنصرف!$C$3:$C$717)*1,المنصرف!$J$3:$J$717)</f>
        <v>0</v>
      </c>
      <c r="AJ228" s="145">
        <f>SUMPRODUCT((AJ$3=المنصرف!$E$3:$E$717)*1,('بيان العهد والتسويات'!$C228=المنصرف!$C$3:$C$717)*1,المنصرف!$G$3:$G$717)</f>
        <v>0</v>
      </c>
      <c r="AK228" s="145">
        <f>SUMPRODUCT((AJ$3=المنصرف!$E$3:$E$717)*1,('بيان العهد والتسويات'!$C228=المنصرف!$C$3:$C$717)*1,المنصرف!$J$3:$J$717)</f>
        <v>0</v>
      </c>
      <c r="AL228" s="161">
        <f>SUMPRODUCT((AL$3=المنصرف!$E$3:$E$717)*1,('بيان العهد والتسويات'!$C228=المنصرف!$C$3:$C$717)*1,المنصرف!$G$3:$G$717)</f>
        <v>0</v>
      </c>
      <c r="AM228" s="161">
        <f>SUMPRODUCT((AL$3=المنصرف!$E$3:$E$717)*1,('بيان العهد والتسويات'!$C228=المنصرف!$C$3:$C$717)*1,المنصرف!$J$3:$J$717)</f>
        <v>0</v>
      </c>
      <c r="AN228" s="160">
        <f>SUMPRODUCT((AN$3=المنصرف!$E$3:$E$717)*1,('بيان العهد والتسويات'!$C228=المنصرف!$C$3:$C$717)*1,المنصرف!$G$3:$G$717)</f>
        <v>0</v>
      </c>
      <c r="AO228" s="160">
        <f>SUMPRODUCT((AN$3=المنصرف!$E$3:$E$717)*1,('بيان العهد والتسويات'!$C228=المنصرف!$C$3:$C$717)*1,المنصرف!$J$3:$J$717)</f>
        <v>0</v>
      </c>
      <c r="AP228" s="160">
        <f>SUMPRODUCT((AP$3=المنصرف!$E$3:$E$717)*1,('بيان العهد والتسويات'!$C228=المنصرف!$C$3:$C$717)*1,المنصرف!$G$3:$G$717)</f>
        <v>0</v>
      </c>
      <c r="AQ228" s="160">
        <f>SUMPRODUCT((AP$3=المنصرف!$E$3:$E$717)*1,('بيان العهد والتسويات'!$C228=المنصرف!$C$3:$C$717)*1,المنصرف!$J$3:$J$717)</f>
        <v>0</v>
      </c>
      <c r="AR228" s="160">
        <f>SUMPRODUCT((AR$3=المنصرف!$E$3:$E$717)*1,('بيان العهد والتسويات'!$C228=المنصرف!$C$3:$C$717)*1,المنصرف!$G$3:$G$717)</f>
        <v>0</v>
      </c>
      <c r="AS228" s="160">
        <f>SUMPRODUCT((AR$3=المنصرف!$E$3:$E$717)*1,('بيان العهد والتسويات'!$C228=المنصرف!$C$3:$C$717)*1,المنصرف!$J$3:$J$717)</f>
        <v>0</v>
      </c>
      <c r="AT228" s="160">
        <f>SUMPRODUCT((AT$3=المنصرف!$E$3:$E$717)*1,('بيان العهد والتسويات'!$C228=المنصرف!$C$3:$C$717)*1,المنصرف!$G$3:$G$717)</f>
        <v>0</v>
      </c>
      <c r="AU228" s="160">
        <f>SUMPRODUCT((AT$3=المنصرف!$E$3:$E$717)*1,('بيان العهد والتسويات'!$C228=المنصرف!$C$3:$C$717)*1,المنصرف!$J$3:$J$717)</f>
        <v>0</v>
      </c>
      <c r="AV228" s="160">
        <f>SUMPRODUCT((AV$3=المنصرف!$E$3:$E$717)*1,('بيان العهد والتسويات'!$C228=المنصرف!$C$3:$C$717)*1,المنصرف!$G$3:$G$717)</f>
        <v>0</v>
      </c>
      <c r="AW228" s="160">
        <f>SUMPRODUCT((AV$3=المنصرف!$E$3:$E$717)*1,('بيان العهد والتسويات'!$C228=المنصرف!$C$3:$C$717)*1,المنصرف!$J$3:$J$717)</f>
        <v>0</v>
      </c>
      <c r="AX228" s="160">
        <f>SUMPRODUCT((AX$3=المنصرف!$E$3:$E$717)*1,('بيان العهد والتسويات'!$C228=المنصرف!$C$3:$C$717)*1,المنصرف!$G$3:$G$717)</f>
        <v>0</v>
      </c>
      <c r="AY228" s="160">
        <f>SUMPRODUCT((AX$3=المنصرف!$E$3:$E$717)*1,('بيان العهد والتسويات'!$C228=المنصرف!$C$3:$C$717)*1,المنصرف!$J$3:$J$717)</f>
        <v>0</v>
      </c>
      <c r="AZ228" s="160">
        <f>SUMPRODUCT((AZ$3=المنصرف!$E$3:$E$717)*1,('بيان العهد والتسويات'!$C228=المنصرف!$C$3:$C$717)*1,المنصرف!$G$3:$G$717)</f>
        <v>0</v>
      </c>
      <c r="BA228" s="160">
        <f>SUMPRODUCT((AZ$3=المنصرف!$E$3:$E$717)*1,('بيان العهد والتسويات'!$C228=المنصرف!$C$3:$C$717)*1,المنصرف!$J$3:$J$717)</f>
        <v>0</v>
      </c>
      <c r="BB228" s="160">
        <f>SUMPRODUCT((BB$3=المنصرف!$E$3:$E$717)*1,('بيان العهد والتسويات'!$C228=المنصرف!$C$3:$C$717)*1,المنصرف!$G$3:$G$717)</f>
        <v>0</v>
      </c>
      <c r="BC228" s="160">
        <f>SUMPRODUCT((BB$3=المنصرف!$E$3:$E$717)*1,('بيان العهد والتسويات'!$C228=المنصرف!$C$3:$C$717)*1,المنصرف!$J$3:$J$717)</f>
        <v>0</v>
      </c>
      <c r="BD228" s="160">
        <f>SUMPRODUCT((BD$3=المنصرف!$E$3:$E$717)*1,('بيان العهد والتسويات'!$C228=المنصرف!$C$3:$C$717)*1,المنصرف!$G$3:$G$717)</f>
        <v>0</v>
      </c>
      <c r="BE228" s="160">
        <f>SUMPRODUCT((BD$3=المنصرف!$E$3:$E$717)*1,('بيان العهد والتسويات'!$C228=المنصرف!$C$3:$C$717)*1,المنصرف!$J$3:$J$717)</f>
        <v>0</v>
      </c>
      <c r="BF228" s="160">
        <f>SUMPRODUCT((BF$3=المنصرف!$E$3:$E$717)*1,('بيان العهد والتسويات'!$C228=المنصرف!$C$3:$C$717)*1,المنصرف!$G$3:$G$717)</f>
        <v>0</v>
      </c>
      <c r="BG228" s="160">
        <f>SUMPRODUCT((BF$3=المنصرف!$E$3:$E$717)*1,('بيان العهد والتسويات'!$C228=المنصرف!$C$3:$C$717)*1,المنصرف!$J$3:$J$717)</f>
        <v>0</v>
      </c>
      <c r="BH228" s="160">
        <f>SUMPRODUCT((BH$3=المنصرف!$E$3:$E$717)*1,('بيان العهد والتسويات'!$C228=المنصرف!$C$3:$C$717)*1,المنصرف!$G$3:$G$717)</f>
        <v>0</v>
      </c>
      <c r="BI228" s="160">
        <f>SUMPRODUCT((BH$3=المنصرف!$E$3:$E$717)*1,('بيان العهد والتسويات'!$C228=المنصرف!$C$3:$C$717)*1,المنصرف!$J$3:$J$717)</f>
        <v>0</v>
      </c>
      <c r="BJ228" s="160">
        <f>SUMPRODUCT((BJ$3=المنصرف!$E$3:$E$717)*1,('بيان العهد والتسويات'!$C228=المنصرف!$C$3:$C$717)*1,المنصرف!$G$3:$G$717)</f>
        <v>0</v>
      </c>
      <c r="BK228" s="160">
        <f>SUMPRODUCT((BJ$3=المنصرف!$E$3:$E$717)*1,('بيان العهد والتسويات'!$C228=المنصرف!$C$3:$C$717)*1,المنصرف!$J$3:$J$717)</f>
        <v>0</v>
      </c>
      <c r="BL228" s="160">
        <f>SUMPRODUCT((BL$3=المنصرف!$E$3:$E$717)*1,('بيان العهد والتسويات'!$C228=المنصرف!$C$3:$C$717)*1,المنصرف!$G$3:$G$717)</f>
        <v>0</v>
      </c>
      <c r="BM228" s="160">
        <f>SUMPRODUCT((BL$3=المنصرف!$E$3:$E$717)*1,('بيان العهد والتسويات'!$C228=المنصرف!$C$3:$C$717)*1,المنصرف!$J$3:$J$717)</f>
        <v>0</v>
      </c>
      <c r="BN228" s="160">
        <f>SUMPRODUCT((BN$3=المنصرف!$E$3:$E$717)*1,('بيان العهد والتسويات'!$C228=المنصرف!$C$3:$C$717)*1,المنصرف!$G$3:$G$717)</f>
        <v>0</v>
      </c>
      <c r="BO228" s="160">
        <f>SUMPRODUCT((BN$3=المنصرف!$E$3:$E$717)*1,('بيان العهد والتسويات'!$C228=المنصرف!$C$3:$C$717)*1,المنصرف!$J$3:$J$717)</f>
        <v>0</v>
      </c>
      <c r="BP228" s="160">
        <f>SUMPRODUCT((BP$3=المنصرف!$E$3:$E$717)*1,('بيان العهد والتسويات'!$C228=المنصرف!$C$3:$C$717)*1,المنصرف!$G$3:$G$717)</f>
        <v>0</v>
      </c>
      <c r="BQ228" s="160">
        <f>SUMPRODUCT((BP$3=المنصرف!$E$3:$E$717)*1,('بيان العهد والتسويات'!$C228=المنصرف!$C$3:$C$717)*1,المنصرف!$J$3:$J$717)</f>
        <v>0</v>
      </c>
      <c r="BR228" s="160">
        <f>SUMPRODUCT((BR$3=المنصرف!$E$3:$E$717)*1,('بيان العهد والتسويات'!$C228=المنصرف!$C$3:$C$717)*1,المنصرف!$G$3:$G$717)</f>
        <v>0</v>
      </c>
      <c r="BS228" s="160">
        <f>SUMPRODUCT((BR$3=المنصرف!$E$3:$E$717)*1,('بيان العهد والتسويات'!$C228=المنصرف!$C$3:$C$717)*1,المنصرف!$J$3:$J$717)</f>
        <v>0</v>
      </c>
      <c r="BT228" s="160">
        <f>SUMPRODUCT((BT$3=المنصرف!$E$3:$E$717)*1,('بيان العهد والتسويات'!$C228=المنصرف!$C$3:$C$717)*1,المنصرف!$G$3:$G$717)</f>
        <v>0</v>
      </c>
      <c r="BU228" s="160">
        <f>SUMPRODUCT((BT$3=المنصرف!$E$3:$E$717)*1,('بيان العهد والتسويات'!$C228=المنصرف!$C$3:$C$717)*1,المنصرف!$J$3:$J$717)</f>
        <v>0</v>
      </c>
      <c r="BV228" s="160">
        <f>SUMPRODUCT((BV$3=المنصرف!$E$3:$E$717)*1,('بيان العهد والتسويات'!$C228=المنصرف!$C$3:$C$717)*1,المنصرف!$G$3:$G$717)</f>
        <v>0</v>
      </c>
      <c r="BW228" s="160">
        <f>SUMPRODUCT((BV$3=المنصرف!$E$3:$E$717)*1,('بيان العهد والتسويات'!$C228=المنصرف!$C$3:$C$717)*1,المنصرف!$J$3:$J$717)</f>
        <v>0</v>
      </c>
      <c r="BX228" s="160">
        <f>SUMPRODUCT((BX$3=المنصرف!$E$3:$E$717)*1,('بيان العهد والتسويات'!$C228=المنصرف!$C$3:$C$717)*1,المنصرف!$G$3:$G$717)</f>
        <v>0</v>
      </c>
      <c r="BY228" s="160">
        <f>SUMPRODUCT((BX$3=المنصرف!$E$3:$E$717)*1,('بيان العهد والتسويات'!$C228=المنصرف!$C$3:$C$717)*1,المنصرف!$J$3:$J$717)</f>
        <v>0</v>
      </c>
      <c r="BZ228" s="160">
        <f>SUMPRODUCT((BZ$3=المنصرف!$E$3:$E$717)*1,('بيان العهد والتسويات'!$C228=المنصرف!$C$3:$C$717)*1,المنصرف!$G$3:$G$717)</f>
        <v>0</v>
      </c>
      <c r="CA228" s="160">
        <f>SUMPRODUCT((BZ$3=المنصرف!$E$3:$E$717)*1,('بيان العهد والتسويات'!$C228=المنصرف!$C$3:$C$717)*1,المنصرف!$J$3:$J$717)</f>
        <v>0</v>
      </c>
      <c r="CB228" s="160">
        <f>SUMPRODUCT((CB$3=المنصرف!$E$3:$E$717)*1,('بيان العهد والتسويات'!$C228=المنصرف!$C$3:$C$717)*1,المنصرف!$G$3:$G$717)</f>
        <v>0</v>
      </c>
      <c r="CC228" s="160">
        <f>SUMPRODUCT((CB$3=المنصرف!$E$3:$E$717)*1,('بيان العهد والتسويات'!$C228=المنصرف!$C$3:$C$717)*1,المنصرف!$J$3:$J$717)</f>
        <v>0</v>
      </c>
      <c r="CD228" s="160">
        <f>SUMPRODUCT((CD$3=المنصرف!$E$3:$E$717)*1,('بيان العهد والتسويات'!$C228=المنصرف!$C$3:$C$717)*1,المنصرف!$G$3:$G$717)</f>
        <v>0</v>
      </c>
      <c r="CE228" s="160">
        <f>SUMPRODUCT((CD$3=المنصرف!$E$3:$E$717)*1,('بيان العهد والتسويات'!$C228=المنصرف!$C$3:$C$717)*1,المنصرف!$J$3:$J$717)</f>
        <v>0</v>
      </c>
      <c r="CF228" s="160">
        <f>SUMPRODUCT((CF$3=المنصرف!$E$3:$E$717)*1,('بيان العهد والتسويات'!$C228=المنصرف!$C$3:$C$717)*1,المنصرف!$G$3:$G$717)</f>
        <v>0</v>
      </c>
      <c r="CG228" s="160">
        <f>SUMPRODUCT((CF$3=المنصرف!$E$3:$E$717)*1,('بيان العهد والتسويات'!$C228=المنصرف!$C$3:$C$717)*1,المنصرف!$J$3:$J$717)</f>
        <v>0</v>
      </c>
      <c r="CH228" s="160">
        <f>SUMPRODUCT((CH$3=المنصرف!$E$3:$E$717)*1,('بيان العهد والتسويات'!$C228=المنصرف!$C$3:$C$717)*1,المنصرف!$G$3:$G$717)</f>
        <v>0</v>
      </c>
      <c r="CI228" s="160">
        <f>SUMPRODUCT((CH$3=المنصرف!$E$3:$E$717)*1,('بيان العهد والتسويات'!$C228=المنصرف!$C$3:$C$717)*1,المنصرف!$J$3:$J$717)</f>
        <v>0</v>
      </c>
      <c r="CJ228" s="160">
        <f>SUMPRODUCT((CJ$3=المنصرف!$E$3:$E$717)*1,('بيان العهد والتسويات'!$C228=المنصرف!$C$3:$C$717)*1,المنصرف!$G$3:$G$717)</f>
        <v>0</v>
      </c>
      <c r="CK228" s="160">
        <f>SUMPRODUCT((CJ$3=المنصرف!$E$3:$E$717)*1,('بيان العهد والتسويات'!$C228=المنصرف!$C$3:$C$717)*1,المنصرف!$J$3:$J$717)</f>
        <v>0</v>
      </c>
      <c r="CL228" s="160">
        <f>SUMPRODUCT((CL$3=المنصرف!$E$3:$E$717)*1,('بيان العهد والتسويات'!$C228=المنصرف!$C$3:$C$717)*1,المنصرف!$G$3:$G$717)</f>
        <v>0</v>
      </c>
      <c r="CM228" s="160">
        <f>SUMPRODUCT((CL$3=المنصرف!$E$3:$E$717)*1,('بيان العهد والتسويات'!$C228=المنصرف!$C$3:$C$717)*1,المنصرف!$J$3:$J$717)</f>
        <v>0</v>
      </c>
      <c r="CN228" s="160">
        <f>SUMPRODUCT((CN$3=المنصرف!$E$3:$E$717)*1,('بيان العهد والتسويات'!$C228=المنصرف!$C$3:$C$717)*1,المنصرف!$G$3:$G$717)</f>
        <v>0</v>
      </c>
      <c r="CO228" s="160">
        <f>SUMPRODUCT((CN$3=المنصرف!$E$3:$E$717)*1,('بيان العهد والتسويات'!$C228=المنصرف!$C$3:$C$717)*1,المنصرف!$J$3:$J$717)</f>
        <v>0</v>
      </c>
      <c r="CP228" s="160">
        <f>SUMPRODUCT((CP$3=المنصرف!$E$3:$E$717)*1,('بيان العهد والتسويات'!$C228=المنصرف!$C$3:$C$717)*1,المنصرف!$G$3:$G$717)</f>
        <v>0</v>
      </c>
      <c r="CQ228" s="160">
        <f>SUMPRODUCT((CP$3=المنصرف!$E$3:$E$717)*1,('بيان العهد والتسويات'!$C228=المنصرف!$C$3:$C$717)*1,المنصرف!$J$3:$J$717)</f>
        <v>0</v>
      </c>
      <c r="CR228" s="160">
        <f>SUMPRODUCT((CR$3=المنصرف!$E$3:$E$717)*1,('بيان العهد والتسويات'!$C228=المنصرف!$C$3:$C$717)*1,المنصرف!$G$3:$G$717)</f>
        <v>0</v>
      </c>
      <c r="CS228" s="160">
        <f>SUMPRODUCT((CR$3=المنصرف!$E$3:$E$717)*1,('بيان العهد والتسويات'!$C228=المنصرف!$C$3:$C$717)*1,المنصرف!$J$3:$J$717)</f>
        <v>0</v>
      </c>
      <c r="CT228" s="160">
        <f>SUMPRODUCT((CT$3=المنصرف!$E$3:$E$717)*1,('بيان العهد والتسويات'!$C228=المنصرف!$C$3:$C$717)*1,المنصرف!$G$3:$G$717)</f>
        <v>0</v>
      </c>
      <c r="CU228" s="160">
        <f>SUMPRODUCT((CT$3=المنصرف!$E$3:$E$717)*1,('بيان العهد والتسويات'!$C228=المنصرف!$C$3:$C$717)*1,المنصرف!$J$3:$J$717)</f>
        <v>0</v>
      </c>
      <c r="CV228" s="160">
        <f>SUMPRODUCT((CV$3=المنصرف!$E$3:$E$717)*1,('بيان العهد والتسويات'!$C228=المنصرف!$C$3:$C$717)*1,المنصرف!$G$3:$G$717)</f>
        <v>0</v>
      </c>
      <c r="CW228" s="160">
        <f>SUMPRODUCT((CV$3=المنصرف!$E$3:$E$717)*1,('بيان العهد والتسويات'!$C228=المنصرف!$C$3:$C$717)*1,المنصرف!$J$3:$J$717)</f>
        <v>0</v>
      </c>
      <c r="CX228" s="160">
        <f>SUMPRODUCT((CX$3=المنصرف!$E$3:$E$717)*1,('بيان العهد والتسويات'!$C228=المنصرف!$C$3:$C$717)*1,المنصرف!$G$3:$G$717)</f>
        <v>0</v>
      </c>
      <c r="CY228" s="160">
        <f>SUMPRODUCT((CX$3=المنصرف!$E$3:$E$717)*1,('بيان العهد والتسويات'!$C228=المنصرف!$C$3:$C$717)*1,المنصرف!$J$3:$J$717)</f>
        <v>0</v>
      </c>
      <c r="CZ228" s="160">
        <f>SUMPRODUCT((CZ$3=المنصرف!$E$3:$E$717)*1,('بيان العهد والتسويات'!$C228=المنصرف!$C$3:$C$717)*1,المنصرف!$G$3:$G$717)</f>
        <v>0</v>
      </c>
      <c r="DA228" s="160">
        <f>SUMPRODUCT((CZ$3=المنصرف!$E$3:$E$717)*1,('بيان العهد والتسويات'!$C228=المنصرف!$C$3:$C$717)*1,المنصرف!$J$3:$J$717)</f>
        <v>0</v>
      </c>
    </row>
    <row r="229" spans="3:105" ht="20.25" x14ac:dyDescent="0.15">
      <c r="C229" s="134">
        <v>46061</v>
      </c>
      <c r="D229" s="121">
        <f>SUMPRODUCT(($D$3=المنصرف!$E$3:$E$717)*1,('بيان العهد والتسويات'!$C229=المنصرف!$C$3:$C$717)*1,المنصرف!$G$3:$G$717)</f>
        <v>0</v>
      </c>
      <c r="E229" s="122">
        <f>SUMPRODUCT(($D$3=المنصرف!$E$3:$E$717)*1,('بيان العهد والتسويات'!$C229=المنصرف!$C$3:$C$717)*1,المنصرف!$J$3:$J$717)</f>
        <v>0</v>
      </c>
      <c r="F229" s="124">
        <f>SUMPRODUCT(($F$3=المنصرف!$E$3:$E$717)*1,('بيان العهد والتسويات'!$C229=المنصرف!$C$3:$C$717)*1,المنصرف!$G$3:$G$717)</f>
        <v>0</v>
      </c>
      <c r="G229" s="123">
        <f>SUMPRODUCT(($F$3=المنصرف!$E$3:$E$717)*1,('بيان العهد والتسويات'!$C229=المنصرف!$C$3:$C$717)*1,المنصرف!$J$3:$J$717)</f>
        <v>0</v>
      </c>
      <c r="H229" s="121">
        <f>SUMPRODUCT(($H$3=المنصرف!$E$3:$E$717)*1,('بيان العهد والتسويات'!$C229=المنصرف!$C$3:$C$717)*1,المنصرف!$G$3:$G$717)</f>
        <v>0</v>
      </c>
      <c r="I229" s="122">
        <f>SUMPRODUCT(($H$3=المنصرف!$E$3:$E$717)*1,('بيان العهد والتسويات'!$C229=المنصرف!$C$3:$C$717)*1,المنصرف!$J$3:$J$717)</f>
        <v>0</v>
      </c>
      <c r="J229" s="124">
        <f>SUMPRODUCT(($J$3=المنصرف!$E$3:$E$717)*1,('بيان العهد والتسويات'!$C229=المنصرف!$C$3:$C$717)*1,المنصرف!$G$3:$G$717)</f>
        <v>0</v>
      </c>
      <c r="K229" s="123">
        <f>SUMPRODUCT(($J$3=المنصرف!$E$3:$E$717)*1,('بيان العهد والتسويات'!$C229=المنصرف!$C$3:$C$717)*1,المنصرف!$J$3:$J$717)</f>
        <v>0</v>
      </c>
      <c r="L229" s="121">
        <f>SUMPRODUCT(($L$3=المنصرف!$E$3:$E$717)*1,('بيان العهد والتسويات'!$C229=المنصرف!$C$3:$C$717)*1,المنصرف!$G$3:$G$717)</f>
        <v>0</v>
      </c>
      <c r="M229" s="122">
        <f>SUMPRODUCT(($L$3=المنصرف!$E$3:$E$717)*1,('بيان العهد والتسويات'!$C229=المنصرف!$C$3:$C$717)*1,المنصرف!$J$3:$J$717)</f>
        <v>0</v>
      </c>
      <c r="N229" s="124">
        <f>SUMPRODUCT(($N$3=المنصرف!$E$3:$E$717)*1,('بيان العهد والتسويات'!$C229=المنصرف!$C$3:$C$717)*1,المنصرف!$G$3:$G$717)</f>
        <v>0</v>
      </c>
      <c r="O229" s="123">
        <f>SUMPRODUCT(($N$3=المنصرف!$E$3:$E$717)*1,('بيان العهد والتسويات'!$C229=المنصرف!$C$3:$C$717)*1,المنصرف!$J$3:$J$717)</f>
        <v>0</v>
      </c>
      <c r="P229" s="121">
        <f>SUMPRODUCT(($P$3=المنصرف!$E$3:$E$717)*1,('بيان العهد والتسويات'!$C229=المنصرف!$C$3:$C$717)*1,المنصرف!$G$3:$G$717)</f>
        <v>0</v>
      </c>
      <c r="Q229" s="122">
        <f>SUMPRODUCT(($P$3=المنصرف!$E$3:$E$717)*1,('بيان العهد والتسويات'!$C229=المنصرف!$C$3:$C$717)*1,المنصرف!$J$3:$J$717)</f>
        <v>0</v>
      </c>
      <c r="R229" s="124">
        <f>SUMPRODUCT(($R$3=المنصرف!$E$3:$E$717)*1,('بيان العهد والتسويات'!$C229=المنصرف!$C$3:$C$717)*1,المنصرف!$G$3:$G$717)</f>
        <v>0</v>
      </c>
      <c r="S229" s="123">
        <f>SUMPRODUCT(($R$3=المنصرف!$E$3:$E$717)*1,('بيان العهد والتسويات'!$C229=المنصرف!$C$3:$C$717)*1,المنصرف!$J$3:$J$717)</f>
        <v>0</v>
      </c>
      <c r="T229" s="121">
        <f>SUMPRODUCT(($T$3=المنصرف!$E$3:$E$717)*1,('بيان العهد والتسويات'!$C229=المنصرف!$C$3:$C$717)*1,المنصرف!$G$3:$G$717)</f>
        <v>0</v>
      </c>
      <c r="U229" s="122">
        <f>SUMPRODUCT(($T$3=المنصرف!$E$3:$E$717)*1,('بيان العهد والتسويات'!$C229=المنصرف!$C$3:$C$717)*1,المنصرف!$J$3:$J$717)</f>
        <v>0</v>
      </c>
      <c r="V229" s="124">
        <f>SUMPRODUCT(($V$3=المنصرف!$E$3:$E$717)*1,('بيان العهد والتسويات'!$C229=المنصرف!$C$3:$C$717)*1,المنصرف!$G$3:$G$717)</f>
        <v>0</v>
      </c>
      <c r="W229" s="123">
        <f>SUMPRODUCT(($V$3=المنصرف!$E$3:$E$717)*1,('بيان العهد والتسويات'!$C229=المنصرف!$C$3:$C$717)*1,المنصرف!$J$3:$J$717)</f>
        <v>0</v>
      </c>
      <c r="X229" s="121">
        <f>SUMPRODUCT(($X$3=المنصرف!$E$3:$E$717)*1,('بيان العهد والتسويات'!$C229=المنصرف!$C$3:$C$717)*1,المنصرف!$G$3:$G$717)</f>
        <v>0</v>
      </c>
      <c r="Y229" s="122">
        <f>SUMPRODUCT(($X$3=المنصرف!$E$3:$E$717)*1,('بيان العهد والتسويات'!$C229=المنصرف!$C$3:$C$717)*1,المنصرف!$J$3:$J$717)</f>
        <v>0</v>
      </c>
      <c r="Z229" s="124">
        <f>SUMPRODUCT(($Z$3=المنصرف!$E$3:$E$717)*1,('بيان العهد والتسويات'!$C229=المنصرف!$C$3:$C$717)*1,المنصرف!$G$3:$G$717)</f>
        <v>0</v>
      </c>
      <c r="AA229" s="123">
        <f>SUMPRODUCT(($Z$3=المنصرف!$E$3:$E$717)*1,('بيان العهد والتسويات'!$C229=المنصرف!$C$3:$C$717)*1,المنصرف!$J$3:$J$717)</f>
        <v>0</v>
      </c>
      <c r="AB229" s="121">
        <f>SUMPRODUCT(($AB$3=المنصرف!$E$3:$E$717)*1,('بيان العهد والتسويات'!$C229=المنصرف!$C$3:$C$717)*1,المنصرف!$G$3:$G$717)</f>
        <v>0</v>
      </c>
      <c r="AC229" s="122">
        <f>SUMPRODUCT(($AB$3=المنصرف!$E$3:$E$717)*1,('بيان العهد والتسويات'!$C229=المنصرف!$C$3:$C$717)*1,المنصرف!$J$3:$J$717)</f>
        <v>0</v>
      </c>
      <c r="AD229" s="124">
        <f>SUMPRODUCT(($AD$3=المنصرف!$E$3:$E$717)*1,('بيان العهد والتسويات'!$C229=المنصرف!$C$3:$C$717)*1,المنصرف!$G$3:$G$717)</f>
        <v>0</v>
      </c>
      <c r="AE229" s="123">
        <f>SUMPRODUCT(($AD$3=المنصرف!$E$3:$E$717)*1,('بيان العهد والتسويات'!$C229=المنصرف!$C$3:$C$717)*1,المنصرف!$J$3:$J$717)</f>
        <v>0</v>
      </c>
      <c r="AF229" s="121">
        <f>SUMPRODUCT(($AF$3=المنصرف!$E$3:$E$717)*1,('بيان العهد والتسويات'!$C229=المنصرف!$C$3:$C$717)*1,المنصرف!$G$3:$G$717)</f>
        <v>0</v>
      </c>
      <c r="AG229" s="122">
        <f>SUMPRODUCT(($AF$3=المنصرف!$E$3:$E$717)*1,('بيان العهد والتسويات'!$C229=المنصرف!$C$3:$C$717)*1,المنصرف!$J$3:$J$717)</f>
        <v>0</v>
      </c>
      <c r="AH229" s="124">
        <f>SUMPRODUCT(($AH$3=المنصرف!$E$3:$E$717)*1,('بيان العهد والتسويات'!$C229=المنصرف!$C$3:$C$717)*1,المنصرف!$G$3:$G$717)</f>
        <v>0</v>
      </c>
      <c r="AI229" s="123">
        <f>SUMPRODUCT(($AH$3=المنصرف!$E$3:$E$717)*1,('بيان العهد والتسويات'!$C229=المنصرف!$C$3:$C$717)*1,المنصرف!$J$3:$J$717)</f>
        <v>0</v>
      </c>
      <c r="AJ229" s="145">
        <f>SUMPRODUCT((AJ$3=المنصرف!$E$3:$E$717)*1,('بيان العهد والتسويات'!$C229=المنصرف!$C$3:$C$717)*1,المنصرف!$G$3:$G$717)</f>
        <v>0</v>
      </c>
      <c r="AK229" s="145">
        <f>SUMPRODUCT((AJ$3=المنصرف!$E$3:$E$717)*1,('بيان العهد والتسويات'!$C229=المنصرف!$C$3:$C$717)*1,المنصرف!$J$3:$J$717)</f>
        <v>0</v>
      </c>
      <c r="AL229" s="161">
        <f>SUMPRODUCT((AL$3=المنصرف!$E$3:$E$717)*1,('بيان العهد والتسويات'!$C229=المنصرف!$C$3:$C$717)*1,المنصرف!$G$3:$G$717)</f>
        <v>0</v>
      </c>
      <c r="AM229" s="161">
        <f>SUMPRODUCT((AL$3=المنصرف!$E$3:$E$717)*1,('بيان العهد والتسويات'!$C229=المنصرف!$C$3:$C$717)*1,المنصرف!$J$3:$J$717)</f>
        <v>0</v>
      </c>
      <c r="AN229" s="160">
        <f>SUMPRODUCT((AN$3=المنصرف!$E$3:$E$717)*1,('بيان العهد والتسويات'!$C229=المنصرف!$C$3:$C$717)*1,المنصرف!$G$3:$G$717)</f>
        <v>0</v>
      </c>
      <c r="AO229" s="160">
        <f>SUMPRODUCT((AN$3=المنصرف!$E$3:$E$717)*1,('بيان العهد والتسويات'!$C229=المنصرف!$C$3:$C$717)*1,المنصرف!$J$3:$J$717)</f>
        <v>0</v>
      </c>
      <c r="AP229" s="160">
        <f>SUMPRODUCT((AP$3=المنصرف!$E$3:$E$717)*1,('بيان العهد والتسويات'!$C229=المنصرف!$C$3:$C$717)*1,المنصرف!$G$3:$G$717)</f>
        <v>0</v>
      </c>
      <c r="AQ229" s="160">
        <f>SUMPRODUCT((AP$3=المنصرف!$E$3:$E$717)*1,('بيان العهد والتسويات'!$C229=المنصرف!$C$3:$C$717)*1,المنصرف!$J$3:$J$717)</f>
        <v>0</v>
      </c>
      <c r="AR229" s="160">
        <f>SUMPRODUCT((AR$3=المنصرف!$E$3:$E$717)*1,('بيان العهد والتسويات'!$C229=المنصرف!$C$3:$C$717)*1,المنصرف!$G$3:$G$717)</f>
        <v>0</v>
      </c>
      <c r="AS229" s="160">
        <f>SUMPRODUCT((AR$3=المنصرف!$E$3:$E$717)*1,('بيان العهد والتسويات'!$C229=المنصرف!$C$3:$C$717)*1,المنصرف!$J$3:$J$717)</f>
        <v>0</v>
      </c>
      <c r="AT229" s="160">
        <f>SUMPRODUCT((AT$3=المنصرف!$E$3:$E$717)*1,('بيان العهد والتسويات'!$C229=المنصرف!$C$3:$C$717)*1,المنصرف!$G$3:$G$717)</f>
        <v>0</v>
      </c>
      <c r="AU229" s="160">
        <f>SUMPRODUCT((AT$3=المنصرف!$E$3:$E$717)*1,('بيان العهد والتسويات'!$C229=المنصرف!$C$3:$C$717)*1,المنصرف!$J$3:$J$717)</f>
        <v>0</v>
      </c>
      <c r="AV229" s="160">
        <f>SUMPRODUCT((AV$3=المنصرف!$E$3:$E$717)*1,('بيان العهد والتسويات'!$C229=المنصرف!$C$3:$C$717)*1,المنصرف!$G$3:$G$717)</f>
        <v>0</v>
      </c>
      <c r="AW229" s="160">
        <f>SUMPRODUCT((AV$3=المنصرف!$E$3:$E$717)*1,('بيان العهد والتسويات'!$C229=المنصرف!$C$3:$C$717)*1,المنصرف!$J$3:$J$717)</f>
        <v>0</v>
      </c>
      <c r="AX229" s="160">
        <f>SUMPRODUCT((AX$3=المنصرف!$E$3:$E$717)*1,('بيان العهد والتسويات'!$C229=المنصرف!$C$3:$C$717)*1,المنصرف!$G$3:$G$717)</f>
        <v>0</v>
      </c>
      <c r="AY229" s="160">
        <f>SUMPRODUCT((AX$3=المنصرف!$E$3:$E$717)*1,('بيان العهد والتسويات'!$C229=المنصرف!$C$3:$C$717)*1,المنصرف!$J$3:$J$717)</f>
        <v>0</v>
      </c>
      <c r="AZ229" s="160">
        <f>SUMPRODUCT((AZ$3=المنصرف!$E$3:$E$717)*1,('بيان العهد والتسويات'!$C229=المنصرف!$C$3:$C$717)*1,المنصرف!$G$3:$G$717)</f>
        <v>0</v>
      </c>
      <c r="BA229" s="160">
        <f>SUMPRODUCT((AZ$3=المنصرف!$E$3:$E$717)*1,('بيان العهد والتسويات'!$C229=المنصرف!$C$3:$C$717)*1,المنصرف!$J$3:$J$717)</f>
        <v>0</v>
      </c>
      <c r="BB229" s="160">
        <f>SUMPRODUCT((BB$3=المنصرف!$E$3:$E$717)*1,('بيان العهد والتسويات'!$C229=المنصرف!$C$3:$C$717)*1,المنصرف!$G$3:$G$717)</f>
        <v>0</v>
      </c>
      <c r="BC229" s="160">
        <f>SUMPRODUCT((BB$3=المنصرف!$E$3:$E$717)*1,('بيان العهد والتسويات'!$C229=المنصرف!$C$3:$C$717)*1,المنصرف!$J$3:$J$717)</f>
        <v>0</v>
      </c>
      <c r="BD229" s="160">
        <f>SUMPRODUCT((BD$3=المنصرف!$E$3:$E$717)*1,('بيان العهد والتسويات'!$C229=المنصرف!$C$3:$C$717)*1,المنصرف!$G$3:$G$717)</f>
        <v>0</v>
      </c>
      <c r="BE229" s="160">
        <f>SUMPRODUCT((BD$3=المنصرف!$E$3:$E$717)*1,('بيان العهد والتسويات'!$C229=المنصرف!$C$3:$C$717)*1,المنصرف!$J$3:$J$717)</f>
        <v>0</v>
      </c>
      <c r="BF229" s="160">
        <f>SUMPRODUCT((BF$3=المنصرف!$E$3:$E$717)*1,('بيان العهد والتسويات'!$C229=المنصرف!$C$3:$C$717)*1,المنصرف!$G$3:$G$717)</f>
        <v>0</v>
      </c>
      <c r="BG229" s="160">
        <f>SUMPRODUCT((BF$3=المنصرف!$E$3:$E$717)*1,('بيان العهد والتسويات'!$C229=المنصرف!$C$3:$C$717)*1,المنصرف!$J$3:$J$717)</f>
        <v>0</v>
      </c>
      <c r="BH229" s="160">
        <f>SUMPRODUCT((BH$3=المنصرف!$E$3:$E$717)*1,('بيان العهد والتسويات'!$C229=المنصرف!$C$3:$C$717)*1,المنصرف!$G$3:$G$717)</f>
        <v>0</v>
      </c>
      <c r="BI229" s="160">
        <f>SUMPRODUCT((BH$3=المنصرف!$E$3:$E$717)*1,('بيان العهد والتسويات'!$C229=المنصرف!$C$3:$C$717)*1,المنصرف!$J$3:$J$717)</f>
        <v>0</v>
      </c>
      <c r="BJ229" s="160">
        <f>SUMPRODUCT((BJ$3=المنصرف!$E$3:$E$717)*1,('بيان العهد والتسويات'!$C229=المنصرف!$C$3:$C$717)*1,المنصرف!$G$3:$G$717)</f>
        <v>0</v>
      </c>
      <c r="BK229" s="160">
        <f>SUMPRODUCT((BJ$3=المنصرف!$E$3:$E$717)*1,('بيان العهد والتسويات'!$C229=المنصرف!$C$3:$C$717)*1,المنصرف!$J$3:$J$717)</f>
        <v>0</v>
      </c>
      <c r="BL229" s="160">
        <f>SUMPRODUCT((BL$3=المنصرف!$E$3:$E$717)*1,('بيان العهد والتسويات'!$C229=المنصرف!$C$3:$C$717)*1,المنصرف!$G$3:$G$717)</f>
        <v>0</v>
      </c>
      <c r="BM229" s="160">
        <f>SUMPRODUCT((BL$3=المنصرف!$E$3:$E$717)*1,('بيان العهد والتسويات'!$C229=المنصرف!$C$3:$C$717)*1,المنصرف!$J$3:$J$717)</f>
        <v>0</v>
      </c>
      <c r="BN229" s="160">
        <f>SUMPRODUCT((BN$3=المنصرف!$E$3:$E$717)*1,('بيان العهد والتسويات'!$C229=المنصرف!$C$3:$C$717)*1,المنصرف!$G$3:$G$717)</f>
        <v>0</v>
      </c>
      <c r="BO229" s="160">
        <f>SUMPRODUCT((BN$3=المنصرف!$E$3:$E$717)*1,('بيان العهد والتسويات'!$C229=المنصرف!$C$3:$C$717)*1,المنصرف!$J$3:$J$717)</f>
        <v>0</v>
      </c>
      <c r="BP229" s="160">
        <f>SUMPRODUCT((BP$3=المنصرف!$E$3:$E$717)*1,('بيان العهد والتسويات'!$C229=المنصرف!$C$3:$C$717)*1,المنصرف!$G$3:$G$717)</f>
        <v>0</v>
      </c>
      <c r="BQ229" s="160">
        <f>SUMPRODUCT((BP$3=المنصرف!$E$3:$E$717)*1,('بيان العهد والتسويات'!$C229=المنصرف!$C$3:$C$717)*1,المنصرف!$J$3:$J$717)</f>
        <v>0</v>
      </c>
      <c r="BR229" s="160">
        <f>SUMPRODUCT((BR$3=المنصرف!$E$3:$E$717)*1,('بيان العهد والتسويات'!$C229=المنصرف!$C$3:$C$717)*1,المنصرف!$G$3:$G$717)</f>
        <v>0</v>
      </c>
      <c r="BS229" s="160">
        <f>SUMPRODUCT((BR$3=المنصرف!$E$3:$E$717)*1,('بيان العهد والتسويات'!$C229=المنصرف!$C$3:$C$717)*1,المنصرف!$J$3:$J$717)</f>
        <v>0</v>
      </c>
      <c r="BT229" s="160">
        <f>SUMPRODUCT((BT$3=المنصرف!$E$3:$E$717)*1,('بيان العهد والتسويات'!$C229=المنصرف!$C$3:$C$717)*1,المنصرف!$G$3:$G$717)</f>
        <v>0</v>
      </c>
      <c r="BU229" s="160">
        <f>SUMPRODUCT((BT$3=المنصرف!$E$3:$E$717)*1,('بيان العهد والتسويات'!$C229=المنصرف!$C$3:$C$717)*1,المنصرف!$J$3:$J$717)</f>
        <v>0</v>
      </c>
      <c r="BV229" s="160">
        <f>SUMPRODUCT((BV$3=المنصرف!$E$3:$E$717)*1,('بيان العهد والتسويات'!$C229=المنصرف!$C$3:$C$717)*1,المنصرف!$G$3:$G$717)</f>
        <v>0</v>
      </c>
      <c r="BW229" s="160">
        <f>SUMPRODUCT((BV$3=المنصرف!$E$3:$E$717)*1,('بيان العهد والتسويات'!$C229=المنصرف!$C$3:$C$717)*1,المنصرف!$J$3:$J$717)</f>
        <v>0</v>
      </c>
      <c r="BX229" s="160">
        <f>SUMPRODUCT((BX$3=المنصرف!$E$3:$E$717)*1,('بيان العهد والتسويات'!$C229=المنصرف!$C$3:$C$717)*1,المنصرف!$G$3:$G$717)</f>
        <v>0</v>
      </c>
      <c r="BY229" s="160">
        <f>SUMPRODUCT((BX$3=المنصرف!$E$3:$E$717)*1,('بيان العهد والتسويات'!$C229=المنصرف!$C$3:$C$717)*1,المنصرف!$J$3:$J$717)</f>
        <v>0</v>
      </c>
      <c r="BZ229" s="160">
        <f>SUMPRODUCT((BZ$3=المنصرف!$E$3:$E$717)*1,('بيان العهد والتسويات'!$C229=المنصرف!$C$3:$C$717)*1,المنصرف!$G$3:$G$717)</f>
        <v>0</v>
      </c>
      <c r="CA229" s="160">
        <f>SUMPRODUCT((BZ$3=المنصرف!$E$3:$E$717)*1,('بيان العهد والتسويات'!$C229=المنصرف!$C$3:$C$717)*1,المنصرف!$J$3:$J$717)</f>
        <v>0</v>
      </c>
      <c r="CB229" s="160">
        <f>SUMPRODUCT((CB$3=المنصرف!$E$3:$E$717)*1,('بيان العهد والتسويات'!$C229=المنصرف!$C$3:$C$717)*1,المنصرف!$G$3:$G$717)</f>
        <v>0</v>
      </c>
      <c r="CC229" s="160">
        <f>SUMPRODUCT((CB$3=المنصرف!$E$3:$E$717)*1,('بيان العهد والتسويات'!$C229=المنصرف!$C$3:$C$717)*1,المنصرف!$J$3:$J$717)</f>
        <v>0</v>
      </c>
      <c r="CD229" s="160">
        <f>SUMPRODUCT((CD$3=المنصرف!$E$3:$E$717)*1,('بيان العهد والتسويات'!$C229=المنصرف!$C$3:$C$717)*1,المنصرف!$G$3:$G$717)</f>
        <v>0</v>
      </c>
      <c r="CE229" s="160">
        <f>SUMPRODUCT((CD$3=المنصرف!$E$3:$E$717)*1,('بيان العهد والتسويات'!$C229=المنصرف!$C$3:$C$717)*1,المنصرف!$J$3:$J$717)</f>
        <v>0</v>
      </c>
      <c r="CF229" s="160">
        <f>SUMPRODUCT((CF$3=المنصرف!$E$3:$E$717)*1,('بيان العهد والتسويات'!$C229=المنصرف!$C$3:$C$717)*1,المنصرف!$G$3:$G$717)</f>
        <v>0</v>
      </c>
      <c r="CG229" s="160">
        <f>SUMPRODUCT((CF$3=المنصرف!$E$3:$E$717)*1,('بيان العهد والتسويات'!$C229=المنصرف!$C$3:$C$717)*1,المنصرف!$J$3:$J$717)</f>
        <v>0</v>
      </c>
      <c r="CH229" s="160">
        <f>SUMPRODUCT((CH$3=المنصرف!$E$3:$E$717)*1,('بيان العهد والتسويات'!$C229=المنصرف!$C$3:$C$717)*1,المنصرف!$G$3:$G$717)</f>
        <v>0</v>
      </c>
      <c r="CI229" s="160">
        <f>SUMPRODUCT((CH$3=المنصرف!$E$3:$E$717)*1,('بيان العهد والتسويات'!$C229=المنصرف!$C$3:$C$717)*1,المنصرف!$J$3:$J$717)</f>
        <v>0</v>
      </c>
      <c r="CJ229" s="160">
        <f>SUMPRODUCT((CJ$3=المنصرف!$E$3:$E$717)*1,('بيان العهد والتسويات'!$C229=المنصرف!$C$3:$C$717)*1,المنصرف!$G$3:$G$717)</f>
        <v>0</v>
      </c>
      <c r="CK229" s="160">
        <f>SUMPRODUCT((CJ$3=المنصرف!$E$3:$E$717)*1,('بيان العهد والتسويات'!$C229=المنصرف!$C$3:$C$717)*1,المنصرف!$J$3:$J$717)</f>
        <v>0</v>
      </c>
      <c r="CL229" s="160">
        <f>SUMPRODUCT((CL$3=المنصرف!$E$3:$E$717)*1,('بيان العهد والتسويات'!$C229=المنصرف!$C$3:$C$717)*1,المنصرف!$G$3:$G$717)</f>
        <v>0</v>
      </c>
      <c r="CM229" s="160">
        <f>SUMPRODUCT((CL$3=المنصرف!$E$3:$E$717)*1,('بيان العهد والتسويات'!$C229=المنصرف!$C$3:$C$717)*1,المنصرف!$J$3:$J$717)</f>
        <v>0</v>
      </c>
      <c r="CN229" s="160">
        <f>SUMPRODUCT((CN$3=المنصرف!$E$3:$E$717)*1,('بيان العهد والتسويات'!$C229=المنصرف!$C$3:$C$717)*1,المنصرف!$G$3:$G$717)</f>
        <v>0</v>
      </c>
      <c r="CO229" s="160">
        <f>SUMPRODUCT((CN$3=المنصرف!$E$3:$E$717)*1,('بيان العهد والتسويات'!$C229=المنصرف!$C$3:$C$717)*1,المنصرف!$J$3:$J$717)</f>
        <v>0</v>
      </c>
      <c r="CP229" s="160">
        <f>SUMPRODUCT((CP$3=المنصرف!$E$3:$E$717)*1,('بيان العهد والتسويات'!$C229=المنصرف!$C$3:$C$717)*1,المنصرف!$G$3:$G$717)</f>
        <v>0</v>
      </c>
      <c r="CQ229" s="160">
        <f>SUMPRODUCT((CP$3=المنصرف!$E$3:$E$717)*1,('بيان العهد والتسويات'!$C229=المنصرف!$C$3:$C$717)*1,المنصرف!$J$3:$J$717)</f>
        <v>0</v>
      </c>
      <c r="CR229" s="160">
        <f>SUMPRODUCT((CR$3=المنصرف!$E$3:$E$717)*1,('بيان العهد والتسويات'!$C229=المنصرف!$C$3:$C$717)*1,المنصرف!$G$3:$G$717)</f>
        <v>0</v>
      </c>
      <c r="CS229" s="160">
        <f>SUMPRODUCT((CR$3=المنصرف!$E$3:$E$717)*1,('بيان العهد والتسويات'!$C229=المنصرف!$C$3:$C$717)*1,المنصرف!$J$3:$J$717)</f>
        <v>0</v>
      </c>
      <c r="CT229" s="160">
        <f>SUMPRODUCT((CT$3=المنصرف!$E$3:$E$717)*1,('بيان العهد والتسويات'!$C229=المنصرف!$C$3:$C$717)*1,المنصرف!$G$3:$G$717)</f>
        <v>0</v>
      </c>
      <c r="CU229" s="160">
        <f>SUMPRODUCT((CT$3=المنصرف!$E$3:$E$717)*1,('بيان العهد والتسويات'!$C229=المنصرف!$C$3:$C$717)*1,المنصرف!$J$3:$J$717)</f>
        <v>0</v>
      </c>
      <c r="CV229" s="160">
        <f>SUMPRODUCT((CV$3=المنصرف!$E$3:$E$717)*1,('بيان العهد والتسويات'!$C229=المنصرف!$C$3:$C$717)*1,المنصرف!$G$3:$G$717)</f>
        <v>0</v>
      </c>
      <c r="CW229" s="160">
        <f>SUMPRODUCT((CV$3=المنصرف!$E$3:$E$717)*1,('بيان العهد والتسويات'!$C229=المنصرف!$C$3:$C$717)*1,المنصرف!$J$3:$J$717)</f>
        <v>0</v>
      </c>
      <c r="CX229" s="160">
        <f>SUMPRODUCT((CX$3=المنصرف!$E$3:$E$717)*1,('بيان العهد والتسويات'!$C229=المنصرف!$C$3:$C$717)*1,المنصرف!$G$3:$G$717)</f>
        <v>0</v>
      </c>
      <c r="CY229" s="160">
        <f>SUMPRODUCT((CX$3=المنصرف!$E$3:$E$717)*1,('بيان العهد والتسويات'!$C229=المنصرف!$C$3:$C$717)*1,المنصرف!$J$3:$J$717)</f>
        <v>0</v>
      </c>
      <c r="CZ229" s="160">
        <f>SUMPRODUCT((CZ$3=المنصرف!$E$3:$E$717)*1,('بيان العهد والتسويات'!$C229=المنصرف!$C$3:$C$717)*1,المنصرف!$G$3:$G$717)</f>
        <v>0</v>
      </c>
      <c r="DA229" s="160">
        <f>SUMPRODUCT((CZ$3=المنصرف!$E$3:$E$717)*1,('بيان العهد والتسويات'!$C229=المنصرف!$C$3:$C$717)*1,المنصرف!$J$3:$J$717)</f>
        <v>0</v>
      </c>
    </row>
    <row r="230" spans="3:105" ht="20.25" x14ac:dyDescent="0.15">
      <c r="C230" s="134">
        <v>46062</v>
      </c>
      <c r="D230" s="121">
        <f>SUMPRODUCT(($D$3=المنصرف!$E$3:$E$717)*1,('بيان العهد والتسويات'!$C230=المنصرف!$C$3:$C$717)*1,المنصرف!$G$3:$G$717)</f>
        <v>0</v>
      </c>
      <c r="E230" s="122">
        <f>SUMPRODUCT(($D$3=المنصرف!$E$3:$E$717)*1,('بيان العهد والتسويات'!$C230=المنصرف!$C$3:$C$717)*1,المنصرف!$J$3:$J$717)</f>
        <v>0</v>
      </c>
      <c r="F230" s="124">
        <f>SUMPRODUCT(($F$3=المنصرف!$E$3:$E$717)*1,('بيان العهد والتسويات'!$C230=المنصرف!$C$3:$C$717)*1,المنصرف!$G$3:$G$717)</f>
        <v>0</v>
      </c>
      <c r="G230" s="123">
        <f>SUMPRODUCT(($F$3=المنصرف!$E$3:$E$717)*1,('بيان العهد والتسويات'!$C230=المنصرف!$C$3:$C$717)*1,المنصرف!$J$3:$J$717)</f>
        <v>0</v>
      </c>
      <c r="H230" s="121">
        <f>SUMPRODUCT(($H$3=المنصرف!$E$3:$E$717)*1,('بيان العهد والتسويات'!$C230=المنصرف!$C$3:$C$717)*1,المنصرف!$G$3:$G$717)</f>
        <v>0</v>
      </c>
      <c r="I230" s="122">
        <f>SUMPRODUCT(($H$3=المنصرف!$E$3:$E$717)*1,('بيان العهد والتسويات'!$C230=المنصرف!$C$3:$C$717)*1,المنصرف!$J$3:$J$717)</f>
        <v>0</v>
      </c>
      <c r="J230" s="124">
        <f>SUMPRODUCT(($J$3=المنصرف!$E$3:$E$717)*1,('بيان العهد والتسويات'!$C230=المنصرف!$C$3:$C$717)*1,المنصرف!$G$3:$G$717)</f>
        <v>0</v>
      </c>
      <c r="K230" s="123">
        <f>SUMPRODUCT(($J$3=المنصرف!$E$3:$E$717)*1,('بيان العهد والتسويات'!$C230=المنصرف!$C$3:$C$717)*1,المنصرف!$J$3:$J$717)</f>
        <v>0</v>
      </c>
      <c r="L230" s="121">
        <f>SUMPRODUCT(($L$3=المنصرف!$E$3:$E$717)*1,('بيان العهد والتسويات'!$C230=المنصرف!$C$3:$C$717)*1,المنصرف!$G$3:$G$717)</f>
        <v>0</v>
      </c>
      <c r="M230" s="122">
        <f>SUMPRODUCT(($L$3=المنصرف!$E$3:$E$717)*1,('بيان العهد والتسويات'!$C230=المنصرف!$C$3:$C$717)*1,المنصرف!$J$3:$J$717)</f>
        <v>0</v>
      </c>
      <c r="N230" s="124">
        <f>SUMPRODUCT(($N$3=المنصرف!$E$3:$E$717)*1,('بيان العهد والتسويات'!$C230=المنصرف!$C$3:$C$717)*1,المنصرف!$G$3:$G$717)</f>
        <v>0</v>
      </c>
      <c r="O230" s="123">
        <f>SUMPRODUCT(($N$3=المنصرف!$E$3:$E$717)*1,('بيان العهد والتسويات'!$C230=المنصرف!$C$3:$C$717)*1,المنصرف!$J$3:$J$717)</f>
        <v>0</v>
      </c>
      <c r="P230" s="121">
        <f>SUMPRODUCT(($P$3=المنصرف!$E$3:$E$717)*1,('بيان العهد والتسويات'!$C230=المنصرف!$C$3:$C$717)*1,المنصرف!$G$3:$G$717)</f>
        <v>0</v>
      </c>
      <c r="Q230" s="122">
        <f>SUMPRODUCT(($P$3=المنصرف!$E$3:$E$717)*1,('بيان العهد والتسويات'!$C230=المنصرف!$C$3:$C$717)*1,المنصرف!$J$3:$J$717)</f>
        <v>0</v>
      </c>
      <c r="R230" s="124">
        <f>SUMPRODUCT(($R$3=المنصرف!$E$3:$E$717)*1,('بيان العهد والتسويات'!$C230=المنصرف!$C$3:$C$717)*1,المنصرف!$G$3:$G$717)</f>
        <v>0</v>
      </c>
      <c r="S230" s="123">
        <f>SUMPRODUCT(($R$3=المنصرف!$E$3:$E$717)*1,('بيان العهد والتسويات'!$C230=المنصرف!$C$3:$C$717)*1,المنصرف!$J$3:$J$717)</f>
        <v>0</v>
      </c>
      <c r="T230" s="121">
        <f>SUMPRODUCT(($T$3=المنصرف!$E$3:$E$717)*1,('بيان العهد والتسويات'!$C230=المنصرف!$C$3:$C$717)*1,المنصرف!$G$3:$G$717)</f>
        <v>0</v>
      </c>
      <c r="U230" s="122">
        <f>SUMPRODUCT(($T$3=المنصرف!$E$3:$E$717)*1,('بيان العهد والتسويات'!$C230=المنصرف!$C$3:$C$717)*1,المنصرف!$J$3:$J$717)</f>
        <v>0</v>
      </c>
      <c r="V230" s="124">
        <f>SUMPRODUCT(($V$3=المنصرف!$E$3:$E$717)*1,('بيان العهد والتسويات'!$C230=المنصرف!$C$3:$C$717)*1,المنصرف!$G$3:$G$717)</f>
        <v>0</v>
      </c>
      <c r="W230" s="123">
        <f>SUMPRODUCT(($V$3=المنصرف!$E$3:$E$717)*1,('بيان العهد والتسويات'!$C230=المنصرف!$C$3:$C$717)*1,المنصرف!$J$3:$J$717)</f>
        <v>0</v>
      </c>
      <c r="X230" s="121">
        <f>SUMPRODUCT(($X$3=المنصرف!$E$3:$E$717)*1,('بيان العهد والتسويات'!$C230=المنصرف!$C$3:$C$717)*1,المنصرف!$G$3:$G$717)</f>
        <v>0</v>
      </c>
      <c r="Y230" s="122">
        <f>SUMPRODUCT(($X$3=المنصرف!$E$3:$E$717)*1,('بيان العهد والتسويات'!$C230=المنصرف!$C$3:$C$717)*1,المنصرف!$J$3:$J$717)</f>
        <v>0</v>
      </c>
      <c r="Z230" s="124">
        <f>SUMPRODUCT(($Z$3=المنصرف!$E$3:$E$717)*1,('بيان العهد والتسويات'!$C230=المنصرف!$C$3:$C$717)*1,المنصرف!$G$3:$G$717)</f>
        <v>0</v>
      </c>
      <c r="AA230" s="123">
        <f>SUMPRODUCT(($Z$3=المنصرف!$E$3:$E$717)*1,('بيان العهد والتسويات'!$C230=المنصرف!$C$3:$C$717)*1,المنصرف!$J$3:$J$717)</f>
        <v>0</v>
      </c>
      <c r="AB230" s="121">
        <f>SUMPRODUCT(($AB$3=المنصرف!$E$3:$E$717)*1,('بيان العهد والتسويات'!$C230=المنصرف!$C$3:$C$717)*1,المنصرف!$G$3:$G$717)</f>
        <v>0</v>
      </c>
      <c r="AC230" s="122">
        <f>SUMPRODUCT(($AB$3=المنصرف!$E$3:$E$717)*1,('بيان العهد والتسويات'!$C230=المنصرف!$C$3:$C$717)*1,المنصرف!$J$3:$J$717)</f>
        <v>0</v>
      </c>
      <c r="AD230" s="124">
        <f>SUMPRODUCT(($AD$3=المنصرف!$E$3:$E$717)*1,('بيان العهد والتسويات'!$C230=المنصرف!$C$3:$C$717)*1,المنصرف!$G$3:$G$717)</f>
        <v>0</v>
      </c>
      <c r="AE230" s="123">
        <f>SUMPRODUCT(($AD$3=المنصرف!$E$3:$E$717)*1,('بيان العهد والتسويات'!$C230=المنصرف!$C$3:$C$717)*1,المنصرف!$J$3:$J$717)</f>
        <v>0</v>
      </c>
      <c r="AF230" s="121">
        <f>SUMPRODUCT(($AF$3=المنصرف!$E$3:$E$717)*1,('بيان العهد والتسويات'!$C230=المنصرف!$C$3:$C$717)*1,المنصرف!$G$3:$G$717)</f>
        <v>0</v>
      </c>
      <c r="AG230" s="122">
        <f>SUMPRODUCT(($AF$3=المنصرف!$E$3:$E$717)*1,('بيان العهد والتسويات'!$C230=المنصرف!$C$3:$C$717)*1,المنصرف!$J$3:$J$717)</f>
        <v>0</v>
      </c>
      <c r="AH230" s="124">
        <f>SUMPRODUCT(($AH$3=المنصرف!$E$3:$E$717)*1,('بيان العهد والتسويات'!$C230=المنصرف!$C$3:$C$717)*1,المنصرف!$G$3:$G$717)</f>
        <v>0</v>
      </c>
      <c r="AI230" s="123">
        <f>SUMPRODUCT(($AH$3=المنصرف!$E$3:$E$717)*1,('بيان العهد والتسويات'!$C230=المنصرف!$C$3:$C$717)*1,المنصرف!$J$3:$J$717)</f>
        <v>0</v>
      </c>
      <c r="AJ230" s="145">
        <f>SUMPRODUCT((AJ$3=المنصرف!$E$3:$E$717)*1,('بيان العهد والتسويات'!$C230=المنصرف!$C$3:$C$717)*1,المنصرف!$G$3:$G$717)</f>
        <v>0</v>
      </c>
      <c r="AK230" s="145">
        <f>SUMPRODUCT((AJ$3=المنصرف!$E$3:$E$717)*1,('بيان العهد والتسويات'!$C230=المنصرف!$C$3:$C$717)*1,المنصرف!$J$3:$J$717)</f>
        <v>0</v>
      </c>
      <c r="AL230" s="161">
        <f>SUMPRODUCT((AL$3=المنصرف!$E$3:$E$717)*1,('بيان العهد والتسويات'!$C230=المنصرف!$C$3:$C$717)*1,المنصرف!$G$3:$G$717)</f>
        <v>0</v>
      </c>
      <c r="AM230" s="161">
        <f>SUMPRODUCT((AL$3=المنصرف!$E$3:$E$717)*1,('بيان العهد والتسويات'!$C230=المنصرف!$C$3:$C$717)*1,المنصرف!$J$3:$J$717)</f>
        <v>0</v>
      </c>
      <c r="AN230" s="160">
        <f>SUMPRODUCT((AN$3=المنصرف!$E$3:$E$717)*1,('بيان العهد والتسويات'!$C230=المنصرف!$C$3:$C$717)*1,المنصرف!$G$3:$G$717)</f>
        <v>0</v>
      </c>
      <c r="AO230" s="160">
        <f>SUMPRODUCT((AN$3=المنصرف!$E$3:$E$717)*1,('بيان العهد والتسويات'!$C230=المنصرف!$C$3:$C$717)*1,المنصرف!$J$3:$J$717)</f>
        <v>0</v>
      </c>
      <c r="AP230" s="160">
        <f>SUMPRODUCT((AP$3=المنصرف!$E$3:$E$717)*1,('بيان العهد والتسويات'!$C230=المنصرف!$C$3:$C$717)*1,المنصرف!$G$3:$G$717)</f>
        <v>0</v>
      </c>
      <c r="AQ230" s="160">
        <f>SUMPRODUCT((AP$3=المنصرف!$E$3:$E$717)*1,('بيان العهد والتسويات'!$C230=المنصرف!$C$3:$C$717)*1,المنصرف!$J$3:$J$717)</f>
        <v>0</v>
      </c>
      <c r="AR230" s="160">
        <f>SUMPRODUCT((AR$3=المنصرف!$E$3:$E$717)*1,('بيان العهد والتسويات'!$C230=المنصرف!$C$3:$C$717)*1,المنصرف!$G$3:$G$717)</f>
        <v>0</v>
      </c>
      <c r="AS230" s="160">
        <f>SUMPRODUCT((AR$3=المنصرف!$E$3:$E$717)*1,('بيان العهد والتسويات'!$C230=المنصرف!$C$3:$C$717)*1,المنصرف!$J$3:$J$717)</f>
        <v>0</v>
      </c>
      <c r="AT230" s="160">
        <f>SUMPRODUCT((AT$3=المنصرف!$E$3:$E$717)*1,('بيان العهد والتسويات'!$C230=المنصرف!$C$3:$C$717)*1,المنصرف!$G$3:$G$717)</f>
        <v>0</v>
      </c>
      <c r="AU230" s="160">
        <f>SUMPRODUCT((AT$3=المنصرف!$E$3:$E$717)*1,('بيان العهد والتسويات'!$C230=المنصرف!$C$3:$C$717)*1,المنصرف!$J$3:$J$717)</f>
        <v>0</v>
      </c>
      <c r="AV230" s="160">
        <f>SUMPRODUCT((AV$3=المنصرف!$E$3:$E$717)*1,('بيان العهد والتسويات'!$C230=المنصرف!$C$3:$C$717)*1,المنصرف!$G$3:$G$717)</f>
        <v>0</v>
      </c>
      <c r="AW230" s="160">
        <f>SUMPRODUCT((AV$3=المنصرف!$E$3:$E$717)*1,('بيان العهد والتسويات'!$C230=المنصرف!$C$3:$C$717)*1,المنصرف!$J$3:$J$717)</f>
        <v>0</v>
      </c>
      <c r="AX230" s="160">
        <f>SUMPRODUCT((AX$3=المنصرف!$E$3:$E$717)*1,('بيان العهد والتسويات'!$C230=المنصرف!$C$3:$C$717)*1,المنصرف!$G$3:$G$717)</f>
        <v>0</v>
      </c>
      <c r="AY230" s="160">
        <f>SUMPRODUCT((AX$3=المنصرف!$E$3:$E$717)*1,('بيان العهد والتسويات'!$C230=المنصرف!$C$3:$C$717)*1,المنصرف!$J$3:$J$717)</f>
        <v>0</v>
      </c>
      <c r="AZ230" s="160">
        <f>SUMPRODUCT((AZ$3=المنصرف!$E$3:$E$717)*1,('بيان العهد والتسويات'!$C230=المنصرف!$C$3:$C$717)*1,المنصرف!$G$3:$G$717)</f>
        <v>0</v>
      </c>
      <c r="BA230" s="160">
        <f>SUMPRODUCT((AZ$3=المنصرف!$E$3:$E$717)*1,('بيان العهد والتسويات'!$C230=المنصرف!$C$3:$C$717)*1,المنصرف!$J$3:$J$717)</f>
        <v>0</v>
      </c>
      <c r="BB230" s="160">
        <f>SUMPRODUCT((BB$3=المنصرف!$E$3:$E$717)*1,('بيان العهد والتسويات'!$C230=المنصرف!$C$3:$C$717)*1,المنصرف!$G$3:$G$717)</f>
        <v>0</v>
      </c>
      <c r="BC230" s="160">
        <f>SUMPRODUCT((BB$3=المنصرف!$E$3:$E$717)*1,('بيان العهد والتسويات'!$C230=المنصرف!$C$3:$C$717)*1,المنصرف!$J$3:$J$717)</f>
        <v>0</v>
      </c>
      <c r="BD230" s="160">
        <f>SUMPRODUCT((BD$3=المنصرف!$E$3:$E$717)*1,('بيان العهد والتسويات'!$C230=المنصرف!$C$3:$C$717)*1,المنصرف!$G$3:$G$717)</f>
        <v>0</v>
      </c>
      <c r="BE230" s="160">
        <f>SUMPRODUCT((BD$3=المنصرف!$E$3:$E$717)*1,('بيان العهد والتسويات'!$C230=المنصرف!$C$3:$C$717)*1,المنصرف!$J$3:$J$717)</f>
        <v>0</v>
      </c>
      <c r="BF230" s="160">
        <f>SUMPRODUCT((BF$3=المنصرف!$E$3:$E$717)*1,('بيان العهد والتسويات'!$C230=المنصرف!$C$3:$C$717)*1,المنصرف!$G$3:$G$717)</f>
        <v>0</v>
      </c>
      <c r="BG230" s="160">
        <f>SUMPRODUCT((BF$3=المنصرف!$E$3:$E$717)*1,('بيان العهد والتسويات'!$C230=المنصرف!$C$3:$C$717)*1,المنصرف!$J$3:$J$717)</f>
        <v>0</v>
      </c>
      <c r="BH230" s="160">
        <f>SUMPRODUCT((BH$3=المنصرف!$E$3:$E$717)*1,('بيان العهد والتسويات'!$C230=المنصرف!$C$3:$C$717)*1,المنصرف!$G$3:$G$717)</f>
        <v>0</v>
      </c>
      <c r="BI230" s="160">
        <f>SUMPRODUCT((BH$3=المنصرف!$E$3:$E$717)*1,('بيان العهد والتسويات'!$C230=المنصرف!$C$3:$C$717)*1,المنصرف!$J$3:$J$717)</f>
        <v>0</v>
      </c>
      <c r="BJ230" s="160">
        <f>SUMPRODUCT((BJ$3=المنصرف!$E$3:$E$717)*1,('بيان العهد والتسويات'!$C230=المنصرف!$C$3:$C$717)*1,المنصرف!$G$3:$G$717)</f>
        <v>0</v>
      </c>
      <c r="BK230" s="160">
        <f>SUMPRODUCT((BJ$3=المنصرف!$E$3:$E$717)*1,('بيان العهد والتسويات'!$C230=المنصرف!$C$3:$C$717)*1,المنصرف!$J$3:$J$717)</f>
        <v>0</v>
      </c>
      <c r="BL230" s="160">
        <f>SUMPRODUCT((BL$3=المنصرف!$E$3:$E$717)*1,('بيان العهد والتسويات'!$C230=المنصرف!$C$3:$C$717)*1,المنصرف!$G$3:$G$717)</f>
        <v>0</v>
      </c>
      <c r="BM230" s="160">
        <f>SUMPRODUCT((BL$3=المنصرف!$E$3:$E$717)*1,('بيان العهد والتسويات'!$C230=المنصرف!$C$3:$C$717)*1,المنصرف!$J$3:$J$717)</f>
        <v>0</v>
      </c>
      <c r="BN230" s="160">
        <f>SUMPRODUCT((BN$3=المنصرف!$E$3:$E$717)*1,('بيان العهد والتسويات'!$C230=المنصرف!$C$3:$C$717)*1,المنصرف!$G$3:$G$717)</f>
        <v>0</v>
      </c>
      <c r="BO230" s="160">
        <f>SUMPRODUCT((BN$3=المنصرف!$E$3:$E$717)*1,('بيان العهد والتسويات'!$C230=المنصرف!$C$3:$C$717)*1,المنصرف!$J$3:$J$717)</f>
        <v>0</v>
      </c>
      <c r="BP230" s="160">
        <f>SUMPRODUCT((BP$3=المنصرف!$E$3:$E$717)*1,('بيان العهد والتسويات'!$C230=المنصرف!$C$3:$C$717)*1,المنصرف!$G$3:$G$717)</f>
        <v>0</v>
      </c>
      <c r="BQ230" s="160">
        <f>SUMPRODUCT((BP$3=المنصرف!$E$3:$E$717)*1,('بيان العهد والتسويات'!$C230=المنصرف!$C$3:$C$717)*1,المنصرف!$J$3:$J$717)</f>
        <v>0</v>
      </c>
      <c r="BR230" s="160">
        <f>SUMPRODUCT((BR$3=المنصرف!$E$3:$E$717)*1,('بيان العهد والتسويات'!$C230=المنصرف!$C$3:$C$717)*1,المنصرف!$G$3:$G$717)</f>
        <v>0</v>
      </c>
      <c r="BS230" s="160">
        <f>SUMPRODUCT((BR$3=المنصرف!$E$3:$E$717)*1,('بيان العهد والتسويات'!$C230=المنصرف!$C$3:$C$717)*1,المنصرف!$J$3:$J$717)</f>
        <v>0</v>
      </c>
      <c r="BT230" s="160">
        <f>SUMPRODUCT((BT$3=المنصرف!$E$3:$E$717)*1,('بيان العهد والتسويات'!$C230=المنصرف!$C$3:$C$717)*1,المنصرف!$G$3:$G$717)</f>
        <v>0</v>
      </c>
      <c r="BU230" s="160">
        <f>SUMPRODUCT((BT$3=المنصرف!$E$3:$E$717)*1,('بيان العهد والتسويات'!$C230=المنصرف!$C$3:$C$717)*1,المنصرف!$J$3:$J$717)</f>
        <v>0</v>
      </c>
      <c r="BV230" s="160">
        <f>SUMPRODUCT((BV$3=المنصرف!$E$3:$E$717)*1,('بيان العهد والتسويات'!$C230=المنصرف!$C$3:$C$717)*1,المنصرف!$G$3:$G$717)</f>
        <v>0</v>
      </c>
      <c r="BW230" s="160">
        <f>SUMPRODUCT((BV$3=المنصرف!$E$3:$E$717)*1,('بيان العهد والتسويات'!$C230=المنصرف!$C$3:$C$717)*1,المنصرف!$J$3:$J$717)</f>
        <v>0</v>
      </c>
      <c r="BX230" s="160">
        <f>SUMPRODUCT((BX$3=المنصرف!$E$3:$E$717)*1,('بيان العهد والتسويات'!$C230=المنصرف!$C$3:$C$717)*1,المنصرف!$G$3:$G$717)</f>
        <v>0</v>
      </c>
      <c r="BY230" s="160">
        <f>SUMPRODUCT((BX$3=المنصرف!$E$3:$E$717)*1,('بيان العهد والتسويات'!$C230=المنصرف!$C$3:$C$717)*1,المنصرف!$J$3:$J$717)</f>
        <v>0</v>
      </c>
      <c r="BZ230" s="160">
        <f>SUMPRODUCT((BZ$3=المنصرف!$E$3:$E$717)*1,('بيان العهد والتسويات'!$C230=المنصرف!$C$3:$C$717)*1,المنصرف!$G$3:$G$717)</f>
        <v>0</v>
      </c>
      <c r="CA230" s="160">
        <f>SUMPRODUCT((BZ$3=المنصرف!$E$3:$E$717)*1,('بيان العهد والتسويات'!$C230=المنصرف!$C$3:$C$717)*1,المنصرف!$J$3:$J$717)</f>
        <v>0</v>
      </c>
      <c r="CB230" s="160">
        <f>SUMPRODUCT((CB$3=المنصرف!$E$3:$E$717)*1,('بيان العهد والتسويات'!$C230=المنصرف!$C$3:$C$717)*1,المنصرف!$G$3:$G$717)</f>
        <v>0</v>
      </c>
      <c r="CC230" s="160">
        <f>SUMPRODUCT((CB$3=المنصرف!$E$3:$E$717)*1,('بيان العهد والتسويات'!$C230=المنصرف!$C$3:$C$717)*1,المنصرف!$J$3:$J$717)</f>
        <v>0</v>
      </c>
      <c r="CD230" s="160">
        <f>SUMPRODUCT((CD$3=المنصرف!$E$3:$E$717)*1,('بيان العهد والتسويات'!$C230=المنصرف!$C$3:$C$717)*1,المنصرف!$G$3:$G$717)</f>
        <v>0</v>
      </c>
      <c r="CE230" s="160">
        <f>SUMPRODUCT((CD$3=المنصرف!$E$3:$E$717)*1,('بيان العهد والتسويات'!$C230=المنصرف!$C$3:$C$717)*1,المنصرف!$J$3:$J$717)</f>
        <v>0</v>
      </c>
      <c r="CF230" s="160">
        <f>SUMPRODUCT((CF$3=المنصرف!$E$3:$E$717)*1,('بيان العهد والتسويات'!$C230=المنصرف!$C$3:$C$717)*1,المنصرف!$G$3:$G$717)</f>
        <v>0</v>
      </c>
      <c r="CG230" s="160">
        <f>SUMPRODUCT((CF$3=المنصرف!$E$3:$E$717)*1,('بيان العهد والتسويات'!$C230=المنصرف!$C$3:$C$717)*1,المنصرف!$J$3:$J$717)</f>
        <v>0</v>
      </c>
      <c r="CH230" s="160">
        <f>SUMPRODUCT((CH$3=المنصرف!$E$3:$E$717)*1,('بيان العهد والتسويات'!$C230=المنصرف!$C$3:$C$717)*1,المنصرف!$G$3:$G$717)</f>
        <v>0</v>
      </c>
      <c r="CI230" s="160">
        <f>SUMPRODUCT((CH$3=المنصرف!$E$3:$E$717)*1,('بيان العهد والتسويات'!$C230=المنصرف!$C$3:$C$717)*1,المنصرف!$J$3:$J$717)</f>
        <v>0</v>
      </c>
      <c r="CJ230" s="160">
        <f>SUMPRODUCT((CJ$3=المنصرف!$E$3:$E$717)*1,('بيان العهد والتسويات'!$C230=المنصرف!$C$3:$C$717)*1,المنصرف!$G$3:$G$717)</f>
        <v>0</v>
      </c>
      <c r="CK230" s="160">
        <f>SUMPRODUCT((CJ$3=المنصرف!$E$3:$E$717)*1,('بيان العهد والتسويات'!$C230=المنصرف!$C$3:$C$717)*1,المنصرف!$J$3:$J$717)</f>
        <v>0</v>
      </c>
      <c r="CL230" s="160">
        <f>SUMPRODUCT((CL$3=المنصرف!$E$3:$E$717)*1,('بيان العهد والتسويات'!$C230=المنصرف!$C$3:$C$717)*1,المنصرف!$G$3:$G$717)</f>
        <v>0</v>
      </c>
      <c r="CM230" s="160">
        <f>SUMPRODUCT((CL$3=المنصرف!$E$3:$E$717)*1,('بيان العهد والتسويات'!$C230=المنصرف!$C$3:$C$717)*1,المنصرف!$J$3:$J$717)</f>
        <v>0</v>
      </c>
      <c r="CN230" s="160">
        <f>SUMPRODUCT((CN$3=المنصرف!$E$3:$E$717)*1,('بيان العهد والتسويات'!$C230=المنصرف!$C$3:$C$717)*1,المنصرف!$G$3:$G$717)</f>
        <v>0</v>
      </c>
      <c r="CO230" s="160">
        <f>SUMPRODUCT((CN$3=المنصرف!$E$3:$E$717)*1,('بيان العهد والتسويات'!$C230=المنصرف!$C$3:$C$717)*1,المنصرف!$J$3:$J$717)</f>
        <v>0</v>
      </c>
      <c r="CP230" s="160">
        <f>SUMPRODUCT((CP$3=المنصرف!$E$3:$E$717)*1,('بيان العهد والتسويات'!$C230=المنصرف!$C$3:$C$717)*1,المنصرف!$G$3:$G$717)</f>
        <v>0</v>
      </c>
      <c r="CQ230" s="160">
        <f>SUMPRODUCT((CP$3=المنصرف!$E$3:$E$717)*1,('بيان العهد والتسويات'!$C230=المنصرف!$C$3:$C$717)*1,المنصرف!$J$3:$J$717)</f>
        <v>0</v>
      </c>
      <c r="CR230" s="160">
        <f>SUMPRODUCT((CR$3=المنصرف!$E$3:$E$717)*1,('بيان العهد والتسويات'!$C230=المنصرف!$C$3:$C$717)*1,المنصرف!$G$3:$G$717)</f>
        <v>0</v>
      </c>
      <c r="CS230" s="160">
        <f>SUMPRODUCT((CR$3=المنصرف!$E$3:$E$717)*1,('بيان العهد والتسويات'!$C230=المنصرف!$C$3:$C$717)*1,المنصرف!$J$3:$J$717)</f>
        <v>0</v>
      </c>
      <c r="CT230" s="160">
        <f>SUMPRODUCT((CT$3=المنصرف!$E$3:$E$717)*1,('بيان العهد والتسويات'!$C230=المنصرف!$C$3:$C$717)*1,المنصرف!$G$3:$G$717)</f>
        <v>0</v>
      </c>
      <c r="CU230" s="160">
        <f>SUMPRODUCT((CT$3=المنصرف!$E$3:$E$717)*1,('بيان العهد والتسويات'!$C230=المنصرف!$C$3:$C$717)*1,المنصرف!$J$3:$J$717)</f>
        <v>0</v>
      </c>
      <c r="CV230" s="160">
        <f>SUMPRODUCT((CV$3=المنصرف!$E$3:$E$717)*1,('بيان العهد والتسويات'!$C230=المنصرف!$C$3:$C$717)*1,المنصرف!$G$3:$G$717)</f>
        <v>0</v>
      </c>
      <c r="CW230" s="160">
        <f>SUMPRODUCT((CV$3=المنصرف!$E$3:$E$717)*1,('بيان العهد والتسويات'!$C230=المنصرف!$C$3:$C$717)*1,المنصرف!$J$3:$J$717)</f>
        <v>0</v>
      </c>
      <c r="CX230" s="160">
        <f>SUMPRODUCT((CX$3=المنصرف!$E$3:$E$717)*1,('بيان العهد والتسويات'!$C230=المنصرف!$C$3:$C$717)*1,المنصرف!$G$3:$G$717)</f>
        <v>0</v>
      </c>
      <c r="CY230" s="160">
        <f>SUMPRODUCT((CX$3=المنصرف!$E$3:$E$717)*1,('بيان العهد والتسويات'!$C230=المنصرف!$C$3:$C$717)*1,المنصرف!$J$3:$J$717)</f>
        <v>0</v>
      </c>
      <c r="CZ230" s="160">
        <f>SUMPRODUCT((CZ$3=المنصرف!$E$3:$E$717)*1,('بيان العهد والتسويات'!$C230=المنصرف!$C$3:$C$717)*1,المنصرف!$G$3:$G$717)</f>
        <v>0</v>
      </c>
      <c r="DA230" s="160">
        <f>SUMPRODUCT((CZ$3=المنصرف!$E$3:$E$717)*1,('بيان العهد والتسويات'!$C230=المنصرف!$C$3:$C$717)*1,المنصرف!$J$3:$J$717)</f>
        <v>0</v>
      </c>
    </row>
    <row r="231" spans="3:105" ht="20.25" x14ac:dyDescent="0.15">
      <c r="C231" s="134">
        <v>46063</v>
      </c>
      <c r="D231" s="121">
        <f>SUMPRODUCT(($D$3=المنصرف!$E$3:$E$717)*1,('بيان العهد والتسويات'!$C231=المنصرف!$C$3:$C$717)*1,المنصرف!$G$3:$G$717)</f>
        <v>0</v>
      </c>
      <c r="E231" s="122">
        <f>SUMPRODUCT(($D$3=المنصرف!$E$3:$E$717)*1,('بيان العهد والتسويات'!$C231=المنصرف!$C$3:$C$717)*1,المنصرف!$J$3:$J$717)</f>
        <v>0</v>
      </c>
      <c r="F231" s="124">
        <f>SUMPRODUCT(($F$3=المنصرف!$E$3:$E$717)*1,('بيان العهد والتسويات'!$C231=المنصرف!$C$3:$C$717)*1,المنصرف!$G$3:$G$717)</f>
        <v>0</v>
      </c>
      <c r="G231" s="123">
        <f>SUMPRODUCT(($F$3=المنصرف!$E$3:$E$717)*1,('بيان العهد والتسويات'!$C231=المنصرف!$C$3:$C$717)*1,المنصرف!$J$3:$J$717)</f>
        <v>0</v>
      </c>
      <c r="H231" s="121">
        <f>SUMPRODUCT(($H$3=المنصرف!$E$3:$E$717)*1,('بيان العهد والتسويات'!$C231=المنصرف!$C$3:$C$717)*1,المنصرف!$G$3:$G$717)</f>
        <v>0</v>
      </c>
      <c r="I231" s="122">
        <f>SUMPRODUCT(($H$3=المنصرف!$E$3:$E$717)*1,('بيان العهد والتسويات'!$C231=المنصرف!$C$3:$C$717)*1,المنصرف!$J$3:$J$717)</f>
        <v>0</v>
      </c>
      <c r="J231" s="124">
        <f>SUMPRODUCT(($J$3=المنصرف!$E$3:$E$717)*1,('بيان العهد والتسويات'!$C231=المنصرف!$C$3:$C$717)*1,المنصرف!$G$3:$G$717)</f>
        <v>0</v>
      </c>
      <c r="K231" s="123">
        <f>SUMPRODUCT(($J$3=المنصرف!$E$3:$E$717)*1,('بيان العهد والتسويات'!$C231=المنصرف!$C$3:$C$717)*1,المنصرف!$J$3:$J$717)</f>
        <v>0</v>
      </c>
      <c r="L231" s="121">
        <f>SUMPRODUCT(($L$3=المنصرف!$E$3:$E$717)*1,('بيان العهد والتسويات'!$C231=المنصرف!$C$3:$C$717)*1,المنصرف!$G$3:$G$717)</f>
        <v>0</v>
      </c>
      <c r="M231" s="122">
        <f>SUMPRODUCT(($L$3=المنصرف!$E$3:$E$717)*1,('بيان العهد والتسويات'!$C231=المنصرف!$C$3:$C$717)*1,المنصرف!$J$3:$J$717)</f>
        <v>0</v>
      </c>
      <c r="N231" s="124">
        <f>SUMPRODUCT(($N$3=المنصرف!$E$3:$E$717)*1,('بيان العهد والتسويات'!$C231=المنصرف!$C$3:$C$717)*1,المنصرف!$G$3:$G$717)</f>
        <v>0</v>
      </c>
      <c r="O231" s="123">
        <f>SUMPRODUCT(($N$3=المنصرف!$E$3:$E$717)*1,('بيان العهد والتسويات'!$C231=المنصرف!$C$3:$C$717)*1,المنصرف!$J$3:$J$717)</f>
        <v>0</v>
      </c>
      <c r="P231" s="121">
        <f>SUMPRODUCT(($P$3=المنصرف!$E$3:$E$717)*1,('بيان العهد والتسويات'!$C231=المنصرف!$C$3:$C$717)*1,المنصرف!$G$3:$G$717)</f>
        <v>0</v>
      </c>
      <c r="Q231" s="122">
        <f>SUMPRODUCT(($P$3=المنصرف!$E$3:$E$717)*1,('بيان العهد والتسويات'!$C231=المنصرف!$C$3:$C$717)*1,المنصرف!$J$3:$J$717)</f>
        <v>0</v>
      </c>
      <c r="R231" s="124">
        <f>SUMPRODUCT(($R$3=المنصرف!$E$3:$E$717)*1,('بيان العهد والتسويات'!$C231=المنصرف!$C$3:$C$717)*1,المنصرف!$G$3:$G$717)</f>
        <v>0</v>
      </c>
      <c r="S231" s="123">
        <f>SUMPRODUCT(($R$3=المنصرف!$E$3:$E$717)*1,('بيان العهد والتسويات'!$C231=المنصرف!$C$3:$C$717)*1,المنصرف!$J$3:$J$717)</f>
        <v>0</v>
      </c>
      <c r="T231" s="121">
        <f>SUMPRODUCT(($T$3=المنصرف!$E$3:$E$717)*1,('بيان العهد والتسويات'!$C231=المنصرف!$C$3:$C$717)*1,المنصرف!$G$3:$G$717)</f>
        <v>0</v>
      </c>
      <c r="U231" s="122">
        <f>SUMPRODUCT(($T$3=المنصرف!$E$3:$E$717)*1,('بيان العهد والتسويات'!$C231=المنصرف!$C$3:$C$717)*1,المنصرف!$J$3:$J$717)</f>
        <v>0</v>
      </c>
      <c r="V231" s="124">
        <f>SUMPRODUCT(($V$3=المنصرف!$E$3:$E$717)*1,('بيان العهد والتسويات'!$C231=المنصرف!$C$3:$C$717)*1,المنصرف!$G$3:$G$717)</f>
        <v>0</v>
      </c>
      <c r="W231" s="123">
        <f>SUMPRODUCT(($V$3=المنصرف!$E$3:$E$717)*1,('بيان العهد والتسويات'!$C231=المنصرف!$C$3:$C$717)*1,المنصرف!$J$3:$J$717)</f>
        <v>0</v>
      </c>
      <c r="X231" s="121">
        <f>SUMPRODUCT(($X$3=المنصرف!$E$3:$E$717)*1,('بيان العهد والتسويات'!$C231=المنصرف!$C$3:$C$717)*1,المنصرف!$G$3:$G$717)</f>
        <v>0</v>
      </c>
      <c r="Y231" s="122">
        <f>SUMPRODUCT(($X$3=المنصرف!$E$3:$E$717)*1,('بيان العهد والتسويات'!$C231=المنصرف!$C$3:$C$717)*1,المنصرف!$J$3:$J$717)</f>
        <v>0</v>
      </c>
      <c r="Z231" s="124">
        <f>SUMPRODUCT(($Z$3=المنصرف!$E$3:$E$717)*1,('بيان العهد والتسويات'!$C231=المنصرف!$C$3:$C$717)*1,المنصرف!$G$3:$G$717)</f>
        <v>0</v>
      </c>
      <c r="AA231" s="123">
        <f>SUMPRODUCT(($Z$3=المنصرف!$E$3:$E$717)*1,('بيان العهد والتسويات'!$C231=المنصرف!$C$3:$C$717)*1,المنصرف!$J$3:$J$717)</f>
        <v>0</v>
      </c>
      <c r="AB231" s="121">
        <f>SUMPRODUCT(($AB$3=المنصرف!$E$3:$E$717)*1,('بيان العهد والتسويات'!$C231=المنصرف!$C$3:$C$717)*1,المنصرف!$G$3:$G$717)</f>
        <v>0</v>
      </c>
      <c r="AC231" s="122">
        <f>SUMPRODUCT(($AB$3=المنصرف!$E$3:$E$717)*1,('بيان العهد والتسويات'!$C231=المنصرف!$C$3:$C$717)*1,المنصرف!$J$3:$J$717)</f>
        <v>0</v>
      </c>
      <c r="AD231" s="124">
        <f>SUMPRODUCT(($AD$3=المنصرف!$E$3:$E$717)*1,('بيان العهد والتسويات'!$C231=المنصرف!$C$3:$C$717)*1,المنصرف!$G$3:$G$717)</f>
        <v>0</v>
      </c>
      <c r="AE231" s="123">
        <f>SUMPRODUCT(($AD$3=المنصرف!$E$3:$E$717)*1,('بيان العهد والتسويات'!$C231=المنصرف!$C$3:$C$717)*1,المنصرف!$J$3:$J$717)</f>
        <v>0</v>
      </c>
      <c r="AF231" s="121">
        <f>SUMPRODUCT(($AF$3=المنصرف!$E$3:$E$717)*1,('بيان العهد والتسويات'!$C231=المنصرف!$C$3:$C$717)*1,المنصرف!$G$3:$G$717)</f>
        <v>0</v>
      </c>
      <c r="AG231" s="122">
        <f>SUMPRODUCT(($AF$3=المنصرف!$E$3:$E$717)*1,('بيان العهد والتسويات'!$C231=المنصرف!$C$3:$C$717)*1,المنصرف!$J$3:$J$717)</f>
        <v>0</v>
      </c>
      <c r="AH231" s="124">
        <f>SUMPRODUCT(($AH$3=المنصرف!$E$3:$E$717)*1,('بيان العهد والتسويات'!$C231=المنصرف!$C$3:$C$717)*1,المنصرف!$G$3:$G$717)</f>
        <v>0</v>
      </c>
      <c r="AI231" s="123">
        <f>SUMPRODUCT(($AH$3=المنصرف!$E$3:$E$717)*1,('بيان العهد والتسويات'!$C231=المنصرف!$C$3:$C$717)*1,المنصرف!$J$3:$J$717)</f>
        <v>0</v>
      </c>
      <c r="AJ231" s="145">
        <f>SUMPRODUCT((AJ$3=المنصرف!$E$3:$E$717)*1,('بيان العهد والتسويات'!$C231=المنصرف!$C$3:$C$717)*1,المنصرف!$G$3:$G$717)</f>
        <v>0</v>
      </c>
      <c r="AK231" s="145">
        <f>SUMPRODUCT((AJ$3=المنصرف!$E$3:$E$717)*1,('بيان العهد والتسويات'!$C231=المنصرف!$C$3:$C$717)*1,المنصرف!$J$3:$J$717)</f>
        <v>0</v>
      </c>
      <c r="AL231" s="161">
        <f>SUMPRODUCT((AL$3=المنصرف!$E$3:$E$717)*1,('بيان العهد والتسويات'!$C231=المنصرف!$C$3:$C$717)*1,المنصرف!$G$3:$G$717)</f>
        <v>0</v>
      </c>
      <c r="AM231" s="161">
        <f>SUMPRODUCT((AL$3=المنصرف!$E$3:$E$717)*1,('بيان العهد والتسويات'!$C231=المنصرف!$C$3:$C$717)*1,المنصرف!$J$3:$J$717)</f>
        <v>0</v>
      </c>
      <c r="AN231" s="160">
        <f>SUMPRODUCT((AN$3=المنصرف!$E$3:$E$717)*1,('بيان العهد والتسويات'!$C231=المنصرف!$C$3:$C$717)*1,المنصرف!$G$3:$G$717)</f>
        <v>0</v>
      </c>
      <c r="AO231" s="160">
        <f>SUMPRODUCT((AN$3=المنصرف!$E$3:$E$717)*1,('بيان العهد والتسويات'!$C231=المنصرف!$C$3:$C$717)*1,المنصرف!$J$3:$J$717)</f>
        <v>0</v>
      </c>
      <c r="AP231" s="160">
        <f>SUMPRODUCT((AP$3=المنصرف!$E$3:$E$717)*1,('بيان العهد والتسويات'!$C231=المنصرف!$C$3:$C$717)*1,المنصرف!$G$3:$G$717)</f>
        <v>0</v>
      </c>
      <c r="AQ231" s="160">
        <f>SUMPRODUCT((AP$3=المنصرف!$E$3:$E$717)*1,('بيان العهد والتسويات'!$C231=المنصرف!$C$3:$C$717)*1,المنصرف!$J$3:$J$717)</f>
        <v>0</v>
      </c>
      <c r="AR231" s="160">
        <f>SUMPRODUCT((AR$3=المنصرف!$E$3:$E$717)*1,('بيان العهد والتسويات'!$C231=المنصرف!$C$3:$C$717)*1,المنصرف!$G$3:$G$717)</f>
        <v>0</v>
      </c>
      <c r="AS231" s="160">
        <f>SUMPRODUCT((AR$3=المنصرف!$E$3:$E$717)*1,('بيان العهد والتسويات'!$C231=المنصرف!$C$3:$C$717)*1,المنصرف!$J$3:$J$717)</f>
        <v>0</v>
      </c>
      <c r="AT231" s="160">
        <f>SUMPRODUCT((AT$3=المنصرف!$E$3:$E$717)*1,('بيان العهد والتسويات'!$C231=المنصرف!$C$3:$C$717)*1,المنصرف!$G$3:$G$717)</f>
        <v>0</v>
      </c>
      <c r="AU231" s="160">
        <f>SUMPRODUCT((AT$3=المنصرف!$E$3:$E$717)*1,('بيان العهد والتسويات'!$C231=المنصرف!$C$3:$C$717)*1,المنصرف!$J$3:$J$717)</f>
        <v>0</v>
      </c>
      <c r="AV231" s="160">
        <f>SUMPRODUCT((AV$3=المنصرف!$E$3:$E$717)*1,('بيان العهد والتسويات'!$C231=المنصرف!$C$3:$C$717)*1,المنصرف!$G$3:$G$717)</f>
        <v>0</v>
      </c>
      <c r="AW231" s="160">
        <f>SUMPRODUCT((AV$3=المنصرف!$E$3:$E$717)*1,('بيان العهد والتسويات'!$C231=المنصرف!$C$3:$C$717)*1,المنصرف!$J$3:$J$717)</f>
        <v>0</v>
      </c>
      <c r="AX231" s="160">
        <f>SUMPRODUCT((AX$3=المنصرف!$E$3:$E$717)*1,('بيان العهد والتسويات'!$C231=المنصرف!$C$3:$C$717)*1,المنصرف!$G$3:$G$717)</f>
        <v>0</v>
      </c>
      <c r="AY231" s="160">
        <f>SUMPRODUCT((AX$3=المنصرف!$E$3:$E$717)*1,('بيان العهد والتسويات'!$C231=المنصرف!$C$3:$C$717)*1,المنصرف!$J$3:$J$717)</f>
        <v>0</v>
      </c>
      <c r="AZ231" s="160">
        <f>SUMPRODUCT((AZ$3=المنصرف!$E$3:$E$717)*1,('بيان العهد والتسويات'!$C231=المنصرف!$C$3:$C$717)*1,المنصرف!$G$3:$G$717)</f>
        <v>0</v>
      </c>
      <c r="BA231" s="160">
        <f>SUMPRODUCT((AZ$3=المنصرف!$E$3:$E$717)*1,('بيان العهد والتسويات'!$C231=المنصرف!$C$3:$C$717)*1,المنصرف!$J$3:$J$717)</f>
        <v>0</v>
      </c>
      <c r="BB231" s="160">
        <f>SUMPRODUCT((BB$3=المنصرف!$E$3:$E$717)*1,('بيان العهد والتسويات'!$C231=المنصرف!$C$3:$C$717)*1,المنصرف!$G$3:$G$717)</f>
        <v>0</v>
      </c>
      <c r="BC231" s="160">
        <f>SUMPRODUCT((BB$3=المنصرف!$E$3:$E$717)*1,('بيان العهد والتسويات'!$C231=المنصرف!$C$3:$C$717)*1,المنصرف!$J$3:$J$717)</f>
        <v>0</v>
      </c>
      <c r="BD231" s="160">
        <f>SUMPRODUCT((BD$3=المنصرف!$E$3:$E$717)*1,('بيان العهد والتسويات'!$C231=المنصرف!$C$3:$C$717)*1,المنصرف!$G$3:$G$717)</f>
        <v>0</v>
      </c>
      <c r="BE231" s="160">
        <f>SUMPRODUCT((BD$3=المنصرف!$E$3:$E$717)*1,('بيان العهد والتسويات'!$C231=المنصرف!$C$3:$C$717)*1,المنصرف!$J$3:$J$717)</f>
        <v>0</v>
      </c>
      <c r="BF231" s="160">
        <f>SUMPRODUCT((BF$3=المنصرف!$E$3:$E$717)*1,('بيان العهد والتسويات'!$C231=المنصرف!$C$3:$C$717)*1,المنصرف!$G$3:$G$717)</f>
        <v>0</v>
      </c>
      <c r="BG231" s="160">
        <f>SUMPRODUCT((BF$3=المنصرف!$E$3:$E$717)*1,('بيان العهد والتسويات'!$C231=المنصرف!$C$3:$C$717)*1,المنصرف!$J$3:$J$717)</f>
        <v>0</v>
      </c>
      <c r="BH231" s="160">
        <f>SUMPRODUCT((BH$3=المنصرف!$E$3:$E$717)*1,('بيان العهد والتسويات'!$C231=المنصرف!$C$3:$C$717)*1,المنصرف!$G$3:$G$717)</f>
        <v>0</v>
      </c>
      <c r="BI231" s="160">
        <f>SUMPRODUCT((BH$3=المنصرف!$E$3:$E$717)*1,('بيان العهد والتسويات'!$C231=المنصرف!$C$3:$C$717)*1,المنصرف!$J$3:$J$717)</f>
        <v>0</v>
      </c>
      <c r="BJ231" s="160">
        <f>SUMPRODUCT((BJ$3=المنصرف!$E$3:$E$717)*1,('بيان العهد والتسويات'!$C231=المنصرف!$C$3:$C$717)*1,المنصرف!$G$3:$G$717)</f>
        <v>0</v>
      </c>
      <c r="BK231" s="160">
        <f>SUMPRODUCT((BJ$3=المنصرف!$E$3:$E$717)*1,('بيان العهد والتسويات'!$C231=المنصرف!$C$3:$C$717)*1,المنصرف!$J$3:$J$717)</f>
        <v>0</v>
      </c>
      <c r="BL231" s="160">
        <f>SUMPRODUCT((BL$3=المنصرف!$E$3:$E$717)*1,('بيان العهد والتسويات'!$C231=المنصرف!$C$3:$C$717)*1,المنصرف!$G$3:$G$717)</f>
        <v>0</v>
      </c>
      <c r="BM231" s="160">
        <f>SUMPRODUCT((BL$3=المنصرف!$E$3:$E$717)*1,('بيان العهد والتسويات'!$C231=المنصرف!$C$3:$C$717)*1,المنصرف!$J$3:$J$717)</f>
        <v>0</v>
      </c>
      <c r="BN231" s="160">
        <f>SUMPRODUCT((BN$3=المنصرف!$E$3:$E$717)*1,('بيان العهد والتسويات'!$C231=المنصرف!$C$3:$C$717)*1,المنصرف!$G$3:$G$717)</f>
        <v>0</v>
      </c>
      <c r="BO231" s="160">
        <f>SUMPRODUCT((BN$3=المنصرف!$E$3:$E$717)*1,('بيان العهد والتسويات'!$C231=المنصرف!$C$3:$C$717)*1,المنصرف!$J$3:$J$717)</f>
        <v>0</v>
      </c>
      <c r="BP231" s="160">
        <f>SUMPRODUCT((BP$3=المنصرف!$E$3:$E$717)*1,('بيان العهد والتسويات'!$C231=المنصرف!$C$3:$C$717)*1,المنصرف!$G$3:$G$717)</f>
        <v>0</v>
      </c>
      <c r="BQ231" s="160">
        <f>SUMPRODUCT((BP$3=المنصرف!$E$3:$E$717)*1,('بيان العهد والتسويات'!$C231=المنصرف!$C$3:$C$717)*1,المنصرف!$J$3:$J$717)</f>
        <v>0</v>
      </c>
      <c r="BR231" s="160">
        <f>SUMPRODUCT((BR$3=المنصرف!$E$3:$E$717)*1,('بيان العهد والتسويات'!$C231=المنصرف!$C$3:$C$717)*1,المنصرف!$G$3:$G$717)</f>
        <v>0</v>
      </c>
      <c r="BS231" s="160">
        <f>SUMPRODUCT((BR$3=المنصرف!$E$3:$E$717)*1,('بيان العهد والتسويات'!$C231=المنصرف!$C$3:$C$717)*1,المنصرف!$J$3:$J$717)</f>
        <v>0</v>
      </c>
      <c r="BT231" s="160">
        <f>SUMPRODUCT((BT$3=المنصرف!$E$3:$E$717)*1,('بيان العهد والتسويات'!$C231=المنصرف!$C$3:$C$717)*1,المنصرف!$G$3:$G$717)</f>
        <v>0</v>
      </c>
      <c r="BU231" s="160">
        <f>SUMPRODUCT((BT$3=المنصرف!$E$3:$E$717)*1,('بيان العهد والتسويات'!$C231=المنصرف!$C$3:$C$717)*1,المنصرف!$J$3:$J$717)</f>
        <v>0</v>
      </c>
      <c r="BV231" s="160">
        <f>SUMPRODUCT((BV$3=المنصرف!$E$3:$E$717)*1,('بيان العهد والتسويات'!$C231=المنصرف!$C$3:$C$717)*1,المنصرف!$G$3:$G$717)</f>
        <v>0</v>
      </c>
      <c r="BW231" s="160">
        <f>SUMPRODUCT((BV$3=المنصرف!$E$3:$E$717)*1,('بيان العهد والتسويات'!$C231=المنصرف!$C$3:$C$717)*1,المنصرف!$J$3:$J$717)</f>
        <v>0</v>
      </c>
      <c r="BX231" s="160">
        <f>SUMPRODUCT((BX$3=المنصرف!$E$3:$E$717)*1,('بيان العهد والتسويات'!$C231=المنصرف!$C$3:$C$717)*1,المنصرف!$G$3:$G$717)</f>
        <v>0</v>
      </c>
      <c r="BY231" s="160">
        <f>SUMPRODUCT((BX$3=المنصرف!$E$3:$E$717)*1,('بيان العهد والتسويات'!$C231=المنصرف!$C$3:$C$717)*1,المنصرف!$J$3:$J$717)</f>
        <v>0</v>
      </c>
      <c r="BZ231" s="160">
        <f>SUMPRODUCT((BZ$3=المنصرف!$E$3:$E$717)*1,('بيان العهد والتسويات'!$C231=المنصرف!$C$3:$C$717)*1,المنصرف!$G$3:$G$717)</f>
        <v>0</v>
      </c>
      <c r="CA231" s="160">
        <f>SUMPRODUCT((BZ$3=المنصرف!$E$3:$E$717)*1,('بيان العهد والتسويات'!$C231=المنصرف!$C$3:$C$717)*1,المنصرف!$J$3:$J$717)</f>
        <v>0</v>
      </c>
      <c r="CB231" s="160">
        <f>SUMPRODUCT((CB$3=المنصرف!$E$3:$E$717)*1,('بيان العهد والتسويات'!$C231=المنصرف!$C$3:$C$717)*1,المنصرف!$G$3:$G$717)</f>
        <v>0</v>
      </c>
      <c r="CC231" s="160">
        <f>SUMPRODUCT((CB$3=المنصرف!$E$3:$E$717)*1,('بيان العهد والتسويات'!$C231=المنصرف!$C$3:$C$717)*1,المنصرف!$J$3:$J$717)</f>
        <v>0</v>
      </c>
      <c r="CD231" s="160">
        <f>SUMPRODUCT((CD$3=المنصرف!$E$3:$E$717)*1,('بيان العهد والتسويات'!$C231=المنصرف!$C$3:$C$717)*1,المنصرف!$G$3:$G$717)</f>
        <v>0</v>
      </c>
      <c r="CE231" s="160">
        <f>SUMPRODUCT((CD$3=المنصرف!$E$3:$E$717)*1,('بيان العهد والتسويات'!$C231=المنصرف!$C$3:$C$717)*1,المنصرف!$J$3:$J$717)</f>
        <v>0</v>
      </c>
      <c r="CF231" s="160">
        <f>SUMPRODUCT((CF$3=المنصرف!$E$3:$E$717)*1,('بيان العهد والتسويات'!$C231=المنصرف!$C$3:$C$717)*1,المنصرف!$G$3:$G$717)</f>
        <v>0</v>
      </c>
      <c r="CG231" s="160">
        <f>SUMPRODUCT((CF$3=المنصرف!$E$3:$E$717)*1,('بيان العهد والتسويات'!$C231=المنصرف!$C$3:$C$717)*1,المنصرف!$J$3:$J$717)</f>
        <v>0</v>
      </c>
      <c r="CH231" s="160">
        <f>SUMPRODUCT((CH$3=المنصرف!$E$3:$E$717)*1,('بيان العهد والتسويات'!$C231=المنصرف!$C$3:$C$717)*1,المنصرف!$G$3:$G$717)</f>
        <v>0</v>
      </c>
      <c r="CI231" s="160">
        <f>SUMPRODUCT((CH$3=المنصرف!$E$3:$E$717)*1,('بيان العهد والتسويات'!$C231=المنصرف!$C$3:$C$717)*1,المنصرف!$J$3:$J$717)</f>
        <v>0</v>
      </c>
      <c r="CJ231" s="160">
        <f>SUMPRODUCT((CJ$3=المنصرف!$E$3:$E$717)*1,('بيان العهد والتسويات'!$C231=المنصرف!$C$3:$C$717)*1,المنصرف!$G$3:$G$717)</f>
        <v>0</v>
      </c>
      <c r="CK231" s="160">
        <f>SUMPRODUCT((CJ$3=المنصرف!$E$3:$E$717)*1,('بيان العهد والتسويات'!$C231=المنصرف!$C$3:$C$717)*1,المنصرف!$J$3:$J$717)</f>
        <v>0</v>
      </c>
      <c r="CL231" s="160">
        <f>SUMPRODUCT((CL$3=المنصرف!$E$3:$E$717)*1,('بيان العهد والتسويات'!$C231=المنصرف!$C$3:$C$717)*1,المنصرف!$G$3:$G$717)</f>
        <v>0</v>
      </c>
      <c r="CM231" s="160">
        <f>SUMPRODUCT((CL$3=المنصرف!$E$3:$E$717)*1,('بيان العهد والتسويات'!$C231=المنصرف!$C$3:$C$717)*1,المنصرف!$J$3:$J$717)</f>
        <v>0</v>
      </c>
      <c r="CN231" s="160">
        <f>SUMPRODUCT((CN$3=المنصرف!$E$3:$E$717)*1,('بيان العهد والتسويات'!$C231=المنصرف!$C$3:$C$717)*1,المنصرف!$G$3:$G$717)</f>
        <v>0</v>
      </c>
      <c r="CO231" s="160">
        <f>SUMPRODUCT((CN$3=المنصرف!$E$3:$E$717)*1,('بيان العهد والتسويات'!$C231=المنصرف!$C$3:$C$717)*1,المنصرف!$J$3:$J$717)</f>
        <v>0</v>
      </c>
      <c r="CP231" s="160">
        <f>SUMPRODUCT((CP$3=المنصرف!$E$3:$E$717)*1,('بيان العهد والتسويات'!$C231=المنصرف!$C$3:$C$717)*1,المنصرف!$G$3:$G$717)</f>
        <v>0</v>
      </c>
      <c r="CQ231" s="160">
        <f>SUMPRODUCT((CP$3=المنصرف!$E$3:$E$717)*1,('بيان العهد والتسويات'!$C231=المنصرف!$C$3:$C$717)*1,المنصرف!$J$3:$J$717)</f>
        <v>0</v>
      </c>
      <c r="CR231" s="160">
        <f>SUMPRODUCT((CR$3=المنصرف!$E$3:$E$717)*1,('بيان العهد والتسويات'!$C231=المنصرف!$C$3:$C$717)*1,المنصرف!$G$3:$G$717)</f>
        <v>0</v>
      </c>
      <c r="CS231" s="160">
        <f>SUMPRODUCT((CR$3=المنصرف!$E$3:$E$717)*1,('بيان العهد والتسويات'!$C231=المنصرف!$C$3:$C$717)*1,المنصرف!$J$3:$J$717)</f>
        <v>0</v>
      </c>
      <c r="CT231" s="160">
        <f>SUMPRODUCT((CT$3=المنصرف!$E$3:$E$717)*1,('بيان العهد والتسويات'!$C231=المنصرف!$C$3:$C$717)*1,المنصرف!$G$3:$G$717)</f>
        <v>0</v>
      </c>
      <c r="CU231" s="160">
        <f>SUMPRODUCT((CT$3=المنصرف!$E$3:$E$717)*1,('بيان العهد والتسويات'!$C231=المنصرف!$C$3:$C$717)*1,المنصرف!$J$3:$J$717)</f>
        <v>0</v>
      </c>
      <c r="CV231" s="160">
        <f>SUMPRODUCT((CV$3=المنصرف!$E$3:$E$717)*1,('بيان العهد والتسويات'!$C231=المنصرف!$C$3:$C$717)*1,المنصرف!$G$3:$G$717)</f>
        <v>0</v>
      </c>
      <c r="CW231" s="160">
        <f>SUMPRODUCT((CV$3=المنصرف!$E$3:$E$717)*1,('بيان العهد والتسويات'!$C231=المنصرف!$C$3:$C$717)*1,المنصرف!$J$3:$J$717)</f>
        <v>0</v>
      </c>
      <c r="CX231" s="160">
        <f>SUMPRODUCT((CX$3=المنصرف!$E$3:$E$717)*1,('بيان العهد والتسويات'!$C231=المنصرف!$C$3:$C$717)*1,المنصرف!$G$3:$G$717)</f>
        <v>0</v>
      </c>
      <c r="CY231" s="160">
        <f>SUMPRODUCT((CX$3=المنصرف!$E$3:$E$717)*1,('بيان العهد والتسويات'!$C231=المنصرف!$C$3:$C$717)*1,المنصرف!$J$3:$J$717)</f>
        <v>0</v>
      </c>
      <c r="CZ231" s="160">
        <f>SUMPRODUCT((CZ$3=المنصرف!$E$3:$E$717)*1,('بيان العهد والتسويات'!$C231=المنصرف!$C$3:$C$717)*1,المنصرف!$G$3:$G$717)</f>
        <v>0</v>
      </c>
      <c r="DA231" s="160">
        <f>SUMPRODUCT((CZ$3=المنصرف!$E$3:$E$717)*1,('بيان العهد والتسويات'!$C231=المنصرف!$C$3:$C$717)*1,المنصرف!$J$3:$J$717)</f>
        <v>0</v>
      </c>
    </row>
    <row r="232" spans="3:105" ht="20.25" x14ac:dyDescent="0.15">
      <c r="C232" s="134">
        <v>46064</v>
      </c>
      <c r="D232" s="121">
        <f>SUMPRODUCT(($D$3=المنصرف!$E$3:$E$717)*1,('بيان العهد والتسويات'!$C232=المنصرف!$C$3:$C$717)*1,المنصرف!$G$3:$G$717)</f>
        <v>0</v>
      </c>
      <c r="E232" s="122">
        <f>SUMPRODUCT(($D$3=المنصرف!$E$3:$E$717)*1,('بيان العهد والتسويات'!$C232=المنصرف!$C$3:$C$717)*1,المنصرف!$J$3:$J$717)</f>
        <v>0</v>
      </c>
      <c r="F232" s="124">
        <f>SUMPRODUCT(($F$3=المنصرف!$E$3:$E$717)*1,('بيان العهد والتسويات'!$C232=المنصرف!$C$3:$C$717)*1,المنصرف!$G$3:$G$717)</f>
        <v>0</v>
      </c>
      <c r="G232" s="123">
        <f>SUMPRODUCT(($F$3=المنصرف!$E$3:$E$717)*1,('بيان العهد والتسويات'!$C232=المنصرف!$C$3:$C$717)*1,المنصرف!$J$3:$J$717)</f>
        <v>0</v>
      </c>
      <c r="H232" s="121">
        <f>SUMPRODUCT(($H$3=المنصرف!$E$3:$E$717)*1,('بيان العهد والتسويات'!$C232=المنصرف!$C$3:$C$717)*1,المنصرف!$G$3:$G$717)</f>
        <v>0</v>
      </c>
      <c r="I232" s="122">
        <f>SUMPRODUCT(($H$3=المنصرف!$E$3:$E$717)*1,('بيان العهد والتسويات'!$C232=المنصرف!$C$3:$C$717)*1,المنصرف!$J$3:$J$717)</f>
        <v>0</v>
      </c>
      <c r="J232" s="124">
        <f>SUMPRODUCT(($J$3=المنصرف!$E$3:$E$717)*1,('بيان العهد والتسويات'!$C232=المنصرف!$C$3:$C$717)*1,المنصرف!$G$3:$G$717)</f>
        <v>0</v>
      </c>
      <c r="K232" s="123">
        <f>SUMPRODUCT(($J$3=المنصرف!$E$3:$E$717)*1,('بيان العهد والتسويات'!$C232=المنصرف!$C$3:$C$717)*1,المنصرف!$J$3:$J$717)</f>
        <v>0</v>
      </c>
      <c r="L232" s="121">
        <f>SUMPRODUCT(($L$3=المنصرف!$E$3:$E$717)*1,('بيان العهد والتسويات'!$C232=المنصرف!$C$3:$C$717)*1,المنصرف!$G$3:$G$717)</f>
        <v>0</v>
      </c>
      <c r="M232" s="122">
        <f>SUMPRODUCT(($L$3=المنصرف!$E$3:$E$717)*1,('بيان العهد والتسويات'!$C232=المنصرف!$C$3:$C$717)*1,المنصرف!$J$3:$J$717)</f>
        <v>0</v>
      </c>
      <c r="N232" s="124">
        <f>SUMPRODUCT(($N$3=المنصرف!$E$3:$E$717)*1,('بيان العهد والتسويات'!$C232=المنصرف!$C$3:$C$717)*1,المنصرف!$G$3:$G$717)</f>
        <v>0</v>
      </c>
      <c r="O232" s="123">
        <f>SUMPRODUCT(($N$3=المنصرف!$E$3:$E$717)*1,('بيان العهد والتسويات'!$C232=المنصرف!$C$3:$C$717)*1,المنصرف!$J$3:$J$717)</f>
        <v>0</v>
      </c>
      <c r="P232" s="121">
        <f>SUMPRODUCT(($P$3=المنصرف!$E$3:$E$717)*1,('بيان العهد والتسويات'!$C232=المنصرف!$C$3:$C$717)*1,المنصرف!$G$3:$G$717)</f>
        <v>0</v>
      </c>
      <c r="Q232" s="122">
        <f>SUMPRODUCT(($P$3=المنصرف!$E$3:$E$717)*1,('بيان العهد والتسويات'!$C232=المنصرف!$C$3:$C$717)*1,المنصرف!$J$3:$J$717)</f>
        <v>0</v>
      </c>
      <c r="R232" s="124">
        <f>SUMPRODUCT(($R$3=المنصرف!$E$3:$E$717)*1,('بيان العهد والتسويات'!$C232=المنصرف!$C$3:$C$717)*1,المنصرف!$G$3:$G$717)</f>
        <v>0</v>
      </c>
      <c r="S232" s="123">
        <f>SUMPRODUCT(($R$3=المنصرف!$E$3:$E$717)*1,('بيان العهد والتسويات'!$C232=المنصرف!$C$3:$C$717)*1,المنصرف!$J$3:$J$717)</f>
        <v>0</v>
      </c>
      <c r="T232" s="121">
        <f>SUMPRODUCT(($T$3=المنصرف!$E$3:$E$717)*1,('بيان العهد والتسويات'!$C232=المنصرف!$C$3:$C$717)*1,المنصرف!$G$3:$G$717)</f>
        <v>0</v>
      </c>
      <c r="U232" s="122">
        <f>SUMPRODUCT(($T$3=المنصرف!$E$3:$E$717)*1,('بيان العهد والتسويات'!$C232=المنصرف!$C$3:$C$717)*1,المنصرف!$J$3:$J$717)</f>
        <v>0</v>
      </c>
      <c r="V232" s="124">
        <f>SUMPRODUCT(($V$3=المنصرف!$E$3:$E$717)*1,('بيان العهد والتسويات'!$C232=المنصرف!$C$3:$C$717)*1,المنصرف!$G$3:$G$717)</f>
        <v>0</v>
      </c>
      <c r="W232" s="123">
        <f>SUMPRODUCT(($V$3=المنصرف!$E$3:$E$717)*1,('بيان العهد والتسويات'!$C232=المنصرف!$C$3:$C$717)*1,المنصرف!$J$3:$J$717)</f>
        <v>0</v>
      </c>
      <c r="X232" s="121">
        <f>SUMPRODUCT(($X$3=المنصرف!$E$3:$E$717)*1,('بيان العهد والتسويات'!$C232=المنصرف!$C$3:$C$717)*1,المنصرف!$G$3:$G$717)</f>
        <v>0</v>
      </c>
      <c r="Y232" s="122">
        <f>SUMPRODUCT(($X$3=المنصرف!$E$3:$E$717)*1,('بيان العهد والتسويات'!$C232=المنصرف!$C$3:$C$717)*1,المنصرف!$J$3:$J$717)</f>
        <v>0</v>
      </c>
      <c r="Z232" s="124">
        <f>SUMPRODUCT(($Z$3=المنصرف!$E$3:$E$717)*1,('بيان العهد والتسويات'!$C232=المنصرف!$C$3:$C$717)*1,المنصرف!$G$3:$G$717)</f>
        <v>0</v>
      </c>
      <c r="AA232" s="123">
        <f>SUMPRODUCT(($Z$3=المنصرف!$E$3:$E$717)*1,('بيان العهد والتسويات'!$C232=المنصرف!$C$3:$C$717)*1,المنصرف!$J$3:$J$717)</f>
        <v>0</v>
      </c>
      <c r="AB232" s="121">
        <f>SUMPRODUCT(($AB$3=المنصرف!$E$3:$E$717)*1,('بيان العهد والتسويات'!$C232=المنصرف!$C$3:$C$717)*1,المنصرف!$G$3:$G$717)</f>
        <v>0</v>
      </c>
      <c r="AC232" s="122">
        <f>SUMPRODUCT(($AB$3=المنصرف!$E$3:$E$717)*1,('بيان العهد والتسويات'!$C232=المنصرف!$C$3:$C$717)*1,المنصرف!$J$3:$J$717)</f>
        <v>0</v>
      </c>
      <c r="AD232" s="124">
        <f>SUMPRODUCT(($AD$3=المنصرف!$E$3:$E$717)*1,('بيان العهد والتسويات'!$C232=المنصرف!$C$3:$C$717)*1,المنصرف!$G$3:$G$717)</f>
        <v>0</v>
      </c>
      <c r="AE232" s="123">
        <f>SUMPRODUCT(($AD$3=المنصرف!$E$3:$E$717)*1,('بيان العهد والتسويات'!$C232=المنصرف!$C$3:$C$717)*1,المنصرف!$J$3:$J$717)</f>
        <v>0</v>
      </c>
      <c r="AF232" s="121">
        <f>SUMPRODUCT(($AF$3=المنصرف!$E$3:$E$717)*1,('بيان العهد والتسويات'!$C232=المنصرف!$C$3:$C$717)*1,المنصرف!$G$3:$G$717)</f>
        <v>0</v>
      </c>
      <c r="AG232" s="122">
        <f>SUMPRODUCT(($AF$3=المنصرف!$E$3:$E$717)*1,('بيان العهد والتسويات'!$C232=المنصرف!$C$3:$C$717)*1,المنصرف!$J$3:$J$717)</f>
        <v>0</v>
      </c>
      <c r="AH232" s="124">
        <f>SUMPRODUCT(($AH$3=المنصرف!$E$3:$E$717)*1,('بيان العهد والتسويات'!$C232=المنصرف!$C$3:$C$717)*1,المنصرف!$G$3:$G$717)</f>
        <v>0</v>
      </c>
      <c r="AI232" s="123">
        <f>SUMPRODUCT(($AH$3=المنصرف!$E$3:$E$717)*1,('بيان العهد والتسويات'!$C232=المنصرف!$C$3:$C$717)*1,المنصرف!$J$3:$J$717)</f>
        <v>0</v>
      </c>
      <c r="AJ232" s="145">
        <f>SUMPRODUCT((AJ$3=المنصرف!$E$3:$E$717)*1,('بيان العهد والتسويات'!$C232=المنصرف!$C$3:$C$717)*1,المنصرف!$G$3:$G$717)</f>
        <v>0</v>
      </c>
      <c r="AK232" s="145">
        <f>SUMPRODUCT((AJ$3=المنصرف!$E$3:$E$717)*1,('بيان العهد والتسويات'!$C232=المنصرف!$C$3:$C$717)*1,المنصرف!$J$3:$J$717)</f>
        <v>0</v>
      </c>
      <c r="AL232" s="161">
        <f>SUMPRODUCT((AL$3=المنصرف!$E$3:$E$717)*1,('بيان العهد والتسويات'!$C232=المنصرف!$C$3:$C$717)*1,المنصرف!$G$3:$G$717)</f>
        <v>0</v>
      </c>
      <c r="AM232" s="161">
        <f>SUMPRODUCT((AL$3=المنصرف!$E$3:$E$717)*1,('بيان العهد والتسويات'!$C232=المنصرف!$C$3:$C$717)*1,المنصرف!$J$3:$J$717)</f>
        <v>0</v>
      </c>
      <c r="AN232" s="160">
        <f>SUMPRODUCT((AN$3=المنصرف!$E$3:$E$717)*1,('بيان العهد والتسويات'!$C232=المنصرف!$C$3:$C$717)*1,المنصرف!$G$3:$G$717)</f>
        <v>0</v>
      </c>
      <c r="AO232" s="160">
        <f>SUMPRODUCT((AN$3=المنصرف!$E$3:$E$717)*1,('بيان العهد والتسويات'!$C232=المنصرف!$C$3:$C$717)*1,المنصرف!$J$3:$J$717)</f>
        <v>0</v>
      </c>
      <c r="AP232" s="160">
        <f>SUMPRODUCT((AP$3=المنصرف!$E$3:$E$717)*1,('بيان العهد والتسويات'!$C232=المنصرف!$C$3:$C$717)*1,المنصرف!$G$3:$G$717)</f>
        <v>0</v>
      </c>
      <c r="AQ232" s="160">
        <f>SUMPRODUCT((AP$3=المنصرف!$E$3:$E$717)*1,('بيان العهد والتسويات'!$C232=المنصرف!$C$3:$C$717)*1,المنصرف!$J$3:$J$717)</f>
        <v>0</v>
      </c>
      <c r="AR232" s="160">
        <f>SUMPRODUCT((AR$3=المنصرف!$E$3:$E$717)*1,('بيان العهد والتسويات'!$C232=المنصرف!$C$3:$C$717)*1,المنصرف!$G$3:$G$717)</f>
        <v>0</v>
      </c>
      <c r="AS232" s="160">
        <f>SUMPRODUCT((AR$3=المنصرف!$E$3:$E$717)*1,('بيان العهد والتسويات'!$C232=المنصرف!$C$3:$C$717)*1,المنصرف!$J$3:$J$717)</f>
        <v>0</v>
      </c>
      <c r="AT232" s="160">
        <f>SUMPRODUCT((AT$3=المنصرف!$E$3:$E$717)*1,('بيان العهد والتسويات'!$C232=المنصرف!$C$3:$C$717)*1,المنصرف!$G$3:$G$717)</f>
        <v>0</v>
      </c>
      <c r="AU232" s="160">
        <f>SUMPRODUCT((AT$3=المنصرف!$E$3:$E$717)*1,('بيان العهد والتسويات'!$C232=المنصرف!$C$3:$C$717)*1,المنصرف!$J$3:$J$717)</f>
        <v>0</v>
      </c>
      <c r="AV232" s="160">
        <f>SUMPRODUCT((AV$3=المنصرف!$E$3:$E$717)*1,('بيان العهد والتسويات'!$C232=المنصرف!$C$3:$C$717)*1,المنصرف!$G$3:$G$717)</f>
        <v>0</v>
      </c>
      <c r="AW232" s="160">
        <f>SUMPRODUCT((AV$3=المنصرف!$E$3:$E$717)*1,('بيان العهد والتسويات'!$C232=المنصرف!$C$3:$C$717)*1,المنصرف!$J$3:$J$717)</f>
        <v>0</v>
      </c>
      <c r="AX232" s="160">
        <f>SUMPRODUCT((AX$3=المنصرف!$E$3:$E$717)*1,('بيان العهد والتسويات'!$C232=المنصرف!$C$3:$C$717)*1,المنصرف!$G$3:$G$717)</f>
        <v>0</v>
      </c>
      <c r="AY232" s="160">
        <f>SUMPRODUCT((AX$3=المنصرف!$E$3:$E$717)*1,('بيان العهد والتسويات'!$C232=المنصرف!$C$3:$C$717)*1,المنصرف!$J$3:$J$717)</f>
        <v>0</v>
      </c>
      <c r="AZ232" s="160">
        <f>SUMPRODUCT((AZ$3=المنصرف!$E$3:$E$717)*1,('بيان العهد والتسويات'!$C232=المنصرف!$C$3:$C$717)*1,المنصرف!$G$3:$G$717)</f>
        <v>0</v>
      </c>
      <c r="BA232" s="160">
        <f>SUMPRODUCT((AZ$3=المنصرف!$E$3:$E$717)*1,('بيان العهد والتسويات'!$C232=المنصرف!$C$3:$C$717)*1,المنصرف!$J$3:$J$717)</f>
        <v>0</v>
      </c>
      <c r="BB232" s="160">
        <f>SUMPRODUCT((BB$3=المنصرف!$E$3:$E$717)*1,('بيان العهد والتسويات'!$C232=المنصرف!$C$3:$C$717)*1,المنصرف!$G$3:$G$717)</f>
        <v>0</v>
      </c>
      <c r="BC232" s="160">
        <f>SUMPRODUCT((BB$3=المنصرف!$E$3:$E$717)*1,('بيان العهد والتسويات'!$C232=المنصرف!$C$3:$C$717)*1,المنصرف!$J$3:$J$717)</f>
        <v>0</v>
      </c>
      <c r="BD232" s="160">
        <f>SUMPRODUCT((BD$3=المنصرف!$E$3:$E$717)*1,('بيان العهد والتسويات'!$C232=المنصرف!$C$3:$C$717)*1,المنصرف!$G$3:$G$717)</f>
        <v>0</v>
      </c>
      <c r="BE232" s="160">
        <f>SUMPRODUCT((BD$3=المنصرف!$E$3:$E$717)*1,('بيان العهد والتسويات'!$C232=المنصرف!$C$3:$C$717)*1,المنصرف!$J$3:$J$717)</f>
        <v>0</v>
      </c>
      <c r="BF232" s="160">
        <f>SUMPRODUCT((BF$3=المنصرف!$E$3:$E$717)*1,('بيان العهد والتسويات'!$C232=المنصرف!$C$3:$C$717)*1,المنصرف!$G$3:$G$717)</f>
        <v>0</v>
      </c>
      <c r="BG232" s="160">
        <f>SUMPRODUCT((BF$3=المنصرف!$E$3:$E$717)*1,('بيان العهد والتسويات'!$C232=المنصرف!$C$3:$C$717)*1,المنصرف!$J$3:$J$717)</f>
        <v>0</v>
      </c>
      <c r="BH232" s="160">
        <f>SUMPRODUCT((BH$3=المنصرف!$E$3:$E$717)*1,('بيان العهد والتسويات'!$C232=المنصرف!$C$3:$C$717)*1,المنصرف!$G$3:$G$717)</f>
        <v>0</v>
      </c>
      <c r="BI232" s="160">
        <f>SUMPRODUCT((BH$3=المنصرف!$E$3:$E$717)*1,('بيان العهد والتسويات'!$C232=المنصرف!$C$3:$C$717)*1,المنصرف!$J$3:$J$717)</f>
        <v>0</v>
      </c>
      <c r="BJ232" s="160">
        <f>SUMPRODUCT((BJ$3=المنصرف!$E$3:$E$717)*1,('بيان العهد والتسويات'!$C232=المنصرف!$C$3:$C$717)*1,المنصرف!$G$3:$G$717)</f>
        <v>0</v>
      </c>
      <c r="BK232" s="160">
        <f>SUMPRODUCT((BJ$3=المنصرف!$E$3:$E$717)*1,('بيان العهد والتسويات'!$C232=المنصرف!$C$3:$C$717)*1,المنصرف!$J$3:$J$717)</f>
        <v>0</v>
      </c>
      <c r="BL232" s="160">
        <f>SUMPRODUCT((BL$3=المنصرف!$E$3:$E$717)*1,('بيان العهد والتسويات'!$C232=المنصرف!$C$3:$C$717)*1,المنصرف!$G$3:$G$717)</f>
        <v>0</v>
      </c>
      <c r="BM232" s="160">
        <f>SUMPRODUCT((BL$3=المنصرف!$E$3:$E$717)*1,('بيان العهد والتسويات'!$C232=المنصرف!$C$3:$C$717)*1,المنصرف!$J$3:$J$717)</f>
        <v>0</v>
      </c>
      <c r="BN232" s="160">
        <f>SUMPRODUCT((BN$3=المنصرف!$E$3:$E$717)*1,('بيان العهد والتسويات'!$C232=المنصرف!$C$3:$C$717)*1,المنصرف!$G$3:$G$717)</f>
        <v>0</v>
      </c>
      <c r="BO232" s="160">
        <f>SUMPRODUCT((BN$3=المنصرف!$E$3:$E$717)*1,('بيان العهد والتسويات'!$C232=المنصرف!$C$3:$C$717)*1,المنصرف!$J$3:$J$717)</f>
        <v>0</v>
      </c>
      <c r="BP232" s="160">
        <f>SUMPRODUCT((BP$3=المنصرف!$E$3:$E$717)*1,('بيان العهد والتسويات'!$C232=المنصرف!$C$3:$C$717)*1,المنصرف!$G$3:$G$717)</f>
        <v>0</v>
      </c>
      <c r="BQ232" s="160">
        <f>SUMPRODUCT((BP$3=المنصرف!$E$3:$E$717)*1,('بيان العهد والتسويات'!$C232=المنصرف!$C$3:$C$717)*1,المنصرف!$J$3:$J$717)</f>
        <v>0</v>
      </c>
      <c r="BR232" s="160">
        <f>SUMPRODUCT((BR$3=المنصرف!$E$3:$E$717)*1,('بيان العهد والتسويات'!$C232=المنصرف!$C$3:$C$717)*1,المنصرف!$G$3:$G$717)</f>
        <v>0</v>
      </c>
      <c r="BS232" s="160">
        <f>SUMPRODUCT((BR$3=المنصرف!$E$3:$E$717)*1,('بيان العهد والتسويات'!$C232=المنصرف!$C$3:$C$717)*1,المنصرف!$J$3:$J$717)</f>
        <v>0</v>
      </c>
      <c r="BT232" s="160">
        <f>SUMPRODUCT((BT$3=المنصرف!$E$3:$E$717)*1,('بيان العهد والتسويات'!$C232=المنصرف!$C$3:$C$717)*1,المنصرف!$G$3:$G$717)</f>
        <v>0</v>
      </c>
      <c r="BU232" s="160">
        <f>SUMPRODUCT((BT$3=المنصرف!$E$3:$E$717)*1,('بيان العهد والتسويات'!$C232=المنصرف!$C$3:$C$717)*1,المنصرف!$J$3:$J$717)</f>
        <v>0</v>
      </c>
      <c r="BV232" s="160">
        <f>SUMPRODUCT((BV$3=المنصرف!$E$3:$E$717)*1,('بيان العهد والتسويات'!$C232=المنصرف!$C$3:$C$717)*1,المنصرف!$G$3:$G$717)</f>
        <v>0</v>
      </c>
      <c r="BW232" s="160">
        <f>SUMPRODUCT((BV$3=المنصرف!$E$3:$E$717)*1,('بيان العهد والتسويات'!$C232=المنصرف!$C$3:$C$717)*1,المنصرف!$J$3:$J$717)</f>
        <v>0</v>
      </c>
      <c r="BX232" s="160">
        <f>SUMPRODUCT((BX$3=المنصرف!$E$3:$E$717)*1,('بيان العهد والتسويات'!$C232=المنصرف!$C$3:$C$717)*1,المنصرف!$G$3:$G$717)</f>
        <v>0</v>
      </c>
      <c r="BY232" s="160">
        <f>SUMPRODUCT((BX$3=المنصرف!$E$3:$E$717)*1,('بيان العهد والتسويات'!$C232=المنصرف!$C$3:$C$717)*1,المنصرف!$J$3:$J$717)</f>
        <v>0</v>
      </c>
      <c r="BZ232" s="160">
        <f>SUMPRODUCT((BZ$3=المنصرف!$E$3:$E$717)*1,('بيان العهد والتسويات'!$C232=المنصرف!$C$3:$C$717)*1,المنصرف!$G$3:$G$717)</f>
        <v>0</v>
      </c>
      <c r="CA232" s="160">
        <f>SUMPRODUCT((BZ$3=المنصرف!$E$3:$E$717)*1,('بيان العهد والتسويات'!$C232=المنصرف!$C$3:$C$717)*1,المنصرف!$J$3:$J$717)</f>
        <v>0</v>
      </c>
      <c r="CB232" s="160">
        <f>SUMPRODUCT((CB$3=المنصرف!$E$3:$E$717)*1,('بيان العهد والتسويات'!$C232=المنصرف!$C$3:$C$717)*1,المنصرف!$G$3:$G$717)</f>
        <v>0</v>
      </c>
      <c r="CC232" s="160">
        <f>SUMPRODUCT((CB$3=المنصرف!$E$3:$E$717)*1,('بيان العهد والتسويات'!$C232=المنصرف!$C$3:$C$717)*1,المنصرف!$J$3:$J$717)</f>
        <v>0</v>
      </c>
      <c r="CD232" s="160">
        <f>SUMPRODUCT((CD$3=المنصرف!$E$3:$E$717)*1,('بيان العهد والتسويات'!$C232=المنصرف!$C$3:$C$717)*1,المنصرف!$G$3:$G$717)</f>
        <v>0</v>
      </c>
      <c r="CE232" s="160">
        <f>SUMPRODUCT((CD$3=المنصرف!$E$3:$E$717)*1,('بيان العهد والتسويات'!$C232=المنصرف!$C$3:$C$717)*1,المنصرف!$J$3:$J$717)</f>
        <v>0</v>
      </c>
      <c r="CF232" s="160">
        <f>SUMPRODUCT((CF$3=المنصرف!$E$3:$E$717)*1,('بيان العهد والتسويات'!$C232=المنصرف!$C$3:$C$717)*1,المنصرف!$G$3:$G$717)</f>
        <v>0</v>
      </c>
      <c r="CG232" s="160">
        <f>SUMPRODUCT((CF$3=المنصرف!$E$3:$E$717)*1,('بيان العهد والتسويات'!$C232=المنصرف!$C$3:$C$717)*1,المنصرف!$J$3:$J$717)</f>
        <v>0</v>
      </c>
      <c r="CH232" s="160">
        <f>SUMPRODUCT((CH$3=المنصرف!$E$3:$E$717)*1,('بيان العهد والتسويات'!$C232=المنصرف!$C$3:$C$717)*1,المنصرف!$G$3:$G$717)</f>
        <v>0</v>
      </c>
      <c r="CI232" s="160">
        <f>SUMPRODUCT((CH$3=المنصرف!$E$3:$E$717)*1,('بيان العهد والتسويات'!$C232=المنصرف!$C$3:$C$717)*1,المنصرف!$J$3:$J$717)</f>
        <v>0</v>
      </c>
      <c r="CJ232" s="160">
        <f>SUMPRODUCT((CJ$3=المنصرف!$E$3:$E$717)*1,('بيان العهد والتسويات'!$C232=المنصرف!$C$3:$C$717)*1,المنصرف!$G$3:$G$717)</f>
        <v>0</v>
      </c>
      <c r="CK232" s="160">
        <f>SUMPRODUCT((CJ$3=المنصرف!$E$3:$E$717)*1,('بيان العهد والتسويات'!$C232=المنصرف!$C$3:$C$717)*1,المنصرف!$J$3:$J$717)</f>
        <v>0</v>
      </c>
      <c r="CL232" s="160">
        <f>SUMPRODUCT((CL$3=المنصرف!$E$3:$E$717)*1,('بيان العهد والتسويات'!$C232=المنصرف!$C$3:$C$717)*1,المنصرف!$G$3:$G$717)</f>
        <v>0</v>
      </c>
      <c r="CM232" s="160">
        <f>SUMPRODUCT((CL$3=المنصرف!$E$3:$E$717)*1,('بيان العهد والتسويات'!$C232=المنصرف!$C$3:$C$717)*1,المنصرف!$J$3:$J$717)</f>
        <v>0</v>
      </c>
      <c r="CN232" s="160">
        <f>SUMPRODUCT((CN$3=المنصرف!$E$3:$E$717)*1,('بيان العهد والتسويات'!$C232=المنصرف!$C$3:$C$717)*1,المنصرف!$G$3:$G$717)</f>
        <v>0</v>
      </c>
      <c r="CO232" s="160">
        <f>SUMPRODUCT((CN$3=المنصرف!$E$3:$E$717)*1,('بيان العهد والتسويات'!$C232=المنصرف!$C$3:$C$717)*1,المنصرف!$J$3:$J$717)</f>
        <v>0</v>
      </c>
      <c r="CP232" s="160">
        <f>SUMPRODUCT((CP$3=المنصرف!$E$3:$E$717)*1,('بيان العهد والتسويات'!$C232=المنصرف!$C$3:$C$717)*1,المنصرف!$G$3:$G$717)</f>
        <v>0</v>
      </c>
      <c r="CQ232" s="160">
        <f>SUMPRODUCT((CP$3=المنصرف!$E$3:$E$717)*1,('بيان العهد والتسويات'!$C232=المنصرف!$C$3:$C$717)*1,المنصرف!$J$3:$J$717)</f>
        <v>0</v>
      </c>
      <c r="CR232" s="160">
        <f>SUMPRODUCT((CR$3=المنصرف!$E$3:$E$717)*1,('بيان العهد والتسويات'!$C232=المنصرف!$C$3:$C$717)*1,المنصرف!$G$3:$G$717)</f>
        <v>0</v>
      </c>
      <c r="CS232" s="160">
        <f>SUMPRODUCT((CR$3=المنصرف!$E$3:$E$717)*1,('بيان العهد والتسويات'!$C232=المنصرف!$C$3:$C$717)*1,المنصرف!$J$3:$J$717)</f>
        <v>0</v>
      </c>
      <c r="CT232" s="160">
        <f>SUMPRODUCT((CT$3=المنصرف!$E$3:$E$717)*1,('بيان العهد والتسويات'!$C232=المنصرف!$C$3:$C$717)*1,المنصرف!$G$3:$G$717)</f>
        <v>0</v>
      </c>
      <c r="CU232" s="160">
        <f>SUMPRODUCT((CT$3=المنصرف!$E$3:$E$717)*1,('بيان العهد والتسويات'!$C232=المنصرف!$C$3:$C$717)*1,المنصرف!$J$3:$J$717)</f>
        <v>0</v>
      </c>
      <c r="CV232" s="160">
        <f>SUMPRODUCT((CV$3=المنصرف!$E$3:$E$717)*1,('بيان العهد والتسويات'!$C232=المنصرف!$C$3:$C$717)*1,المنصرف!$G$3:$G$717)</f>
        <v>0</v>
      </c>
      <c r="CW232" s="160">
        <f>SUMPRODUCT((CV$3=المنصرف!$E$3:$E$717)*1,('بيان العهد والتسويات'!$C232=المنصرف!$C$3:$C$717)*1,المنصرف!$J$3:$J$717)</f>
        <v>0</v>
      </c>
      <c r="CX232" s="160">
        <f>SUMPRODUCT((CX$3=المنصرف!$E$3:$E$717)*1,('بيان العهد والتسويات'!$C232=المنصرف!$C$3:$C$717)*1,المنصرف!$G$3:$G$717)</f>
        <v>0</v>
      </c>
      <c r="CY232" s="160">
        <f>SUMPRODUCT((CX$3=المنصرف!$E$3:$E$717)*1,('بيان العهد والتسويات'!$C232=المنصرف!$C$3:$C$717)*1,المنصرف!$J$3:$J$717)</f>
        <v>0</v>
      </c>
      <c r="CZ232" s="160">
        <f>SUMPRODUCT((CZ$3=المنصرف!$E$3:$E$717)*1,('بيان العهد والتسويات'!$C232=المنصرف!$C$3:$C$717)*1,المنصرف!$G$3:$G$717)</f>
        <v>0</v>
      </c>
      <c r="DA232" s="160">
        <f>SUMPRODUCT((CZ$3=المنصرف!$E$3:$E$717)*1,('بيان العهد والتسويات'!$C232=المنصرف!$C$3:$C$717)*1,المنصرف!$J$3:$J$717)</f>
        <v>0</v>
      </c>
    </row>
    <row r="233" spans="3:105" ht="20.25" x14ac:dyDescent="0.15">
      <c r="C233" s="134">
        <v>46065</v>
      </c>
      <c r="D233" s="121">
        <f>SUMPRODUCT(($D$3=المنصرف!$E$3:$E$717)*1,('بيان العهد والتسويات'!$C233=المنصرف!$C$3:$C$717)*1,المنصرف!$G$3:$G$717)</f>
        <v>0</v>
      </c>
      <c r="E233" s="122">
        <f>SUMPRODUCT(($D$3=المنصرف!$E$3:$E$717)*1,('بيان العهد والتسويات'!$C233=المنصرف!$C$3:$C$717)*1,المنصرف!$J$3:$J$717)</f>
        <v>0</v>
      </c>
      <c r="F233" s="124">
        <f>SUMPRODUCT(($F$3=المنصرف!$E$3:$E$717)*1,('بيان العهد والتسويات'!$C233=المنصرف!$C$3:$C$717)*1,المنصرف!$G$3:$G$717)</f>
        <v>0</v>
      </c>
      <c r="G233" s="123">
        <f>SUMPRODUCT(($F$3=المنصرف!$E$3:$E$717)*1,('بيان العهد والتسويات'!$C233=المنصرف!$C$3:$C$717)*1,المنصرف!$J$3:$J$717)</f>
        <v>0</v>
      </c>
      <c r="H233" s="121">
        <f>SUMPRODUCT(($H$3=المنصرف!$E$3:$E$717)*1,('بيان العهد والتسويات'!$C233=المنصرف!$C$3:$C$717)*1,المنصرف!$G$3:$G$717)</f>
        <v>0</v>
      </c>
      <c r="I233" s="122">
        <f>SUMPRODUCT(($H$3=المنصرف!$E$3:$E$717)*1,('بيان العهد والتسويات'!$C233=المنصرف!$C$3:$C$717)*1,المنصرف!$J$3:$J$717)</f>
        <v>0</v>
      </c>
      <c r="J233" s="124">
        <f>SUMPRODUCT(($J$3=المنصرف!$E$3:$E$717)*1,('بيان العهد والتسويات'!$C233=المنصرف!$C$3:$C$717)*1,المنصرف!$G$3:$G$717)</f>
        <v>0</v>
      </c>
      <c r="K233" s="123">
        <f>SUMPRODUCT(($J$3=المنصرف!$E$3:$E$717)*1,('بيان العهد والتسويات'!$C233=المنصرف!$C$3:$C$717)*1,المنصرف!$J$3:$J$717)</f>
        <v>0</v>
      </c>
      <c r="L233" s="121">
        <f>SUMPRODUCT(($L$3=المنصرف!$E$3:$E$717)*1,('بيان العهد والتسويات'!$C233=المنصرف!$C$3:$C$717)*1,المنصرف!$G$3:$G$717)</f>
        <v>0</v>
      </c>
      <c r="M233" s="122">
        <f>SUMPRODUCT(($L$3=المنصرف!$E$3:$E$717)*1,('بيان العهد والتسويات'!$C233=المنصرف!$C$3:$C$717)*1,المنصرف!$J$3:$J$717)</f>
        <v>0</v>
      </c>
      <c r="N233" s="124">
        <f>SUMPRODUCT(($N$3=المنصرف!$E$3:$E$717)*1,('بيان العهد والتسويات'!$C233=المنصرف!$C$3:$C$717)*1,المنصرف!$G$3:$G$717)</f>
        <v>0</v>
      </c>
      <c r="O233" s="123">
        <f>SUMPRODUCT(($N$3=المنصرف!$E$3:$E$717)*1,('بيان العهد والتسويات'!$C233=المنصرف!$C$3:$C$717)*1,المنصرف!$J$3:$J$717)</f>
        <v>0</v>
      </c>
      <c r="P233" s="121">
        <f>SUMPRODUCT(($P$3=المنصرف!$E$3:$E$717)*1,('بيان العهد والتسويات'!$C233=المنصرف!$C$3:$C$717)*1,المنصرف!$G$3:$G$717)</f>
        <v>0</v>
      </c>
      <c r="Q233" s="122">
        <f>SUMPRODUCT(($P$3=المنصرف!$E$3:$E$717)*1,('بيان العهد والتسويات'!$C233=المنصرف!$C$3:$C$717)*1,المنصرف!$J$3:$J$717)</f>
        <v>0</v>
      </c>
      <c r="R233" s="124">
        <f>SUMPRODUCT(($R$3=المنصرف!$E$3:$E$717)*1,('بيان العهد والتسويات'!$C233=المنصرف!$C$3:$C$717)*1,المنصرف!$G$3:$G$717)</f>
        <v>0</v>
      </c>
      <c r="S233" s="123">
        <f>SUMPRODUCT(($R$3=المنصرف!$E$3:$E$717)*1,('بيان العهد والتسويات'!$C233=المنصرف!$C$3:$C$717)*1,المنصرف!$J$3:$J$717)</f>
        <v>0</v>
      </c>
      <c r="T233" s="121">
        <f>SUMPRODUCT(($T$3=المنصرف!$E$3:$E$717)*1,('بيان العهد والتسويات'!$C233=المنصرف!$C$3:$C$717)*1,المنصرف!$G$3:$G$717)</f>
        <v>0</v>
      </c>
      <c r="U233" s="122">
        <f>SUMPRODUCT(($T$3=المنصرف!$E$3:$E$717)*1,('بيان العهد والتسويات'!$C233=المنصرف!$C$3:$C$717)*1,المنصرف!$J$3:$J$717)</f>
        <v>0</v>
      </c>
      <c r="V233" s="124">
        <f>SUMPRODUCT(($V$3=المنصرف!$E$3:$E$717)*1,('بيان العهد والتسويات'!$C233=المنصرف!$C$3:$C$717)*1,المنصرف!$G$3:$G$717)</f>
        <v>0</v>
      </c>
      <c r="W233" s="123">
        <f>SUMPRODUCT(($V$3=المنصرف!$E$3:$E$717)*1,('بيان العهد والتسويات'!$C233=المنصرف!$C$3:$C$717)*1,المنصرف!$J$3:$J$717)</f>
        <v>0</v>
      </c>
      <c r="X233" s="121">
        <f>SUMPRODUCT(($X$3=المنصرف!$E$3:$E$717)*1,('بيان العهد والتسويات'!$C233=المنصرف!$C$3:$C$717)*1,المنصرف!$G$3:$G$717)</f>
        <v>0</v>
      </c>
      <c r="Y233" s="122">
        <f>SUMPRODUCT(($X$3=المنصرف!$E$3:$E$717)*1,('بيان العهد والتسويات'!$C233=المنصرف!$C$3:$C$717)*1,المنصرف!$J$3:$J$717)</f>
        <v>0</v>
      </c>
      <c r="Z233" s="124">
        <f>SUMPRODUCT(($Z$3=المنصرف!$E$3:$E$717)*1,('بيان العهد والتسويات'!$C233=المنصرف!$C$3:$C$717)*1,المنصرف!$G$3:$G$717)</f>
        <v>0</v>
      </c>
      <c r="AA233" s="123">
        <f>SUMPRODUCT(($Z$3=المنصرف!$E$3:$E$717)*1,('بيان العهد والتسويات'!$C233=المنصرف!$C$3:$C$717)*1,المنصرف!$J$3:$J$717)</f>
        <v>0</v>
      </c>
      <c r="AB233" s="121">
        <f>SUMPRODUCT(($AB$3=المنصرف!$E$3:$E$717)*1,('بيان العهد والتسويات'!$C233=المنصرف!$C$3:$C$717)*1,المنصرف!$G$3:$G$717)</f>
        <v>0</v>
      </c>
      <c r="AC233" s="122">
        <f>SUMPRODUCT(($AB$3=المنصرف!$E$3:$E$717)*1,('بيان العهد والتسويات'!$C233=المنصرف!$C$3:$C$717)*1,المنصرف!$J$3:$J$717)</f>
        <v>0</v>
      </c>
      <c r="AD233" s="124">
        <f>SUMPRODUCT(($AD$3=المنصرف!$E$3:$E$717)*1,('بيان العهد والتسويات'!$C233=المنصرف!$C$3:$C$717)*1,المنصرف!$G$3:$G$717)</f>
        <v>0</v>
      </c>
      <c r="AE233" s="123">
        <f>SUMPRODUCT(($AD$3=المنصرف!$E$3:$E$717)*1,('بيان العهد والتسويات'!$C233=المنصرف!$C$3:$C$717)*1,المنصرف!$J$3:$J$717)</f>
        <v>0</v>
      </c>
      <c r="AF233" s="121">
        <f>SUMPRODUCT(($AF$3=المنصرف!$E$3:$E$717)*1,('بيان العهد والتسويات'!$C233=المنصرف!$C$3:$C$717)*1,المنصرف!$G$3:$G$717)</f>
        <v>0</v>
      </c>
      <c r="AG233" s="122">
        <f>SUMPRODUCT(($AF$3=المنصرف!$E$3:$E$717)*1,('بيان العهد والتسويات'!$C233=المنصرف!$C$3:$C$717)*1,المنصرف!$J$3:$J$717)</f>
        <v>0</v>
      </c>
      <c r="AH233" s="124">
        <f>SUMPRODUCT(($AH$3=المنصرف!$E$3:$E$717)*1,('بيان العهد والتسويات'!$C233=المنصرف!$C$3:$C$717)*1,المنصرف!$G$3:$G$717)</f>
        <v>0</v>
      </c>
      <c r="AI233" s="123">
        <f>SUMPRODUCT(($AH$3=المنصرف!$E$3:$E$717)*1,('بيان العهد والتسويات'!$C233=المنصرف!$C$3:$C$717)*1,المنصرف!$J$3:$J$717)</f>
        <v>0</v>
      </c>
      <c r="AJ233" s="145">
        <f>SUMPRODUCT((AJ$3=المنصرف!$E$3:$E$717)*1,('بيان العهد والتسويات'!$C233=المنصرف!$C$3:$C$717)*1,المنصرف!$G$3:$G$717)</f>
        <v>0</v>
      </c>
      <c r="AK233" s="145">
        <f>SUMPRODUCT((AJ$3=المنصرف!$E$3:$E$717)*1,('بيان العهد والتسويات'!$C233=المنصرف!$C$3:$C$717)*1,المنصرف!$J$3:$J$717)</f>
        <v>0</v>
      </c>
      <c r="AL233" s="161">
        <f>SUMPRODUCT((AL$3=المنصرف!$E$3:$E$717)*1,('بيان العهد والتسويات'!$C233=المنصرف!$C$3:$C$717)*1,المنصرف!$G$3:$G$717)</f>
        <v>0</v>
      </c>
      <c r="AM233" s="161">
        <f>SUMPRODUCT((AL$3=المنصرف!$E$3:$E$717)*1,('بيان العهد والتسويات'!$C233=المنصرف!$C$3:$C$717)*1,المنصرف!$J$3:$J$717)</f>
        <v>0</v>
      </c>
      <c r="AN233" s="160">
        <f>SUMPRODUCT((AN$3=المنصرف!$E$3:$E$717)*1,('بيان العهد والتسويات'!$C233=المنصرف!$C$3:$C$717)*1,المنصرف!$G$3:$G$717)</f>
        <v>0</v>
      </c>
      <c r="AO233" s="160">
        <f>SUMPRODUCT((AN$3=المنصرف!$E$3:$E$717)*1,('بيان العهد والتسويات'!$C233=المنصرف!$C$3:$C$717)*1,المنصرف!$J$3:$J$717)</f>
        <v>0</v>
      </c>
      <c r="AP233" s="160">
        <f>SUMPRODUCT((AP$3=المنصرف!$E$3:$E$717)*1,('بيان العهد والتسويات'!$C233=المنصرف!$C$3:$C$717)*1,المنصرف!$G$3:$G$717)</f>
        <v>0</v>
      </c>
      <c r="AQ233" s="160">
        <f>SUMPRODUCT((AP$3=المنصرف!$E$3:$E$717)*1,('بيان العهد والتسويات'!$C233=المنصرف!$C$3:$C$717)*1,المنصرف!$J$3:$J$717)</f>
        <v>0</v>
      </c>
      <c r="AR233" s="160">
        <f>SUMPRODUCT((AR$3=المنصرف!$E$3:$E$717)*1,('بيان العهد والتسويات'!$C233=المنصرف!$C$3:$C$717)*1,المنصرف!$G$3:$G$717)</f>
        <v>0</v>
      </c>
      <c r="AS233" s="160">
        <f>SUMPRODUCT((AR$3=المنصرف!$E$3:$E$717)*1,('بيان العهد والتسويات'!$C233=المنصرف!$C$3:$C$717)*1,المنصرف!$J$3:$J$717)</f>
        <v>0</v>
      </c>
      <c r="AT233" s="160">
        <f>SUMPRODUCT((AT$3=المنصرف!$E$3:$E$717)*1,('بيان العهد والتسويات'!$C233=المنصرف!$C$3:$C$717)*1,المنصرف!$G$3:$G$717)</f>
        <v>0</v>
      </c>
      <c r="AU233" s="160">
        <f>SUMPRODUCT((AT$3=المنصرف!$E$3:$E$717)*1,('بيان العهد والتسويات'!$C233=المنصرف!$C$3:$C$717)*1,المنصرف!$J$3:$J$717)</f>
        <v>0</v>
      </c>
      <c r="AV233" s="160">
        <f>SUMPRODUCT((AV$3=المنصرف!$E$3:$E$717)*1,('بيان العهد والتسويات'!$C233=المنصرف!$C$3:$C$717)*1,المنصرف!$G$3:$G$717)</f>
        <v>0</v>
      </c>
      <c r="AW233" s="160">
        <f>SUMPRODUCT((AV$3=المنصرف!$E$3:$E$717)*1,('بيان العهد والتسويات'!$C233=المنصرف!$C$3:$C$717)*1,المنصرف!$J$3:$J$717)</f>
        <v>0</v>
      </c>
      <c r="AX233" s="160">
        <f>SUMPRODUCT((AX$3=المنصرف!$E$3:$E$717)*1,('بيان العهد والتسويات'!$C233=المنصرف!$C$3:$C$717)*1,المنصرف!$G$3:$G$717)</f>
        <v>0</v>
      </c>
      <c r="AY233" s="160">
        <f>SUMPRODUCT((AX$3=المنصرف!$E$3:$E$717)*1,('بيان العهد والتسويات'!$C233=المنصرف!$C$3:$C$717)*1,المنصرف!$J$3:$J$717)</f>
        <v>0</v>
      </c>
      <c r="AZ233" s="160">
        <f>SUMPRODUCT((AZ$3=المنصرف!$E$3:$E$717)*1,('بيان العهد والتسويات'!$C233=المنصرف!$C$3:$C$717)*1,المنصرف!$G$3:$G$717)</f>
        <v>0</v>
      </c>
      <c r="BA233" s="160">
        <f>SUMPRODUCT((AZ$3=المنصرف!$E$3:$E$717)*1,('بيان العهد والتسويات'!$C233=المنصرف!$C$3:$C$717)*1,المنصرف!$J$3:$J$717)</f>
        <v>0</v>
      </c>
      <c r="BB233" s="160">
        <f>SUMPRODUCT((BB$3=المنصرف!$E$3:$E$717)*1,('بيان العهد والتسويات'!$C233=المنصرف!$C$3:$C$717)*1,المنصرف!$G$3:$G$717)</f>
        <v>0</v>
      </c>
      <c r="BC233" s="160">
        <f>SUMPRODUCT((BB$3=المنصرف!$E$3:$E$717)*1,('بيان العهد والتسويات'!$C233=المنصرف!$C$3:$C$717)*1,المنصرف!$J$3:$J$717)</f>
        <v>0</v>
      </c>
      <c r="BD233" s="160">
        <f>SUMPRODUCT((BD$3=المنصرف!$E$3:$E$717)*1,('بيان العهد والتسويات'!$C233=المنصرف!$C$3:$C$717)*1,المنصرف!$G$3:$G$717)</f>
        <v>0</v>
      </c>
      <c r="BE233" s="160">
        <f>SUMPRODUCT((BD$3=المنصرف!$E$3:$E$717)*1,('بيان العهد والتسويات'!$C233=المنصرف!$C$3:$C$717)*1,المنصرف!$J$3:$J$717)</f>
        <v>0</v>
      </c>
      <c r="BF233" s="160">
        <f>SUMPRODUCT((BF$3=المنصرف!$E$3:$E$717)*1,('بيان العهد والتسويات'!$C233=المنصرف!$C$3:$C$717)*1,المنصرف!$G$3:$G$717)</f>
        <v>0</v>
      </c>
      <c r="BG233" s="160">
        <f>SUMPRODUCT((BF$3=المنصرف!$E$3:$E$717)*1,('بيان العهد والتسويات'!$C233=المنصرف!$C$3:$C$717)*1,المنصرف!$J$3:$J$717)</f>
        <v>0</v>
      </c>
      <c r="BH233" s="160">
        <f>SUMPRODUCT((BH$3=المنصرف!$E$3:$E$717)*1,('بيان العهد والتسويات'!$C233=المنصرف!$C$3:$C$717)*1,المنصرف!$G$3:$G$717)</f>
        <v>0</v>
      </c>
      <c r="BI233" s="160">
        <f>SUMPRODUCT((BH$3=المنصرف!$E$3:$E$717)*1,('بيان العهد والتسويات'!$C233=المنصرف!$C$3:$C$717)*1,المنصرف!$J$3:$J$717)</f>
        <v>0</v>
      </c>
      <c r="BJ233" s="160">
        <f>SUMPRODUCT((BJ$3=المنصرف!$E$3:$E$717)*1,('بيان العهد والتسويات'!$C233=المنصرف!$C$3:$C$717)*1,المنصرف!$G$3:$G$717)</f>
        <v>0</v>
      </c>
      <c r="BK233" s="160">
        <f>SUMPRODUCT((BJ$3=المنصرف!$E$3:$E$717)*1,('بيان العهد والتسويات'!$C233=المنصرف!$C$3:$C$717)*1,المنصرف!$J$3:$J$717)</f>
        <v>0</v>
      </c>
      <c r="BL233" s="160">
        <f>SUMPRODUCT((BL$3=المنصرف!$E$3:$E$717)*1,('بيان العهد والتسويات'!$C233=المنصرف!$C$3:$C$717)*1,المنصرف!$G$3:$G$717)</f>
        <v>0</v>
      </c>
      <c r="BM233" s="160">
        <f>SUMPRODUCT((BL$3=المنصرف!$E$3:$E$717)*1,('بيان العهد والتسويات'!$C233=المنصرف!$C$3:$C$717)*1,المنصرف!$J$3:$J$717)</f>
        <v>0</v>
      </c>
      <c r="BN233" s="160">
        <f>SUMPRODUCT((BN$3=المنصرف!$E$3:$E$717)*1,('بيان العهد والتسويات'!$C233=المنصرف!$C$3:$C$717)*1,المنصرف!$G$3:$G$717)</f>
        <v>0</v>
      </c>
      <c r="BO233" s="160">
        <f>SUMPRODUCT((BN$3=المنصرف!$E$3:$E$717)*1,('بيان العهد والتسويات'!$C233=المنصرف!$C$3:$C$717)*1,المنصرف!$J$3:$J$717)</f>
        <v>0</v>
      </c>
      <c r="BP233" s="160">
        <f>SUMPRODUCT((BP$3=المنصرف!$E$3:$E$717)*1,('بيان العهد والتسويات'!$C233=المنصرف!$C$3:$C$717)*1,المنصرف!$G$3:$G$717)</f>
        <v>0</v>
      </c>
      <c r="BQ233" s="160">
        <f>SUMPRODUCT((BP$3=المنصرف!$E$3:$E$717)*1,('بيان العهد والتسويات'!$C233=المنصرف!$C$3:$C$717)*1,المنصرف!$J$3:$J$717)</f>
        <v>0</v>
      </c>
      <c r="BR233" s="160">
        <f>SUMPRODUCT((BR$3=المنصرف!$E$3:$E$717)*1,('بيان العهد والتسويات'!$C233=المنصرف!$C$3:$C$717)*1,المنصرف!$G$3:$G$717)</f>
        <v>0</v>
      </c>
      <c r="BS233" s="160">
        <f>SUMPRODUCT((BR$3=المنصرف!$E$3:$E$717)*1,('بيان العهد والتسويات'!$C233=المنصرف!$C$3:$C$717)*1,المنصرف!$J$3:$J$717)</f>
        <v>0</v>
      </c>
      <c r="BT233" s="160">
        <f>SUMPRODUCT((BT$3=المنصرف!$E$3:$E$717)*1,('بيان العهد والتسويات'!$C233=المنصرف!$C$3:$C$717)*1,المنصرف!$G$3:$G$717)</f>
        <v>0</v>
      </c>
      <c r="BU233" s="160">
        <f>SUMPRODUCT((BT$3=المنصرف!$E$3:$E$717)*1,('بيان العهد والتسويات'!$C233=المنصرف!$C$3:$C$717)*1,المنصرف!$J$3:$J$717)</f>
        <v>0</v>
      </c>
      <c r="BV233" s="160">
        <f>SUMPRODUCT((BV$3=المنصرف!$E$3:$E$717)*1,('بيان العهد والتسويات'!$C233=المنصرف!$C$3:$C$717)*1,المنصرف!$G$3:$G$717)</f>
        <v>0</v>
      </c>
      <c r="BW233" s="160">
        <f>SUMPRODUCT((BV$3=المنصرف!$E$3:$E$717)*1,('بيان العهد والتسويات'!$C233=المنصرف!$C$3:$C$717)*1,المنصرف!$J$3:$J$717)</f>
        <v>0</v>
      </c>
      <c r="BX233" s="160">
        <f>SUMPRODUCT((BX$3=المنصرف!$E$3:$E$717)*1,('بيان العهد والتسويات'!$C233=المنصرف!$C$3:$C$717)*1,المنصرف!$G$3:$G$717)</f>
        <v>0</v>
      </c>
      <c r="BY233" s="160">
        <f>SUMPRODUCT((BX$3=المنصرف!$E$3:$E$717)*1,('بيان العهد والتسويات'!$C233=المنصرف!$C$3:$C$717)*1,المنصرف!$J$3:$J$717)</f>
        <v>0</v>
      </c>
      <c r="BZ233" s="160">
        <f>SUMPRODUCT((BZ$3=المنصرف!$E$3:$E$717)*1,('بيان العهد والتسويات'!$C233=المنصرف!$C$3:$C$717)*1,المنصرف!$G$3:$G$717)</f>
        <v>0</v>
      </c>
      <c r="CA233" s="160">
        <f>SUMPRODUCT((BZ$3=المنصرف!$E$3:$E$717)*1,('بيان العهد والتسويات'!$C233=المنصرف!$C$3:$C$717)*1,المنصرف!$J$3:$J$717)</f>
        <v>0</v>
      </c>
      <c r="CB233" s="160">
        <f>SUMPRODUCT((CB$3=المنصرف!$E$3:$E$717)*1,('بيان العهد والتسويات'!$C233=المنصرف!$C$3:$C$717)*1,المنصرف!$G$3:$G$717)</f>
        <v>0</v>
      </c>
      <c r="CC233" s="160">
        <f>SUMPRODUCT((CB$3=المنصرف!$E$3:$E$717)*1,('بيان العهد والتسويات'!$C233=المنصرف!$C$3:$C$717)*1,المنصرف!$J$3:$J$717)</f>
        <v>0</v>
      </c>
      <c r="CD233" s="160">
        <f>SUMPRODUCT((CD$3=المنصرف!$E$3:$E$717)*1,('بيان العهد والتسويات'!$C233=المنصرف!$C$3:$C$717)*1,المنصرف!$G$3:$G$717)</f>
        <v>0</v>
      </c>
      <c r="CE233" s="160">
        <f>SUMPRODUCT((CD$3=المنصرف!$E$3:$E$717)*1,('بيان العهد والتسويات'!$C233=المنصرف!$C$3:$C$717)*1,المنصرف!$J$3:$J$717)</f>
        <v>0</v>
      </c>
      <c r="CF233" s="160">
        <f>SUMPRODUCT((CF$3=المنصرف!$E$3:$E$717)*1,('بيان العهد والتسويات'!$C233=المنصرف!$C$3:$C$717)*1,المنصرف!$G$3:$G$717)</f>
        <v>0</v>
      </c>
      <c r="CG233" s="160">
        <f>SUMPRODUCT((CF$3=المنصرف!$E$3:$E$717)*1,('بيان العهد والتسويات'!$C233=المنصرف!$C$3:$C$717)*1,المنصرف!$J$3:$J$717)</f>
        <v>0</v>
      </c>
      <c r="CH233" s="160">
        <f>SUMPRODUCT((CH$3=المنصرف!$E$3:$E$717)*1,('بيان العهد والتسويات'!$C233=المنصرف!$C$3:$C$717)*1,المنصرف!$G$3:$G$717)</f>
        <v>0</v>
      </c>
      <c r="CI233" s="160">
        <f>SUMPRODUCT((CH$3=المنصرف!$E$3:$E$717)*1,('بيان العهد والتسويات'!$C233=المنصرف!$C$3:$C$717)*1,المنصرف!$J$3:$J$717)</f>
        <v>0</v>
      </c>
      <c r="CJ233" s="160">
        <f>SUMPRODUCT((CJ$3=المنصرف!$E$3:$E$717)*1,('بيان العهد والتسويات'!$C233=المنصرف!$C$3:$C$717)*1,المنصرف!$G$3:$G$717)</f>
        <v>0</v>
      </c>
      <c r="CK233" s="160">
        <f>SUMPRODUCT((CJ$3=المنصرف!$E$3:$E$717)*1,('بيان العهد والتسويات'!$C233=المنصرف!$C$3:$C$717)*1,المنصرف!$J$3:$J$717)</f>
        <v>0</v>
      </c>
      <c r="CL233" s="160">
        <f>SUMPRODUCT((CL$3=المنصرف!$E$3:$E$717)*1,('بيان العهد والتسويات'!$C233=المنصرف!$C$3:$C$717)*1,المنصرف!$G$3:$G$717)</f>
        <v>0</v>
      </c>
      <c r="CM233" s="160">
        <f>SUMPRODUCT((CL$3=المنصرف!$E$3:$E$717)*1,('بيان العهد والتسويات'!$C233=المنصرف!$C$3:$C$717)*1,المنصرف!$J$3:$J$717)</f>
        <v>0</v>
      </c>
      <c r="CN233" s="160">
        <f>SUMPRODUCT((CN$3=المنصرف!$E$3:$E$717)*1,('بيان العهد والتسويات'!$C233=المنصرف!$C$3:$C$717)*1,المنصرف!$G$3:$G$717)</f>
        <v>0</v>
      </c>
      <c r="CO233" s="160">
        <f>SUMPRODUCT((CN$3=المنصرف!$E$3:$E$717)*1,('بيان العهد والتسويات'!$C233=المنصرف!$C$3:$C$717)*1,المنصرف!$J$3:$J$717)</f>
        <v>0</v>
      </c>
      <c r="CP233" s="160">
        <f>SUMPRODUCT((CP$3=المنصرف!$E$3:$E$717)*1,('بيان العهد والتسويات'!$C233=المنصرف!$C$3:$C$717)*1,المنصرف!$G$3:$G$717)</f>
        <v>0</v>
      </c>
      <c r="CQ233" s="160">
        <f>SUMPRODUCT((CP$3=المنصرف!$E$3:$E$717)*1,('بيان العهد والتسويات'!$C233=المنصرف!$C$3:$C$717)*1,المنصرف!$J$3:$J$717)</f>
        <v>0</v>
      </c>
      <c r="CR233" s="160">
        <f>SUMPRODUCT((CR$3=المنصرف!$E$3:$E$717)*1,('بيان العهد والتسويات'!$C233=المنصرف!$C$3:$C$717)*1,المنصرف!$G$3:$G$717)</f>
        <v>0</v>
      </c>
      <c r="CS233" s="160">
        <f>SUMPRODUCT((CR$3=المنصرف!$E$3:$E$717)*1,('بيان العهد والتسويات'!$C233=المنصرف!$C$3:$C$717)*1,المنصرف!$J$3:$J$717)</f>
        <v>0</v>
      </c>
      <c r="CT233" s="160">
        <f>SUMPRODUCT((CT$3=المنصرف!$E$3:$E$717)*1,('بيان العهد والتسويات'!$C233=المنصرف!$C$3:$C$717)*1,المنصرف!$G$3:$G$717)</f>
        <v>0</v>
      </c>
      <c r="CU233" s="160">
        <f>SUMPRODUCT((CT$3=المنصرف!$E$3:$E$717)*1,('بيان العهد والتسويات'!$C233=المنصرف!$C$3:$C$717)*1,المنصرف!$J$3:$J$717)</f>
        <v>0</v>
      </c>
      <c r="CV233" s="160">
        <f>SUMPRODUCT((CV$3=المنصرف!$E$3:$E$717)*1,('بيان العهد والتسويات'!$C233=المنصرف!$C$3:$C$717)*1,المنصرف!$G$3:$G$717)</f>
        <v>0</v>
      </c>
      <c r="CW233" s="160">
        <f>SUMPRODUCT((CV$3=المنصرف!$E$3:$E$717)*1,('بيان العهد والتسويات'!$C233=المنصرف!$C$3:$C$717)*1,المنصرف!$J$3:$J$717)</f>
        <v>0</v>
      </c>
      <c r="CX233" s="160">
        <f>SUMPRODUCT((CX$3=المنصرف!$E$3:$E$717)*1,('بيان العهد والتسويات'!$C233=المنصرف!$C$3:$C$717)*1,المنصرف!$G$3:$G$717)</f>
        <v>0</v>
      </c>
      <c r="CY233" s="160">
        <f>SUMPRODUCT((CX$3=المنصرف!$E$3:$E$717)*1,('بيان العهد والتسويات'!$C233=المنصرف!$C$3:$C$717)*1,المنصرف!$J$3:$J$717)</f>
        <v>0</v>
      </c>
      <c r="CZ233" s="160">
        <f>SUMPRODUCT((CZ$3=المنصرف!$E$3:$E$717)*1,('بيان العهد والتسويات'!$C233=المنصرف!$C$3:$C$717)*1,المنصرف!$G$3:$G$717)</f>
        <v>0</v>
      </c>
      <c r="DA233" s="160">
        <f>SUMPRODUCT((CZ$3=المنصرف!$E$3:$E$717)*1,('بيان العهد والتسويات'!$C233=المنصرف!$C$3:$C$717)*1,المنصرف!$J$3:$J$717)</f>
        <v>0</v>
      </c>
    </row>
    <row r="234" spans="3:105" ht="20.25" x14ac:dyDescent="0.15">
      <c r="C234" s="134">
        <v>46066</v>
      </c>
      <c r="D234" s="121">
        <f>SUMPRODUCT(($D$3=المنصرف!$E$3:$E$717)*1,('بيان العهد والتسويات'!$C234=المنصرف!$C$3:$C$717)*1,المنصرف!$G$3:$G$717)</f>
        <v>0</v>
      </c>
      <c r="E234" s="122">
        <f>SUMPRODUCT(($D$3=المنصرف!$E$3:$E$717)*1,('بيان العهد والتسويات'!$C234=المنصرف!$C$3:$C$717)*1,المنصرف!$J$3:$J$717)</f>
        <v>0</v>
      </c>
      <c r="F234" s="124">
        <f>SUMPRODUCT(($F$3=المنصرف!$E$3:$E$717)*1,('بيان العهد والتسويات'!$C234=المنصرف!$C$3:$C$717)*1,المنصرف!$G$3:$G$717)</f>
        <v>0</v>
      </c>
      <c r="G234" s="123">
        <f>SUMPRODUCT(($F$3=المنصرف!$E$3:$E$717)*1,('بيان العهد والتسويات'!$C234=المنصرف!$C$3:$C$717)*1,المنصرف!$J$3:$J$717)</f>
        <v>0</v>
      </c>
      <c r="H234" s="121">
        <f>SUMPRODUCT(($H$3=المنصرف!$E$3:$E$717)*1,('بيان العهد والتسويات'!$C234=المنصرف!$C$3:$C$717)*1,المنصرف!$G$3:$G$717)</f>
        <v>0</v>
      </c>
      <c r="I234" s="122">
        <f>SUMPRODUCT(($H$3=المنصرف!$E$3:$E$717)*1,('بيان العهد والتسويات'!$C234=المنصرف!$C$3:$C$717)*1,المنصرف!$J$3:$J$717)</f>
        <v>0</v>
      </c>
      <c r="J234" s="124">
        <f>SUMPRODUCT(($J$3=المنصرف!$E$3:$E$717)*1,('بيان العهد والتسويات'!$C234=المنصرف!$C$3:$C$717)*1,المنصرف!$G$3:$G$717)</f>
        <v>0</v>
      </c>
      <c r="K234" s="123">
        <f>SUMPRODUCT(($J$3=المنصرف!$E$3:$E$717)*1,('بيان العهد والتسويات'!$C234=المنصرف!$C$3:$C$717)*1,المنصرف!$J$3:$J$717)</f>
        <v>0</v>
      </c>
      <c r="L234" s="121">
        <f>SUMPRODUCT(($L$3=المنصرف!$E$3:$E$717)*1,('بيان العهد والتسويات'!$C234=المنصرف!$C$3:$C$717)*1,المنصرف!$G$3:$G$717)</f>
        <v>0</v>
      </c>
      <c r="M234" s="122">
        <f>SUMPRODUCT(($L$3=المنصرف!$E$3:$E$717)*1,('بيان العهد والتسويات'!$C234=المنصرف!$C$3:$C$717)*1,المنصرف!$J$3:$J$717)</f>
        <v>0</v>
      </c>
      <c r="N234" s="124">
        <f>SUMPRODUCT(($N$3=المنصرف!$E$3:$E$717)*1,('بيان العهد والتسويات'!$C234=المنصرف!$C$3:$C$717)*1,المنصرف!$G$3:$G$717)</f>
        <v>0</v>
      </c>
      <c r="O234" s="123">
        <f>SUMPRODUCT(($N$3=المنصرف!$E$3:$E$717)*1,('بيان العهد والتسويات'!$C234=المنصرف!$C$3:$C$717)*1,المنصرف!$J$3:$J$717)</f>
        <v>0</v>
      </c>
      <c r="P234" s="121">
        <f>SUMPRODUCT(($P$3=المنصرف!$E$3:$E$717)*1,('بيان العهد والتسويات'!$C234=المنصرف!$C$3:$C$717)*1,المنصرف!$G$3:$G$717)</f>
        <v>0</v>
      </c>
      <c r="Q234" s="122">
        <f>SUMPRODUCT(($P$3=المنصرف!$E$3:$E$717)*1,('بيان العهد والتسويات'!$C234=المنصرف!$C$3:$C$717)*1,المنصرف!$J$3:$J$717)</f>
        <v>0</v>
      </c>
      <c r="R234" s="124">
        <f>SUMPRODUCT(($R$3=المنصرف!$E$3:$E$717)*1,('بيان العهد والتسويات'!$C234=المنصرف!$C$3:$C$717)*1,المنصرف!$G$3:$G$717)</f>
        <v>0</v>
      </c>
      <c r="S234" s="123">
        <f>SUMPRODUCT(($R$3=المنصرف!$E$3:$E$717)*1,('بيان العهد والتسويات'!$C234=المنصرف!$C$3:$C$717)*1,المنصرف!$J$3:$J$717)</f>
        <v>0</v>
      </c>
      <c r="T234" s="121">
        <f>SUMPRODUCT(($T$3=المنصرف!$E$3:$E$717)*1,('بيان العهد والتسويات'!$C234=المنصرف!$C$3:$C$717)*1,المنصرف!$G$3:$G$717)</f>
        <v>0</v>
      </c>
      <c r="U234" s="122">
        <f>SUMPRODUCT(($T$3=المنصرف!$E$3:$E$717)*1,('بيان العهد والتسويات'!$C234=المنصرف!$C$3:$C$717)*1,المنصرف!$J$3:$J$717)</f>
        <v>0</v>
      </c>
      <c r="V234" s="124">
        <f>SUMPRODUCT(($V$3=المنصرف!$E$3:$E$717)*1,('بيان العهد والتسويات'!$C234=المنصرف!$C$3:$C$717)*1,المنصرف!$G$3:$G$717)</f>
        <v>0</v>
      </c>
      <c r="W234" s="123">
        <f>SUMPRODUCT(($V$3=المنصرف!$E$3:$E$717)*1,('بيان العهد والتسويات'!$C234=المنصرف!$C$3:$C$717)*1,المنصرف!$J$3:$J$717)</f>
        <v>0</v>
      </c>
      <c r="X234" s="121">
        <f>SUMPRODUCT(($X$3=المنصرف!$E$3:$E$717)*1,('بيان العهد والتسويات'!$C234=المنصرف!$C$3:$C$717)*1,المنصرف!$G$3:$G$717)</f>
        <v>0</v>
      </c>
      <c r="Y234" s="122">
        <f>SUMPRODUCT(($X$3=المنصرف!$E$3:$E$717)*1,('بيان العهد والتسويات'!$C234=المنصرف!$C$3:$C$717)*1,المنصرف!$J$3:$J$717)</f>
        <v>0</v>
      </c>
      <c r="Z234" s="124">
        <f>SUMPRODUCT(($Z$3=المنصرف!$E$3:$E$717)*1,('بيان العهد والتسويات'!$C234=المنصرف!$C$3:$C$717)*1,المنصرف!$G$3:$G$717)</f>
        <v>0</v>
      </c>
      <c r="AA234" s="123">
        <f>SUMPRODUCT(($Z$3=المنصرف!$E$3:$E$717)*1,('بيان العهد والتسويات'!$C234=المنصرف!$C$3:$C$717)*1,المنصرف!$J$3:$J$717)</f>
        <v>0</v>
      </c>
      <c r="AB234" s="121">
        <f>SUMPRODUCT(($AB$3=المنصرف!$E$3:$E$717)*1,('بيان العهد والتسويات'!$C234=المنصرف!$C$3:$C$717)*1,المنصرف!$G$3:$G$717)</f>
        <v>0</v>
      </c>
      <c r="AC234" s="122">
        <f>SUMPRODUCT(($AB$3=المنصرف!$E$3:$E$717)*1,('بيان العهد والتسويات'!$C234=المنصرف!$C$3:$C$717)*1,المنصرف!$J$3:$J$717)</f>
        <v>0</v>
      </c>
      <c r="AD234" s="124">
        <f>SUMPRODUCT(($AD$3=المنصرف!$E$3:$E$717)*1,('بيان العهد والتسويات'!$C234=المنصرف!$C$3:$C$717)*1,المنصرف!$G$3:$G$717)</f>
        <v>0</v>
      </c>
      <c r="AE234" s="123">
        <f>SUMPRODUCT(($AD$3=المنصرف!$E$3:$E$717)*1,('بيان العهد والتسويات'!$C234=المنصرف!$C$3:$C$717)*1,المنصرف!$J$3:$J$717)</f>
        <v>0</v>
      </c>
      <c r="AF234" s="121">
        <f>SUMPRODUCT(($AF$3=المنصرف!$E$3:$E$717)*1,('بيان العهد والتسويات'!$C234=المنصرف!$C$3:$C$717)*1,المنصرف!$G$3:$G$717)</f>
        <v>0</v>
      </c>
      <c r="AG234" s="122">
        <f>SUMPRODUCT(($AF$3=المنصرف!$E$3:$E$717)*1,('بيان العهد والتسويات'!$C234=المنصرف!$C$3:$C$717)*1,المنصرف!$J$3:$J$717)</f>
        <v>0</v>
      </c>
      <c r="AH234" s="124">
        <f>SUMPRODUCT(($AH$3=المنصرف!$E$3:$E$717)*1,('بيان العهد والتسويات'!$C234=المنصرف!$C$3:$C$717)*1,المنصرف!$G$3:$G$717)</f>
        <v>0</v>
      </c>
      <c r="AI234" s="123">
        <f>SUMPRODUCT(($AH$3=المنصرف!$E$3:$E$717)*1,('بيان العهد والتسويات'!$C234=المنصرف!$C$3:$C$717)*1,المنصرف!$J$3:$J$717)</f>
        <v>0</v>
      </c>
      <c r="AJ234" s="145">
        <f>SUMPRODUCT((AJ$3=المنصرف!$E$3:$E$717)*1,('بيان العهد والتسويات'!$C234=المنصرف!$C$3:$C$717)*1,المنصرف!$G$3:$G$717)</f>
        <v>0</v>
      </c>
      <c r="AK234" s="145">
        <f>SUMPRODUCT((AJ$3=المنصرف!$E$3:$E$717)*1,('بيان العهد والتسويات'!$C234=المنصرف!$C$3:$C$717)*1,المنصرف!$J$3:$J$717)</f>
        <v>0</v>
      </c>
      <c r="AL234" s="161">
        <f>SUMPRODUCT((AL$3=المنصرف!$E$3:$E$717)*1,('بيان العهد والتسويات'!$C234=المنصرف!$C$3:$C$717)*1,المنصرف!$G$3:$G$717)</f>
        <v>0</v>
      </c>
      <c r="AM234" s="161">
        <f>SUMPRODUCT((AL$3=المنصرف!$E$3:$E$717)*1,('بيان العهد والتسويات'!$C234=المنصرف!$C$3:$C$717)*1,المنصرف!$J$3:$J$717)</f>
        <v>0</v>
      </c>
      <c r="AN234" s="160">
        <f>SUMPRODUCT((AN$3=المنصرف!$E$3:$E$717)*1,('بيان العهد والتسويات'!$C234=المنصرف!$C$3:$C$717)*1,المنصرف!$G$3:$G$717)</f>
        <v>0</v>
      </c>
      <c r="AO234" s="160">
        <f>SUMPRODUCT((AN$3=المنصرف!$E$3:$E$717)*1,('بيان العهد والتسويات'!$C234=المنصرف!$C$3:$C$717)*1,المنصرف!$J$3:$J$717)</f>
        <v>0</v>
      </c>
      <c r="AP234" s="160">
        <f>SUMPRODUCT((AP$3=المنصرف!$E$3:$E$717)*1,('بيان العهد والتسويات'!$C234=المنصرف!$C$3:$C$717)*1,المنصرف!$G$3:$G$717)</f>
        <v>0</v>
      </c>
      <c r="AQ234" s="160">
        <f>SUMPRODUCT((AP$3=المنصرف!$E$3:$E$717)*1,('بيان العهد والتسويات'!$C234=المنصرف!$C$3:$C$717)*1,المنصرف!$J$3:$J$717)</f>
        <v>0</v>
      </c>
      <c r="AR234" s="160">
        <f>SUMPRODUCT((AR$3=المنصرف!$E$3:$E$717)*1,('بيان العهد والتسويات'!$C234=المنصرف!$C$3:$C$717)*1,المنصرف!$G$3:$G$717)</f>
        <v>0</v>
      </c>
      <c r="AS234" s="160">
        <f>SUMPRODUCT((AR$3=المنصرف!$E$3:$E$717)*1,('بيان العهد والتسويات'!$C234=المنصرف!$C$3:$C$717)*1,المنصرف!$J$3:$J$717)</f>
        <v>0</v>
      </c>
      <c r="AT234" s="160">
        <f>SUMPRODUCT((AT$3=المنصرف!$E$3:$E$717)*1,('بيان العهد والتسويات'!$C234=المنصرف!$C$3:$C$717)*1,المنصرف!$G$3:$G$717)</f>
        <v>0</v>
      </c>
      <c r="AU234" s="160">
        <f>SUMPRODUCT((AT$3=المنصرف!$E$3:$E$717)*1,('بيان العهد والتسويات'!$C234=المنصرف!$C$3:$C$717)*1,المنصرف!$J$3:$J$717)</f>
        <v>0</v>
      </c>
      <c r="AV234" s="160">
        <f>SUMPRODUCT((AV$3=المنصرف!$E$3:$E$717)*1,('بيان العهد والتسويات'!$C234=المنصرف!$C$3:$C$717)*1,المنصرف!$G$3:$G$717)</f>
        <v>0</v>
      </c>
      <c r="AW234" s="160">
        <f>SUMPRODUCT((AV$3=المنصرف!$E$3:$E$717)*1,('بيان العهد والتسويات'!$C234=المنصرف!$C$3:$C$717)*1,المنصرف!$J$3:$J$717)</f>
        <v>0</v>
      </c>
      <c r="AX234" s="160">
        <f>SUMPRODUCT((AX$3=المنصرف!$E$3:$E$717)*1,('بيان العهد والتسويات'!$C234=المنصرف!$C$3:$C$717)*1,المنصرف!$G$3:$G$717)</f>
        <v>0</v>
      </c>
      <c r="AY234" s="160">
        <f>SUMPRODUCT((AX$3=المنصرف!$E$3:$E$717)*1,('بيان العهد والتسويات'!$C234=المنصرف!$C$3:$C$717)*1,المنصرف!$J$3:$J$717)</f>
        <v>0</v>
      </c>
      <c r="AZ234" s="160">
        <f>SUMPRODUCT((AZ$3=المنصرف!$E$3:$E$717)*1,('بيان العهد والتسويات'!$C234=المنصرف!$C$3:$C$717)*1,المنصرف!$G$3:$G$717)</f>
        <v>0</v>
      </c>
      <c r="BA234" s="160">
        <f>SUMPRODUCT((AZ$3=المنصرف!$E$3:$E$717)*1,('بيان العهد والتسويات'!$C234=المنصرف!$C$3:$C$717)*1,المنصرف!$J$3:$J$717)</f>
        <v>0</v>
      </c>
      <c r="BB234" s="160">
        <f>SUMPRODUCT((BB$3=المنصرف!$E$3:$E$717)*1,('بيان العهد والتسويات'!$C234=المنصرف!$C$3:$C$717)*1,المنصرف!$G$3:$G$717)</f>
        <v>0</v>
      </c>
      <c r="BC234" s="160">
        <f>SUMPRODUCT((BB$3=المنصرف!$E$3:$E$717)*1,('بيان العهد والتسويات'!$C234=المنصرف!$C$3:$C$717)*1,المنصرف!$J$3:$J$717)</f>
        <v>0</v>
      </c>
      <c r="BD234" s="160">
        <f>SUMPRODUCT((BD$3=المنصرف!$E$3:$E$717)*1,('بيان العهد والتسويات'!$C234=المنصرف!$C$3:$C$717)*1,المنصرف!$G$3:$G$717)</f>
        <v>0</v>
      </c>
      <c r="BE234" s="160">
        <f>SUMPRODUCT((BD$3=المنصرف!$E$3:$E$717)*1,('بيان العهد والتسويات'!$C234=المنصرف!$C$3:$C$717)*1,المنصرف!$J$3:$J$717)</f>
        <v>0</v>
      </c>
      <c r="BF234" s="160">
        <f>SUMPRODUCT((BF$3=المنصرف!$E$3:$E$717)*1,('بيان العهد والتسويات'!$C234=المنصرف!$C$3:$C$717)*1,المنصرف!$G$3:$G$717)</f>
        <v>0</v>
      </c>
      <c r="BG234" s="160">
        <f>SUMPRODUCT((BF$3=المنصرف!$E$3:$E$717)*1,('بيان العهد والتسويات'!$C234=المنصرف!$C$3:$C$717)*1,المنصرف!$J$3:$J$717)</f>
        <v>0</v>
      </c>
      <c r="BH234" s="160">
        <f>SUMPRODUCT((BH$3=المنصرف!$E$3:$E$717)*1,('بيان العهد والتسويات'!$C234=المنصرف!$C$3:$C$717)*1,المنصرف!$G$3:$G$717)</f>
        <v>0</v>
      </c>
      <c r="BI234" s="160">
        <f>SUMPRODUCT((BH$3=المنصرف!$E$3:$E$717)*1,('بيان العهد والتسويات'!$C234=المنصرف!$C$3:$C$717)*1,المنصرف!$J$3:$J$717)</f>
        <v>0</v>
      </c>
      <c r="BJ234" s="160">
        <f>SUMPRODUCT((BJ$3=المنصرف!$E$3:$E$717)*1,('بيان العهد والتسويات'!$C234=المنصرف!$C$3:$C$717)*1,المنصرف!$G$3:$G$717)</f>
        <v>0</v>
      </c>
      <c r="BK234" s="160">
        <f>SUMPRODUCT((BJ$3=المنصرف!$E$3:$E$717)*1,('بيان العهد والتسويات'!$C234=المنصرف!$C$3:$C$717)*1,المنصرف!$J$3:$J$717)</f>
        <v>0</v>
      </c>
      <c r="BL234" s="160">
        <f>SUMPRODUCT((BL$3=المنصرف!$E$3:$E$717)*1,('بيان العهد والتسويات'!$C234=المنصرف!$C$3:$C$717)*1,المنصرف!$G$3:$G$717)</f>
        <v>0</v>
      </c>
      <c r="BM234" s="160">
        <f>SUMPRODUCT((BL$3=المنصرف!$E$3:$E$717)*1,('بيان العهد والتسويات'!$C234=المنصرف!$C$3:$C$717)*1,المنصرف!$J$3:$J$717)</f>
        <v>0</v>
      </c>
      <c r="BN234" s="160">
        <f>SUMPRODUCT((BN$3=المنصرف!$E$3:$E$717)*1,('بيان العهد والتسويات'!$C234=المنصرف!$C$3:$C$717)*1,المنصرف!$G$3:$G$717)</f>
        <v>0</v>
      </c>
      <c r="BO234" s="160">
        <f>SUMPRODUCT((BN$3=المنصرف!$E$3:$E$717)*1,('بيان العهد والتسويات'!$C234=المنصرف!$C$3:$C$717)*1,المنصرف!$J$3:$J$717)</f>
        <v>0</v>
      </c>
      <c r="BP234" s="160">
        <f>SUMPRODUCT((BP$3=المنصرف!$E$3:$E$717)*1,('بيان العهد والتسويات'!$C234=المنصرف!$C$3:$C$717)*1,المنصرف!$G$3:$G$717)</f>
        <v>0</v>
      </c>
      <c r="BQ234" s="160">
        <f>SUMPRODUCT((BP$3=المنصرف!$E$3:$E$717)*1,('بيان العهد والتسويات'!$C234=المنصرف!$C$3:$C$717)*1,المنصرف!$J$3:$J$717)</f>
        <v>0</v>
      </c>
      <c r="BR234" s="160">
        <f>SUMPRODUCT((BR$3=المنصرف!$E$3:$E$717)*1,('بيان العهد والتسويات'!$C234=المنصرف!$C$3:$C$717)*1,المنصرف!$G$3:$G$717)</f>
        <v>0</v>
      </c>
      <c r="BS234" s="160">
        <f>SUMPRODUCT((BR$3=المنصرف!$E$3:$E$717)*1,('بيان العهد والتسويات'!$C234=المنصرف!$C$3:$C$717)*1,المنصرف!$J$3:$J$717)</f>
        <v>0</v>
      </c>
      <c r="BT234" s="160">
        <f>SUMPRODUCT((BT$3=المنصرف!$E$3:$E$717)*1,('بيان العهد والتسويات'!$C234=المنصرف!$C$3:$C$717)*1,المنصرف!$G$3:$G$717)</f>
        <v>0</v>
      </c>
      <c r="BU234" s="160">
        <f>SUMPRODUCT((BT$3=المنصرف!$E$3:$E$717)*1,('بيان العهد والتسويات'!$C234=المنصرف!$C$3:$C$717)*1,المنصرف!$J$3:$J$717)</f>
        <v>0</v>
      </c>
      <c r="BV234" s="160">
        <f>SUMPRODUCT((BV$3=المنصرف!$E$3:$E$717)*1,('بيان العهد والتسويات'!$C234=المنصرف!$C$3:$C$717)*1,المنصرف!$G$3:$G$717)</f>
        <v>0</v>
      </c>
      <c r="BW234" s="160">
        <f>SUMPRODUCT((BV$3=المنصرف!$E$3:$E$717)*1,('بيان العهد والتسويات'!$C234=المنصرف!$C$3:$C$717)*1,المنصرف!$J$3:$J$717)</f>
        <v>0</v>
      </c>
      <c r="BX234" s="160">
        <f>SUMPRODUCT((BX$3=المنصرف!$E$3:$E$717)*1,('بيان العهد والتسويات'!$C234=المنصرف!$C$3:$C$717)*1,المنصرف!$G$3:$G$717)</f>
        <v>0</v>
      </c>
      <c r="BY234" s="160">
        <f>SUMPRODUCT((BX$3=المنصرف!$E$3:$E$717)*1,('بيان العهد والتسويات'!$C234=المنصرف!$C$3:$C$717)*1,المنصرف!$J$3:$J$717)</f>
        <v>0</v>
      </c>
      <c r="BZ234" s="160">
        <f>SUMPRODUCT((BZ$3=المنصرف!$E$3:$E$717)*1,('بيان العهد والتسويات'!$C234=المنصرف!$C$3:$C$717)*1,المنصرف!$G$3:$G$717)</f>
        <v>0</v>
      </c>
      <c r="CA234" s="160">
        <f>SUMPRODUCT((BZ$3=المنصرف!$E$3:$E$717)*1,('بيان العهد والتسويات'!$C234=المنصرف!$C$3:$C$717)*1,المنصرف!$J$3:$J$717)</f>
        <v>0</v>
      </c>
      <c r="CB234" s="160">
        <f>SUMPRODUCT((CB$3=المنصرف!$E$3:$E$717)*1,('بيان العهد والتسويات'!$C234=المنصرف!$C$3:$C$717)*1,المنصرف!$G$3:$G$717)</f>
        <v>0</v>
      </c>
      <c r="CC234" s="160">
        <f>SUMPRODUCT((CB$3=المنصرف!$E$3:$E$717)*1,('بيان العهد والتسويات'!$C234=المنصرف!$C$3:$C$717)*1,المنصرف!$J$3:$J$717)</f>
        <v>0</v>
      </c>
      <c r="CD234" s="160">
        <f>SUMPRODUCT((CD$3=المنصرف!$E$3:$E$717)*1,('بيان العهد والتسويات'!$C234=المنصرف!$C$3:$C$717)*1,المنصرف!$G$3:$G$717)</f>
        <v>0</v>
      </c>
      <c r="CE234" s="160">
        <f>SUMPRODUCT((CD$3=المنصرف!$E$3:$E$717)*1,('بيان العهد والتسويات'!$C234=المنصرف!$C$3:$C$717)*1,المنصرف!$J$3:$J$717)</f>
        <v>0</v>
      </c>
      <c r="CF234" s="160">
        <f>SUMPRODUCT((CF$3=المنصرف!$E$3:$E$717)*1,('بيان العهد والتسويات'!$C234=المنصرف!$C$3:$C$717)*1,المنصرف!$G$3:$G$717)</f>
        <v>0</v>
      </c>
      <c r="CG234" s="160">
        <f>SUMPRODUCT((CF$3=المنصرف!$E$3:$E$717)*1,('بيان العهد والتسويات'!$C234=المنصرف!$C$3:$C$717)*1,المنصرف!$J$3:$J$717)</f>
        <v>0</v>
      </c>
      <c r="CH234" s="160">
        <f>SUMPRODUCT((CH$3=المنصرف!$E$3:$E$717)*1,('بيان العهد والتسويات'!$C234=المنصرف!$C$3:$C$717)*1,المنصرف!$G$3:$G$717)</f>
        <v>0</v>
      </c>
      <c r="CI234" s="160">
        <f>SUMPRODUCT((CH$3=المنصرف!$E$3:$E$717)*1,('بيان العهد والتسويات'!$C234=المنصرف!$C$3:$C$717)*1,المنصرف!$J$3:$J$717)</f>
        <v>0</v>
      </c>
      <c r="CJ234" s="160">
        <f>SUMPRODUCT((CJ$3=المنصرف!$E$3:$E$717)*1,('بيان العهد والتسويات'!$C234=المنصرف!$C$3:$C$717)*1,المنصرف!$G$3:$G$717)</f>
        <v>0</v>
      </c>
      <c r="CK234" s="160">
        <f>SUMPRODUCT((CJ$3=المنصرف!$E$3:$E$717)*1,('بيان العهد والتسويات'!$C234=المنصرف!$C$3:$C$717)*1,المنصرف!$J$3:$J$717)</f>
        <v>0</v>
      </c>
      <c r="CL234" s="160">
        <f>SUMPRODUCT((CL$3=المنصرف!$E$3:$E$717)*1,('بيان العهد والتسويات'!$C234=المنصرف!$C$3:$C$717)*1,المنصرف!$G$3:$G$717)</f>
        <v>0</v>
      </c>
      <c r="CM234" s="160">
        <f>SUMPRODUCT((CL$3=المنصرف!$E$3:$E$717)*1,('بيان العهد والتسويات'!$C234=المنصرف!$C$3:$C$717)*1,المنصرف!$J$3:$J$717)</f>
        <v>0</v>
      </c>
      <c r="CN234" s="160">
        <f>SUMPRODUCT((CN$3=المنصرف!$E$3:$E$717)*1,('بيان العهد والتسويات'!$C234=المنصرف!$C$3:$C$717)*1,المنصرف!$G$3:$G$717)</f>
        <v>0</v>
      </c>
      <c r="CO234" s="160">
        <f>SUMPRODUCT((CN$3=المنصرف!$E$3:$E$717)*1,('بيان العهد والتسويات'!$C234=المنصرف!$C$3:$C$717)*1,المنصرف!$J$3:$J$717)</f>
        <v>0</v>
      </c>
      <c r="CP234" s="160">
        <f>SUMPRODUCT((CP$3=المنصرف!$E$3:$E$717)*1,('بيان العهد والتسويات'!$C234=المنصرف!$C$3:$C$717)*1,المنصرف!$G$3:$G$717)</f>
        <v>0</v>
      </c>
      <c r="CQ234" s="160">
        <f>SUMPRODUCT((CP$3=المنصرف!$E$3:$E$717)*1,('بيان العهد والتسويات'!$C234=المنصرف!$C$3:$C$717)*1,المنصرف!$J$3:$J$717)</f>
        <v>0</v>
      </c>
      <c r="CR234" s="160">
        <f>SUMPRODUCT((CR$3=المنصرف!$E$3:$E$717)*1,('بيان العهد والتسويات'!$C234=المنصرف!$C$3:$C$717)*1,المنصرف!$G$3:$G$717)</f>
        <v>0</v>
      </c>
      <c r="CS234" s="160">
        <f>SUMPRODUCT((CR$3=المنصرف!$E$3:$E$717)*1,('بيان العهد والتسويات'!$C234=المنصرف!$C$3:$C$717)*1,المنصرف!$J$3:$J$717)</f>
        <v>0</v>
      </c>
      <c r="CT234" s="160">
        <f>SUMPRODUCT((CT$3=المنصرف!$E$3:$E$717)*1,('بيان العهد والتسويات'!$C234=المنصرف!$C$3:$C$717)*1,المنصرف!$G$3:$G$717)</f>
        <v>0</v>
      </c>
      <c r="CU234" s="160">
        <f>SUMPRODUCT((CT$3=المنصرف!$E$3:$E$717)*1,('بيان العهد والتسويات'!$C234=المنصرف!$C$3:$C$717)*1,المنصرف!$J$3:$J$717)</f>
        <v>0</v>
      </c>
      <c r="CV234" s="160">
        <f>SUMPRODUCT((CV$3=المنصرف!$E$3:$E$717)*1,('بيان العهد والتسويات'!$C234=المنصرف!$C$3:$C$717)*1,المنصرف!$G$3:$G$717)</f>
        <v>0</v>
      </c>
      <c r="CW234" s="160">
        <f>SUMPRODUCT((CV$3=المنصرف!$E$3:$E$717)*1,('بيان العهد والتسويات'!$C234=المنصرف!$C$3:$C$717)*1,المنصرف!$J$3:$J$717)</f>
        <v>0</v>
      </c>
      <c r="CX234" s="160">
        <f>SUMPRODUCT((CX$3=المنصرف!$E$3:$E$717)*1,('بيان العهد والتسويات'!$C234=المنصرف!$C$3:$C$717)*1,المنصرف!$G$3:$G$717)</f>
        <v>0</v>
      </c>
      <c r="CY234" s="160">
        <f>SUMPRODUCT((CX$3=المنصرف!$E$3:$E$717)*1,('بيان العهد والتسويات'!$C234=المنصرف!$C$3:$C$717)*1,المنصرف!$J$3:$J$717)</f>
        <v>0</v>
      </c>
      <c r="CZ234" s="160">
        <f>SUMPRODUCT((CZ$3=المنصرف!$E$3:$E$717)*1,('بيان العهد والتسويات'!$C234=المنصرف!$C$3:$C$717)*1,المنصرف!$G$3:$G$717)</f>
        <v>0</v>
      </c>
      <c r="DA234" s="160">
        <f>SUMPRODUCT((CZ$3=المنصرف!$E$3:$E$717)*1,('بيان العهد والتسويات'!$C234=المنصرف!$C$3:$C$717)*1,المنصرف!$J$3:$J$717)</f>
        <v>0</v>
      </c>
    </row>
    <row r="235" spans="3:105" ht="20.25" x14ac:dyDescent="0.15">
      <c r="C235" s="134">
        <v>46067</v>
      </c>
      <c r="D235" s="121">
        <f>SUMPRODUCT(($D$3=المنصرف!$E$3:$E$717)*1,('بيان العهد والتسويات'!$C235=المنصرف!$C$3:$C$717)*1,المنصرف!$G$3:$G$717)</f>
        <v>0</v>
      </c>
      <c r="E235" s="122">
        <f>SUMPRODUCT(($D$3=المنصرف!$E$3:$E$717)*1,('بيان العهد والتسويات'!$C235=المنصرف!$C$3:$C$717)*1,المنصرف!$J$3:$J$717)</f>
        <v>0</v>
      </c>
      <c r="F235" s="124">
        <f>SUMPRODUCT(($F$3=المنصرف!$E$3:$E$717)*1,('بيان العهد والتسويات'!$C235=المنصرف!$C$3:$C$717)*1,المنصرف!$G$3:$G$717)</f>
        <v>0</v>
      </c>
      <c r="G235" s="123">
        <f>SUMPRODUCT(($F$3=المنصرف!$E$3:$E$717)*1,('بيان العهد والتسويات'!$C235=المنصرف!$C$3:$C$717)*1,المنصرف!$J$3:$J$717)</f>
        <v>0</v>
      </c>
      <c r="H235" s="121">
        <f>SUMPRODUCT(($H$3=المنصرف!$E$3:$E$717)*1,('بيان العهد والتسويات'!$C235=المنصرف!$C$3:$C$717)*1,المنصرف!$G$3:$G$717)</f>
        <v>0</v>
      </c>
      <c r="I235" s="122">
        <f>SUMPRODUCT(($H$3=المنصرف!$E$3:$E$717)*1,('بيان العهد والتسويات'!$C235=المنصرف!$C$3:$C$717)*1,المنصرف!$J$3:$J$717)</f>
        <v>0</v>
      </c>
      <c r="J235" s="124">
        <f>SUMPRODUCT(($J$3=المنصرف!$E$3:$E$717)*1,('بيان العهد والتسويات'!$C235=المنصرف!$C$3:$C$717)*1,المنصرف!$G$3:$G$717)</f>
        <v>0</v>
      </c>
      <c r="K235" s="123">
        <f>SUMPRODUCT(($J$3=المنصرف!$E$3:$E$717)*1,('بيان العهد والتسويات'!$C235=المنصرف!$C$3:$C$717)*1,المنصرف!$J$3:$J$717)</f>
        <v>0</v>
      </c>
      <c r="L235" s="121">
        <f>SUMPRODUCT(($L$3=المنصرف!$E$3:$E$717)*1,('بيان العهد والتسويات'!$C235=المنصرف!$C$3:$C$717)*1,المنصرف!$G$3:$G$717)</f>
        <v>0</v>
      </c>
      <c r="M235" s="122">
        <f>SUMPRODUCT(($L$3=المنصرف!$E$3:$E$717)*1,('بيان العهد والتسويات'!$C235=المنصرف!$C$3:$C$717)*1,المنصرف!$J$3:$J$717)</f>
        <v>0</v>
      </c>
      <c r="N235" s="124">
        <f>SUMPRODUCT(($N$3=المنصرف!$E$3:$E$717)*1,('بيان العهد والتسويات'!$C235=المنصرف!$C$3:$C$717)*1,المنصرف!$G$3:$G$717)</f>
        <v>0</v>
      </c>
      <c r="O235" s="123">
        <f>SUMPRODUCT(($N$3=المنصرف!$E$3:$E$717)*1,('بيان العهد والتسويات'!$C235=المنصرف!$C$3:$C$717)*1,المنصرف!$J$3:$J$717)</f>
        <v>0</v>
      </c>
      <c r="P235" s="121">
        <f>SUMPRODUCT(($P$3=المنصرف!$E$3:$E$717)*1,('بيان العهد والتسويات'!$C235=المنصرف!$C$3:$C$717)*1,المنصرف!$G$3:$G$717)</f>
        <v>0</v>
      </c>
      <c r="Q235" s="122">
        <f>SUMPRODUCT(($P$3=المنصرف!$E$3:$E$717)*1,('بيان العهد والتسويات'!$C235=المنصرف!$C$3:$C$717)*1,المنصرف!$J$3:$J$717)</f>
        <v>0</v>
      </c>
      <c r="R235" s="124">
        <f>SUMPRODUCT(($R$3=المنصرف!$E$3:$E$717)*1,('بيان العهد والتسويات'!$C235=المنصرف!$C$3:$C$717)*1,المنصرف!$G$3:$G$717)</f>
        <v>0</v>
      </c>
      <c r="S235" s="123">
        <f>SUMPRODUCT(($R$3=المنصرف!$E$3:$E$717)*1,('بيان العهد والتسويات'!$C235=المنصرف!$C$3:$C$717)*1,المنصرف!$J$3:$J$717)</f>
        <v>0</v>
      </c>
      <c r="T235" s="121">
        <f>SUMPRODUCT(($T$3=المنصرف!$E$3:$E$717)*1,('بيان العهد والتسويات'!$C235=المنصرف!$C$3:$C$717)*1,المنصرف!$G$3:$G$717)</f>
        <v>0</v>
      </c>
      <c r="U235" s="122">
        <f>SUMPRODUCT(($T$3=المنصرف!$E$3:$E$717)*1,('بيان العهد والتسويات'!$C235=المنصرف!$C$3:$C$717)*1,المنصرف!$J$3:$J$717)</f>
        <v>0</v>
      </c>
      <c r="V235" s="124">
        <f>SUMPRODUCT(($V$3=المنصرف!$E$3:$E$717)*1,('بيان العهد والتسويات'!$C235=المنصرف!$C$3:$C$717)*1,المنصرف!$G$3:$G$717)</f>
        <v>0</v>
      </c>
      <c r="W235" s="123">
        <f>SUMPRODUCT(($V$3=المنصرف!$E$3:$E$717)*1,('بيان العهد والتسويات'!$C235=المنصرف!$C$3:$C$717)*1,المنصرف!$J$3:$J$717)</f>
        <v>0</v>
      </c>
      <c r="X235" s="121">
        <f>SUMPRODUCT(($X$3=المنصرف!$E$3:$E$717)*1,('بيان العهد والتسويات'!$C235=المنصرف!$C$3:$C$717)*1,المنصرف!$G$3:$G$717)</f>
        <v>0</v>
      </c>
      <c r="Y235" s="122">
        <f>SUMPRODUCT(($X$3=المنصرف!$E$3:$E$717)*1,('بيان العهد والتسويات'!$C235=المنصرف!$C$3:$C$717)*1,المنصرف!$J$3:$J$717)</f>
        <v>0</v>
      </c>
      <c r="Z235" s="124">
        <f>SUMPRODUCT(($Z$3=المنصرف!$E$3:$E$717)*1,('بيان العهد والتسويات'!$C235=المنصرف!$C$3:$C$717)*1,المنصرف!$G$3:$G$717)</f>
        <v>0</v>
      </c>
      <c r="AA235" s="123">
        <f>SUMPRODUCT(($Z$3=المنصرف!$E$3:$E$717)*1,('بيان العهد والتسويات'!$C235=المنصرف!$C$3:$C$717)*1,المنصرف!$J$3:$J$717)</f>
        <v>0</v>
      </c>
      <c r="AB235" s="121">
        <f>SUMPRODUCT(($AB$3=المنصرف!$E$3:$E$717)*1,('بيان العهد والتسويات'!$C235=المنصرف!$C$3:$C$717)*1,المنصرف!$G$3:$G$717)</f>
        <v>0</v>
      </c>
      <c r="AC235" s="122">
        <f>SUMPRODUCT(($AB$3=المنصرف!$E$3:$E$717)*1,('بيان العهد والتسويات'!$C235=المنصرف!$C$3:$C$717)*1,المنصرف!$J$3:$J$717)</f>
        <v>0</v>
      </c>
      <c r="AD235" s="124">
        <f>SUMPRODUCT(($AD$3=المنصرف!$E$3:$E$717)*1,('بيان العهد والتسويات'!$C235=المنصرف!$C$3:$C$717)*1,المنصرف!$G$3:$G$717)</f>
        <v>0</v>
      </c>
      <c r="AE235" s="123">
        <f>SUMPRODUCT(($AD$3=المنصرف!$E$3:$E$717)*1,('بيان العهد والتسويات'!$C235=المنصرف!$C$3:$C$717)*1,المنصرف!$J$3:$J$717)</f>
        <v>0</v>
      </c>
      <c r="AF235" s="121">
        <f>SUMPRODUCT(($AF$3=المنصرف!$E$3:$E$717)*1,('بيان العهد والتسويات'!$C235=المنصرف!$C$3:$C$717)*1,المنصرف!$G$3:$G$717)</f>
        <v>0</v>
      </c>
      <c r="AG235" s="122">
        <f>SUMPRODUCT(($AF$3=المنصرف!$E$3:$E$717)*1,('بيان العهد والتسويات'!$C235=المنصرف!$C$3:$C$717)*1,المنصرف!$J$3:$J$717)</f>
        <v>0</v>
      </c>
      <c r="AH235" s="124">
        <f>SUMPRODUCT(($AH$3=المنصرف!$E$3:$E$717)*1,('بيان العهد والتسويات'!$C235=المنصرف!$C$3:$C$717)*1,المنصرف!$G$3:$G$717)</f>
        <v>0</v>
      </c>
      <c r="AI235" s="123">
        <f>SUMPRODUCT(($AH$3=المنصرف!$E$3:$E$717)*1,('بيان العهد والتسويات'!$C235=المنصرف!$C$3:$C$717)*1,المنصرف!$J$3:$J$717)</f>
        <v>0</v>
      </c>
      <c r="AJ235" s="145">
        <f>SUMPRODUCT((AJ$3=المنصرف!$E$3:$E$717)*1,('بيان العهد والتسويات'!$C235=المنصرف!$C$3:$C$717)*1,المنصرف!$G$3:$G$717)</f>
        <v>0</v>
      </c>
      <c r="AK235" s="145">
        <f>SUMPRODUCT((AJ$3=المنصرف!$E$3:$E$717)*1,('بيان العهد والتسويات'!$C235=المنصرف!$C$3:$C$717)*1,المنصرف!$J$3:$J$717)</f>
        <v>0</v>
      </c>
      <c r="AL235" s="161">
        <f>SUMPRODUCT((AL$3=المنصرف!$E$3:$E$717)*1,('بيان العهد والتسويات'!$C235=المنصرف!$C$3:$C$717)*1,المنصرف!$G$3:$G$717)</f>
        <v>0</v>
      </c>
      <c r="AM235" s="161">
        <f>SUMPRODUCT((AL$3=المنصرف!$E$3:$E$717)*1,('بيان العهد والتسويات'!$C235=المنصرف!$C$3:$C$717)*1,المنصرف!$J$3:$J$717)</f>
        <v>0</v>
      </c>
      <c r="AN235" s="160">
        <f>SUMPRODUCT((AN$3=المنصرف!$E$3:$E$717)*1,('بيان العهد والتسويات'!$C235=المنصرف!$C$3:$C$717)*1,المنصرف!$G$3:$G$717)</f>
        <v>0</v>
      </c>
      <c r="AO235" s="160">
        <f>SUMPRODUCT((AN$3=المنصرف!$E$3:$E$717)*1,('بيان العهد والتسويات'!$C235=المنصرف!$C$3:$C$717)*1,المنصرف!$J$3:$J$717)</f>
        <v>0</v>
      </c>
      <c r="AP235" s="160">
        <f>SUMPRODUCT((AP$3=المنصرف!$E$3:$E$717)*1,('بيان العهد والتسويات'!$C235=المنصرف!$C$3:$C$717)*1,المنصرف!$G$3:$G$717)</f>
        <v>0</v>
      </c>
      <c r="AQ235" s="160">
        <f>SUMPRODUCT((AP$3=المنصرف!$E$3:$E$717)*1,('بيان العهد والتسويات'!$C235=المنصرف!$C$3:$C$717)*1,المنصرف!$J$3:$J$717)</f>
        <v>0</v>
      </c>
      <c r="AR235" s="160">
        <f>SUMPRODUCT((AR$3=المنصرف!$E$3:$E$717)*1,('بيان العهد والتسويات'!$C235=المنصرف!$C$3:$C$717)*1,المنصرف!$G$3:$G$717)</f>
        <v>0</v>
      </c>
      <c r="AS235" s="160">
        <f>SUMPRODUCT((AR$3=المنصرف!$E$3:$E$717)*1,('بيان العهد والتسويات'!$C235=المنصرف!$C$3:$C$717)*1,المنصرف!$J$3:$J$717)</f>
        <v>0</v>
      </c>
      <c r="AT235" s="160">
        <f>SUMPRODUCT((AT$3=المنصرف!$E$3:$E$717)*1,('بيان العهد والتسويات'!$C235=المنصرف!$C$3:$C$717)*1,المنصرف!$G$3:$G$717)</f>
        <v>0</v>
      </c>
      <c r="AU235" s="160">
        <f>SUMPRODUCT((AT$3=المنصرف!$E$3:$E$717)*1,('بيان العهد والتسويات'!$C235=المنصرف!$C$3:$C$717)*1,المنصرف!$J$3:$J$717)</f>
        <v>0</v>
      </c>
      <c r="AV235" s="160">
        <f>SUMPRODUCT((AV$3=المنصرف!$E$3:$E$717)*1,('بيان العهد والتسويات'!$C235=المنصرف!$C$3:$C$717)*1,المنصرف!$G$3:$G$717)</f>
        <v>0</v>
      </c>
      <c r="AW235" s="160">
        <f>SUMPRODUCT((AV$3=المنصرف!$E$3:$E$717)*1,('بيان العهد والتسويات'!$C235=المنصرف!$C$3:$C$717)*1,المنصرف!$J$3:$J$717)</f>
        <v>0</v>
      </c>
      <c r="AX235" s="160">
        <f>SUMPRODUCT((AX$3=المنصرف!$E$3:$E$717)*1,('بيان العهد والتسويات'!$C235=المنصرف!$C$3:$C$717)*1,المنصرف!$G$3:$G$717)</f>
        <v>0</v>
      </c>
      <c r="AY235" s="160">
        <f>SUMPRODUCT((AX$3=المنصرف!$E$3:$E$717)*1,('بيان العهد والتسويات'!$C235=المنصرف!$C$3:$C$717)*1,المنصرف!$J$3:$J$717)</f>
        <v>0</v>
      </c>
      <c r="AZ235" s="160">
        <f>SUMPRODUCT((AZ$3=المنصرف!$E$3:$E$717)*1,('بيان العهد والتسويات'!$C235=المنصرف!$C$3:$C$717)*1,المنصرف!$G$3:$G$717)</f>
        <v>0</v>
      </c>
      <c r="BA235" s="160">
        <f>SUMPRODUCT((AZ$3=المنصرف!$E$3:$E$717)*1,('بيان العهد والتسويات'!$C235=المنصرف!$C$3:$C$717)*1,المنصرف!$J$3:$J$717)</f>
        <v>0</v>
      </c>
      <c r="BB235" s="160">
        <f>SUMPRODUCT((BB$3=المنصرف!$E$3:$E$717)*1,('بيان العهد والتسويات'!$C235=المنصرف!$C$3:$C$717)*1,المنصرف!$G$3:$G$717)</f>
        <v>0</v>
      </c>
      <c r="BC235" s="160">
        <f>SUMPRODUCT((BB$3=المنصرف!$E$3:$E$717)*1,('بيان العهد والتسويات'!$C235=المنصرف!$C$3:$C$717)*1,المنصرف!$J$3:$J$717)</f>
        <v>0</v>
      </c>
      <c r="BD235" s="160">
        <f>SUMPRODUCT((BD$3=المنصرف!$E$3:$E$717)*1,('بيان العهد والتسويات'!$C235=المنصرف!$C$3:$C$717)*1,المنصرف!$G$3:$G$717)</f>
        <v>0</v>
      </c>
      <c r="BE235" s="160">
        <f>SUMPRODUCT((BD$3=المنصرف!$E$3:$E$717)*1,('بيان العهد والتسويات'!$C235=المنصرف!$C$3:$C$717)*1,المنصرف!$J$3:$J$717)</f>
        <v>0</v>
      </c>
      <c r="BF235" s="160">
        <f>SUMPRODUCT((BF$3=المنصرف!$E$3:$E$717)*1,('بيان العهد والتسويات'!$C235=المنصرف!$C$3:$C$717)*1,المنصرف!$G$3:$G$717)</f>
        <v>0</v>
      </c>
      <c r="BG235" s="160">
        <f>SUMPRODUCT((BF$3=المنصرف!$E$3:$E$717)*1,('بيان العهد والتسويات'!$C235=المنصرف!$C$3:$C$717)*1,المنصرف!$J$3:$J$717)</f>
        <v>0</v>
      </c>
      <c r="BH235" s="160">
        <f>SUMPRODUCT((BH$3=المنصرف!$E$3:$E$717)*1,('بيان العهد والتسويات'!$C235=المنصرف!$C$3:$C$717)*1,المنصرف!$G$3:$G$717)</f>
        <v>0</v>
      </c>
      <c r="BI235" s="160">
        <f>SUMPRODUCT((BH$3=المنصرف!$E$3:$E$717)*1,('بيان العهد والتسويات'!$C235=المنصرف!$C$3:$C$717)*1,المنصرف!$J$3:$J$717)</f>
        <v>0</v>
      </c>
      <c r="BJ235" s="160">
        <f>SUMPRODUCT((BJ$3=المنصرف!$E$3:$E$717)*1,('بيان العهد والتسويات'!$C235=المنصرف!$C$3:$C$717)*1,المنصرف!$G$3:$G$717)</f>
        <v>0</v>
      </c>
      <c r="BK235" s="160">
        <f>SUMPRODUCT((BJ$3=المنصرف!$E$3:$E$717)*1,('بيان العهد والتسويات'!$C235=المنصرف!$C$3:$C$717)*1,المنصرف!$J$3:$J$717)</f>
        <v>0</v>
      </c>
      <c r="BL235" s="160">
        <f>SUMPRODUCT((BL$3=المنصرف!$E$3:$E$717)*1,('بيان العهد والتسويات'!$C235=المنصرف!$C$3:$C$717)*1,المنصرف!$G$3:$G$717)</f>
        <v>0</v>
      </c>
      <c r="BM235" s="160">
        <f>SUMPRODUCT((BL$3=المنصرف!$E$3:$E$717)*1,('بيان العهد والتسويات'!$C235=المنصرف!$C$3:$C$717)*1,المنصرف!$J$3:$J$717)</f>
        <v>0</v>
      </c>
      <c r="BN235" s="160">
        <f>SUMPRODUCT((BN$3=المنصرف!$E$3:$E$717)*1,('بيان العهد والتسويات'!$C235=المنصرف!$C$3:$C$717)*1,المنصرف!$G$3:$G$717)</f>
        <v>0</v>
      </c>
      <c r="BO235" s="160">
        <f>SUMPRODUCT((BN$3=المنصرف!$E$3:$E$717)*1,('بيان العهد والتسويات'!$C235=المنصرف!$C$3:$C$717)*1,المنصرف!$J$3:$J$717)</f>
        <v>0</v>
      </c>
      <c r="BP235" s="160">
        <f>SUMPRODUCT((BP$3=المنصرف!$E$3:$E$717)*1,('بيان العهد والتسويات'!$C235=المنصرف!$C$3:$C$717)*1,المنصرف!$G$3:$G$717)</f>
        <v>0</v>
      </c>
      <c r="BQ235" s="160">
        <f>SUMPRODUCT((BP$3=المنصرف!$E$3:$E$717)*1,('بيان العهد والتسويات'!$C235=المنصرف!$C$3:$C$717)*1,المنصرف!$J$3:$J$717)</f>
        <v>0</v>
      </c>
      <c r="BR235" s="160">
        <f>SUMPRODUCT((BR$3=المنصرف!$E$3:$E$717)*1,('بيان العهد والتسويات'!$C235=المنصرف!$C$3:$C$717)*1,المنصرف!$G$3:$G$717)</f>
        <v>0</v>
      </c>
      <c r="BS235" s="160">
        <f>SUMPRODUCT((BR$3=المنصرف!$E$3:$E$717)*1,('بيان العهد والتسويات'!$C235=المنصرف!$C$3:$C$717)*1,المنصرف!$J$3:$J$717)</f>
        <v>0</v>
      </c>
      <c r="BT235" s="160">
        <f>SUMPRODUCT((BT$3=المنصرف!$E$3:$E$717)*1,('بيان العهد والتسويات'!$C235=المنصرف!$C$3:$C$717)*1,المنصرف!$G$3:$G$717)</f>
        <v>0</v>
      </c>
      <c r="BU235" s="160">
        <f>SUMPRODUCT((BT$3=المنصرف!$E$3:$E$717)*1,('بيان العهد والتسويات'!$C235=المنصرف!$C$3:$C$717)*1,المنصرف!$J$3:$J$717)</f>
        <v>0</v>
      </c>
      <c r="BV235" s="160">
        <f>SUMPRODUCT((BV$3=المنصرف!$E$3:$E$717)*1,('بيان العهد والتسويات'!$C235=المنصرف!$C$3:$C$717)*1,المنصرف!$G$3:$G$717)</f>
        <v>0</v>
      </c>
      <c r="BW235" s="160">
        <f>SUMPRODUCT((BV$3=المنصرف!$E$3:$E$717)*1,('بيان العهد والتسويات'!$C235=المنصرف!$C$3:$C$717)*1,المنصرف!$J$3:$J$717)</f>
        <v>0</v>
      </c>
      <c r="BX235" s="160">
        <f>SUMPRODUCT((BX$3=المنصرف!$E$3:$E$717)*1,('بيان العهد والتسويات'!$C235=المنصرف!$C$3:$C$717)*1,المنصرف!$G$3:$G$717)</f>
        <v>0</v>
      </c>
      <c r="BY235" s="160">
        <f>SUMPRODUCT((BX$3=المنصرف!$E$3:$E$717)*1,('بيان العهد والتسويات'!$C235=المنصرف!$C$3:$C$717)*1,المنصرف!$J$3:$J$717)</f>
        <v>0</v>
      </c>
      <c r="BZ235" s="160">
        <f>SUMPRODUCT((BZ$3=المنصرف!$E$3:$E$717)*1,('بيان العهد والتسويات'!$C235=المنصرف!$C$3:$C$717)*1,المنصرف!$G$3:$G$717)</f>
        <v>0</v>
      </c>
      <c r="CA235" s="160">
        <f>SUMPRODUCT((BZ$3=المنصرف!$E$3:$E$717)*1,('بيان العهد والتسويات'!$C235=المنصرف!$C$3:$C$717)*1,المنصرف!$J$3:$J$717)</f>
        <v>0</v>
      </c>
      <c r="CB235" s="160">
        <f>SUMPRODUCT((CB$3=المنصرف!$E$3:$E$717)*1,('بيان العهد والتسويات'!$C235=المنصرف!$C$3:$C$717)*1,المنصرف!$G$3:$G$717)</f>
        <v>0</v>
      </c>
      <c r="CC235" s="160">
        <f>SUMPRODUCT((CB$3=المنصرف!$E$3:$E$717)*1,('بيان العهد والتسويات'!$C235=المنصرف!$C$3:$C$717)*1,المنصرف!$J$3:$J$717)</f>
        <v>0</v>
      </c>
      <c r="CD235" s="160">
        <f>SUMPRODUCT((CD$3=المنصرف!$E$3:$E$717)*1,('بيان العهد والتسويات'!$C235=المنصرف!$C$3:$C$717)*1,المنصرف!$G$3:$G$717)</f>
        <v>0</v>
      </c>
      <c r="CE235" s="160">
        <f>SUMPRODUCT((CD$3=المنصرف!$E$3:$E$717)*1,('بيان العهد والتسويات'!$C235=المنصرف!$C$3:$C$717)*1,المنصرف!$J$3:$J$717)</f>
        <v>0</v>
      </c>
      <c r="CF235" s="160">
        <f>SUMPRODUCT((CF$3=المنصرف!$E$3:$E$717)*1,('بيان العهد والتسويات'!$C235=المنصرف!$C$3:$C$717)*1,المنصرف!$G$3:$G$717)</f>
        <v>0</v>
      </c>
      <c r="CG235" s="160">
        <f>SUMPRODUCT((CF$3=المنصرف!$E$3:$E$717)*1,('بيان العهد والتسويات'!$C235=المنصرف!$C$3:$C$717)*1,المنصرف!$J$3:$J$717)</f>
        <v>0</v>
      </c>
      <c r="CH235" s="160">
        <f>SUMPRODUCT((CH$3=المنصرف!$E$3:$E$717)*1,('بيان العهد والتسويات'!$C235=المنصرف!$C$3:$C$717)*1,المنصرف!$G$3:$G$717)</f>
        <v>0</v>
      </c>
      <c r="CI235" s="160">
        <f>SUMPRODUCT((CH$3=المنصرف!$E$3:$E$717)*1,('بيان العهد والتسويات'!$C235=المنصرف!$C$3:$C$717)*1,المنصرف!$J$3:$J$717)</f>
        <v>0</v>
      </c>
      <c r="CJ235" s="160">
        <f>SUMPRODUCT((CJ$3=المنصرف!$E$3:$E$717)*1,('بيان العهد والتسويات'!$C235=المنصرف!$C$3:$C$717)*1,المنصرف!$G$3:$G$717)</f>
        <v>0</v>
      </c>
      <c r="CK235" s="160">
        <f>SUMPRODUCT((CJ$3=المنصرف!$E$3:$E$717)*1,('بيان العهد والتسويات'!$C235=المنصرف!$C$3:$C$717)*1,المنصرف!$J$3:$J$717)</f>
        <v>0</v>
      </c>
      <c r="CL235" s="160">
        <f>SUMPRODUCT((CL$3=المنصرف!$E$3:$E$717)*1,('بيان العهد والتسويات'!$C235=المنصرف!$C$3:$C$717)*1,المنصرف!$G$3:$G$717)</f>
        <v>0</v>
      </c>
      <c r="CM235" s="160">
        <f>SUMPRODUCT((CL$3=المنصرف!$E$3:$E$717)*1,('بيان العهد والتسويات'!$C235=المنصرف!$C$3:$C$717)*1,المنصرف!$J$3:$J$717)</f>
        <v>0</v>
      </c>
      <c r="CN235" s="160">
        <f>SUMPRODUCT((CN$3=المنصرف!$E$3:$E$717)*1,('بيان العهد والتسويات'!$C235=المنصرف!$C$3:$C$717)*1,المنصرف!$G$3:$G$717)</f>
        <v>0</v>
      </c>
      <c r="CO235" s="160">
        <f>SUMPRODUCT((CN$3=المنصرف!$E$3:$E$717)*1,('بيان العهد والتسويات'!$C235=المنصرف!$C$3:$C$717)*1,المنصرف!$J$3:$J$717)</f>
        <v>0</v>
      </c>
      <c r="CP235" s="160">
        <f>SUMPRODUCT((CP$3=المنصرف!$E$3:$E$717)*1,('بيان العهد والتسويات'!$C235=المنصرف!$C$3:$C$717)*1,المنصرف!$G$3:$G$717)</f>
        <v>0</v>
      </c>
      <c r="CQ235" s="160">
        <f>SUMPRODUCT((CP$3=المنصرف!$E$3:$E$717)*1,('بيان العهد والتسويات'!$C235=المنصرف!$C$3:$C$717)*1,المنصرف!$J$3:$J$717)</f>
        <v>0</v>
      </c>
      <c r="CR235" s="160">
        <f>SUMPRODUCT((CR$3=المنصرف!$E$3:$E$717)*1,('بيان العهد والتسويات'!$C235=المنصرف!$C$3:$C$717)*1,المنصرف!$G$3:$G$717)</f>
        <v>0</v>
      </c>
      <c r="CS235" s="160">
        <f>SUMPRODUCT((CR$3=المنصرف!$E$3:$E$717)*1,('بيان العهد والتسويات'!$C235=المنصرف!$C$3:$C$717)*1,المنصرف!$J$3:$J$717)</f>
        <v>0</v>
      </c>
      <c r="CT235" s="160">
        <f>SUMPRODUCT((CT$3=المنصرف!$E$3:$E$717)*1,('بيان العهد والتسويات'!$C235=المنصرف!$C$3:$C$717)*1,المنصرف!$G$3:$G$717)</f>
        <v>0</v>
      </c>
      <c r="CU235" s="160">
        <f>SUMPRODUCT((CT$3=المنصرف!$E$3:$E$717)*1,('بيان العهد والتسويات'!$C235=المنصرف!$C$3:$C$717)*1,المنصرف!$J$3:$J$717)</f>
        <v>0</v>
      </c>
      <c r="CV235" s="160">
        <f>SUMPRODUCT((CV$3=المنصرف!$E$3:$E$717)*1,('بيان العهد والتسويات'!$C235=المنصرف!$C$3:$C$717)*1,المنصرف!$G$3:$G$717)</f>
        <v>0</v>
      </c>
      <c r="CW235" s="160">
        <f>SUMPRODUCT((CV$3=المنصرف!$E$3:$E$717)*1,('بيان العهد والتسويات'!$C235=المنصرف!$C$3:$C$717)*1,المنصرف!$J$3:$J$717)</f>
        <v>0</v>
      </c>
      <c r="CX235" s="160">
        <f>SUMPRODUCT((CX$3=المنصرف!$E$3:$E$717)*1,('بيان العهد والتسويات'!$C235=المنصرف!$C$3:$C$717)*1,المنصرف!$G$3:$G$717)</f>
        <v>0</v>
      </c>
      <c r="CY235" s="160">
        <f>SUMPRODUCT((CX$3=المنصرف!$E$3:$E$717)*1,('بيان العهد والتسويات'!$C235=المنصرف!$C$3:$C$717)*1,المنصرف!$J$3:$J$717)</f>
        <v>0</v>
      </c>
      <c r="CZ235" s="160">
        <f>SUMPRODUCT((CZ$3=المنصرف!$E$3:$E$717)*1,('بيان العهد والتسويات'!$C235=المنصرف!$C$3:$C$717)*1,المنصرف!$G$3:$G$717)</f>
        <v>0</v>
      </c>
      <c r="DA235" s="160">
        <f>SUMPRODUCT((CZ$3=المنصرف!$E$3:$E$717)*1,('بيان العهد والتسويات'!$C235=المنصرف!$C$3:$C$717)*1,المنصرف!$J$3:$J$717)</f>
        <v>0</v>
      </c>
    </row>
    <row r="236" spans="3:105" ht="20.25" x14ac:dyDescent="0.15">
      <c r="C236" s="134">
        <v>46068</v>
      </c>
      <c r="D236" s="121">
        <f>SUMPRODUCT(($D$3=المنصرف!$E$3:$E$717)*1,('بيان العهد والتسويات'!$C236=المنصرف!$C$3:$C$717)*1,المنصرف!$G$3:$G$717)</f>
        <v>0</v>
      </c>
      <c r="E236" s="122">
        <f>SUMPRODUCT(($D$3=المنصرف!$E$3:$E$717)*1,('بيان العهد والتسويات'!$C236=المنصرف!$C$3:$C$717)*1,المنصرف!$J$3:$J$717)</f>
        <v>0</v>
      </c>
      <c r="F236" s="124">
        <f>SUMPRODUCT(($F$3=المنصرف!$E$3:$E$717)*1,('بيان العهد والتسويات'!$C236=المنصرف!$C$3:$C$717)*1,المنصرف!$G$3:$G$717)</f>
        <v>0</v>
      </c>
      <c r="G236" s="123">
        <f>SUMPRODUCT(($F$3=المنصرف!$E$3:$E$717)*1,('بيان العهد والتسويات'!$C236=المنصرف!$C$3:$C$717)*1,المنصرف!$J$3:$J$717)</f>
        <v>0</v>
      </c>
      <c r="H236" s="121">
        <f>SUMPRODUCT(($H$3=المنصرف!$E$3:$E$717)*1,('بيان العهد والتسويات'!$C236=المنصرف!$C$3:$C$717)*1,المنصرف!$G$3:$G$717)</f>
        <v>0</v>
      </c>
      <c r="I236" s="122">
        <f>SUMPRODUCT(($H$3=المنصرف!$E$3:$E$717)*1,('بيان العهد والتسويات'!$C236=المنصرف!$C$3:$C$717)*1,المنصرف!$J$3:$J$717)</f>
        <v>0</v>
      </c>
      <c r="J236" s="124">
        <f>SUMPRODUCT(($J$3=المنصرف!$E$3:$E$717)*1,('بيان العهد والتسويات'!$C236=المنصرف!$C$3:$C$717)*1,المنصرف!$G$3:$G$717)</f>
        <v>0</v>
      </c>
      <c r="K236" s="123">
        <f>SUMPRODUCT(($J$3=المنصرف!$E$3:$E$717)*1,('بيان العهد والتسويات'!$C236=المنصرف!$C$3:$C$717)*1,المنصرف!$J$3:$J$717)</f>
        <v>0</v>
      </c>
      <c r="L236" s="121">
        <f>SUMPRODUCT(($L$3=المنصرف!$E$3:$E$717)*1,('بيان العهد والتسويات'!$C236=المنصرف!$C$3:$C$717)*1,المنصرف!$G$3:$G$717)</f>
        <v>0</v>
      </c>
      <c r="M236" s="122">
        <f>SUMPRODUCT(($L$3=المنصرف!$E$3:$E$717)*1,('بيان العهد والتسويات'!$C236=المنصرف!$C$3:$C$717)*1,المنصرف!$J$3:$J$717)</f>
        <v>0</v>
      </c>
      <c r="N236" s="124">
        <f>SUMPRODUCT(($N$3=المنصرف!$E$3:$E$717)*1,('بيان العهد والتسويات'!$C236=المنصرف!$C$3:$C$717)*1,المنصرف!$G$3:$G$717)</f>
        <v>0</v>
      </c>
      <c r="O236" s="123">
        <f>SUMPRODUCT(($N$3=المنصرف!$E$3:$E$717)*1,('بيان العهد والتسويات'!$C236=المنصرف!$C$3:$C$717)*1,المنصرف!$J$3:$J$717)</f>
        <v>0</v>
      </c>
      <c r="P236" s="121">
        <f>SUMPRODUCT(($P$3=المنصرف!$E$3:$E$717)*1,('بيان العهد والتسويات'!$C236=المنصرف!$C$3:$C$717)*1,المنصرف!$G$3:$G$717)</f>
        <v>0</v>
      </c>
      <c r="Q236" s="122">
        <f>SUMPRODUCT(($P$3=المنصرف!$E$3:$E$717)*1,('بيان العهد والتسويات'!$C236=المنصرف!$C$3:$C$717)*1,المنصرف!$J$3:$J$717)</f>
        <v>0</v>
      </c>
      <c r="R236" s="124">
        <f>SUMPRODUCT(($R$3=المنصرف!$E$3:$E$717)*1,('بيان العهد والتسويات'!$C236=المنصرف!$C$3:$C$717)*1,المنصرف!$G$3:$G$717)</f>
        <v>0</v>
      </c>
      <c r="S236" s="123">
        <f>SUMPRODUCT(($R$3=المنصرف!$E$3:$E$717)*1,('بيان العهد والتسويات'!$C236=المنصرف!$C$3:$C$717)*1,المنصرف!$J$3:$J$717)</f>
        <v>0</v>
      </c>
      <c r="T236" s="121">
        <f>SUMPRODUCT(($T$3=المنصرف!$E$3:$E$717)*1,('بيان العهد والتسويات'!$C236=المنصرف!$C$3:$C$717)*1,المنصرف!$G$3:$G$717)</f>
        <v>0</v>
      </c>
      <c r="U236" s="122">
        <f>SUMPRODUCT(($T$3=المنصرف!$E$3:$E$717)*1,('بيان العهد والتسويات'!$C236=المنصرف!$C$3:$C$717)*1,المنصرف!$J$3:$J$717)</f>
        <v>0</v>
      </c>
      <c r="V236" s="124">
        <f>SUMPRODUCT(($V$3=المنصرف!$E$3:$E$717)*1,('بيان العهد والتسويات'!$C236=المنصرف!$C$3:$C$717)*1,المنصرف!$G$3:$G$717)</f>
        <v>0</v>
      </c>
      <c r="W236" s="123">
        <f>SUMPRODUCT(($V$3=المنصرف!$E$3:$E$717)*1,('بيان العهد والتسويات'!$C236=المنصرف!$C$3:$C$717)*1,المنصرف!$J$3:$J$717)</f>
        <v>0</v>
      </c>
      <c r="X236" s="121">
        <f>SUMPRODUCT(($X$3=المنصرف!$E$3:$E$717)*1,('بيان العهد والتسويات'!$C236=المنصرف!$C$3:$C$717)*1,المنصرف!$G$3:$G$717)</f>
        <v>0</v>
      </c>
      <c r="Y236" s="122">
        <f>SUMPRODUCT(($X$3=المنصرف!$E$3:$E$717)*1,('بيان العهد والتسويات'!$C236=المنصرف!$C$3:$C$717)*1,المنصرف!$J$3:$J$717)</f>
        <v>0</v>
      </c>
      <c r="Z236" s="124">
        <f>SUMPRODUCT(($Z$3=المنصرف!$E$3:$E$717)*1,('بيان العهد والتسويات'!$C236=المنصرف!$C$3:$C$717)*1,المنصرف!$G$3:$G$717)</f>
        <v>0</v>
      </c>
      <c r="AA236" s="123">
        <f>SUMPRODUCT(($Z$3=المنصرف!$E$3:$E$717)*1,('بيان العهد والتسويات'!$C236=المنصرف!$C$3:$C$717)*1,المنصرف!$J$3:$J$717)</f>
        <v>0</v>
      </c>
      <c r="AB236" s="121">
        <f>SUMPRODUCT(($AB$3=المنصرف!$E$3:$E$717)*1,('بيان العهد والتسويات'!$C236=المنصرف!$C$3:$C$717)*1,المنصرف!$G$3:$G$717)</f>
        <v>0</v>
      </c>
      <c r="AC236" s="122">
        <f>SUMPRODUCT(($AB$3=المنصرف!$E$3:$E$717)*1,('بيان العهد والتسويات'!$C236=المنصرف!$C$3:$C$717)*1,المنصرف!$J$3:$J$717)</f>
        <v>0</v>
      </c>
      <c r="AD236" s="124">
        <f>SUMPRODUCT(($AD$3=المنصرف!$E$3:$E$717)*1,('بيان العهد والتسويات'!$C236=المنصرف!$C$3:$C$717)*1,المنصرف!$G$3:$G$717)</f>
        <v>0</v>
      </c>
      <c r="AE236" s="123">
        <f>SUMPRODUCT(($AD$3=المنصرف!$E$3:$E$717)*1,('بيان العهد والتسويات'!$C236=المنصرف!$C$3:$C$717)*1,المنصرف!$J$3:$J$717)</f>
        <v>0</v>
      </c>
      <c r="AF236" s="121">
        <f>SUMPRODUCT(($AF$3=المنصرف!$E$3:$E$717)*1,('بيان العهد والتسويات'!$C236=المنصرف!$C$3:$C$717)*1,المنصرف!$G$3:$G$717)</f>
        <v>0</v>
      </c>
      <c r="AG236" s="122">
        <f>SUMPRODUCT(($AF$3=المنصرف!$E$3:$E$717)*1,('بيان العهد والتسويات'!$C236=المنصرف!$C$3:$C$717)*1,المنصرف!$J$3:$J$717)</f>
        <v>0</v>
      </c>
      <c r="AH236" s="124">
        <f>SUMPRODUCT(($AH$3=المنصرف!$E$3:$E$717)*1,('بيان العهد والتسويات'!$C236=المنصرف!$C$3:$C$717)*1,المنصرف!$G$3:$G$717)</f>
        <v>0</v>
      </c>
      <c r="AI236" s="123">
        <f>SUMPRODUCT(($AH$3=المنصرف!$E$3:$E$717)*1,('بيان العهد والتسويات'!$C236=المنصرف!$C$3:$C$717)*1,المنصرف!$J$3:$J$717)</f>
        <v>0</v>
      </c>
      <c r="AJ236" s="145">
        <f>SUMPRODUCT((AJ$3=المنصرف!$E$3:$E$717)*1,('بيان العهد والتسويات'!$C236=المنصرف!$C$3:$C$717)*1,المنصرف!$G$3:$G$717)</f>
        <v>0</v>
      </c>
      <c r="AK236" s="145">
        <f>SUMPRODUCT((AJ$3=المنصرف!$E$3:$E$717)*1,('بيان العهد والتسويات'!$C236=المنصرف!$C$3:$C$717)*1,المنصرف!$J$3:$J$717)</f>
        <v>0</v>
      </c>
      <c r="AL236" s="161">
        <f>SUMPRODUCT((AL$3=المنصرف!$E$3:$E$717)*1,('بيان العهد والتسويات'!$C236=المنصرف!$C$3:$C$717)*1,المنصرف!$G$3:$G$717)</f>
        <v>0</v>
      </c>
      <c r="AM236" s="161">
        <f>SUMPRODUCT((AL$3=المنصرف!$E$3:$E$717)*1,('بيان العهد والتسويات'!$C236=المنصرف!$C$3:$C$717)*1,المنصرف!$J$3:$J$717)</f>
        <v>0</v>
      </c>
      <c r="AN236" s="160">
        <f>SUMPRODUCT((AN$3=المنصرف!$E$3:$E$717)*1,('بيان العهد والتسويات'!$C236=المنصرف!$C$3:$C$717)*1,المنصرف!$G$3:$G$717)</f>
        <v>0</v>
      </c>
      <c r="AO236" s="160">
        <f>SUMPRODUCT((AN$3=المنصرف!$E$3:$E$717)*1,('بيان العهد والتسويات'!$C236=المنصرف!$C$3:$C$717)*1,المنصرف!$J$3:$J$717)</f>
        <v>0</v>
      </c>
      <c r="AP236" s="160">
        <f>SUMPRODUCT((AP$3=المنصرف!$E$3:$E$717)*1,('بيان العهد والتسويات'!$C236=المنصرف!$C$3:$C$717)*1,المنصرف!$G$3:$G$717)</f>
        <v>0</v>
      </c>
      <c r="AQ236" s="160">
        <f>SUMPRODUCT((AP$3=المنصرف!$E$3:$E$717)*1,('بيان العهد والتسويات'!$C236=المنصرف!$C$3:$C$717)*1,المنصرف!$J$3:$J$717)</f>
        <v>0</v>
      </c>
      <c r="AR236" s="160">
        <f>SUMPRODUCT((AR$3=المنصرف!$E$3:$E$717)*1,('بيان العهد والتسويات'!$C236=المنصرف!$C$3:$C$717)*1,المنصرف!$G$3:$G$717)</f>
        <v>0</v>
      </c>
      <c r="AS236" s="160">
        <f>SUMPRODUCT((AR$3=المنصرف!$E$3:$E$717)*1,('بيان العهد والتسويات'!$C236=المنصرف!$C$3:$C$717)*1,المنصرف!$J$3:$J$717)</f>
        <v>0</v>
      </c>
      <c r="AT236" s="160">
        <f>SUMPRODUCT((AT$3=المنصرف!$E$3:$E$717)*1,('بيان العهد والتسويات'!$C236=المنصرف!$C$3:$C$717)*1,المنصرف!$G$3:$G$717)</f>
        <v>0</v>
      </c>
      <c r="AU236" s="160">
        <f>SUMPRODUCT((AT$3=المنصرف!$E$3:$E$717)*1,('بيان العهد والتسويات'!$C236=المنصرف!$C$3:$C$717)*1,المنصرف!$J$3:$J$717)</f>
        <v>0</v>
      </c>
      <c r="AV236" s="160">
        <f>SUMPRODUCT((AV$3=المنصرف!$E$3:$E$717)*1,('بيان العهد والتسويات'!$C236=المنصرف!$C$3:$C$717)*1,المنصرف!$G$3:$G$717)</f>
        <v>0</v>
      </c>
      <c r="AW236" s="160">
        <f>SUMPRODUCT((AV$3=المنصرف!$E$3:$E$717)*1,('بيان العهد والتسويات'!$C236=المنصرف!$C$3:$C$717)*1,المنصرف!$J$3:$J$717)</f>
        <v>0</v>
      </c>
      <c r="AX236" s="160">
        <f>SUMPRODUCT((AX$3=المنصرف!$E$3:$E$717)*1,('بيان العهد والتسويات'!$C236=المنصرف!$C$3:$C$717)*1,المنصرف!$G$3:$G$717)</f>
        <v>0</v>
      </c>
      <c r="AY236" s="160">
        <f>SUMPRODUCT((AX$3=المنصرف!$E$3:$E$717)*1,('بيان العهد والتسويات'!$C236=المنصرف!$C$3:$C$717)*1,المنصرف!$J$3:$J$717)</f>
        <v>0</v>
      </c>
      <c r="AZ236" s="160">
        <f>SUMPRODUCT((AZ$3=المنصرف!$E$3:$E$717)*1,('بيان العهد والتسويات'!$C236=المنصرف!$C$3:$C$717)*1,المنصرف!$G$3:$G$717)</f>
        <v>0</v>
      </c>
      <c r="BA236" s="160">
        <f>SUMPRODUCT((AZ$3=المنصرف!$E$3:$E$717)*1,('بيان العهد والتسويات'!$C236=المنصرف!$C$3:$C$717)*1,المنصرف!$J$3:$J$717)</f>
        <v>0</v>
      </c>
      <c r="BB236" s="160">
        <f>SUMPRODUCT((BB$3=المنصرف!$E$3:$E$717)*1,('بيان العهد والتسويات'!$C236=المنصرف!$C$3:$C$717)*1,المنصرف!$G$3:$G$717)</f>
        <v>0</v>
      </c>
      <c r="BC236" s="160">
        <f>SUMPRODUCT((BB$3=المنصرف!$E$3:$E$717)*1,('بيان العهد والتسويات'!$C236=المنصرف!$C$3:$C$717)*1,المنصرف!$J$3:$J$717)</f>
        <v>0</v>
      </c>
      <c r="BD236" s="160">
        <f>SUMPRODUCT((BD$3=المنصرف!$E$3:$E$717)*1,('بيان العهد والتسويات'!$C236=المنصرف!$C$3:$C$717)*1,المنصرف!$G$3:$G$717)</f>
        <v>0</v>
      </c>
      <c r="BE236" s="160">
        <f>SUMPRODUCT((BD$3=المنصرف!$E$3:$E$717)*1,('بيان العهد والتسويات'!$C236=المنصرف!$C$3:$C$717)*1,المنصرف!$J$3:$J$717)</f>
        <v>0</v>
      </c>
      <c r="BF236" s="160">
        <f>SUMPRODUCT((BF$3=المنصرف!$E$3:$E$717)*1,('بيان العهد والتسويات'!$C236=المنصرف!$C$3:$C$717)*1,المنصرف!$G$3:$G$717)</f>
        <v>0</v>
      </c>
      <c r="BG236" s="160">
        <f>SUMPRODUCT((BF$3=المنصرف!$E$3:$E$717)*1,('بيان العهد والتسويات'!$C236=المنصرف!$C$3:$C$717)*1,المنصرف!$J$3:$J$717)</f>
        <v>0</v>
      </c>
      <c r="BH236" s="160">
        <f>SUMPRODUCT((BH$3=المنصرف!$E$3:$E$717)*1,('بيان العهد والتسويات'!$C236=المنصرف!$C$3:$C$717)*1,المنصرف!$G$3:$G$717)</f>
        <v>0</v>
      </c>
      <c r="BI236" s="160">
        <f>SUMPRODUCT((BH$3=المنصرف!$E$3:$E$717)*1,('بيان العهد والتسويات'!$C236=المنصرف!$C$3:$C$717)*1,المنصرف!$J$3:$J$717)</f>
        <v>0</v>
      </c>
      <c r="BJ236" s="160">
        <f>SUMPRODUCT((BJ$3=المنصرف!$E$3:$E$717)*1,('بيان العهد والتسويات'!$C236=المنصرف!$C$3:$C$717)*1,المنصرف!$G$3:$G$717)</f>
        <v>0</v>
      </c>
      <c r="BK236" s="160">
        <f>SUMPRODUCT((BJ$3=المنصرف!$E$3:$E$717)*1,('بيان العهد والتسويات'!$C236=المنصرف!$C$3:$C$717)*1,المنصرف!$J$3:$J$717)</f>
        <v>0</v>
      </c>
      <c r="BL236" s="160">
        <f>SUMPRODUCT((BL$3=المنصرف!$E$3:$E$717)*1,('بيان العهد والتسويات'!$C236=المنصرف!$C$3:$C$717)*1,المنصرف!$G$3:$G$717)</f>
        <v>0</v>
      </c>
      <c r="BM236" s="160">
        <f>SUMPRODUCT((BL$3=المنصرف!$E$3:$E$717)*1,('بيان العهد والتسويات'!$C236=المنصرف!$C$3:$C$717)*1,المنصرف!$J$3:$J$717)</f>
        <v>0</v>
      </c>
      <c r="BN236" s="160">
        <f>SUMPRODUCT((BN$3=المنصرف!$E$3:$E$717)*1,('بيان العهد والتسويات'!$C236=المنصرف!$C$3:$C$717)*1,المنصرف!$G$3:$G$717)</f>
        <v>0</v>
      </c>
      <c r="BO236" s="160">
        <f>SUMPRODUCT((BN$3=المنصرف!$E$3:$E$717)*1,('بيان العهد والتسويات'!$C236=المنصرف!$C$3:$C$717)*1,المنصرف!$J$3:$J$717)</f>
        <v>0</v>
      </c>
      <c r="BP236" s="160">
        <f>SUMPRODUCT((BP$3=المنصرف!$E$3:$E$717)*1,('بيان العهد والتسويات'!$C236=المنصرف!$C$3:$C$717)*1,المنصرف!$G$3:$G$717)</f>
        <v>0</v>
      </c>
      <c r="BQ236" s="160">
        <f>SUMPRODUCT((BP$3=المنصرف!$E$3:$E$717)*1,('بيان العهد والتسويات'!$C236=المنصرف!$C$3:$C$717)*1,المنصرف!$J$3:$J$717)</f>
        <v>0</v>
      </c>
      <c r="BR236" s="160">
        <f>SUMPRODUCT((BR$3=المنصرف!$E$3:$E$717)*1,('بيان العهد والتسويات'!$C236=المنصرف!$C$3:$C$717)*1,المنصرف!$G$3:$G$717)</f>
        <v>0</v>
      </c>
      <c r="BS236" s="160">
        <f>SUMPRODUCT((BR$3=المنصرف!$E$3:$E$717)*1,('بيان العهد والتسويات'!$C236=المنصرف!$C$3:$C$717)*1,المنصرف!$J$3:$J$717)</f>
        <v>0</v>
      </c>
      <c r="BT236" s="160">
        <f>SUMPRODUCT((BT$3=المنصرف!$E$3:$E$717)*1,('بيان العهد والتسويات'!$C236=المنصرف!$C$3:$C$717)*1,المنصرف!$G$3:$G$717)</f>
        <v>0</v>
      </c>
      <c r="BU236" s="160">
        <f>SUMPRODUCT((BT$3=المنصرف!$E$3:$E$717)*1,('بيان العهد والتسويات'!$C236=المنصرف!$C$3:$C$717)*1,المنصرف!$J$3:$J$717)</f>
        <v>0</v>
      </c>
      <c r="BV236" s="160">
        <f>SUMPRODUCT((BV$3=المنصرف!$E$3:$E$717)*1,('بيان العهد والتسويات'!$C236=المنصرف!$C$3:$C$717)*1,المنصرف!$G$3:$G$717)</f>
        <v>0</v>
      </c>
      <c r="BW236" s="160">
        <f>SUMPRODUCT((BV$3=المنصرف!$E$3:$E$717)*1,('بيان العهد والتسويات'!$C236=المنصرف!$C$3:$C$717)*1,المنصرف!$J$3:$J$717)</f>
        <v>0</v>
      </c>
      <c r="BX236" s="160">
        <f>SUMPRODUCT((BX$3=المنصرف!$E$3:$E$717)*1,('بيان العهد والتسويات'!$C236=المنصرف!$C$3:$C$717)*1,المنصرف!$G$3:$G$717)</f>
        <v>0</v>
      </c>
      <c r="BY236" s="160">
        <f>SUMPRODUCT((BX$3=المنصرف!$E$3:$E$717)*1,('بيان العهد والتسويات'!$C236=المنصرف!$C$3:$C$717)*1,المنصرف!$J$3:$J$717)</f>
        <v>0</v>
      </c>
      <c r="BZ236" s="160">
        <f>SUMPRODUCT((BZ$3=المنصرف!$E$3:$E$717)*1,('بيان العهد والتسويات'!$C236=المنصرف!$C$3:$C$717)*1,المنصرف!$G$3:$G$717)</f>
        <v>0</v>
      </c>
      <c r="CA236" s="160">
        <f>SUMPRODUCT((BZ$3=المنصرف!$E$3:$E$717)*1,('بيان العهد والتسويات'!$C236=المنصرف!$C$3:$C$717)*1,المنصرف!$J$3:$J$717)</f>
        <v>0</v>
      </c>
      <c r="CB236" s="160">
        <f>SUMPRODUCT((CB$3=المنصرف!$E$3:$E$717)*1,('بيان العهد والتسويات'!$C236=المنصرف!$C$3:$C$717)*1,المنصرف!$G$3:$G$717)</f>
        <v>0</v>
      </c>
      <c r="CC236" s="160">
        <f>SUMPRODUCT((CB$3=المنصرف!$E$3:$E$717)*1,('بيان العهد والتسويات'!$C236=المنصرف!$C$3:$C$717)*1,المنصرف!$J$3:$J$717)</f>
        <v>0</v>
      </c>
      <c r="CD236" s="160">
        <f>SUMPRODUCT((CD$3=المنصرف!$E$3:$E$717)*1,('بيان العهد والتسويات'!$C236=المنصرف!$C$3:$C$717)*1,المنصرف!$G$3:$G$717)</f>
        <v>0</v>
      </c>
      <c r="CE236" s="160">
        <f>SUMPRODUCT((CD$3=المنصرف!$E$3:$E$717)*1,('بيان العهد والتسويات'!$C236=المنصرف!$C$3:$C$717)*1,المنصرف!$J$3:$J$717)</f>
        <v>0</v>
      </c>
      <c r="CF236" s="160">
        <f>SUMPRODUCT((CF$3=المنصرف!$E$3:$E$717)*1,('بيان العهد والتسويات'!$C236=المنصرف!$C$3:$C$717)*1,المنصرف!$G$3:$G$717)</f>
        <v>0</v>
      </c>
      <c r="CG236" s="160">
        <f>SUMPRODUCT((CF$3=المنصرف!$E$3:$E$717)*1,('بيان العهد والتسويات'!$C236=المنصرف!$C$3:$C$717)*1,المنصرف!$J$3:$J$717)</f>
        <v>0</v>
      </c>
      <c r="CH236" s="160">
        <f>SUMPRODUCT((CH$3=المنصرف!$E$3:$E$717)*1,('بيان العهد والتسويات'!$C236=المنصرف!$C$3:$C$717)*1,المنصرف!$G$3:$G$717)</f>
        <v>0</v>
      </c>
      <c r="CI236" s="160">
        <f>SUMPRODUCT((CH$3=المنصرف!$E$3:$E$717)*1,('بيان العهد والتسويات'!$C236=المنصرف!$C$3:$C$717)*1,المنصرف!$J$3:$J$717)</f>
        <v>0</v>
      </c>
      <c r="CJ236" s="160">
        <f>SUMPRODUCT((CJ$3=المنصرف!$E$3:$E$717)*1,('بيان العهد والتسويات'!$C236=المنصرف!$C$3:$C$717)*1,المنصرف!$G$3:$G$717)</f>
        <v>0</v>
      </c>
      <c r="CK236" s="160">
        <f>SUMPRODUCT((CJ$3=المنصرف!$E$3:$E$717)*1,('بيان العهد والتسويات'!$C236=المنصرف!$C$3:$C$717)*1,المنصرف!$J$3:$J$717)</f>
        <v>0</v>
      </c>
      <c r="CL236" s="160">
        <f>SUMPRODUCT((CL$3=المنصرف!$E$3:$E$717)*1,('بيان العهد والتسويات'!$C236=المنصرف!$C$3:$C$717)*1,المنصرف!$G$3:$G$717)</f>
        <v>0</v>
      </c>
      <c r="CM236" s="160">
        <f>SUMPRODUCT((CL$3=المنصرف!$E$3:$E$717)*1,('بيان العهد والتسويات'!$C236=المنصرف!$C$3:$C$717)*1,المنصرف!$J$3:$J$717)</f>
        <v>0</v>
      </c>
      <c r="CN236" s="160">
        <f>SUMPRODUCT((CN$3=المنصرف!$E$3:$E$717)*1,('بيان العهد والتسويات'!$C236=المنصرف!$C$3:$C$717)*1,المنصرف!$G$3:$G$717)</f>
        <v>0</v>
      </c>
      <c r="CO236" s="160">
        <f>SUMPRODUCT((CN$3=المنصرف!$E$3:$E$717)*1,('بيان العهد والتسويات'!$C236=المنصرف!$C$3:$C$717)*1,المنصرف!$J$3:$J$717)</f>
        <v>0</v>
      </c>
      <c r="CP236" s="160">
        <f>SUMPRODUCT((CP$3=المنصرف!$E$3:$E$717)*1,('بيان العهد والتسويات'!$C236=المنصرف!$C$3:$C$717)*1,المنصرف!$G$3:$G$717)</f>
        <v>0</v>
      </c>
      <c r="CQ236" s="160">
        <f>SUMPRODUCT((CP$3=المنصرف!$E$3:$E$717)*1,('بيان العهد والتسويات'!$C236=المنصرف!$C$3:$C$717)*1,المنصرف!$J$3:$J$717)</f>
        <v>0</v>
      </c>
      <c r="CR236" s="160">
        <f>SUMPRODUCT((CR$3=المنصرف!$E$3:$E$717)*1,('بيان العهد والتسويات'!$C236=المنصرف!$C$3:$C$717)*1,المنصرف!$G$3:$G$717)</f>
        <v>0</v>
      </c>
      <c r="CS236" s="160">
        <f>SUMPRODUCT((CR$3=المنصرف!$E$3:$E$717)*1,('بيان العهد والتسويات'!$C236=المنصرف!$C$3:$C$717)*1,المنصرف!$J$3:$J$717)</f>
        <v>0</v>
      </c>
      <c r="CT236" s="160">
        <f>SUMPRODUCT((CT$3=المنصرف!$E$3:$E$717)*1,('بيان العهد والتسويات'!$C236=المنصرف!$C$3:$C$717)*1,المنصرف!$G$3:$G$717)</f>
        <v>0</v>
      </c>
      <c r="CU236" s="160">
        <f>SUMPRODUCT((CT$3=المنصرف!$E$3:$E$717)*1,('بيان العهد والتسويات'!$C236=المنصرف!$C$3:$C$717)*1,المنصرف!$J$3:$J$717)</f>
        <v>0</v>
      </c>
      <c r="CV236" s="160">
        <f>SUMPRODUCT((CV$3=المنصرف!$E$3:$E$717)*1,('بيان العهد والتسويات'!$C236=المنصرف!$C$3:$C$717)*1,المنصرف!$G$3:$G$717)</f>
        <v>0</v>
      </c>
      <c r="CW236" s="160">
        <f>SUMPRODUCT((CV$3=المنصرف!$E$3:$E$717)*1,('بيان العهد والتسويات'!$C236=المنصرف!$C$3:$C$717)*1,المنصرف!$J$3:$J$717)</f>
        <v>0</v>
      </c>
      <c r="CX236" s="160">
        <f>SUMPRODUCT((CX$3=المنصرف!$E$3:$E$717)*1,('بيان العهد والتسويات'!$C236=المنصرف!$C$3:$C$717)*1,المنصرف!$G$3:$G$717)</f>
        <v>0</v>
      </c>
      <c r="CY236" s="160">
        <f>SUMPRODUCT((CX$3=المنصرف!$E$3:$E$717)*1,('بيان العهد والتسويات'!$C236=المنصرف!$C$3:$C$717)*1,المنصرف!$J$3:$J$717)</f>
        <v>0</v>
      </c>
      <c r="CZ236" s="160">
        <f>SUMPRODUCT((CZ$3=المنصرف!$E$3:$E$717)*1,('بيان العهد والتسويات'!$C236=المنصرف!$C$3:$C$717)*1,المنصرف!$G$3:$G$717)</f>
        <v>0</v>
      </c>
      <c r="DA236" s="160">
        <f>SUMPRODUCT((CZ$3=المنصرف!$E$3:$E$717)*1,('بيان العهد والتسويات'!$C236=المنصرف!$C$3:$C$717)*1,المنصرف!$J$3:$J$717)</f>
        <v>0</v>
      </c>
    </row>
    <row r="237" spans="3:105" ht="20.25" x14ac:dyDescent="0.15">
      <c r="C237" s="134">
        <v>46069</v>
      </c>
      <c r="D237" s="121">
        <f>SUMPRODUCT(($D$3=المنصرف!$E$3:$E$717)*1,('بيان العهد والتسويات'!$C237=المنصرف!$C$3:$C$717)*1,المنصرف!$G$3:$G$717)</f>
        <v>0</v>
      </c>
      <c r="E237" s="122">
        <f>SUMPRODUCT(($D$3=المنصرف!$E$3:$E$717)*1,('بيان العهد والتسويات'!$C237=المنصرف!$C$3:$C$717)*1,المنصرف!$J$3:$J$717)</f>
        <v>0</v>
      </c>
      <c r="F237" s="124">
        <f>SUMPRODUCT(($F$3=المنصرف!$E$3:$E$717)*1,('بيان العهد والتسويات'!$C237=المنصرف!$C$3:$C$717)*1,المنصرف!$G$3:$G$717)</f>
        <v>0</v>
      </c>
      <c r="G237" s="123">
        <f>SUMPRODUCT(($F$3=المنصرف!$E$3:$E$717)*1,('بيان العهد والتسويات'!$C237=المنصرف!$C$3:$C$717)*1,المنصرف!$J$3:$J$717)</f>
        <v>0</v>
      </c>
      <c r="H237" s="121">
        <f>SUMPRODUCT(($H$3=المنصرف!$E$3:$E$717)*1,('بيان العهد والتسويات'!$C237=المنصرف!$C$3:$C$717)*1,المنصرف!$G$3:$G$717)</f>
        <v>0</v>
      </c>
      <c r="I237" s="122">
        <f>SUMPRODUCT(($H$3=المنصرف!$E$3:$E$717)*1,('بيان العهد والتسويات'!$C237=المنصرف!$C$3:$C$717)*1,المنصرف!$J$3:$J$717)</f>
        <v>0</v>
      </c>
      <c r="J237" s="124">
        <f>SUMPRODUCT(($J$3=المنصرف!$E$3:$E$717)*1,('بيان العهد والتسويات'!$C237=المنصرف!$C$3:$C$717)*1,المنصرف!$G$3:$G$717)</f>
        <v>0</v>
      </c>
      <c r="K237" s="123">
        <f>SUMPRODUCT(($J$3=المنصرف!$E$3:$E$717)*1,('بيان العهد والتسويات'!$C237=المنصرف!$C$3:$C$717)*1,المنصرف!$J$3:$J$717)</f>
        <v>0</v>
      </c>
      <c r="L237" s="121">
        <f>SUMPRODUCT(($L$3=المنصرف!$E$3:$E$717)*1,('بيان العهد والتسويات'!$C237=المنصرف!$C$3:$C$717)*1,المنصرف!$G$3:$G$717)</f>
        <v>0</v>
      </c>
      <c r="M237" s="122">
        <f>SUMPRODUCT(($L$3=المنصرف!$E$3:$E$717)*1,('بيان العهد والتسويات'!$C237=المنصرف!$C$3:$C$717)*1,المنصرف!$J$3:$J$717)</f>
        <v>0</v>
      </c>
      <c r="N237" s="124">
        <f>SUMPRODUCT(($N$3=المنصرف!$E$3:$E$717)*1,('بيان العهد والتسويات'!$C237=المنصرف!$C$3:$C$717)*1,المنصرف!$G$3:$G$717)</f>
        <v>0</v>
      </c>
      <c r="O237" s="123">
        <f>SUMPRODUCT(($N$3=المنصرف!$E$3:$E$717)*1,('بيان العهد والتسويات'!$C237=المنصرف!$C$3:$C$717)*1,المنصرف!$J$3:$J$717)</f>
        <v>0</v>
      </c>
      <c r="P237" s="121">
        <f>SUMPRODUCT(($P$3=المنصرف!$E$3:$E$717)*1,('بيان العهد والتسويات'!$C237=المنصرف!$C$3:$C$717)*1,المنصرف!$G$3:$G$717)</f>
        <v>0</v>
      </c>
      <c r="Q237" s="122">
        <f>SUMPRODUCT(($P$3=المنصرف!$E$3:$E$717)*1,('بيان العهد والتسويات'!$C237=المنصرف!$C$3:$C$717)*1,المنصرف!$J$3:$J$717)</f>
        <v>0</v>
      </c>
      <c r="R237" s="124">
        <f>SUMPRODUCT(($R$3=المنصرف!$E$3:$E$717)*1,('بيان العهد والتسويات'!$C237=المنصرف!$C$3:$C$717)*1,المنصرف!$G$3:$G$717)</f>
        <v>0</v>
      </c>
      <c r="S237" s="123">
        <f>SUMPRODUCT(($R$3=المنصرف!$E$3:$E$717)*1,('بيان العهد والتسويات'!$C237=المنصرف!$C$3:$C$717)*1,المنصرف!$J$3:$J$717)</f>
        <v>0</v>
      </c>
      <c r="T237" s="121">
        <f>SUMPRODUCT(($T$3=المنصرف!$E$3:$E$717)*1,('بيان العهد والتسويات'!$C237=المنصرف!$C$3:$C$717)*1,المنصرف!$G$3:$G$717)</f>
        <v>0</v>
      </c>
      <c r="U237" s="122">
        <f>SUMPRODUCT(($T$3=المنصرف!$E$3:$E$717)*1,('بيان العهد والتسويات'!$C237=المنصرف!$C$3:$C$717)*1,المنصرف!$J$3:$J$717)</f>
        <v>0</v>
      </c>
      <c r="V237" s="124">
        <f>SUMPRODUCT(($V$3=المنصرف!$E$3:$E$717)*1,('بيان العهد والتسويات'!$C237=المنصرف!$C$3:$C$717)*1,المنصرف!$G$3:$G$717)</f>
        <v>0</v>
      </c>
      <c r="W237" s="123">
        <f>SUMPRODUCT(($V$3=المنصرف!$E$3:$E$717)*1,('بيان العهد والتسويات'!$C237=المنصرف!$C$3:$C$717)*1,المنصرف!$J$3:$J$717)</f>
        <v>0</v>
      </c>
      <c r="X237" s="121">
        <f>SUMPRODUCT(($X$3=المنصرف!$E$3:$E$717)*1,('بيان العهد والتسويات'!$C237=المنصرف!$C$3:$C$717)*1,المنصرف!$G$3:$G$717)</f>
        <v>0</v>
      </c>
      <c r="Y237" s="122">
        <f>SUMPRODUCT(($X$3=المنصرف!$E$3:$E$717)*1,('بيان العهد والتسويات'!$C237=المنصرف!$C$3:$C$717)*1,المنصرف!$J$3:$J$717)</f>
        <v>0</v>
      </c>
      <c r="Z237" s="124">
        <f>SUMPRODUCT(($Z$3=المنصرف!$E$3:$E$717)*1,('بيان العهد والتسويات'!$C237=المنصرف!$C$3:$C$717)*1,المنصرف!$G$3:$G$717)</f>
        <v>0</v>
      </c>
      <c r="AA237" s="123">
        <f>SUMPRODUCT(($Z$3=المنصرف!$E$3:$E$717)*1,('بيان العهد والتسويات'!$C237=المنصرف!$C$3:$C$717)*1,المنصرف!$J$3:$J$717)</f>
        <v>0</v>
      </c>
      <c r="AB237" s="121">
        <f>SUMPRODUCT(($AB$3=المنصرف!$E$3:$E$717)*1,('بيان العهد والتسويات'!$C237=المنصرف!$C$3:$C$717)*1,المنصرف!$G$3:$G$717)</f>
        <v>0</v>
      </c>
      <c r="AC237" s="122">
        <f>SUMPRODUCT(($AB$3=المنصرف!$E$3:$E$717)*1,('بيان العهد والتسويات'!$C237=المنصرف!$C$3:$C$717)*1,المنصرف!$J$3:$J$717)</f>
        <v>0</v>
      </c>
      <c r="AD237" s="124">
        <f>SUMPRODUCT(($AD$3=المنصرف!$E$3:$E$717)*1,('بيان العهد والتسويات'!$C237=المنصرف!$C$3:$C$717)*1,المنصرف!$G$3:$G$717)</f>
        <v>0</v>
      </c>
      <c r="AE237" s="123">
        <f>SUMPRODUCT(($AD$3=المنصرف!$E$3:$E$717)*1,('بيان العهد والتسويات'!$C237=المنصرف!$C$3:$C$717)*1,المنصرف!$J$3:$J$717)</f>
        <v>0</v>
      </c>
      <c r="AF237" s="121">
        <f>SUMPRODUCT(($AF$3=المنصرف!$E$3:$E$717)*1,('بيان العهد والتسويات'!$C237=المنصرف!$C$3:$C$717)*1,المنصرف!$G$3:$G$717)</f>
        <v>0</v>
      </c>
      <c r="AG237" s="122">
        <f>SUMPRODUCT(($AF$3=المنصرف!$E$3:$E$717)*1,('بيان العهد والتسويات'!$C237=المنصرف!$C$3:$C$717)*1,المنصرف!$J$3:$J$717)</f>
        <v>0</v>
      </c>
      <c r="AH237" s="124">
        <f>SUMPRODUCT(($AH$3=المنصرف!$E$3:$E$717)*1,('بيان العهد والتسويات'!$C237=المنصرف!$C$3:$C$717)*1,المنصرف!$G$3:$G$717)</f>
        <v>0</v>
      </c>
      <c r="AI237" s="123">
        <f>SUMPRODUCT(($AH$3=المنصرف!$E$3:$E$717)*1,('بيان العهد والتسويات'!$C237=المنصرف!$C$3:$C$717)*1,المنصرف!$J$3:$J$717)</f>
        <v>0</v>
      </c>
      <c r="AJ237" s="145">
        <f>SUMPRODUCT((AJ$3=المنصرف!$E$3:$E$717)*1,('بيان العهد والتسويات'!$C237=المنصرف!$C$3:$C$717)*1,المنصرف!$G$3:$G$717)</f>
        <v>0</v>
      </c>
      <c r="AK237" s="145">
        <f>SUMPRODUCT((AJ$3=المنصرف!$E$3:$E$717)*1,('بيان العهد والتسويات'!$C237=المنصرف!$C$3:$C$717)*1,المنصرف!$J$3:$J$717)</f>
        <v>0</v>
      </c>
      <c r="AL237" s="161">
        <f>SUMPRODUCT((AL$3=المنصرف!$E$3:$E$717)*1,('بيان العهد والتسويات'!$C237=المنصرف!$C$3:$C$717)*1,المنصرف!$G$3:$G$717)</f>
        <v>0</v>
      </c>
      <c r="AM237" s="161">
        <f>SUMPRODUCT((AL$3=المنصرف!$E$3:$E$717)*1,('بيان العهد والتسويات'!$C237=المنصرف!$C$3:$C$717)*1,المنصرف!$J$3:$J$717)</f>
        <v>0</v>
      </c>
      <c r="AN237" s="160">
        <f>SUMPRODUCT((AN$3=المنصرف!$E$3:$E$717)*1,('بيان العهد والتسويات'!$C237=المنصرف!$C$3:$C$717)*1,المنصرف!$G$3:$G$717)</f>
        <v>0</v>
      </c>
      <c r="AO237" s="160">
        <f>SUMPRODUCT((AN$3=المنصرف!$E$3:$E$717)*1,('بيان العهد والتسويات'!$C237=المنصرف!$C$3:$C$717)*1,المنصرف!$J$3:$J$717)</f>
        <v>0</v>
      </c>
      <c r="AP237" s="160">
        <f>SUMPRODUCT((AP$3=المنصرف!$E$3:$E$717)*1,('بيان العهد والتسويات'!$C237=المنصرف!$C$3:$C$717)*1,المنصرف!$G$3:$G$717)</f>
        <v>0</v>
      </c>
      <c r="AQ237" s="160">
        <f>SUMPRODUCT((AP$3=المنصرف!$E$3:$E$717)*1,('بيان العهد والتسويات'!$C237=المنصرف!$C$3:$C$717)*1,المنصرف!$J$3:$J$717)</f>
        <v>0</v>
      </c>
      <c r="AR237" s="160">
        <f>SUMPRODUCT((AR$3=المنصرف!$E$3:$E$717)*1,('بيان العهد والتسويات'!$C237=المنصرف!$C$3:$C$717)*1,المنصرف!$G$3:$G$717)</f>
        <v>0</v>
      </c>
      <c r="AS237" s="160">
        <f>SUMPRODUCT((AR$3=المنصرف!$E$3:$E$717)*1,('بيان العهد والتسويات'!$C237=المنصرف!$C$3:$C$717)*1,المنصرف!$J$3:$J$717)</f>
        <v>0</v>
      </c>
      <c r="AT237" s="160">
        <f>SUMPRODUCT((AT$3=المنصرف!$E$3:$E$717)*1,('بيان العهد والتسويات'!$C237=المنصرف!$C$3:$C$717)*1,المنصرف!$G$3:$G$717)</f>
        <v>0</v>
      </c>
      <c r="AU237" s="160">
        <f>SUMPRODUCT((AT$3=المنصرف!$E$3:$E$717)*1,('بيان العهد والتسويات'!$C237=المنصرف!$C$3:$C$717)*1,المنصرف!$J$3:$J$717)</f>
        <v>0</v>
      </c>
      <c r="AV237" s="160">
        <f>SUMPRODUCT((AV$3=المنصرف!$E$3:$E$717)*1,('بيان العهد والتسويات'!$C237=المنصرف!$C$3:$C$717)*1,المنصرف!$G$3:$G$717)</f>
        <v>0</v>
      </c>
      <c r="AW237" s="160">
        <f>SUMPRODUCT((AV$3=المنصرف!$E$3:$E$717)*1,('بيان العهد والتسويات'!$C237=المنصرف!$C$3:$C$717)*1,المنصرف!$J$3:$J$717)</f>
        <v>0</v>
      </c>
      <c r="AX237" s="160">
        <f>SUMPRODUCT((AX$3=المنصرف!$E$3:$E$717)*1,('بيان العهد والتسويات'!$C237=المنصرف!$C$3:$C$717)*1,المنصرف!$G$3:$G$717)</f>
        <v>0</v>
      </c>
      <c r="AY237" s="160">
        <f>SUMPRODUCT((AX$3=المنصرف!$E$3:$E$717)*1,('بيان العهد والتسويات'!$C237=المنصرف!$C$3:$C$717)*1,المنصرف!$J$3:$J$717)</f>
        <v>0</v>
      </c>
      <c r="AZ237" s="160">
        <f>SUMPRODUCT((AZ$3=المنصرف!$E$3:$E$717)*1,('بيان العهد والتسويات'!$C237=المنصرف!$C$3:$C$717)*1,المنصرف!$G$3:$G$717)</f>
        <v>0</v>
      </c>
      <c r="BA237" s="160">
        <f>SUMPRODUCT((AZ$3=المنصرف!$E$3:$E$717)*1,('بيان العهد والتسويات'!$C237=المنصرف!$C$3:$C$717)*1,المنصرف!$J$3:$J$717)</f>
        <v>0</v>
      </c>
      <c r="BB237" s="160">
        <f>SUMPRODUCT((BB$3=المنصرف!$E$3:$E$717)*1,('بيان العهد والتسويات'!$C237=المنصرف!$C$3:$C$717)*1,المنصرف!$G$3:$G$717)</f>
        <v>0</v>
      </c>
      <c r="BC237" s="160">
        <f>SUMPRODUCT((BB$3=المنصرف!$E$3:$E$717)*1,('بيان العهد والتسويات'!$C237=المنصرف!$C$3:$C$717)*1,المنصرف!$J$3:$J$717)</f>
        <v>0</v>
      </c>
      <c r="BD237" s="160">
        <f>SUMPRODUCT((BD$3=المنصرف!$E$3:$E$717)*1,('بيان العهد والتسويات'!$C237=المنصرف!$C$3:$C$717)*1,المنصرف!$G$3:$G$717)</f>
        <v>0</v>
      </c>
      <c r="BE237" s="160">
        <f>SUMPRODUCT((BD$3=المنصرف!$E$3:$E$717)*1,('بيان العهد والتسويات'!$C237=المنصرف!$C$3:$C$717)*1,المنصرف!$J$3:$J$717)</f>
        <v>0</v>
      </c>
      <c r="BF237" s="160">
        <f>SUMPRODUCT((BF$3=المنصرف!$E$3:$E$717)*1,('بيان العهد والتسويات'!$C237=المنصرف!$C$3:$C$717)*1,المنصرف!$G$3:$G$717)</f>
        <v>0</v>
      </c>
      <c r="BG237" s="160">
        <f>SUMPRODUCT((BF$3=المنصرف!$E$3:$E$717)*1,('بيان العهد والتسويات'!$C237=المنصرف!$C$3:$C$717)*1,المنصرف!$J$3:$J$717)</f>
        <v>0</v>
      </c>
      <c r="BH237" s="160">
        <f>SUMPRODUCT((BH$3=المنصرف!$E$3:$E$717)*1,('بيان العهد والتسويات'!$C237=المنصرف!$C$3:$C$717)*1,المنصرف!$G$3:$G$717)</f>
        <v>0</v>
      </c>
      <c r="BI237" s="160">
        <f>SUMPRODUCT((BH$3=المنصرف!$E$3:$E$717)*1,('بيان العهد والتسويات'!$C237=المنصرف!$C$3:$C$717)*1,المنصرف!$J$3:$J$717)</f>
        <v>0</v>
      </c>
      <c r="BJ237" s="160">
        <f>SUMPRODUCT((BJ$3=المنصرف!$E$3:$E$717)*1,('بيان العهد والتسويات'!$C237=المنصرف!$C$3:$C$717)*1,المنصرف!$G$3:$G$717)</f>
        <v>0</v>
      </c>
      <c r="BK237" s="160">
        <f>SUMPRODUCT((BJ$3=المنصرف!$E$3:$E$717)*1,('بيان العهد والتسويات'!$C237=المنصرف!$C$3:$C$717)*1,المنصرف!$J$3:$J$717)</f>
        <v>0</v>
      </c>
      <c r="BL237" s="160">
        <f>SUMPRODUCT((BL$3=المنصرف!$E$3:$E$717)*1,('بيان العهد والتسويات'!$C237=المنصرف!$C$3:$C$717)*1,المنصرف!$G$3:$G$717)</f>
        <v>0</v>
      </c>
      <c r="BM237" s="160">
        <f>SUMPRODUCT((BL$3=المنصرف!$E$3:$E$717)*1,('بيان العهد والتسويات'!$C237=المنصرف!$C$3:$C$717)*1,المنصرف!$J$3:$J$717)</f>
        <v>0</v>
      </c>
      <c r="BN237" s="160">
        <f>SUMPRODUCT((BN$3=المنصرف!$E$3:$E$717)*1,('بيان العهد والتسويات'!$C237=المنصرف!$C$3:$C$717)*1,المنصرف!$G$3:$G$717)</f>
        <v>0</v>
      </c>
      <c r="BO237" s="160">
        <f>SUMPRODUCT((BN$3=المنصرف!$E$3:$E$717)*1,('بيان العهد والتسويات'!$C237=المنصرف!$C$3:$C$717)*1,المنصرف!$J$3:$J$717)</f>
        <v>0</v>
      </c>
      <c r="BP237" s="160">
        <f>SUMPRODUCT((BP$3=المنصرف!$E$3:$E$717)*1,('بيان العهد والتسويات'!$C237=المنصرف!$C$3:$C$717)*1,المنصرف!$G$3:$G$717)</f>
        <v>0</v>
      </c>
      <c r="BQ237" s="160">
        <f>SUMPRODUCT((BP$3=المنصرف!$E$3:$E$717)*1,('بيان العهد والتسويات'!$C237=المنصرف!$C$3:$C$717)*1,المنصرف!$J$3:$J$717)</f>
        <v>0</v>
      </c>
      <c r="BR237" s="160">
        <f>SUMPRODUCT((BR$3=المنصرف!$E$3:$E$717)*1,('بيان العهد والتسويات'!$C237=المنصرف!$C$3:$C$717)*1,المنصرف!$G$3:$G$717)</f>
        <v>0</v>
      </c>
      <c r="BS237" s="160">
        <f>SUMPRODUCT((BR$3=المنصرف!$E$3:$E$717)*1,('بيان العهد والتسويات'!$C237=المنصرف!$C$3:$C$717)*1,المنصرف!$J$3:$J$717)</f>
        <v>0</v>
      </c>
      <c r="BT237" s="160">
        <f>SUMPRODUCT((BT$3=المنصرف!$E$3:$E$717)*1,('بيان العهد والتسويات'!$C237=المنصرف!$C$3:$C$717)*1,المنصرف!$G$3:$G$717)</f>
        <v>0</v>
      </c>
      <c r="BU237" s="160">
        <f>SUMPRODUCT((BT$3=المنصرف!$E$3:$E$717)*1,('بيان العهد والتسويات'!$C237=المنصرف!$C$3:$C$717)*1,المنصرف!$J$3:$J$717)</f>
        <v>0</v>
      </c>
      <c r="BV237" s="160">
        <f>SUMPRODUCT((BV$3=المنصرف!$E$3:$E$717)*1,('بيان العهد والتسويات'!$C237=المنصرف!$C$3:$C$717)*1,المنصرف!$G$3:$G$717)</f>
        <v>0</v>
      </c>
      <c r="BW237" s="160">
        <f>SUMPRODUCT((BV$3=المنصرف!$E$3:$E$717)*1,('بيان العهد والتسويات'!$C237=المنصرف!$C$3:$C$717)*1,المنصرف!$J$3:$J$717)</f>
        <v>0</v>
      </c>
      <c r="BX237" s="160">
        <f>SUMPRODUCT((BX$3=المنصرف!$E$3:$E$717)*1,('بيان العهد والتسويات'!$C237=المنصرف!$C$3:$C$717)*1,المنصرف!$G$3:$G$717)</f>
        <v>0</v>
      </c>
      <c r="BY237" s="160">
        <f>SUMPRODUCT((BX$3=المنصرف!$E$3:$E$717)*1,('بيان العهد والتسويات'!$C237=المنصرف!$C$3:$C$717)*1,المنصرف!$J$3:$J$717)</f>
        <v>0</v>
      </c>
      <c r="BZ237" s="160">
        <f>SUMPRODUCT((BZ$3=المنصرف!$E$3:$E$717)*1,('بيان العهد والتسويات'!$C237=المنصرف!$C$3:$C$717)*1,المنصرف!$G$3:$G$717)</f>
        <v>0</v>
      </c>
      <c r="CA237" s="160">
        <f>SUMPRODUCT((BZ$3=المنصرف!$E$3:$E$717)*1,('بيان العهد والتسويات'!$C237=المنصرف!$C$3:$C$717)*1,المنصرف!$J$3:$J$717)</f>
        <v>0</v>
      </c>
      <c r="CB237" s="160">
        <f>SUMPRODUCT((CB$3=المنصرف!$E$3:$E$717)*1,('بيان العهد والتسويات'!$C237=المنصرف!$C$3:$C$717)*1,المنصرف!$G$3:$G$717)</f>
        <v>0</v>
      </c>
      <c r="CC237" s="160">
        <f>SUMPRODUCT((CB$3=المنصرف!$E$3:$E$717)*1,('بيان العهد والتسويات'!$C237=المنصرف!$C$3:$C$717)*1,المنصرف!$J$3:$J$717)</f>
        <v>0</v>
      </c>
      <c r="CD237" s="160">
        <f>SUMPRODUCT((CD$3=المنصرف!$E$3:$E$717)*1,('بيان العهد والتسويات'!$C237=المنصرف!$C$3:$C$717)*1,المنصرف!$G$3:$G$717)</f>
        <v>0</v>
      </c>
      <c r="CE237" s="160">
        <f>SUMPRODUCT((CD$3=المنصرف!$E$3:$E$717)*1,('بيان العهد والتسويات'!$C237=المنصرف!$C$3:$C$717)*1,المنصرف!$J$3:$J$717)</f>
        <v>0</v>
      </c>
      <c r="CF237" s="160">
        <f>SUMPRODUCT((CF$3=المنصرف!$E$3:$E$717)*1,('بيان العهد والتسويات'!$C237=المنصرف!$C$3:$C$717)*1,المنصرف!$G$3:$G$717)</f>
        <v>0</v>
      </c>
      <c r="CG237" s="160">
        <f>SUMPRODUCT((CF$3=المنصرف!$E$3:$E$717)*1,('بيان العهد والتسويات'!$C237=المنصرف!$C$3:$C$717)*1,المنصرف!$J$3:$J$717)</f>
        <v>0</v>
      </c>
      <c r="CH237" s="160">
        <f>SUMPRODUCT((CH$3=المنصرف!$E$3:$E$717)*1,('بيان العهد والتسويات'!$C237=المنصرف!$C$3:$C$717)*1,المنصرف!$G$3:$G$717)</f>
        <v>0</v>
      </c>
      <c r="CI237" s="160">
        <f>SUMPRODUCT((CH$3=المنصرف!$E$3:$E$717)*1,('بيان العهد والتسويات'!$C237=المنصرف!$C$3:$C$717)*1,المنصرف!$J$3:$J$717)</f>
        <v>0</v>
      </c>
      <c r="CJ237" s="160">
        <f>SUMPRODUCT((CJ$3=المنصرف!$E$3:$E$717)*1,('بيان العهد والتسويات'!$C237=المنصرف!$C$3:$C$717)*1,المنصرف!$G$3:$G$717)</f>
        <v>0</v>
      </c>
      <c r="CK237" s="160">
        <f>SUMPRODUCT((CJ$3=المنصرف!$E$3:$E$717)*1,('بيان العهد والتسويات'!$C237=المنصرف!$C$3:$C$717)*1,المنصرف!$J$3:$J$717)</f>
        <v>0</v>
      </c>
      <c r="CL237" s="160">
        <f>SUMPRODUCT((CL$3=المنصرف!$E$3:$E$717)*1,('بيان العهد والتسويات'!$C237=المنصرف!$C$3:$C$717)*1,المنصرف!$G$3:$G$717)</f>
        <v>0</v>
      </c>
      <c r="CM237" s="160">
        <f>SUMPRODUCT((CL$3=المنصرف!$E$3:$E$717)*1,('بيان العهد والتسويات'!$C237=المنصرف!$C$3:$C$717)*1,المنصرف!$J$3:$J$717)</f>
        <v>0</v>
      </c>
      <c r="CN237" s="160">
        <f>SUMPRODUCT((CN$3=المنصرف!$E$3:$E$717)*1,('بيان العهد والتسويات'!$C237=المنصرف!$C$3:$C$717)*1,المنصرف!$G$3:$G$717)</f>
        <v>0</v>
      </c>
      <c r="CO237" s="160">
        <f>SUMPRODUCT((CN$3=المنصرف!$E$3:$E$717)*1,('بيان العهد والتسويات'!$C237=المنصرف!$C$3:$C$717)*1,المنصرف!$J$3:$J$717)</f>
        <v>0</v>
      </c>
      <c r="CP237" s="160">
        <f>SUMPRODUCT((CP$3=المنصرف!$E$3:$E$717)*1,('بيان العهد والتسويات'!$C237=المنصرف!$C$3:$C$717)*1,المنصرف!$G$3:$G$717)</f>
        <v>0</v>
      </c>
      <c r="CQ237" s="160">
        <f>SUMPRODUCT((CP$3=المنصرف!$E$3:$E$717)*1,('بيان العهد والتسويات'!$C237=المنصرف!$C$3:$C$717)*1,المنصرف!$J$3:$J$717)</f>
        <v>0</v>
      </c>
      <c r="CR237" s="160">
        <f>SUMPRODUCT((CR$3=المنصرف!$E$3:$E$717)*1,('بيان العهد والتسويات'!$C237=المنصرف!$C$3:$C$717)*1,المنصرف!$G$3:$G$717)</f>
        <v>0</v>
      </c>
      <c r="CS237" s="160">
        <f>SUMPRODUCT((CR$3=المنصرف!$E$3:$E$717)*1,('بيان العهد والتسويات'!$C237=المنصرف!$C$3:$C$717)*1,المنصرف!$J$3:$J$717)</f>
        <v>0</v>
      </c>
      <c r="CT237" s="160">
        <f>SUMPRODUCT((CT$3=المنصرف!$E$3:$E$717)*1,('بيان العهد والتسويات'!$C237=المنصرف!$C$3:$C$717)*1,المنصرف!$G$3:$G$717)</f>
        <v>0</v>
      </c>
      <c r="CU237" s="160">
        <f>SUMPRODUCT((CT$3=المنصرف!$E$3:$E$717)*1,('بيان العهد والتسويات'!$C237=المنصرف!$C$3:$C$717)*1,المنصرف!$J$3:$J$717)</f>
        <v>0</v>
      </c>
      <c r="CV237" s="160">
        <f>SUMPRODUCT((CV$3=المنصرف!$E$3:$E$717)*1,('بيان العهد والتسويات'!$C237=المنصرف!$C$3:$C$717)*1,المنصرف!$G$3:$G$717)</f>
        <v>0</v>
      </c>
      <c r="CW237" s="160">
        <f>SUMPRODUCT((CV$3=المنصرف!$E$3:$E$717)*1,('بيان العهد والتسويات'!$C237=المنصرف!$C$3:$C$717)*1,المنصرف!$J$3:$J$717)</f>
        <v>0</v>
      </c>
      <c r="CX237" s="160">
        <f>SUMPRODUCT((CX$3=المنصرف!$E$3:$E$717)*1,('بيان العهد والتسويات'!$C237=المنصرف!$C$3:$C$717)*1,المنصرف!$G$3:$G$717)</f>
        <v>0</v>
      </c>
      <c r="CY237" s="160">
        <f>SUMPRODUCT((CX$3=المنصرف!$E$3:$E$717)*1,('بيان العهد والتسويات'!$C237=المنصرف!$C$3:$C$717)*1,المنصرف!$J$3:$J$717)</f>
        <v>0</v>
      </c>
      <c r="CZ237" s="160">
        <f>SUMPRODUCT((CZ$3=المنصرف!$E$3:$E$717)*1,('بيان العهد والتسويات'!$C237=المنصرف!$C$3:$C$717)*1,المنصرف!$G$3:$G$717)</f>
        <v>0</v>
      </c>
      <c r="DA237" s="160">
        <f>SUMPRODUCT((CZ$3=المنصرف!$E$3:$E$717)*1,('بيان العهد والتسويات'!$C237=المنصرف!$C$3:$C$717)*1,المنصرف!$J$3:$J$717)</f>
        <v>0</v>
      </c>
    </row>
    <row r="238" spans="3:105" ht="20.25" x14ac:dyDescent="0.15">
      <c r="C238" s="134">
        <v>46070</v>
      </c>
      <c r="D238" s="121">
        <f>SUMPRODUCT(($D$3=المنصرف!$E$3:$E$717)*1,('بيان العهد والتسويات'!$C238=المنصرف!$C$3:$C$717)*1,المنصرف!$G$3:$G$717)</f>
        <v>0</v>
      </c>
      <c r="E238" s="122">
        <f>SUMPRODUCT(($D$3=المنصرف!$E$3:$E$717)*1,('بيان العهد والتسويات'!$C238=المنصرف!$C$3:$C$717)*1,المنصرف!$J$3:$J$717)</f>
        <v>0</v>
      </c>
      <c r="F238" s="124">
        <f>SUMPRODUCT(($F$3=المنصرف!$E$3:$E$717)*1,('بيان العهد والتسويات'!$C238=المنصرف!$C$3:$C$717)*1,المنصرف!$G$3:$G$717)</f>
        <v>0</v>
      </c>
      <c r="G238" s="123">
        <f>SUMPRODUCT(($F$3=المنصرف!$E$3:$E$717)*1,('بيان العهد والتسويات'!$C238=المنصرف!$C$3:$C$717)*1,المنصرف!$J$3:$J$717)</f>
        <v>0</v>
      </c>
      <c r="H238" s="121">
        <f>SUMPRODUCT(($H$3=المنصرف!$E$3:$E$717)*1,('بيان العهد والتسويات'!$C238=المنصرف!$C$3:$C$717)*1,المنصرف!$G$3:$G$717)</f>
        <v>0</v>
      </c>
      <c r="I238" s="122">
        <f>SUMPRODUCT(($H$3=المنصرف!$E$3:$E$717)*1,('بيان العهد والتسويات'!$C238=المنصرف!$C$3:$C$717)*1,المنصرف!$J$3:$J$717)</f>
        <v>0</v>
      </c>
      <c r="J238" s="124">
        <f>SUMPRODUCT(($J$3=المنصرف!$E$3:$E$717)*1,('بيان العهد والتسويات'!$C238=المنصرف!$C$3:$C$717)*1,المنصرف!$G$3:$G$717)</f>
        <v>0</v>
      </c>
      <c r="K238" s="123">
        <f>SUMPRODUCT(($J$3=المنصرف!$E$3:$E$717)*1,('بيان العهد والتسويات'!$C238=المنصرف!$C$3:$C$717)*1,المنصرف!$J$3:$J$717)</f>
        <v>0</v>
      </c>
      <c r="L238" s="121">
        <f>SUMPRODUCT(($L$3=المنصرف!$E$3:$E$717)*1,('بيان العهد والتسويات'!$C238=المنصرف!$C$3:$C$717)*1,المنصرف!$G$3:$G$717)</f>
        <v>0</v>
      </c>
      <c r="M238" s="122">
        <f>SUMPRODUCT(($L$3=المنصرف!$E$3:$E$717)*1,('بيان العهد والتسويات'!$C238=المنصرف!$C$3:$C$717)*1,المنصرف!$J$3:$J$717)</f>
        <v>0</v>
      </c>
      <c r="N238" s="124">
        <f>SUMPRODUCT(($N$3=المنصرف!$E$3:$E$717)*1,('بيان العهد والتسويات'!$C238=المنصرف!$C$3:$C$717)*1,المنصرف!$G$3:$G$717)</f>
        <v>0</v>
      </c>
      <c r="O238" s="123">
        <f>SUMPRODUCT(($N$3=المنصرف!$E$3:$E$717)*1,('بيان العهد والتسويات'!$C238=المنصرف!$C$3:$C$717)*1,المنصرف!$J$3:$J$717)</f>
        <v>0</v>
      </c>
      <c r="P238" s="121">
        <f>SUMPRODUCT(($P$3=المنصرف!$E$3:$E$717)*1,('بيان العهد والتسويات'!$C238=المنصرف!$C$3:$C$717)*1,المنصرف!$G$3:$G$717)</f>
        <v>0</v>
      </c>
      <c r="Q238" s="122">
        <f>SUMPRODUCT(($P$3=المنصرف!$E$3:$E$717)*1,('بيان العهد والتسويات'!$C238=المنصرف!$C$3:$C$717)*1,المنصرف!$J$3:$J$717)</f>
        <v>0</v>
      </c>
      <c r="R238" s="124">
        <f>SUMPRODUCT(($R$3=المنصرف!$E$3:$E$717)*1,('بيان العهد والتسويات'!$C238=المنصرف!$C$3:$C$717)*1,المنصرف!$G$3:$G$717)</f>
        <v>0</v>
      </c>
      <c r="S238" s="123">
        <f>SUMPRODUCT(($R$3=المنصرف!$E$3:$E$717)*1,('بيان العهد والتسويات'!$C238=المنصرف!$C$3:$C$717)*1,المنصرف!$J$3:$J$717)</f>
        <v>0</v>
      </c>
      <c r="T238" s="121">
        <f>SUMPRODUCT(($T$3=المنصرف!$E$3:$E$717)*1,('بيان العهد والتسويات'!$C238=المنصرف!$C$3:$C$717)*1,المنصرف!$G$3:$G$717)</f>
        <v>0</v>
      </c>
      <c r="U238" s="122">
        <f>SUMPRODUCT(($T$3=المنصرف!$E$3:$E$717)*1,('بيان العهد والتسويات'!$C238=المنصرف!$C$3:$C$717)*1,المنصرف!$J$3:$J$717)</f>
        <v>0</v>
      </c>
      <c r="V238" s="124">
        <f>SUMPRODUCT(($V$3=المنصرف!$E$3:$E$717)*1,('بيان العهد والتسويات'!$C238=المنصرف!$C$3:$C$717)*1,المنصرف!$G$3:$G$717)</f>
        <v>0</v>
      </c>
      <c r="W238" s="123">
        <f>SUMPRODUCT(($V$3=المنصرف!$E$3:$E$717)*1,('بيان العهد والتسويات'!$C238=المنصرف!$C$3:$C$717)*1,المنصرف!$J$3:$J$717)</f>
        <v>0</v>
      </c>
      <c r="X238" s="121">
        <f>SUMPRODUCT(($X$3=المنصرف!$E$3:$E$717)*1,('بيان العهد والتسويات'!$C238=المنصرف!$C$3:$C$717)*1,المنصرف!$G$3:$G$717)</f>
        <v>0</v>
      </c>
      <c r="Y238" s="122">
        <f>SUMPRODUCT(($X$3=المنصرف!$E$3:$E$717)*1,('بيان العهد والتسويات'!$C238=المنصرف!$C$3:$C$717)*1,المنصرف!$J$3:$J$717)</f>
        <v>0</v>
      </c>
      <c r="Z238" s="124">
        <f>SUMPRODUCT(($Z$3=المنصرف!$E$3:$E$717)*1,('بيان العهد والتسويات'!$C238=المنصرف!$C$3:$C$717)*1,المنصرف!$G$3:$G$717)</f>
        <v>0</v>
      </c>
      <c r="AA238" s="123">
        <f>SUMPRODUCT(($Z$3=المنصرف!$E$3:$E$717)*1,('بيان العهد والتسويات'!$C238=المنصرف!$C$3:$C$717)*1,المنصرف!$J$3:$J$717)</f>
        <v>0</v>
      </c>
      <c r="AB238" s="121">
        <f>SUMPRODUCT(($AB$3=المنصرف!$E$3:$E$717)*1,('بيان العهد والتسويات'!$C238=المنصرف!$C$3:$C$717)*1,المنصرف!$G$3:$G$717)</f>
        <v>0</v>
      </c>
      <c r="AC238" s="122">
        <f>SUMPRODUCT(($AB$3=المنصرف!$E$3:$E$717)*1,('بيان العهد والتسويات'!$C238=المنصرف!$C$3:$C$717)*1,المنصرف!$J$3:$J$717)</f>
        <v>0</v>
      </c>
      <c r="AD238" s="124">
        <f>SUMPRODUCT(($AD$3=المنصرف!$E$3:$E$717)*1,('بيان العهد والتسويات'!$C238=المنصرف!$C$3:$C$717)*1,المنصرف!$G$3:$G$717)</f>
        <v>0</v>
      </c>
      <c r="AE238" s="123">
        <f>SUMPRODUCT(($AD$3=المنصرف!$E$3:$E$717)*1,('بيان العهد والتسويات'!$C238=المنصرف!$C$3:$C$717)*1,المنصرف!$J$3:$J$717)</f>
        <v>0</v>
      </c>
      <c r="AF238" s="121">
        <f>SUMPRODUCT(($AF$3=المنصرف!$E$3:$E$717)*1,('بيان العهد والتسويات'!$C238=المنصرف!$C$3:$C$717)*1,المنصرف!$G$3:$G$717)</f>
        <v>0</v>
      </c>
      <c r="AG238" s="122">
        <f>SUMPRODUCT(($AF$3=المنصرف!$E$3:$E$717)*1,('بيان العهد والتسويات'!$C238=المنصرف!$C$3:$C$717)*1,المنصرف!$J$3:$J$717)</f>
        <v>0</v>
      </c>
      <c r="AH238" s="124">
        <f>SUMPRODUCT(($AH$3=المنصرف!$E$3:$E$717)*1,('بيان العهد والتسويات'!$C238=المنصرف!$C$3:$C$717)*1,المنصرف!$G$3:$G$717)</f>
        <v>0</v>
      </c>
      <c r="AI238" s="123">
        <f>SUMPRODUCT(($AH$3=المنصرف!$E$3:$E$717)*1,('بيان العهد والتسويات'!$C238=المنصرف!$C$3:$C$717)*1,المنصرف!$J$3:$J$717)</f>
        <v>0</v>
      </c>
      <c r="AJ238" s="145">
        <f>SUMPRODUCT((AJ$3=المنصرف!$E$3:$E$717)*1,('بيان العهد والتسويات'!$C238=المنصرف!$C$3:$C$717)*1,المنصرف!$G$3:$G$717)</f>
        <v>0</v>
      </c>
      <c r="AK238" s="145">
        <f>SUMPRODUCT((AJ$3=المنصرف!$E$3:$E$717)*1,('بيان العهد والتسويات'!$C238=المنصرف!$C$3:$C$717)*1,المنصرف!$J$3:$J$717)</f>
        <v>0</v>
      </c>
      <c r="AL238" s="161">
        <f>SUMPRODUCT((AL$3=المنصرف!$E$3:$E$717)*1,('بيان العهد والتسويات'!$C238=المنصرف!$C$3:$C$717)*1,المنصرف!$G$3:$G$717)</f>
        <v>0</v>
      </c>
      <c r="AM238" s="161">
        <f>SUMPRODUCT((AL$3=المنصرف!$E$3:$E$717)*1,('بيان العهد والتسويات'!$C238=المنصرف!$C$3:$C$717)*1,المنصرف!$J$3:$J$717)</f>
        <v>0</v>
      </c>
      <c r="AN238" s="160">
        <f>SUMPRODUCT((AN$3=المنصرف!$E$3:$E$717)*1,('بيان العهد والتسويات'!$C238=المنصرف!$C$3:$C$717)*1,المنصرف!$G$3:$G$717)</f>
        <v>0</v>
      </c>
      <c r="AO238" s="160">
        <f>SUMPRODUCT((AN$3=المنصرف!$E$3:$E$717)*1,('بيان العهد والتسويات'!$C238=المنصرف!$C$3:$C$717)*1,المنصرف!$J$3:$J$717)</f>
        <v>0</v>
      </c>
      <c r="AP238" s="160">
        <f>SUMPRODUCT((AP$3=المنصرف!$E$3:$E$717)*1,('بيان العهد والتسويات'!$C238=المنصرف!$C$3:$C$717)*1,المنصرف!$G$3:$G$717)</f>
        <v>0</v>
      </c>
      <c r="AQ238" s="160">
        <f>SUMPRODUCT((AP$3=المنصرف!$E$3:$E$717)*1,('بيان العهد والتسويات'!$C238=المنصرف!$C$3:$C$717)*1,المنصرف!$J$3:$J$717)</f>
        <v>0</v>
      </c>
      <c r="AR238" s="160">
        <f>SUMPRODUCT((AR$3=المنصرف!$E$3:$E$717)*1,('بيان العهد والتسويات'!$C238=المنصرف!$C$3:$C$717)*1,المنصرف!$G$3:$G$717)</f>
        <v>0</v>
      </c>
      <c r="AS238" s="160">
        <f>SUMPRODUCT((AR$3=المنصرف!$E$3:$E$717)*1,('بيان العهد والتسويات'!$C238=المنصرف!$C$3:$C$717)*1,المنصرف!$J$3:$J$717)</f>
        <v>0</v>
      </c>
      <c r="AT238" s="160">
        <f>SUMPRODUCT((AT$3=المنصرف!$E$3:$E$717)*1,('بيان العهد والتسويات'!$C238=المنصرف!$C$3:$C$717)*1,المنصرف!$G$3:$G$717)</f>
        <v>0</v>
      </c>
      <c r="AU238" s="160">
        <f>SUMPRODUCT((AT$3=المنصرف!$E$3:$E$717)*1,('بيان العهد والتسويات'!$C238=المنصرف!$C$3:$C$717)*1,المنصرف!$J$3:$J$717)</f>
        <v>0</v>
      </c>
      <c r="AV238" s="160">
        <f>SUMPRODUCT((AV$3=المنصرف!$E$3:$E$717)*1,('بيان العهد والتسويات'!$C238=المنصرف!$C$3:$C$717)*1,المنصرف!$G$3:$G$717)</f>
        <v>0</v>
      </c>
      <c r="AW238" s="160">
        <f>SUMPRODUCT((AV$3=المنصرف!$E$3:$E$717)*1,('بيان العهد والتسويات'!$C238=المنصرف!$C$3:$C$717)*1,المنصرف!$J$3:$J$717)</f>
        <v>0</v>
      </c>
      <c r="AX238" s="160">
        <f>SUMPRODUCT((AX$3=المنصرف!$E$3:$E$717)*1,('بيان العهد والتسويات'!$C238=المنصرف!$C$3:$C$717)*1,المنصرف!$G$3:$G$717)</f>
        <v>0</v>
      </c>
      <c r="AY238" s="160">
        <f>SUMPRODUCT((AX$3=المنصرف!$E$3:$E$717)*1,('بيان العهد والتسويات'!$C238=المنصرف!$C$3:$C$717)*1,المنصرف!$J$3:$J$717)</f>
        <v>0</v>
      </c>
      <c r="AZ238" s="160">
        <f>SUMPRODUCT((AZ$3=المنصرف!$E$3:$E$717)*1,('بيان العهد والتسويات'!$C238=المنصرف!$C$3:$C$717)*1,المنصرف!$G$3:$G$717)</f>
        <v>0</v>
      </c>
      <c r="BA238" s="160">
        <f>SUMPRODUCT((AZ$3=المنصرف!$E$3:$E$717)*1,('بيان العهد والتسويات'!$C238=المنصرف!$C$3:$C$717)*1,المنصرف!$J$3:$J$717)</f>
        <v>0</v>
      </c>
      <c r="BB238" s="160">
        <f>SUMPRODUCT((BB$3=المنصرف!$E$3:$E$717)*1,('بيان العهد والتسويات'!$C238=المنصرف!$C$3:$C$717)*1,المنصرف!$G$3:$G$717)</f>
        <v>0</v>
      </c>
      <c r="BC238" s="160">
        <f>SUMPRODUCT((BB$3=المنصرف!$E$3:$E$717)*1,('بيان العهد والتسويات'!$C238=المنصرف!$C$3:$C$717)*1,المنصرف!$J$3:$J$717)</f>
        <v>0</v>
      </c>
      <c r="BD238" s="160">
        <f>SUMPRODUCT((BD$3=المنصرف!$E$3:$E$717)*1,('بيان العهد والتسويات'!$C238=المنصرف!$C$3:$C$717)*1,المنصرف!$G$3:$G$717)</f>
        <v>0</v>
      </c>
      <c r="BE238" s="160">
        <f>SUMPRODUCT((BD$3=المنصرف!$E$3:$E$717)*1,('بيان العهد والتسويات'!$C238=المنصرف!$C$3:$C$717)*1,المنصرف!$J$3:$J$717)</f>
        <v>0</v>
      </c>
      <c r="BF238" s="160">
        <f>SUMPRODUCT((BF$3=المنصرف!$E$3:$E$717)*1,('بيان العهد والتسويات'!$C238=المنصرف!$C$3:$C$717)*1,المنصرف!$G$3:$G$717)</f>
        <v>0</v>
      </c>
      <c r="BG238" s="160">
        <f>SUMPRODUCT((BF$3=المنصرف!$E$3:$E$717)*1,('بيان العهد والتسويات'!$C238=المنصرف!$C$3:$C$717)*1,المنصرف!$J$3:$J$717)</f>
        <v>0</v>
      </c>
      <c r="BH238" s="160">
        <f>SUMPRODUCT((BH$3=المنصرف!$E$3:$E$717)*1,('بيان العهد والتسويات'!$C238=المنصرف!$C$3:$C$717)*1,المنصرف!$G$3:$G$717)</f>
        <v>0</v>
      </c>
      <c r="BI238" s="160">
        <f>SUMPRODUCT((BH$3=المنصرف!$E$3:$E$717)*1,('بيان العهد والتسويات'!$C238=المنصرف!$C$3:$C$717)*1,المنصرف!$J$3:$J$717)</f>
        <v>0</v>
      </c>
      <c r="BJ238" s="160">
        <f>SUMPRODUCT((BJ$3=المنصرف!$E$3:$E$717)*1,('بيان العهد والتسويات'!$C238=المنصرف!$C$3:$C$717)*1,المنصرف!$G$3:$G$717)</f>
        <v>0</v>
      </c>
      <c r="BK238" s="160">
        <f>SUMPRODUCT((BJ$3=المنصرف!$E$3:$E$717)*1,('بيان العهد والتسويات'!$C238=المنصرف!$C$3:$C$717)*1,المنصرف!$J$3:$J$717)</f>
        <v>0</v>
      </c>
      <c r="BL238" s="160">
        <f>SUMPRODUCT((BL$3=المنصرف!$E$3:$E$717)*1,('بيان العهد والتسويات'!$C238=المنصرف!$C$3:$C$717)*1,المنصرف!$G$3:$G$717)</f>
        <v>0</v>
      </c>
      <c r="BM238" s="160">
        <f>SUMPRODUCT((BL$3=المنصرف!$E$3:$E$717)*1,('بيان العهد والتسويات'!$C238=المنصرف!$C$3:$C$717)*1,المنصرف!$J$3:$J$717)</f>
        <v>0</v>
      </c>
      <c r="BN238" s="160">
        <f>SUMPRODUCT((BN$3=المنصرف!$E$3:$E$717)*1,('بيان العهد والتسويات'!$C238=المنصرف!$C$3:$C$717)*1,المنصرف!$G$3:$G$717)</f>
        <v>0</v>
      </c>
      <c r="BO238" s="160">
        <f>SUMPRODUCT((BN$3=المنصرف!$E$3:$E$717)*1,('بيان العهد والتسويات'!$C238=المنصرف!$C$3:$C$717)*1,المنصرف!$J$3:$J$717)</f>
        <v>0</v>
      </c>
      <c r="BP238" s="160">
        <f>SUMPRODUCT((BP$3=المنصرف!$E$3:$E$717)*1,('بيان العهد والتسويات'!$C238=المنصرف!$C$3:$C$717)*1,المنصرف!$G$3:$G$717)</f>
        <v>0</v>
      </c>
      <c r="BQ238" s="160">
        <f>SUMPRODUCT((BP$3=المنصرف!$E$3:$E$717)*1,('بيان العهد والتسويات'!$C238=المنصرف!$C$3:$C$717)*1,المنصرف!$J$3:$J$717)</f>
        <v>0</v>
      </c>
      <c r="BR238" s="160">
        <f>SUMPRODUCT((BR$3=المنصرف!$E$3:$E$717)*1,('بيان العهد والتسويات'!$C238=المنصرف!$C$3:$C$717)*1,المنصرف!$G$3:$G$717)</f>
        <v>0</v>
      </c>
      <c r="BS238" s="160">
        <f>SUMPRODUCT((BR$3=المنصرف!$E$3:$E$717)*1,('بيان العهد والتسويات'!$C238=المنصرف!$C$3:$C$717)*1,المنصرف!$J$3:$J$717)</f>
        <v>0</v>
      </c>
      <c r="BT238" s="160">
        <f>SUMPRODUCT((BT$3=المنصرف!$E$3:$E$717)*1,('بيان العهد والتسويات'!$C238=المنصرف!$C$3:$C$717)*1,المنصرف!$G$3:$G$717)</f>
        <v>0</v>
      </c>
      <c r="BU238" s="160">
        <f>SUMPRODUCT((BT$3=المنصرف!$E$3:$E$717)*1,('بيان العهد والتسويات'!$C238=المنصرف!$C$3:$C$717)*1,المنصرف!$J$3:$J$717)</f>
        <v>0</v>
      </c>
      <c r="BV238" s="160">
        <f>SUMPRODUCT((BV$3=المنصرف!$E$3:$E$717)*1,('بيان العهد والتسويات'!$C238=المنصرف!$C$3:$C$717)*1,المنصرف!$G$3:$G$717)</f>
        <v>0</v>
      </c>
      <c r="BW238" s="160">
        <f>SUMPRODUCT((BV$3=المنصرف!$E$3:$E$717)*1,('بيان العهد والتسويات'!$C238=المنصرف!$C$3:$C$717)*1,المنصرف!$J$3:$J$717)</f>
        <v>0</v>
      </c>
      <c r="BX238" s="160">
        <f>SUMPRODUCT((BX$3=المنصرف!$E$3:$E$717)*1,('بيان العهد والتسويات'!$C238=المنصرف!$C$3:$C$717)*1,المنصرف!$G$3:$G$717)</f>
        <v>0</v>
      </c>
      <c r="BY238" s="160">
        <f>SUMPRODUCT((BX$3=المنصرف!$E$3:$E$717)*1,('بيان العهد والتسويات'!$C238=المنصرف!$C$3:$C$717)*1,المنصرف!$J$3:$J$717)</f>
        <v>0</v>
      </c>
      <c r="BZ238" s="160">
        <f>SUMPRODUCT((BZ$3=المنصرف!$E$3:$E$717)*1,('بيان العهد والتسويات'!$C238=المنصرف!$C$3:$C$717)*1,المنصرف!$G$3:$G$717)</f>
        <v>0</v>
      </c>
      <c r="CA238" s="160">
        <f>SUMPRODUCT((BZ$3=المنصرف!$E$3:$E$717)*1,('بيان العهد والتسويات'!$C238=المنصرف!$C$3:$C$717)*1,المنصرف!$J$3:$J$717)</f>
        <v>0</v>
      </c>
      <c r="CB238" s="160">
        <f>SUMPRODUCT((CB$3=المنصرف!$E$3:$E$717)*1,('بيان العهد والتسويات'!$C238=المنصرف!$C$3:$C$717)*1,المنصرف!$G$3:$G$717)</f>
        <v>0</v>
      </c>
      <c r="CC238" s="160">
        <f>SUMPRODUCT((CB$3=المنصرف!$E$3:$E$717)*1,('بيان العهد والتسويات'!$C238=المنصرف!$C$3:$C$717)*1,المنصرف!$J$3:$J$717)</f>
        <v>0</v>
      </c>
      <c r="CD238" s="160">
        <f>SUMPRODUCT((CD$3=المنصرف!$E$3:$E$717)*1,('بيان العهد والتسويات'!$C238=المنصرف!$C$3:$C$717)*1,المنصرف!$G$3:$G$717)</f>
        <v>0</v>
      </c>
      <c r="CE238" s="160">
        <f>SUMPRODUCT((CD$3=المنصرف!$E$3:$E$717)*1,('بيان العهد والتسويات'!$C238=المنصرف!$C$3:$C$717)*1,المنصرف!$J$3:$J$717)</f>
        <v>0</v>
      </c>
      <c r="CF238" s="160">
        <f>SUMPRODUCT((CF$3=المنصرف!$E$3:$E$717)*1,('بيان العهد والتسويات'!$C238=المنصرف!$C$3:$C$717)*1,المنصرف!$G$3:$G$717)</f>
        <v>0</v>
      </c>
      <c r="CG238" s="160">
        <f>SUMPRODUCT((CF$3=المنصرف!$E$3:$E$717)*1,('بيان العهد والتسويات'!$C238=المنصرف!$C$3:$C$717)*1,المنصرف!$J$3:$J$717)</f>
        <v>0</v>
      </c>
      <c r="CH238" s="160">
        <f>SUMPRODUCT((CH$3=المنصرف!$E$3:$E$717)*1,('بيان العهد والتسويات'!$C238=المنصرف!$C$3:$C$717)*1,المنصرف!$G$3:$G$717)</f>
        <v>0</v>
      </c>
      <c r="CI238" s="160">
        <f>SUMPRODUCT((CH$3=المنصرف!$E$3:$E$717)*1,('بيان العهد والتسويات'!$C238=المنصرف!$C$3:$C$717)*1,المنصرف!$J$3:$J$717)</f>
        <v>0</v>
      </c>
      <c r="CJ238" s="160">
        <f>SUMPRODUCT((CJ$3=المنصرف!$E$3:$E$717)*1,('بيان العهد والتسويات'!$C238=المنصرف!$C$3:$C$717)*1,المنصرف!$G$3:$G$717)</f>
        <v>0</v>
      </c>
      <c r="CK238" s="160">
        <f>SUMPRODUCT((CJ$3=المنصرف!$E$3:$E$717)*1,('بيان العهد والتسويات'!$C238=المنصرف!$C$3:$C$717)*1,المنصرف!$J$3:$J$717)</f>
        <v>0</v>
      </c>
      <c r="CL238" s="160">
        <f>SUMPRODUCT((CL$3=المنصرف!$E$3:$E$717)*1,('بيان العهد والتسويات'!$C238=المنصرف!$C$3:$C$717)*1,المنصرف!$G$3:$G$717)</f>
        <v>0</v>
      </c>
      <c r="CM238" s="160">
        <f>SUMPRODUCT((CL$3=المنصرف!$E$3:$E$717)*1,('بيان العهد والتسويات'!$C238=المنصرف!$C$3:$C$717)*1,المنصرف!$J$3:$J$717)</f>
        <v>0</v>
      </c>
      <c r="CN238" s="160">
        <f>SUMPRODUCT((CN$3=المنصرف!$E$3:$E$717)*1,('بيان العهد والتسويات'!$C238=المنصرف!$C$3:$C$717)*1,المنصرف!$G$3:$G$717)</f>
        <v>0</v>
      </c>
      <c r="CO238" s="160">
        <f>SUMPRODUCT((CN$3=المنصرف!$E$3:$E$717)*1,('بيان العهد والتسويات'!$C238=المنصرف!$C$3:$C$717)*1,المنصرف!$J$3:$J$717)</f>
        <v>0</v>
      </c>
      <c r="CP238" s="160">
        <f>SUMPRODUCT((CP$3=المنصرف!$E$3:$E$717)*1,('بيان العهد والتسويات'!$C238=المنصرف!$C$3:$C$717)*1,المنصرف!$G$3:$G$717)</f>
        <v>0</v>
      </c>
      <c r="CQ238" s="160">
        <f>SUMPRODUCT((CP$3=المنصرف!$E$3:$E$717)*1,('بيان العهد والتسويات'!$C238=المنصرف!$C$3:$C$717)*1,المنصرف!$J$3:$J$717)</f>
        <v>0</v>
      </c>
      <c r="CR238" s="160">
        <f>SUMPRODUCT((CR$3=المنصرف!$E$3:$E$717)*1,('بيان العهد والتسويات'!$C238=المنصرف!$C$3:$C$717)*1,المنصرف!$G$3:$G$717)</f>
        <v>0</v>
      </c>
      <c r="CS238" s="160">
        <f>SUMPRODUCT((CR$3=المنصرف!$E$3:$E$717)*1,('بيان العهد والتسويات'!$C238=المنصرف!$C$3:$C$717)*1,المنصرف!$J$3:$J$717)</f>
        <v>0</v>
      </c>
      <c r="CT238" s="160">
        <f>SUMPRODUCT((CT$3=المنصرف!$E$3:$E$717)*1,('بيان العهد والتسويات'!$C238=المنصرف!$C$3:$C$717)*1,المنصرف!$G$3:$G$717)</f>
        <v>0</v>
      </c>
      <c r="CU238" s="160">
        <f>SUMPRODUCT((CT$3=المنصرف!$E$3:$E$717)*1,('بيان العهد والتسويات'!$C238=المنصرف!$C$3:$C$717)*1,المنصرف!$J$3:$J$717)</f>
        <v>0</v>
      </c>
      <c r="CV238" s="160">
        <f>SUMPRODUCT((CV$3=المنصرف!$E$3:$E$717)*1,('بيان العهد والتسويات'!$C238=المنصرف!$C$3:$C$717)*1,المنصرف!$G$3:$G$717)</f>
        <v>0</v>
      </c>
      <c r="CW238" s="160">
        <f>SUMPRODUCT((CV$3=المنصرف!$E$3:$E$717)*1,('بيان العهد والتسويات'!$C238=المنصرف!$C$3:$C$717)*1,المنصرف!$J$3:$J$717)</f>
        <v>0</v>
      </c>
      <c r="CX238" s="160">
        <f>SUMPRODUCT((CX$3=المنصرف!$E$3:$E$717)*1,('بيان العهد والتسويات'!$C238=المنصرف!$C$3:$C$717)*1,المنصرف!$G$3:$G$717)</f>
        <v>0</v>
      </c>
      <c r="CY238" s="160">
        <f>SUMPRODUCT((CX$3=المنصرف!$E$3:$E$717)*1,('بيان العهد والتسويات'!$C238=المنصرف!$C$3:$C$717)*1,المنصرف!$J$3:$J$717)</f>
        <v>0</v>
      </c>
      <c r="CZ238" s="160">
        <f>SUMPRODUCT((CZ$3=المنصرف!$E$3:$E$717)*1,('بيان العهد والتسويات'!$C238=المنصرف!$C$3:$C$717)*1,المنصرف!$G$3:$G$717)</f>
        <v>0</v>
      </c>
      <c r="DA238" s="160">
        <f>SUMPRODUCT((CZ$3=المنصرف!$E$3:$E$717)*1,('بيان العهد والتسويات'!$C238=المنصرف!$C$3:$C$717)*1,المنصرف!$J$3:$J$717)</f>
        <v>0</v>
      </c>
    </row>
    <row r="239" spans="3:105" ht="20.25" x14ac:dyDescent="0.15">
      <c r="C239" s="134">
        <v>46071</v>
      </c>
      <c r="D239" s="121">
        <f>SUMPRODUCT(($D$3=المنصرف!$E$3:$E$717)*1,('بيان العهد والتسويات'!$C239=المنصرف!$C$3:$C$717)*1,المنصرف!$G$3:$G$717)</f>
        <v>0</v>
      </c>
      <c r="E239" s="122">
        <f>SUMPRODUCT(($D$3=المنصرف!$E$3:$E$717)*1,('بيان العهد والتسويات'!$C239=المنصرف!$C$3:$C$717)*1,المنصرف!$J$3:$J$717)</f>
        <v>0</v>
      </c>
      <c r="F239" s="124">
        <f>SUMPRODUCT(($F$3=المنصرف!$E$3:$E$717)*1,('بيان العهد والتسويات'!$C239=المنصرف!$C$3:$C$717)*1,المنصرف!$G$3:$G$717)</f>
        <v>0</v>
      </c>
      <c r="G239" s="123">
        <f>SUMPRODUCT(($F$3=المنصرف!$E$3:$E$717)*1,('بيان العهد والتسويات'!$C239=المنصرف!$C$3:$C$717)*1,المنصرف!$J$3:$J$717)</f>
        <v>0</v>
      </c>
      <c r="H239" s="121">
        <f>SUMPRODUCT(($H$3=المنصرف!$E$3:$E$717)*1,('بيان العهد والتسويات'!$C239=المنصرف!$C$3:$C$717)*1,المنصرف!$G$3:$G$717)</f>
        <v>0</v>
      </c>
      <c r="I239" s="122">
        <f>SUMPRODUCT(($H$3=المنصرف!$E$3:$E$717)*1,('بيان العهد والتسويات'!$C239=المنصرف!$C$3:$C$717)*1,المنصرف!$J$3:$J$717)</f>
        <v>0</v>
      </c>
      <c r="J239" s="124">
        <f>SUMPRODUCT(($J$3=المنصرف!$E$3:$E$717)*1,('بيان العهد والتسويات'!$C239=المنصرف!$C$3:$C$717)*1,المنصرف!$G$3:$G$717)</f>
        <v>0</v>
      </c>
      <c r="K239" s="123">
        <f>SUMPRODUCT(($J$3=المنصرف!$E$3:$E$717)*1,('بيان العهد والتسويات'!$C239=المنصرف!$C$3:$C$717)*1,المنصرف!$J$3:$J$717)</f>
        <v>0</v>
      </c>
      <c r="L239" s="121">
        <f>SUMPRODUCT(($L$3=المنصرف!$E$3:$E$717)*1,('بيان العهد والتسويات'!$C239=المنصرف!$C$3:$C$717)*1,المنصرف!$G$3:$G$717)</f>
        <v>0</v>
      </c>
      <c r="M239" s="122">
        <f>SUMPRODUCT(($L$3=المنصرف!$E$3:$E$717)*1,('بيان العهد والتسويات'!$C239=المنصرف!$C$3:$C$717)*1,المنصرف!$J$3:$J$717)</f>
        <v>0</v>
      </c>
      <c r="N239" s="124">
        <f>SUMPRODUCT(($N$3=المنصرف!$E$3:$E$717)*1,('بيان العهد والتسويات'!$C239=المنصرف!$C$3:$C$717)*1,المنصرف!$G$3:$G$717)</f>
        <v>0</v>
      </c>
      <c r="O239" s="123">
        <f>SUMPRODUCT(($N$3=المنصرف!$E$3:$E$717)*1,('بيان العهد والتسويات'!$C239=المنصرف!$C$3:$C$717)*1,المنصرف!$J$3:$J$717)</f>
        <v>0</v>
      </c>
      <c r="P239" s="121">
        <f>SUMPRODUCT(($P$3=المنصرف!$E$3:$E$717)*1,('بيان العهد والتسويات'!$C239=المنصرف!$C$3:$C$717)*1,المنصرف!$G$3:$G$717)</f>
        <v>0</v>
      </c>
      <c r="Q239" s="122">
        <f>SUMPRODUCT(($P$3=المنصرف!$E$3:$E$717)*1,('بيان العهد والتسويات'!$C239=المنصرف!$C$3:$C$717)*1,المنصرف!$J$3:$J$717)</f>
        <v>0</v>
      </c>
      <c r="R239" s="124">
        <f>SUMPRODUCT(($R$3=المنصرف!$E$3:$E$717)*1,('بيان العهد والتسويات'!$C239=المنصرف!$C$3:$C$717)*1,المنصرف!$G$3:$G$717)</f>
        <v>0</v>
      </c>
      <c r="S239" s="123">
        <f>SUMPRODUCT(($R$3=المنصرف!$E$3:$E$717)*1,('بيان العهد والتسويات'!$C239=المنصرف!$C$3:$C$717)*1,المنصرف!$J$3:$J$717)</f>
        <v>0</v>
      </c>
      <c r="T239" s="121">
        <f>SUMPRODUCT(($T$3=المنصرف!$E$3:$E$717)*1,('بيان العهد والتسويات'!$C239=المنصرف!$C$3:$C$717)*1,المنصرف!$G$3:$G$717)</f>
        <v>0</v>
      </c>
      <c r="U239" s="122">
        <f>SUMPRODUCT(($T$3=المنصرف!$E$3:$E$717)*1,('بيان العهد والتسويات'!$C239=المنصرف!$C$3:$C$717)*1,المنصرف!$J$3:$J$717)</f>
        <v>0</v>
      </c>
      <c r="V239" s="124">
        <f>SUMPRODUCT(($V$3=المنصرف!$E$3:$E$717)*1,('بيان العهد والتسويات'!$C239=المنصرف!$C$3:$C$717)*1,المنصرف!$G$3:$G$717)</f>
        <v>0</v>
      </c>
      <c r="W239" s="123">
        <f>SUMPRODUCT(($V$3=المنصرف!$E$3:$E$717)*1,('بيان العهد والتسويات'!$C239=المنصرف!$C$3:$C$717)*1,المنصرف!$J$3:$J$717)</f>
        <v>0</v>
      </c>
      <c r="X239" s="121">
        <f>SUMPRODUCT(($X$3=المنصرف!$E$3:$E$717)*1,('بيان العهد والتسويات'!$C239=المنصرف!$C$3:$C$717)*1,المنصرف!$G$3:$G$717)</f>
        <v>0</v>
      </c>
      <c r="Y239" s="122">
        <f>SUMPRODUCT(($X$3=المنصرف!$E$3:$E$717)*1,('بيان العهد والتسويات'!$C239=المنصرف!$C$3:$C$717)*1,المنصرف!$J$3:$J$717)</f>
        <v>0</v>
      </c>
      <c r="Z239" s="124">
        <f>SUMPRODUCT(($Z$3=المنصرف!$E$3:$E$717)*1,('بيان العهد والتسويات'!$C239=المنصرف!$C$3:$C$717)*1,المنصرف!$G$3:$G$717)</f>
        <v>0</v>
      </c>
      <c r="AA239" s="123">
        <f>SUMPRODUCT(($Z$3=المنصرف!$E$3:$E$717)*1,('بيان العهد والتسويات'!$C239=المنصرف!$C$3:$C$717)*1,المنصرف!$J$3:$J$717)</f>
        <v>0</v>
      </c>
      <c r="AB239" s="121">
        <f>SUMPRODUCT(($AB$3=المنصرف!$E$3:$E$717)*1,('بيان العهد والتسويات'!$C239=المنصرف!$C$3:$C$717)*1,المنصرف!$G$3:$G$717)</f>
        <v>0</v>
      </c>
      <c r="AC239" s="122">
        <f>SUMPRODUCT(($AB$3=المنصرف!$E$3:$E$717)*1,('بيان العهد والتسويات'!$C239=المنصرف!$C$3:$C$717)*1,المنصرف!$J$3:$J$717)</f>
        <v>0</v>
      </c>
      <c r="AD239" s="124">
        <f>SUMPRODUCT(($AD$3=المنصرف!$E$3:$E$717)*1,('بيان العهد والتسويات'!$C239=المنصرف!$C$3:$C$717)*1,المنصرف!$G$3:$G$717)</f>
        <v>0</v>
      </c>
      <c r="AE239" s="123">
        <f>SUMPRODUCT(($AD$3=المنصرف!$E$3:$E$717)*1,('بيان العهد والتسويات'!$C239=المنصرف!$C$3:$C$717)*1,المنصرف!$J$3:$J$717)</f>
        <v>0</v>
      </c>
      <c r="AF239" s="121">
        <f>SUMPRODUCT(($AF$3=المنصرف!$E$3:$E$717)*1,('بيان العهد والتسويات'!$C239=المنصرف!$C$3:$C$717)*1,المنصرف!$G$3:$G$717)</f>
        <v>0</v>
      </c>
      <c r="AG239" s="122">
        <f>SUMPRODUCT(($AF$3=المنصرف!$E$3:$E$717)*1,('بيان العهد والتسويات'!$C239=المنصرف!$C$3:$C$717)*1,المنصرف!$J$3:$J$717)</f>
        <v>0</v>
      </c>
      <c r="AH239" s="124">
        <f>SUMPRODUCT(($AH$3=المنصرف!$E$3:$E$717)*1,('بيان العهد والتسويات'!$C239=المنصرف!$C$3:$C$717)*1,المنصرف!$G$3:$G$717)</f>
        <v>0</v>
      </c>
      <c r="AI239" s="123">
        <f>SUMPRODUCT(($AH$3=المنصرف!$E$3:$E$717)*1,('بيان العهد والتسويات'!$C239=المنصرف!$C$3:$C$717)*1,المنصرف!$J$3:$J$717)</f>
        <v>0</v>
      </c>
      <c r="AJ239" s="145">
        <f>SUMPRODUCT((AJ$3=المنصرف!$E$3:$E$717)*1,('بيان العهد والتسويات'!$C239=المنصرف!$C$3:$C$717)*1,المنصرف!$G$3:$G$717)</f>
        <v>0</v>
      </c>
      <c r="AK239" s="145">
        <f>SUMPRODUCT((AJ$3=المنصرف!$E$3:$E$717)*1,('بيان العهد والتسويات'!$C239=المنصرف!$C$3:$C$717)*1,المنصرف!$J$3:$J$717)</f>
        <v>0</v>
      </c>
      <c r="AL239" s="161">
        <f>SUMPRODUCT((AL$3=المنصرف!$E$3:$E$717)*1,('بيان العهد والتسويات'!$C239=المنصرف!$C$3:$C$717)*1,المنصرف!$G$3:$G$717)</f>
        <v>0</v>
      </c>
      <c r="AM239" s="161">
        <f>SUMPRODUCT((AL$3=المنصرف!$E$3:$E$717)*1,('بيان العهد والتسويات'!$C239=المنصرف!$C$3:$C$717)*1,المنصرف!$J$3:$J$717)</f>
        <v>0</v>
      </c>
      <c r="AN239" s="160">
        <f>SUMPRODUCT((AN$3=المنصرف!$E$3:$E$717)*1,('بيان العهد والتسويات'!$C239=المنصرف!$C$3:$C$717)*1,المنصرف!$G$3:$G$717)</f>
        <v>0</v>
      </c>
      <c r="AO239" s="160">
        <f>SUMPRODUCT((AN$3=المنصرف!$E$3:$E$717)*1,('بيان العهد والتسويات'!$C239=المنصرف!$C$3:$C$717)*1,المنصرف!$J$3:$J$717)</f>
        <v>0</v>
      </c>
      <c r="AP239" s="160">
        <f>SUMPRODUCT((AP$3=المنصرف!$E$3:$E$717)*1,('بيان العهد والتسويات'!$C239=المنصرف!$C$3:$C$717)*1,المنصرف!$G$3:$G$717)</f>
        <v>0</v>
      </c>
      <c r="AQ239" s="160">
        <f>SUMPRODUCT((AP$3=المنصرف!$E$3:$E$717)*1,('بيان العهد والتسويات'!$C239=المنصرف!$C$3:$C$717)*1,المنصرف!$J$3:$J$717)</f>
        <v>0</v>
      </c>
      <c r="AR239" s="160">
        <f>SUMPRODUCT((AR$3=المنصرف!$E$3:$E$717)*1,('بيان العهد والتسويات'!$C239=المنصرف!$C$3:$C$717)*1,المنصرف!$G$3:$G$717)</f>
        <v>0</v>
      </c>
      <c r="AS239" s="160">
        <f>SUMPRODUCT((AR$3=المنصرف!$E$3:$E$717)*1,('بيان العهد والتسويات'!$C239=المنصرف!$C$3:$C$717)*1,المنصرف!$J$3:$J$717)</f>
        <v>0</v>
      </c>
      <c r="AT239" s="160">
        <f>SUMPRODUCT((AT$3=المنصرف!$E$3:$E$717)*1,('بيان العهد والتسويات'!$C239=المنصرف!$C$3:$C$717)*1,المنصرف!$G$3:$G$717)</f>
        <v>0</v>
      </c>
      <c r="AU239" s="160">
        <f>SUMPRODUCT((AT$3=المنصرف!$E$3:$E$717)*1,('بيان العهد والتسويات'!$C239=المنصرف!$C$3:$C$717)*1,المنصرف!$J$3:$J$717)</f>
        <v>0</v>
      </c>
      <c r="AV239" s="160">
        <f>SUMPRODUCT((AV$3=المنصرف!$E$3:$E$717)*1,('بيان العهد والتسويات'!$C239=المنصرف!$C$3:$C$717)*1,المنصرف!$G$3:$G$717)</f>
        <v>0</v>
      </c>
      <c r="AW239" s="160">
        <f>SUMPRODUCT((AV$3=المنصرف!$E$3:$E$717)*1,('بيان العهد والتسويات'!$C239=المنصرف!$C$3:$C$717)*1,المنصرف!$J$3:$J$717)</f>
        <v>0</v>
      </c>
      <c r="AX239" s="160">
        <f>SUMPRODUCT((AX$3=المنصرف!$E$3:$E$717)*1,('بيان العهد والتسويات'!$C239=المنصرف!$C$3:$C$717)*1,المنصرف!$G$3:$G$717)</f>
        <v>0</v>
      </c>
      <c r="AY239" s="160">
        <f>SUMPRODUCT((AX$3=المنصرف!$E$3:$E$717)*1,('بيان العهد والتسويات'!$C239=المنصرف!$C$3:$C$717)*1,المنصرف!$J$3:$J$717)</f>
        <v>0</v>
      </c>
      <c r="AZ239" s="160">
        <f>SUMPRODUCT((AZ$3=المنصرف!$E$3:$E$717)*1,('بيان العهد والتسويات'!$C239=المنصرف!$C$3:$C$717)*1,المنصرف!$G$3:$G$717)</f>
        <v>0</v>
      </c>
      <c r="BA239" s="160">
        <f>SUMPRODUCT((AZ$3=المنصرف!$E$3:$E$717)*1,('بيان العهد والتسويات'!$C239=المنصرف!$C$3:$C$717)*1,المنصرف!$J$3:$J$717)</f>
        <v>0</v>
      </c>
      <c r="BB239" s="160">
        <f>SUMPRODUCT((BB$3=المنصرف!$E$3:$E$717)*1,('بيان العهد والتسويات'!$C239=المنصرف!$C$3:$C$717)*1,المنصرف!$G$3:$G$717)</f>
        <v>0</v>
      </c>
      <c r="BC239" s="160">
        <f>SUMPRODUCT((BB$3=المنصرف!$E$3:$E$717)*1,('بيان العهد والتسويات'!$C239=المنصرف!$C$3:$C$717)*1,المنصرف!$J$3:$J$717)</f>
        <v>0</v>
      </c>
      <c r="BD239" s="160">
        <f>SUMPRODUCT((BD$3=المنصرف!$E$3:$E$717)*1,('بيان العهد والتسويات'!$C239=المنصرف!$C$3:$C$717)*1,المنصرف!$G$3:$G$717)</f>
        <v>0</v>
      </c>
      <c r="BE239" s="160">
        <f>SUMPRODUCT((BD$3=المنصرف!$E$3:$E$717)*1,('بيان العهد والتسويات'!$C239=المنصرف!$C$3:$C$717)*1,المنصرف!$J$3:$J$717)</f>
        <v>0</v>
      </c>
      <c r="BF239" s="160">
        <f>SUMPRODUCT((BF$3=المنصرف!$E$3:$E$717)*1,('بيان العهد والتسويات'!$C239=المنصرف!$C$3:$C$717)*1,المنصرف!$G$3:$G$717)</f>
        <v>0</v>
      </c>
      <c r="BG239" s="160">
        <f>SUMPRODUCT((BF$3=المنصرف!$E$3:$E$717)*1,('بيان العهد والتسويات'!$C239=المنصرف!$C$3:$C$717)*1,المنصرف!$J$3:$J$717)</f>
        <v>0</v>
      </c>
      <c r="BH239" s="160">
        <f>SUMPRODUCT((BH$3=المنصرف!$E$3:$E$717)*1,('بيان العهد والتسويات'!$C239=المنصرف!$C$3:$C$717)*1,المنصرف!$G$3:$G$717)</f>
        <v>0</v>
      </c>
      <c r="BI239" s="160">
        <f>SUMPRODUCT((BH$3=المنصرف!$E$3:$E$717)*1,('بيان العهد والتسويات'!$C239=المنصرف!$C$3:$C$717)*1,المنصرف!$J$3:$J$717)</f>
        <v>0</v>
      </c>
      <c r="BJ239" s="160">
        <f>SUMPRODUCT((BJ$3=المنصرف!$E$3:$E$717)*1,('بيان العهد والتسويات'!$C239=المنصرف!$C$3:$C$717)*1,المنصرف!$G$3:$G$717)</f>
        <v>0</v>
      </c>
      <c r="BK239" s="160">
        <f>SUMPRODUCT((BJ$3=المنصرف!$E$3:$E$717)*1,('بيان العهد والتسويات'!$C239=المنصرف!$C$3:$C$717)*1,المنصرف!$J$3:$J$717)</f>
        <v>0</v>
      </c>
      <c r="BL239" s="160">
        <f>SUMPRODUCT((BL$3=المنصرف!$E$3:$E$717)*1,('بيان العهد والتسويات'!$C239=المنصرف!$C$3:$C$717)*1,المنصرف!$G$3:$G$717)</f>
        <v>0</v>
      </c>
      <c r="BM239" s="160">
        <f>SUMPRODUCT((BL$3=المنصرف!$E$3:$E$717)*1,('بيان العهد والتسويات'!$C239=المنصرف!$C$3:$C$717)*1,المنصرف!$J$3:$J$717)</f>
        <v>0</v>
      </c>
      <c r="BN239" s="160">
        <f>SUMPRODUCT((BN$3=المنصرف!$E$3:$E$717)*1,('بيان العهد والتسويات'!$C239=المنصرف!$C$3:$C$717)*1,المنصرف!$G$3:$G$717)</f>
        <v>0</v>
      </c>
      <c r="BO239" s="160">
        <f>SUMPRODUCT((BN$3=المنصرف!$E$3:$E$717)*1,('بيان العهد والتسويات'!$C239=المنصرف!$C$3:$C$717)*1,المنصرف!$J$3:$J$717)</f>
        <v>0</v>
      </c>
      <c r="BP239" s="160">
        <f>SUMPRODUCT((BP$3=المنصرف!$E$3:$E$717)*1,('بيان العهد والتسويات'!$C239=المنصرف!$C$3:$C$717)*1,المنصرف!$G$3:$G$717)</f>
        <v>0</v>
      </c>
      <c r="BQ239" s="160">
        <f>SUMPRODUCT((BP$3=المنصرف!$E$3:$E$717)*1,('بيان العهد والتسويات'!$C239=المنصرف!$C$3:$C$717)*1,المنصرف!$J$3:$J$717)</f>
        <v>0</v>
      </c>
      <c r="BR239" s="160">
        <f>SUMPRODUCT((BR$3=المنصرف!$E$3:$E$717)*1,('بيان العهد والتسويات'!$C239=المنصرف!$C$3:$C$717)*1,المنصرف!$G$3:$G$717)</f>
        <v>0</v>
      </c>
      <c r="BS239" s="160">
        <f>SUMPRODUCT((BR$3=المنصرف!$E$3:$E$717)*1,('بيان العهد والتسويات'!$C239=المنصرف!$C$3:$C$717)*1,المنصرف!$J$3:$J$717)</f>
        <v>0</v>
      </c>
      <c r="BT239" s="160">
        <f>SUMPRODUCT((BT$3=المنصرف!$E$3:$E$717)*1,('بيان العهد والتسويات'!$C239=المنصرف!$C$3:$C$717)*1,المنصرف!$G$3:$G$717)</f>
        <v>0</v>
      </c>
      <c r="BU239" s="160">
        <f>SUMPRODUCT((BT$3=المنصرف!$E$3:$E$717)*1,('بيان العهد والتسويات'!$C239=المنصرف!$C$3:$C$717)*1,المنصرف!$J$3:$J$717)</f>
        <v>0</v>
      </c>
      <c r="BV239" s="160">
        <f>SUMPRODUCT((BV$3=المنصرف!$E$3:$E$717)*1,('بيان العهد والتسويات'!$C239=المنصرف!$C$3:$C$717)*1,المنصرف!$G$3:$G$717)</f>
        <v>0</v>
      </c>
      <c r="BW239" s="160">
        <f>SUMPRODUCT((BV$3=المنصرف!$E$3:$E$717)*1,('بيان العهد والتسويات'!$C239=المنصرف!$C$3:$C$717)*1,المنصرف!$J$3:$J$717)</f>
        <v>0</v>
      </c>
      <c r="BX239" s="160">
        <f>SUMPRODUCT((BX$3=المنصرف!$E$3:$E$717)*1,('بيان العهد والتسويات'!$C239=المنصرف!$C$3:$C$717)*1,المنصرف!$G$3:$G$717)</f>
        <v>0</v>
      </c>
      <c r="BY239" s="160">
        <f>SUMPRODUCT((BX$3=المنصرف!$E$3:$E$717)*1,('بيان العهد والتسويات'!$C239=المنصرف!$C$3:$C$717)*1,المنصرف!$J$3:$J$717)</f>
        <v>0</v>
      </c>
      <c r="BZ239" s="160">
        <f>SUMPRODUCT((BZ$3=المنصرف!$E$3:$E$717)*1,('بيان العهد والتسويات'!$C239=المنصرف!$C$3:$C$717)*1,المنصرف!$G$3:$G$717)</f>
        <v>0</v>
      </c>
      <c r="CA239" s="160">
        <f>SUMPRODUCT((BZ$3=المنصرف!$E$3:$E$717)*1,('بيان العهد والتسويات'!$C239=المنصرف!$C$3:$C$717)*1,المنصرف!$J$3:$J$717)</f>
        <v>0</v>
      </c>
      <c r="CB239" s="160">
        <f>SUMPRODUCT((CB$3=المنصرف!$E$3:$E$717)*1,('بيان العهد والتسويات'!$C239=المنصرف!$C$3:$C$717)*1,المنصرف!$G$3:$G$717)</f>
        <v>0</v>
      </c>
      <c r="CC239" s="160">
        <f>SUMPRODUCT((CB$3=المنصرف!$E$3:$E$717)*1,('بيان العهد والتسويات'!$C239=المنصرف!$C$3:$C$717)*1,المنصرف!$J$3:$J$717)</f>
        <v>0</v>
      </c>
      <c r="CD239" s="160">
        <f>SUMPRODUCT((CD$3=المنصرف!$E$3:$E$717)*1,('بيان العهد والتسويات'!$C239=المنصرف!$C$3:$C$717)*1,المنصرف!$G$3:$G$717)</f>
        <v>0</v>
      </c>
      <c r="CE239" s="160">
        <f>SUMPRODUCT((CD$3=المنصرف!$E$3:$E$717)*1,('بيان العهد والتسويات'!$C239=المنصرف!$C$3:$C$717)*1,المنصرف!$J$3:$J$717)</f>
        <v>0</v>
      </c>
      <c r="CF239" s="160">
        <f>SUMPRODUCT((CF$3=المنصرف!$E$3:$E$717)*1,('بيان العهد والتسويات'!$C239=المنصرف!$C$3:$C$717)*1,المنصرف!$G$3:$G$717)</f>
        <v>0</v>
      </c>
      <c r="CG239" s="160">
        <f>SUMPRODUCT((CF$3=المنصرف!$E$3:$E$717)*1,('بيان العهد والتسويات'!$C239=المنصرف!$C$3:$C$717)*1,المنصرف!$J$3:$J$717)</f>
        <v>0</v>
      </c>
      <c r="CH239" s="160">
        <f>SUMPRODUCT((CH$3=المنصرف!$E$3:$E$717)*1,('بيان العهد والتسويات'!$C239=المنصرف!$C$3:$C$717)*1,المنصرف!$G$3:$G$717)</f>
        <v>0</v>
      </c>
      <c r="CI239" s="160">
        <f>SUMPRODUCT((CH$3=المنصرف!$E$3:$E$717)*1,('بيان العهد والتسويات'!$C239=المنصرف!$C$3:$C$717)*1,المنصرف!$J$3:$J$717)</f>
        <v>0</v>
      </c>
      <c r="CJ239" s="160">
        <f>SUMPRODUCT((CJ$3=المنصرف!$E$3:$E$717)*1,('بيان العهد والتسويات'!$C239=المنصرف!$C$3:$C$717)*1,المنصرف!$G$3:$G$717)</f>
        <v>0</v>
      </c>
      <c r="CK239" s="160">
        <f>SUMPRODUCT((CJ$3=المنصرف!$E$3:$E$717)*1,('بيان العهد والتسويات'!$C239=المنصرف!$C$3:$C$717)*1,المنصرف!$J$3:$J$717)</f>
        <v>0</v>
      </c>
      <c r="CL239" s="160">
        <f>SUMPRODUCT((CL$3=المنصرف!$E$3:$E$717)*1,('بيان العهد والتسويات'!$C239=المنصرف!$C$3:$C$717)*1,المنصرف!$G$3:$G$717)</f>
        <v>0</v>
      </c>
      <c r="CM239" s="160">
        <f>SUMPRODUCT((CL$3=المنصرف!$E$3:$E$717)*1,('بيان العهد والتسويات'!$C239=المنصرف!$C$3:$C$717)*1,المنصرف!$J$3:$J$717)</f>
        <v>0</v>
      </c>
      <c r="CN239" s="160">
        <f>SUMPRODUCT((CN$3=المنصرف!$E$3:$E$717)*1,('بيان العهد والتسويات'!$C239=المنصرف!$C$3:$C$717)*1,المنصرف!$G$3:$G$717)</f>
        <v>0</v>
      </c>
      <c r="CO239" s="160">
        <f>SUMPRODUCT((CN$3=المنصرف!$E$3:$E$717)*1,('بيان العهد والتسويات'!$C239=المنصرف!$C$3:$C$717)*1,المنصرف!$J$3:$J$717)</f>
        <v>0</v>
      </c>
      <c r="CP239" s="160">
        <f>SUMPRODUCT((CP$3=المنصرف!$E$3:$E$717)*1,('بيان العهد والتسويات'!$C239=المنصرف!$C$3:$C$717)*1,المنصرف!$G$3:$G$717)</f>
        <v>0</v>
      </c>
      <c r="CQ239" s="160">
        <f>SUMPRODUCT((CP$3=المنصرف!$E$3:$E$717)*1,('بيان العهد والتسويات'!$C239=المنصرف!$C$3:$C$717)*1,المنصرف!$J$3:$J$717)</f>
        <v>0</v>
      </c>
      <c r="CR239" s="160">
        <f>SUMPRODUCT((CR$3=المنصرف!$E$3:$E$717)*1,('بيان العهد والتسويات'!$C239=المنصرف!$C$3:$C$717)*1,المنصرف!$G$3:$G$717)</f>
        <v>0</v>
      </c>
      <c r="CS239" s="160">
        <f>SUMPRODUCT((CR$3=المنصرف!$E$3:$E$717)*1,('بيان العهد والتسويات'!$C239=المنصرف!$C$3:$C$717)*1,المنصرف!$J$3:$J$717)</f>
        <v>0</v>
      </c>
      <c r="CT239" s="160">
        <f>SUMPRODUCT((CT$3=المنصرف!$E$3:$E$717)*1,('بيان العهد والتسويات'!$C239=المنصرف!$C$3:$C$717)*1,المنصرف!$G$3:$G$717)</f>
        <v>0</v>
      </c>
      <c r="CU239" s="160">
        <f>SUMPRODUCT((CT$3=المنصرف!$E$3:$E$717)*1,('بيان العهد والتسويات'!$C239=المنصرف!$C$3:$C$717)*1,المنصرف!$J$3:$J$717)</f>
        <v>0</v>
      </c>
      <c r="CV239" s="160">
        <f>SUMPRODUCT((CV$3=المنصرف!$E$3:$E$717)*1,('بيان العهد والتسويات'!$C239=المنصرف!$C$3:$C$717)*1,المنصرف!$G$3:$G$717)</f>
        <v>0</v>
      </c>
      <c r="CW239" s="160">
        <f>SUMPRODUCT((CV$3=المنصرف!$E$3:$E$717)*1,('بيان العهد والتسويات'!$C239=المنصرف!$C$3:$C$717)*1,المنصرف!$J$3:$J$717)</f>
        <v>0</v>
      </c>
      <c r="CX239" s="160">
        <f>SUMPRODUCT((CX$3=المنصرف!$E$3:$E$717)*1,('بيان العهد والتسويات'!$C239=المنصرف!$C$3:$C$717)*1,المنصرف!$G$3:$G$717)</f>
        <v>0</v>
      </c>
      <c r="CY239" s="160">
        <f>SUMPRODUCT((CX$3=المنصرف!$E$3:$E$717)*1,('بيان العهد والتسويات'!$C239=المنصرف!$C$3:$C$717)*1,المنصرف!$J$3:$J$717)</f>
        <v>0</v>
      </c>
      <c r="CZ239" s="160">
        <f>SUMPRODUCT((CZ$3=المنصرف!$E$3:$E$717)*1,('بيان العهد والتسويات'!$C239=المنصرف!$C$3:$C$717)*1,المنصرف!$G$3:$G$717)</f>
        <v>0</v>
      </c>
      <c r="DA239" s="160">
        <f>SUMPRODUCT((CZ$3=المنصرف!$E$3:$E$717)*1,('بيان العهد والتسويات'!$C239=المنصرف!$C$3:$C$717)*1,المنصرف!$J$3:$J$717)</f>
        <v>0</v>
      </c>
    </row>
    <row r="240" spans="3:105" ht="20.25" x14ac:dyDescent="0.15">
      <c r="C240" s="134">
        <v>46072</v>
      </c>
      <c r="D240" s="121">
        <f>SUMPRODUCT(($D$3=المنصرف!$E$3:$E$717)*1,('بيان العهد والتسويات'!$C240=المنصرف!$C$3:$C$717)*1,المنصرف!$G$3:$G$717)</f>
        <v>0</v>
      </c>
      <c r="E240" s="122">
        <f>SUMPRODUCT(($D$3=المنصرف!$E$3:$E$717)*1,('بيان العهد والتسويات'!$C240=المنصرف!$C$3:$C$717)*1,المنصرف!$J$3:$J$717)</f>
        <v>0</v>
      </c>
      <c r="F240" s="124">
        <f>SUMPRODUCT(($F$3=المنصرف!$E$3:$E$717)*1,('بيان العهد والتسويات'!$C240=المنصرف!$C$3:$C$717)*1,المنصرف!$G$3:$G$717)</f>
        <v>0</v>
      </c>
      <c r="G240" s="123">
        <f>SUMPRODUCT(($F$3=المنصرف!$E$3:$E$717)*1,('بيان العهد والتسويات'!$C240=المنصرف!$C$3:$C$717)*1,المنصرف!$J$3:$J$717)</f>
        <v>0</v>
      </c>
      <c r="H240" s="121">
        <f>SUMPRODUCT(($H$3=المنصرف!$E$3:$E$717)*1,('بيان العهد والتسويات'!$C240=المنصرف!$C$3:$C$717)*1,المنصرف!$G$3:$G$717)</f>
        <v>0</v>
      </c>
      <c r="I240" s="122">
        <f>SUMPRODUCT(($H$3=المنصرف!$E$3:$E$717)*1,('بيان العهد والتسويات'!$C240=المنصرف!$C$3:$C$717)*1,المنصرف!$J$3:$J$717)</f>
        <v>0</v>
      </c>
      <c r="J240" s="124">
        <f>SUMPRODUCT(($J$3=المنصرف!$E$3:$E$717)*1,('بيان العهد والتسويات'!$C240=المنصرف!$C$3:$C$717)*1,المنصرف!$G$3:$G$717)</f>
        <v>0</v>
      </c>
      <c r="K240" s="123">
        <f>SUMPRODUCT(($J$3=المنصرف!$E$3:$E$717)*1,('بيان العهد والتسويات'!$C240=المنصرف!$C$3:$C$717)*1,المنصرف!$J$3:$J$717)</f>
        <v>0</v>
      </c>
      <c r="L240" s="121">
        <f>SUMPRODUCT(($L$3=المنصرف!$E$3:$E$717)*1,('بيان العهد والتسويات'!$C240=المنصرف!$C$3:$C$717)*1,المنصرف!$G$3:$G$717)</f>
        <v>0</v>
      </c>
      <c r="M240" s="122">
        <f>SUMPRODUCT(($L$3=المنصرف!$E$3:$E$717)*1,('بيان العهد والتسويات'!$C240=المنصرف!$C$3:$C$717)*1,المنصرف!$J$3:$J$717)</f>
        <v>0</v>
      </c>
      <c r="N240" s="124">
        <f>SUMPRODUCT(($N$3=المنصرف!$E$3:$E$717)*1,('بيان العهد والتسويات'!$C240=المنصرف!$C$3:$C$717)*1,المنصرف!$G$3:$G$717)</f>
        <v>0</v>
      </c>
      <c r="O240" s="123">
        <f>SUMPRODUCT(($N$3=المنصرف!$E$3:$E$717)*1,('بيان العهد والتسويات'!$C240=المنصرف!$C$3:$C$717)*1,المنصرف!$J$3:$J$717)</f>
        <v>0</v>
      </c>
      <c r="P240" s="121">
        <f>SUMPRODUCT(($P$3=المنصرف!$E$3:$E$717)*1,('بيان العهد والتسويات'!$C240=المنصرف!$C$3:$C$717)*1,المنصرف!$G$3:$G$717)</f>
        <v>0</v>
      </c>
      <c r="Q240" s="122">
        <f>SUMPRODUCT(($P$3=المنصرف!$E$3:$E$717)*1,('بيان العهد والتسويات'!$C240=المنصرف!$C$3:$C$717)*1,المنصرف!$J$3:$J$717)</f>
        <v>0</v>
      </c>
      <c r="R240" s="124">
        <f>SUMPRODUCT(($R$3=المنصرف!$E$3:$E$717)*1,('بيان العهد والتسويات'!$C240=المنصرف!$C$3:$C$717)*1,المنصرف!$G$3:$G$717)</f>
        <v>0</v>
      </c>
      <c r="S240" s="123">
        <f>SUMPRODUCT(($R$3=المنصرف!$E$3:$E$717)*1,('بيان العهد والتسويات'!$C240=المنصرف!$C$3:$C$717)*1,المنصرف!$J$3:$J$717)</f>
        <v>0</v>
      </c>
      <c r="T240" s="121">
        <f>SUMPRODUCT(($T$3=المنصرف!$E$3:$E$717)*1,('بيان العهد والتسويات'!$C240=المنصرف!$C$3:$C$717)*1,المنصرف!$G$3:$G$717)</f>
        <v>0</v>
      </c>
      <c r="U240" s="122">
        <f>SUMPRODUCT(($T$3=المنصرف!$E$3:$E$717)*1,('بيان العهد والتسويات'!$C240=المنصرف!$C$3:$C$717)*1,المنصرف!$J$3:$J$717)</f>
        <v>0</v>
      </c>
      <c r="V240" s="124">
        <f>SUMPRODUCT(($V$3=المنصرف!$E$3:$E$717)*1,('بيان العهد والتسويات'!$C240=المنصرف!$C$3:$C$717)*1,المنصرف!$G$3:$G$717)</f>
        <v>0</v>
      </c>
      <c r="W240" s="123">
        <f>SUMPRODUCT(($V$3=المنصرف!$E$3:$E$717)*1,('بيان العهد والتسويات'!$C240=المنصرف!$C$3:$C$717)*1,المنصرف!$J$3:$J$717)</f>
        <v>0</v>
      </c>
      <c r="X240" s="121">
        <f>SUMPRODUCT(($X$3=المنصرف!$E$3:$E$717)*1,('بيان العهد والتسويات'!$C240=المنصرف!$C$3:$C$717)*1,المنصرف!$G$3:$G$717)</f>
        <v>0</v>
      </c>
      <c r="Y240" s="122">
        <f>SUMPRODUCT(($X$3=المنصرف!$E$3:$E$717)*1,('بيان العهد والتسويات'!$C240=المنصرف!$C$3:$C$717)*1,المنصرف!$J$3:$J$717)</f>
        <v>0</v>
      </c>
      <c r="Z240" s="124">
        <f>SUMPRODUCT(($Z$3=المنصرف!$E$3:$E$717)*1,('بيان العهد والتسويات'!$C240=المنصرف!$C$3:$C$717)*1,المنصرف!$G$3:$G$717)</f>
        <v>0</v>
      </c>
      <c r="AA240" s="123">
        <f>SUMPRODUCT(($Z$3=المنصرف!$E$3:$E$717)*1,('بيان العهد والتسويات'!$C240=المنصرف!$C$3:$C$717)*1,المنصرف!$J$3:$J$717)</f>
        <v>0</v>
      </c>
      <c r="AB240" s="121">
        <f>SUMPRODUCT(($AB$3=المنصرف!$E$3:$E$717)*1,('بيان العهد والتسويات'!$C240=المنصرف!$C$3:$C$717)*1,المنصرف!$G$3:$G$717)</f>
        <v>0</v>
      </c>
      <c r="AC240" s="122">
        <f>SUMPRODUCT(($AB$3=المنصرف!$E$3:$E$717)*1,('بيان العهد والتسويات'!$C240=المنصرف!$C$3:$C$717)*1,المنصرف!$J$3:$J$717)</f>
        <v>0</v>
      </c>
      <c r="AD240" s="124">
        <f>SUMPRODUCT(($AD$3=المنصرف!$E$3:$E$717)*1,('بيان العهد والتسويات'!$C240=المنصرف!$C$3:$C$717)*1,المنصرف!$G$3:$G$717)</f>
        <v>0</v>
      </c>
      <c r="AE240" s="123">
        <f>SUMPRODUCT(($AD$3=المنصرف!$E$3:$E$717)*1,('بيان العهد والتسويات'!$C240=المنصرف!$C$3:$C$717)*1,المنصرف!$J$3:$J$717)</f>
        <v>0</v>
      </c>
      <c r="AF240" s="121">
        <f>SUMPRODUCT(($AF$3=المنصرف!$E$3:$E$717)*1,('بيان العهد والتسويات'!$C240=المنصرف!$C$3:$C$717)*1,المنصرف!$G$3:$G$717)</f>
        <v>0</v>
      </c>
      <c r="AG240" s="122">
        <f>SUMPRODUCT(($AF$3=المنصرف!$E$3:$E$717)*1,('بيان العهد والتسويات'!$C240=المنصرف!$C$3:$C$717)*1,المنصرف!$J$3:$J$717)</f>
        <v>0</v>
      </c>
      <c r="AH240" s="124">
        <f>SUMPRODUCT(($AH$3=المنصرف!$E$3:$E$717)*1,('بيان العهد والتسويات'!$C240=المنصرف!$C$3:$C$717)*1,المنصرف!$G$3:$G$717)</f>
        <v>0</v>
      </c>
      <c r="AI240" s="123">
        <f>SUMPRODUCT(($AH$3=المنصرف!$E$3:$E$717)*1,('بيان العهد والتسويات'!$C240=المنصرف!$C$3:$C$717)*1,المنصرف!$J$3:$J$717)</f>
        <v>0</v>
      </c>
      <c r="AJ240" s="145">
        <f>SUMPRODUCT((AJ$3=المنصرف!$E$3:$E$717)*1,('بيان العهد والتسويات'!$C240=المنصرف!$C$3:$C$717)*1,المنصرف!$G$3:$G$717)</f>
        <v>0</v>
      </c>
      <c r="AK240" s="145">
        <f>SUMPRODUCT((AJ$3=المنصرف!$E$3:$E$717)*1,('بيان العهد والتسويات'!$C240=المنصرف!$C$3:$C$717)*1,المنصرف!$J$3:$J$717)</f>
        <v>0</v>
      </c>
      <c r="AL240" s="161">
        <f>SUMPRODUCT((AL$3=المنصرف!$E$3:$E$717)*1,('بيان العهد والتسويات'!$C240=المنصرف!$C$3:$C$717)*1,المنصرف!$G$3:$G$717)</f>
        <v>0</v>
      </c>
      <c r="AM240" s="161">
        <f>SUMPRODUCT((AL$3=المنصرف!$E$3:$E$717)*1,('بيان العهد والتسويات'!$C240=المنصرف!$C$3:$C$717)*1,المنصرف!$J$3:$J$717)</f>
        <v>0</v>
      </c>
      <c r="AN240" s="160">
        <f>SUMPRODUCT((AN$3=المنصرف!$E$3:$E$717)*1,('بيان العهد والتسويات'!$C240=المنصرف!$C$3:$C$717)*1,المنصرف!$G$3:$G$717)</f>
        <v>0</v>
      </c>
      <c r="AO240" s="160">
        <f>SUMPRODUCT((AN$3=المنصرف!$E$3:$E$717)*1,('بيان العهد والتسويات'!$C240=المنصرف!$C$3:$C$717)*1,المنصرف!$J$3:$J$717)</f>
        <v>0</v>
      </c>
      <c r="AP240" s="160">
        <f>SUMPRODUCT((AP$3=المنصرف!$E$3:$E$717)*1,('بيان العهد والتسويات'!$C240=المنصرف!$C$3:$C$717)*1,المنصرف!$G$3:$G$717)</f>
        <v>0</v>
      </c>
      <c r="AQ240" s="160">
        <f>SUMPRODUCT((AP$3=المنصرف!$E$3:$E$717)*1,('بيان العهد والتسويات'!$C240=المنصرف!$C$3:$C$717)*1,المنصرف!$J$3:$J$717)</f>
        <v>0</v>
      </c>
      <c r="AR240" s="160">
        <f>SUMPRODUCT((AR$3=المنصرف!$E$3:$E$717)*1,('بيان العهد والتسويات'!$C240=المنصرف!$C$3:$C$717)*1,المنصرف!$G$3:$G$717)</f>
        <v>0</v>
      </c>
      <c r="AS240" s="160">
        <f>SUMPRODUCT((AR$3=المنصرف!$E$3:$E$717)*1,('بيان العهد والتسويات'!$C240=المنصرف!$C$3:$C$717)*1,المنصرف!$J$3:$J$717)</f>
        <v>0</v>
      </c>
      <c r="AT240" s="160">
        <f>SUMPRODUCT((AT$3=المنصرف!$E$3:$E$717)*1,('بيان العهد والتسويات'!$C240=المنصرف!$C$3:$C$717)*1,المنصرف!$G$3:$G$717)</f>
        <v>0</v>
      </c>
      <c r="AU240" s="160">
        <f>SUMPRODUCT((AT$3=المنصرف!$E$3:$E$717)*1,('بيان العهد والتسويات'!$C240=المنصرف!$C$3:$C$717)*1,المنصرف!$J$3:$J$717)</f>
        <v>0</v>
      </c>
      <c r="AV240" s="160">
        <f>SUMPRODUCT((AV$3=المنصرف!$E$3:$E$717)*1,('بيان العهد والتسويات'!$C240=المنصرف!$C$3:$C$717)*1,المنصرف!$G$3:$G$717)</f>
        <v>0</v>
      </c>
      <c r="AW240" s="160">
        <f>SUMPRODUCT((AV$3=المنصرف!$E$3:$E$717)*1,('بيان العهد والتسويات'!$C240=المنصرف!$C$3:$C$717)*1,المنصرف!$J$3:$J$717)</f>
        <v>0</v>
      </c>
      <c r="AX240" s="160">
        <f>SUMPRODUCT((AX$3=المنصرف!$E$3:$E$717)*1,('بيان العهد والتسويات'!$C240=المنصرف!$C$3:$C$717)*1,المنصرف!$G$3:$G$717)</f>
        <v>0</v>
      </c>
      <c r="AY240" s="160">
        <f>SUMPRODUCT((AX$3=المنصرف!$E$3:$E$717)*1,('بيان العهد والتسويات'!$C240=المنصرف!$C$3:$C$717)*1,المنصرف!$J$3:$J$717)</f>
        <v>0</v>
      </c>
      <c r="AZ240" s="160">
        <f>SUMPRODUCT((AZ$3=المنصرف!$E$3:$E$717)*1,('بيان العهد والتسويات'!$C240=المنصرف!$C$3:$C$717)*1,المنصرف!$G$3:$G$717)</f>
        <v>0</v>
      </c>
      <c r="BA240" s="160">
        <f>SUMPRODUCT((AZ$3=المنصرف!$E$3:$E$717)*1,('بيان العهد والتسويات'!$C240=المنصرف!$C$3:$C$717)*1,المنصرف!$J$3:$J$717)</f>
        <v>0</v>
      </c>
      <c r="BB240" s="160">
        <f>SUMPRODUCT((BB$3=المنصرف!$E$3:$E$717)*1,('بيان العهد والتسويات'!$C240=المنصرف!$C$3:$C$717)*1,المنصرف!$G$3:$G$717)</f>
        <v>0</v>
      </c>
      <c r="BC240" s="160">
        <f>SUMPRODUCT((BB$3=المنصرف!$E$3:$E$717)*1,('بيان العهد والتسويات'!$C240=المنصرف!$C$3:$C$717)*1,المنصرف!$J$3:$J$717)</f>
        <v>0</v>
      </c>
      <c r="BD240" s="160">
        <f>SUMPRODUCT((BD$3=المنصرف!$E$3:$E$717)*1,('بيان العهد والتسويات'!$C240=المنصرف!$C$3:$C$717)*1,المنصرف!$G$3:$G$717)</f>
        <v>0</v>
      </c>
      <c r="BE240" s="160">
        <f>SUMPRODUCT((BD$3=المنصرف!$E$3:$E$717)*1,('بيان العهد والتسويات'!$C240=المنصرف!$C$3:$C$717)*1,المنصرف!$J$3:$J$717)</f>
        <v>0</v>
      </c>
      <c r="BF240" s="160">
        <f>SUMPRODUCT((BF$3=المنصرف!$E$3:$E$717)*1,('بيان العهد والتسويات'!$C240=المنصرف!$C$3:$C$717)*1,المنصرف!$G$3:$G$717)</f>
        <v>0</v>
      </c>
      <c r="BG240" s="160">
        <f>SUMPRODUCT((BF$3=المنصرف!$E$3:$E$717)*1,('بيان العهد والتسويات'!$C240=المنصرف!$C$3:$C$717)*1,المنصرف!$J$3:$J$717)</f>
        <v>0</v>
      </c>
      <c r="BH240" s="160">
        <f>SUMPRODUCT((BH$3=المنصرف!$E$3:$E$717)*1,('بيان العهد والتسويات'!$C240=المنصرف!$C$3:$C$717)*1,المنصرف!$G$3:$G$717)</f>
        <v>0</v>
      </c>
      <c r="BI240" s="160">
        <f>SUMPRODUCT((BH$3=المنصرف!$E$3:$E$717)*1,('بيان العهد والتسويات'!$C240=المنصرف!$C$3:$C$717)*1,المنصرف!$J$3:$J$717)</f>
        <v>0</v>
      </c>
      <c r="BJ240" s="160">
        <f>SUMPRODUCT((BJ$3=المنصرف!$E$3:$E$717)*1,('بيان العهد والتسويات'!$C240=المنصرف!$C$3:$C$717)*1,المنصرف!$G$3:$G$717)</f>
        <v>0</v>
      </c>
      <c r="BK240" s="160">
        <f>SUMPRODUCT((BJ$3=المنصرف!$E$3:$E$717)*1,('بيان العهد والتسويات'!$C240=المنصرف!$C$3:$C$717)*1,المنصرف!$J$3:$J$717)</f>
        <v>0</v>
      </c>
      <c r="BL240" s="160">
        <f>SUMPRODUCT((BL$3=المنصرف!$E$3:$E$717)*1,('بيان العهد والتسويات'!$C240=المنصرف!$C$3:$C$717)*1,المنصرف!$G$3:$G$717)</f>
        <v>0</v>
      </c>
      <c r="BM240" s="160">
        <f>SUMPRODUCT((BL$3=المنصرف!$E$3:$E$717)*1,('بيان العهد والتسويات'!$C240=المنصرف!$C$3:$C$717)*1,المنصرف!$J$3:$J$717)</f>
        <v>0</v>
      </c>
      <c r="BN240" s="160">
        <f>SUMPRODUCT((BN$3=المنصرف!$E$3:$E$717)*1,('بيان العهد والتسويات'!$C240=المنصرف!$C$3:$C$717)*1,المنصرف!$G$3:$G$717)</f>
        <v>0</v>
      </c>
      <c r="BO240" s="160">
        <f>SUMPRODUCT((BN$3=المنصرف!$E$3:$E$717)*1,('بيان العهد والتسويات'!$C240=المنصرف!$C$3:$C$717)*1,المنصرف!$J$3:$J$717)</f>
        <v>0</v>
      </c>
      <c r="BP240" s="160">
        <f>SUMPRODUCT((BP$3=المنصرف!$E$3:$E$717)*1,('بيان العهد والتسويات'!$C240=المنصرف!$C$3:$C$717)*1,المنصرف!$G$3:$G$717)</f>
        <v>0</v>
      </c>
      <c r="BQ240" s="160">
        <f>SUMPRODUCT((BP$3=المنصرف!$E$3:$E$717)*1,('بيان العهد والتسويات'!$C240=المنصرف!$C$3:$C$717)*1,المنصرف!$J$3:$J$717)</f>
        <v>0</v>
      </c>
      <c r="BR240" s="160">
        <f>SUMPRODUCT((BR$3=المنصرف!$E$3:$E$717)*1,('بيان العهد والتسويات'!$C240=المنصرف!$C$3:$C$717)*1,المنصرف!$G$3:$G$717)</f>
        <v>0</v>
      </c>
      <c r="BS240" s="160">
        <f>SUMPRODUCT((BR$3=المنصرف!$E$3:$E$717)*1,('بيان العهد والتسويات'!$C240=المنصرف!$C$3:$C$717)*1,المنصرف!$J$3:$J$717)</f>
        <v>0</v>
      </c>
      <c r="BT240" s="160">
        <f>SUMPRODUCT((BT$3=المنصرف!$E$3:$E$717)*1,('بيان العهد والتسويات'!$C240=المنصرف!$C$3:$C$717)*1,المنصرف!$G$3:$G$717)</f>
        <v>0</v>
      </c>
      <c r="BU240" s="160">
        <f>SUMPRODUCT((BT$3=المنصرف!$E$3:$E$717)*1,('بيان العهد والتسويات'!$C240=المنصرف!$C$3:$C$717)*1,المنصرف!$J$3:$J$717)</f>
        <v>0</v>
      </c>
      <c r="BV240" s="160">
        <f>SUMPRODUCT((BV$3=المنصرف!$E$3:$E$717)*1,('بيان العهد والتسويات'!$C240=المنصرف!$C$3:$C$717)*1,المنصرف!$G$3:$G$717)</f>
        <v>0</v>
      </c>
      <c r="BW240" s="160">
        <f>SUMPRODUCT((BV$3=المنصرف!$E$3:$E$717)*1,('بيان العهد والتسويات'!$C240=المنصرف!$C$3:$C$717)*1,المنصرف!$J$3:$J$717)</f>
        <v>0</v>
      </c>
      <c r="BX240" s="160">
        <f>SUMPRODUCT((BX$3=المنصرف!$E$3:$E$717)*1,('بيان العهد والتسويات'!$C240=المنصرف!$C$3:$C$717)*1,المنصرف!$G$3:$G$717)</f>
        <v>0</v>
      </c>
      <c r="BY240" s="160">
        <f>SUMPRODUCT((BX$3=المنصرف!$E$3:$E$717)*1,('بيان العهد والتسويات'!$C240=المنصرف!$C$3:$C$717)*1,المنصرف!$J$3:$J$717)</f>
        <v>0</v>
      </c>
      <c r="BZ240" s="160">
        <f>SUMPRODUCT((BZ$3=المنصرف!$E$3:$E$717)*1,('بيان العهد والتسويات'!$C240=المنصرف!$C$3:$C$717)*1,المنصرف!$G$3:$G$717)</f>
        <v>0</v>
      </c>
      <c r="CA240" s="160">
        <f>SUMPRODUCT((BZ$3=المنصرف!$E$3:$E$717)*1,('بيان العهد والتسويات'!$C240=المنصرف!$C$3:$C$717)*1,المنصرف!$J$3:$J$717)</f>
        <v>0</v>
      </c>
      <c r="CB240" s="160">
        <f>SUMPRODUCT((CB$3=المنصرف!$E$3:$E$717)*1,('بيان العهد والتسويات'!$C240=المنصرف!$C$3:$C$717)*1,المنصرف!$G$3:$G$717)</f>
        <v>0</v>
      </c>
      <c r="CC240" s="160">
        <f>SUMPRODUCT((CB$3=المنصرف!$E$3:$E$717)*1,('بيان العهد والتسويات'!$C240=المنصرف!$C$3:$C$717)*1,المنصرف!$J$3:$J$717)</f>
        <v>0</v>
      </c>
      <c r="CD240" s="160">
        <f>SUMPRODUCT((CD$3=المنصرف!$E$3:$E$717)*1,('بيان العهد والتسويات'!$C240=المنصرف!$C$3:$C$717)*1,المنصرف!$G$3:$G$717)</f>
        <v>0</v>
      </c>
      <c r="CE240" s="160">
        <f>SUMPRODUCT((CD$3=المنصرف!$E$3:$E$717)*1,('بيان العهد والتسويات'!$C240=المنصرف!$C$3:$C$717)*1,المنصرف!$J$3:$J$717)</f>
        <v>0</v>
      </c>
      <c r="CF240" s="160">
        <f>SUMPRODUCT((CF$3=المنصرف!$E$3:$E$717)*1,('بيان العهد والتسويات'!$C240=المنصرف!$C$3:$C$717)*1,المنصرف!$G$3:$G$717)</f>
        <v>0</v>
      </c>
      <c r="CG240" s="160">
        <f>SUMPRODUCT((CF$3=المنصرف!$E$3:$E$717)*1,('بيان العهد والتسويات'!$C240=المنصرف!$C$3:$C$717)*1,المنصرف!$J$3:$J$717)</f>
        <v>0</v>
      </c>
      <c r="CH240" s="160">
        <f>SUMPRODUCT((CH$3=المنصرف!$E$3:$E$717)*1,('بيان العهد والتسويات'!$C240=المنصرف!$C$3:$C$717)*1,المنصرف!$G$3:$G$717)</f>
        <v>0</v>
      </c>
      <c r="CI240" s="160">
        <f>SUMPRODUCT((CH$3=المنصرف!$E$3:$E$717)*1,('بيان العهد والتسويات'!$C240=المنصرف!$C$3:$C$717)*1,المنصرف!$J$3:$J$717)</f>
        <v>0</v>
      </c>
      <c r="CJ240" s="160">
        <f>SUMPRODUCT((CJ$3=المنصرف!$E$3:$E$717)*1,('بيان العهد والتسويات'!$C240=المنصرف!$C$3:$C$717)*1,المنصرف!$G$3:$G$717)</f>
        <v>0</v>
      </c>
      <c r="CK240" s="160">
        <f>SUMPRODUCT((CJ$3=المنصرف!$E$3:$E$717)*1,('بيان العهد والتسويات'!$C240=المنصرف!$C$3:$C$717)*1,المنصرف!$J$3:$J$717)</f>
        <v>0</v>
      </c>
      <c r="CL240" s="160">
        <f>SUMPRODUCT((CL$3=المنصرف!$E$3:$E$717)*1,('بيان العهد والتسويات'!$C240=المنصرف!$C$3:$C$717)*1,المنصرف!$G$3:$G$717)</f>
        <v>0</v>
      </c>
      <c r="CM240" s="160">
        <f>SUMPRODUCT((CL$3=المنصرف!$E$3:$E$717)*1,('بيان العهد والتسويات'!$C240=المنصرف!$C$3:$C$717)*1,المنصرف!$J$3:$J$717)</f>
        <v>0</v>
      </c>
      <c r="CN240" s="160">
        <f>SUMPRODUCT((CN$3=المنصرف!$E$3:$E$717)*1,('بيان العهد والتسويات'!$C240=المنصرف!$C$3:$C$717)*1,المنصرف!$G$3:$G$717)</f>
        <v>0</v>
      </c>
      <c r="CO240" s="160">
        <f>SUMPRODUCT((CN$3=المنصرف!$E$3:$E$717)*1,('بيان العهد والتسويات'!$C240=المنصرف!$C$3:$C$717)*1,المنصرف!$J$3:$J$717)</f>
        <v>0</v>
      </c>
      <c r="CP240" s="160">
        <f>SUMPRODUCT((CP$3=المنصرف!$E$3:$E$717)*1,('بيان العهد والتسويات'!$C240=المنصرف!$C$3:$C$717)*1,المنصرف!$G$3:$G$717)</f>
        <v>0</v>
      </c>
      <c r="CQ240" s="160">
        <f>SUMPRODUCT((CP$3=المنصرف!$E$3:$E$717)*1,('بيان العهد والتسويات'!$C240=المنصرف!$C$3:$C$717)*1,المنصرف!$J$3:$J$717)</f>
        <v>0</v>
      </c>
      <c r="CR240" s="160">
        <f>SUMPRODUCT((CR$3=المنصرف!$E$3:$E$717)*1,('بيان العهد والتسويات'!$C240=المنصرف!$C$3:$C$717)*1,المنصرف!$G$3:$G$717)</f>
        <v>0</v>
      </c>
      <c r="CS240" s="160">
        <f>SUMPRODUCT((CR$3=المنصرف!$E$3:$E$717)*1,('بيان العهد والتسويات'!$C240=المنصرف!$C$3:$C$717)*1,المنصرف!$J$3:$J$717)</f>
        <v>0</v>
      </c>
      <c r="CT240" s="160">
        <f>SUMPRODUCT((CT$3=المنصرف!$E$3:$E$717)*1,('بيان العهد والتسويات'!$C240=المنصرف!$C$3:$C$717)*1,المنصرف!$G$3:$G$717)</f>
        <v>0</v>
      </c>
      <c r="CU240" s="160">
        <f>SUMPRODUCT((CT$3=المنصرف!$E$3:$E$717)*1,('بيان العهد والتسويات'!$C240=المنصرف!$C$3:$C$717)*1,المنصرف!$J$3:$J$717)</f>
        <v>0</v>
      </c>
      <c r="CV240" s="160">
        <f>SUMPRODUCT((CV$3=المنصرف!$E$3:$E$717)*1,('بيان العهد والتسويات'!$C240=المنصرف!$C$3:$C$717)*1,المنصرف!$G$3:$G$717)</f>
        <v>0</v>
      </c>
      <c r="CW240" s="160">
        <f>SUMPRODUCT((CV$3=المنصرف!$E$3:$E$717)*1,('بيان العهد والتسويات'!$C240=المنصرف!$C$3:$C$717)*1,المنصرف!$J$3:$J$717)</f>
        <v>0</v>
      </c>
      <c r="CX240" s="160">
        <f>SUMPRODUCT((CX$3=المنصرف!$E$3:$E$717)*1,('بيان العهد والتسويات'!$C240=المنصرف!$C$3:$C$717)*1,المنصرف!$G$3:$G$717)</f>
        <v>0</v>
      </c>
      <c r="CY240" s="160">
        <f>SUMPRODUCT((CX$3=المنصرف!$E$3:$E$717)*1,('بيان العهد والتسويات'!$C240=المنصرف!$C$3:$C$717)*1,المنصرف!$J$3:$J$717)</f>
        <v>0</v>
      </c>
      <c r="CZ240" s="160">
        <f>SUMPRODUCT((CZ$3=المنصرف!$E$3:$E$717)*1,('بيان العهد والتسويات'!$C240=المنصرف!$C$3:$C$717)*1,المنصرف!$G$3:$G$717)</f>
        <v>0</v>
      </c>
      <c r="DA240" s="160">
        <f>SUMPRODUCT((CZ$3=المنصرف!$E$3:$E$717)*1,('بيان العهد والتسويات'!$C240=المنصرف!$C$3:$C$717)*1,المنصرف!$J$3:$J$717)</f>
        <v>0</v>
      </c>
    </row>
    <row r="241" spans="3:105" ht="20.25" x14ac:dyDescent="0.15">
      <c r="C241" s="134">
        <v>46073</v>
      </c>
      <c r="D241" s="121">
        <f>SUMPRODUCT(($D$3=المنصرف!$E$3:$E$717)*1,('بيان العهد والتسويات'!$C241=المنصرف!$C$3:$C$717)*1,المنصرف!$G$3:$G$717)</f>
        <v>0</v>
      </c>
      <c r="E241" s="122">
        <f>SUMPRODUCT(($D$3=المنصرف!$E$3:$E$717)*1,('بيان العهد والتسويات'!$C241=المنصرف!$C$3:$C$717)*1,المنصرف!$J$3:$J$717)</f>
        <v>0</v>
      </c>
      <c r="F241" s="124">
        <f>SUMPRODUCT(($F$3=المنصرف!$E$3:$E$717)*1,('بيان العهد والتسويات'!$C241=المنصرف!$C$3:$C$717)*1,المنصرف!$G$3:$G$717)</f>
        <v>0</v>
      </c>
      <c r="G241" s="123">
        <f>SUMPRODUCT(($F$3=المنصرف!$E$3:$E$717)*1,('بيان العهد والتسويات'!$C241=المنصرف!$C$3:$C$717)*1,المنصرف!$J$3:$J$717)</f>
        <v>0</v>
      </c>
      <c r="H241" s="121">
        <f>SUMPRODUCT(($H$3=المنصرف!$E$3:$E$717)*1,('بيان العهد والتسويات'!$C241=المنصرف!$C$3:$C$717)*1,المنصرف!$G$3:$G$717)</f>
        <v>0</v>
      </c>
      <c r="I241" s="122">
        <f>SUMPRODUCT(($H$3=المنصرف!$E$3:$E$717)*1,('بيان العهد والتسويات'!$C241=المنصرف!$C$3:$C$717)*1,المنصرف!$J$3:$J$717)</f>
        <v>0</v>
      </c>
      <c r="J241" s="124">
        <f>SUMPRODUCT(($J$3=المنصرف!$E$3:$E$717)*1,('بيان العهد والتسويات'!$C241=المنصرف!$C$3:$C$717)*1,المنصرف!$G$3:$G$717)</f>
        <v>0</v>
      </c>
      <c r="K241" s="123">
        <f>SUMPRODUCT(($J$3=المنصرف!$E$3:$E$717)*1,('بيان العهد والتسويات'!$C241=المنصرف!$C$3:$C$717)*1,المنصرف!$J$3:$J$717)</f>
        <v>0</v>
      </c>
      <c r="L241" s="121">
        <f>SUMPRODUCT(($L$3=المنصرف!$E$3:$E$717)*1,('بيان العهد والتسويات'!$C241=المنصرف!$C$3:$C$717)*1,المنصرف!$G$3:$G$717)</f>
        <v>0</v>
      </c>
      <c r="M241" s="122">
        <f>SUMPRODUCT(($L$3=المنصرف!$E$3:$E$717)*1,('بيان العهد والتسويات'!$C241=المنصرف!$C$3:$C$717)*1,المنصرف!$J$3:$J$717)</f>
        <v>0</v>
      </c>
      <c r="N241" s="124">
        <f>SUMPRODUCT(($N$3=المنصرف!$E$3:$E$717)*1,('بيان العهد والتسويات'!$C241=المنصرف!$C$3:$C$717)*1,المنصرف!$G$3:$G$717)</f>
        <v>0</v>
      </c>
      <c r="O241" s="123">
        <f>SUMPRODUCT(($N$3=المنصرف!$E$3:$E$717)*1,('بيان العهد والتسويات'!$C241=المنصرف!$C$3:$C$717)*1,المنصرف!$J$3:$J$717)</f>
        <v>0</v>
      </c>
      <c r="P241" s="121">
        <f>SUMPRODUCT(($P$3=المنصرف!$E$3:$E$717)*1,('بيان العهد والتسويات'!$C241=المنصرف!$C$3:$C$717)*1,المنصرف!$G$3:$G$717)</f>
        <v>0</v>
      </c>
      <c r="Q241" s="122">
        <f>SUMPRODUCT(($P$3=المنصرف!$E$3:$E$717)*1,('بيان العهد والتسويات'!$C241=المنصرف!$C$3:$C$717)*1,المنصرف!$J$3:$J$717)</f>
        <v>0</v>
      </c>
      <c r="R241" s="124">
        <f>SUMPRODUCT(($R$3=المنصرف!$E$3:$E$717)*1,('بيان العهد والتسويات'!$C241=المنصرف!$C$3:$C$717)*1,المنصرف!$G$3:$G$717)</f>
        <v>0</v>
      </c>
      <c r="S241" s="123">
        <f>SUMPRODUCT(($R$3=المنصرف!$E$3:$E$717)*1,('بيان العهد والتسويات'!$C241=المنصرف!$C$3:$C$717)*1,المنصرف!$J$3:$J$717)</f>
        <v>0</v>
      </c>
      <c r="T241" s="121">
        <f>SUMPRODUCT(($T$3=المنصرف!$E$3:$E$717)*1,('بيان العهد والتسويات'!$C241=المنصرف!$C$3:$C$717)*1,المنصرف!$G$3:$G$717)</f>
        <v>0</v>
      </c>
      <c r="U241" s="122">
        <f>SUMPRODUCT(($T$3=المنصرف!$E$3:$E$717)*1,('بيان العهد والتسويات'!$C241=المنصرف!$C$3:$C$717)*1,المنصرف!$J$3:$J$717)</f>
        <v>0</v>
      </c>
      <c r="V241" s="124">
        <f>SUMPRODUCT(($V$3=المنصرف!$E$3:$E$717)*1,('بيان العهد والتسويات'!$C241=المنصرف!$C$3:$C$717)*1,المنصرف!$G$3:$G$717)</f>
        <v>0</v>
      </c>
      <c r="W241" s="123">
        <f>SUMPRODUCT(($V$3=المنصرف!$E$3:$E$717)*1,('بيان العهد والتسويات'!$C241=المنصرف!$C$3:$C$717)*1,المنصرف!$J$3:$J$717)</f>
        <v>0</v>
      </c>
      <c r="X241" s="121">
        <f>SUMPRODUCT(($X$3=المنصرف!$E$3:$E$717)*1,('بيان العهد والتسويات'!$C241=المنصرف!$C$3:$C$717)*1,المنصرف!$G$3:$G$717)</f>
        <v>0</v>
      </c>
      <c r="Y241" s="122">
        <f>SUMPRODUCT(($X$3=المنصرف!$E$3:$E$717)*1,('بيان العهد والتسويات'!$C241=المنصرف!$C$3:$C$717)*1,المنصرف!$J$3:$J$717)</f>
        <v>0</v>
      </c>
      <c r="Z241" s="124">
        <f>SUMPRODUCT(($Z$3=المنصرف!$E$3:$E$717)*1,('بيان العهد والتسويات'!$C241=المنصرف!$C$3:$C$717)*1,المنصرف!$G$3:$G$717)</f>
        <v>0</v>
      </c>
      <c r="AA241" s="123">
        <f>SUMPRODUCT(($Z$3=المنصرف!$E$3:$E$717)*1,('بيان العهد والتسويات'!$C241=المنصرف!$C$3:$C$717)*1,المنصرف!$J$3:$J$717)</f>
        <v>0</v>
      </c>
      <c r="AB241" s="121">
        <f>SUMPRODUCT(($AB$3=المنصرف!$E$3:$E$717)*1,('بيان العهد والتسويات'!$C241=المنصرف!$C$3:$C$717)*1,المنصرف!$G$3:$G$717)</f>
        <v>0</v>
      </c>
      <c r="AC241" s="122">
        <f>SUMPRODUCT(($AB$3=المنصرف!$E$3:$E$717)*1,('بيان العهد والتسويات'!$C241=المنصرف!$C$3:$C$717)*1,المنصرف!$J$3:$J$717)</f>
        <v>0</v>
      </c>
      <c r="AD241" s="124">
        <f>SUMPRODUCT(($AD$3=المنصرف!$E$3:$E$717)*1,('بيان العهد والتسويات'!$C241=المنصرف!$C$3:$C$717)*1,المنصرف!$G$3:$G$717)</f>
        <v>0</v>
      </c>
      <c r="AE241" s="123">
        <f>SUMPRODUCT(($AD$3=المنصرف!$E$3:$E$717)*1,('بيان العهد والتسويات'!$C241=المنصرف!$C$3:$C$717)*1,المنصرف!$J$3:$J$717)</f>
        <v>0</v>
      </c>
      <c r="AF241" s="121">
        <f>SUMPRODUCT(($AF$3=المنصرف!$E$3:$E$717)*1,('بيان العهد والتسويات'!$C241=المنصرف!$C$3:$C$717)*1,المنصرف!$G$3:$G$717)</f>
        <v>0</v>
      </c>
      <c r="AG241" s="122">
        <f>SUMPRODUCT(($AF$3=المنصرف!$E$3:$E$717)*1,('بيان العهد والتسويات'!$C241=المنصرف!$C$3:$C$717)*1,المنصرف!$J$3:$J$717)</f>
        <v>0</v>
      </c>
      <c r="AH241" s="124">
        <f>SUMPRODUCT(($AH$3=المنصرف!$E$3:$E$717)*1,('بيان العهد والتسويات'!$C241=المنصرف!$C$3:$C$717)*1,المنصرف!$G$3:$G$717)</f>
        <v>0</v>
      </c>
      <c r="AI241" s="123">
        <f>SUMPRODUCT(($AH$3=المنصرف!$E$3:$E$717)*1,('بيان العهد والتسويات'!$C241=المنصرف!$C$3:$C$717)*1,المنصرف!$J$3:$J$717)</f>
        <v>0</v>
      </c>
      <c r="AJ241" s="145">
        <f>SUMPRODUCT((AJ$3=المنصرف!$E$3:$E$717)*1,('بيان العهد والتسويات'!$C241=المنصرف!$C$3:$C$717)*1,المنصرف!$G$3:$G$717)</f>
        <v>0</v>
      </c>
      <c r="AK241" s="145">
        <f>SUMPRODUCT((AJ$3=المنصرف!$E$3:$E$717)*1,('بيان العهد والتسويات'!$C241=المنصرف!$C$3:$C$717)*1,المنصرف!$J$3:$J$717)</f>
        <v>0</v>
      </c>
      <c r="AL241" s="161">
        <f>SUMPRODUCT((AL$3=المنصرف!$E$3:$E$717)*1,('بيان العهد والتسويات'!$C241=المنصرف!$C$3:$C$717)*1,المنصرف!$G$3:$G$717)</f>
        <v>0</v>
      </c>
      <c r="AM241" s="161">
        <f>SUMPRODUCT((AL$3=المنصرف!$E$3:$E$717)*1,('بيان العهد والتسويات'!$C241=المنصرف!$C$3:$C$717)*1,المنصرف!$J$3:$J$717)</f>
        <v>0</v>
      </c>
      <c r="AN241" s="160">
        <f>SUMPRODUCT((AN$3=المنصرف!$E$3:$E$717)*1,('بيان العهد والتسويات'!$C241=المنصرف!$C$3:$C$717)*1,المنصرف!$G$3:$G$717)</f>
        <v>0</v>
      </c>
      <c r="AO241" s="160">
        <f>SUMPRODUCT((AN$3=المنصرف!$E$3:$E$717)*1,('بيان العهد والتسويات'!$C241=المنصرف!$C$3:$C$717)*1,المنصرف!$J$3:$J$717)</f>
        <v>0</v>
      </c>
      <c r="AP241" s="160">
        <f>SUMPRODUCT((AP$3=المنصرف!$E$3:$E$717)*1,('بيان العهد والتسويات'!$C241=المنصرف!$C$3:$C$717)*1,المنصرف!$G$3:$G$717)</f>
        <v>0</v>
      </c>
      <c r="AQ241" s="160">
        <f>SUMPRODUCT((AP$3=المنصرف!$E$3:$E$717)*1,('بيان العهد والتسويات'!$C241=المنصرف!$C$3:$C$717)*1,المنصرف!$J$3:$J$717)</f>
        <v>0</v>
      </c>
      <c r="AR241" s="160">
        <f>SUMPRODUCT((AR$3=المنصرف!$E$3:$E$717)*1,('بيان العهد والتسويات'!$C241=المنصرف!$C$3:$C$717)*1,المنصرف!$G$3:$G$717)</f>
        <v>0</v>
      </c>
      <c r="AS241" s="160">
        <f>SUMPRODUCT((AR$3=المنصرف!$E$3:$E$717)*1,('بيان العهد والتسويات'!$C241=المنصرف!$C$3:$C$717)*1,المنصرف!$J$3:$J$717)</f>
        <v>0</v>
      </c>
      <c r="AT241" s="160">
        <f>SUMPRODUCT((AT$3=المنصرف!$E$3:$E$717)*1,('بيان العهد والتسويات'!$C241=المنصرف!$C$3:$C$717)*1,المنصرف!$G$3:$G$717)</f>
        <v>0</v>
      </c>
      <c r="AU241" s="160">
        <f>SUMPRODUCT((AT$3=المنصرف!$E$3:$E$717)*1,('بيان العهد والتسويات'!$C241=المنصرف!$C$3:$C$717)*1,المنصرف!$J$3:$J$717)</f>
        <v>0</v>
      </c>
      <c r="AV241" s="160">
        <f>SUMPRODUCT((AV$3=المنصرف!$E$3:$E$717)*1,('بيان العهد والتسويات'!$C241=المنصرف!$C$3:$C$717)*1,المنصرف!$G$3:$G$717)</f>
        <v>0</v>
      </c>
      <c r="AW241" s="160">
        <f>SUMPRODUCT((AV$3=المنصرف!$E$3:$E$717)*1,('بيان العهد والتسويات'!$C241=المنصرف!$C$3:$C$717)*1,المنصرف!$J$3:$J$717)</f>
        <v>0</v>
      </c>
      <c r="AX241" s="160">
        <f>SUMPRODUCT((AX$3=المنصرف!$E$3:$E$717)*1,('بيان العهد والتسويات'!$C241=المنصرف!$C$3:$C$717)*1,المنصرف!$G$3:$G$717)</f>
        <v>0</v>
      </c>
      <c r="AY241" s="160">
        <f>SUMPRODUCT((AX$3=المنصرف!$E$3:$E$717)*1,('بيان العهد والتسويات'!$C241=المنصرف!$C$3:$C$717)*1,المنصرف!$J$3:$J$717)</f>
        <v>0</v>
      </c>
      <c r="AZ241" s="160">
        <f>SUMPRODUCT((AZ$3=المنصرف!$E$3:$E$717)*1,('بيان العهد والتسويات'!$C241=المنصرف!$C$3:$C$717)*1,المنصرف!$G$3:$G$717)</f>
        <v>0</v>
      </c>
      <c r="BA241" s="160">
        <f>SUMPRODUCT((AZ$3=المنصرف!$E$3:$E$717)*1,('بيان العهد والتسويات'!$C241=المنصرف!$C$3:$C$717)*1,المنصرف!$J$3:$J$717)</f>
        <v>0</v>
      </c>
      <c r="BB241" s="160">
        <f>SUMPRODUCT((BB$3=المنصرف!$E$3:$E$717)*1,('بيان العهد والتسويات'!$C241=المنصرف!$C$3:$C$717)*1,المنصرف!$G$3:$G$717)</f>
        <v>0</v>
      </c>
      <c r="BC241" s="160">
        <f>SUMPRODUCT((BB$3=المنصرف!$E$3:$E$717)*1,('بيان العهد والتسويات'!$C241=المنصرف!$C$3:$C$717)*1,المنصرف!$J$3:$J$717)</f>
        <v>0</v>
      </c>
      <c r="BD241" s="160">
        <f>SUMPRODUCT((BD$3=المنصرف!$E$3:$E$717)*1,('بيان العهد والتسويات'!$C241=المنصرف!$C$3:$C$717)*1,المنصرف!$G$3:$G$717)</f>
        <v>0</v>
      </c>
      <c r="BE241" s="160">
        <f>SUMPRODUCT((BD$3=المنصرف!$E$3:$E$717)*1,('بيان العهد والتسويات'!$C241=المنصرف!$C$3:$C$717)*1,المنصرف!$J$3:$J$717)</f>
        <v>0</v>
      </c>
      <c r="BF241" s="160">
        <f>SUMPRODUCT((BF$3=المنصرف!$E$3:$E$717)*1,('بيان العهد والتسويات'!$C241=المنصرف!$C$3:$C$717)*1,المنصرف!$G$3:$G$717)</f>
        <v>0</v>
      </c>
      <c r="BG241" s="160">
        <f>SUMPRODUCT((BF$3=المنصرف!$E$3:$E$717)*1,('بيان العهد والتسويات'!$C241=المنصرف!$C$3:$C$717)*1,المنصرف!$J$3:$J$717)</f>
        <v>0</v>
      </c>
      <c r="BH241" s="160">
        <f>SUMPRODUCT((BH$3=المنصرف!$E$3:$E$717)*1,('بيان العهد والتسويات'!$C241=المنصرف!$C$3:$C$717)*1,المنصرف!$G$3:$G$717)</f>
        <v>0</v>
      </c>
      <c r="BI241" s="160">
        <f>SUMPRODUCT((BH$3=المنصرف!$E$3:$E$717)*1,('بيان العهد والتسويات'!$C241=المنصرف!$C$3:$C$717)*1,المنصرف!$J$3:$J$717)</f>
        <v>0</v>
      </c>
      <c r="BJ241" s="160">
        <f>SUMPRODUCT((BJ$3=المنصرف!$E$3:$E$717)*1,('بيان العهد والتسويات'!$C241=المنصرف!$C$3:$C$717)*1,المنصرف!$G$3:$G$717)</f>
        <v>0</v>
      </c>
      <c r="BK241" s="160">
        <f>SUMPRODUCT((BJ$3=المنصرف!$E$3:$E$717)*1,('بيان العهد والتسويات'!$C241=المنصرف!$C$3:$C$717)*1,المنصرف!$J$3:$J$717)</f>
        <v>0</v>
      </c>
      <c r="BL241" s="160">
        <f>SUMPRODUCT((BL$3=المنصرف!$E$3:$E$717)*1,('بيان العهد والتسويات'!$C241=المنصرف!$C$3:$C$717)*1,المنصرف!$G$3:$G$717)</f>
        <v>0</v>
      </c>
      <c r="BM241" s="160">
        <f>SUMPRODUCT((BL$3=المنصرف!$E$3:$E$717)*1,('بيان العهد والتسويات'!$C241=المنصرف!$C$3:$C$717)*1,المنصرف!$J$3:$J$717)</f>
        <v>0</v>
      </c>
      <c r="BN241" s="160">
        <f>SUMPRODUCT((BN$3=المنصرف!$E$3:$E$717)*1,('بيان العهد والتسويات'!$C241=المنصرف!$C$3:$C$717)*1,المنصرف!$G$3:$G$717)</f>
        <v>0</v>
      </c>
      <c r="BO241" s="160">
        <f>SUMPRODUCT((BN$3=المنصرف!$E$3:$E$717)*1,('بيان العهد والتسويات'!$C241=المنصرف!$C$3:$C$717)*1,المنصرف!$J$3:$J$717)</f>
        <v>0</v>
      </c>
      <c r="BP241" s="160">
        <f>SUMPRODUCT((BP$3=المنصرف!$E$3:$E$717)*1,('بيان العهد والتسويات'!$C241=المنصرف!$C$3:$C$717)*1,المنصرف!$G$3:$G$717)</f>
        <v>0</v>
      </c>
      <c r="BQ241" s="160">
        <f>SUMPRODUCT((BP$3=المنصرف!$E$3:$E$717)*1,('بيان العهد والتسويات'!$C241=المنصرف!$C$3:$C$717)*1,المنصرف!$J$3:$J$717)</f>
        <v>0</v>
      </c>
      <c r="BR241" s="160">
        <f>SUMPRODUCT((BR$3=المنصرف!$E$3:$E$717)*1,('بيان العهد والتسويات'!$C241=المنصرف!$C$3:$C$717)*1,المنصرف!$G$3:$G$717)</f>
        <v>0</v>
      </c>
      <c r="BS241" s="160">
        <f>SUMPRODUCT((BR$3=المنصرف!$E$3:$E$717)*1,('بيان العهد والتسويات'!$C241=المنصرف!$C$3:$C$717)*1,المنصرف!$J$3:$J$717)</f>
        <v>0</v>
      </c>
      <c r="BT241" s="160">
        <f>SUMPRODUCT((BT$3=المنصرف!$E$3:$E$717)*1,('بيان العهد والتسويات'!$C241=المنصرف!$C$3:$C$717)*1,المنصرف!$G$3:$G$717)</f>
        <v>0</v>
      </c>
      <c r="BU241" s="160">
        <f>SUMPRODUCT((BT$3=المنصرف!$E$3:$E$717)*1,('بيان العهد والتسويات'!$C241=المنصرف!$C$3:$C$717)*1,المنصرف!$J$3:$J$717)</f>
        <v>0</v>
      </c>
      <c r="BV241" s="160">
        <f>SUMPRODUCT((BV$3=المنصرف!$E$3:$E$717)*1,('بيان العهد والتسويات'!$C241=المنصرف!$C$3:$C$717)*1,المنصرف!$G$3:$G$717)</f>
        <v>0</v>
      </c>
      <c r="BW241" s="160">
        <f>SUMPRODUCT((BV$3=المنصرف!$E$3:$E$717)*1,('بيان العهد والتسويات'!$C241=المنصرف!$C$3:$C$717)*1,المنصرف!$J$3:$J$717)</f>
        <v>0</v>
      </c>
      <c r="BX241" s="160">
        <f>SUMPRODUCT((BX$3=المنصرف!$E$3:$E$717)*1,('بيان العهد والتسويات'!$C241=المنصرف!$C$3:$C$717)*1,المنصرف!$G$3:$G$717)</f>
        <v>0</v>
      </c>
      <c r="BY241" s="160">
        <f>SUMPRODUCT((BX$3=المنصرف!$E$3:$E$717)*1,('بيان العهد والتسويات'!$C241=المنصرف!$C$3:$C$717)*1,المنصرف!$J$3:$J$717)</f>
        <v>0</v>
      </c>
      <c r="BZ241" s="160">
        <f>SUMPRODUCT((BZ$3=المنصرف!$E$3:$E$717)*1,('بيان العهد والتسويات'!$C241=المنصرف!$C$3:$C$717)*1,المنصرف!$G$3:$G$717)</f>
        <v>0</v>
      </c>
      <c r="CA241" s="160">
        <f>SUMPRODUCT((BZ$3=المنصرف!$E$3:$E$717)*1,('بيان العهد والتسويات'!$C241=المنصرف!$C$3:$C$717)*1,المنصرف!$J$3:$J$717)</f>
        <v>0</v>
      </c>
      <c r="CB241" s="160">
        <f>SUMPRODUCT((CB$3=المنصرف!$E$3:$E$717)*1,('بيان العهد والتسويات'!$C241=المنصرف!$C$3:$C$717)*1,المنصرف!$G$3:$G$717)</f>
        <v>0</v>
      </c>
      <c r="CC241" s="160">
        <f>SUMPRODUCT((CB$3=المنصرف!$E$3:$E$717)*1,('بيان العهد والتسويات'!$C241=المنصرف!$C$3:$C$717)*1,المنصرف!$J$3:$J$717)</f>
        <v>0</v>
      </c>
      <c r="CD241" s="160">
        <f>SUMPRODUCT((CD$3=المنصرف!$E$3:$E$717)*1,('بيان العهد والتسويات'!$C241=المنصرف!$C$3:$C$717)*1,المنصرف!$G$3:$G$717)</f>
        <v>0</v>
      </c>
      <c r="CE241" s="160">
        <f>SUMPRODUCT((CD$3=المنصرف!$E$3:$E$717)*1,('بيان العهد والتسويات'!$C241=المنصرف!$C$3:$C$717)*1,المنصرف!$J$3:$J$717)</f>
        <v>0</v>
      </c>
      <c r="CF241" s="160">
        <f>SUMPRODUCT((CF$3=المنصرف!$E$3:$E$717)*1,('بيان العهد والتسويات'!$C241=المنصرف!$C$3:$C$717)*1,المنصرف!$G$3:$G$717)</f>
        <v>0</v>
      </c>
      <c r="CG241" s="160">
        <f>SUMPRODUCT((CF$3=المنصرف!$E$3:$E$717)*1,('بيان العهد والتسويات'!$C241=المنصرف!$C$3:$C$717)*1,المنصرف!$J$3:$J$717)</f>
        <v>0</v>
      </c>
      <c r="CH241" s="160">
        <f>SUMPRODUCT((CH$3=المنصرف!$E$3:$E$717)*1,('بيان العهد والتسويات'!$C241=المنصرف!$C$3:$C$717)*1,المنصرف!$G$3:$G$717)</f>
        <v>0</v>
      </c>
      <c r="CI241" s="160">
        <f>SUMPRODUCT((CH$3=المنصرف!$E$3:$E$717)*1,('بيان العهد والتسويات'!$C241=المنصرف!$C$3:$C$717)*1,المنصرف!$J$3:$J$717)</f>
        <v>0</v>
      </c>
      <c r="CJ241" s="160">
        <f>SUMPRODUCT((CJ$3=المنصرف!$E$3:$E$717)*1,('بيان العهد والتسويات'!$C241=المنصرف!$C$3:$C$717)*1,المنصرف!$G$3:$G$717)</f>
        <v>0</v>
      </c>
      <c r="CK241" s="160">
        <f>SUMPRODUCT((CJ$3=المنصرف!$E$3:$E$717)*1,('بيان العهد والتسويات'!$C241=المنصرف!$C$3:$C$717)*1,المنصرف!$J$3:$J$717)</f>
        <v>0</v>
      </c>
      <c r="CL241" s="160">
        <f>SUMPRODUCT((CL$3=المنصرف!$E$3:$E$717)*1,('بيان العهد والتسويات'!$C241=المنصرف!$C$3:$C$717)*1,المنصرف!$G$3:$G$717)</f>
        <v>0</v>
      </c>
      <c r="CM241" s="160">
        <f>SUMPRODUCT((CL$3=المنصرف!$E$3:$E$717)*1,('بيان العهد والتسويات'!$C241=المنصرف!$C$3:$C$717)*1,المنصرف!$J$3:$J$717)</f>
        <v>0</v>
      </c>
      <c r="CN241" s="160">
        <f>SUMPRODUCT((CN$3=المنصرف!$E$3:$E$717)*1,('بيان العهد والتسويات'!$C241=المنصرف!$C$3:$C$717)*1,المنصرف!$G$3:$G$717)</f>
        <v>0</v>
      </c>
      <c r="CO241" s="160">
        <f>SUMPRODUCT((CN$3=المنصرف!$E$3:$E$717)*1,('بيان العهد والتسويات'!$C241=المنصرف!$C$3:$C$717)*1,المنصرف!$J$3:$J$717)</f>
        <v>0</v>
      </c>
      <c r="CP241" s="160">
        <f>SUMPRODUCT((CP$3=المنصرف!$E$3:$E$717)*1,('بيان العهد والتسويات'!$C241=المنصرف!$C$3:$C$717)*1,المنصرف!$G$3:$G$717)</f>
        <v>0</v>
      </c>
      <c r="CQ241" s="160">
        <f>SUMPRODUCT((CP$3=المنصرف!$E$3:$E$717)*1,('بيان العهد والتسويات'!$C241=المنصرف!$C$3:$C$717)*1,المنصرف!$J$3:$J$717)</f>
        <v>0</v>
      </c>
      <c r="CR241" s="160">
        <f>SUMPRODUCT((CR$3=المنصرف!$E$3:$E$717)*1,('بيان العهد والتسويات'!$C241=المنصرف!$C$3:$C$717)*1,المنصرف!$G$3:$G$717)</f>
        <v>0</v>
      </c>
      <c r="CS241" s="160">
        <f>SUMPRODUCT((CR$3=المنصرف!$E$3:$E$717)*1,('بيان العهد والتسويات'!$C241=المنصرف!$C$3:$C$717)*1,المنصرف!$J$3:$J$717)</f>
        <v>0</v>
      </c>
      <c r="CT241" s="160">
        <f>SUMPRODUCT((CT$3=المنصرف!$E$3:$E$717)*1,('بيان العهد والتسويات'!$C241=المنصرف!$C$3:$C$717)*1,المنصرف!$G$3:$G$717)</f>
        <v>0</v>
      </c>
      <c r="CU241" s="160">
        <f>SUMPRODUCT((CT$3=المنصرف!$E$3:$E$717)*1,('بيان العهد والتسويات'!$C241=المنصرف!$C$3:$C$717)*1,المنصرف!$J$3:$J$717)</f>
        <v>0</v>
      </c>
      <c r="CV241" s="160">
        <f>SUMPRODUCT((CV$3=المنصرف!$E$3:$E$717)*1,('بيان العهد والتسويات'!$C241=المنصرف!$C$3:$C$717)*1,المنصرف!$G$3:$G$717)</f>
        <v>0</v>
      </c>
      <c r="CW241" s="160">
        <f>SUMPRODUCT((CV$3=المنصرف!$E$3:$E$717)*1,('بيان العهد والتسويات'!$C241=المنصرف!$C$3:$C$717)*1,المنصرف!$J$3:$J$717)</f>
        <v>0</v>
      </c>
      <c r="CX241" s="160">
        <f>SUMPRODUCT((CX$3=المنصرف!$E$3:$E$717)*1,('بيان العهد والتسويات'!$C241=المنصرف!$C$3:$C$717)*1,المنصرف!$G$3:$G$717)</f>
        <v>0</v>
      </c>
      <c r="CY241" s="160">
        <f>SUMPRODUCT((CX$3=المنصرف!$E$3:$E$717)*1,('بيان العهد والتسويات'!$C241=المنصرف!$C$3:$C$717)*1,المنصرف!$J$3:$J$717)</f>
        <v>0</v>
      </c>
      <c r="CZ241" s="160">
        <f>SUMPRODUCT((CZ$3=المنصرف!$E$3:$E$717)*1,('بيان العهد والتسويات'!$C241=المنصرف!$C$3:$C$717)*1,المنصرف!$G$3:$G$717)</f>
        <v>0</v>
      </c>
      <c r="DA241" s="160">
        <f>SUMPRODUCT((CZ$3=المنصرف!$E$3:$E$717)*1,('بيان العهد والتسويات'!$C241=المنصرف!$C$3:$C$717)*1,المنصرف!$J$3:$J$717)</f>
        <v>0</v>
      </c>
    </row>
    <row r="242" spans="3:105" ht="20.25" x14ac:dyDescent="0.15">
      <c r="C242" s="134">
        <v>46074</v>
      </c>
      <c r="D242" s="121">
        <f>SUMPRODUCT(($D$3=المنصرف!$E$3:$E$717)*1,('بيان العهد والتسويات'!$C242=المنصرف!$C$3:$C$717)*1,المنصرف!$G$3:$G$717)</f>
        <v>0</v>
      </c>
      <c r="E242" s="122">
        <f>SUMPRODUCT(($D$3=المنصرف!$E$3:$E$717)*1,('بيان العهد والتسويات'!$C242=المنصرف!$C$3:$C$717)*1,المنصرف!$J$3:$J$717)</f>
        <v>0</v>
      </c>
      <c r="F242" s="124">
        <f>SUMPRODUCT(($F$3=المنصرف!$E$3:$E$717)*1,('بيان العهد والتسويات'!$C242=المنصرف!$C$3:$C$717)*1,المنصرف!$G$3:$G$717)</f>
        <v>0</v>
      </c>
      <c r="G242" s="123">
        <f>SUMPRODUCT(($F$3=المنصرف!$E$3:$E$717)*1,('بيان العهد والتسويات'!$C242=المنصرف!$C$3:$C$717)*1,المنصرف!$J$3:$J$717)</f>
        <v>0</v>
      </c>
      <c r="H242" s="121">
        <f>SUMPRODUCT(($H$3=المنصرف!$E$3:$E$717)*1,('بيان العهد والتسويات'!$C242=المنصرف!$C$3:$C$717)*1,المنصرف!$G$3:$G$717)</f>
        <v>0</v>
      </c>
      <c r="I242" s="122">
        <f>SUMPRODUCT(($H$3=المنصرف!$E$3:$E$717)*1,('بيان العهد والتسويات'!$C242=المنصرف!$C$3:$C$717)*1,المنصرف!$J$3:$J$717)</f>
        <v>0</v>
      </c>
      <c r="J242" s="124">
        <f>SUMPRODUCT(($J$3=المنصرف!$E$3:$E$717)*1,('بيان العهد والتسويات'!$C242=المنصرف!$C$3:$C$717)*1,المنصرف!$G$3:$G$717)</f>
        <v>0</v>
      </c>
      <c r="K242" s="123">
        <f>SUMPRODUCT(($J$3=المنصرف!$E$3:$E$717)*1,('بيان العهد والتسويات'!$C242=المنصرف!$C$3:$C$717)*1,المنصرف!$J$3:$J$717)</f>
        <v>0</v>
      </c>
      <c r="L242" s="121">
        <f>SUMPRODUCT(($L$3=المنصرف!$E$3:$E$717)*1,('بيان العهد والتسويات'!$C242=المنصرف!$C$3:$C$717)*1,المنصرف!$G$3:$G$717)</f>
        <v>0</v>
      </c>
      <c r="M242" s="122">
        <f>SUMPRODUCT(($L$3=المنصرف!$E$3:$E$717)*1,('بيان العهد والتسويات'!$C242=المنصرف!$C$3:$C$717)*1,المنصرف!$J$3:$J$717)</f>
        <v>0</v>
      </c>
      <c r="N242" s="124">
        <f>SUMPRODUCT(($N$3=المنصرف!$E$3:$E$717)*1,('بيان العهد والتسويات'!$C242=المنصرف!$C$3:$C$717)*1,المنصرف!$G$3:$G$717)</f>
        <v>0</v>
      </c>
      <c r="O242" s="123">
        <f>SUMPRODUCT(($N$3=المنصرف!$E$3:$E$717)*1,('بيان العهد والتسويات'!$C242=المنصرف!$C$3:$C$717)*1,المنصرف!$J$3:$J$717)</f>
        <v>0</v>
      </c>
      <c r="P242" s="121">
        <f>SUMPRODUCT(($P$3=المنصرف!$E$3:$E$717)*1,('بيان العهد والتسويات'!$C242=المنصرف!$C$3:$C$717)*1,المنصرف!$G$3:$G$717)</f>
        <v>0</v>
      </c>
      <c r="Q242" s="122">
        <f>SUMPRODUCT(($P$3=المنصرف!$E$3:$E$717)*1,('بيان العهد والتسويات'!$C242=المنصرف!$C$3:$C$717)*1,المنصرف!$J$3:$J$717)</f>
        <v>0</v>
      </c>
      <c r="R242" s="124">
        <f>SUMPRODUCT(($R$3=المنصرف!$E$3:$E$717)*1,('بيان العهد والتسويات'!$C242=المنصرف!$C$3:$C$717)*1,المنصرف!$G$3:$G$717)</f>
        <v>0</v>
      </c>
      <c r="S242" s="123">
        <f>SUMPRODUCT(($R$3=المنصرف!$E$3:$E$717)*1,('بيان العهد والتسويات'!$C242=المنصرف!$C$3:$C$717)*1,المنصرف!$J$3:$J$717)</f>
        <v>0</v>
      </c>
      <c r="T242" s="121">
        <f>SUMPRODUCT(($T$3=المنصرف!$E$3:$E$717)*1,('بيان العهد والتسويات'!$C242=المنصرف!$C$3:$C$717)*1,المنصرف!$G$3:$G$717)</f>
        <v>0</v>
      </c>
      <c r="U242" s="122">
        <f>SUMPRODUCT(($T$3=المنصرف!$E$3:$E$717)*1,('بيان العهد والتسويات'!$C242=المنصرف!$C$3:$C$717)*1,المنصرف!$J$3:$J$717)</f>
        <v>0</v>
      </c>
      <c r="V242" s="124">
        <f>SUMPRODUCT(($V$3=المنصرف!$E$3:$E$717)*1,('بيان العهد والتسويات'!$C242=المنصرف!$C$3:$C$717)*1,المنصرف!$G$3:$G$717)</f>
        <v>0</v>
      </c>
      <c r="W242" s="123">
        <f>SUMPRODUCT(($V$3=المنصرف!$E$3:$E$717)*1,('بيان العهد والتسويات'!$C242=المنصرف!$C$3:$C$717)*1,المنصرف!$J$3:$J$717)</f>
        <v>0</v>
      </c>
      <c r="X242" s="121">
        <f>SUMPRODUCT(($X$3=المنصرف!$E$3:$E$717)*1,('بيان العهد والتسويات'!$C242=المنصرف!$C$3:$C$717)*1,المنصرف!$G$3:$G$717)</f>
        <v>0</v>
      </c>
      <c r="Y242" s="122">
        <f>SUMPRODUCT(($X$3=المنصرف!$E$3:$E$717)*1,('بيان العهد والتسويات'!$C242=المنصرف!$C$3:$C$717)*1,المنصرف!$J$3:$J$717)</f>
        <v>0</v>
      </c>
      <c r="Z242" s="124">
        <f>SUMPRODUCT(($Z$3=المنصرف!$E$3:$E$717)*1,('بيان العهد والتسويات'!$C242=المنصرف!$C$3:$C$717)*1,المنصرف!$G$3:$G$717)</f>
        <v>0</v>
      </c>
      <c r="AA242" s="123">
        <f>SUMPRODUCT(($Z$3=المنصرف!$E$3:$E$717)*1,('بيان العهد والتسويات'!$C242=المنصرف!$C$3:$C$717)*1,المنصرف!$J$3:$J$717)</f>
        <v>0</v>
      </c>
      <c r="AB242" s="121">
        <f>SUMPRODUCT(($AB$3=المنصرف!$E$3:$E$717)*1,('بيان العهد والتسويات'!$C242=المنصرف!$C$3:$C$717)*1,المنصرف!$G$3:$G$717)</f>
        <v>0</v>
      </c>
      <c r="AC242" s="122">
        <f>SUMPRODUCT(($AB$3=المنصرف!$E$3:$E$717)*1,('بيان العهد والتسويات'!$C242=المنصرف!$C$3:$C$717)*1,المنصرف!$J$3:$J$717)</f>
        <v>0</v>
      </c>
      <c r="AD242" s="124">
        <f>SUMPRODUCT(($AD$3=المنصرف!$E$3:$E$717)*1,('بيان العهد والتسويات'!$C242=المنصرف!$C$3:$C$717)*1,المنصرف!$G$3:$G$717)</f>
        <v>0</v>
      </c>
      <c r="AE242" s="123">
        <f>SUMPRODUCT(($AD$3=المنصرف!$E$3:$E$717)*1,('بيان العهد والتسويات'!$C242=المنصرف!$C$3:$C$717)*1,المنصرف!$J$3:$J$717)</f>
        <v>0</v>
      </c>
      <c r="AF242" s="121">
        <f>SUMPRODUCT(($AF$3=المنصرف!$E$3:$E$717)*1,('بيان العهد والتسويات'!$C242=المنصرف!$C$3:$C$717)*1,المنصرف!$G$3:$G$717)</f>
        <v>0</v>
      </c>
      <c r="AG242" s="122">
        <f>SUMPRODUCT(($AF$3=المنصرف!$E$3:$E$717)*1,('بيان العهد والتسويات'!$C242=المنصرف!$C$3:$C$717)*1,المنصرف!$J$3:$J$717)</f>
        <v>0</v>
      </c>
      <c r="AH242" s="124">
        <f>SUMPRODUCT(($AH$3=المنصرف!$E$3:$E$717)*1,('بيان العهد والتسويات'!$C242=المنصرف!$C$3:$C$717)*1,المنصرف!$G$3:$G$717)</f>
        <v>0</v>
      </c>
      <c r="AI242" s="123">
        <f>SUMPRODUCT(($AH$3=المنصرف!$E$3:$E$717)*1,('بيان العهد والتسويات'!$C242=المنصرف!$C$3:$C$717)*1,المنصرف!$J$3:$J$717)</f>
        <v>0</v>
      </c>
      <c r="AJ242" s="145">
        <f>SUMPRODUCT((AJ$3=المنصرف!$E$3:$E$717)*1,('بيان العهد والتسويات'!$C242=المنصرف!$C$3:$C$717)*1,المنصرف!$G$3:$G$717)</f>
        <v>0</v>
      </c>
      <c r="AK242" s="145">
        <f>SUMPRODUCT((AJ$3=المنصرف!$E$3:$E$717)*1,('بيان العهد والتسويات'!$C242=المنصرف!$C$3:$C$717)*1,المنصرف!$J$3:$J$717)</f>
        <v>0</v>
      </c>
      <c r="AL242" s="161">
        <f>SUMPRODUCT((AL$3=المنصرف!$E$3:$E$717)*1,('بيان العهد والتسويات'!$C242=المنصرف!$C$3:$C$717)*1,المنصرف!$G$3:$G$717)</f>
        <v>0</v>
      </c>
      <c r="AM242" s="161">
        <f>SUMPRODUCT((AL$3=المنصرف!$E$3:$E$717)*1,('بيان العهد والتسويات'!$C242=المنصرف!$C$3:$C$717)*1,المنصرف!$J$3:$J$717)</f>
        <v>0</v>
      </c>
      <c r="AN242" s="160">
        <f>SUMPRODUCT((AN$3=المنصرف!$E$3:$E$717)*1,('بيان العهد والتسويات'!$C242=المنصرف!$C$3:$C$717)*1,المنصرف!$G$3:$G$717)</f>
        <v>0</v>
      </c>
      <c r="AO242" s="160">
        <f>SUMPRODUCT((AN$3=المنصرف!$E$3:$E$717)*1,('بيان العهد والتسويات'!$C242=المنصرف!$C$3:$C$717)*1,المنصرف!$J$3:$J$717)</f>
        <v>0</v>
      </c>
      <c r="AP242" s="160">
        <f>SUMPRODUCT((AP$3=المنصرف!$E$3:$E$717)*1,('بيان العهد والتسويات'!$C242=المنصرف!$C$3:$C$717)*1,المنصرف!$G$3:$G$717)</f>
        <v>0</v>
      </c>
      <c r="AQ242" s="160">
        <f>SUMPRODUCT((AP$3=المنصرف!$E$3:$E$717)*1,('بيان العهد والتسويات'!$C242=المنصرف!$C$3:$C$717)*1,المنصرف!$J$3:$J$717)</f>
        <v>0</v>
      </c>
      <c r="AR242" s="160">
        <f>SUMPRODUCT((AR$3=المنصرف!$E$3:$E$717)*1,('بيان العهد والتسويات'!$C242=المنصرف!$C$3:$C$717)*1,المنصرف!$G$3:$G$717)</f>
        <v>0</v>
      </c>
      <c r="AS242" s="160">
        <f>SUMPRODUCT((AR$3=المنصرف!$E$3:$E$717)*1,('بيان العهد والتسويات'!$C242=المنصرف!$C$3:$C$717)*1,المنصرف!$J$3:$J$717)</f>
        <v>0</v>
      </c>
      <c r="AT242" s="160">
        <f>SUMPRODUCT((AT$3=المنصرف!$E$3:$E$717)*1,('بيان العهد والتسويات'!$C242=المنصرف!$C$3:$C$717)*1,المنصرف!$G$3:$G$717)</f>
        <v>0</v>
      </c>
      <c r="AU242" s="160">
        <f>SUMPRODUCT((AT$3=المنصرف!$E$3:$E$717)*1,('بيان العهد والتسويات'!$C242=المنصرف!$C$3:$C$717)*1,المنصرف!$J$3:$J$717)</f>
        <v>0</v>
      </c>
      <c r="AV242" s="160">
        <f>SUMPRODUCT((AV$3=المنصرف!$E$3:$E$717)*1,('بيان العهد والتسويات'!$C242=المنصرف!$C$3:$C$717)*1,المنصرف!$G$3:$G$717)</f>
        <v>0</v>
      </c>
      <c r="AW242" s="160">
        <f>SUMPRODUCT((AV$3=المنصرف!$E$3:$E$717)*1,('بيان العهد والتسويات'!$C242=المنصرف!$C$3:$C$717)*1,المنصرف!$J$3:$J$717)</f>
        <v>0</v>
      </c>
      <c r="AX242" s="160">
        <f>SUMPRODUCT((AX$3=المنصرف!$E$3:$E$717)*1,('بيان العهد والتسويات'!$C242=المنصرف!$C$3:$C$717)*1,المنصرف!$G$3:$G$717)</f>
        <v>0</v>
      </c>
      <c r="AY242" s="160">
        <f>SUMPRODUCT((AX$3=المنصرف!$E$3:$E$717)*1,('بيان العهد والتسويات'!$C242=المنصرف!$C$3:$C$717)*1,المنصرف!$J$3:$J$717)</f>
        <v>0</v>
      </c>
      <c r="AZ242" s="160">
        <f>SUMPRODUCT((AZ$3=المنصرف!$E$3:$E$717)*1,('بيان العهد والتسويات'!$C242=المنصرف!$C$3:$C$717)*1,المنصرف!$G$3:$G$717)</f>
        <v>0</v>
      </c>
      <c r="BA242" s="160">
        <f>SUMPRODUCT((AZ$3=المنصرف!$E$3:$E$717)*1,('بيان العهد والتسويات'!$C242=المنصرف!$C$3:$C$717)*1,المنصرف!$J$3:$J$717)</f>
        <v>0</v>
      </c>
      <c r="BB242" s="160">
        <f>SUMPRODUCT((BB$3=المنصرف!$E$3:$E$717)*1,('بيان العهد والتسويات'!$C242=المنصرف!$C$3:$C$717)*1,المنصرف!$G$3:$G$717)</f>
        <v>0</v>
      </c>
      <c r="BC242" s="160">
        <f>SUMPRODUCT((BB$3=المنصرف!$E$3:$E$717)*1,('بيان العهد والتسويات'!$C242=المنصرف!$C$3:$C$717)*1,المنصرف!$J$3:$J$717)</f>
        <v>0</v>
      </c>
      <c r="BD242" s="160">
        <f>SUMPRODUCT((BD$3=المنصرف!$E$3:$E$717)*1,('بيان العهد والتسويات'!$C242=المنصرف!$C$3:$C$717)*1,المنصرف!$G$3:$G$717)</f>
        <v>0</v>
      </c>
      <c r="BE242" s="160">
        <f>SUMPRODUCT((BD$3=المنصرف!$E$3:$E$717)*1,('بيان العهد والتسويات'!$C242=المنصرف!$C$3:$C$717)*1,المنصرف!$J$3:$J$717)</f>
        <v>0</v>
      </c>
      <c r="BF242" s="160">
        <f>SUMPRODUCT((BF$3=المنصرف!$E$3:$E$717)*1,('بيان العهد والتسويات'!$C242=المنصرف!$C$3:$C$717)*1,المنصرف!$G$3:$G$717)</f>
        <v>0</v>
      </c>
      <c r="BG242" s="160">
        <f>SUMPRODUCT((BF$3=المنصرف!$E$3:$E$717)*1,('بيان العهد والتسويات'!$C242=المنصرف!$C$3:$C$717)*1,المنصرف!$J$3:$J$717)</f>
        <v>0</v>
      </c>
      <c r="BH242" s="160">
        <f>SUMPRODUCT((BH$3=المنصرف!$E$3:$E$717)*1,('بيان العهد والتسويات'!$C242=المنصرف!$C$3:$C$717)*1,المنصرف!$G$3:$G$717)</f>
        <v>0</v>
      </c>
      <c r="BI242" s="160">
        <f>SUMPRODUCT((BH$3=المنصرف!$E$3:$E$717)*1,('بيان العهد والتسويات'!$C242=المنصرف!$C$3:$C$717)*1,المنصرف!$J$3:$J$717)</f>
        <v>0</v>
      </c>
      <c r="BJ242" s="160">
        <f>SUMPRODUCT((BJ$3=المنصرف!$E$3:$E$717)*1,('بيان العهد والتسويات'!$C242=المنصرف!$C$3:$C$717)*1,المنصرف!$G$3:$G$717)</f>
        <v>0</v>
      </c>
      <c r="BK242" s="160">
        <f>SUMPRODUCT((BJ$3=المنصرف!$E$3:$E$717)*1,('بيان العهد والتسويات'!$C242=المنصرف!$C$3:$C$717)*1,المنصرف!$J$3:$J$717)</f>
        <v>0</v>
      </c>
      <c r="BL242" s="160">
        <f>SUMPRODUCT((BL$3=المنصرف!$E$3:$E$717)*1,('بيان العهد والتسويات'!$C242=المنصرف!$C$3:$C$717)*1,المنصرف!$G$3:$G$717)</f>
        <v>0</v>
      </c>
      <c r="BM242" s="160">
        <f>SUMPRODUCT((BL$3=المنصرف!$E$3:$E$717)*1,('بيان العهد والتسويات'!$C242=المنصرف!$C$3:$C$717)*1,المنصرف!$J$3:$J$717)</f>
        <v>0</v>
      </c>
      <c r="BN242" s="160">
        <f>SUMPRODUCT((BN$3=المنصرف!$E$3:$E$717)*1,('بيان العهد والتسويات'!$C242=المنصرف!$C$3:$C$717)*1,المنصرف!$G$3:$G$717)</f>
        <v>0</v>
      </c>
      <c r="BO242" s="160">
        <f>SUMPRODUCT((BN$3=المنصرف!$E$3:$E$717)*1,('بيان العهد والتسويات'!$C242=المنصرف!$C$3:$C$717)*1,المنصرف!$J$3:$J$717)</f>
        <v>0</v>
      </c>
      <c r="BP242" s="160">
        <f>SUMPRODUCT((BP$3=المنصرف!$E$3:$E$717)*1,('بيان العهد والتسويات'!$C242=المنصرف!$C$3:$C$717)*1,المنصرف!$G$3:$G$717)</f>
        <v>0</v>
      </c>
      <c r="BQ242" s="160">
        <f>SUMPRODUCT((BP$3=المنصرف!$E$3:$E$717)*1,('بيان العهد والتسويات'!$C242=المنصرف!$C$3:$C$717)*1,المنصرف!$J$3:$J$717)</f>
        <v>0</v>
      </c>
      <c r="BR242" s="160">
        <f>SUMPRODUCT((BR$3=المنصرف!$E$3:$E$717)*1,('بيان العهد والتسويات'!$C242=المنصرف!$C$3:$C$717)*1,المنصرف!$G$3:$G$717)</f>
        <v>0</v>
      </c>
      <c r="BS242" s="160">
        <f>SUMPRODUCT((BR$3=المنصرف!$E$3:$E$717)*1,('بيان العهد والتسويات'!$C242=المنصرف!$C$3:$C$717)*1,المنصرف!$J$3:$J$717)</f>
        <v>0</v>
      </c>
      <c r="BT242" s="160">
        <f>SUMPRODUCT((BT$3=المنصرف!$E$3:$E$717)*1,('بيان العهد والتسويات'!$C242=المنصرف!$C$3:$C$717)*1,المنصرف!$G$3:$G$717)</f>
        <v>0</v>
      </c>
      <c r="BU242" s="160">
        <f>SUMPRODUCT((BT$3=المنصرف!$E$3:$E$717)*1,('بيان العهد والتسويات'!$C242=المنصرف!$C$3:$C$717)*1,المنصرف!$J$3:$J$717)</f>
        <v>0</v>
      </c>
      <c r="BV242" s="160">
        <f>SUMPRODUCT((BV$3=المنصرف!$E$3:$E$717)*1,('بيان العهد والتسويات'!$C242=المنصرف!$C$3:$C$717)*1,المنصرف!$G$3:$G$717)</f>
        <v>0</v>
      </c>
      <c r="BW242" s="160">
        <f>SUMPRODUCT((BV$3=المنصرف!$E$3:$E$717)*1,('بيان العهد والتسويات'!$C242=المنصرف!$C$3:$C$717)*1,المنصرف!$J$3:$J$717)</f>
        <v>0</v>
      </c>
      <c r="BX242" s="160">
        <f>SUMPRODUCT((BX$3=المنصرف!$E$3:$E$717)*1,('بيان العهد والتسويات'!$C242=المنصرف!$C$3:$C$717)*1,المنصرف!$G$3:$G$717)</f>
        <v>0</v>
      </c>
      <c r="BY242" s="160">
        <f>SUMPRODUCT((BX$3=المنصرف!$E$3:$E$717)*1,('بيان العهد والتسويات'!$C242=المنصرف!$C$3:$C$717)*1,المنصرف!$J$3:$J$717)</f>
        <v>0</v>
      </c>
      <c r="BZ242" s="160">
        <f>SUMPRODUCT((BZ$3=المنصرف!$E$3:$E$717)*1,('بيان العهد والتسويات'!$C242=المنصرف!$C$3:$C$717)*1,المنصرف!$G$3:$G$717)</f>
        <v>0</v>
      </c>
      <c r="CA242" s="160">
        <f>SUMPRODUCT((BZ$3=المنصرف!$E$3:$E$717)*1,('بيان العهد والتسويات'!$C242=المنصرف!$C$3:$C$717)*1,المنصرف!$J$3:$J$717)</f>
        <v>0</v>
      </c>
      <c r="CB242" s="160">
        <f>SUMPRODUCT((CB$3=المنصرف!$E$3:$E$717)*1,('بيان العهد والتسويات'!$C242=المنصرف!$C$3:$C$717)*1,المنصرف!$G$3:$G$717)</f>
        <v>0</v>
      </c>
      <c r="CC242" s="160">
        <f>SUMPRODUCT((CB$3=المنصرف!$E$3:$E$717)*1,('بيان العهد والتسويات'!$C242=المنصرف!$C$3:$C$717)*1,المنصرف!$J$3:$J$717)</f>
        <v>0</v>
      </c>
      <c r="CD242" s="160">
        <f>SUMPRODUCT((CD$3=المنصرف!$E$3:$E$717)*1,('بيان العهد والتسويات'!$C242=المنصرف!$C$3:$C$717)*1,المنصرف!$G$3:$G$717)</f>
        <v>0</v>
      </c>
      <c r="CE242" s="160">
        <f>SUMPRODUCT((CD$3=المنصرف!$E$3:$E$717)*1,('بيان العهد والتسويات'!$C242=المنصرف!$C$3:$C$717)*1,المنصرف!$J$3:$J$717)</f>
        <v>0</v>
      </c>
      <c r="CF242" s="160">
        <f>SUMPRODUCT((CF$3=المنصرف!$E$3:$E$717)*1,('بيان العهد والتسويات'!$C242=المنصرف!$C$3:$C$717)*1,المنصرف!$G$3:$G$717)</f>
        <v>0</v>
      </c>
      <c r="CG242" s="160">
        <f>SUMPRODUCT((CF$3=المنصرف!$E$3:$E$717)*1,('بيان العهد والتسويات'!$C242=المنصرف!$C$3:$C$717)*1,المنصرف!$J$3:$J$717)</f>
        <v>0</v>
      </c>
      <c r="CH242" s="160">
        <f>SUMPRODUCT((CH$3=المنصرف!$E$3:$E$717)*1,('بيان العهد والتسويات'!$C242=المنصرف!$C$3:$C$717)*1,المنصرف!$G$3:$G$717)</f>
        <v>0</v>
      </c>
      <c r="CI242" s="160">
        <f>SUMPRODUCT((CH$3=المنصرف!$E$3:$E$717)*1,('بيان العهد والتسويات'!$C242=المنصرف!$C$3:$C$717)*1,المنصرف!$J$3:$J$717)</f>
        <v>0</v>
      </c>
      <c r="CJ242" s="160">
        <f>SUMPRODUCT((CJ$3=المنصرف!$E$3:$E$717)*1,('بيان العهد والتسويات'!$C242=المنصرف!$C$3:$C$717)*1,المنصرف!$G$3:$G$717)</f>
        <v>0</v>
      </c>
      <c r="CK242" s="160">
        <f>SUMPRODUCT((CJ$3=المنصرف!$E$3:$E$717)*1,('بيان العهد والتسويات'!$C242=المنصرف!$C$3:$C$717)*1,المنصرف!$J$3:$J$717)</f>
        <v>0</v>
      </c>
      <c r="CL242" s="160">
        <f>SUMPRODUCT((CL$3=المنصرف!$E$3:$E$717)*1,('بيان العهد والتسويات'!$C242=المنصرف!$C$3:$C$717)*1,المنصرف!$G$3:$G$717)</f>
        <v>0</v>
      </c>
      <c r="CM242" s="160">
        <f>SUMPRODUCT((CL$3=المنصرف!$E$3:$E$717)*1,('بيان العهد والتسويات'!$C242=المنصرف!$C$3:$C$717)*1,المنصرف!$J$3:$J$717)</f>
        <v>0</v>
      </c>
      <c r="CN242" s="160">
        <f>SUMPRODUCT((CN$3=المنصرف!$E$3:$E$717)*1,('بيان العهد والتسويات'!$C242=المنصرف!$C$3:$C$717)*1,المنصرف!$G$3:$G$717)</f>
        <v>0</v>
      </c>
      <c r="CO242" s="160">
        <f>SUMPRODUCT((CN$3=المنصرف!$E$3:$E$717)*1,('بيان العهد والتسويات'!$C242=المنصرف!$C$3:$C$717)*1,المنصرف!$J$3:$J$717)</f>
        <v>0</v>
      </c>
      <c r="CP242" s="160">
        <f>SUMPRODUCT((CP$3=المنصرف!$E$3:$E$717)*1,('بيان العهد والتسويات'!$C242=المنصرف!$C$3:$C$717)*1,المنصرف!$G$3:$G$717)</f>
        <v>0</v>
      </c>
      <c r="CQ242" s="160">
        <f>SUMPRODUCT((CP$3=المنصرف!$E$3:$E$717)*1,('بيان العهد والتسويات'!$C242=المنصرف!$C$3:$C$717)*1,المنصرف!$J$3:$J$717)</f>
        <v>0</v>
      </c>
      <c r="CR242" s="160">
        <f>SUMPRODUCT((CR$3=المنصرف!$E$3:$E$717)*1,('بيان العهد والتسويات'!$C242=المنصرف!$C$3:$C$717)*1,المنصرف!$G$3:$G$717)</f>
        <v>0</v>
      </c>
      <c r="CS242" s="160">
        <f>SUMPRODUCT((CR$3=المنصرف!$E$3:$E$717)*1,('بيان العهد والتسويات'!$C242=المنصرف!$C$3:$C$717)*1,المنصرف!$J$3:$J$717)</f>
        <v>0</v>
      </c>
      <c r="CT242" s="160">
        <f>SUMPRODUCT((CT$3=المنصرف!$E$3:$E$717)*1,('بيان العهد والتسويات'!$C242=المنصرف!$C$3:$C$717)*1,المنصرف!$G$3:$G$717)</f>
        <v>0</v>
      </c>
      <c r="CU242" s="160">
        <f>SUMPRODUCT((CT$3=المنصرف!$E$3:$E$717)*1,('بيان العهد والتسويات'!$C242=المنصرف!$C$3:$C$717)*1,المنصرف!$J$3:$J$717)</f>
        <v>0</v>
      </c>
      <c r="CV242" s="160">
        <f>SUMPRODUCT((CV$3=المنصرف!$E$3:$E$717)*1,('بيان العهد والتسويات'!$C242=المنصرف!$C$3:$C$717)*1,المنصرف!$G$3:$G$717)</f>
        <v>0</v>
      </c>
      <c r="CW242" s="160">
        <f>SUMPRODUCT((CV$3=المنصرف!$E$3:$E$717)*1,('بيان العهد والتسويات'!$C242=المنصرف!$C$3:$C$717)*1,المنصرف!$J$3:$J$717)</f>
        <v>0</v>
      </c>
      <c r="CX242" s="160">
        <f>SUMPRODUCT((CX$3=المنصرف!$E$3:$E$717)*1,('بيان العهد والتسويات'!$C242=المنصرف!$C$3:$C$717)*1,المنصرف!$G$3:$G$717)</f>
        <v>0</v>
      </c>
      <c r="CY242" s="160">
        <f>SUMPRODUCT((CX$3=المنصرف!$E$3:$E$717)*1,('بيان العهد والتسويات'!$C242=المنصرف!$C$3:$C$717)*1,المنصرف!$J$3:$J$717)</f>
        <v>0</v>
      </c>
      <c r="CZ242" s="160">
        <f>SUMPRODUCT((CZ$3=المنصرف!$E$3:$E$717)*1,('بيان العهد والتسويات'!$C242=المنصرف!$C$3:$C$717)*1,المنصرف!$G$3:$G$717)</f>
        <v>0</v>
      </c>
      <c r="DA242" s="160">
        <f>SUMPRODUCT((CZ$3=المنصرف!$E$3:$E$717)*1,('بيان العهد والتسويات'!$C242=المنصرف!$C$3:$C$717)*1,المنصرف!$J$3:$J$717)</f>
        <v>0</v>
      </c>
    </row>
    <row r="243" spans="3:105" ht="20.25" x14ac:dyDescent="0.15">
      <c r="C243" s="134">
        <v>46075</v>
      </c>
      <c r="D243" s="121">
        <f>SUMPRODUCT(($D$3=المنصرف!$E$3:$E$717)*1,('بيان العهد والتسويات'!$C243=المنصرف!$C$3:$C$717)*1,المنصرف!$G$3:$G$717)</f>
        <v>0</v>
      </c>
      <c r="E243" s="122">
        <f>SUMPRODUCT(($D$3=المنصرف!$E$3:$E$717)*1,('بيان العهد والتسويات'!$C243=المنصرف!$C$3:$C$717)*1,المنصرف!$J$3:$J$717)</f>
        <v>0</v>
      </c>
      <c r="F243" s="124">
        <f>SUMPRODUCT(($F$3=المنصرف!$E$3:$E$717)*1,('بيان العهد والتسويات'!$C243=المنصرف!$C$3:$C$717)*1,المنصرف!$G$3:$G$717)</f>
        <v>0</v>
      </c>
      <c r="G243" s="123">
        <f>SUMPRODUCT(($F$3=المنصرف!$E$3:$E$717)*1,('بيان العهد والتسويات'!$C243=المنصرف!$C$3:$C$717)*1,المنصرف!$J$3:$J$717)</f>
        <v>0</v>
      </c>
      <c r="H243" s="121">
        <f>SUMPRODUCT(($H$3=المنصرف!$E$3:$E$717)*1,('بيان العهد والتسويات'!$C243=المنصرف!$C$3:$C$717)*1,المنصرف!$G$3:$G$717)</f>
        <v>0</v>
      </c>
      <c r="I243" s="122">
        <f>SUMPRODUCT(($H$3=المنصرف!$E$3:$E$717)*1,('بيان العهد والتسويات'!$C243=المنصرف!$C$3:$C$717)*1,المنصرف!$J$3:$J$717)</f>
        <v>0</v>
      </c>
      <c r="J243" s="124">
        <f>SUMPRODUCT(($J$3=المنصرف!$E$3:$E$717)*1,('بيان العهد والتسويات'!$C243=المنصرف!$C$3:$C$717)*1,المنصرف!$G$3:$G$717)</f>
        <v>0</v>
      </c>
      <c r="K243" s="123">
        <f>SUMPRODUCT(($J$3=المنصرف!$E$3:$E$717)*1,('بيان العهد والتسويات'!$C243=المنصرف!$C$3:$C$717)*1,المنصرف!$J$3:$J$717)</f>
        <v>0</v>
      </c>
      <c r="L243" s="121">
        <f>SUMPRODUCT(($L$3=المنصرف!$E$3:$E$717)*1,('بيان العهد والتسويات'!$C243=المنصرف!$C$3:$C$717)*1,المنصرف!$G$3:$G$717)</f>
        <v>0</v>
      </c>
      <c r="M243" s="122">
        <f>SUMPRODUCT(($L$3=المنصرف!$E$3:$E$717)*1,('بيان العهد والتسويات'!$C243=المنصرف!$C$3:$C$717)*1,المنصرف!$J$3:$J$717)</f>
        <v>0</v>
      </c>
      <c r="N243" s="124">
        <f>SUMPRODUCT(($N$3=المنصرف!$E$3:$E$717)*1,('بيان العهد والتسويات'!$C243=المنصرف!$C$3:$C$717)*1,المنصرف!$G$3:$G$717)</f>
        <v>0</v>
      </c>
      <c r="O243" s="123">
        <f>SUMPRODUCT(($N$3=المنصرف!$E$3:$E$717)*1,('بيان العهد والتسويات'!$C243=المنصرف!$C$3:$C$717)*1,المنصرف!$J$3:$J$717)</f>
        <v>0</v>
      </c>
      <c r="P243" s="121">
        <f>SUMPRODUCT(($P$3=المنصرف!$E$3:$E$717)*1,('بيان العهد والتسويات'!$C243=المنصرف!$C$3:$C$717)*1,المنصرف!$G$3:$G$717)</f>
        <v>0</v>
      </c>
      <c r="Q243" s="122">
        <f>SUMPRODUCT(($P$3=المنصرف!$E$3:$E$717)*1,('بيان العهد والتسويات'!$C243=المنصرف!$C$3:$C$717)*1,المنصرف!$J$3:$J$717)</f>
        <v>0</v>
      </c>
      <c r="R243" s="124">
        <f>SUMPRODUCT(($R$3=المنصرف!$E$3:$E$717)*1,('بيان العهد والتسويات'!$C243=المنصرف!$C$3:$C$717)*1,المنصرف!$G$3:$G$717)</f>
        <v>0</v>
      </c>
      <c r="S243" s="123">
        <f>SUMPRODUCT(($R$3=المنصرف!$E$3:$E$717)*1,('بيان العهد والتسويات'!$C243=المنصرف!$C$3:$C$717)*1,المنصرف!$J$3:$J$717)</f>
        <v>0</v>
      </c>
      <c r="T243" s="121">
        <f>SUMPRODUCT(($T$3=المنصرف!$E$3:$E$717)*1,('بيان العهد والتسويات'!$C243=المنصرف!$C$3:$C$717)*1,المنصرف!$G$3:$G$717)</f>
        <v>0</v>
      </c>
      <c r="U243" s="122">
        <f>SUMPRODUCT(($T$3=المنصرف!$E$3:$E$717)*1,('بيان العهد والتسويات'!$C243=المنصرف!$C$3:$C$717)*1,المنصرف!$J$3:$J$717)</f>
        <v>0</v>
      </c>
      <c r="V243" s="124">
        <f>SUMPRODUCT(($V$3=المنصرف!$E$3:$E$717)*1,('بيان العهد والتسويات'!$C243=المنصرف!$C$3:$C$717)*1,المنصرف!$G$3:$G$717)</f>
        <v>0</v>
      </c>
      <c r="W243" s="123">
        <f>SUMPRODUCT(($V$3=المنصرف!$E$3:$E$717)*1,('بيان العهد والتسويات'!$C243=المنصرف!$C$3:$C$717)*1,المنصرف!$J$3:$J$717)</f>
        <v>0</v>
      </c>
      <c r="X243" s="121">
        <f>SUMPRODUCT(($X$3=المنصرف!$E$3:$E$717)*1,('بيان العهد والتسويات'!$C243=المنصرف!$C$3:$C$717)*1,المنصرف!$G$3:$G$717)</f>
        <v>0</v>
      </c>
      <c r="Y243" s="122">
        <f>SUMPRODUCT(($X$3=المنصرف!$E$3:$E$717)*1,('بيان العهد والتسويات'!$C243=المنصرف!$C$3:$C$717)*1,المنصرف!$J$3:$J$717)</f>
        <v>0</v>
      </c>
      <c r="Z243" s="124">
        <f>SUMPRODUCT(($Z$3=المنصرف!$E$3:$E$717)*1,('بيان العهد والتسويات'!$C243=المنصرف!$C$3:$C$717)*1,المنصرف!$G$3:$G$717)</f>
        <v>0</v>
      </c>
      <c r="AA243" s="123">
        <f>SUMPRODUCT(($Z$3=المنصرف!$E$3:$E$717)*1,('بيان العهد والتسويات'!$C243=المنصرف!$C$3:$C$717)*1,المنصرف!$J$3:$J$717)</f>
        <v>0</v>
      </c>
      <c r="AB243" s="121">
        <f>SUMPRODUCT(($AB$3=المنصرف!$E$3:$E$717)*1,('بيان العهد والتسويات'!$C243=المنصرف!$C$3:$C$717)*1,المنصرف!$G$3:$G$717)</f>
        <v>0</v>
      </c>
      <c r="AC243" s="122">
        <f>SUMPRODUCT(($AB$3=المنصرف!$E$3:$E$717)*1,('بيان العهد والتسويات'!$C243=المنصرف!$C$3:$C$717)*1,المنصرف!$J$3:$J$717)</f>
        <v>0</v>
      </c>
      <c r="AD243" s="124">
        <f>SUMPRODUCT(($AD$3=المنصرف!$E$3:$E$717)*1,('بيان العهد والتسويات'!$C243=المنصرف!$C$3:$C$717)*1,المنصرف!$G$3:$G$717)</f>
        <v>0</v>
      </c>
      <c r="AE243" s="123">
        <f>SUMPRODUCT(($AD$3=المنصرف!$E$3:$E$717)*1,('بيان العهد والتسويات'!$C243=المنصرف!$C$3:$C$717)*1,المنصرف!$J$3:$J$717)</f>
        <v>0</v>
      </c>
      <c r="AF243" s="121">
        <f>SUMPRODUCT(($AF$3=المنصرف!$E$3:$E$717)*1,('بيان العهد والتسويات'!$C243=المنصرف!$C$3:$C$717)*1,المنصرف!$G$3:$G$717)</f>
        <v>0</v>
      </c>
      <c r="AG243" s="122">
        <f>SUMPRODUCT(($AF$3=المنصرف!$E$3:$E$717)*1,('بيان العهد والتسويات'!$C243=المنصرف!$C$3:$C$717)*1,المنصرف!$J$3:$J$717)</f>
        <v>0</v>
      </c>
      <c r="AH243" s="124">
        <f>SUMPRODUCT(($AH$3=المنصرف!$E$3:$E$717)*1,('بيان العهد والتسويات'!$C243=المنصرف!$C$3:$C$717)*1,المنصرف!$G$3:$G$717)</f>
        <v>0</v>
      </c>
      <c r="AI243" s="123">
        <f>SUMPRODUCT(($AH$3=المنصرف!$E$3:$E$717)*1,('بيان العهد والتسويات'!$C243=المنصرف!$C$3:$C$717)*1,المنصرف!$J$3:$J$717)</f>
        <v>0</v>
      </c>
      <c r="AJ243" s="145">
        <f>SUMPRODUCT((AJ$3=المنصرف!$E$3:$E$717)*1,('بيان العهد والتسويات'!$C243=المنصرف!$C$3:$C$717)*1,المنصرف!$G$3:$G$717)</f>
        <v>0</v>
      </c>
      <c r="AK243" s="145">
        <f>SUMPRODUCT((AJ$3=المنصرف!$E$3:$E$717)*1,('بيان العهد والتسويات'!$C243=المنصرف!$C$3:$C$717)*1,المنصرف!$J$3:$J$717)</f>
        <v>0</v>
      </c>
      <c r="AL243" s="161">
        <f>SUMPRODUCT((AL$3=المنصرف!$E$3:$E$717)*1,('بيان العهد والتسويات'!$C243=المنصرف!$C$3:$C$717)*1,المنصرف!$G$3:$G$717)</f>
        <v>0</v>
      </c>
      <c r="AM243" s="161">
        <f>SUMPRODUCT((AL$3=المنصرف!$E$3:$E$717)*1,('بيان العهد والتسويات'!$C243=المنصرف!$C$3:$C$717)*1,المنصرف!$J$3:$J$717)</f>
        <v>0</v>
      </c>
      <c r="AN243" s="160">
        <f>SUMPRODUCT((AN$3=المنصرف!$E$3:$E$717)*1,('بيان العهد والتسويات'!$C243=المنصرف!$C$3:$C$717)*1,المنصرف!$G$3:$G$717)</f>
        <v>0</v>
      </c>
      <c r="AO243" s="160">
        <f>SUMPRODUCT((AN$3=المنصرف!$E$3:$E$717)*1,('بيان العهد والتسويات'!$C243=المنصرف!$C$3:$C$717)*1,المنصرف!$J$3:$J$717)</f>
        <v>0</v>
      </c>
      <c r="AP243" s="160">
        <f>SUMPRODUCT((AP$3=المنصرف!$E$3:$E$717)*1,('بيان العهد والتسويات'!$C243=المنصرف!$C$3:$C$717)*1,المنصرف!$G$3:$G$717)</f>
        <v>0</v>
      </c>
      <c r="AQ243" s="160">
        <f>SUMPRODUCT((AP$3=المنصرف!$E$3:$E$717)*1,('بيان العهد والتسويات'!$C243=المنصرف!$C$3:$C$717)*1,المنصرف!$J$3:$J$717)</f>
        <v>0</v>
      </c>
      <c r="AR243" s="160">
        <f>SUMPRODUCT((AR$3=المنصرف!$E$3:$E$717)*1,('بيان العهد والتسويات'!$C243=المنصرف!$C$3:$C$717)*1,المنصرف!$G$3:$G$717)</f>
        <v>0</v>
      </c>
      <c r="AS243" s="160">
        <f>SUMPRODUCT((AR$3=المنصرف!$E$3:$E$717)*1,('بيان العهد والتسويات'!$C243=المنصرف!$C$3:$C$717)*1,المنصرف!$J$3:$J$717)</f>
        <v>0</v>
      </c>
      <c r="AT243" s="160">
        <f>SUMPRODUCT((AT$3=المنصرف!$E$3:$E$717)*1,('بيان العهد والتسويات'!$C243=المنصرف!$C$3:$C$717)*1,المنصرف!$G$3:$G$717)</f>
        <v>0</v>
      </c>
      <c r="AU243" s="160">
        <f>SUMPRODUCT((AT$3=المنصرف!$E$3:$E$717)*1,('بيان العهد والتسويات'!$C243=المنصرف!$C$3:$C$717)*1,المنصرف!$J$3:$J$717)</f>
        <v>0</v>
      </c>
      <c r="AV243" s="160">
        <f>SUMPRODUCT((AV$3=المنصرف!$E$3:$E$717)*1,('بيان العهد والتسويات'!$C243=المنصرف!$C$3:$C$717)*1,المنصرف!$G$3:$G$717)</f>
        <v>0</v>
      </c>
      <c r="AW243" s="160">
        <f>SUMPRODUCT((AV$3=المنصرف!$E$3:$E$717)*1,('بيان العهد والتسويات'!$C243=المنصرف!$C$3:$C$717)*1,المنصرف!$J$3:$J$717)</f>
        <v>0</v>
      </c>
      <c r="AX243" s="160">
        <f>SUMPRODUCT((AX$3=المنصرف!$E$3:$E$717)*1,('بيان العهد والتسويات'!$C243=المنصرف!$C$3:$C$717)*1,المنصرف!$G$3:$G$717)</f>
        <v>0</v>
      </c>
      <c r="AY243" s="160">
        <f>SUMPRODUCT((AX$3=المنصرف!$E$3:$E$717)*1,('بيان العهد والتسويات'!$C243=المنصرف!$C$3:$C$717)*1,المنصرف!$J$3:$J$717)</f>
        <v>0</v>
      </c>
      <c r="AZ243" s="160">
        <f>SUMPRODUCT((AZ$3=المنصرف!$E$3:$E$717)*1,('بيان العهد والتسويات'!$C243=المنصرف!$C$3:$C$717)*1,المنصرف!$G$3:$G$717)</f>
        <v>0</v>
      </c>
      <c r="BA243" s="160">
        <f>SUMPRODUCT((AZ$3=المنصرف!$E$3:$E$717)*1,('بيان العهد والتسويات'!$C243=المنصرف!$C$3:$C$717)*1,المنصرف!$J$3:$J$717)</f>
        <v>0</v>
      </c>
      <c r="BB243" s="160">
        <f>SUMPRODUCT((BB$3=المنصرف!$E$3:$E$717)*1,('بيان العهد والتسويات'!$C243=المنصرف!$C$3:$C$717)*1,المنصرف!$G$3:$G$717)</f>
        <v>0</v>
      </c>
      <c r="BC243" s="160">
        <f>SUMPRODUCT((BB$3=المنصرف!$E$3:$E$717)*1,('بيان العهد والتسويات'!$C243=المنصرف!$C$3:$C$717)*1,المنصرف!$J$3:$J$717)</f>
        <v>0</v>
      </c>
      <c r="BD243" s="160">
        <f>SUMPRODUCT((BD$3=المنصرف!$E$3:$E$717)*1,('بيان العهد والتسويات'!$C243=المنصرف!$C$3:$C$717)*1,المنصرف!$G$3:$G$717)</f>
        <v>0</v>
      </c>
      <c r="BE243" s="160">
        <f>SUMPRODUCT((BD$3=المنصرف!$E$3:$E$717)*1,('بيان العهد والتسويات'!$C243=المنصرف!$C$3:$C$717)*1,المنصرف!$J$3:$J$717)</f>
        <v>0</v>
      </c>
      <c r="BF243" s="160">
        <f>SUMPRODUCT((BF$3=المنصرف!$E$3:$E$717)*1,('بيان العهد والتسويات'!$C243=المنصرف!$C$3:$C$717)*1,المنصرف!$G$3:$G$717)</f>
        <v>0</v>
      </c>
      <c r="BG243" s="160">
        <f>SUMPRODUCT((BF$3=المنصرف!$E$3:$E$717)*1,('بيان العهد والتسويات'!$C243=المنصرف!$C$3:$C$717)*1,المنصرف!$J$3:$J$717)</f>
        <v>0</v>
      </c>
      <c r="BH243" s="160">
        <f>SUMPRODUCT((BH$3=المنصرف!$E$3:$E$717)*1,('بيان العهد والتسويات'!$C243=المنصرف!$C$3:$C$717)*1,المنصرف!$G$3:$G$717)</f>
        <v>0</v>
      </c>
      <c r="BI243" s="160">
        <f>SUMPRODUCT((BH$3=المنصرف!$E$3:$E$717)*1,('بيان العهد والتسويات'!$C243=المنصرف!$C$3:$C$717)*1,المنصرف!$J$3:$J$717)</f>
        <v>0</v>
      </c>
      <c r="BJ243" s="160">
        <f>SUMPRODUCT((BJ$3=المنصرف!$E$3:$E$717)*1,('بيان العهد والتسويات'!$C243=المنصرف!$C$3:$C$717)*1,المنصرف!$G$3:$G$717)</f>
        <v>0</v>
      </c>
      <c r="BK243" s="160">
        <f>SUMPRODUCT((BJ$3=المنصرف!$E$3:$E$717)*1,('بيان العهد والتسويات'!$C243=المنصرف!$C$3:$C$717)*1,المنصرف!$J$3:$J$717)</f>
        <v>0</v>
      </c>
      <c r="BL243" s="160">
        <f>SUMPRODUCT((BL$3=المنصرف!$E$3:$E$717)*1,('بيان العهد والتسويات'!$C243=المنصرف!$C$3:$C$717)*1,المنصرف!$G$3:$G$717)</f>
        <v>0</v>
      </c>
      <c r="BM243" s="160">
        <f>SUMPRODUCT((BL$3=المنصرف!$E$3:$E$717)*1,('بيان العهد والتسويات'!$C243=المنصرف!$C$3:$C$717)*1,المنصرف!$J$3:$J$717)</f>
        <v>0</v>
      </c>
      <c r="BN243" s="160">
        <f>SUMPRODUCT((BN$3=المنصرف!$E$3:$E$717)*1,('بيان العهد والتسويات'!$C243=المنصرف!$C$3:$C$717)*1,المنصرف!$G$3:$G$717)</f>
        <v>0</v>
      </c>
      <c r="BO243" s="160">
        <f>SUMPRODUCT((BN$3=المنصرف!$E$3:$E$717)*1,('بيان العهد والتسويات'!$C243=المنصرف!$C$3:$C$717)*1,المنصرف!$J$3:$J$717)</f>
        <v>0</v>
      </c>
      <c r="BP243" s="160">
        <f>SUMPRODUCT((BP$3=المنصرف!$E$3:$E$717)*1,('بيان العهد والتسويات'!$C243=المنصرف!$C$3:$C$717)*1,المنصرف!$G$3:$G$717)</f>
        <v>0</v>
      </c>
      <c r="BQ243" s="160">
        <f>SUMPRODUCT((BP$3=المنصرف!$E$3:$E$717)*1,('بيان العهد والتسويات'!$C243=المنصرف!$C$3:$C$717)*1,المنصرف!$J$3:$J$717)</f>
        <v>0</v>
      </c>
      <c r="BR243" s="160">
        <f>SUMPRODUCT((BR$3=المنصرف!$E$3:$E$717)*1,('بيان العهد والتسويات'!$C243=المنصرف!$C$3:$C$717)*1,المنصرف!$G$3:$G$717)</f>
        <v>0</v>
      </c>
      <c r="BS243" s="160">
        <f>SUMPRODUCT((BR$3=المنصرف!$E$3:$E$717)*1,('بيان العهد والتسويات'!$C243=المنصرف!$C$3:$C$717)*1,المنصرف!$J$3:$J$717)</f>
        <v>0</v>
      </c>
      <c r="BT243" s="160">
        <f>SUMPRODUCT((BT$3=المنصرف!$E$3:$E$717)*1,('بيان العهد والتسويات'!$C243=المنصرف!$C$3:$C$717)*1,المنصرف!$G$3:$G$717)</f>
        <v>0</v>
      </c>
      <c r="BU243" s="160">
        <f>SUMPRODUCT((BT$3=المنصرف!$E$3:$E$717)*1,('بيان العهد والتسويات'!$C243=المنصرف!$C$3:$C$717)*1,المنصرف!$J$3:$J$717)</f>
        <v>0</v>
      </c>
      <c r="BV243" s="160">
        <f>SUMPRODUCT((BV$3=المنصرف!$E$3:$E$717)*1,('بيان العهد والتسويات'!$C243=المنصرف!$C$3:$C$717)*1,المنصرف!$G$3:$G$717)</f>
        <v>0</v>
      </c>
      <c r="BW243" s="160">
        <f>SUMPRODUCT((BV$3=المنصرف!$E$3:$E$717)*1,('بيان العهد والتسويات'!$C243=المنصرف!$C$3:$C$717)*1,المنصرف!$J$3:$J$717)</f>
        <v>0</v>
      </c>
      <c r="BX243" s="160">
        <f>SUMPRODUCT((BX$3=المنصرف!$E$3:$E$717)*1,('بيان العهد والتسويات'!$C243=المنصرف!$C$3:$C$717)*1,المنصرف!$G$3:$G$717)</f>
        <v>0</v>
      </c>
      <c r="BY243" s="160">
        <f>SUMPRODUCT((BX$3=المنصرف!$E$3:$E$717)*1,('بيان العهد والتسويات'!$C243=المنصرف!$C$3:$C$717)*1,المنصرف!$J$3:$J$717)</f>
        <v>0</v>
      </c>
      <c r="BZ243" s="160">
        <f>SUMPRODUCT((BZ$3=المنصرف!$E$3:$E$717)*1,('بيان العهد والتسويات'!$C243=المنصرف!$C$3:$C$717)*1,المنصرف!$G$3:$G$717)</f>
        <v>0</v>
      </c>
      <c r="CA243" s="160">
        <f>SUMPRODUCT((BZ$3=المنصرف!$E$3:$E$717)*1,('بيان العهد والتسويات'!$C243=المنصرف!$C$3:$C$717)*1,المنصرف!$J$3:$J$717)</f>
        <v>0</v>
      </c>
      <c r="CB243" s="160">
        <f>SUMPRODUCT((CB$3=المنصرف!$E$3:$E$717)*1,('بيان العهد والتسويات'!$C243=المنصرف!$C$3:$C$717)*1,المنصرف!$G$3:$G$717)</f>
        <v>0</v>
      </c>
      <c r="CC243" s="160">
        <f>SUMPRODUCT((CB$3=المنصرف!$E$3:$E$717)*1,('بيان العهد والتسويات'!$C243=المنصرف!$C$3:$C$717)*1,المنصرف!$J$3:$J$717)</f>
        <v>0</v>
      </c>
      <c r="CD243" s="160">
        <f>SUMPRODUCT((CD$3=المنصرف!$E$3:$E$717)*1,('بيان العهد والتسويات'!$C243=المنصرف!$C$3:$C$717)*1,المنصرف!$G$3:$G$717)</f>
        <v>0</v>
      </c>
      <c r="CE243" s="160">
        <f>SUMPRODUCT((CD$3=المنصرف!$E$3:$E$717)*1,('بيان العهد والتسويات'!$C243=المنصرف!$C$3:$C$717)*1,المنصرف!$J$3:$J$717)</f>
        <v>0</v>
      </c>
      <c r="CF243" s="160">
        <f>SUMPRODUCT((CF$3=المنصرف!$E$3:$E$717)*1,('بيان العهد والتسويات'!$C243=المنصرف!$C$3:$C$717)*1,المنصرف!$G$3:$G$717)</f>
        <v>0</v>
      </c>
      <c r="CG243" s="160">
        <f>SUMPRODUCT((CF$3=المنصرف!$E$3:$E$717)*1,('بيان العهد والتسويات'!$C243=المنصرف!$C$3:$C$717)*1,المنصرف!$J$3:$J$717)</f>
        <v>0</v>
      </c>
      <c r="CH243" s="160">
        <f>SUMPRODUCT((CH$3=المنصرف!$E$3:$E$717)*1,('بيان العهد والتسويات'!$C243=المنصرف!$C$3:$C$717)*1,المنصرف!$G$3:$G$717)</f>
        <v>0</v>
      </c>
      <c r="CI243" s="160">
        <f>SUMPRODUCT((CH$3=المنصرف!$E$3:$E$717)*1,('بيان العهد والتسويات'!$C243=المنصرف!$C$3:$C$717)*1,المنصرف!$J$3:$J$717)</f>
        <v>0</v>
      </c>
      <c r="CJ243" s="160">
        <f>SUMPRODUCT((CJ$3=المنصرف!$E$3:$E$717)*1,('بيان العهد والتسويات'!$C243=المنصرف!$C$3:$C$717)*1,المنصرف!$G$3:$G$717)</f>
        <v>0</v>
      </c>
      <c r="CK243" s="160">
        <f>SUMPRODUCT((CJ$3=المنصرف!$E$3:$E$717)*1,('بيان العهد والتسويات'!$C243=المنصرف!$C$3:$C$717)*1,المنصرف!$J$3:$J$717)</f>
        <v>0</v>
      </c>
      <c r="CL243" s="160">
        <f>SUMPRODUCT((CL$3=المنصرف!$E$3:$E$717)*1,('بيان العهد والتسويات'!$C243=المنصرف!$C$3:$C$717)*1,المنصرف!$G$3:$G$717)</f>
        <v>0</v>
      </c>
      <c r="CM243" s="160">
        <f>SUMPRODUCT((CL$3=المنصرف!$E$3:$E$717)*1,('بيان العهد والتسويات'!$C243=المنصرف!$C$3:$C$717)*1,المنصرف!$J$3:$J$717)</f>
        <v>0</v>
      </c>
      <c r="CN243" s="160">
        <f>SUMPRODUCT((CN$3=المنصرف!$E$3:$E$717)*1,('بيان العهد والتسويات'!$C243=المنصرف!$C$3:$C$717)*1,المنصرف!$G$3:$G$717)</f>
        <v>0</v>
      </c>
      <c r="CO243" s="160">
        <f>SUMPRODUCT((CN$3=المنصرف!$E$3:$E$717)*1,('بيان العهد والتسويات'!$C243=المنصرف!$C$3:$C$717)*1,المنصرف!$J$3:$J$717)</f>
        <v>0</v>
      </c>
      <c r="CP243" s="160">
        <f>SUMPRODUCT((CP$3=المنصرف!$E$3:$E$717)*1,('بيان العهد والتسويات'!$C243=المنصرف!$C$3:$C$717)*1,المنصرف!$G$3:$G$717)</f>
        <v>0</v>
      </c>
      <c r="CQ243" s="160">
        <f>SUMPRODUCT((CP$3=المنصرف!$E$3:$E$717)*1,('بيان العهد والتسويات'!$C243=المنصرف!$C$3:$C$717)*1,المنصرف!$J$3:$J$717)</f>
        <v>0</v>
      </c>
      <c r="CR243" s="160">
        <f>SUMPRODUCT((CR$3=المنصرف!$E$3:$E$717)*1,('بيان العهد والتسويات'!$C243=المنصرف!$C$3:$C$717)*1,المنصرف!$G$3:$G$717)</f>
        <v>0</v>
      </c>
      <c r="CS243" s="160">
        <f>SUMPRODUCT((CR$3=المنصرف!$E$3:$E$717)*1,('بيان العهد والتسويات'!$C243=المنصرف!$C$3:$C$717)*1,المنصرف!$J$3:$J$717)</f>
        <v>0</v>
      </c>
      <c r="CT243" s="160">
        <f>SUMPRODUCT((CT$3=المنصرف!$E$3:$E$717)*1,('بيان العهد والتسويات'!$C243=المنصرف!$C$3:$C$717)*1,المنصرف!$G$3:$G$717)</f>
        <v>0</v>
      </c>
      <c r="CU243" s="160">
        <f>SUMPRODUCT((CT$3=المنصرف!$E$3:$E$717)*1,('بيان العهد والتسويات'!$C243=المنصرف!$C$3:$C$717)*1,المنصرف!$J$3:$J$717)</f>
        <v>0</v>
      </c>
      <c r="CV243" s="160">
        <f>SUMPRODUCT((CV$3=المنصرف!$E$3:$E$717)*1,('بيان العهد والتسويات'!$C243=المنصرف!$C$3:$C$717)*1,المنصرف!$G$3:$G$717)</f>
        <v>0</v>
      </c>
      <c r="CW243" s="160">
        <f>SUMPRODUCT((CV$3=المنصرف!$E$3:$E$717)*1,('بيان العهد والتسويات'!$C243=المنصرف!$C$3:$C$717)*1,المنصرف!$J$3:$J$717)</f>
        <v>0</v>
      </c>
      <c r="CX243" s="160">
        <f>SUMPRODUCT((CX$3=المنصرف!$E$3:$E$717)*1,('بيان العهد والتسويات'!$C243=المنصرف!$C$3:$C$717)*1,المنصرف!$G$3:$G$717)</f>
        <v>0</v>
      </c>
      <c r="CY243" s="160">
        <f>SUMPRODUCT((CX$3=المنصرف!$E$3:$E$717)*1,('بيان العهد والتسويات'!$C243=المنصرف!$C$3:$C$717)*1,المنصرف!$J$3:$J$717)</f>
        <v>0</v>
      </c>
      <c r="CZ243" s="160">
        <f>SUMPRODUCT((CZ$3=المنصرف!$E$3:$E$717)*1,('بيان العهد والتسويات'!$C243=المنصرف!$C$3:$C$717)*1,المنصرف!$G$3:$G$717)</f>
        <v>0</v>
      </c>
      <c r="DA243" s="160">
        <f>SUMPRODUCT((CZ$3=المنصرف!$E$3:$E$717)*1,('بيان العهد والتسويات'!$C243=المنصرف!$C$3:$C$717)*1,المنصرف!$J$3:$J$717)</f>
        <v>0</v>
      </c>
    </row>
    <row r="244" spans="3:105" ht="20.25" x14ac:dyDescent="0.15">
      <c r="C244" s="134">
        <v>46076</v>
      </c>
      <c r="D244" s="121">
        <f>SUMPRODUCT(($D$3=المنصرف!$E$3:$E$717)*1,('بيان العهد والتسويات'!$C244=المنصرف!$C$3:$C$717)*1,المنصرف!$G$3:$G$717)</f>
        <v>0</v>
      </c>
      <c r="E244" s="122">
        <f>SUMPRODUCT(($D$3=المنصرف!$E$3:$E$717)*1,('بيان العهد والتسويات'!$C244=المنصرف!$C$3:$C$717)*1,المنصرف!$J$3:$J$717)</f>
        <v>0</v>
      </c>
      <c r="F244" s="124">
        <f>SUMPRODUCT(($F$3=المنصرف!$E$3:$E$717)*1,('بيان العهد والتسويات'!$C244=المنصرف!$C$3:$C$717)*1,المنصرف!$G$3:$G$717)</f>
        <v>0</v>
      </c>
      <c r="G244" s="123">
        <f>SUMPRODUCT(($F$3=المنصرف!$E$3:$E$717)*1,('بيان العهد والتسويات'!$C244=المنصرف!$C$3:$C$717)*1,المنصرف!$J$3:$J$717)</f>
        <v>0</v>
      </c>
      <c r="H244" s="121">
        <f>SUMPRODUCT(($H$3=المنصرف!$E$3:$E$717)*1,('بيان العهد والتسويات'!$C244=المنصرف!$C$3:$C$717)*1,المنصرف!$G$3:$G$717)</f>
        <v>0</v>
      </c>
      <c r="I244" s="122">
        <f>SUMPRODUCT(($H$3=المنصرف!$E$3:$E$717)*1,('بيان العهد والتسويات'!$C244=المنصرف!$C$3:$C$717)*1,المنصرف!$J$3:$J$717)</f>
        <v>0</v>
      </c>
      <c r="J244" s="124">
        <f>SUMPRODUCT(($J$3=المنصرف!$E$3:$E$717)*1,('بيان العهد والتسويات'!$C244=المنصرف!$C$3:$C$717)*1,المنصرف!$G$3:$G$717)</f>
        <v>0</v>
      </c>
      <c r="K244" s="123">
        <f>SUMPRODUCT(($J$3=المنصرف!$E$3:$E$717)*1,('بيان العهد والتسويات'!$C244=المنصرف!$C$3:$C$717)*1,المنصرف!$J$3:$J$717)</f>
        <v>0</v>
      </c>
      <c r="L244" s="121">
        <f>SUMPRODUCT(($L$3=المنصرف!$E$3:$E$717)*1,('بيان العهد والتسويات'!$C244=المنصرف!$C$3:$C$717)*1,المنصرف!$G$3:$G$717)</f>
        <v>0</v>
      </c>
      <c r="M244" s="122">
        <f>SUMPRODUCT(($L$3=المنصرف!$E$3:$E$717)*1,('بيان العهد والتسويات'!$C244=المنصرف!$C$3:$C$717)*1,المنصرف!$J$3:$J$717)</f>
        <v>0</v>
      </c>
      <c r="N244" s="124">
        <f>SUMPRODUCT(($N$3=المنصرف!$E$3:$E$717)*1,('بيان العهد والتسويات'!$C244=المنصرف!$C$3:$C$717)*1,المنصرف!$G$3:$G$717)</f>
        <v>0</v>
      </c>
      <c r="O244" s="123">
        <f>SUMPRODUCT(($N$3=المنصرف!$E$3:$E$717)*1,('بيان العهد والتسويات'!$C244=المنصرف!$C$3:$C$717)*1,المنصرف!$J$3:$J$717)</f>
        <v>0</v>
      </c>
      <c r="P244" s="121">
        <f>SUMPRODUCT(($P$3=المنصرف!$E$3:$E$717)*1,('بيان العهد والتسويات'!$C244=المنصرف!$C$3:$C$717)*1,المنصرف!$G$3:$G$717)</f>
        <v>0</v>
      </c>
      <c r="Q244" s="122">
        <f>SUMPRODUCT(($P$3=المنصرف!$E$3:$E$717)*1,('بيان العهد والتسويات'!$C244=المنصرف!$C$3:$C$717)*1,المنصرف!$J$3:$J$717)</f>
        <v>0</v>
      </c>
      <c r="R244" s="124">
        <f>SUMPRODUCT(($R$3=المنصرف!$E$3:$E$717)*1,('بيان العهد والتسويات'!$C244=المنصرف!$C$3:$C$717)*1,المنصرف!$G$3:$G$717)</f>
        <v>0</v>
      </c>
      <c r="S244" s="123">
        <f>SUMPRODUCT(($R$3=المنصرف!$E$3:$E$717)*1,('بيان العهد والتسويات'!$C244=المنصرف!$C$3:$C$717)*1,المنصرف!$J$3:$J$717)</f>
        <v>0</v>
      </c>
      <c r="T244" s="121">
        <f>SUMPRODUCT(($T$3=المنصرف!$E$3:$E$717)*1,('بيان العهد والتسويات'!$C244=المنصرف!$C$3:$C$717)*1,المنصرف!$G$3:$G$717)</f>
        <v>0</v>
      </c>
      <c r="U244" s="122">
        <f>SUMPRODUCT(($T$3=المنصرف!$E$3:$E$717)*1,('بيان العهد والتسويات'!$C244=المنصرف!$C$3:$C$717)*1,المنصرف!$J$3:$J$717)</f>
        <v>0</v>
      </c>
      <c r="V244" s="124">
        <f>SUMPRODUCT(($V$3=المنصرف!$E$3:$E$717)*1,('بيان العهد والتسويات'!$C244=المنصرف!$C$3:$C$717)*1,المنصرف!$G$3:$G$717)</f>
        <v>0</v>
      </c>
      <c r="W244" s="123">
        <f>SUMPRODUCT(($V$3=المنصرف!$E$3:$E$717)*1,('بيان العهد والتسويات'!$C244=المنصرف!$C$3:$C$717)*1,المنصرف!$J$3:$J$717)</f>
        <v>0</v>
      </c>
      <c r="X244" s="121">
        <f>SUMPRODUCT(($X$3=المنصرف!$E$3:$E$717)*1,('بيان العهد والتسويات'!$C244=المنصرف!$C$3:$C$717)*1,المنصرف!$G$3:$G$717)</f>
        <v>0</v>
      </c>
      <c r="Y244" s="122">
        <f>SUMPRODUCT(($X$3=المنصرف!$E$3:$E$717)*1,('بيان العهد والتسويات'!$C244=المنصرف!$C$3:$C$717)*1,المنصرف!$J$3:$J$717)</f>
        <v>0</v>
      </c>
      <c r="Z244" s="124">
        <f>SUMPRODUCT(($Z$3=المنصرف!$E$3:$E$717)*1,('بيان العهد والتسويات'!$C244=المنصرف!$C$3:$C$717)*1,المنصرف!$G$3:$G$717)</f>
        <v>0</v>
      </c>
      <c r="AA244" s="123">
        <f>SUMPRODUCT(($Z$3=المنصرف!$E$3:$E$717)*1,('بيان العهد والتسويات'!$C244=المنصرف!$C$3:$C$717)*1,المنصرف!$J$3:$J$717)</f>
        <v>0</v>
      </c>
      <c r="AB244" s="121">
        <f>SUMPRODUCT(($AB$3=المنصرف!$E$3:$E$717)*1,('بيان العهد والتسويات'!$C244=المنصرف!$C$3:$C$717)*1,المنصرف!$G$3:$G$717)</f>
        <v>0</v>
      </c>
      <c r="AC244" s="122">
        <f>SUMPRODUCT(($AB$3=المنصرف!$E$3:$E$717)*1,('بيان العهد والتسويات'!$C244=المنصرف!$C$3:$C$717)*1,المنصرف!$J$3:$J$717)</f>
        <v>0</v>
      </c>
      <c r="AD244" s="124">
        <f>SUMPRODUCT(($AD$3=المنصرف!$E$3:$E$717)*1,('بيان العهد والتسويات'!$C244=المنصرف!$C$3:$C$717)*1,المنصرف!$G$3:$G$717)</f>
        <v>0</v>
      </c>
      <c r="AE244" s="123">
        <f>SUMPRODUCT(($AD$3=المنصرف!$E$3:$E$717)*1,('بيان العهد والتسويات'!$C244=المنصرف!$C$3:$C$717)*1,المنصرف!$J$3:$J$717)</f>
        <v>0</v>
      </c>
      <c r="AF244" s="121">
        <f>SUMPRODUCT(($AF$3=المنصرف!$E$3:$E$717)*1,('بيان العهد والتسويات'!$C244=المنصرف!$C$3:$C$717)*1,المنصرف!$G$3:$G$717)</f>
        <v>0</v>
      </c>
      <c r="AG244" s="122">
        <f>SUMPRODUCT(($AF$3=المنصرف!$E$3:$E$717)*1,('بيان العهد والتسويات'!$C244=المنصرف!$C$3:$C$717)*1,المنصرف!$J$3:$J$717)</f>
        <v>0</v>
      </c>
      <c r="AH244" s="124">
        <f>SUMPRODUCT(($AH$3=المنصرف!$E$3:$E$717)*1,('بيان العهد والتسويات'!$C244=المنصرف!$C$3:$C$717)*1,المنصرف!$G$3:$G$717)</f>
        <v>0</v>
      </c>
      <c r="AI244" s="123">
        <f>SUMPRODUCT(($AH$3=المنصرف!$E$3:$E$717)*1,('بيان العهد والتسويات'!$C244=المنصرف!$C$3:$C$717)*1,المنصرف!$J$3:$J$717)</f>
        <v>0</v>
      </c>
      <c r="AJ244" s="145">
        <f>SUMPRODUCT((AJ$3=المنصرف!$E$3:$E$717)*1,('بيان العهد والتسويات'!$C244=المنصرف!$C$3:$C$717)*1,المنصرف!$G$3:$G$717)</f>
        <v>0</v>
      </c>
      <c r="AK244" s="145">
        <f>SUMPRODUCT((AJ$3=المنصرف!$E$3:$E$717)*1,('بيان العهد والتسويات'!$C244=المنصرف!$C$3:$C$717)*1,المنصرف!$J$3:$J$717)</f>
        <v>0</v>
      </c>
      <c r="AL244" s="161">
        <f>SUMPRODUCT((AL$3=المنصرف!$E$3:$E$717)*1,('بيان العهد والتسويات'!$C244=المنصرف!$C$3:$C$717)*1,المنصرف!$G$3:$G$717)</f>
        <v>0</v>
      </c>
      <c r="AM244" s="161">
        <f>SUMPRODUCT((AL$3=المنصرف!$E$3:$E$717)*1,('بيان العهد والتسويات'!$C244=المنصرف!$C$3:$C$717)*1,المنصرف!$J$3:$J$717)</f>
        <v>0</v>
      </c>
      <c r="AN244" s="160">
        <f>SUMPRODUCT((AN$3=المنصرف!$E$3:$E$717)*1,('بيان العهد والتسويات'!$C244=المنصرف!$C$3:$C$717)*1,المنصرف!$G$3:$G$717)</f>
        <v>0</v>
      </c>
      <c r="AO244" s="160">
        <f>SUMPRODUCT((AN$3=المنصرف!$E$3:$E$717)*1,('بيان العهد والتسويات'!$C244=المنصرف!$C$3:$C$717)*1,المنصرف!$J$3:$J$717)</f>
        <v>0</v>
      </c>
      <c r="AP244" s="160">
        <f>SUMPRODUCT((AP$3=المنصرف!$E$3:$E$717)*1,('بيان العهد والتسويات'!$C244=المنصرف!$C$3:$C$717)*1,المنصرف!$G$3:$G$717)</f>
        <v>0</v>
      </c>
      <c r="AQ244" s="160">
        <f>SUMPRODUCT((AP$3=المنصرف!$E$3:$E$717)*1,('بيان العهد والتسويات'!$C244=المنصرف!$C$3:$C$717)*1,المنصرف!$J$3:$J$717)</f>
        <v>0</v>
      </c>
      <c r="AR244" s="160">
        <f>SUMPRODUCT((AR$3=المنصرف!$E$3:$E$717)*1,('بيان العهد والتسويات'!$C244=المنصرف!$C$3:$C$717)*1,المنصرف!$G$3:$G$717)</f>
        <v>0</v>
      </c>
      <c r="AS244" s="160">
        <f>SUMPRODUCT((AR$3=المنصرف!$E$3:$E$717)*1,('بيان العهد والتسويات'!$C244=المنصرف!$C$3:$C$717)*1,المنصرف!$J$3:$J$717)</f>
        <v>0</v>
      </c>
      <c r="AT244" s="160">
        <f>SUMPRODUCT((AT$3=المنصرف!$E$3:$E$717)*1,('بيان العهد والتسويات'!$C244=المنصرف!$C$3:$C$717)*1,المنصرف!$G$3:$G$717)</f>
        <v>0</v>
      </c>
      <c r="AU244" s="160">
        <f>SUMPRODUCT((AT$3=المنصرف!$E$3:$E$717)*1,('بيان العهد والتسويات'!$C244=المنصرف!$C$3:$C$717)*1,المنصرف!$J$3:$J$717)</f>
        <v>0</v>
      </c>
      <c r="AV244" s="160">
        <f>SUMPRODUCT((AV$3=المنصرف!$E$3:$E$717)*1,('بيان العهد والتسويات'!$C244=المنصرف!$C$3:$C$717)*1,المنصرف!$G$3:$G$717)</f>
        <v>0</v>
      </c>
      <c r="AW244" s="160">
        <f>SUMPRODUCT((AV$3=المنصرف!$E$3:$E$717)*1,('بيان العهد والتسويات'!$C244=المنصرف!$C$3:$C$717)*1,المنصرف!$J$3:$J$717)</f>
        <v>0</v>
      </c>
      <c r="AX244" s="160">
        <f>SUMPRODUCT((AX$3=المنصرف!$E$3:$E$717)*1,('بيان العهد والتسويات'!$C244=المنصرف!$C$3:$C$717)*1,المنصرف!$G$3:$G$717)</f>
        <v>0</v>
      </c>
      <c r="AY244" s="160">
        <f>SUMPRODUCT((AX$3=المنصرف!$E$3:$E$717)*1,('بيان العهد والتسويات'!$C244=المنصرف!$C$3:$C$717)*1,المنصرف!$J$3:$J$717)</f>
        <v>0</v>
      </c>
      <c r="AZ244" s="160">
        <f>SUMPRODUCT((AZ$3=المنصرف!$E$3:$E$717)*1,('بيان العهد والتسويات'!$C244=المنصرف!$C$3:$C$717)*1,المنصرف!$G$3:$G$717)</f>
        <v>0</v>
      </c>
      <c r="BA244" s="160">
        <f>SUMPRODUCT((AZ$3=المنصرف!$E$3:$E$717)*1,('بيان العهد والتسويات'!$C244=المنصرف!$C$3:$C$717)*1,المنصرف!$J$3:$J$717)</f>
        <v>0</v>
      </c>
      <c r="BB244" s="160">
        <f>SUMPRODUCT((BB$3=المنصرف!$E$3:$E$717)*1,('بيان العهد والتسويات'!$C244=المنصرف!$C$3:$C$717)*1,المنصرف!$G$3:$G$717)</f>
        <v>0</v>
      </c>
      <c r="BC244" s="160">
        <f>SUMPRODUCT((BB$3=المنصرف!$E$3:$E$717)*1,('بيان العهد والتسويات'!$C244=المنصرف!$C$3:$C$717)*1,المنصرف!$J$3:$J$717)</f>
        <v>0</v>
      </c>
      <c r="BD244" s="160">
        <f>SUMPRODUCT((BD$3=المنصرف!$E$3:$E$717)*1,('بيان العهد والتسويات'!$C244=المنصرف!$C$3:$C$717)*1,المنصرف!$G$3:$G$717)</f>
        <v>0</v>
      </c>
      <c r="BE244" s="160">
        <f>SUMPRODUCT((BD$3=المنصرف!$E$3:$E$717)*1,('بيان العهد والتسويات'!$C244=المنصرف!$C$3:$C$717)*1,المنصرف!$J$3:$J$717)</f>
        <v>0</v>
      </c>
      <c r="BF244" s="160">
        <f>SUMPRODUCT((BF$3=المنصرف!$E$3:$E$717)*1,('بيان العهد والتسويات'!$C244=المنصرف!$C$3:$C$717)*1,المنصرف!$G$3:$G$717)</f>
        <v>0</v>
      </c>
      <c r="BG244" s="160">
        <f>SUMPRODUCT((BF$3=المنصرف!$E$3:$E$717)*1,('بيان العهد والتسويات'!$C244=المنصرف!$C$3:$C$717)*1,المنصرف!$J$3:$J$717)</f>
        <v>0</v>
      </c>
      <c r="BH244" s="160">
        <f>SUMPRODUCT((BH$3=المنصرف!$E$3:$E$717)*1,('بيان العهد والتسويات'!$C244=المنصرف!$C$3:$C$717)*1,المنصرف!$G$3:$G$717)</f>
        <v>0</v>
      </c>
      <c r="BI244" s="160">
        <f>SUMPRODUCT((BH$3=المنصرف!$E$3:$E$717)*1,('بيان العهد والتسويات'!$C244=المنصرف!$C$3:$C$717)*1,المنصرف!$J$3:$J$717)</f>
        <v>0</v>
      </c>
      <c r="BJ244" s="160">
        <f>SUMPRODUCT((BJ$3=المنصرف!$E$3:$E$717)*1,('بيان العهد والتسويات'!$C244=المنصرف!$C$3:$C$717)*1,المنصرف!$G$3:$G$717)</f>
        <v>0</v>
      </c>
      <c r="BK244" s="160">
        <f>SUMPRODUCT((BJ$3=المنصرف!$E$3:$E$717)*1,('بيان العهد والتسويات'!$C244=المنصرف!$C$3:$C$717)*1,المنصرف!$J$3:$J$717)</f>
        <v>0</v>
      </c>
      <c r="BL244" s="160">
        <f>SUMPRODUCT((BL$3=المنصرف!$E$3:$E$717)*1,('بيان العهد والتسويات'!$C244=المنصرف!$C$3:$C$717)*1,المنصرف!$G$3:$G$717)</f>
        <v>0</v>
      </c>
      <c r="BM244" s="160">
        <f>SUMPRODUCT((BL$3=المنصرف!$E$3:$E$717)*1,('بيان العهد والتسويات'!$C244=المنصرف!$C$3:$C$717)*1,المنصرف!$J$3:$J$717)</f>
        <v>0</v>
      </c>
      <c r="BN244" s="160">
        <f>SUMPRODUCT((BN$3=المنصرف!$E$3:$E$717)*1,('بيان العهد والتسويات'!$C244=المنصرف!$C$3:$C$717)*1,المنصرف!$G$3:$G$717)</f>
        <v>0</v>
      </c>
      <c r="BO244" s="160">
        <f>SUMPRODUCT((BN$3=المنصرف!$E$3:$E$717)*1,('بيان العهد والتسويات'!$C244=المنصرف!$C$3:$C$717)*1,المنصرف!$J$3:$J$717)</f>
        <v>0</v>
      </c>
      <c r="BP244" s="160">
        <f>SUMPRODUCT((BP$3=المنصرف!$E$3:$E$717)*1,('بيان العهد والتسويات'!$C244=المنصرف!$C$3:$C$717)*1,المنصرف!$G$3:$G$717)</f>
        <v>0</v>
      </c>
      <c r="BQ244" s="160">
        <f>SUMPRODUCT((BP$3=المنصرف!$E$3:$E$717)*1,('بيان العهد والتسويات'!$C244=المنصرف!$C$3:$C$717)*1,المنصرف!$J$3:$J$717)</f>
        <v>0</v>
      </c>
      <c r="BR244" s="160">
        <f>SUMPRODUCT((BR$3=المنصرف!$E$3:$E$717)*1,('بيان العهد والتسويات'!$C244=المنصرف!$C$3:$C$717)*1,المنصرف!$G$3:$G$717)</f>
        <v>0</v>
      </c>
      <c r="BS244" s="160">
        <f>SUMPRODUCT((BR$3=المنصرف!$E$3:$E$717)*1,('بيان العهد والتسويات'!$C244=المنصرف!$C$3:$C$717)*1,المنصرف!$J$3:$J$717)</f>
        <v>0</v>
      </c>
      <c r="BT244" s="160">
        <f>SUMPRODUCT((BT$3=المنصرف!$E$3:$E$717)*1,('بيان العهد والتسويات'!$C244=المنصرف!$C$3:$C$717)*1,المنصرف!$G$3:$G$717)</f>
        <v>0</v>
      </c>
      <c r="BU244" s="160">
        <f>SUMPRODUCT((BT$3=المنصرف!$E$3:$E$717)*1,('بيان العهد والتسويات'!$C244=المنصرف!$C$3:$C$717)*1,المنصرف!$J$3:$J$717)</f>
        <v>0</v>
      </c>
      <c r="BV244" s="160">
        <f>SUMPRODUCT((BV$3=المنصرف!$E$3:$E$717)*1,('بيان العهد والتسويات'!$C244=المنصرف!$C$3:$C$717)*1,المنصرف!$G$3:$G$717)</f>
        <v>0</v>
      </c>
      <c r="BW244" s="160">
        <f>SUMPRODUCT((BV$3=المنصرف!$E$3:$E$717)*1,('بيان العهد والتسويات'!$C244=المنصرف!$C$3:$C$717)*1,المنصرف!$J$3:$J$717)</f>
        <v>0</v>
      </c>
      <c r="BX244" s="160">
        <f>SUMPRODUCT((BX$3=المنصرف!$E$3:$E$717)*1,('بيان العهد والتسويات'!$C244=المنصرف!$C$3:$C$717)*1,المنصرف!$G$3:$G$717)</f>
        <v>0</v>
      </c>
      <c r="BY244" s="160">
        <f>SUMPRODUCT((BX$3=المنصرف!$E$3:$E$717)*1,('بيان العهد والتسويات'!$C244=المنصرف!$C$3:$C$717)*1,المنصرف!$J$3:$J$717)</f>
        <v>0</v>
      </c>
      <c r="BZ244" s="160">
        <f>SUMPRODUCT((BZ$3=المنصرف!$E$3:$E$717)*1,('بيان العهد والتسويات'!$C244=المنصرف!$C$3:$C$717)*1,المنصرف!$G$3:$G$717)</f>
        <v>0</v>
      </c>
      <c r="CA244" s="160">
        <f>SUMPRODUCT((BZ$3=المنصرف!$E$3:$E$717)*1,('بيان العهد والتسويات'!$C244=المنصرف!$C$3:$C$717)*1,المنصرف!$J$3:$J$717)</f>
        <v>0</v>
      </c>
      <c r="CB244" s="160">
        <f>SUMPRODUCT((CB$3=المنصرف!$E$3:$E$717)*1,('بيان العهد والتسويات'!$C244=المنصرف!$C$3:$C$717)*1,المنصرف!$G$3:$G$717)</f>
        <v>0</v>
      </c>
      <c r="CC244" s="160">
        <f>SUMPRODUCT((CB$3=المنصرف!$E$3:$E$717)*1,('بيان العهد والتسويات'!$C244=المنصرف!$C$3:$C$717)*1,المنصرف!$J$3:$J$717)</f>
        <v>0</v>
      </c>
      <c r="CD244" s="160">
        <f>SUMPRODUCT((CD$3=المنصرف!$E$3:$E$717)*1,('بيان العهد والتسويات'!$C244=المنصرف!$C$3:$C$717)*1,المنصرف!$G$3:$G$717)</f>
        <v>0</v>
      </c>
      <c r="CE244" s="160">
        <f>SUMPRODUCT((CD$3=المنصرف!$E$3:$E$717)*1,('بيان العهد والتسويات'!$C244=المنصرف!$C$3:$C$717)*1,المنصرف!$J$3:$J$717)</f>
        <v>0</v>
      </c>
      <c r="CF244" s="160">
        <f>SUMPRODUCT((CF$3=المنصرف!$E$3:$E$717)*1,('بيان العهد والتسويات'!$C244=المنصرف!$C$3:$C$717)*1,المنصرف!$G$3:$G$717)</f>
        <v>0</v>
      </c>
      <c r="CG244" s="160">
        <f>SUMPRODUCT((CF$3=المنصرف!$E$3:$E$717)*1,('بيان العهد والتسويات'!$C244=المنصرف!$C$3:$C$717)*1,المنصرف!$J$3:$J$717)</f>
        <v>0</v>
      </c>
      <c r="CH244" s="160">
        <f>SUMPRODUCT((CH$3=المنصرف!$E$3:$E$717)*1,('بيان العهد والتسويات'!$C244=المنصرف!$C$3:$C$717)*1,المنصرف!$G$3:$G$717)</f>
        <v>0</v>
      </c>
      <c r="CI244" s="160">
        <f>SUMPRODUCT((CH$3=المنصرف!$E$3:$E$717)*1,('بيان العهد والتسويات'!$C244=المنصرف!$C$3:$C$717)*1,المنصرف!$J$3:$J$717)</f>
        <v>0</v>
      </c>
      <c r="CJ244" s="160">
        <f>SUMPRODUCT((CJ$3=المنصرف!$E$3:$E$717)*1,('بيان العهد والتسويات'!$C244=المنصرف!$C$3:$C$717)*1,المنصرف!$G$3:$G$717)</f>
        <v>0</v>
      </c>
      <c r="CK244" s="160">
        <f>SUMPRODUCT((CJ$3=المنصرف!$E$3:$E$717)*1,('بيان العهد والتسويات'!$C244=المنصرف!$C$3:$C$717)*1,المنصرف!$J$3:$J$717)</f>
        <v>0</v>
      </c>
      <c r="CL244" s="160">
        <f>SUMPRODUCT((CL$3=المنصرف!$E$3:$E$717)*1,('بيان العهد والتسويات'!$C244=المنصرف!$C$3:$C$717)*1,المنصرف!$G$3:$G$717)</f>
        <v>0</v>
      </c>
      <c r="CM244" s="160">
        <f>SUMPRODUCT((CL$3=المنصرف!$E$3:$E$717)*1,('بيان العهد والتسويات'!$C244=المنصرف!$C$3:$C$717)*1,المنصرف!$J$3:$J$717)</f>
        <v>0</v>
      </c>
      <c r="CN244" s="160">
        <f>SUMPRODUCT((CN$3=المنصرف!$E$3:$E$717)*1,('بيان العهد والتسويات'!$C244=المنصرف!$C$3:$C$717)*1,المنصرف!$G$3:$G$717)</f>
        <v>0</v>
      </c>
      <c r="CO244" s="160">
        <f>SUMPRODUCT((CN$3=المنصرف!$E$3:$E$717)*1,('بيان العهد والتسويات'!$C244=المنصرف!$C$3:$C$717)*1,المنصرف!$J$3:$J$717)</f>
        <v>0</v>
      </c>
      <c r="CP244" s="160">
        <f>SUMPRODUCT((CP$3=المنصرف!$E$3:$E$717)*1,('بيان العهد والتسويات'!$C244=المنصرف!$C$3:$C$717)*1,المنصرف!$G$3:$G$717)</f>
        <v>0</v>
      </c>
      <c r="CQ244" s="160">
        <f>SUMPRODUCT((CP$3=المنصرف!$E$3:$E$717)*1,('بيان العهد والتسويات'!$C244=المنصرف!$C$3:$C$717)*1,المنصرف!$J$3:$J$717)</f>
        <v>0</v>
      </c>
      <c r="CR244" s="160">
        <f>SUMPRODUCT((CR$3=المنصرف!$E$3:$E$717)*1,('بيان العهد والتسويات'!$C244=المنصرف!$C$3:$C$717)*1,المنصرف!$G$3:$G$717)</f>
        <v>0</v>
      </c>
      <c r="CS244" s="160">
        <f>SUMPRODUCT((CR$3=المنصرف!$E$3:$E$717)*1,('بيان العهد والتسويات'!$C244=المنصرف!$C$3:$C$717)*1,المنصرف!$J$3:$J$717)</f>
        <v>0</v>
      </c>
      <c r="CT244" s="160">
        <f>SUMPRODUCT((CT$3=المنصرف!$E$3:$E$717)*1,('بيان العهد والتسويات'!$C244=المنصرف!$C$3:$C$717)*1,المنصرف!$G$3:$G$717)</f>
        <v>0</v>
      </c>
      <c r="CU244" s="160">
        <f>SUMPRODUCT((CT$3=المنصرف!$E$3:$E$717)*1,('بيان العهد والتسويات'!$C244=المنصرف!$C$3:$C$717)*1,المنصرف!$J$3:$J$717)</f>
        <v>0</v>
      </c>
      <c r="CV244" s="160">
        <f>SUMPRODUCT((CV$3=المنصرف!$E$3:$E$717)*1,('بيان العهد والتسويات'!$C244=المنصرف!$C$3:$C$717)*1,المنصرف!$G$3:$G$717)</f>
        <v>0</v>
      </c>
      <c r="CW244" s="160">
        <f>SUMPRODUCT((CV$3=المنصرف!$E$3:$E$717)*1,('بيان العهد والتسويات'!$C244=المنصرف!$C$3:$C$717)*1,المنصرف!$J$3:$J$717)</f>
        <v>0</v>
      </c>
      <c r="CX244" s="160">
        <f>SUMPRODUCT((CX$3=المنصرف!$E$3:$E$717)*1,('بيان العهد والتسويات'!$C244=المنصرف!$C$3:$C$717)*1,المنصرف!$G$3:$G$717)</f>
        <v>0</v>
      </c>
      <c r="CY244" s="160">
        <f>SUMPRODUCT((CX$3=المنصرف!$E$3:$E$717)*1,('بيان العهد والتسويات'!$C244=المنصرف!$C$3:$C$717)*1,المنصرف!$J$3:$J$717)</f>
        <v>0</v>
      </c>
      <c r="CZ244" s="160">
        <f>SUMPRODUCT((CZ$3=المنصرف!$E$3:$E$717)*1,('بيان العهد والتسويات'!$C244=المنصرف!$C$3:$C$717)*1,المنصرف!$G$3:$G$717)</f>
        <v>0</v>
      </c>
      <c r="DA244" s="160">
        <f>SUMPRODUCT((CZ$3=المنصرف!$E$3:$E$717)*1,('بيان العهد والتسويات'!$C244=المنصرف!$C$3:$C$717)*1,المنصرف!$J$3:$J$717)</f>
        <v>0</v>
      </c>
    </row>
    <row r="245" spans="3:105" ht="20.25" x14ac:dyDescent="0.15">
      <c r="C245" s="134">
        <v>46077</v>
      </c>
      <c r="D245" s="121">
        <f>SUMPRODUCT(($D$3=المنصرف!$E$3:$E$717)*1,('بيان العهد والتسويات'!$C245=المنصرف!$C$3:$C$717)*1,المنصرف!$G$3:$G$717)</f>
        <v>0</v>
      </c>
      <c r="E245" s="122">
        <f>SUMPRODUCT(($D$3=المنصرف!$E$3:$E$717)*1,('بيان العهد والتسويات'!$C245=المنصرف!$C$3:$C$717)*1,المنصرف!$J$3:$J$717)</f>
        <v>0</v>
      </c>
      <c r="F245" s="124">
        <f>SUMPRODUCT(($F$3=المنصرف!$E$3:$E$717)*1,('بيان العهد والتسويات'!$C245=المنصرف!$C$3:$C$717)*1,المنصرف!$G$3:$G$717)</f>
        <v>0</v>
      </c>
      <c r="G245" s="123">
        <f>SUMPRODUCT(($F$3=المنصرف!$E$3:$E$717)*1,('بيان العهد والتسويات'!$C245=المنصرف!$C$3:$C$717)*1,المنصرف!$J$3:$J$717)</f>
        <v>0</v>
      </c>
      <c r="H245" s="121">
        <f>SUMPRODUCT(($H$3=المنصرف!$E$3:$E$717)*1,('بيان العهد والتسويات'!$C245=المنصرف!$C$3:$C$717)*1,المنصرف!$G$3:$G$717)</f>
        <v>0</v>
      </c>
      <c r="I245" s="122">
        <f>SUMPRODUCT(($H$3=المنصرف!$E$3:$E$717)*1,('بيان العهد والتسويات'!$C245=المنصرف!$C$3:$C$717)*1,المنصرف!$J$3:$J$717)</f>
        <v>0</v>
      </c>
      <c r="J245" s="124">
        <f>SUMPRODUCT(($J$3=المنصرف!$E$3:$E$717)*1,('بيان العهد والتسويات'!$C245=المنصرف!$C$3:$C$717)*1,المنصرف!$G$3:$G$717)</f>
        <v>0</v>
      </c>
      <c r="K245" s="123">
        <f>SUMPRODUCT(($J$3=المنصرف!$E$3:$E$717)*1,('بيان العهد والتسويات'!$C245=المنصرف!$C$3:$C$717)*1,المنصرف!$J$3:$J$717)</f>
        <v>0</v>
      </c>
      <c r="L245" s="121">
        <f>SUMPRODUCT(($L$3=المنصرف!$E$3:$E$717)*1,('بيان العهد والتسويات'!$C245=المنصرف!$C$3:$C$717)*1,المنصرف!$G$3:$G$717)</f>
        <v>0</v>
      </c>
      <c r="M245" s="122">
        <f>SUMPRODUCT(($L$3=المنصرف!$E$3:$E$717)*1,('بيان العهد والتسويات'!$C245=المنصرف!$C$3:$C$717)*1,المنصرف!$J$3:$J$717)</f>
        <v>0</v>
      </c>
      <c r="N245" s="124">
        <f>SUMPRODUCT(($N$3=المنصرف!$E$3:$E$717)*1,('بيان العهد والتسويات'!$C245=المنصرف!$C$3:$C$717)*1,المنصرف!$G$3:$G$717)</f>
        <v>0</v>
      </c>
      <c r="O245" s="123">
        <f>SUMPRODUCT(($N$3=المنصرف!$E$3:$E$717)*1,('بيان العهد والتسويات'!$C245=المنصرف!$C$3:$C$717)*1,المنصرف!$J$3:$J$717)</f>
        <v>0</v>
      </c>
      <c r="P245" s="121">
        <f>SUMPRODUCT(($P$3=المنصرف!$E$3:$E$717)*1,('بيان العهد والتسويات'!$C245=المنصرف!$C$3:$C$717)*1,المنصرف!$G$3:$G$717)</f>
        <v>0</v>
      </c>
      <c r="Q245" s="122">
        <f>SUMPRODUCT(($P$3=المنصرف!$E$3:$E$717)*1,('بيان العهد والتسويات'!$C245=المنصرف!$C$3:$C$717)*1,المنصرف!$J$3:$J$717)</f>
        <v>0</v>
      </c>
      <c r="R245" s="124">
        <f>SUMPRODUCT(($R$3=المنصرف!$E$3:$E$717)*1,('بيان العهد والتسويات'!$C245=المنصرف!$C$3:$C$717)*1,المنصرف!$G$3:$G$717)</f>
        <v>0</v>
      </c>
      <c r="S245" s="123">
        <f>SUMPRODUCT(($R$3=المنصرف!$E$3:$E$717)*1,('بيان العهد والتسويات'!$C245=المنصرف!$C$3:$C$717)*1,المنصرف!$J$3:$J$717)</f>
        <v>0</v>
      </c>
      <c r="T245" s="121">
        <f>SUMPRODUCT(($T$3=المنصرف!$E$3:$E$717)*1,('بيان العهد والتسويات'!$C245=المنصرف!$C$3:$C$717)*1,المنصرف!$G$3:$G$717)</f>
        <v>0</v>
      </c>
      <c r="U245" s="122">
        <f>SUMPRODUCT(($T$3=المنصرف!$E$3:$E$717)*1,('بيان العهد والتسويات'!$C245=المنصرف!$C$3:$C$717)*1,المنصرف!$J$3:$J$717)</f>
        <v>0</v>
      </c>
      <c r="V245" s="124">
        <f>SUMPRODUCT(($V$3=المنصرف!$E$3:$E$717)*1,('بيان العهد والتسويات'!$C245=المنصرف!$C$3:$C$717)*1,المنصرف!$G$3:$G$717)</f>
        <v>0</v>
      </c>
      <c r="W245" s="123">
        <f>SUMPRODUCT(($V$3=المنصرف!$E$3:$E$717)*1,('بيان العهد والتسويات'!$C245=المنصرف!$C$3:$C$717)*1,المنصرف!$J$3:$J$717)</f>
        <v>0</v>
      </c>
      <c r="X245" s="121">
        <f>SUMPRODUCT(($X$3=المنصرف!$E$3:$E$717)*1,('بيان العهد والتسويات'!$C245=المنصرف!$C$3:$C$717)*1,المنصرف!$G$3:$G$717)</f>
        <v>0</v>
      </c>
      <c r="Y245" s="122">
        <f>SUMPRODUCT(($X$3=المنصرف!$E$3:$E$717)*1,('بيان العهد والتسويات'!$C245=المنصرف!$C$3:$C$717)*1,المنصرف!$J$3:$J$717)</f>
        <v>0</v>
      </c>
      <c r="Z245" s="124">
        <f>SUMPRODUCT(($Z$3=المنصرف!$E$3:$E$717)*1,('بيان العهد والتسويات'!$C245=المنصرف!$C$3:$C$717)*1,المنصرف!$G$3:$G$717)</f>
        <v>0</v>
      </c>
      <c r="AA245" s="123">
        <f>SUMPRODUCT(($Z$3=المنصرف!$E$3:$E$717)*1,('بيان العهد والتسويات'!$C245=المنصرف!$C$3:$C$717)*1,المنصرف!$J$3:$J$717)</f>
        <v>0</v>
      </c>
      <c r="AB245" s="121">
        <f>SUMPRODUCT(($AB$3=المنصرف!$E$3:$E$717)*1,('بيان العهد والتسويات'!$C245=المنصرف!$C$3:$C$717)*1,المنصرف!$G$3:$G$717)</f>
        <v>0</v>
      </c>
      <c r="AC245" s="122">
        <f>SUMPRODUCT(($AB$3=المنصرف!$E$3:$E$717)*1,('بيان العهد والتسويات'!$C245=المنصرف!$C$3:$C$717)*1,المنصرف!$J$3:$J$717)</f>
        <v>0</v>
      </c>
      <c r="AD245" s="124">
        <f>SUMPRODUCT(($AD$3=المنصرف!$E$3:$E$717)*1,('بيان العهد والتسويات'!$C245=المنصرف!$C$3:$C$717)*1,المنصرف!$G$3:$G$717)</f>
        <v>0</v>
      </c>
      <c r="AE245" s="123">
        <f>SUMPRODUCT(($AD$3=المنصرف!$E$3:$E$717)*1,('بيان العهد والتسويات'!$C245=المنصرف!$C$3:$C$717)*1,المنصرف!$J$3:$J$717)</f>
        <v>0</v>
      </c>
      <c r="AF245" s="121">
        <f>SUMPRODUCT(($AF$3=المنصرف!$E$3:$E$717)*1,('بيان العهد والتسويات'!$C245=المنصرف!$C$3:$C$717)*1,المنصرف!$G$3:$G$717)</f>
        <v>0</v>
      </c>
      <c r="AG245" s="122">
        <f>SUMPRODUCT(($AF$3=المنصرف!$E$3:$E$717)*1,('بيان العهد والتسويات'!$C245=المنصرف!$C$3:$C$717)*1,المنصرف!$J$3:$J$717)</f>
        <v>0</v>
      </c>
      <c r="AH245" s="124">
        <f>SUMPRODUCT(($AH$3=المنصرف!$E$3:$E$717)*1,('بيان العهد والتسويات'!$C245=المنصرف!$C$3:$C$717)*1,المنصرف!$G$3:$G$717)</f>
        <v>0</v>
      </c>
      <c r="AI245" s="123">
        <f>SUMPRODUCT(($AH$3=المنصرف!$E$3:$E$717)*1,('بيان العهد والتسويات'!$C245=المنصرف!$C$3:$C$717)*1,المنصرف!$J$3:$J$717)</f>
        <v>0</v>
      </c>
      <c r="AJ245" s="145">
        <f>SUMPRODUCT((AJ$3=المنصرف!$E$3:$E$717)*1,('بيان العهد والتسويات'!$C245=المنصرف!$C$3:$C$717)*1,المنصرف!$G$3:$G$717)</f>
        <v>0</v>
      </c>
      <c r="AK245" s="145">
        <f>SUMPRODUCT((AJ$3=المنصرف!$E$3:$E$717)*1,('بيان العهد والتسويات'!$C245=المنصرف!$C$3:$C$717)*1,المنصرف!$J$3:$J$717)</f>
        <v>0</v>
      </c>
      <c r="AL245" s="161">
        <f>SUMPRODUCT((AL$3=المنصرف!$E$3:$E$717)*1,('بيان العهد والتسويات'!$C245=المنصرف!$C$3:$C$717)*1,المنصرف!$G$3:$G$717)</f>
        <v>0</v>
      </c>
      <c r="AM245" s="161">
        <f>SUMPRODUCT((AL$3=المنصرف!$E$3:$E$717)*1,('بيان العهد والتسويات'!$C245=المنصرف!$C$3:$C$717)*1,المنصرف!$J$3:$J$717)</f>
        <v>0</v>
      </c>
      <c r="AN245" s="160">
        <f>SUMPRODUCT((AN$3=المنصرف!$E$3:$E$717)*1,('بيان العهد والتسويات'!$C245=المنصرف!$C$3:$C$717)*1,المنصرف!$G$3:$G$717)</f>
        <v>0</v>
      </c>
      <c r="AO245" s="160">
        <f>SUMPRODUCT((AN$3=المنصرف!$E$3:$E$717)*1,('بيان العهد والتسويات'!$C245=المنصرف!$C$3:$C$717)*1,المنصرف!$J$3:$J$717)</f>
        <v>0</v>
      </c>
      <c r="AP245" s="160">
        <f>SUMPRODUCT((AP$3=المنصرف!$E$3:$E$717)*1,('بيان العهد والتسويات'!$C245=المنصرف!$C$3:$C$717)*1,المنصرف!$G$3:$G$717)</f>
        <v>0</v>
      </c>
      <c r="AQ245" s="160">
        <f>SUMPRODUCT((AP$3=المنصرف!$E$3:$E$717)*1,('بيان العهد والتسويات'!$C245=المنصرف!$C$3:$C$717)*1,المنصرف!$J$3:$J$717)</f>
        <v>0</v>
      </c>
      <c r="AR245" s="160">
        <f>SUMPRODUCT((AR$3=المنصرف!$E$3:$E$717)*1,('بيان العهد والتسويات'!$C245=المنصرف!$C$3:$C$717)*1,المنصرف!$G$3:$G$717)</f>
        <v>0</v>
      </c>
      <c r="AS245" s="160">
        <f>SUMPRODUCT((AR$3=المنصرف!$E$3:$E$717)*1,('بيان العهد والتسويات'!$C245=المنصرف!$C$3:$C$717)*1,المنصرف!$J$3:$J$717)</f>
        <v>0</v>
      </c>
      <c r="AT245" s="160">
        <f>SUMPRODUCT((AT$3=المنصرف!$E$3:$E$717)*1,('بيان العهد والتسويات'!$C245=المنصرف!$C$3:$C$717)*1,المنصرف!$G$3:$G$717)</f>
        <v>0</v>
      </c>
      <c r="AU245" s="160">
        <f>SUMPRODUCT((AT$3=المنصرف!$E$3:$E$717)*1,('بيان العهد والتسويات'!$C245=المنصرف!$C$3:$C$717)*1,المنصرف!$J$3:$J$717)</f>
        <v>0</v>
      </c>
      <c r="AV245" s="160">
        <f>SUMPRODUCT((AV$3=المنصرف!$E$3:$E$717)*1,('بيان العهد والتسويات'!$C245=المنصرف!$C$3:$C$717)*1,المنصرف!$G$3:$G$717)</f>
        <v>0</v>
      </c>
      <c r="AW245" s="160">
        <f>SUMPRODUCT((AV$3=المنصرف!$E$3:$E$717)*1,('بيان العهد والتسويات'!$C245=المنصرف!$C$3:$C$717)*1,المنصرف!$J$3:$J$717)</f>
        <v>0</v>
      </c>
      <c r="AX245" s="160">
        <f>SUMPRODUCT((AX$3=المنصرف!$E$3:$E$717)*1,('بيان العهد والتسويات'!$C245=المنصرف!$C$3:$C$717)*1,المنصرف!$G$3:$G$717)</f>
        <v>0</v>
      </c>
      <c r="AY245" s="160">
        <f>SUMPRODUCT((AX$3=المنصرف!$E$3:$E$717)*1,('بيان العهد والتسويات'!$C245=المنصرف!$C$3:$C$717)*1,المنصرف!$J$3:$J$717)</f>
        <v>0</v>
      </c>
      <c r="AZ245" s="160">
        <f>SUMPRODUCT((AZ$3=المنصرف!$E$3:$E$717)*1,('بيان العهد والتسويات'!$C245=المنصرف!$C$3:$C$717)*1,المنصرف!$G$3:$G$717)</f>
        <v>0</v>
      </c>
      <c r="BA245" s="160">
        <f>SUMPRODUCT((AZ$3=المنصرف!$E$3:$E$717)*1,('بيان العهد والتسويات'!$C245=المنصرف!$C$3:$C$717)*1,المنصرف!$J$3:$J$717)</f>
        <v>0</v>
      </c>
      <c r="BB245" s="160">
        <f>SUMPRODUCT((BB$3=المنصرف!$E$3:$E$717)*1,('بيان العهد والتسويات'!$C245=المنصرف!$C$3:$C$717)*1,المنصرف!$G$3:$G$717)</f>
        <v>0</v>
      </c>
      <c r="BC245" s="160">
        <f>SUMPRODUCT((BB$3=المنصرف!$E$3:$E$717)*1,('بيان العهد والتسويات'!$C245=المنصرف!$C$3:$C$717)*1,المنصرف!$J$3:$J$717)</f>
        <v>0</v>
      </c>
      <c r="BD245" s="160">
        <f>SUMPRODUCT((BD$3=المنصرف!$E$3:$E$717)*1,('بيان العهد والتسويات'!$C245=المنصرف!$C$3:$C$717)*1,المنصرف!$G$3:$G$717)</f>
        <v>0</v>
      </c>
      <c r="BE245" s="160">
        <f>SUMPRODUCT((BD$3=المنصرف!$E$3:$E$717)*1,('بيان العهد والتسويات'!$C245=المنصرف!$C$3:$C$717)*1,المنصرف!$J$3:$J$717)</f>
        <v>0</v>
      </c>
      <c r="BF245" s="160">
        <f>SUMPRODUCT((BF$3=المنصرف!$E$3:$E$717)*1,('بيان العهد والتسويات'!$C245=المنصرف!$C$3:$C$717)*1,المنصرف!$G$3:$G$717)</f>
        <v>0</v>
      </c>
      <c r="BG245" s="160">
        <f>SUMPRODUCT((BF$3=المنصرف!$E$3:$E$717)*1,('بيان العهد والتسويات'!$C245=المنصرف!$C$3:$C$717)*1,المنصرف!$J$3:$J$717)</f>
        <v>0</v>
      </c>
      <c r="BH245" s="160">
        <f>SUMPRODUCT((BH$3=المنصرف!$E$3:$E$717)*1,('بيان العهد والتسويات'!$C245=المنصرف!$C$3:$C$717)*1,المنصرف!$G$3:$G$717)</f>
        <v>0</v>
      </c>
      <c r="BI245" s="160">
        <f>SUMPRODUCT((BH$3=المنصرف!$E$3:$E$717)*1,('بيان العهد والتسويات'!$C245=المنصرف!$C$3:$C$717)*1,المنصرف!$J$3:$J$717)</f>
        <v>0</v>
      </c>
      <c r="BJ245" s="160">
        <f>SUMPRODUCT((BJ$3=المنصرف!$E$3:$E$717)*1,('بيان العهد والتسويات'!$C245=المنصرف!$C$3:$C$717)*1,المنصرف!$G$3:$G$717)</f>
        <v>0</v>
      </c>
      <c r="BK245" s="160">
        <f>SUMPRODUCT((BJ$3=المنصرف!$E$3:$E$717)*1,('بيان العهد والتسويات'!$C245=المنصرف!$C$3:$C$717)*1,المنصرف!$J$3:$J$717)</f>
        <v>0</v>
      </c>
      <c r="BL245" s="160">
        <f>SUMPRODUCT((BL$3=المنصرف!$E$3:$E$717)*1,('بيان العهد والتسويات'!$C245=المنصرف!$C$3:$C$717)*1,المنصرف!$G$3:$G$717)</f>
        <v>0</v>
      </c>
      <c r="BM245" s="160">
        <f>SUMPRODUCT((BL$3=المنصرف!$E$3:$E$717)*1,('بيان العهد والتسويات'!$C245=المنصرف!$C$3:$C$717)*1,المنصرف!$J$3:$J$717)</f>
        <v>0</v>
      </c>
      <c r="BN245" s="160">
        <f>SUMPRODUCT((BN$3=المنصرف!$E$3:$E$717)*1,('بيان العهد والتسويات'!$C245=المنصرف!$C$3:$C$717)*1,المنصرف!$G$3:$G$717)</f>
        <v>0</v>
      </c>
      <c r="BO245" s="160">
        <f>SUMPRODUCT((BN$3=المنصرف!$E$3:$E$717)*1,('بيان العهد والتسويات'!$C245=المنصرف!$C$3:$C$717)*1,المنصرف!$J$3:$J$717)</f>
        <v>0</v>
      </c>
      <c r="BP245" s="160">
        <f>SUMPRODUCT((BP$3=المنصرف!$E$3:$E$717)*1,('بيان العهد والتسويات'!$C245=المنصرف!$C$3:$C$717)*1,المنصرف!$G$3:$G$717)</f>
        <v>0</v>
      </c>
      <c r="BQ245" s="160">
        <f>SUMPRODUCT((BP$3=المنصرف!$E$3:$E$717)*1,('بيان العهد والتسويات'!$C245=المنصرف!$C$3:$C$717)*1,المنصرف!$J$3:$J$717)</f>
        <v>0</v>
      </c>
      <c r="BR245" s="160">
        <f>SUMPRODUCT((BR$3=المنصرف!$E$3:$E$717)*1,('بيان العهد والتسويات'!$C245=المنصرف!$C$3:$C$717)*1,المنصرف!$G$3:$G$717)</f>
        <v>0</v>
      </c>
      <c r="BS245" s="160">
        <f>SUMPRODUCT((BR$3=المنصرف!$E$3:$E$717)*1,('بيان العهد والتسويات'!$C245=المنصرف!$C$3:$C$717)*1,المنصرف!$J$3:$J$717)</f>
        <v>0</v>
      </c>
      <c r="BT245" s="160">
        <f>SUMPRODUCT((BT$3=المنصرف!$E$3:$E$717)*1,('بيان العهد والتسويات'!$C245=المنصرف!$C$3:$C$717)*1,المنصرف!$G$3:$G$717)</f>
        <v>0</v>
      </c>
      <c r="BU245" s="160">
        <f>SUMPRODUCT((BT$3=المنصرف!$E$3:$E$717)*1,('بيان العهد والتسويات'!$C245=المنصرف!$C$3:$C$717)*1,المنصرف!$J$3:$J$717)</f>
        <v>0</v>
      </c>
      <c r="BV245" s="160">
        <f>SUMPRODUCT((BV$3=المنصرف!$E$3:$E$717)*1,('بيان العهد والتسويات'!$C245=المنصرف!$C$3:$C$717)*1,المنصرف!$G$3:$G$717)</f>
        <v>0</v>
      </c>
      <c r="BW245" s="160">
        <f>SUMPRODUCT((BV$3=المنصرف!$E$3:$E$717)*1,('بيان العهد والتسويات'!$C245=المنصرف!$C$3:$C$717)*1,المنصرف!$J$3:$J$717)</f>
        <v>0</v>
      </c>
      <c r="BX245" s="160">
        <f>SUMPRODUCT((BX$3=المنصرف!$E$3:$E$717)*1,('بيان العهد والتسويات'!$C245=المنصرف!$C$3:$C$717)*1,المنصرف!$G$3:$G$717)</f>
        <v>0</v>
      </c>
      <c r="BY245" s="160">
        <f>SUMPRODUCT((BX$3=المنصرف!$E$3:$E$717)*1,('بيان العهد والتسويات'!$C245=المنصرف!$C$3:$C$717)*1,المنصرف!$J$3:$J$717)</f>
        <v>0</v>
      </c>
      <c r="BZ245" s="160">
        <f>SUMPRODUCT((BZ$3=المنصرف!$E$3:$E$717)*1,('بيان العهد والتسويات'!$C245=المنصرف!$C$3:$C$717)*1,المنصرف!$G$3:$G$717)</f>
        <v>0</v>
      </c>
      <c r="CA245" s="160">
        <f>SUMPRODUCT((BZ$3=المنصرف!$E$3:$E$717)*1,('بيان العهد والتسويات'!$C245=المنصرف!$C$3:$C$717)*1,المنصرف!$J$3:$J$717)</f>
        <v>0</v>
      </c>
      <c r="CB245" s="160">
        <f>SUMPRODUCT((CB$3=المنصرف!$E$3:$E$717)*1,('بيان العهد والتسويات'!$C245=المنصرف!$C$3:$C$717)*1,المنصرف!$G$3:$G$717)</f>
        <v>0</v>
      </c>
      <c r="CC245" s="160">
        <f>SUMPRODUCT((CB$3=المنصرف!$E$3:$E$717)*1,('بيان العهد والتسويات'!$C245=المنصرف!$C$3:$C$717)*1,المنصرف!$J$3:$J$717)</f>
        <v>0</v>
      </c>
      <c r="CD245" s="160">
        <f>SUMPRODUCT((CD$3=المنصرف!$E$3:$E$717)*1,('بيان العهد والتسويات'!$C245=المنصرف!$C$3:$C$717)*1,المنصرف!$G$3:$G$717)</f>
        <v>0</v>
      </c>
      <c r="CE245" s="160">
        <f>SUMPRODUCT((CD$3=المنصرف!$E$3:$E$717)*1,('بيان العهد والتسويات'!$C245=المنصرف!$C$3:$C$717)*1,المنصرف!$J$3:$J$717)</f>
        <v>0</v>
      </c>
      <c r="CF245" s="160">
        <f>SUMPRODUCT((CF$3=المنصرف!$E$3:$E$717)*1,('بيان العهد والتسويات'!$C245=المنصرف!$C$3:$C$717)*1,المنصرف!$G$3:$G$717)</f>
        <v>0</v>
      </c>
      <c r="CG245" s="160">
        <f>SUMPRODUCT((CF$3=المنصرف!$E$3:$E$717)*1,('بيان العهد والتسويات'!$C245=المنصرف!$C$3:$C$717)*1,المنصرف!$J$3:$J$717)</f>
        <v>0</v>
      </c>
      <c r="CH245" s="160">
        <f>SUMPRODUCT((CH$3=المنصرف!$E$3:$E$717)*1,('بيان العهد والتسويات'!$C245=المنصرف!$C$3:$C$717)*1,المنصرف!$G$3:$G$717)</f>
        <v>0</v>
      </c>
      <c r="CI245" s="160">
        <f>SUMPRODUCT((CH$3=المنصرف!$E$3:$E$717)*1,('بيان العهد والتسويات'!$C245=المنصرف!$C$3:$C$717)*1,المنصرف!$J$3:$J$717)</f>
        <v>0</v>
      </c>
      <c r="CJ245" s="160">
        <f>SUMPRODUCT((CJ$3=المنصرف!$E$3:$E$717)*1,('بيان العهد والتسويات'!$C245=المنصرف!$C$3:$C$717)*1,المنصرف!$G$3:$G$717)</f>
        <v>0</v>
      </c>
      <c r="CK245" s="160">
        <f>SUMPRODUCT((CJ$3=المنصرف!$E$3:$E$717)*1,('بيان العهد والتسويات'!$C245=المنصرف!$C$3:$C$717)*1,المنصرف!$J$3:$J$717)</f>
        <v>0</v>
      </c>
      <c r="CL245" s="160">
        <f>SUMPRODUCT((CL$3=المنصرف!$E$3:$E$717)*1,('بيان العهد والتسويات'!$C245=المنصرف!$C$3:$C$717)*1,المنصرف!$G$3:$G$717)</f>
        <v>0</v>
      </c>
      <c r="CM245" s="160">
        <f>SUMPRODUCT((CL$3=المنصرف!$E$3:$E$717)*1,('بيان العهد والتسويات'!$C245=المنصرف!$C$3:$C$717)*1,المنصرف!$J$3:$J$717)</f>
        <v>0</v>
      </c>
      <c r="CN245" s="160">
        <f>SUMPRODUCT((CN$3=المنصرف!$E$3:$E$717)*1,('بيان العهد والتسويات'!$C245=المنصرف!$C$3:$C$717)*1,المنصرف!$G$3:$G$717)</f>
        <v>0</v>
      </c>
      <c r="CO245" s="160">
        <f>SUMPRODUCT((CN$3=المنصرف!$E$3:$E$717)*1,('بيان العهد والتسويات'!$C245=المنصرف!$C$3:$C$717)*1,المنصرف!$J$3:$J$717)</f>
        <v>0</v>
      </c>
      <c r="CP245" s="160">
        <f>SUMPRODUCT((CP$3=المنصرف!$E$3:$E$717)*1,('بيان العهد والتسويات'!$C245=المنصرف!$C$3:$C$717)*1,المنصرف!$G$3:$G$717)</f>
        <v>0</v>
      </c>
      <c r="CQ245" s="160">
        <f>SUMPRODUCT((CP$3=المنصرف!$E$3:$E$717)*1,('بيان العهد والتسويات'!$C245=المنصرف!$C$3:$C$717)*1,المنصرف!$J$3:$J$717)</f>
        <v>0</v>
      </c>
      <c r="CR245" s="160">
        <f>SUMPRODUCT((CR$3=المنصرف!$E$3:$E$717)*1,('بيان العهد والتسويات'!$C245=المنصرف!$C$3:$C$717)*1,المنصرف!$G$3:$G$717)</f>
        <v>0</v>
      </c>
      <c r="CS245" s="160">
        <f>SUMPRODUCT((CR$3=المنصرف!$E$3:$E$717)*1,('بيان العهد والتسويات'!$C245=المنصرف!$C$3:$C$717)*1,المنصرف!$J$3:$J$717)</f>
        <v>0</v>
      </c>
      <c r="CT245" s="160">
        <f>SUMPRODUCT((CT$3=المنصرف!$E$3:$E$717)*1,('بيان العهد والتسويات'!$C245=المنصرف!$C$3:$C$717)*1,المنصرف!$G$3:$G$717)</f>
        <v>0</v>
      </c>
      <c r="CU245" s="160">
        <f>SUMPRODUCT((CT$3=المنصرف!$E$3:$E$717)*1,('بيان العهد والتسويات'!$C245=المنصرف!$C$3:$C$717)*1,المنصرف!$J$3:$J$717)</f>
        <v>0</v>
      </c>
      <c r="CV245" s="160">
        <f>SUMPRODUCT((CV$3=المنصرف!$E$3:$E$717)*1,('بيان العهد والتسويات'!$C245=المنصرف!$C$3:$C$717)*1,المنصرف!$G$3:$G$717)</f>
        <v>0</v>
      </c>
      <c r="CW245" s="160">
        <f>SUMPRODUCT((CV$3=المنصرف!$E$3:$E$717)*1,('بيان العهد والتسويات'!$C245=المنصرف!$C$3:$C$717)*1,المنصرف!$J$3:$J$717)</f>
        <v>0</v>
      </c>
      <c r="CX245" s="160">
        <f>SUMPRODUCT((CX$3=المنصرف!$E$3:$E$717)*1,('بيان العهد والتسويات'!$C245=المنصرف!$C$3:$C$717)*1,المنصرف!$G$3:$G$717)</f>
        <v>0</v>
      </c>
      <c r="CY245" s="160">
        <f>SUMPRODUCT((CX$3=المنصرف!$E$3:$E$717)*1,('بيان العهد والتسويات'!$C245=المنصرف!$C$3:$C$717)*1,المنصرف!$J$3:$J$717)</f>
        <v>0</v>
      </c>
      <c r="CZ245" s="160">
        <f>SUMPRODUCT((CZ$3=المنصرف!$E$3:$E$717)*1,('بيان العهد والتسويات'!$C245=المنصرف!$C$3:$C$717)*1,المنصرف!$G$3:$G$717)</f>
        <v>0</v>
      </c>
      <c r="DA245" s="160">
        <f>SUMPRODUCT((CZ$3=المنصرف!$E$3:$E$717)*1,('بيان العهد والتسويات'!$C245=المنصرف!$C$3:$C$717)*1,المنصرف!$J$3:$J$717)</f>
        <v>0</v>
      </c>
    </row>
    <row r="246" spans="3:105" ht="20.25" x14ac:dyDescent="0.15">
      <c r="C246" s="134">
        <v>46078</v>
      </c>
      <c r="D246" s="121">
        <f>SUMPRODUCT(($D$3=المنصرف!$E$3:$E$717)*1,('بيان العهد والتسويات'!$C246=المنصرف!$C$3:$C$717)*1,المنصرف!$G$3:$G$717)</f>
        <v>0</v>
      </c>
      <c r="E246" s="122">
        <f>SUMPRODUCT(($D$3=المنصرف!$E$3:$E$717)*1,('بيان العهد والتسويات'!$C246=المنصرف!$C$3:$C$717)*1,المنصرف!$J$3:$J$717)</f>
        <v>0</v>
      </c>
      <c r="F246" s="124">
        <f>SUMPRODUCT(($F$3=المنصرف!$E$3:$E$717)*1,('بيان العهد والتسويات'!$C246=المنصرف!$C$3:$C$717)*1,المنصرف!$G$3:$G$717)</f>
        <v>0</v>
      </c>
      <c r="G246" s="123">
        <f>SUMPRODUCT(($F$3=المنصرف!$E$3:$E$717)*1,('بيان العهد والتسويات'!$C246=المنصرف!$C$3:$C$717)*1,المنصرف!$J$3:$J$717)</f>
        <v>0</v>
      </c>
      <c r="H246" s="121">
        <f>SUMPRODUCT(($H$3=المنصرف!$E$3:$E$717)*1,('بيان العهد والتسويات'!$C246=المنصرف!$C$3:$C$717)*1,المنصرف!$G$3:$G$717)</f>
        <v>0</v>
      </c>
      <c r="I246" s="122">
        <f>SUMPRODUCT(($H$3=المنصرف!$E$3:$E$717)*1,('بيان العهد والتسويات'!$C246=المنصرف!$C$3:$C$717)*1,المنصرف!$J$3:$J$717)</f>
        <v>0</v>
      </c>
      <c r="J246" s="124">
        <f>SUMPRODUCT(($J$3=المنصرف!$E$3:$E$717)*1,('بيان العهد والتسويات'!$C246=المنصرف!$C$3:$C$717)*1,المنصرف!$G$3:$G$717)</f>
        <v>0</v>
      </c>
      <c r="K246" s="123">
        <f>SUMPRODUCT(($J$3=المنصرف!$E$3:$E$717)*1,('بيان العهد والتسويات'!$C246=المنصرف!$C$3:$C$717)*1,المنصرف!$J$3:$J$717)</f>
        <v>0</v>
      </c>
      <c r="L246" s="121">
        <f>SUMPRODUCT(($L$3=المنصرف!$E$3:$E$717)*1,('بيان العهد والتسويات'!$C246=المنصرف!$C$3:$C$717)*1,المنصرف!$G$3:$G$717)</f>
        <v>0</v>
      </c>
      <c r="M246" s="122">
        <f>SUMPRODUCT(($L$3=المنصرف!$E$3:$E$717)*1,('بيان العهد والتسويات'!$C246=المنصرف!$C$3:$C$717)*1,المنصرف!$J$3:$J$717)</f>
        <v>0</v>
      </c>
      <c r="N246" s="124">
        <f>SUMPRODUCT(($N$3=المنصرف!$E$3:$E$717)*1,('بيان العهد والتسويات'!$C246=المنصرف!$C$3:$C$717)*1,المنصرف!$G$3:$G$717)</f>
        <v>0</v>
      </c>
      <c r="O246" s="123">
        <f>SUMPRODUCT(($N$3=المنصرف!$E$3:$E$717)*1,('بيان العهد والتسويات'!$C246=المنصرف!$C$3:$C$717)*1,المنصرف!$J$3:$J$717)</f>
        <v>0</v>
      </c>
      <c r="P246" s="121">
        <f>SUMPRODUCT(($P$3=المنصرف!$E$3:$E$717)*1,('بيان العهد والتسويات'!$C246=المنصرف!$C$3:$C$717)*1,المنصرف!$G$3:$G$717)</f>
        <v>0</v>
      </c>
      <c r="Q246" s="122">
        <f>SUMPRODUCT(($P$3=المنصرف!$E$3:$E$717)*1,('بيان العهد والتسويات'!$C246=المنصرف!$C$3:$C$717)*1,المنصرف!$J$3:$J$717)</f>
        <v>0</v>
      </c>
      <c r="R246" s="124">
        <f>SUMPRODUCT(($R$3=المنصرف!$E$3:$E$717)*1,('بيان العهد والتسويات'!$C246=المنصرف!$C$3:$C$717)*1,المنصرف!$G$3:$G$717)</f>
        <v>0</v>
      </c>
      <c r="S246" s="123">
        <f>SUMPRODUCT(($R$3=المنصرف!$E$3:$E$717)*1,('بيان العهد والتسويات'!$C246=المنصرف!$C$3:$C$717)*1,المنصرف!$J$3:$J$717)</f>
        <v>0</v>
      </c>
      <c r="T246" s="121">
        <f>SUMPRODUCT(($T$3=المنصرف!$E$3:$E$717)*1,('بيان العهد والتسويات'!$C246=المنصرف!$C$3:$C$717)*1,المنصرف!$G$3:$G$717)</f>
        <v>0</v>
      </c>
      <c r="U246" s="122">
        <f>SUMPRODUCT(($T$3=المنصرف!$E$3:$E$717)*1,('بيان العهد والتسويات'!$C246=المنصرف!$C$3:$C$717)*1,المنصرف!$J$3:$J$717)</f>
        <v>0</v>
      </c>
      <c r="V246" s="124">
        <f>SUMPRODUCT(($V$3=المنصرف!$E$3:$E$717)*1,('بيان العهد والتسويات'!$C246=المنصرف!$C$3:$C$717)*1,المنصرف!$G$3:$G$717)</f>
        <v>0</v>
      </c>
      <c r="W246" s="123">
        <f>SUMPRODUCT(($V$3=المنصرف!$E$3:$E$717)*1,('بيان العهد والتسويات'!$C246=المنصرف!$C$3:$C$717)*1,المنصرف!$J$3:$J$717)</f>
        <v>0</v>
      </c>
      <c r="X246" s="121">
        <f>SUMPRODUCT(($X$3=المنصرف!$E$3:$E$717)*1,('بيان العهد والتسويات'!$C246=المنصرف!$C$3:$C$717)*1,المنصرف!$G$3:$G$717)</f>
        <v>0</v>
      </c>
      <c r="Y246" s="122">
        <f>SUMPRODUCT(($X$3=المنصرف!$E$3:$E$717)*1,('بيان العهد والتسويات'!$C246=المنصرف!$C$3:$C$717)*1,المنصرف!$J$3:$J$717)</f>
        <v>0</v>
      </c>
      <c r="Z246" s="124">
        <f>SUMPRODUCT(($Z$3=المنصرف!$E$3:$E$717)*1,('بيان العهد والتسويات'!$C246=المنصرف!$C$3:$C$717)*1,المنصرف!$G$3:$G$717)</f>
        <v>0</v>
      </c>
      <c r="AA246" s="123">
        <f>SUMPRODUCT(($Z$3=المنصرف!$E$3:$E$717)*1,('بيان العهد والتسويات'!$C246=المنصرف!$C$3:$C$717)*1,المنصرف!$J$3:$J$717)</f>
        <v>0</v>
      </c>
      <c r="AB246" s="121">
        <f>SUMPRODUCT(($AB$3=المنصرف!$E$3:$E$717)*1,('بيان العهد والتسويات'!$C246=المنصرف!$C$3:$C$717)*1,المنصرف!$G$3:$G$717)</f>
        <v>0</v>
      </c>
      <c r="AC246" s="122">
        <f>SUMPRODUCT(($AB$3=المنصرف!$E$3:$E$717)*1,('بيان العهد والتسويات'!$C246=المنصرف!$C$3:$C$717)*1,المنصرف!$J$3:$J$717)</f>
        <v>0</v>
      </c>
      <c r="AD246" s="124">
        <f>SUMPRODUCT(($AD$3=المنصرف!$E$3:$E$717)*1,('بيان العهد والتسويات'!$C246=المنصرف!$C$3:$C$717)*1,المنصرف!$G$3:$G$717)</f>
        <v>0</v>
      </c>
      <c r="AE246" s="123">
        <f>SUMPRODUCT(($AD$3=المنصرف!$E$3:$E$717)*1,('بيان العهد والتسويات'!$C246=المنصرف!$C$3:$C$717)*1,المنصرف!$J$3:$J$717)</f>
        <v>0</v>
      </c>
      <c r="AF246" s="121">
        <f>SUMPRODUCT(($AF$3=المنصرف!$E$3:$E$717)*1,('بيان العهد والتسويات'!$C246=المنصرف!$C$3:$C$717)*1,المنصرف!$G$3:$G$717)</f>
        <v>0</v>
      </c>
      <c r="AG246" s="122">
        <f>SUMPRODUCT(($AF$3=المنصرف!$E$3:$E$717)*1,('بيان العهد والتسويات'!$C246=المنصرف!$C$3:$C$717)*1,المنصرف!$J$3:$J$717)</f>
        <v>0</v>
      </c>
      <c r="AH246" s="124">
        <f>SUMPRODUCT(($AH$3=المنصرف!$E$3:$E$717)*1,('بيان العهد والتسويات'!$C246=المنصرف!$C$3:$C$717)*1,المنصرف!$G$3:$G$717)</f>
        <v>0</v>
      </c>
      <c r="AI246" s="123">
        <f>SUMPRODUCT(($AH$3=المنصرف!$E$3:$E$717)*1,('بيان العهد والتسويات'!$C246=المنصرف!$C$3:$C$717)*1,المنصرف!$J$3:$J$717)</f>
        <v>0</v>
      </c>
      <c r="AJ246" s="145">
        <f>SUMPRODUCT((AJ$3=المنصرف!$E$3:$E$717)*1,('بيان العهد والتسويات'!$C246=المنصرف!$C$3:$C$717)*1,المنصرف!$G$3:$G$717)</f>
        <v>0</v>
      </c>
      <c r="AK246" s="145">
        <f>SUMPRODUCT((AJ$3=المنصرف!$E$3:$E$717)*1,('بيان العهد والتسويات'!$C246=المنصرف!$C$3:$C$717)*1,المنصرف!$J$3:$J$717)</f>
        <v>0</v>
      </c>
      <c r="AL246" s="161">
        <f>SUMPRODUCT((AL$3=المنصرف!$E$3:$E$717)*1,('بيان العهد والتسويات'!$C246=المنصرف!$C$3:$C$717)*1,المنصرف!$G$3:$G$717)</f>
        <v>0</v>
      </c>
      <c r="AM246" s="161">
        <f>SUMPRODUCT((AL$3=المنصرف!$E$3:$E$717)*1,('بيان العهد والتسويات'!$C246=المنصرف!$C$3:$C$717)*1,المنصرف!$J$3:$J$717)</f>
        <v>0</v>
      </c>
      <c r="AN246" s="160">
        <f>SUMPRODUCT((AN$3=المنصرف!$E$3:$E$717)*1,('بيان العهد والتسويات'!$C246=المنصرف!$C$3:$C$717)*1,المنصرف!$G$3:$G$717)</f>
        <v>0</v>
      </c>
      <c r="AO246" s="160">
        <f>SUMPRODUCT((AN$3=المنصرف!$E$3:$E$717)*1,('بيان العهد والتسويات'!$C246=المنصرف!$C$3:$C$717)*1,المنصرف!$J$3:$J$717)</f>
        <v>0</v>
      </c>
      <c r="AP246" s="160">
        <f>SUMPRODUCT((AP$3=المنصرف!$E$3:$E$717)*1,('بيان العهد والتسويات'!$C246=المنصرف!$C$3:$C$717)*1,المنصرف!$G$3:$G$717)</f>
        <v>0</v>
      </c>
      <c r="AQ246" s="160">
        <f>SUMPRODUCT((AP$3=المنصرف!$E$3:$E$717)*1,('بيان العهد والتسويات'!$C246=المنصرف!$C$3:$C$717)*1,المنصرف!$J$3:$J$717)</f>
        <v>0</v>
      </c>
      <c r="AR246" s="160">
        <f>SUMPRODUCT((AR$3=المنصرف!$E$3:$E$717)*1,('بيان العهد والتسويات'!$C246=المنصرف!$C$3:$C$717)*1,المنصرف!$G$3:$G$717)</f>
        <v>0</v>
      </c>
      <c r="AS246" s="160">
        <f>SUMPRODUCT((AR$3=المنصرف!$E$3:$E$717)*1,('بيان العهد والتسويات'!$C246=المنصرف!$C$3:$C$717)*1,المنصرف!$J$3:$J$717)</f>
        <v>0</v>
      </c>
      <c r="AT246" s="160">
        <f>SUMPRODUCT((AT$3=المنصرف!$E$3:$E$717)*1,('بيان العهد والتسويات'!$C246=المنصرف!$C$3:$C$717)*1,المنصرف!$G$3:$G$717)</f>
        <v>0</v>
      </c>
      <c r="AU246" s="160">
        <f>SUMPRODUCT((AT$3=المنصرف!$E$3:$E$717)*1,('بيان العهد والتسويات'!$C246=المنصرف!$C$3:$C$717)*1,المنصرف!$J$3:$J$717)</f>
        <v>0</v>
      </c>
      <c r="AV246" s="160">
        <f>SUMPRODUCT((AV$3=المنصرف!$E$3:$E$717)*1,('بيان العهد والتسويات'!$C246=المنصرف!$C$3:$C$717)*1,المنصرف!$G$3:$G$717)</f>
        <v>0</v>
      </c>
      <c r="AW246" s="160">
        <f>SUMPRODUCT((AV$3=المنصرف!$E$3:$E$717)*1,('بيان العهد والتسويات'!$C246=المنصرف!$C$3:$C$717)*1,المنصرف!$J$3:$J$717)</f>
        <v>0</v>
      </c>
      <c r="AX246" s="160">
        <f>SUMPRODUCT((AX$3=المنصرف!$E$3:$E$717)*1,('بيان العهد والتسويات'!$C246=المنصرف!$C$3:$C$717)*1,المنصرف!$G$3:$G$717)</f>
        <v>0</v>
      </c>
      <c r="AY246" s="160">
        <f>SUMPRODUCT((AX$3=المنصرف!$E$3:$E$717)*1,('بيان العهد والتسويات'!$C246=المنصرف!$C$3:$C$717)*1,المنصرف!$J$3:$J$717)</f>
        <v>0</v>
      </c>
      <c r="AZ246" s="160">
        <f>SUMPRODUCT((AZ$3=المنصرف!$E$3:$E$717)*1,('بيان العهد والتسويات'!$C246=المنصرف!$C$3:$C$717)*1,المنصرف!$G$3:$G$717)</f>
        <v>0</v>
      </c>
      <c r="BA246" s="160">
        <f>SUMPRODUCT((AZ$3=المنصرف!$E$3:$E$717)*1,('بيان العهد والتسويات'!$C246=المنصرف!$C$3:$C$717)*1,المنصرف!$J$3:$J$717)</f>
        <v>0</v>
      </c>
      <c r="BB246" s="160">
        <f>SUMPRODUCT((BB$3=المنصرف!$E$3:$E$717)*1,('بيان العهد والتسويات'!$C246=المنصرف!$C$3:$C$717)*1,المنصرف!$G$3:$G$717)</f>
        <v>0</v>
      </c>
      <c r="BC246" s="160">
        <f>SUMPRODUCT((BB$3=المنصرف!$E$3:$E$717)*1,('بيان العهد والتسويات'!$C246=المنصرف!$C$3:$C$717)*1,المنصرف!$J$3:$J$717)</f>
        <v>0</v>
      </c>
      <c r="BD246" s="160">
        <f>SUMPRODUCT((BD$3=المنصرف!$E$3:$E$717)*1,('بيان العهد والتسويات'!$C246=المنصرف!$C$3:$C$717)*1,المنصرف!$G$3:$G$717)</f>
        <v>0</v>
      </c>
      <c r="BE246" s="160">
        <f>SUMPRODUCT((BD$3=المنصرف!$E$3:$E$717)*1,('بيان العهد والتسويات'!$C246=المنصرف!$C$3:$C$717)*1,المنصرف!$J$3:$J$717)</f>
        <v>0</v>
      </c>
      <c r="BF246" s="160">
        <f>SUMPRODUCT((BF$3=المنصرف!$E$3:$E$717)*1,('بيان العهد والتسويات'!$C246=المنصرف!$C$3:$C$717)*1,المنصرف!$G$3:$G$717)</f>
        <v>0</v>
      </c>
      <c r="BG246" s="160">
        <f>SUMPRODUCT((BF$3=المنصرف!$E$3:$E$717)*1,('بيان العهد والتسويات'!$C246=المنصرف!$C$3:$C$717)*1,المنصرف!$J$3:$J$717)</f>
        <v>0</v>
      </c>
      <c r="BH246" s="160">
        <f>SUMPRODUCT((BH$3=المنصرف!$E$3:$E$717)*1,('بيان العهد والتسويات'!$C246=المنصرف!$C$3:$C$717)*1,المنصرف!$G$3:$G$717)</f>
        <v>0</v>
      </c>
      <c r="BI246" s="160">
        <f>SUMPRODUCT((BH$3=المنصرف!$E$3:$E$717)*1,('بيان العهد والتسويات'!$C246=المنصرف!$C$3:$C$717)*1,المنصرف!$J$3:$J$717)</f>
        <v>0</v>
      </c>
      <c r="BJ246" s="160">
        <f>SUMPRODUCT((BJ$3=المنصرف!$E$3:$E$717)*1,('بيان العهد والتسويات'!$C246=المنصرف!$C$3:$C$717)*1,المنصرف!$G$3:$G$717)</f>
        <v>0</v>
      </c>
      <c r="BK246" s="160">
        <f>SUMPRODUCT((BJ$3=المنصرف!$E$3:$E$717)*1,('بيان العهد والتسويات'!$C246=المنصرف!$C$3:$C$717)*1,المنصرف!$J$3:$J$717)</f>
        <v>0</v>
      </c>
      <c r="BL246" s="160">
        <f>SUMPRODUCT((BL$3=المنصرف!$E$3:$E$717)*1,('بيان العهد والتسويات'!$C246=المنصرف!$C$3:$C$717)*1,المنصرف!$G$3:$G$717)</f>
        <v>0</v>
      </c>
      <c r="BM246" s="160">
        <f>SUMPRODUCT((BL$3=المنصرف!$E$3:$E$717)*1,('بيان العهد والتسويات'!$C246=المنصرف!$C$3:$C$717)*1,المنصرف!$J$3:$J$717)</f>
        <v>0</v>
      </c>
      <c r="BN246" s="160">
        <f>SUMPRODUCT((BN$3=المنصرف!$E$3:$E$717)*1,('بيان العهد والتسويات'!$C246=المنصرف!$C$3:$C$717)*1,المنصرف!$G$3:$G$717)</f>
        <v>0</v>
      </c>
      <c r="BO246" s="160">
        <f>SUMPRODUCT((BN$3=المنصرف!$E$3:$E$717)*1,('بيان العهد والتسويات'!$C246=المنصرف!$C$3:$C$717)*1,المنصرف!$J$3:$J$717)</f>
        <v>0</v>
      </c>
      <c r="BP246" s="160">
        <f>SUMPRODUCT((BP$3=المنصرف!$E$3:$E$717)*1,('بيان العهد والتسويات'!$C246=المنصرف!$C$3:$C$717)*1,المنصرف!$G$3:$G$717)</f>
        <v>0</v>
      </c>
      <c r="BQ246" s="160">
        <f>SUMPRODUCT((BP$3=المنصرف!$E$3:$E$717)*1,('بيان العهد والتسويات'!$C246=المنصرف!$C$3:$C$717)*1,المنصرف!$J$3:$J$717)</f>
        <v>0</v>
      </c>
      <c r="BR246" s="160">
        <f>SUMPRODUCT((BR$3=المنصرف!$E$3:$E$717)*1,('بيان العهد والتسويات'!$C246=المنصرف!$C$3:$C$717)*1,المنصرف!$G$3:$G$717)</f>
        <v>0</v>
      </c>
      <c r="BS246" s="160">
        <f>SUMPRODUCT((BR$3=المنصرف!$E$3:$E$717)*1,('بيان العهد والتسويات'!$C246=المنصرف!$C$3:$C$717)*1,المنصرف!$J$3:$J$717)</f>
        <v>0</v>
      </c>
      <c r="BT246" s="160">
        <f>SUMPRODUCT((BT$3=المنصرف!$E$3:$E$717)*1,('بيان العهد والتسويات'!$C246=المنصرف!$C$3:$C$717)*1,المنصرف!$G$3:$G$717)</f>
        <v>0</v>
      </c>
      <c r="BU246" s="160">
        <f>SUMPRODUCT((BT$3=المنصرف!$E$3:$E$717)*1,('بيان العهد والتسويات'!$C246=المنصرف!$C$3:$C$717)*1,المنصرف!$J$3:$J$717)</f>
        <v>0</v>
      </c>
      <c r="BV246" s="160">
        <f>SUMPRODUCT((BV$3=المنصرف!$E$3:$E$717)*1,('بيان العهد والتسويات'!$C246=المنصرف!$C$3:$C$717)*1,المنصرف!$G$3:$G$717)</f>
        <v>0</v>
      </c>
      <c r="BW246" s="160">
        <f>SUMPRODUCT((BV$3=المنصرف!$E$3:$E$717)*1,('بيان العهد والتسويات'!$C246=المنصرف!$C$3:$C$717)*1,المنصرف!$J$3:$J$717)</f>
        <v>0</v>
      </c>
      <c r="BX246" s="160">
        <f>SUMPRODUCT((BX$3=المنصرف!$E$3:$E$717)*1,('بيان العهد والتسويات'!$C246=المنصرف!$C$3:$C$717)*1,المنصرف!$G$3:$G$717)</f>
        <v>0</v>
      </c>
      <c r="BY246" s="160">
        <f>SUMPRODUCT((BX$3=المنصرف!$E$3:$E$717)*1,('بيان العهد والتسويات'!$C246=المنصرف!$C$3:$C$717)*1,المنصرف!$J$3:$J$717)</f>
        <v>0</v>
      </c>
      <c r="BZ246" s="160">
        <f>SUMPRODUCT((BZ$3=المنصرف!$E$3:$E$717)*1,('بيان العهد والتسويات'!$C246=المنصرف!$C$3:$C$717)*1,المنصرف!$G$3:$G$717)</f>
        <v>0</v>
      </c>
      <c r="CA246" s="160">
        <f>SUMPRODUCT((BZ$3=المنصرف!$E$3:$E$717)*1,('بيان العهد والتسويات'!$C246=المنصرف!$C$3:$C$717)*1,المنصرف!$J$3:$J$717)</f>
        <v>0</v>
      </c>
      <c r="CB246" s="160">
        <f>SUMPRODUCT((CB$3=المنصرف!$E$3:$E$717)*1,('بيان العهد والتسويات'!$C246=المنصرف!$C$3:$C$717)*1,المنصرف!$G$3:$G$717)</f>
        <v>0</v>
      </c>
      <c r="CC246" s="160">
        <f>SUMPRODUCT((CB$3=المنصرف!$E$3:$E$717)*1,('بيان العهد والتسويات'!$C246=المنصرف!$C$3:$C$717)*1,المنصرف!$J$3:$J$717)</f>
        <v>0</v>
      </c>
      <c r="CD246" s="160">
        <f>SUMPRODUCT((CD$3=المنصرف!$E$3:$E$717)*1,('بيان العهد والتسويات'!$C246=المنصرف!$C$3:$C$717)*1,المنصرف!$G$3:$G$717)</f>
        <v>0</v>
      </c>
      <c r="CE246" s="160">
        <f>SUMPRODUCT((CD$3=المنصرف!$E$3:$E$717)*1,('بيان العهد والتسويات'!$C246=المنصرف!$C$3:$C$717)*1,المنصرف!$J$3:$J$717)</f>
        <v>0</v>
      </c>
      <c r="CF246" s="160">
        <f>SUMPRODUCT((CF$3=المنصرف!$E$3:$E$717)*1,('بيان العهد والتسويات'!$C246=المنصرف!$C$3:$C$717)*1,المنصرف!$G$3:$G$717)</f>
        <v>0</v>
      </c>
      <c r="CG246" s="160">
        <f>SUMPRODUCT((CF$3=المنصرف!$E$3:$E$717)*1,('بيان العهد والتسويات'!$C246=المنصرف!$C$3:$C$717)*1,المنصرف!$J$3:$J$717)</f>
        <v>0</v>
      </c>
      <c r="CH246" s="160">
        <f>SUMPRODUCT((CH$3=المنصرف!$E$3:$E$717)*1,('بيان العهد والتسويات'!$C246=المنصرف!$C$3:$C$717)*1,المنصرف!$G$3:$G$717)</f>
        <v>0</v>
      </c>
      <c r="CI246" s="160">
        <f>SUMPRODUCT((CH$3=المنصرف!$E$3:$E$717)*1,('بيان العهد والتسويات'!$C246=المنصرف!$C$3:$C$717)*1,المنصرف!$J$3:$J$717)</f>
        <v>0</v>
      </c>
      <c r="CJ246" s="160">
        <f>SUMPRODUCT((CJ$3=المنصرف!$E$3:$E$717)*1,('بيان العهد والتسويات'!$C246=المنصرف!$C$3:$C$717)*1,المنصرف!$G$3:$G$717)</f>
        <v>0</v>
      </c>
      <c r="CK246" s="160">
        <f>SUMPRODUCT((CJ$3=المنصرف!$E$3:$E$717)*1,('بيان العهد والتسويات'!$C246=المنصرف!$C$3:$C$717)*1,المنصرف!$J$3:$J$717)</f>
        <v>0</v>
      </c>
      <c r="CL246" s="160">
        <f>SUMPRODUCT((CL$3=المنصرف!$E$3:$E$717)*1,('بيان العهد والتسويات'!$C246=المنصرف!$C$3:$C$717)*1,المنصرف!$G$3:$G$717)</f>
        <v>0</v>
      </c>
      <c r="CM246" s="160">
        <f>SUMPRODUCT((CL$3=المنصرف!$E$3:$E$717)*1,('بيان العهد والتسويات'!$C246=المنصرف!$C$3:$C$717)*1,المنصرف!$J$3:$J$717)</f>
        <v>0</v>
      </c>
      <c r="CN246" s="160">
        <f>SUMPRODUCT((CN$3=المنصرف!$E$3:$E$717)*1,('بيان العهد والتسويات'!$C246=المنصرف!$C$3:$C$717)*1,المنصرف!$G$3:$G$717)</f>
        <v>0</v>
      </c>
      <c r="CO246" s="160">
        <f>SUMPRODUCT((CN$3=المنصرف!$E$3:$E$717)*1,('بيان العهد والتسويات'!$C246=المنصرف!$C$3:$C$717)*1,المنصرف!$J$3:$J$717)</f>
        <v>0</v>
      </c>
      <c r="CP246" s="160">
        <f>SUMPRODUCT((CP$3=المنصرف!$E$3:$E$717)*1,('بيان العهد والتسويات'!$C246=المنصرف!$C$3:$C$717)*1,المنصرف!$G$3:$G$717)</f>
        <v>0</v>
      </c>
      <c r="CQ246" s="160">
        <f>SUMPRODUCT((CP$3=المنصرف!$E$3:$E$717)*1,('بيان العهد والتسويات'!$C246=المنصرف!$C$3:$C$717)*1,المنصرف!$J$3:$J$717)</f>
        <v>0</v>
      </c>
      <c r="CR246" s="160">
        <f>SUMPRODUCT((CR$3=المنصرف!$E$3:$E$717)*1,('بيان العهد والتسويات'!$C246=المنصرف!$C$3:$C$717)*1,المنصرف!$G$3:$G$717)</f>
        <v>0</v>
      </c>
      <c r="CS246" s="160">
        <f>SUMPRODUCT((CR$3=المنصرف!$E$3:$E$717)*1,('بيان العهد والتسويات'!$C246=المنصرف!$C$3:$C$717)*1,المنصرف!$J$3:$J$717)</f>
        <v>0</v>
      </c>
      <c r="CT246" s="160">
        <f>SUMPRODUCT((CT$3=المنصرف!$E$3:$E$717)*1,('بيان العهد والتسويات'!$C246=المنصرف!$C$3:$C$717)*1,المنصرف!$G$3:$G$717)</f>
        <v>0</v>
      </c>
      <c r="CU246" s="160">
        <f>SUMPRODUCT((CT$3=المنصرف!$E$3:$E$717)*1,('بيان العهد والتسويات'!$C246=المنصرف!$C$3:$C$717)*1,المنصرف!$J$3:$J$717)</f>
        <v>0</v>
      </c>
      <c r="CV246" s="160">
        <f>SUMPRODUCT((CV$3=المنصرف!$E$3:$E$717)*1,('بيان العهد والتسويات'!$C246=المنصرف!$C$3:$C$717)*1,المنصرف!$G$3:$G$717)</f>
        <v>0</v>
      </c>
      <c r="CW246" s="160">
        <f>SUMPRODUCT((CV$3=المنصرف!$E$3:$E$717)*1,('بيان العهد والتسويات'!$C246=المنصرف!$C$3:$C$717)*1,المنصرف!$J$3:$J$717)</f>
        <v>0</v>
      </c>
      <c r="CX246" s="160">
        <f>SUMPRODUCT((CX$3=المنصرف!$E$3:$E$717)*1,('بيان العهد والتسويات'!$C246=المنصرف!$C$3:$C$717)*1,المنصرف!$G$3:$G$717)</f>
        <v>0</v>
      </c>
      <c r="CY246" s="160">
        <f>SUMPRODUCT((CX$3=المنصرف!$E$3:$E$717)*1,('بيان العهد والتسويات'!$C246=المنصرف!$C$3:$C$717)*1,المنصرف!$J$3:$J$717)</f>
        <v>0</v>
      </c>
      <c r="CZ246" s="160">
        <f>SUMPRODUCT((CZ$3=المنصرف!$E$3:$E$717)*1,('بيان العهد والتسويات'!$C246=المنصرف!$C$3:$C$717)*1,المنصرف!$G$3:$G$717)</f>
        <v>0</v>
      </c>
      <c r="DA246" s="160">
        <f>SUMPRODUCT((CZ$3=المنصرف!$E$3:$E$717)*1,('بيان العهد والتسويات'!$C246=المنصرف!$C$3:$C$717)*1,المنصرف!$J$3:$J$717)</f>
        <v>0</v>
      </c>
    </row>
    <row r="247" spans="3:105" ht="20.25" x14ac:dyDescent="0.15">
      <c r="C247" s="134">
        <v>46079</v>
      </c>
      <c r="D247" s="121">
        <f>SUMPRODUCT(($D$3=المنصرف!$E$3:$E$717)*1,('بيان العهد والتسويات'!$C247=المنصرف!$C$3:$C$717)*1,المنصرف!$G$3:$G$717)</f>
        <v>0</v>
      </c>
      <c r="E247" s="122">
        <f>SUMPRODUCT(($D$3=المنصرف!$E$3:$E$717)*1,('بيان العهد والتسويات'!$C247=المنصرف!$C$3:$C$717)*1,المنصرف!$J$3:$J$717)</f>
        <v>0</v>
      </c>
      <c r="F247" s="124">
        <f>SUMPRODUCT(($F$3=المنصرف!$E$3:$E$717)*1,('بيان العهد والتسويات'!$C247=المنصرف!$C$3:$C$717)*1,المنصرف!$G$3:$G$717)</f>
        <v>0</v>
      </c>
      <c r="G247" s="123">
        <f>SUMPRODUCT(($F$3=المنصرف!$E$3:$E$717)*1,('بيان العهد والتسويات'!$C247=المنصرف!$C$3:$C$717)*1,المنصرف!$J$3:$J$717)</f>
        <v>0</v>
      </c>
      <c r="H247" s="121">
        <f>SUMPRODUCT(($H$3=المنصرف!$E$3:$E$717)*1,('بيان العهد والتسويات'!$C247=المنصرف!$C$3:$C$717)*1,المنصرف!$G$3:$G$717)</f>
        <v>0</v>
      </c>
      <c r="I247" s="122">
        <f>SUMPRODUCT(($H$3=المنصرف!$E$3:$E$717)*1,('بيان العهد والتسويات'!$C247=المنصرف!$C$3:$C$717)*1,المنصرف!$J$3:$J$717)</f>
        <v>0</v>
      </c>
      <c r="J247" s="124">
        <f>SUMPRODUCT(($J$3=المنصرف!$E$3:$E$717)*1,('بيان العهد والتسويات'!$C247=المنصرف!$C$3:$C$717)*1,المنصرف!$G$3:$G$717)</f>
        <v>0</v>
      </c>
      <c r="K247" s="123">
        <f>SUMPRODUCT(($J$3=المنصرف!$E$3:$E$717)*1,('بيان العهد والتسويات'!$C247=المنصرف!$C$3:$C$717)*1,المنصرف!$J$3:$J$717)</f>
        <v>0</v>
      </c>
      <c r="L247" s="121">
        <f>SUMPRODUCT(($L$3=المنصرف!$E$3:$E$717)*1,('بيان العهد والتسويات'!$C247=المنصرف!$C$3:$C$717)*1,المنصرف!$G$3:$G$717)</f>
        <v>0</v>
      </c>
      <c r="M247" s="122">
        <f>SUMPRODUCT(($L$3=المنصرف!$E$3:$E$717)*1,('بيان العهد والتسويات'!$C247=المنصرف!$C$3:$C$717)*1,المنصرف!$J$3:$J$717)</f>
        <v>0</v>
      </c>
      <c r="N247" s="124">
        <f>SUMPRODUCT(($N$3=المنصرف!$E$3:$E$717)*1,('بيان العهد والتسويات'!$C247=المنصرف!$C$3:$C$717)*1,المنصرف!$G$3:$G$717)</f>
        <v>0</v>
      </c>
      <c r="O247" s="123">
        <f>SUMPRODUCT(($N$3=المنصرف!$E$3:$E$717)*1,('بيان العهد والتسويات'!$C247=المنصرف!$C$3:$C$717)*1,المنصرف!$J$3:$J$717)</f>
        <v>0</v>
      </c>
      <c r="P247" s="121">
        <f>SUMPRODUCT(($P$3=المنصرف!$E$3:$E$717)*1,('بيان العهد والتسويات'!$C247=المنصرف!$C$3:$C$717)*1,المنصرف!$G$3:$G$717)</f>
        <v>0</v>
      </c>
      <c r="Q247" s="122">
        <f>SUMPRODUCT(($P$3=المنصرف!$E$3:$E$717)*1,('بيان العهد والتسويات'!$C247=المنصرف!$C$3:$C$717)*1,المنصرف!$J$3:$J$717)</f>
        <v>0</v>
      </c>
      <c r="R247" s="124">
        <f>SUMPRODUCT(($R$3=المنصرف!$E$3:$E$717)*1,('بيان العهد والتسويات'!$C247=المنصرف!$C$3:$C$717)*1,المنصرف!$G$3:$G$717)</f>
        <v>0</v>
      </c>
      <c r="S247" s="123">
        <f>SUMPRODUCT(($R$3=المنصرف!$E$3:$E$717)*1,('بيان العهد والتسويات'!$C247=المنصرف!$C$3:$C$717)*1,المنصرف!$J$3:$J$717)</f>
        <v>0</v>
      </c>
      <c r="T247" s="121">
        <f>SUMPRODUCT(($T$3=المنصرف!$E$3:$E$717)*1,('بيان العهد والتسويات'!$C247=المنصرف!$C$3:$C$717)*1,المنصرف!$G$3:$G$717)</f>
        <v>0</v>
      </c>
      <c r="U247" s="122">
        <f>SUMPRODUCT(($T$3=المنصرف!$E$3:$E$717)*1,('بيان العهد والتسويات'!$C247=المنصرف!$C$3:$C$717)*1,المنصرف!$J$3:$J$717)</f>
        <v>0</v>
      </c>
      <c r="V247" s="124">
        <f>SUMPRODUCT(($V$3=المنصرف!$E$3:$E$717)*1,('بيان العهد والتسويات'!$C247=المنصرف!$C$3:$C$717)*1,المنصرف!$G$3:$G$717)</f>
        <v>0</v>
      </c>
      <c r="W247" s="123">
        <f>SUMPRODUCT(($V$3=المنصرف!$E$3:$E$717)*1,('بيان العهد والتسويات'!$C247=المنصرف!$C$3:$C$717)*1,المنصرف!$J$3:$J$717)</f>
        <v>0</v>
      </c>
      <c r="X247" s="121">
        <f>SUMPRODUCT(($X$3=المنصرف!$E$3:$E$717)*1,('بيان العهد والتسويات'!$C247=المنصرف!$C$3:$C$717)*1,المنصرف!$G$3:$G$717)</f>
        <v>0</v>
      </c>
      <c r="Y247" s="122">
        <f>SUMPRODUCT(($X$3=المنصرف!$E$3:$E$717)*1,('بيان العهد والتسويات'!$C247=المنصرف!$C$3:$C$717)*1,المنصرف!$J$3:$J$717)</f>
        <v>0</v>
      </c>
      <c r="Z247" s="124">
        <f>SUMPRODUCT(($Z$3=المنصرف!$E$3:$E$717)*1,('بيان العهد والتسويات'!$C247=المنصرف!$C$3:$C$717)*1,المنصرف!$G$3:$G$717)</f>
        <v>0</v>
      </c>
      <c r="AA247" s="123">
        <f>SUMPRODUCT(($Z$3=المنصرف!$E$3:$E$717)*1,('بيان العهد والتسويات'!$C247=المنصرف!$C$3:$C$717)*1,المنصرف!$J$3:$J$717)</f>
        <v>0</v>
      </c>
      <c r="AB247" s="121">
        <f>SUMPRODUCT(($AB$3=المنصرف!$E$3:$E$717)*1,('بيان العهد والتسويات'!$C247=المنصرف!$C$3:$C$717)*1,المنصرف!$G$3:$G$717)</f>
        <v>0</v>
      </c>
      <c r="AC247" s="122">
        <f>SUMPRODUCT(($AB$3=المنصرف!$E$3:$E$717)*1,('بيان العهد والتسويات'!$C247=المنصرف!$C$3:$C$717)*1,المنصرف!$J$3:$J$717)</f>
        <v>0</v>
      </c>
      <c r="AD247" s="124">
        <f>SUMPRODUCT(($AD$3=المنصرف!$E$3:$E$717)*1,('بيان العهد والتسويات'!$C247=المنصرف!$C$3:$C$717)*1,المنصرف!$G$3:$G$717)</f>
        <v>0</v>
      </c>
      <c r="AE247" s="123">
        <f>SUMPRODUCT(($AD$3=المنصرف!$E$3:$E$717)*1,('بيان العهد والتسويات'!$C247=المنصرف!$C$3:$C$717)*1,المنصرف!$J$3:$J$717)</f>
        <v>0</v>
      </c>
      <c r="AF247" s="121">
        <f>SUMPRODUCT(($AF$3=المنصرف!$E$3:$E$717)*1,('بيان العهد والتسويات'!$C247=المنصرف!$C$3:$C$717)*1,المنصرف!$G$3:$G$717)</f>
        <v>0</v>
      </c>
      <c r="AG247" s="122">
        <f>SUMPRODUCT(($AF$3=المنصرف!$E$3:$E$717)*1,('بيان العهد والتسويات'!$C247=المنصرف!$C$3:$C$717)*1,المنصرف!$J$3:$J$717)</f>
        <v>0</v>
      </c>
      <c r="AH247" s="124">
        <f>SUMPRODUCT(($AH$3=المنصرف!$E$3:$E$717)*1,('بيان العهد والتسويات'!$C247=المنصرف!$C$3:$C$717)*1,المنصرف!$G$3:$G$717)</f>
        <v>0</v>
      </c>
      <c r="AI247" s="123">
        <f>SUMPRODUCT(($AH$3=المنصرف!$E$3:$E$717)*1,('بيان العهد والتسويات'!$C247=المنصرف!$C$3:$C$717)*1,المنصرف!$J$3:$J$717)</f>
        <v>0</v>
      </c>
      <c r="AJ247" s="145">
        <f>SUMPRODUCT((AJ$3=المنصرف!$E$3:$E$717)*1,('بيان العهد والتسويات'!$C247=المنصرف!$C$3:$C$717)*1,المنصرف!$G$3:$G$717)</f>
        <v>0</v>
      </c>
      <c r="AK247" s="145">
        <f>SUMPRODUCT((AJ$3=المنصرف!$E$3:$E$717)*1,('بيان العهد والتسويات'!$C247=المنصرف!$C$3:$C$717)*1,المنصرف!$J$3:$J$717)</f>
        <v>0</v>
      </c>
      <c r="AL247" s="161">
        <f>SUMPRODUCT((AL$3=المنصرف!$E$3:$E$717)*1,('بيان العهد والتسويات'!$C247=المنصرف!$C$3:$C$717)*1,المنصرف!$G$3:$G$717)</f>
        <v>0</v>
      </c>
      <c r="AM247" s="161">
        <f>SUMPRODUCT((AL$3=المنصرف!$E$3:$E$717)*1,('بيان العهد والتسويات'!$C247=المنصرف!$C$3:$C$717)*1,المنصرف!$J$3:$J$717)</f>
        <v>0</v>
      </c>
      <c r="AN247" s="160">
        <f>SUMPRODUCT((AN$3=المنصرف!$E$3:$E$717)*1,('بيان العهد والتسويات'!$C247=المنصرف!$C$3:$C$717)*1,المنصرف!$G$3:$G$717)</f>
        <v>0</v>
      </c>
      <c r="AO247" s="160">
        <f>SUMPRODUCT((AN$3=المنصرف!$E$3:$E$717)*1,('بيان العهد والتسويات'!$C247=المنصرف!$C$3:$C$717)*1,المنصرف!$J$3:$J$717)</f>
        <v>0</v>
      </c>
      <c r="AP247" s="160">
        <f>SUMPRODUCT((AP$3=المنصرف!$E$3:$E$717)*1,('بيان العهد والتسويات'!$C247=المنصرف!$C$3:$C$717)*1,المنصرف!$G$3:$G$717)</f>
        <v>0</v>
      </c>
      <c r="AQ247" s="160">
        <f>SUMPRODUCT((AP$3=المنصرف!$E$3:$E$717)*1,('بيان العهد والتسويات'!$C247=المنصرف!$C$3:$C$717)*1,المنصرف!$J$3:$J$717)</f>
        <v>0</v>
      </c>
      <c r="AR247" s="160">
        <f>SUMPRODUCT((AR$3=المنصرف!$E$3:$E$717)*1,('بيان العهد والتسويات'!$C247=المنصرف!$C$3:$C$717)*1,المنصرف!$G$3:$G$717)</f>
        <v>0</v>
      </c>
      <c r="AS247" s="160">
        <f>SUMPRODUCT((AR$3=المنصرف!$E$3:$E$717)*1,('بيان العهد والتسويات'!$C247=المنصرف!$C$3:$C$717)*1,المنصرف!$J$3:$J$717)</f>
        <v>0</v>
      </c>
      <c r="AT247" s="160">
        <f>SUMPRODUCT((AT$3=المنصرف!$E$3:$E$717)*1,('بيان العهد والتسويات'!$C247=المنصرف!$C$3:$C$717)*1,المنصرف!$G$3:$G$717)</f>
        <v>0</v>
      </c>
      <c r="AU247" s="160">
        <f>SUMPRODUCT((AT$3=المنصرف!$E$3:$E$717)*1,('بيان العهد والتسويات'!$C247=المنصرف!$C$3:$C$717)*1,المنصرف!$J$3:$J$717)</f>
        <v>0</v>
      </c>
      <c r="AV247" s="160">
        <f>SUMPRODUCT((AV$3=المنصرف!$E$3:$E$717)*1,('بيان العهد والتسويات'!$C247=المنصرف!$C$3:$C$717)*1,المنصرف!$G$3:$G$717)</f>
        <v>0</v>
      </c>
      <c r="AW247" s="160">
        <f>SUMPRODUCT((AV$3=المنصرف!$E$3:$E$717)*1,('بيان العهد والتسويات'!$C247=المنصرف!$C$3:$C$717)*1,المنصرف!$J$3:$J$717)</f>
        <v>0</v>
      </c>
      <c r="AX247" s="160">
        <f>SUMPRODUCT((AX$3=المنصرف!$E$3:$E$717)*1,('بيان العهد والتسويات'!$C247=المنصرف!$C$3:$C$717)*1,المنصرف!$G$3:$G$717)</f>
        <v>0</v>
      </c>
      <c r="AY247" s="160">
        <f>SUMPRODUCT((AX$3=المنصرف!$E$3:$E$717)*1,('بيان العهد والتسويات'!$C247=المنصرف!$C$3:$C$717)*1,المنصرف!$J$3:$J$717)</f>
        <v>0</v>
      </c>
      <c r="AZ247" s="160">
        <f>SUMPRODUCT((AZ$3=المنصرف!$E$3:$E$717)*1,('بيان العهد والتسويات'!$C247=المنصرف!$C$3:$C$717)*1,المنصرف!$G$3:$G$717)</f>
        <v>0</v>
      </c>
      <c r="BA247" s="160">
        <f>SUMPRODUCT((AZ$3=المنصرف!$E$3:$E$717)*1,('بيان العهد والتسويات'!$C247=المنصرف!$C$3:$C$717)*1,المنصرف!$J$3:$J$717)</f>
        <v>0</v>
      </c>
      <c r="BB247" s="160">
        <f>SUMPRODUCT((BB$3=المنصرف!$E$3:$E$717)*1,('بيان العهد والتسويات'!$C247=المنصرف!$C$3:$C$717)*1,المنصرف!$G$3:$G$717)</f>
        <v>0</v>
      </c>
      <c r="BC247" s="160">
        <f>SUMPRODUCT((BB$3=المنصرف!$E$3:$E$717)*1,('بيان العهد والتسويات'!$C247=المنصرف!$C$3:$C$717)*1,المنصرف!$J$3:$J$717)</f>
        <v>0</v>
      </c>
      <c r="BD247" s="160">
        <f>SUMPRODUCT((BD$3=المنصرف!$E$3:$E$717)*1,('بيان العهد والتسويات'!$C247=المنصرف!$C$3:$C$717)*1,المنصرف!$G$3:$G$717)</f>
        <v>0</v>
      </c>
      <c r="BE247" s="160">
        <f>SUMPRODUCT((BD$3=المنصرف!$E$3:$E$717)*1,('بيان العهد والتسويات'!$C247=المنصرف!$C$3:$C$717)*1,المنصرف!$J$3:$J$717)</f>
        <v>0</v>
      </c>
      <c r="BF247" s="160">
        <f>SUMPRODUCT((BF$3=المنصرف!$E$3:$E$717)*1,('بيان العهد والتسويات'!$C247=المنصرف!$C$3:$C$717)*1,المنصرف!$G$3:$G$717)</f>
        <v>0</v>
      </c>
      <c r="BG247" s="160">
        <f>SUMPRODUCT((BF$3=المنصرف!$E$3:$E$717)*1,('بيان العهد والتسويات'!$C247=المنصرف!$C$3:$C$717)*1,المنصرف!$J$3:$J$717)</f>
        <v>0</v>
      </c>
      <c r="BH247" s="160">
        <f>SUMPRODUCT((BH$3=المنصرف!$E$3:$E$717)*1,('بيان العهد والتسويات'!$C247=المنصرف!$C$3:$C$717)*1,المنصرف!$G$3:$G$717)</f>
        <v>0</v>
      </c>
      <c r="BI247" s="160">
        <f>SUMPRODUCT((BH$3=المنصرف!$E$3:$E$717)*1,('بيان العهد والتسويات'!$C247=المنصرف!$C$3:$C$717)*1,المنصرف!$J$3:$J$717)</f>
        <v>0</v>
      </c>
      <c r="BJ247" s="160">
        <f>SUMPRODUCT((BJ$3=المنصرف!$E$3:$E$717)*1,('بيان العهد والتسويات'!$C247=المنصرف!$C$3:$C$717)*1,المنصرف!$G$3:$G$717)</f>
        <v>0</v>
      </c>
      <c r="BK247" s="160">
        <f>SUMPRODUCT((BJ$3=المنصرف!$E$3:$E$717)*1,('بيان العهد والتسويات'!$C247=المنصرف!$C$3:$C$717)*1,المنصرف!$J$3:$J$717)</f>
        <v>0</v>
      </c>
      <c r="BL247" s="160">
        <f>SUMPRODUCT((BL$3=المنصرف!$E$3:$E$717)*1,('بيان العهد والتسويات'!$C247=المنصرف!$C$3:$C$717)*1,المنصرف!$G$3:$G$717)</f>
        <v>0</v>
      </c>
      <c r="BM247" s="160">
        <f>SUMPRODUCT((BL$3=المنصرف!$E$3:$E$717)*1,('بيان العهد والتسويات'!$C247=المنصرف!$C$3:$C$717)*1,المنصرف!$J$3:$J$717)</f>
        <v>0</v>
      </c>
      <c r="BN247" s="160">
        <f>SUMPRODUCT((BN$3=المنصرف!$E$3:$E$717)*1,('بيان العهد والتسويات'!$C247=المنصرف!$C$3:$C$717)*1,المنصرف!$G$3:$G$717)</f>
        <v>0</v>
      </c>
      <c r="BO247" s="160">
        <f>SUMPRODUCT((BN$3=المنصرف!$E$3:$E$717)*1,('بيان العهد والتسويات'!$C247=المنصرف!$C$3:$C$717)*1,المنصرف!$J$3:$J$717)</f>
        <v>0</v>
      </c>
      <c r="BP247" s="160">
        <f>SUMPRODUCT((BP$3=المنصرف!$E$3:$E$717)*1,('بيان العهد والتسويات'!$C247=المنصرف!$C$3:$C$717)*1,المنصرف!$G$3:$G$717)</f>
        <v>0</v>
      </c>
      <c r="BQ247" s="160">
        <f>SUMPRODUCT((BP$3=المنصرف!$E$3:$E$717)*1,('بيان العهد والتسويات'!$C247=المنصرف!$C$3:$C$717)*1,المنصرف!$J$3:$J$717)</f>
        <v>0</v>
      </c>
      <c r="BR247" s="160">
        <f>SUMPRODUCT((BR$3=المنصرف!$E$3:$E$717)*1,('بيان العهد والتسويات'!$C247=المنصرف!$C$3:$C$717)*1,المنصرف!$G$3:$G$717)</f>
        <v>0</v>
      </c>
      <c r="BS247" s="160">
        <f>SUMPRODUCT((BR$3=المنصرف!$E$3:$E$717)*1,('بيان العهد والتسويات'!$C247=المنصرف!$C$3:$C$717)*1,المنصرف!$J$3:$J$717)</f>
        <v>0</v>
      </c>
      <c r="BT247" s="160">
        <f>SUMPRODUCT((BT$3=المنصرف!$E$3:$E$717)*1,('بيان العهد والتسويات'!$C247=المنصرف!$C$3:$C$717)*1,المنصرف!$G$3:$G$717)</f>
        <v>0</v>
      </c>
      <c r="BU247" s="160">
        <f>SUMPRODUCT((BT$3=المنصرف!$E$3:$E$717)*1,('بيان العهد والتسويات'!$C247=المنصرف!$C$3:$C$717)*1,المنصرف!$J$3:$J$717)</f>
        <v>0</v>
      </c>
      <c r="BV247" s="160">
        <f>SUMPRODUCT((BV$3=المنصرف!$E$3:$E$717)*1,('بيان العهد والتسويات'!$C247=المنصرف!$C$3:$C$717)*1,المنصرف!$G$3:$G$717)</f>
        <v>0</v>
      </c>
      <c r="BW247" s="160">
        <f>SUMPRODUCT((BV$3=المنصرف!$E$3:$E$717)*1,('بيان العهد والتسويات'!$C247=المنصرف!$C$3:$C$717)*1,المنصرف!$J$3:$J$717)</f>
        <v>0</v>
      </c>
      <c r="BX247" s="160">
        <f>SUMPRODUCT((BX$3=المنصرف!$E$3:$E$717)*1,('بيان العهد والتسويات'!$C247=المنصرف!$C$3:$C$717)*1,المنصرف!$G$3:$G$717)</f>
        <v>0</v>
      </c>
      <c r="BY247" s="160">
        <f>SUMPRODUCT((BX$3=المنصرف!$E$3:$E$717)*1,('بيان العهد والتسويات'!$C247=المنصرف!$C$3:$C$717)*1,المنصرف!$J$3:$J$717)</f>
        <v>0</v>
      </c>
      <c r="BZ247" s="160">
        <f>SUMPRODUCT((BZ$3=المنصرف!$E$3:$E$717)*1,('بيان العهد والتسويات'!$C247=المنصرف!$C$3:$C$717)*1,المنصرف!$G$3:$G$717)</f>
        <v>0</v>
      </c>
      <c r="CA247" s="160">
        <f>SUMPRODUCT((BZ$3=المنصرف!$E$3:$E$717)*1,('بيان العهد والتسويات'!$C247=المنصرف!$C$3:$C$717)*1,المنصرف!$J$3:$J$717)</f>
        <v>0</v>
      </c>
      <c r="CB247" s="160">
        <f>SUMPRODUCT((CB$3=المنصرف!$E$3:$E$717)*1,('بيان العهد والتسويات'!$C247=المنصرف!$C$3:$C$717)*1,المنصرف!$G$3:$G$717)</f>
        <v>0</v>
      </c>
      <c r="CC247" s="160">
        <f>SUMPRODUCT((CB$3=المنصرف!$E$3:$E$717)*1,('بيان العهد والتسويات'!$C247=المنصرف!$C$3:$C$717)*1,المنصرف!$J$3:$J$717)</f>
        <v>0</v>
      </c>
      <c r="CD247" s="160">
        <f>SUMPRODUCT((CD$3=المنصرف!$E$3:$E$717)*1,('بيان العهد والتسويات'!$C247=المنصرف!$C$3:$C$717)*1,المنصرف!$G$3:$G$717)</f>
        <v>0</v>
      </c>
      <c r="CE247" s="160">
        <f>SUMPRODUCT((CD$3=المنصرف!$E$3:$E$717)*1,('بيان العهد والتسويات'!$C247=المنصرف!$C$3:$C$717)*1,المنصرف!$J$3:$J$717)</f>
        <v>0</v>
      </c>
      <c r="CF247" s="160">
        <f>SUMPRODUCT((CF$3=المنصرف!$E$3:$E$717)*1,('بيان العهد والتسويات'!$C247=المنصرف!$C$3:$C$717)*1,المنصرف!$G$3:$G$717)</f>
        <v>0</v>
      </c>
      <c r="CG247" s="160">
        <f>SUMPRODUCT((CF$3=المنصرف!$E$3:$E$717)*1,('بيان العهد والتسويات'!$C247=المنصرف!$C$3:$C$717)*1,المنصرف!$J$3:$J$717)</f>
        <v>0</v>
      </c>
      <c r="CH247" s="160">
        <f>SUMPRODUCT((CH$3=المنصرف!$E$3:$E$717)*1,('بيان العهد والتسويات'!$C247=المنصرف!$C$3:$C$717)*1,المنصرف!$G$3:$G$717)</f>
        <v>0</v>
      </c>
      <c r="CI247" s="160">
        <f>SUMPRODUCT((CH$3=المنصرف!$E$3:$E$717)*1,('بيان العهد والتسويات'!$C247=المنصرف!$C$3:$C$717)*1,المنصرف!$J$3:$J$717)</f>
        <v>0</v>
      </c>
      <c r="CJ247" s="160">
        <f>SUMPRODUCT((CJ$3=المنصرف!$E$3:$E$717)*1,('بيان العهد والتسويات'!$C247=المنصرف!$C$3:$C$717)*1,المنصرف!$G$3:$G$717)</f>
        <v>0</v>
      </c>
      <c r="CK247" s="160">
        <f>SUMPRODUCT((CJ$3=المنصرف!$E$3:$E$717)*1,('بيان العهد والتسويات'!$C247=المنصرف!$C$3:$C$717)*1,المنصرف!$J$3:$J$717)</f>
        <v>0</v>
      </c>
      <c r="CL247" s="160">
        <f>SUMPRODUCT((CL$3=المنصرف!$E$3:$E$717)*1,('بيان العهد والتسويات'!$C247=المنصرف!$C$3:$C$717)*1,المنصرف!$G$3:$G$717)</f>
        <v>0</v>
      </c>
      <c r="CM247" s="160">
        <f>SUMPRODUCT((CL$3=المنصرف!$E$3:$E$717)*1,('بيان العهد والتسويات'!$C247=المنصرف!$C$3:$C$717)*1,المنصرف!$J$3:$J$717)</f>
        <v>0</v>
      </c>
      <c r="CN247" s="160">
        <f>SUMPRODUCT((CN$3=المنصرف!$E$3:$E$717)*1,('بيان العهد والتسويات'!$C247=المنصرف!$C$3:$C$717)*1,المنصرف!$G$3:$G$717)</f>
        <v>0</v>
      </c>
      <c r="CO247" s="160">
        <f>SUMPRODUCT((CN$3=المنصرف!$E$3:$E$717)*1,('بيان العهد والتسويات'!$C247=المنصرف!$C$3:$C$717)*1,المنصرف!$J$3:$J$717)</f>
        <v>0</v>
      </c>
      <c r="CP247" s="160">
        <f>SUMPRODUCT((CP$3=المنصرف!$E$3:$E$717)*1,('بيان العهد والتسويات'!$C247=المنصرف!$C$3:$C$717)*1,المنصرف!$G$3:$G$717)</f>
        <v>0</v>
      </c>
      <c r="CQ247" s="160">
        <f>SUMPRODUCT((CP$3=المنصرف!$E$3:$E$717)*1,('بيان العهد والتسويات'!$C247=المنصرف!$C$3:$C$717)*1,المنصرف!$J$3:$J$717)</f>
        <v>0</v>
      </c>
      <c r="CR247" s="160">
        <f>SUMPRODUCT((CR$3=المنصرف!$E$3:$E$717)*1,('بيان العهد والتسويات'!$C247=المنصرف!$C$3:$C$717)*1,المنصرف!$G$3:$G$717)</f>
        <v>0</v>
      </c>
      <c r="CS247" s="160">
        <f>SUMPRODUCT((CR$3=المنصرف!$E$3:$E$717)*1,('بيان العهد والتسويات'!$C247=المنصرف!$C$3:$C$717)*1,المنصرف!$J$3:$J$717)</f>
        <v>0</v>
      </c>
      <c r="CT247" s="160">
        <f>SUMPRODUCT((CT$3=المنصرف!$E$3:$E$717)*1,('بيان العهد والتسويات'!$C247=المنصرف!$C$3:$C$717)*1,المنصرف!$G$3:$G$717)</f>
        <v>0</v>
      </c>
      <c r="CU247" s="160">
        <f>SUMPRODUCT((CT$3=المنصرف!$E$3:$E$717)*1,('بيان العهد والتسويات'!$C247=المنصرف!$C$3:$C$717)*1,المنصرف!$J$3:$J$717)</f>
        <v>0</v>
      </c>
      <c r="CV247" s="160">
        <f>SUMPRODUCT((CV$3=المنصرف!$E$3:$E$717)*1,('بيان العهد والتسويات'!$C247=المنصرف!$C$3:$C$717)*1,المنصرف!$G$3:$G$717)</f>
        <v>0</v>
      </c>
      <c r="CW247" s="160">
        <f>SUMPRODUCT((CV$3=المنصرف!$E$3:$E$717)*1,('بيان العهد والتسويات'!$C247=المنصرف!$C$3:$C$717)*1,المنصرف!$J$3:$J$717)</f>
        <v>0</v>
      </c>
      <c r="CX247" s="160">
        <f>SUMPRODUCT((CX$3=المنصرف!$E$3:$E$717)*1,('بيان العهد والتسويات'!$C247=المنصرف!$C$3:$C$717)*1,المنصرف!$G$3:$G$717)</f>
        <v>0</v>
      </c>
      <c r="CY247" s="160">
        <f>SUMPRODUCT((CX$3=المنصرف!$E$3:$E$717)*1,('بيان العهد والتسويات'!$C247=المنصرف!$C$3:$C$717)*1,المنصرف!$J$3:$J$717)</f>
        <v>0</v>
      </c>
      <c r="CZ247" s="160">
        <f>SUMPRODUCT((CZ$3=المنصرف!$E$3:$E$717)*1,('بيان العهد والتسويات'!$C247=المنصرف!$C$3:$C$717)*1,المنصرف!$G$3:$G$717)</f>
        <v>0</v>
      </c>
      <c r="DA247" s="160">
        <f>SUMPRODUCT((CZ$3=المنصرف!$E$3:$E$717)*1,('بيان العهد والتسويات'!$C247=المنصرف!$C$3:$C$717)*1,المنصرف!$J$3:$J$717)</f>
        <v>0</v>
      </c>
    </row>
    <row r="248" spans="3:105" ht="20.25" x14ac:dyDescent="0.15">
      <c r="C248" s="134">
        <v>46080</v>
      </c>
      <c r="D248" s="121">
        <f>SUMPRODUCT(($D$3=المنصرف!$E$3:$E$717)*1,('بيان العهد والتسويات'!$C248=المنصرف!$C$3:$C$717)*1,المنصرف!$G$3:$G$717)</f>
        <v>0</v>
      </c>
      <c r="E248" s="122">
        <f>SUMPRODUCT(($D$3=المنصرف!$E$3:$E$717)*1,('بيان العهد والتسويات'!$C248=المنصرف!$C$3:$C$717)*1,المنصرف!$J$3:$J$717)</f>
        <v>0</v>
      </c>
      <c r="F248" s="124">
        <f>SUMPRODUCT(($F$3=المنصرف!$E$3:$E$717)*1,('بيان العهد والتسويات'!$C248=المنصرف!$C$3:$C$717)*1,المنصرف!$G$3:$G$717)</f>
        <v>0</v>
      </c>
      <c r="G248" s="123">
        <f>SUMPRODUCT(($F$3=المنصرف!$E$3:$E$717)*1,('بيان العهد والتسويات'!$C248=المنصرف!$C$3:$C$717)*1,المنصرف!$J$3:$J$717)</f>
        <v>0</v>
      </c>
      <c r="H248" s="121">
        <f>SUMPRODUCT(($H$3=المنصرف!$E$3:$E$717)*1,('بيان العهد والتسويات'!$C248=المنصرف!$C$3:$C$717)*1,المنصرف!$G$3:$G$717)</f>
        <v>0</v>
      </c>
      <c r="I248" s="122">
        <f>SUMPRODUCT(($H$3=المنصرف!$E$3:$E$717)*1,('بيان العهد والتسويات'!$C248=المنصرف!$C$3:$C$717)*1,المنصرف!$J$3:$J$717)</f>
        <v>0</v>
      </c>
      <c r="J248" s="124">
        <f>SUMPRODUCT(($J$3=المنصرف!$E$3:$E$717)*1,('بيان العهد والتسويات'!$C248=المنصرف!$C$3:$C$717)*1,المنصرف!$G$3:$G$717)</f>
        <v>0</v>
      </c>
      <c r="K248" s="123">
        <f>SUMPRODUCT(($J$3=المنصرف!$E$3:$E$717)*1,('بيان العهد والتسويات'!$C248=المنصرف!$C$3:$C$717)*1,المنصرف!$J$3:$J$717)</f>
        <v>0</v>
      </c>
      <c r="L248" s="121">
        <f>SUMPRODUCT(($L$3=المنصرف!$E$3:$E$717)*1,('بيان العهد والتسويات'!$C248=المنصرف!$C$3:$C$717)*1,المنصرف!$G$3:$G$717)</f>
        <v>0</v>
      </c>
      <c r="M248" s="122">
        <f>SUMPRODUCT(($L$3=المنصرف!$E$3:$E$717)*1,('بيان العهد والتسويات'!$C248=المنصرف!$C$3:$C$717)*1,المنصرف!$J$3:$J$717)</f>
        <v>0</v>
      </c>
      <c r="N248" s="124">
        <f>SUMPRODUCT(($N$3=المنصرف!$E$3:$E$717)*1,('بيان العهد والتسويات'!$C248=المنصرف!$C$3:$C$717)*1,المنصرف!$G$3:$G$717)</f>
        <v>0</v>
      </c>
      <c r="O248" s="123">
        <f>SUMPRODUCT(($N$3=المنصرف!$E$3:$E$717)*1,('بيان العهد والتسويات'!$C248=المنصرف!$C$3:$C$717)*1,المنصرف!$J$3:$J$717)</f>
        <v>0</v>
      </c>
      <c r="P248" s="121">
        <f>SUMPRODUCT(($P$3=المنصرف!$E$3:$E$717)*1,('بيان العهد والتسويات'!$C248=المنصرف!$C$3:$C$717)*1,المنصرف!$G$3:$G$717)</f>
        <v>0</v>
      </c>
      <c r="Q248" s="122">
        <f>SUMPRODUCT(($P$3=المنصرف!$E$3:$E$717)*1,('بيان العهد والتسويات'!$C248=المنصرف!$C$3:$C$717)*1,المنصرف!$J$3:$J$717)</f>
        <v>0</v>
      </c>
      <c r="R248" s="124">
        <f>SUMPRODUCT(($R$3=المنصرف!$E$3:$E$717)*1,('بيان العهد والتسويات'!$C248=المنصرف!$C$3:$C$717)*1,المنصرف!$G$3:$G$717)</f>
        <v>0</v>
      </c>
      <c r="S248" s="123">
        <f>SUMPRODUCT(($R$3=المنصرف!$E$3:$E$717)*1,('بيان العهد والتسويات'!$C248=المنصرف!$C$3:$C$717)*1,المنصرف!$J$3:$J$717)</f>
        <v>0</v>
      </c>
      <c r="T248" s="121">
        <f>SUMPRODUCT(($T$3=المنصرف!$E$3:$E$717)*1,('بيان العهد والتسويات'!$C248=المنصرف!$C$3:$C$717)*1,المنصرف!$G$3:$G$717)</f>
        <v>0</v>
      </c>
      <c r="U248" s="122">
        <f>SUMPRODUCT(($T$3=المنصرف!$E$3:$E$717)*1,('بيان العهد والتسويات'!$C248=المنصرف!$C$3:$C$717)*1,المنصرف!$J$3:$J$717)</f>
        <v>0</v>
      </c>
      <c r="V248" s="124">
        <f>SUMPRODUCT(($V$3=المنصرف!$E$3:$E$717)*1,('بيان العهد والتسويات'!$C248=المنصرف!$C$3:$C$717)*1,المنصرف!$G$3:$G$717)</f>
        <v>0</v>
      </c>
      <c r="W248" s="123">
        <f>SUMPRODUCT(($V$3=المنصرف!$E$3:$E$717)*1,('بيان العهد والتسويات'!$C248=المنصرف!$C$3:$C$717)*1,المنصرف!$J$3:$J$717)</f>
        <v>0</v>
      </c>
      <c r="X248" s="121">
        <f>SUMPRODUCT(($X$3=المنصرف!$E$3:$E$717)*1,('بيان العهد والتسويات'!$C248=المنصرف!$C$3:$C$717)*1,المنصرف!$G$3:$G$717)</f>
        <v>0</v>
      </c>
      <c r="Y248" s="122">
        <f>SUMPRODUCT(($X$3=المنصرف!$E$3:$E$717)*1,('بيان العهد والتسويات'!$C248=المنصرف!$C$3:$C$717)*1,المنصرف!$J$3:$J$717)</f>
        <v>0</v>
      </c>
      <c r="Z248" s="124">
        <f>SUMPRODUCT(($Z$3=المنصرف!$E$3:$E$717)*1,('بيان العهد والتسويات'!$C248=المنصرف!$C$3:$C$717)*1,المنصرف!$G$3:$G$717)</f>
        <v>0</v>
      </c>
      <c r="AA248" s="123">
        <f>SUMPRODUCT(($Z$3=المنصرف!$E$3:$E$717)*1,('بيان العهد والتسويات'!$C248=المنصرف!$C$3:$C$717)*1,المنصرف!$J$3:$J$717)</f>
        <v>0</v>
      </c>
      <c r="AB248" s="121">
        <f>SUMPRODUCT(($AB$3=المنصرف!$E$3:$E$717)*1,('بيان العهد والتسويات'!$C248=المنصرف!$C$3:$C$717)*1,المنصرف!$G$3:$G$717)</f>
        <v>0</v>
      </c>
      <c r="AC248" s="122">
        <f>SUMPRODUCT(($AB$3=المنصرف!$E$3:$E$717)*1,('بيان العهد والتسويات'!$C248=المنصرف!$C$3:$C$717)*1,المنصرف!$J$3:$J$717)</f>
        <v>0</v>
      </c>
      <c r="AD248" s="124">
        <f>SUMPRODUCT(($AD$3=المنصرف!$E$3:$E$717)*1,('بيان العهد والتسويات'!$C248=المنصرف!$C$3:$C$717)*1,المنصرف!$G$3:$G$717)</f>
        <v>0</v>
      </c>
      <c r="AE248" s="123">
        <f>SUMPRODUCT(($AD$3=المنصرف!$E$3:$E$717)*1,('بيان العهد والتسويات'!$C248=المنصرف!$C$3:$C$717)*1,المنصرف!$J$3:$J$717)</f>
        <v>0</v>
      </c>
      <c r="AF248" s="121">
        <f>SUMPRODUCT(($AF$3=المنصرف!$E$3:$E$717)*1,('بيان العهد والتسويات'!$C248=المنصرف!$C$3:$C$717)*1,المنصرف!$G$3:$G$717)</f>
        <v>0</v>
      </c>
      <c r="AG248" s="122">
        <f>SUMPRODUCT(($AF$3=المنصرف!$E$3:$E$717)*1,('بيان العهد والتسويات'!$C248=المنصرف!$C$3:$C$717)*1,المنصرف!$J$3:$J$717)</f>
        <v>0</v>
      </c>
      <c r="AH248" s="124">
        <f>SUMPRODUCT(($AH$3=المنصرف!$E$3:$E$717)*1,('بيان العهد والتسويات'!$C248=المنصرف!$C$3:$C$717)*1,المنصرف!$G$3:$G$717)</f>
        <v>0</v>
      </c>
      <c r="AI248" s="123">
        <f>SUMPRODUCT(($AH$3=المنصرف!$E$3:$E$717)*1,('بيان العهد والتسويات'!$C248=المنصرف!$C$3:$C$717)*1,المنصرف!$J$3:$J$717)</f>
        <v>0</v>
      </c>
      <c r="AJ248" s="145">
        <f>SUMPRODUCT((AJ$3=المنصرف!$E$3:$E$717)*1,('بيان العهد والتسويات'!$C248=المنصرف!$C$3:$C$717)*1,المنصرف!$G$3:$G$717)</f>
        <v>0</v>
      </c>
      <c r="AK248" s="145">
        <f>SUMPRODUCT((AJ$3=المنصرف!$E$3:$E$717)*1,('بيان العهد والتسويات'!$C248=المنصرف!$C$3:$C$717)*1,المنصرف!$J$3:$J$717)</f>
        <v>0</v>
      </c>
      <c r="AL248" s="161">
        <f>SUMPRODUCT((AL$3=المنصرف!$E$3:$E$717)*1,('بيان العهد والتسويات'!$C248=المنصرف!$C$3:$C$717)*1,المنصرف!$G$3:$G$717)</f>
        <v>0</v>
      </c>
      <c r="AM248" s="161">
        <f>SUMPRODUCT((AL$3=المنصرف!$E$3:$E$717)*1,('بيان العهد والتسويات'!$C248=المنصرف!$C$3:$C$717)*1,المنصرف!$J$3:$J$717)</f>
        <v>0</v>
      </c>
      <c r="AN248" s="160">
        <f>SUMPRODUCT((AN$3=المنصرف!$E$3:$E$717)*1,('بيان العهد والتسويات'!$C248=المنصرف!$C$3:$C$717)*1,المنصرف!$G$3:$G$717)</f>
        <v>0</v>
      </c>
      <c r="AO248" s="160">
        <f>SUMPRODUCT((AN$3=المنصرف!$E$3:$E$717)*1,('بيان العهد والتسويات'!$C248=المنصرف!$C$3:$C$717)*1,المنصرف!$J$3:$J$717)</f>
        <v>0</v>
      </c>
      <c r="AP248" s="160">
        <f>SUMPRODUCT((AP$3=المنصرف!$E$3:$E$717)*1,('بيان العهد والتسويات'!$C248=المنصرف!$C$3:$C$717)*1,المنصرف!$G$3:$G$717)</f>
        <v>0</v>
      </c>
      <c r="AQ248" s="160">
        <f>SUMPRODUCT((AP$3=المنصرف!$E$3:$E$717)*1,('بيان العهد والتسويات'!$C248=المنصرف!$C$3:$C$717)*1,المنصرف!$J$3:$J$717)</f>
        <v>0</v>
      </c>
      <c r="AR248" s="160">
        <f>SUMPRODUCT((AR$3=المنصرف!$E$3:$E$717)*1,('بيان العهد والتسويات'!$C248=المنصرف!$C$3:$C$717)*1,المنصرف!$G$3:$G$717)</f>
        <v>0</v>
      </c>
      <c r="AS248" s="160">
        <f>SUMPRODUCT((AR$3=المنصرف!$E$3:$E$717)*1,('بيان العهد والتسويات'!$C248=المنصرف!$C$3:$C$717)*1,المنصرف!$J$3:$J$717)</f>
        <v>0</v>
      </c>
      <c r="AT248" s="160">
        <f>SUMPRODUCT((AT$3=المنصرف!$E$3:$E$717)*1,('بيان العهد والتسويات'!$C248=المنصرف!$C$3:$C$717)*1,المنصرف!$G$3:$G$717)</f>
        <v>0</v>
      </c>
      <c r="AU248" s="160">
        <f>SUMPRODUCT((AT$3=المنصرف!$E$3:$E$717)*1,('بيان العهد والتسويات'!$C248=المنصرف!$C$3:$C$717)*1,المنصرف!$J$3:$J$717)</f>
        <v>0</v>
      </c>
      <c r="AV248" s="160">
        <f>SUMPRODUCT((AV$3=المنصرف!$E$3:$E$717)*1,('بيان العهد والتسويات'!$C248=المنصرف!$C$3:$C$717)*1,المنصرف!$G$3:$G$717)</f>
        <v>0</v>
      </c>
      <c r="AW248" s="160">
        <f>SUMPRODUCT((AV$3=المنصرف!$E$3:$E$717)*1,('بيان العهد والتسويات'!$C248=المنصرف!$C$3:$C$717)*1,المنصرف!$J$3:$J$717)</f>
        <v>0</v>
      </c>
      <c r="AX248" s="160">
        <f>SUMPRODUCT((AX$3=المنصرف!$E$3:$E$717)*1,('بيان العهد والتسويات'!$C248=المنصرف!$C$3:$C$717)*1,المنصرف!$G$3:$G$717)</f>
        <v>0</v>
      </c>
      <c r="AY248" s="160">
        <f>SUMPRODUCT((AX$3=المنصرف!$E$3:$E$717)*1,('بيان العهد والتسويات'!$C248=المنصرف!$C$3:$C$717)*1,المنصرف!$J$3:$J$717)</f>
        <v>0</v>
      </c>
      <c r="AZ248" s="160">
        <f>SUMPRODUCT((AZ$3=المنصرف!$E$3:$E$717)*1,('بيان العهد والتسويات'!$C248=المنصرف!$C$3:$C$717)*1,المنصرف!$G$3:$G$717)</f>
        <v>0</v>
      </c>
      <c r="BA248" s="160">
        <f>SUMPRODUCT((AZ$3=المنصرف!$E$3:$E$717)*1,('بيان العهد والتسويات'!$C248=المنصرف!$C$3:$C$717)*1,المنصرف!$J$3:$J$717)</f>
        <v>0</v>
      </c>
      <c r="BB248" s="160">
        <f>SUMPRODUCT((BB$3=المنصرف!$E$3:$E$717)*1,('بيان العهد والتسويات'!$C248=المنصرف!$C$3:$C$717)*1,المنصرف!$G$3:$G$717)</f>
        <v>0</v>
      </c>
      <c r="BC248" s="160">
        <f>SUMPRODUCT((BB$3=المنصرف!$E$3:$E$717)*1,('بيان العهد والتسويات'!$C248=المنصرف!$C$3:$C$717)*1,المنصرف!$J$3:$J$717)</f>
        <v>0</v>
      </c>
      <c r="BD248" s="160">
        <f>SUMPRODUCT((BD$3=المنصرف!$E$3:$E$717)*1,('بيان العهد والتسويات'!$C248=المنصرف!$C$3:$C$717)*1,المنصرف!$G$3:$G$717)</f>
        <v>0</v>
      </c>
      <c r="BE248" s="160">
        <f>SUMPRODUCT((BD$3=المنصرف!$E$3:$E$717)*1,('بيان العهد والتسويات'!$C248=المنصرف!$C$3:$C$717)*1,المنصرف!$J$3:$J$717)</f>
        <v>0</v>
      </c>
      <c r="BF248" s="160">
        <f>SUMPRODUCT((BF$3=المنصرف!$E$3:$E$717)*1,('بيان العهد والتسويات'!$C248=المنصرف!$C$3:$C$717)*1,المنصرف!$G$3:$G$717)</f>
        <v>0</v>
      </c>
      <c r="BG248" s="160">
        <f>SUMPRODUCT((BF$3=المنصرف!$E$3:$E$717)*1,('بيان العهد والتسويات'!$C248=المنصرف!$C$3:$C$717)*1,المنصرف!$J$3:$J$717)</f>
        <v>0</v>
      </c>
      <c r="BH248" s="160">
        <f>SUMPRODUCT((BH$3=المنصرف!$E$3:$E$717)*1,('بيان العهد والتسويات'!$C248=المنصرف!$C$3:$C$717)*1,المنصرف!$G$3:$G$717)</f>
        <v>0</v>
      </c>
      <c r="BI248" s="160">
        <f>SUMPRODUCT((BH$3=المنصرف!$E$3:$E$717)*1,('بيان العهد والتسويات'!$C248=المنصرف!$C$3:$C$717)*1,المنصرف!$J$3:$J$717)</f>
        <v>0</v>
      </c>
      <c r="BJ248" s="160">
        <f>SUMPRODUCT((BJ$3=المنصرف!$E$3:$E$717)*1,('بيان العهد والتسويات'!$C248=المنصرف!$C$3:$C$717)*1,المنصرف!$G$3:$G$717)</f>
        <v>0</v>
      </c>
      <c r="BK248" s="160">
        <f>SUMPRODUCT((BJ$3=المنصرف!$E$3:$E$717)*1,('بيان العهد والتسويات'!$C248=المنصرف!$C$3:$C$717)*1,المنصرف!$J$3:$J$717)</f>
        <v>0</v>
      </c>
      <c r="BL248" s="160">
        <f>SUMPRODUCT((BL$3=المنصرف!$E$3:$E$717)*1,('بيان العهد والتسويات'!$C248=المنصرف!$C$3:$C$717)*1,المنصرف!$G$3:$G$717)</f>
        <v>0</v>
      </c>
      <c r="BM248" s="160">
        <f>SUMPRODUCT((BL$3=المنصرف!$E$3:$E$717)*1,('بيان العهد والتسويات'!$C248=المنصرف!$C$3:$C$717)*1,المنصرف!$J$3:$J$717)</f>
        <v>0</v>
      </c>
      <c r="BN248" s="160">
        <f>SUMPRODUCT((BN$3=المنصرف!$E$3:$E$717)*1,('بيان العهد والتسويات'!$C248=المنصرف!$C$3:$C$717)*1,المنصرف!$G$3:$G$717)</f>
        <v>0</v>
      </c>
      <c r="BO248" s="160">
        <f>SUMPRODUCT((BN$3=المنصرف!$E$3:$E$717)*1,('بيان العهد والتسويات'!$C248=المنصرف!$C$3:$C$717)*1,المنصرف!$J$3:$J$717)</f>
        <v>0</v>
      </c>
      <c r="BP248" s="160">
        <f>SUMPRODUCT((BP$3=المنصرف!$E$3:$E$717)*1,('بيان العهد والتسويات'!$C248=المنصرف!$C$3:$C$717)*1,المنصرف!$G$3:$G$717)</f>
        <v>0</v>
      </c>
      <c r="BQ248" s="160">
        <f>SUMPRODUCT((BP$3=المنصرف!$E$3:$E$717)*1,('بيان العهد والتسويات'!$C248=المنصرف!$C$3:$C$717)*1,المنصرف!$J$3:$J$717)</f>
        <v>0</v>
      </c>
      <c r="BR248" s="160">
        <f>SUMPRODUCT((BR$3=المنصرف!$E$3:$E$717)*1,('بيان العهد والتسويات'!$C248=المنصرف!$C$3:$C$717)*1,المنصرف!$G$3:$G$717)</f>
        <v>0</v>
      </c>
      <c r="BS248" s="160">
        <f>SUMPRODUCT((BR$3=المنصرف!$E$3:$E$717)*1,('بيان العهد والتسويات'!$C248=المنصرف!$C$3:$C$717)*1,المنصرف!$J$3:$J$717)</f>
        <v>0</v>
      </c>
      <c r="BT248" s="160">
        <f>SUMPRODUCT((BT$3=المنصرف!$E$3:$E$717)*1,('بيان العهد والتسويات'!$C248=المنصرف!$C$3:$C$717)*1,المنصرف!$G$3:$G$717)</f>
        <v>0</v>
      </c>
      <c r="BU248" s="160">
        <f>SUMPRODUCT((BT$3=المنصرف!$E$3:$E$717)*1,('بيان العهد والتسويات'!$C248=المنصرف!$C$3:$C$717)*1,المنصرف!$J$3:$J$717)</f>
        <v>0</v>
      </c>
      <c r="BV248" s="160">
        <f>SUMPRODUCT((BV$3=المنصرف!$E$3:$E$717)*1,('بيان العهد والتسويات'!$C248=المنصرف!$C$3:$C$717)*1,المنصرف!$G$3:$G$717)</f>
        <v>0</v>
      </c>
      <c r="BW248" s="160">
        <f>SUMPRODUCT((BV$3=المنصرف!$E$3:$E$717)*1,('بيان العهد والتسويات'!$C248=المنصرف!$C$3:$C$717)*1,المنصرف!$J$3:$J$717)</f>
        <v>0</v>
      </c>
      <c r="BX248" s="160">
        <f>SUMPRODUCT((BX$3=المنصرف!$E$3:$E$717)*1,('بيان العهد والتسويات'!$C248=المنصرف!$C$3:$C$717)*1,المنصرف!$G$3:$G$717)</f>
        <v>0</v>
      </c>
      <c r="BY248" s="160">
        <f>SUMPRODUCT((BX$3=المنصرف!$E$3:$E$717)*1,('بيان العهد والتسويات'!$C248=المنصرف!$C$3:$C$717)*1,المنصرف!$J$3:$J$717)</f>
        <v>0</v>
      </c>
      <c r="BZ248" s="160">
        <f>SUMPRODUCT((BZ$3=المنصرف!$E$3:$E$717)*1,('بيان العهد والتسويات'!$C248=المنصرف!$C$3:$C$717)*1,المنصرف!$G$3:$G$717)</f>
        <v>0</v>
      </c>
      <c r="CA248" s="160">
        <f>SUMPRODUCT((BZ$3=المنصرف!$E$3:$E$717)*1,('بيان العهد والتسويات'!$C248=المنصرف!$C$3:$C$717)*1,المنصرف!$J$3:$J$717)</f>
        <v>0</v>
      </c>
      <c r="CB248" s="160">
        <f>SUMPRODUCT((CB$3=المنصرف!$E$3:$E$717)*1,('بيان العهد والتسويات'!$C248=المنصرف!$C$3:$C$717)*1,المنصرف!$G$3:$G$717)</f>
        <v>0</v>
      </c>
      <c r="CC248" s="160">
        <f>SUMPRODUCT((CB$3=المنصرف!$E$3:$E$717)*1,('بيان العهد والتسويات'!$C248=المنصرف!$C$3:$C$717)*1,المنصرف!$J$3:$J$717)</f>
        <v>0</v>
      </c>
      <c r="CD248" s="160">
        <f>SUMPRODUCT((CD$3=المنصرف!$E$3:$E$717)*1,('بيان العهد والتسويات'!$C248=المنصرف!$C$3:$C$717)*1,المنصرف!$G$3:$G$717)</f>
        <v>0</v>
      </c>
      <c r="CE248" s="160">
        <f>SUMPRODUCT((CD$3=المنصرف!$E$3:$E$717)*1,('بيان العهد والتسويات'!$C248=المنصرف!$C$3:$C$717)*1,المنصرف!$J$3:$J$717)</f>
        <v>0</v>
      </c>
      <c r="CF248" s="160">
        <f>SUMPRODUCT((CF$3=المنصرف!$E$3:$E$717)*1,('بيان العهد والتسويات'!$C248=المنصرف!$C$3:$C$717)*1,المنصرف!$G$3:$G$717)</f>
        <v>0</v>
      </c>
      <c r="CG248" s="160">
        <f>SUMPRODUCT((CF$3=المنصرف!$E$3:$E$717)*1,('بيان العهد والتسويات'!$C248=المنصرف!$C$3:$C$717)*1,المنصرف!$J$3:$J$717)</f>
        <v>0</v>
      </c>
      <c r="CH248" s="160">
        <f>SUMPRODUCT((CH$3=المنصرف!$E$3:$E$717)*1,('بيان العهد والتسويات'!$C248=المنصرف!$C$3:$C$717)*1,المنصرف!$G$3:$G$717)</f>
        <v>0</v>
      </c>
      <c r="CI248" s="160">
        <f>SUMPRODUCT((CH$3=المنصرف!$E$3:$E$717)*1,('بيان العهد والتسويات'!$C248=المنصرف!$C$3:$C$717)*1,المنصرف!$J$3:$J$717)</f>
        <v>0</v>
      </c>
      <c r="CJ248" s="160">
        <f>SUMPRODUCT((CJ$3=المنصرف!$E$3:$E$717)*1,('بيان العهد والتسويات'!$C248=المنصرف!$C$3:$C$717)*1,المنصرف!$G$3:$G$717)</f>
        <v>0</v>
      </c>
      <c r="CK248" s="160">
        <f>SUMPRODUCT((CJ$3=المنصرف!$E$3:$E$717)*1,('بيان العهد والتسويات'!$C248=المنصرف!$C$3:$C$717)*1,المنصرف!$J$3:$J$717)</f>
        <v>0</v>
      </c>
      <c r="CL248" s="160">
        <f>SUMPRODUCT((CL$3=المنصرف!$E$3:$E$717)*1,('بيان العهد والتسويات'!$C248=المنصرف!$C$3:$C$717)*1,المنصرف!$G$3:$G$717)</f>
        <v>0</v>
      </c>
      <c r="CM248" s="160">
        <f>SUMPRODUCT((CL$3=المنصرف!$E$3:$E$717)*1,('بيان العهد والتسويات'!$C248=المنصرف!$C$3:$C$717)*1,المنصرف!$J$3:$J$717)</f>
        <v>0</v>
      </c>
      <c r="CN248" s="160">
        <f>SUMPRODUCT((CN$3=المنصرف!$E$3:$E$717)*1,('بيان العهد والتسويات'!$C248=المنصرف!$C$3:$C$717)*1,المنصرف!$G$3:$G$717)</f>
        <v>0</v>
      </c>
      <c r="CO248" s="160">
        <f>SUMPRODUCT((CN$3=المنصرف!$E$3:$E$717)*1,('بيان العهد والتسويات'!$C248=المنصرف!$C$3:$C$717)*1,المنصرف!$J$3:$J$717)</f>
        <v>0</v>
      </c>
      <c r="CP248" s="160">
        <f>SUMPRODUCT((CP$3=المنصرف!$E$3:$E$717)*1,('بيان العهد والتسويات'!$C248=المنصرف!$C$3:$C$717)*1,المنصرف!$G$3:$G$717)</f>
        <v>0</v>
      </c>
      <c r="CQ248" s="160">
        <f>SUMPRODUCT((CP$3=المنصرف!$E$3:$E$717)*1,('بيان العهد والتسويات'!$C248=المنصرف!$C$3:$C$717)*1,المنصرف!$J$3:$J$717)</f>
        <v>0</v>
      </c>
      <c r="CR248" s="160">
        <f>SUMPRODUCT((CR$3=المنصرف!$E$3:$E$717)*1,('بيان العهد والتسويات'!$C248=المنصرف!$C$3:$C$717)*1,المنصرف!$G$3:$G$717)</f>
        <v>0</v>
      </c>
      <c r="CS248" s="160">
        <f>SUMPRODUCT((CR$3=المنصرف!$E$3:$E$717)*1,('بيان العهد والتسويات'!$C248=المنصرف!$C$3:$C$717)*1,المنصرف!$J$3:$J$717)</f>
        <v>0</v>
      </c>
      <c r="CT248" s="160">
        <f>SUMPRODUCT((CT$3=المنصرف!$E$3:$E$717)*1,('بيان العهد والتسويات'!$C248=المنصرف!$C$3:$C$717)*1,المنصرف!$G$3:$G$717)</f>
        <v>0</v>
      </c>
      <c r="CU248" s="160">
        <f>SUMPRODUCT((CT$3=المنصرف!$E$3:$E$717)*1,('بيان العهد والتسويات'!$C248=المنصرف!$C$3:$C$717)*1,المنصرف!$J$3:$J$717)</f>
        <v>0</v>
      </c>
      <c r="CV248" s="160">
        <f>SUMPRODUCT((CV$3=المنصرف!$E$3:$E$717)*1,('بيان العهد والتسويات'!$C248=المنصرف!$C$3:$C$717)*1,المنصرف!$G$3:$G$717)</f>
        <v>0</v>
      </c>
      <c r="CW248" s="160">
        <f>SUMPRODUCT((CV$3=المنصرف!$E$3:$E$717)*1,('بيان العهد والتسويات'!$C248=المنصرف!$C$3:$C$717)*1,المنصرف!$J$3:$J$717)</f>
        <v>0</v>
      </c>
      <c r="CX248" s="160">
        <f>SUMPRODUCT((CX$3=المنصرف!$E$3:$E$717)*1,('بيان العهد والتسويات'!$C248=المنصرف!$C$3:$C$717)*1,المنصرف!$G$3:$G$717)</f>
        <v>0</v>
      </c>
      <c r="CY248" s="160">
        <f>SUMPRODUCT((CX$3=المنصرف!$E$3:$E$717)*1,('بيان العهد والتسويات'!$C248=المنصرف!$C$3:$C$717)*1,المنصرف!$J$3:$J$717)</f>
        <v>0</v>
      </c>
      <c r="CZ248" s="160">
        <f>SUMPRODUCT((CZ$3=المنصرف!$E$3:$E$717)*1,('بيان العهد والتسويات'!$C248=المنصرف!$C$3:$C$717)*1,المنصرف!$G$3:$G$717)</f>
        <v>0</v>
      </c>
      <c r="DA248" s="160">
        <f>SUMPRODUCT((CZ$3=المنصرف!$E$3:$E$717)*1,('بيان العهد والتسويات'!$C248=المنصرف!$C$3:$C$717)*1,المنصرف!$J$3:$J$717)</f>
        <v>0</v>
      </c>
    </row>
    <row r="249" spans="3:105" ht="20.25" x14ac:dyDescent="0.15">
      <c r="C249" s="134">
        <v>46081</v>
      </c>
      <c r="D249" s="121">
        <f>SUMPRODUCT(($D$3=المنصرف!$E$3:$E$717)*1,('بيان العهد والتسويات'!$C249=المنصرف!$C$3:$C$717)*1,المنصرف!$G$3:$G$717)</f>
        <v>0</v>
      </c>
      <c r="E249" s="122">
        <f>SUMPRODUCT(($D$3=المنصرف!$E$3:$E$717)*1,('بيان العهد والتسويات'!$C249=المنصرف!$C$3:$C$717)*1,المنصرف!$J$3:$J$717)</f>
        <v>0</v>
      </c>
      <c r="F249" s="124">
        <f>SUMPRODUCT(($F$3=المنصرف!$E$3:$E$717)*1,('بيان العهد والتسويات'!$C249=المنصرف!$C$3:$C$717)*1,المنصرف!$G$3:$G$717)</f>
        <v>0</v>
      </c>
      <c r="G249" s="123">
        <f>SUMPRODUCT(($F$3=المنصرف!$E$3:$E$717)*1,('بيان العهد والتسويات'!$C249=المنصرف!$C$3:$C$717)*1,المنصرف!$J$3:$J$717)</f>
        <v>0</v>
      </c>
      <c r="H249" s="121">
        <f>SUMPRODUCT(($H$3=المنصرف!$E$3:$E$717)*1,('بيان العهد والتسويات'!$C249=المنصرف!$C$3:$C$717)*1,المنصرف!$G$3:$G$717)</f>
        <v>0</v>
      </c>
      <c r="I249" s="122">
        <f>SUMPRODUCT(($H$3=المنصرف!$E$3:$E$717)*1,('بيان العهد والتسويات'!$C249=المنصرف!$C$3:$C$717)*1,المنصرف!$J$3:$J$717)</f>
        <v>0</v>
      </c>
      <c r="J249" s="124">
        <f>SUMPRODUCT(($J$3=المنصرف!$E$3:$E$717)*1,('بيان العهد والتسويات'!$C249=المنصرف!$C$3:$C$717)*1,المنصرف!$G$3:$G$717)</f>
        <v>0</v>
      </c>
      <c r="K249" s="123">
        <f>SUMPRODUCT(($J$3=المنصرف!$E$3:$E$717)*1,('بيان العهد والتسويات'!$C249=المنصرف!$C$3:$C$717)*1,المنصرف!$J$3:$J$717)</f>
        <v>0</v>
      </c>
      <c r="L249" s="121">
        <f>SUMPRODUCT(($L$3=المنصرف!$E$3:$E$717)*1,('بيان العهد والتسويات'!$C249=المنصرف!$C$3:$C$717)*1,المنصرف!$G$3:$G$717)</f>
        <v>0</v>
      </c>
      <c r="M249" s="122">
        <f>SUMPRODUCT(($L$3=المنصرف!$E$3:$E$717)*1,('بيان العهد والتسويات'!$C249=المنصرف!$C$3:$C$717)*1,المنصرف!$J$3:$J$717)</f>
        <v>0</v>
      </c>
      <c r="N249" s="124">
        <f>SUMPRODUCT(($N$3=المنصرف!$E$3:$E$717)*1,('بيان العهد والتسويات'!$C249=المنصرف!$C$3:$C$717)*1,المنصرف!$G$3:$G$717)</f>
        <v>0</v>
      </c>
      <c r="O249" s="123">
        <f>SUMPRODUCT(($N$3=المنصرف!$E$3:$E$717)*1,('بيان العهد والتسويات'!$C249=المنصرف!$C$3:$C$717)*1,المنصرف!$J$3:$J$717)</f>
        <v>0</v>
      </c>
      <c r="P249" s="121">
        <f>SUMPRODUCT(($P$3=المنصرف!$E$3:$E$717)*1,('بيان العهد والتسويات'!$C249=المنصرف!$C$3:$C$717)*1,المنصرف!$G$3:$G$717)</f>
        <v>0</v>
      </c>
      <c r="Q249" s="122">
        <f>SUMPRODUCT(($P$3=المنصرف!$E$3:$E$717)*1,('بيان العهد والتسويات'!$C249=المنصرف!$C$3:$C$717)*1,المنصرف!$J$3:$J$717)</f>
        <v>0</v>
      </c>
      <c r="R249" s="124">
        <f>SUMPRODUCT(($R$3=المنصرف!$E$3:$E$717)*1,('بيان العهد والتسويات'!$C249=المنصرف!$C$3:$C$717)*1,المنصرف!$G$3:$G$717)</f>
        <v>0</v>
      </c>
      <c r="S249" s="123">
        <f>SUMPRODUCT(($R$3=المنصرف!$E$3:$E$717)*1,('بيان العهد والتسويات'!$C249=المنصرف!$C$3:$C$717)*1,المنصرف!$J$3:$J$717)</f>
        <v>0</v>
      </c>
      <c r="T249" s="121">
        <f>SUMPRODUCT(($T$3=المنصرف!$E$3:$E$717)*1,('بيان العهد والتسويات'!$C249=المنصرف!$C$3:$C$717)*1,المنصرف!$G$3:$G$717)</f>
        <v>0</v>
      </c>
      <c r="U249" s="122">
        <f>SUMPRODUCT(($T$3=المنصرف!$E$3:$E$717)*1,('بيان العهد والتسويات'!$C249=المنصرف!$C$3:$C$717)*1,المنصرف!$J$3:$J$717)</f>
        <v>0</v>
      </c>
      <c r="V249" s="124">
        <f>SUMPRODUCT(($V$3=المنصرف!$E$3:$E$717)*1,('بيان العهد والتسويات'!$C249=المنصرف!$C$3:$C$717)*1,المنصرف!$G$3:$G$717)</f>
        <v>0</v>
      </c>
      <c r="W249" s="123">
        <f>SUMPRODUCT(($V$3=المنصرف!$E$3:$E$717)*1,('بيان العهد والتسويات'!$C249=المنصرف!$C$3:$C$717)*1,المنصرف!$J$3:$J$717)</f>
        <v>0</v>
      </c>
      <c r="X249" s="121">
        <f>SUMPRODUCT(($X$3=المنصرف!$E$3:$E$717)*1,('بيان العهد والتسويات'!$C249=المنصرف!$C$3:$C$717)*1,المنصرف!$G$3:$G$717)</f>
        <v>0</v>
      </c>
      <c r="Y249" s="122">
        <f>SUMPRODUCT(($X$3=المنصرف!$E$3:$E$717)*1,('بيان العهد والتسويات'!$C249=المنصرف!$C$3:$C$717)*1,المنصرف!$J$3:$J$717)</f>
        <v>0</v>
      </c>
      <c r="Z249" s="124">
        <f>SUMPRODUCT(($Z$3=المنصرف!$E$3:$E$717)*1,('بيان العهد والتسويات'!$C249=المنصرف!$C$3:$C$717)*1,المنصرف!$G$3:$G$717)</f>
        <v>0</v>
      </c>
      <c r="AA249" s="123">
        <f>SUMPRODUCT(($Z$3=المنصرف!$E$3:$E$717)*1,('بيان العهد والتسويات'!$C249=المنصرف!$C$3:$C$717)*1,المنصرف!$J$3:$J$717)</f>
        <v>0</v>
      </c>
      <c r="AB249" s="121">
        <f>SUMPRODUCT(($AB$3=المنصرف!$E$3:$E$717)*1,('بيان العهد والتسويات'!$C249=المنصرف!$C$3:$C$717)*1,المنصرف!$G$3:$G$717)</f>
        <v>0</v>
      </c>
      <c r="AC249" s="122">
        <f>SUMPRODUCT(($AB$3=المنصرف!$E$3:$E$717)*1,('بيان العهد والتسويات'!$C249=المنصرف!$C$3:$C$717)*1,المنصرف!$J$3:$J$717)</f>
        <v>0</v>
      </c>
      <c r="AD249" s="124">
        <f>SUMPRODUCT(($AD$3=المنصرف!$E$3:$E$717)*1,('بيان العهد والتسويات'!$C249=المنصرف!$C$3:$C$717)*1,المنصرف!$G$3:$G$717)</f>
        <v>0</v>
      </c>
      <c r="AE249" s="123">
        <f>SUMPRODUCT(($AD$3=المنصرف!$E$3:$E$717)*1,('بيان العهد والتسويات'!$C249=المنصرف!$C$3:$C$717)*1,المنصرف!$J$3:$J$717)</f>
        <v>0</v>
      </c>
      <c r="AF249" s="121">
        <f>SUMPRODUCT(($AF$3=المنصرف!$E$3:$E$717)*1,('بيان العهد والتسويات'!$C249=المنصرف!$C$3:$C$717)*1,المنصرف!$G$3:$G$717)</f>
        <v>0</v>
      </c>
      <c r="AG249" s="122">
        <f>SUMPRODUCT(($AF$3=المنصرف!$E$3:$E$717)*1,('بيان العهد والتسويات'!$C249=المنصرف!$C$3:$C$717)*1,المنصرف!$J$3:$J$717)</f>
        <v>0</v>
      </c>
      <c r="AH249" s="124">
        <f>SUMPRODUCT(($AH$3=المنصرف!$E$3:$E$717)*1,('بيان العهد والتسويات'!$C249=المنصرف!$C$3:$C$717)*1,المنصرف!$G$3:$G$717)</f>
        <v>0</v>
      </c>
      <c r="AI249" s="123">
        <f>SUMPRODUCT(($AH$3=المنصرف!$E$3:$E$717)*1,('بيان العهد والتسويات'!$C249=المنصرف!$C$3:$C$717)*1,المنصرف!$J$3:$J$717)</f>
        <v>0</v>
      </c>
      <c r="AJ249" s="145">
        <f>SUMPRODUCT((AJ$3=المنصرف!$E$3:$E$717)*1,('بيان العهد والتسويات'!$C249=المنصرف!$C$3:$C$717)*1,المنصرف!$G$3:$G$717)</f>
        <v>0</v>
      </c>
      <c r="AK249" s="145">
        <f>SUMPRODUCT((AJ$3=المنصرف!$E$3:$E$717)*1,('بيان العهد والتسويات'!$C249=المنصرف!$C$3:$C$717)*1,المنصرف!$J$3:$J$717)</f>
        <v>0</v>
      </c>
      <c r="AL249" s="161">
        <f>SUMPRODUCT((AL$3=المنصرف!$E$3:$E$717)*1,('بيان العهد والتسويات'!$C249=المنصرف!$C$3:$C$717)*1,المنصرف!$G$3:$G$717)</f>
        <v>0</v>
      </c>
      <c r="AM249" s="161">
        <f>SUMPRODUCT((AL$3=المنصرف!$E$3:$E$717)*1,('بيان العهد والتسويات'!$C249=المنصرف!$C$3:$C$717)*1,المنصرف!$J$3:$J$717)</f>
        <v>0</v>
      </c>
      <c r="AN249" s="160">
        <f>SUMPRODUCT((AN$3=المنصرف!$E$3:$E$717)*1,('بيان العهد والتسويات'!$C249=المنصرف!$C$3:$C$717)*1,المنصرف!$G$3:$G$717)</f>
        <v>0</v>
      </c>
      <c r="AO249" s="160">
        <f>SUMPRODUCT((AN$3=المنصرف!$E$3:$E$717)*1,('بيان العهد والتسويات'!$C249=المنصرف!$C$3:$C$717)*1,المنصرف!$J$3:$J$717)</f>
        <v>0</v>
      </c>
      <c r="AP249" s="160">
        <f>SUMPRODUCT((AP$3=المنصرف!$E$3:$E$717)*1,('بيان العهد والتسويات'!$C249=المنصرف!$C$3:$C$717)*1,المنصرف!$G$3:$G$717)</f>
        <v>0</v>
      </c>
      <c r="AQ249" s="160">
        <f>SUMPRODUCT((AP$3=المنصرف!$E$3:$E$717)*1,('بيان العهد والتسويات'!$C249=المنصرف!$C$3:$C$717)*1,المنصرف!$J$3:$J$717)</f>
        <v>0</v>
      </c>
      <c r="AR249" s="160">
        <f>SUMPRODUCT((AR$3=المنصرف!$E$3:$E$717)*1,('بيان العهد والتسويات'!$C249=المنصرف!$C$3:$C$717)*1,المنصرف!$G$3:$G$717)</f>
        <v>0</v>
      </c>
      <c r="AS249" s="160">
        <f>SUMPRODUCT((AR$3=المنصرف!$E$3:$E$717)*1,('بيان العهد والتسويات'!$C249=المنصرف!$C$3:$C$717)*1,المنصرف!$J$3:$J$717)</f>
        <v>0</v>
      </c>
      <c r="AT249" s="160">
        <f>SUMPRODUCT((AT$3=المنصرف!$E$3:$E$717)*1,('بيان العهد والتسويات'!$C249=المنصرف!$C$3:$C$717)*1,المنصرف!$G$3:$G$717)</f>
        <v>0</v>
      </c>
      <c r="AU249" s="160">
        <f>SUMPRODUCT((AT$3=المنصرف!$E$3:$E$717)*1,('بيان العهد والتسويات'!$C249=المنصرف!$C$3:$C$717)*1,المنصرف!$J$3:$J$717)</f>
        <v>0</v>
      </c>
      <c r="AV249" s="160">
        <f>SUMPRODUCT((AV$3=المنصرف!$E$3:$E$717)*1,('بيان العهد والتسويات'!$C249=المنصرف!$C$3:$C$717)*1,المنصرف!$G$3:$G$717)</f>
        <v>0</v>
      </c>
      <c r="AW249" s="160">
        <f>SUMPRODUCT((AV$3=المنصرف!$E$3:$E$717)*1,('بيان العهد والتسويات'!$C249=المنصرف!$C$3:$C$717)*1,المنصرف!$J$3:$J$717)</f>
        <v>0</v>
      </c>
      <c r="AX249" s="160">
        <f>SUMPRODUCT((AX$3=المنصرف!$E$3:$E$717)*1,('بيان العهد والتسويات'!$C249=المنصرف!$C$3:$C$717)*1,المنصرف!$G$3:$G$717)</f>
        <v>0</v>
      </c>
      <c r="AY249" s="160">
        <f>SUMPRODUCT((AX$3=المنصرف!$E$3:$E$717)*1,('بيان العهد والتسويات'!$C249=المنصرف!$C$3:$C$717)*1,المنصرف!$J$3:$J$717)</f>
        <v>0</v>
      </c>
      <c r="AZ249" s="160">
        <f>SUMPRODUCT((AZ$3=المنصرف!$E$3:$E$717)*1,('بيان العهد والتسويات'!$C249=المنصرف!$C$3:$C$717)*1,المنصرف!$G$3:$G$717)</f>
        <v>0</v>
      </c>
      <c r="BA249" s="160">
        <f>SUMPRODUCT((AZ$3=المنصرف!$E$3:$E$717)*1,('بيان العهد والتسويات'!$C249=المنصرف!$C$3:$C$717)*1,المنصرف!$J$3:$J$717)</f>
        <v>0</v>
      </c>
      <c r="BB249" s="160">
        <f>SUMPRODUCT((BB$3=المنصرف!$E$3:$E$717)*1,('بيان العهد والتسويات'!$C249=المنصرف!$C$3:$C$717)*1,المنصرف!$G$3:$G$717)</f>
        <v>0</v>
      </c>
      <c r="BC249" s="160">
        <f>SUMPRODUCT((BB$3=المنصرف!$E$3:$E$717)*1,('بيان العهد والتسويات'!$C249=المنصرف!$C$3:$C$717)*1,المنصرف!$J$3:$J$717)</f>
        <v>0</v>
      </c>
      <c r="BD249" s="160">
        <f>SUMPRODUCT((BD$3=المنصرف!$E$3:$E$717)*1,('بيان العهد والتسويات'!$C249=المنصرف!$C$3:$C$717)*1,المنصرف!$G$3:$G$717)</f>
        <v>0</v>
      </c>
      <c r="BE249" s="160">
        <f>SUMPRODUCT((BD$3=المنصرف!$E$3:$E$717)*1,('بيان العهد والتسويات'!$C249=المنصرف!$C$3:$C$717)*1,المنصرف!$J$3:$J$717)</f>
        <v>0</v>
      </c>
      <c r="BF249" s="160">
        <f>SUMPRODUCT((BF$3=المنصرف!$E$3:$E$717)*1,('بيان العهد والتسويات'!$C249=المنصرف!$C$3:$C$717)*1,المنصرف!$G$3:$G$717)</f>
        <v>0</v>
      </c>
      <c r="BG249" s="160">
        <f>SUMPRODUCT((BF$3=المنصرف!$E$3:$E$717)*1,('بيان العهد والتسويات'!$C249=المنصرف!$C$3:$C$717)*1,المنصرف!$J$3:$J$717)</f>
        <v>0</v>
      </c>
      <c r="BH249" s="160">
        <f>SUMPRODUCT((BH$3=المنصرف!$E$3:$E$717)*1,('بيان العهد والتسويات'!$C249=المنصرف!$C$3:$C$717)*1,المنصرف!$G$3:$G$717)</f>
        <v>0</v>
      </c>
      <c r="BI249" s="160">
        <f>SUMPRODUCT((BH$3=المنصرف!$E$3:$E$717)*1,('بيان العهد والتسويات'!$C249=المنصرف!$C$3:$C$717)*1,المنصرف!$J$3:$J$717)</f>
        <v>0</v>
      </c>
      <c r="BJ249" s="160">
        <f>SUMPRODUCT((BJ$3=المنصرف!$E$3:$E$717)*1,('بيان العهد والتسويات'!$C249=المنصرف!$C$3:$C$717)*1,المنصرف!$G$3:$G$717)</f>
        <v>0</v>
      </c>
      <c r="BK249" s="160">
        <f>SUMPRODUCT((BJ$3=المنصرف!$E$3:$E$717)*1,('بيان العهد والتسويات'!$C249=المنصرف!$C$3:$C$717)*1,المنصرف!$J$3:$J$717)</f>
        <v>0</v>
      </c>
      <c r="BL249" s="160">
        <f>SUMPRODUCT((BL$3=المنصرف!$E$3:$E$717)*1,('بيان العهد والتسويات'!$C249=المنصرف!$C$3:$C$717)*1,المنصرف!$G$3:$G$717)</f>
        <v>0</v>
      </c>
      <c r="BM249" s="160">
        <f>SUMPRODUCT((BL$3=المنصرف!$E$3:$E$717)*1,('بيان العهد والتسويات'!$C249=المنصرف!$C$3:$C$717)*1,المنصرف!$J$3:$J$717)</f>
        <v>0</v>
      </c>
      <c r="BN249" s="160">
        <f>SUMPRODUCT((BN$3=المنصرف!$E$3:$E$717)*1,('بيان العهد والتسويات'!$C249=المنصرف!$C$3:$C$717)*1,المنصرف!$G$3:$G$717)</f>
        <v>0</v>
      </c>
      <c r="BO249" s="160">
        <f>SUMPRODUCT((BN$3=المنصرف!$E$3:$E$717)*1,('بيان العهد والتسويات'!$C249=المنصرف!$C$3:$C$717)*1,المنصرف!$J$3:$J$717)</f>
        <v>0</v>
      </c>
      <c r="BP249" s="160">
        <f>SUMPRODUCT((BP$3=المنصرف!$E$3:$E$717)*1,('بيان العهد والتسويات'!$C249=المنصرف!$C$3:$C$717)*1,المنصرف!$G$3:$G$717)</f>
        <v>0</v>
      </c>
      <c r="BQ249" s="160">
        <f>SUMPRODUCT((BP$3=المنصرف!$E$3:$E$717)*1,('بيان العهد والتسويات'!$C249=المنصرف!$C$3:$C$717)*1,المنصرف!$J$3:$J$717)</f>
        <v>0</v>
      </c>
      <c r="BR249" s="160">
        <f>SUMPRODUCT((BR$3=المنصرف!$E$3:$E$717)*1,('بيان العهد والتسويات'!$C249=المنصرف!$C$3:$C$717)*1,المنصرف!$G$3:$G$717)</f>
        <v>0</v>
      </c>
      <c r="BS249" s="160">
        <f>SUMPRODUCT((BR$3=المنصرف!$E$3:$E$717)*1,('بيان العهد والتسويات'!$C249=المنصرف!$C$3:$C$717)*1,المنصرف!$J$3:$J$717)</f>
        <v>0</v>
      </c>
      <c r="BT249" s="160">
        <f>SUMPRODUCT((BT$3=المنصرف!$E$3:$E$717)*1,('بيان العهد والتسويات'!$C249=المنصرف!$C$3:$C$717)*1,المنصرف!$G$3:$G$717)</f>
        <v>0</v>
      </c>
      <c r="BU249" s="160">
        <f>SUMPRODUCT((BT$3=المنصرف!$E$3:$E$717)*1,('بيان العهد والتسويات'!$C249=المنصرف!$C$3:$C$717)*1,المنصرف!$J$3:$J$717)</f>
        <v>0</v>
      </c>
      <c r="BV249" s="160">
        <f>SUMPRODUCT((BV$3=المنصرف!$E$3:$E$717)*1,('بيان العهد والتسويات'!$C249=المنصرف!$C$3:$C$717)*1,المنصرف!$G$3:$G$717)</f>
        <v>0</v>
      </c>
      <c r="BW249" s="160">
        <f>SUMPRODUCT((BV$3=المنصرف!$E$3:$E$717)*1,('بيان العهد والتسويات'!$C249=المنصرف!$C$3:$C$717)*1,المنصرف!$J$3:$J$717)</f>
        <v>0</v>
      </c>
      <c r="BX249" s="160">
        <f>SUMPRODUCT((BX$3=المنصرف!$E$3:$E$717)*1,('بيان العهد والتسويات'!$C249=المنصرف!$C$3:$C$717)*1,المنصرف!$G$3:$G$717)</f>
        <v>0</v>
      </c>
      <c r="BY249" s="160">
        <f>SUMPRODUCT((BX$3=المنصرف!$E$3:$E$717)*1,('بيان العهد والتسويات'!$C249=المنصرف!$C$3:$C$717)*1,المنصرف!$J$3:$J$717)</f>
        <v>0</v>
      </c>
      <c r="BZ249" s="160">
        <f>SUMPRODUCT((BZ$3=المنصرف!$E$3:$E$717)*1,('بيان العهد والتسويات'!$C249=المنصرف!$C$3:$C$717)*1,المنصرف!$G$3:$G$717)</f>
        <v>0</v>
      </c>
      <c r="CA249" s="160">
        <f>SUMPRODUCT((BZ$3=المنصرف!$E$3:$E$717)*1,('بيان العهد والتسويات'!$C249=المنصرف!$C$3:$C$717)*1,المنصرف!$J$3:$J$717)</f>
        <v>0</v>
      </c>
      <c r="CB249" s="160">
        <f>SUMPRODUCT((CB$3=المنصرف!$E$3:$E$717)*1,('بيان العهد والتسويات'!$C249=المنصرف!$C$3:$C$717)*1,المنصرف!$G$3:$G$717)</f>
        <v>0</v>
      </c>
      <c r="CC249" s="160">
        <f>SUMPRODUCT((CB$3=المنصرف!$E$3:$E$717)*1,('بيان العهد والتسويات'!$C249=المنصرف!$C$3:$C$717)*1,المنصرف!$J$3:$J$717)</f>
        <v>0</v>
      </c>
      <c r="CD249" s="160">
        <f>SUMPRODUCT((CD$3=المنصرف!$E$3:$E$717)*1,('بيان العهد والتسويات'!$C249=المنصرف!$C$3:$C$717)*1,المنصرف!$G$3:$G$717)</f>
        <v>0</v>
      </c>
      <c r="CE249" s="160">
        <f>SUMPRODUCT((CD$3=المنصرف!$E$3:$E$717)*1,('بيان العهد والتسويات'!$C249=المنصرف!$C$3:$C$717)*1,المنصرف!$J$3:$J$717)</f>
        <v>0</v>
      </c>
      <c r="CF249" s="160">
        <f>SUMPRODUCT((CF$3=المنصرف!$E$3:$E$717)*1,('بيان العهد والتسويات'!$C249=المنصرف!$C$3:$C$717)*1,المنصرف!$G$3:$G$717)</f>
        <v>0</v>
      </c>
      <c r="CG249" s="160">
        <f>SUMPRODUCT((CF$3=المنصرف!$E$3:$E$717)*1,('بيان العهد والتسويات'!$C249=المنصرف!$C$3:$C$717)*1,المنصرف!$J$3:$J$717)</f>
        <v>0</v>
      </c>
      <c r="CH249" s="160">
        <f>SUMPRODUCT((CH$3=المنصرف!$E$3:$E$717)*1,('بيان العهد والتسويات'!$C249=المنصرف!$C$3:$C$717)*1,المنصرف!$G$3:$G$717)</f>
        <v>0</v>
      </c>
      <c r="CI249" s="160">
        <f>SUMPRODUCT((CH$3=المنصرف!$E$3:$E$717)*1,('بيان العهد والتسويات'!$C249=المنصرف!$C$3:$C$717)*1,المنصرف!$J$3:$J$717)</f>
        <v>0</v>
      </c>
      <c r="CJ249" s="160">
        <f>SUMPRODUCT((CJ$3=المنصرف!$E$3:$E$717)*1,('بيان العهد والتسويات'!$C249=المنصرف!$C$3:$C$717)*1,المنصرف!$G$3:$G$717)</f>
        <v>0</v>
      </c>
      <c r="CK249" s="160">
        <f>SUMPRODUCT((CJ$3=المنصرف!$E$3:$E$717)*1,('بيان العهد والتسويات'!$C249=المنصرف!$C$3:$C$717)*1,المنصرف!$J$3:$J$717)</f>
        <v>0</v>
      </c>
      <c r="CL249" s="160">
        <f>SUMPRODUCT((CL$3=المنصرف!$E$3:$E$717)*1,('بيان العهد والتسويات'!$C249=المنصرف!$C$3:$C$717)*1,المنصرف!$G$3:$G$717)</f>
        <v>0</v>
      </c>
      <c r="CM249" s="160">
        <f>SUMPRODUCT((CL$3=المنصرف!$E$3:$E$717)*1,('بيان العهد والتسويات'!$C249=المنصرف!$C$3:$C$717)*1,المنصرف!$J$3:$J$717)</f>
        <v>0</v>
      </c>
      <c r="CN249" s="160">
        <f>SUMPRODUCT((CN$3=المنصرف!$E$3:$E$717)*1,('بيان العهد والتسويات'!$C249=المنصرف!$C$3:$C$717)*1,المنصرف!$G$3:$G$717)</f>
        <v>0</v>
      </c>
      <c r="CO249" s="160">
        <f>SUMPRODUCT((CN$3=المنصرف!$E$3:$E$717)*1,('بيان العهد والتسويات'!$C249=المنصرف!$C$3:$C$717)*1,المنصرف!$J$3:$J$717)</f>
        <v>0</v>
      </c>
      <c r="CP249" s="160">
        <f>SUMPRODUCT((CP$3=المنصرف!$E$3:$E$717)*1,('بيان العهد والتسويات'!$C249=المنصرف!$C$3:$C$717)*1,المنصرف!$G$3:$G$717)</f>
        <v>0</v>
      </c>
      <c r="CQ249" s="160">
        <f>SUMPRODUCT((CP$3=المنصرف!$E$3:$E$717)*1,('بيان العهد والتسويات'!$C249=المنصرف!$C$3:$C$717)*1,المنصرف!$J$3:$J$717)</f>
        <v>0</v>
      </c>
      <c r="CR249" s="160">
        <f>SUMPRODUCT((CR$3=المنصرف!$E$3:$E$717)*1,('بيان العهد والتسويات'!$C249=المنصرف!$C$3:$C$717)*1,المنصرف!$G$3:$G$717)</f>
        <v>0</v>
      </c>
      <c r="CS249" s="160">
        <f>SUMPRODUCT((CR$3=المنصرف!$E$3:$E$717)*1,('بيان العهد والتسويات'!$C249=المنصرف!$C$3:$C$717)*1,المنصرف!$J$3:$J$717)</f>
        <v>0</v>
      </c>
      <c r="CT249" s="160">
        <f>SUMPRODUCT((CT$3=المنصرف!$E$3:$E$717)*1,('بيان العهد والتسويات'!$C249=المنصرف!$C$3:$C$717)*1,المنصرف!$G$3:$G$717)</f>
        <v>0</v>
      </c>
      <c r="CU249" s="160">
        <f>SUMPRODUCT((CT$3=المنصرف!$E$3:$E$717)*1,('بيان العهد والتسويات'!$C249=المنصرف!$C$3:$C$717)*1,المنصرف!$J$3:$J$717)</f>
        <v>0</v>
      </c>
      <c r="CV249" s="160">
        <f>SUMPRODUCT((CV$3=المنصرف!$E$3:$E$717)*1,('بيان العهد والتسويات'!$C249=المنصرف!$C$3:$C$717)*1,المنصرف!$G$3:$G$717)</f>
        <v>0</v>
      </c>
      <c r="CW249" s="160">
        <f>SUMPRODUCT((CV$3=المنصرف!$E$3:$E$717)*1,('بيان العهد والتسويات'!$C249=المنصرف!$C$3:$C$717)*1,المنصرف!$J$3:$J$717)</f>
        <v>0</v>
      </c>
      <c r="CX249" s="160">
        <f>SUMPRODUCT((CX$3=المنصرف!$E$3:$E$717)*1,('بيان العهد والتسويات'!$C249=المنصرف!$C$3:$C$717)*1,المنصرف!$G$3:$G$717)</f>
        <v>0</v>
      </c>
      <c r="CY249" s="160">
        <f>SUMPRODUCT((CX$3=المنصرف!$E$3:$E$717)*1,('بيان العهد والتسويات'!$C249=المنصرف!$C$3:$C$717)*1,المنصرف!$J$3:$J$717)</f>
        <v>0</v>
      </c>
      <c r="CZ249" s="160">
        <f>SUMPRODUCT((CZ$3=المنصرف!$E$3:$E$717)*1,('بيان العهد والتسويات'!$C249=المنصرف!$C$3:$C$717)*1,المنصرف!$G$3:$G$717)</f>
        <v>0</v>
      </c>
      <c r="DA249" s="160">
        <f>SUMPRODUCT((CZ$3=المنصرف!$E$3:$E$717)*1,('بيان العهد والتسويات'!$C249=المنصرف!$C$3:$C$717)*1,المنصرف!$J$3:$J$717)</f>
        <v>0</v>
      </c>
    </row>
    <row r="250" spans="3:105" ht="20.25" x14ac:dyDescent="0.15">
      <c r="C250" s="134">
        <v>46082</v>
      </c>
      <c r="D250" s="121">
        <f>SUMPRODUCT(($D$3=المنصرف!$E$3:$E$717)*1,('بيان العهد والتسويات'!$C250=المنصرف!$C$3:$C$717)*1,المنصرف!$G$3:$G$717)</f>
        <v>0</v>
      </c>
      <c r="E250" s="122">
        <f>SUMPRODUCT(($D$3=المنصرف!$E$3:$E$717)*1,('بيان العهد والتسويات'!$C250=المنصرف!$C$3:$C$717)*1,المنصرف!$J$3:$J$717)</f>
        <v>0</v>
      </c>
      <c r="F250" s="124">
        <f>SUMPRODUCT(($F$3=المنصرف!$E$3:$E$717)*1,('بيان العهد والتسويات'!$C250=المنصرف!$C$3:$C$717)*1,المنصرف!$G$3:$G$717)</f>
        <v>0</v>
      </c>
      <c r="G250" s="123">
        <f>SUMPRODUCT(($F$3=المنصرف!$E$3:$E$717)*1,('بيان العهد والتسويات'!$C250=المنصرف!$C$3:$C$717)*1,المنصرف!$J$3:$J$717)</f>
        <v>0</v>
      </c>
      <c r="H250" s="121">
        <f>SUMPRODUCT(($H$3=المنصرف!$E$3:$E$717)*1,('بيان العهد والتسويات'!$C250=المنصرف!$C$3:$C$717)*1,المنصرف!$G$3:$G$717)</f>
        <v>0</v>
      </c>
      <c r="I250" s="122">
        <f>SUMPRODUCT(($H$3=المنصرف!$E$3:$E$717)*1,('بيان العهد والتسويات'!$C250=المنصرف!$C$3:$C$717)*1,المنصرف!$J$3:$J$717)</f>
        <v>0</v>
      </c>
      <c r="J250" s="124">
        <f>SUMPRODUCT(($J$3=المنصرف!$E$3:$E$717)*1,('بيان العهد والتسويات'!$C250=المنصرف!$C$3:$C$717)*1,المنصرف!$G$3:$G$717)</f>
        <v>0</v>
      </c>
      <c r="K250" s="123">
        <f>SUMPRODUCT(($J$3=المنصرف!$E$3:$E$717)*1,('بيان العهد والتسويات'!$C250=المنصرف!$C$3:$C$717)*1,المنصرف!$J$3:$J$717)</f>
        <v>0</v>
      </c>
      <c r="L250" s="121">
        <f>SUMPRODUCT(($L$3=المنصرف!$E$3:$E$717)*1,('بيان العهد والتسويات'!$C250=المنصرف!$C$3:$C$717)*1,المنصرف!$G$3:$G$717)</f>
        <v>0</v>
      </c>
      <c r="M250" s="122">
        <f>SUMPRODUCT(($L$3=المنصرف!$E$3:$E$717)*1,('بيان العهد والتسويات'!$C250=المنصرف!$C$3:$C$717)*1,المنصرف!$J$3:$J$717)</f>
        <v>0</v>
      </c>
      <c r="N250" s="124">
        <f>SUMPRODUCT(($N$3=المنصرف!$E$3:$E$717)*1,('بيان العهد والتسويات'!$C250=المنصرف!$C$3:$C$717)*1,المنصرف!$G$3:$G$717)</f>
        <v>0</v>
      </c>
      <c r="O250" s="123">
        <f>SUMPRODUCT(($N$3=المنصرف!$E$3:$E$717)*1,('بيان العهد والتسويات'!$C250=المنصرف!$C$3:$C$717)*1,المنصرف!$J$3:$J$717)</f>
        <v>0</v>
      </c>
      <c r="P250" s="121">
        <f>SUMPRODUCT(($P$3=المنصرف!$E$3:$E$717)*1,('بيان العهد والتسويات'!$C250=المنصرف!$C$3:$C$717)*1,المنصرف!$G$3:$G$717)</f>
        <v>0</v>
      </c>
      <c r="Q250" s="122">
        <f>SUMPRODUCT(($P$3=المنصرف!$E$3:$E$717)*1,('بيان العهد والتسويات'!$C250=المنصرف!$C$3:$C$717)*1,المنصرف!$J$3:$J$717)</f>
        <v>0</v>
      </c>
      <c r="R250" s="124">
        <f>SUMPRODUCT(($R$3=المنصرف!$E$3:$E$717)*1,('بيان العهد والتسويات'!$C250=المنصرف!$C$3:$C$717)*1,المنصرف!$G$3:$G$717)</f>
        <v>0</v>
      </c>
      <c r="S250" s="123">
        <f>SUMPRODUCT(($R$3=المنصرف!$E$3:$E$717)*1,('بيان العهد والتسويات'!$C250=المنصرف!$C$3:$C$717)*1,المنصرف!$J$3:$J$717)</f>
        <v>0</v>
      </c>
      <c r="T250" s="121">
        <f>SUMPRODUCT(($T$3=المنصرف!$E$3:$E$717)*1,('بيان العهد والتسويات'!$C250=المنصرف!$C$3:$C$717)*1,المنصرف!$G$3:$G$717)</f>
        <v>0</v>
      </c>
      <c r="U250" s="122">
        <f>SUMPRODUCT(($T$3=المنصرف!$E$3:$E$717)*1,('بيان العهد والتسويات'!$C250=المنصرف!$C$3:$C$717)*1,المنصرف!$J$3:$J$717)</f>
        <v>0</v>
      </c>
      <c r="V250" s="124">
        <f>SUMPRODUCT(($V$3=المنصرف!$E$3:$E$717)*1,('بيان العهد والتسويات'!$C250=المنصرف!$C$3:$C$717)*1,المنصرف!$G$3:$G$717)</f>
        <v>0</v>
      </c>
      <c r="W250" s="123">
        <f>SUMPRODUCT(($V$3=المنصرف!$E$3:$E$717)*1,('بيان العهد والتسويات'!$C250=المنصرف!$C$3:$C$717)*1,المنصرف!$J$3:$J$717)</f>
        <v>0</v>
      </c>
      <c r="X250" s="121">
        <f>SUMPRODUCT(($X$3=المنصرف!$E$3:$E$717)*1,('بيان العهد والتسويات'!$C250=المنصرف!$C$3:$C$717)*1,المنصرف!$G$3:$G$717)</f>
        <v>0</v>
      </c>
      <c r="Y250" s="122">
        <f>SUMPRODUCT(($X$3=المنصرف!$E$3:$E$717)*1,('بيان العهد والتسويات'!$C250=المنصرف!$C$3:$C$717)*1,المنصرف!$J$3:$J$717)</f>
        <v>0</v>
      </c>
      <c r="Z250" s="124">
        <f>SUMPRODUCT(($Z$3=المنصرف!$E$3:$E$717)*1,('بيان العهد والتسويات'!$C250=المنصرف!$C$3:$C$717)*1,المنصرف!$G$3:$G$717)</f>
        <v>0</v>
      </c>
      <c r="AA250" s="123">
        <f>SUMPRODUCT(($Z$3=المنصرف!$E$3:$E$717)*1,('بيان العهد والتسويات'!$C250=المنصرف!$C$3:$C$717)*1,المنصرف!$J$3:$J$717)</f>
        <v>0</v>
      </c>
      <c r="AB250" s="121">
        <f>SUMPRODUCT(($AB$3=المنصرف!$E$3:$E$717)*1,('بيان العهد والتسويات'!$C250=المنصرف!$C$3:$C$717)*1,المنصرف!$G$3:$G$717)</f>
        <v>0</v>
      </c>
      <c r="AC250" s="122">
        <f>SUMPRODUCT(($AB$3=المنصرف!$E$3:$E$717)*1,('بيان العهد والتسويات'!$C250=المنصرف!$C$3:$C$717)*1,المنصرف!$J$3:$J$717)</f>
        <v>0</v>
      </c>
      <c r="AD250" s="124">
        <f>SUMPRODUCT(($AD$3=المنصرف!$E$3:$E$717)*1,('بيان العهد والتسويات'!$C250=المنصرف!$C$3:$C$717)*1,المنصرف!$G$3:$G$717)</f>
        <v>0</v>
      </c>
      <c r="AE250" s="123">
        <f>SUMPRODUCT(($AD$3=المنصرف!$E$3:$E$717)*1,('بيان العهد والتسويات'!$C250=المنصرف!$C$3:$C$717)*1,المنصرف!$J$3:$J$717)</f>
        <v>0</v>
      </c>
      <c r="AF250" s="121">
        <f>SUMPRODUCT(($AF$3=المنصرف!$E$3:$E$717)*1,('بيان العهد والتسويات'!$C250=المنصرف!$C$3:$C$717)*1,المنصرف!$G$3:$G$717)</f>
        <v>0</v>
      </c>
      <c r="AG250" s="122">
        <f>SUMPRODUCT(($AF$3=المنصرف!$E$3:$E$717)*1,('بيان العهد والتسويات'!$C250=المنصرف!$C$3:$C$717)*1,المنصرف!$J$3:$J$717)</f>
        <v>0</v>
      </c>
      <c r="AH250" s="124">
        <f>SUMPRODUCT(($AH$3=المنصرف!$E$3:$E$717)*1,('بيان العهد والتسويات'!$C250=المنصرف!$C$3:$C$717)*1,المنصرف!$G$3:$G$717)</f>
        <v>0</v>
      </c>
      <c r="AI250" s="123">
        <f>SUMPRODUCT(($AH$3=المنصرف!$E$3:$E$717)*1,('بيان العهد والتسويات'!$C250=المنصرف!$C$3:$C$717)*1,المنصرف!$J$3:$J$717)</f>
        <v>0</v>
      </c>
      <c r="AJ250" s="145">
        <f>SUMPRODUCT((AJ$3=المنصرف!$E$3:$E$717)*1,('بيان العهد والتسويات'!$C250=المنصرف!$C$3:$C$717)*1,المنصرف!$G$3:$G$717)</f>
        <v>0</v>
      </c>
      <c r="AK250" s="145">
        <f>SUMPRODUCT((AJ$3=المنصرف!$E$3:$E$717)*1,('بيان العهد والتسويات'!$C250=المنصرف!$C$3:$C$717)*1,المنصرف!$J$3:$J$717)</f>
        <v>0</v>
      </c>
      <c r="AL250" s="161">
        <f>SUMPRODUCT((AL$3=المنصرف!$E$3:$E$717)*1,('بيان العهد والتسويات'!$C250=المنصرف!$C$3:$C$717)*1,المنصرف!$G$3:$G$717)</f>
        <v>0</v>
      </c>
      <c r="AM250" s="161">
        <f>SUMPRODUCT((AL$3=المنصرف!$E$3:$E$717)*1,('بيان العهد والتسويات'!$C250=المنصرف!$C$3:$C$717)*1,المنصرف!$J$3:$J$717)</f>
        <v>0</v>
      </c>
      <c r="AN250" s="160">
        <f>SUMPRODUCT((AN$3=المنصرف!$E$3:$E$717)*1,('بيان العهد والتسويات'!$C250=المنصرف!$C$3:$C$717)*1,المنصرف!$G$3:$G$717)</f>
        <v>0</v>
      </c>
      <c r="AO250" s="160">
        <f>SUMPRODUCT((AN$3=المنصرف!$E$3:$E$717)*1,('بيان العهد والتسويات'!$C250=المنصرف!$C$3:$C$717)*1,المنصرف!$J$3:$J$717)</f>
        <v>0</v>
      </c>
      <c r="AP250" s="160">
        <f>SUMPRODUCT((AP$3=المنصرف!$E$3:$E$717)*1,('بيان العهد والتسويات'!$C250=المنصرف!$C$3:$C$717)*1,المنصرف!$G$3:$G$717)</f>
        <v>0</v>
      </c>
      <c r="AQ250" s="160">
        <f>SUMPRODUCT((AP$3=المنصرف!$E$3:$E$717)*1,('بيان العهد والتسويات'!$C250=المنصرف!$C$3:$C$717)*1,المنصرف!$J$3:$J$717)</f>
        <v>0</v>
      </c>
      <c r="AR250" s="160">
        <f>SUMPRODUCT((AR$3=المنصرف!$E$3:$E$717)*1,('بيان العهد والتسويات'!$C250=المنصرف!$C$3:$C$717)*1,المنصرف!$G$3:$G$717)</f>
        <v>0</v>
      </c>
      <c r="AS250" s="160">
        <f>SUMPRODUCT((AR$3=المنصرف!$E$3:$E$717)*1,('بيان العهد والتسويات'!$C250=المنصرف!$C$3:$C$717)*1,المنصرف!$J$3:$J$717)</f>
        <v>0</v>
      </c>
      <c r="AT250" s="160">
        <f>SUMPRODUCT((AT$3=المنصرف!$E$3:$E$717)*1,('بيان العهد والتسويات'!$C250=المنصرف!$C$3:$C$717)*1,المنصرف!$G$3:$G$717)</f>
        <v>0</v>
      </c>
      <c r="AU250" s="160">
        <f>SUMPRODUCT((AT$3=المنصرف!$E$3:$E$717)*1,('بيان العهد والتسويات'!$C250=المنصرف!$C$3:$C$717)*1,المنصرف!$J$3:$J$717)</f>
        <v>0</v>
      </c>
      <c r="AV250" s="160">
        <f>SUMPRODUCT((AV$3=المنصرف!$E$3:$E$717)*1,('بيان العهد والتسويات'!$C250=المنصرف!$C$3:$C$717)*1,المنصرف!$G$3:$G$717)</f>
        <v>0</v>
      </c>
      <c r="AW250" s="160">
        <f>SUMPRODUCT((AV$3=المنصرف!$E$3:$E$717)*1,('بيان العهد والتسويات'!$C250=المنصرف!$C$3:$C$717)*1,المنصرف!$J$3:$J$717)</f>
        <v>0</v>
      </c>
      <c r="AX250" s="160">
        <f>SUMPRODUCT((AX$3=المنصرف!$E$3:$E$717)*1,('بيان العهد والتسويات'!$C250=المنصرف!$C$3:$C$717)*1,المنصرف!$G$3:$G$717)</f>
        <v>0</v>
      </c>
      <c r="AY250" s="160">
        <f>SUMPRODUCT((AX$3=المنصرف!$E$3:$E$717)*1,('بيان العهد والتسويات'!$C250=المنصرف!$C$3:$C$717)*1,المنصرف!$J$3:$J$717)</f>
        <v>0</v>
      </c>
      <c r="AZ250" s="160">
        <f>SUMPRODUCT((AZ$3=المنصرف!$E$3:$E$717)*1,('بيان العهد والتسويات'!$C250=المنصرف!$C$3:$C$717)*1,المنصرف!$G$3:$G$717)</f>
        <v>0</v>
      </c>
      <c r="BA250" s="160">
        <f>SUMPRODUCT((AZ$3=المنصرف!$E$3:$E$717)*1,('بيان العهد والتسويات'!$C250=المنصرف!$C$3:$C$717)*1,المنصرف!$J$3:$J$717)</f>
        <v>0</v>
      </c>
      <c r="BB250" s="160">
        <f>SUMPRODUCT((BB$3=المنصرف!$E$3:$E$717)*1,('بيان العهد والتسويات'!$C250=المنصرف!$C$3:$C$717)*1,المنصرف!$G$3:$G$717)</f>
        <v>0</v>
      </c>
      <c r="BC250" s="160">
        <f>SUMPRODUCT((BB$3=المنصرف!$E$3:$E$717)*1,('بيان العهد والتسويات'!$C250=المنصرف!$C$3:$C$717)*1,المنصرف!$J$3:$J$717)</f>
        <v>0</v>
      </c>
      <c r="BD250" s="160">
        <f>SUMPRODUCT((BD$3=المنصرف!$E$3:$E$717)*1,('بيان العهد والتسويات'!$C250=المنصرف!$C$3:$C$717)*1,المنصرف!$G$3:$G$717)</f>
        <v>0</v>
      </c>
      <c r="BE250" s="160">
        <f>SUMPRODUCT((BD$3=المنصرف!$E$3:$E$717)*1,('بيان العهد والتسويات'!$C250=المنصرف!$C$3:$C$717)*1,المنصرف!$J$3:$J$717)</f>
        <v>0</v>
      </c>
      <c r="BF250" s="160">
        <f>SUMPRODUCT((BF$3=المنصرف!$E$3:$E$717)*1,('بيان العهد والتسويات'!$C250=المنصرف!$C$3:$C$717)*1,المنصرف!$G$3:$G$717)</f>
        <v>0</v>
      </c>
      <c r="BG250" s="160">
        <f>SUMPRODUCT((BF$3=المنصرف!$E$3:$E$717)*1,('بيان العهد والتسويات'!$C250=المنصرف!$C$3:$C$717)*1,المنصرف!$J$3:$J$717)</f>
        <v>0</v>
      </c>
      <c r="BH250" s="160">
        <f>SUMPRODUCT((BH$3=المنصرف!$E$3:$E$717)*1,('بيان العهد والتسويات'!$C250=المنصرف!$C$3:$C$717)*1,المنصرف!$G$3:$G$717)</f>
        <v>0</v>
      </c>
      <c r="BI250" s="160">
        <f>SUMPRODUCT((BH$3=المنصرف!$E$3:$E$717)*1,('بيان العهد والتسويات'!$C250=المنصرف!$C$3:$C$717)*1,المنصرف!$J$3:$J$717)</f>
        <v>0</v>
      </c>
      <c r="BJ250" s="160">
        <f>SUMPRODUCT((BJ$3=المنصرف!$E$3:$E$717)*1,('بيان العهد والتسويات'!$C250=المنصرف!$C$3:$C$717)*1,المنصرف!$G$3:$G$717)</f>
        <v>0</v>
      </c>
      <c r="BK250" s="160">
        <f>SUMPRODUCT((BJ$3=المنصرف!$E$3:$E$717)*1,('بيان العهد والتسويات'!$C250=المنصرف!$C$3:$C$717)*1,المنصرف!$J$3:$J$717)</f>
        <v>0</v>
      </c>
      <c r="BL250" s="160">
        <f>SUMPRODUCT((BL$3=المنصرف!$E$3:$E$717)*1,('بيان العهد والتسويات'!$C250=المنصرف!$C$3:$C$717)*1,المنصرف!$G$3:$G$717)</f>
        <v>0</v>
      </c>
      <c r="BM250" s="160">
        <f>SUMPRODUCT((BL$3=المنصرف!$E$3:$E$717)*1,('بيان العهد والتسويات'!$C250=المنصرف!$C$3:$C$717)*1,المنصرف!$J$3:$J$717)</f>
        <v>0</v>
      </c>
      <c r="BN250" s="160">
        <f>SUMPRODUCT((BN$3=المنصرف!$E$3:$E$717)*1,('بيان العهد والتسويات'!$C250=المنصرف!$C$3:$C$717)*1,المنصرف!$G$3:$G$717)</f>
        <v>0</v>
      </c>
      <c r="BO250" s="160">
        <f>SUMPRODUCT((BN$3=المنصرف!$E$3:$E$717)*1,('بيان العهد والتسويات'!$C250=المنصرف!$C$3:$C$717)*1,المنصرف!$J$3:$J$717)</f>
        <v>0</v>
      </c>
      <c r="BP250" s="160">
        <f>SUMPRODUCT((BP$3=المنصرف!$E$3:$E$717)*1,('بيان العهد والتسويات'!$C250=المنصرف!$C$3:$C$717)*1,المنصرف!$G$3:$G$717)</f>
        <v>0</v>
      </c>
      <c r="BQ250" s="160">
        <f>SUMPRODUCT((BP$3=المنصرف!$E$3:$E$717)*1,('بيان العهد والتسويات'!$C250=المنصرف!$C$3:$C$717)*1,المنصرف!$J$3:$J$717)</f>
        <v>0</v>
      </c>
      <c r="BR250" s="160">
        <f>SUMPRODUCT((BR$3=المنصرف!$E$3:$E$717)*1,('بيان العهد والتسويات'!$C250=المنصرف!$C$3:$C$717)*1,المنصرف!$G$3:$G$717)</f>
        <v>0</v>
      </c>
      <c r="BS250" s="160">
        <f>SUMPRODUCT((BR$3=المنصرف!$E$3:$E$717)*1,('بيان العهد والتسويات'!$C250=المنصرف!$C$3:$C$717)*1,المنصرف!$J$3:$J$717)</f>
        <v>0</v>
      </c>
      <c r="BT250" s="160">
        <f>SUMPRODUCT((BT$3=المنصرف!$E$3:$E$717)*1,('بيان العهد والتسويات'!$C250=المنصرف!$C$3:$C$717)*1,المنصرف!$G$3:$G$717)</f>
        <v>0</v>
      </c>
      <c r="BU250" s="160">
        <f>SUMPRODUCT((BT$3=المنصرف!$E$3:$E$717)*1,('بيان العهد والتسويات'!$C250=المنصرف!$C$3:$C$717)*1,المنصرف!$J$3:$J$717)</f>
        <v>0</v>
      </c>
      <c r="BV250" s="160">
        <f>SUMPRODUCT((BV$3=المنصرف!$E$3:$E$717)*1,('بيان العهد والتسويات'!$C250=المنصرف!$C$3:$C$717)*1,المنصرف!$G$3:$G$717)</f>
        <v>0</v>
      </c>
      <c r="BW250" s="160">
        <f>SUMPRODUCT((BV$3=المنصرف!$E$3:$E$717)*1,('بيان العهد والتسويات'!$C250=المنصرف!$C$3:$C$717)*1,المنصرف!$J$3:$J$717)</f>
        <v>0</v>
      </c>
      <c r="BX250" s="160">
        <f>SUMPRODUCT((BX$3=المنصرف!$E$3:$E$717)*1,('بيان العهد والتسويات'!$C250=المنصرف!$C$3:$C$717)*1,المنصرف!$G$3:$G$717)</f>
        <v>0</v>
      </c>
      <c r="BY250" s="160">
        <f>SUMPRODUCT((BX$3=المنصرف!$E$3:$E$717)*1,('بيان العهد والتسويات'!$C250=المنصرف!$C$3:$C$717)*1,المنصرف!$J$3:$J$717)</f>
        <v>0</v>
      </c>
      <c r="BZ250" s="160">
        <f>SUMPRODUCT((BZ$3=المنصرف!$E$3:$E$717)*1,('بيان العهد والتسويات'!$C250=المنصرف!$C$3:$C$717)*1,المنصرف!$G$3:$G$717)</f>
        <v>0</v>
      </c>
      <c r="CA250" s="160">
        <f>SUMPRODUCT((BZ$3=المنصرف!$E$3:$E$717)*1,('بيان العهد والتسويات'!$C250=المنصرف!$C$3:$C$717)*1,المنصرف!$J$3:$J$717)</f>
        <v>0</v>
      </c>
      <c r="CB250" s="160">
        <f>SUMPRODUCT((CB$3=المنصرف!$E$3:$E$717)*1,('بيان العهد والتسويات'!$C250=المنصرف!$C$3:$C$717)*1,المنصرف!$G$3:$G$717)</f>
        <v>0</v>
      </c>
      <c r="CC250" s="160">
        <f>SUMPRODUCT((CB$3=المنصرف!$E$3:$E$717)*1,('بيان العهد والتسويات'!$C250=المنصرف!$C$3:$C$717)*1,المنصرف!$J$3:$J$717)</f>
        <v>0</v>
      </c>
      <c r="CD250" s="160">
        <f>SUMPRODUCT((CD$3=المنصرف!$E$3:$E$717)*1,('بيان العهد والتسويات'!$C250=المنصرف!$C$3:$C$717)*1,المنصرف!$G$3:$G$717)</f>
        <v>0</v>
      </c>
      <c r="CE250" s="160">
        <f>SUMPRODUCT((CD$3=المنصرف!$E$3:$E$717)*1,('بيان العهد والتسويات'!$C250=المنصرف!$C$3:$C$717)*1,المنصرف!$J$3:$J$717)</f>
        <v>0</v>
      </c>
      <c r="CF250" s="160">
        <f>SUMPRODUCT((CF$3=المنصرف!$E$3:$E$717)*1,('بيان العهد والتسويات'!$C250=المنصرف!$C$3:$C$717)*1,المنصرف!$G$3:$G$717)</f>
        <v>0</v>
      </c>
      <c r="CG250" s="160">
        <f>SUMPRODUCT((CF$3=المنصرف!$E$3:$E$717)*1,('بيان العهد والتسويات'!$C250=المنصرف!$C$3:$C$717)*1,المنصرف!$J$3:$J$717)</f>
        <v>0</v>
      </c>
      <c r="CH250" s="160">
        <f>SUMPRODUCT((CH$3=المنصرف!$E$3:$E$717)*1,('بيان العهد والتسويات'!$C250=المنصرف!$C$3:$C$717)*1,المنصرف!$G$3:$G$717)</f>
        <v>0</v>
      </c>
      <c r="CI250" s="160">
        <f>SUMPRODUCT((CH$3=المنصرف!$E$3:$E$717)*1,('بيان العهد والتسويات'!$C250=المنصرف!$C$3:$C$717)*1,المنصرف!$J$3:$J$717)</f>
        <v>0</v>
      </c>
      <c r="CJ250" s="160">
        <f>SUMPRODUCT((CJ$3=المنصرف!$E$3:$E$717)*1,('بيان العهد والتسويات'!$C250=المنصرف!$C$3:$C$717)*1,المنصرف!$G$3:$G$717)</f>
        <v>0</v>
      </c>
      <c r="CK250" s="160">
        <f>SUMPRODUCT((CJ$3=المنصرف!$E$3:$E$717)*1,('بيان العهد والتسويات'!$C250=المنصرف!$C$3:$C$717)*1,المنصرف!$J$3:$J$717)</f>
        <v>0</v>
      </c>
      <c r="CL250" s="160">
        <f>SUMPRODUCT((CL$3=المنصرف!$E$3:$E$717)*1,('بيان العهد والتسويات'!$C250=المنصرف!$C$3:$C$717)*1,المنصرف!$G$3:$G$717)</f>
        <v>0</v>
      </c>
      <c r="CM250" s="160">
        <f>SUMPRODUCT((CL$3=المنصرف!$E$3:$E$717)*1,('بيان العهد والتسويات'!$C250=المنصرف!$C$3:$C$717)*1,المنصرف!$J$3:$J$717)</f>
        <v>0</v>
      </c>
      <c r="CN250" s="160">
        <f>SUMPRODUCT((CN$3=المنصرف!$E$3:$E$717)*1,('بيان العهد والتسويات'!$C250=المنصرف!$C$3:$C$717)*1,المنصرف!$G$3:$G$717)</f>
        <v>0</v>
      </c>
      <c r="CO250" s="160">
        <f>SUMPRODUCT((CN$3=المنصرف!$E$3:$E$717)*1,('بيان العهد والتسويات'!$C250=المنصرف!$C$3:$C$717)*1,المنصرف!$J$3:$J$717)</f>
        <v>0</v>
      </c>
      <c r="CP250" s="160">
        <f>SUMPRODUCT((CP$3=المنصرف!$E$3:$E$717)*1,('بيان العهد والتسويات'!$C250=المنصرف!$C$3:$C$717)*1,المنصرف!$G$3:$G$717)</f>
        <v>0</v>
      </c>
      <c r="CQ250" s="160">
        <f>SUMPRODUCT((CP$3=المنصرف!$E$3:$E$717)*1,('بيان العهد والتسويات'!$C250=المنصرف!$C$3:$C$717)*1,المنصرف!$J$3:$J$717)</f>
        <v>0</v>
      </c>
      <c r="CR250" s="160">
        <f>SUMPRODUCT((CR$3=المنصرف!$E$3:$E$717)*1,('بيان العهد والتسويات'!$C250=المنصرف!$C$3:$C$717)*1,المنصرف!$G$3:$G$717)</f>
        <v>0</v>
      </c>
      <c r="CS250" s="160">
        <f>SUMPRODUCT((CR$3=المنصرف!$E$3:$E$717)*1,('بيان العهد والتسويات'!$C250=المنصرف!$C$3:$C$717)*1,المنصرف!$J$3:$J$717)</f>
        <v>0</v>
      </c>
      <c r="CT250" s="160">
        <f>SUMPRODUCT((CT$3=المنصرف!$E$3:$E$717)*1,('بيان العهد والتسويات'!$C250=المنصرف!$C$3:$C$717)*1,المنصرف!$G$3:$G$717)</f>
        <v>0</v>
      </c>
      <c r="CU250" s="160">
        <f>SUMPRODUCT((CT$3=المنصرف!$E$3:$E$717)*1,('بيان العهد والتسويات'!$C250=المنصرف!$C$3:$C$717)*1,المنصرف!$J$3:$J$717)</f>
        <v>0</v>
      </c>
      <c r="CV250" s="160">
        <f>SUMPRODUCT((CV$3=المنصرف!$E$3:$E$717)*1,('بيان العهد والتسويات'!$C250=المنصرف!$C$3:$C$717)*1,المنصرف!$G$3:$G$717)</f>
        <v>0</v>
      </c>
      <c r="CW250" s="160">
        <f>SUMPRODUCT((CV$3=المنصرف!$E$3:$E$717)*1,('بيان العهد والتسويات'!$C250=المنصرف!$C$3:$C$717)*1,المنصرف!$J$3:$J$717)</f>
        <v>0</v>
      </c>
      <c r="CX250" s="160">
        <f>SUMPRODUCT((CX$3=المنصرف!$E$3:$E$717)*1,('بيان العهد والتسويات'!$C250=المنصرف!$C$3:$C$717)*1,المنصرف!$G$3:$G$717)</f>
        <v>0</v>
      </c>
      <c r="CY250" s="160">
        <f>SUMPRODUCT((CX$3=المنصرف!$E$3:$E$717)*1,('بيان العهد والتسويات'!$C250=المنصرف!$C$3:$C$717)*1,المنصرف!$J$3:$J$717)</f>
        <v>0</v>
      </c>
      <c r="CZ250" s="160">
        <f>SUMPRODUCT((CZ$3=المنصرف!$E$3:$E$717)*1,('بيان العهد والتسويات'!$C250=المنصرف!$C$3:$C$717)*1,المنصرف!$G$3:$G$717)</f>
        <v>0</v>
      </c>
      <c r="DA250" s="160">
        <f>SUMPRODUCT((CZ$3=المنصرف!$E$3:$E$717)*1,('بيان العهد والتسويات'!$C250=المنصرف!$C$3:$C$717)*1,المنصرف!$J$3:$J$717)</f>
        <v>0</v>
      </c>
    </row>
    <row r="251" spans="3:105" ht="20.25" x14ac:dyDescent="0.15">
      <c r="C251" s="134">
        <v>46083</v>
      </c>
      <c r="D251" s="121">
        <f>SUMPRODUCT(($D$3=المنصرف!$E$3:$E$717)*1,('بيان العهد والتسويات'!$C251=المنصرف!$C$3:$C$717)*1,المنصرف!$G$3:$G$717)</f>
        <v>0</v>
      </c>
      <c r="E251" s="122">
        <f>SUMPRODUCT(($D$3=المنصرف!$E$3:$E$717)*1,('بيان العهد والتسويات'!$C251=المنصرف!$C$3:$C$717)*1,المنصرف!$J$3:$J$717)</f>
        <v>0</v>
      </c>
      <c r="F251" s="124">
        <f>SUMPRODUCT(($F$3=المنصرف!$E$3:$E$717)*1,('بيان العهد والتسويات'!$C251=المنصرف!$C$3:$C$717)*1,المنصرف!$G$3:$G$717)</f>
        <v>0</v>
      </c>
      <c r="G251" s="123">
        <f>SUMPRODUCT(($F$3=المنصرف!$E$3:$E$717)*1,('بيان العهد والتسويات'!$C251=المنصرف!$C$3:$C$717)*1,المنصرف!$J$3:$J$717)</f>
        <v>0</v>
      </c>
      <c r="H251" s="121">
        <f>SUMPRODUCT(($H$3=المنصرف!$E$3:$E$717)*1,('بيان العهد والتسويات'!$C251=المنصرف!$C$3:$C$717)*1,المنصرف!$G$3:$G$717)</f>
        <v>0</v>
      </c>
      <c r="I251" s="122">
        <f>SUMPRODUCT(($H$3=المنصرف!$E$3:$E$717)*1,('بيان العهد والتسويات'!$C251=المنصرف!$C$3:$C$717)*1,المنصرف!$J$3:$J$717)</f>
        <v>0</v>
      </c>
      <c r="J251" s="124">
        <f>SUMPRODUCT(($J$3=المنصرف!$E$3:$E$717)*1,('بيان العهد والتسويات'!$C251=المنصرف!$C$3:$C$717)*1,المنصرف!$G$3:$G$717)</f>
        <v>0</v>
      </c>
      <c r="K251" s="123">
        <f>SUMPRODUCT(($J$3=المنصرف!$E$3:$E$717)*1,('بيان العهد والتسويات'!$C251=المنصرف!$C$3:$C$717)*1,المنصرف!$J$3:$J$717)</f>
        <v>0</v>
      </c>
      <c r="L251" s="121">
        <f>SUMPRODUCT(($L$3=المنصرف!$E$3:$E$717)*1,('بيان العهد والتسويات'!$C251=المنصرف!$C$3:$C$717)*1,المنصرف!$G$3:$G$717)</f>
        <v>0</v>
      </c>
      <c r="M251" s="122">
        <f>SUMPRODUCT(($L$3=المنصرف!$E$3:$E$717)*1,('بيان العهد والتسويات'!$C251=المنصرف!$C$3:$C$717)*1,المنصرف!$J$3:$J$717)</f>
        <v>0</v>
      </c>
      <c r="N251" s="124">
        <f>SUMPRODUCT(($N$3=المنصرف!$E$3:$E$717)*1,('بيان العهد والتسويات'!$C251=المنصرف!$C$3:$C$717)*1,المنصرف!$G$3:$G$717)</f>
        <v>0</v>
      </c>
      <c r="O251" s="123">
        <f>SUMPRODUCT(($N$3=المنصرف!$E$3:$E$717)*1,('بيان العهد والتسويات'!$C251=المنصرف!$C$3:$C$717)*1,المنصرف!$J$3:$J$717)</f>
        <v>0</v>
      </c>
      <c r="P251" s="121">
        <f>SUMPRODUCT(($P$3=المنصرف!$E$3:$E$717)*1,('بيان العهد والتسويات'!$C251=المنصرف!$C$3:$C$717)*1,المنصرف!$G$3:$G$717)</f>
        <v>0</v>
      </c>
      <c r="Q251" s="122">
        <f>SUMPRODUCT(($P$3=المنصرف!$E$3:$E$717)*1,('بيان العهد والتسويات'!$C251=المنصرف!$C$3:$C$717)*1,المنصرف!$J$3:$J$717)</f>
        <v>0</v>
      </c>
      <c r="R251" s="124">
        <f>SUMPRODUCT(($R$3=المنصرف!$E$3:$E$717)*1,('بيان العهد والتسويات'!$C251=المنصرف!$C$3:$C$717)*1,المنصرف!$G$3:$G$717)</f>
        <v>0</v>
      </c>
      <c r="S251" s="123">
        <f>SUMPRODUCT(($R$3=المنصرف!$E$3:$E$717)*1,('بيان العهد والتسويات'!$C251=المنصرف!$C$3:$C$717)*1,المنصرف!$J$3:$J$717)</f>
        <v>0</v>
      </c>
      <c r="T251" s="121">
        <f>SUMPRODUCT(($T$3=المنصرف!$E$3:$E$717)*1,('بيان العهد والتسويات'!$C251=المنصرف!$C$3:$C$717)*1,المنصرف!$G$3:$G$717)</f>
        <v>0</v>
      </c>
      <c r="U251" s="122">
        <f>SUMPRODUCT(($T$3=المنصرف!$E$3:$E$717)*1,('بيان العهد والتسويات'!$C251=المنصرف!$C$3:$C$717)*1,المنصرف!$J$3:$J$717)</f>
        <v>0</v>
      </c>
      <c r="V251" s="124">
        <f>SUMPRODUCT(($V$3=المنصرف!$E$3:$E$717)*1,('بيان العهد والتسويات'!$C251=المنصرف!$C$3:$C$717)*1,المنصرف!$G$3:$G$717)</f>
        <v>0</v>
      </c>
      <c r="W251" s="123">
        <f>SUMPRODUCT(($V$3=المنصرف!$E$3:$E$717)*1,('بيان العهد والتسويات'!$C251=المنصرف!$C$3:$C$717)*1,المنصرف!$J$3:$J$717)</f>
        <v>0</v>
      </c>
      <c r="X251" s="121">
        <f>SUMPRODUCT(($X$3=المنصرف!$E$3:$E$717)*1,('بيان العهد والتسويات'!$C251=المنصرف!$C$3:$C$717)*1,المنصرف!$G$3:$G$717)</f>
        <v>0</v>
      </c>
      <c r="Y251" s="122">
        <f>SUMPRODUCT(($X$3=المنصرف!$E$3:$E$717)*1,('بيان العهد والتسويات'!$C251=المنصرف!$C$3:$C$717)*1,المنصرف!$J$3:$J$717)</f>
        <v>0</v>
      </c>
      <c r="Z251" s="124">
        <f>SUMPRODUCT(($Z$3=المنصرف!$E$3:$E$717)*1,('بيان العهد والتسويات'!$C251=المنصرف!$C$3:$C$717)*1,المنصرف!$G$3:$G$717)</f>
        <v>0</v>
      </c>
      <c r="AA251" s="123">
        <f>SUMPRODUCT(($Z$3=المنصرف!$E$3:$E$717)*1,('بيان العهد والتسويات'!$C251=المنصرف!$C$3:$C$717)*1,المنصرف!$J$3:$J$717)</f>
        <v>0</v>
      </c>
      <c r="AB251" s="121">
        <f>SUMPRODUCT(($AB$3=المنصرف!$E$3:$E$717)*1,('بيان العهد والتسويات'!$C251=المنصرف!$C$3:$C$717)*1,المنصرف!$G$3:$G$717)</f>
        <v>0</v>
      </c>
      <c r="AC251" s="122">
        <f>SUMPRODUCT(($AB$3=المنصرف!$E$3:$E$717)*1,('بيان العهد والتسويات'!$C251=المنصرف!$C$3:$C$717)*1,المنصرف!$J$3:$J$717)</f>
        <v>0</v>
      </c>
      <c r="AD251" s="124">
        <f>SUMPRODUCT(($AD$3=المنصرف!$E$3:$E$717)*1,('بيان العهد والتسويات'!$C251=المنصرف!$C$3:$C$717)*1,المنصرف!$G$3:$G$717)</f>
        <v>0</v>
      </c>
      <c r="AE251" s="123">
        <f>SUMPRODUCT(($AD$3=المنصرف!$E$3:$E$717)*1,('بيان العهد والتسويات'!$C251=المنصرف!$C$3:$C$717)*1,المنصرف!$J$3:$J$717)</f>
        <v>0</v>
      </c>
      <c r="AF251" s="121">
        <f>SUMPRODUCT(($AF$3=المنصرف!$E$3:$E$717)*1,('بيان العهد والتسويات'!$C251=المنصرف!$C$3:$C$717)*1,المنصرف!$G$3:$G$717)</f>
        <v>0</v>
      </c>
      <c r="AG251" s="122">
        <f>SUMPRODUCT(($AF$3=المنصرف!$E$3:$E$717)*1,('بيان العهد والتسويات'!$C251=المنصرف!$C$3:$C$717)*1,المنصرف!$J$3:$J$717)</f>
        <v>0</v>
      </c>
      <c r="AH251" s="124">
        <f>SUMPRODUCT(($AH$3=المنصرف!$E$3:$E$717)*1,('بيان العهد والتسويات'!$C251=المنصرف!$C$3:$C$717)*1,المنصرف!$G$3:$G$717)</f>
        <v>0</v>
      </c>
      <c r="AI251" s="123">
        <f>SUMPRODUCT(($AH$3=المنصرف!$E$3:$E$717)*1,('بيان العهد والتسويات'!$C251=المنصرف!$C$3:$C$717)*1,المنصرف!$J$3:$J$717)</f>
        <v>0</v>
      </c>
      <c r="AJ251" s="145">
        <f>SUMPRODUCT((AJ$3=المنصرف!$E$3:$E$717)*1,('بيان العهد والتسويات'!$C251=المنصرف!$C$3:$C$717)*1,المنصرف!$G$3:$G$717)</f>
        <v>0</v>
      </c>
      <c r="AK251" s="145">
        <f>SUMPRODUCT((AJ$3=المنصرف!$E$3:$E$717)*1,('بيان العهد والتسويات'!$C251=المنصرف!$C$3:$C$717)*1,المنصرف!$J$3:$J$717)</f>
        <v>0</v>
      </c>
      <c r="AL251" s="161">
        <f>SUMPRODUCT((AL$3=المنصرف!$E$3:$E$717)*1,('بيان العهد والتسويات'!$C251=المنصرف!$C$3:$C$717)*1,المنصرف!$G$3:$G$717)</f>
        <v>0</v>
      </c>
      <c r="AM251" s="161">
        <f>SUMPRODUCT((AL$3=المنصرف!$E$3:$E$717)*1,('بيان العهد والتسويات'!$C251=المنصرف!$C$3:$C$717)*1,المنصرف!$J$3:$J$717)</f>
        <v>0</v>
      </c>
      <c r="AN251" s="160">
        <f>SUMPRODUCT((AN$3=المنصرف!$E$3:$E$717)*1,('بيان العهد والتسويات'!$C251=المنصرف!$C$3:$C$717)*1,المنصرف!$G$3:$G$717)</f>
        <v>0</v>
      </c>
      <c r="AO251" s="160">
        <f>SUMPRODUCT((AN$3=المنصرف!$E$3:$E$717)*1,('بيان العهد والتسويات'!$C251=المنصرف!$C$3:$C$717)*1,المنصرف!$J$3:$J$717)</f>
        <v>0</v>
      </c>
      <c r="AP251" s="160">
        <f>SUMPRODUCT((AP$3=المنصرف!$E$3:$E$717)*1,('بيان العهد والتسويات'!$C251=المنصرف!$C$3:$C$717)*1,المنصرف!$G$3:$G$717)</f>
        <v>0</v>
      </c>
      <c r="AQ251" s="160">
        <f>SUMPRODUCT((AP$3=المنصرف!$E$3:$E$717)*1,('بيان العهد والتسويات'!$C251=المنصرف!$C$3:$C$717)*1,المنصرف!$J$3:$J$717)</f>
        <v>0</v>
      </c>
      <c r="AR251" s="160">
        <f>SUMPRODUCT((AR$3=المنصرف!$E$3:$E$717)*1,('بيان العهد والتسويات'!$C251=المنصرف!$C$3:$C$717)*1,المنصرف!$G$3:$G$717)</f>
        <v>0</v>
      </c>
      <c r="AS251" s="160">
        <f>SUMPRODUCT((AR$3=المنصرف!$E$3:$E$717)*1,('بيان العهد والتسويات'!$C251=المنصرف!$C$3:$C$717)*1,المنصرف!$J$3:$J$717)</f>
        <v>0</v>
      </c>
      <c r="AT251" s="160">
        <f>SUMPRODUCT((AT$3=المنصرف!$E$3:$E$717)*1,('بيان العهد والتسويات'!$C251=المنصرف!$C$3:$C$717)*1,المنصرف!$G$3:$G$717)</f>
        <v>0</v>
      </c>
      <c r="AU251" s="160">
        <f>SUMPRODUCT((AT$3=المنصرف!$E$3:$E$717)*1,('بيان العهد والتسويات'!$C251=المنصرف!$C$3:$C$717)*1,المنصرف!$J$3:$J$717)</f>
        <v>0</v>
      </c>
      <c r="AV251" s="160">
        <f>SUMPRODUCT((AV$3=المنصرف!$E$3:$E$717)*1,('بيان العهد والتسويات'!$C251=المنصرف!$C$3:$C$717)*1,المنصرف!$G$3:$G$717)</f>
        <v>0</v>
      </c>
      <c r="AW251" s="160">
        <f>SUMPRODUCT((AV$3=المنصرف!$E$3:$E$717)*1,('بيان العهد والتسويات'!$C251=المنصرف!$C$3:$C$717)*1,المنصرف!$J$3:$J$717)</f>
        <v>0</v>
      </c>
      <c r="AX251" s="160">
        <f>SUMPRODUCT((AX$3=المنصرف!$E$3:$E$717)*1,('بيان العهد والتسويات'!$C251=المنصرف!$C$3:$C$717)*1,المنصرف!$G$3:$G$717)</f>
        <v>0</v>
      </c>
      <c r="AY251" s="160">
        <f>SUMPRODUCT((AX$3=المنصرف!$E$3:$E$717)*1,('بيان العهد والتسويات'!$C251=المنصرف!$C$3:$C$717)*1,المنصرف!$J$3:$J$717)</f>
        <v>0</v>
      </c>
      <c r="AZ251" s="160">
        <f>SUMPRODUCT((AZ$3=المنصرف!$E$3:$E$717)*1,('بيان العهد والتسويات'!$C251=المنصرف!$C$3:$C$717)*1,المنصرف!$G$3:$G$717)</f>
        <v>0</v>
      </c>
      <c r="BA251" s="160">
        <f>SUMPRODUCT((AZ$3=المنصرف!$E$3:$E$717)*1,('بيان العهد والتسويات'!$C251=المنصرف!$C$3:$C$717)*1,المنصرف!$J$3:$J$717)</f>
        <v>0</v>
      </c>
      <c r="BB251" s="160">
        <f>SUMPRODUCT((BB$3=المنصرف!$E$3:$E$717)*1,('بيان العهد والتسويات'!$C251=المنصرف!$C$3:$C$717)*1,المنصرف!$G$3:$G$717)</f>
        <v>0</v>
      </c>
      <c r="BC251" s="160">
        <f>SUMPRODUCT((BB$3=المنصرف!$E$3:$E$717)*1,('بيان العهد والتسويات'!$C251=المنصرف!$C$3:$C$717)*1,المنصرف!$J$3:$J$717)</f>
        <v>0</v>
      </c>
      <c r="BD251" s="160">
        <f>SUMPRODUCT((BD$3=المنصرف!$E$3:$E$717)*1,('بيان العهد والتسويات'!$C251=المنصرف!$C$3:$C$717)*1,المنصرف!$G$3:$G$717)</f>
        <v>0</v>
      </c>
      <c r="BE251" s="160">
        <f>SUMPRODUCT((BD$3=المنصرف!$E$3:$E$717)*1,('بيان العهد والتسويات'!$C251=المنصرف!$C$3:$C$717)*1,المنصرف!$J$3:$J$717)</f>
        <v>0</v>
      </c>
      <c r="BF251" s="160">
        <f>SUMPRODUCT((BF$3=المنصرف!$E$3:$E$717)*1,('بيان العهد والتسويات'!$C251=المنصرف!$C$3:$C$717)*1,المنصرف!$G$3:$G$717)</f>
        <v>0</v>
      </c>
      <c r="BG251" s="160">
        <f>SUMPRODUCT((BF$3=المنصرف!$E$3:$E$717)*1,('بيان العهد والتسويات'!$C251=المنصرف!$C$3:$C$717)*1,المنصرف!$J$3:$J$717)</f>
        <v>0</v>
      </c>
      <c r="BH251" s="160">
        <f>SUMPRODUCT((BH$3=المنصرف!$E$3:$E$717)*1,('بيان العهد والتسويات'!$C251=المنصرف!$C$3:$C$717)*1,المنصرف!$G$3:$G$717)</f>
        <v>0</v>
      </c>
      <c r="BI251" s="160">
        <f>SUMPRODUCT((BH$3=المنصرف!$E$3:$E$717)*1,('بيان العهد والتسويات'!$C251=المنصرف!$C$3:$C$717)*1,المنصرف!$J$3:$J$717)</f>
        <v>0</v>
      </c>
      <c r="BJ251" s="160">
        <f>SUMPRODUCT((BJ$3=المنصرف!$E$3:$E$717)*1,('بيان العهد والتسويات'!$C251=المنصرف!$C$3:$C$717)*1,المنصرف!$G$3:$G$717)</f>
        <v>0</v>
      </c>
      <c r="BK251" s="160">
        <f>SUMPRODUCT((BJ$3=المنصرف!$E$3:$E$717)*1,('بيان العهد والتسويات'!$C251=المنصرف!$C$3:$C$717)*1,المنصرف!$J$3:$J$717)</f>
        <v>0</v>
      </c>
      <c r="BL251" s="160">
        <f>SUMPRODUCT((BL$3=المنصرف!$E$3:$E$717)*1,('بيان العهد والتسويات'!$C251=المنصرف!$C$3:$C$717)*1,المنصرف!$G$3:$G$717)</f>
        <v>0</v>
      </c>
      <c r="BM251" s="160">
        <f>SUMPRODUCT((BL$3=المنصرف!$E$3:$E$717)*1,('بيان العهد والتسويات'!$C251=المنصرف!$C$3:$C$717)*1,المنصرف!$J$3:$J$717)</f>
        <v>0</v>
      </c>
      <c r="BN251" s="160">
        <f>SUMPRODUCT((BN$3=المنصرف!$E$3:$E$717)*1,('بيان العهد والتسويات'!$C251=المنصرف!$C$3:$C$717)*1,المنصرف!$G$3:$G$717)</f>
        <v>0</v>
      </c>
      <c r="BO251" s="160">
        <f>SUMPRODUCT((BN$3=المنصرف!$E$3:$E$717)*1,('بيان العهد والتسويات'!$C251=المنصرف!$C$3:$C$717)*1,المنصرف!$J$3:$J$717)</f>
        <v>0</v>
      </c>
      <c r="BP251" s="160">
        <f>SUMPRODUCT((BP$3=المنصرف!$E$3:$E$717)*1,('بيان العهد والتسويات'!$C251=المنصرف!$C$3:$C$717)*1,المنصرف!$G$3:$G$717)</f>
        <v>0</v>
      </c>
      <c r="BQ251" s="160">
        <f>SUMPRODUCT((BP$3=المنصرف!$E$3:$E$717)*1,('بيان العهد والتسويات'!$C251=المنصرف!$C$3:$C$717)*1,المنصرف!$J$3:$J$717)</f>
        <v>0</v>
      </c>
      <c r="BR251" s="160">
        <f>SUMPRODUCT((BR$3=المنصرف!$E$3:$E$717)*1,('بيان العهد والتسويات'!$C251=المنصرف!$C$3:$C$717)*1,المنصرف!$G$3:$G$717)</f>
        <v>0</v>
      </c>
      <c r="BS251" s="160">
        <f>SUMPRODUCT((BR$3=المنصرف!$E$3:$E$717)*1,('بيان العهد والتسويات'!$C251=المنصرف!$C$3:$C$717)*1,المنصرف!$J$3:$J$717)</f>
        <v>0</v>
      </c>
      <c r="BT251" s="160">
        <f>SUMPRODUCT((BT$3=المنصرف!$E$3:$E$717)*1,('بيان العهد والتسويات'!$C251=المنصرف!$C$3:$C$717)*1,المنصرف!$G$3:$G$717)</f>
        <v>0</v>
      </c>
      <c r="BU251" s="160">
        <f>SUMPRODUCT((BT$3=المنصرف!$E$3:$E$717)*1,('بيان العهد والتسويات'!$C251=المنصرف!$C$3:$C$717)*1,المنصرف!$J$3:$J$717)</f>
        <v>0</v>
      </c>
      <c r="BV251" s="160">
        <f>SUMPRODUCT((BV$3=المنصرف!$E$3:$E$717)*1,('بيان العهد والتسويات'!$C251=المنصرف!$C$3:$C$717)*1,المنصرف!$G$3:$G$717)</f>
        <v>0</v>
      </c>
      <c r="BW251" s="160">
        <f>SUMPRODUCT((BV$3=المنصرف!$E$3:$E$717)*1,('بيان العهد والتسويات'!$C251=المنصرف!$C$3:$C$717)*1,المنصرف!$J$3:$J$717)</f>
        <v>0</v>
      </c>
      <c r="BX251" s="160">
        <f>SUMPRODUCT((BX$3=المنصرف!$E$3:$E$717)*1,('بيان العهد والتسويات'!$C251=المنصرف!$C$3:$C$717)*1,المنصرف!$G$3:$G$717)</f>
        <v>0</v>
      </c>
      <c r="BY251" s="160">
        <f>SUMPRODUCT((BX$3=المنصرف!$E$3:$E$717)*1,('بيان العهد والتسويات'!$C251=المنصرف!$C$3:$C$717)*1,المنصرف!$J$3:$J$717)</f>
        <v>0</v>
      </c>
      <c r="BZ251" s="160">
        <f>SUMPRODUCT((BZ$3=المنصرف!$E$3:$E$717)*1,('بيان العهد والتسويات'!$C251=المنصرف!$C$3:$C$717)*1,المنصرف!$G$3:$G$717)</f>
        <v>0</v>
      </c>
      <c r="CA251" s="160">
        <f>SUMPRODUCT((BZ$3=المنصرف!$E$3:$E$717)*1,('بيان العهد والتسويات'!$C251=المنصرف!$C$3:$C$717)*1,المنصرف!$J$3:$J$717)</f>
        <v>0</v>
      </c>
      <c r="CB251" s="160">
        <f>SUMPRODUCT((CB$3=المنصرف!$E$3:$E$717)*1,('بيان العهد والتسويات'!$C251=المنصرف!$C$3:$C$717)*1,المنصرف!$G$3:$G$717)</f>
        <v>0</v>
      </c>
      <c r="CC251" s="160">
        <f>SUMPRODUCT((CB$3=المنصرف!$E$3:$E$717)*1,('بيان العهد والتسويات'!$C251=المنصرف!$C$3:$C$717)*1,المنصرف!$J$3:$J$717)</f>
        <v>0</v>
      </c>
      <c r="CD251" s="160">
        <f>SUMPRODUCT((CD$3=المنصرف!$E$3:$E$717)*1,('بيان العهد والتسويات'!$C251=المنصرف!$C$3:$C$717)*1,المنصرف!$G$3:$G$717)</f>
        <v>0</v>
      </c>
      <c r="CE251" s="160">
        <f>SUMPRODUCT((CD$3=المنصرف!$E$3:$E$717)*1,('بيان العهد والتسويات'!$C251=المنصرف!$C$3:$C$717)*1,المنصرف!$J$3:$J$717)</f>
        <v>0</v>
      </c>
      <c r="CF251" s="160">
        <f>SUMPRODUCT((CF$3=المنصرف!$E$3:$E$717)*1,('بيان العهد والتسويات'!$C251=المنصرف!$C$3:$C$717)*1,المنصرف!$G$3:$G$717)</f>
        <v>0</v>
      </c>
      <c r="CG251" s="160">
        <f>SUMPRODUCT((CF$3=المنصرف!$E$3:$E$717)*1,('بيان العهد والتسويات'!$C251=المنصرف!$C$3:$C$717)*1,المنصرف!$J$3:$J$717)</f>
        <v>0</v>
      </c>
      <c r="CH251" s="160">
        <f>SUMPRODUCT((CH$3=المنصرف!$E$3:$E$717)*1,('بيان العهد والتسويات'!$C251=المنصرف!$C$3:$C$717)*1,المنصرف!$G$3:$G$717)</f>
        <v>0</v>
      </c>
      <c r="CI251" s="160">
        <f>SUMPRODUCT((CH$3=المنصرف!$E$3:$E$717)*1,('بيان العهد والتسويات'!$C251=المنصرف!$C$3:$C$717)*1,المنصرف!$J$3:$J$717)</f>
        <v>0</v>
      </c>
      <c r="CJ251" s="160">
        <f>SUMPRODUCT((CJ$3=المنصرف!$E$3:$E$717)*1,('بيان العهد والتسويات'!$C251=المنصرف!$C$3:$C$717)*1,المنصرف!$G$3:$G$717)</f>
        <v>0</v>
      </c>
      <c r="CK251" s="160">
        <f>SUMPRODUCT((CJ$3=المنصرف!$E$3:$E$717)*1,('بيان العهد والتسويات'!$C251=المنصرف!$C$3:$C$717)*1,المنصرف!$J$3:$J$717)</f>
        <v>0</v>
      </c>
      <c r="CL251" s="160">
        <f>SUMPRODUCT((CL$3=المنصرف!$E$3:$E$717)*1,('بيان العهد والتسويات'!$C251=المنصرف!$C$3:$C$717)*1,المنصرف!$G$3:$G$717)</f>
        <v>0</v>
      </c>
      <c r="CM251" s="160">
        <f>SUMPRODUCT((CL$3=المنصرف!$E$3:$E$717)*1,('بيان العهد والتسويات'!$C251=المنصرف!$C$3:$C$717)*1,المنصرف!$J$3:$J$717)</f>
        <v>0</v>
      </c>
      <c r="CN251" s="160">
        <f>SUMPRODUCT((CN$3=المنصرف!$E$3:$E$717)*1,('بيان العهد والتسويات'!$C251=المنصرف!$C$3:$C$717)*1,المنصرف!$G$3:$G$717)</f>
        <v>0</v>
      </c>
      <c r="CO251" s="160">
        <f>SUMPRODUCT((CN$3=المنصرف!$E$3:$E$717)*1,('بيان العهد والتسويات'!$C251=المنصرف!$C$3:$C$717)*1,المنصرف!$J$3:$J$717)</f>
        <v>0</v>
      </c>
      <c r="CP251" s="160">
        <f>SUMPRODUCT((CP$3=المنصرف!$E$3:$E$717)*1,('بيان العهد والتسويات'!$C251=المنصرف!$C$3:$C$717)*1,المنصرف!$G$3:$G$717)</f>
        <v>0</v>
      </c>
      <c r="CQ251" s="160">
        <f>SUMPRODUCT((CP$3=المنصرف!$E$3:$E$717)*1,('بيان العهد والتسويات'!$C251=المنصرف!$C$3:$C$717)*1,المنصرف!$J$3:$J$717)</f>
        <v>0</v>
      </c>
      <c r="CR251" s="160">
        <f>SUMPRODUCT((CR$3=المنصرف!$E$3:$E$717)*1,('بيان العهد والتسويات'!$C251=المنصرف!$C$3:$C$717)*1,المنصرف!$G$3:$G$717)</f>
        <v>0</v>
      </c>
      <c r="CS251" s="160">
        <f>SUMPRODUCT((CR$3=المنصرف!$E$3:$E$717)*1,('بيان العهد والتسويات'!$C251=المنصرف!$C$3:$C$717)*1,المنصرف!$J$3:$J$717)</f>
        <v>0</v>
      </c>
      <c r="CT251" s="160">
        <f>SUMPRODUCT((CT$3=المنصرف!$E$3:$E$717)*1,('بيان العهد والتسويات'!$C251=المنصرف!$C$3:$C$717)*1,المنصرف!$G$3:$G$717)</f>
        <v>0</v>
      </c>
      <c r="CU251" s="160">
        <f>SUMPRODUCT((CT$3=المنصرف!$E$3:$E$717)*1,('بيان العهد والتسويات'!$C251=المنصرف!$C$3:$C$717)*1,المنصرف!$J$3:$J$717)</f>
        <v>0</v>
      </c>
      <c r="CV251" s="160">
        <f>SUMPRODUCT((CV$3=المنصرف!$E$3:$E$717)*1,('بيان العهد والتسويات'!$C251=المنصرف!$C$3:$C$717)*1,المنصرف!$G$3:$G$717)</f>
        <v>0</v>
      </c>
      <c r="CW251" s="160">
        <f>SUMPRODUCT((CV$3=المنصرف!$E$3:$E$717)*1,('بيان العهد والتسويات'!$C251=المنصرف!$C$3:$C$717)*1,المنصرف!$J$3:$J$717)</f>
        <v>0</v>
      </c>
      <c r="CX251" s="160">
        <f>SUMPRODUCT((CX$3=المنصرف!$E$3:$E$717)*1,('بيان العهد والتسويات'!$C251=المنصرف!$C$3:$C$717)*1,المنصرف!$G$3:$G$717)</f>
        <v>0</v>
      </c>
      <c r="CY251" s="160">
        <f>SUMPRODUCT((CX$3=المنصرف!$E$3:$E$717)*1,('بيان العهد والتسويات'!$C251=المنصرف!$C$3:$C$717)*1,المنصرف!$J$3:$J$717)</f>
        <v>0</v>
      </c>
      <c r="CZ251" s="160">
        <f>SUMPRODUCT((CZ$3=المنصرف!$E$3:$E$717)*1,('بيان العهد والتسويات'!$C251=المنصرف!$C$3:$C$717)*1,المنصرف!$G$3:$G$717)</f>
        <v>0</v>
      </c>
      <c r="DA251" s="160">
        <f>SUMPRODUCT((CZ$3=المنصرف!$E$3:$E$717)*1,('بيان العهد والتسويات'!$C251=المنصرف!$C$3:$C$717)*1,المنصرف!$J$3:$J$717)</f>
        <v>0</v>
      </c>
    </row>
    <row r="252" spans="3:105" ht="20.25" x14ac:dyDescent="0.15">
      <c r="C252" s="134">
        <v>46084</v>
      </c>
      <c r="D252" s="121">
        <f>SUMPRODUCT(($D$3=المنصرف!$E$3:$E$717)*1,('بيان العهد والتسويات'!$C252=المنصرف!$C$3:$C$717)*1,المنصرف!$G$3:$G$717)</f>
        <v>0</v>
      </c>
      <c r="E252" s="122">
        <f>SUMPRODUCT(($D$3=المنصرف!$E$3:$E$717)*1,('بيان العهد والتسويات'!$C252=المنصرف!$C$3:$C$717)*1,المنصرف!$J$3:$J$717)</f>
        <v>0</v>
      </c>
      <c r="F252" s="124">
        <f>SUMPRODUCT(($F$3=المنصرف!$E$3:$E$717)*1,('بيان العهد والتسويات'!$C252=المنصرف!$C$3:$C$717)*1,المنصرف!$G$3:$G$717)</f>
        <v>0</v>
      </c>
      <c r="G252" s="123">
        <f>SUMPRODUCT(($F$3=المنصرف!$E$3:$E$717)*1,('بيان العهد والتسويات'!$C252=المنصرف!$C$3:$C$717)*1,المنصرف!$J$3:$J$717)</f>
        <v>0</v>
      </c>
      <c r="H252" s="121">
        <f>SUMPRODUCT(($H$3=المنصرف!$E$3:$E$717)*1,('بيان العهد والتسويات'!$C252=المنصرف!$C$3:$C$717)*1,المنصرف!$G$3:$G$717)</f>
        <v>0</v>
      </c>
      <c r="I252" s="122">
        <f>SUMPRODUCT(($H$3=المنصرف!$E$3:$E$717)*1,('بيان العهد والتسويات'!$C252=المنصرف!$C$3:$C$717)*1,المنصرف!$J$3:$J$717)</f>
        <v>0</v>
      </c>
      <c r="J252" s="124">
        <f>SUMPRODUCT(($J$3=المنصرف!$E$3:$E$717)*1,('بيان العهد والتسويات'!$C252=المنصرف!$C$3:$C$717)*1,المنصرف!$G$3:$G$717)</f>
        <v>0</v>
      </c>
      <c r="K252" s="123">
        <f>SUMPRODUCT(($J$3=المنصرف!$E$3:$E$717)*1,('بيان العهد والتسويات'!$C252=المنصرف!$C$3:$C$717)*1,المنصرف!$J$3:$J$717)</f>
        <v>0</v>
      </c>
      <c r="L252" s="121">
        <f>SUMPRODUCT(($L$3=المنصرف!$E$3:$E$717)*1,('بيان العهد والتسويات'!$C252=المنصرف!$C$3:$C$717)*1,المنصرف!$G$3:$G$717)</f>
        <v>0</v>
      </c>
      <c r="M252" s="122">
        <f>SUMPRODUCT(($L$3=المنصرف!$E$3:$E$717)*1,('بيان العهد والتسويات'!$C252=المنصرف!$C$3:$C$717)*1,المنصرف!$J$3:$J$717)</f>
        <v>0</v>
      </c>
      <c r="N252" s="124">
        <f>SUMPRODUCT(($N$3=المنصرف!$E$3:$E$717)*1,('بيان العهد والتسويات'!$C252=المنصرف!$C$3:$C$717)*1,المنصرف!$G$3:$G$717)</f>
        <v>0</v>
      </c>
      <c r="O252" s="123">
        <f>SUMPRODUCT(($N$3=المنصرف!$E$3:$E$717)*1,('بيان العهد والتسويات'!$C252=المنصرف!$C$3:$C$717)*1,المنصرف!$J$3:$J$717)</f>
        <v>0</v>
      </c>
      <c r="P252" s="121">
        <f>SUMPRODUCT(($P$3=المنصرف!$E$3:$E$717)*1,('بيان العهد والتسويات'!$C252=المنصرف!$C$3:$C$717)*1,المنصرف!$G$3:$G$717)</f>
        <v>0</v>
      </c>
      <c r="Q252" s="122">
        <f>SUMPRODUCT(($P$3=المنصرف!$E$3:$E$717)*1,('بيان العهد والتسويات'!$C252=المنصرف!$C$3:$C$717)*1,المنصرف!$J$3:$J$717)</f>
        <v>0</v>
      </c>
      <c r="R252" s="124">
        <f>SUMPRODUCT(($R$3=المنصرف!$E$3:$E$717)*1,('بيان العهد والتسويات'!$C252=المنصرف!$C$3:$C$717)*1,المنصرف!$G$3:$G$717)</f>
        <v>0</v>
      </c>
      <c r="S252" s="123">
        <f>SUMPRODUCT(($R$3=المنصرف!$E$3:$E$717)*1,('بيان العهد والتسويات'!$C252=المنصرف!$C$3:$C$717)*1,المنصرف!$J$3:$J$717)</f>
        <v>0</v>
      </c>
      <c r="T252" s="121">
        <f>SUMPRODUCT(($T$3=المنصرف!$E$3:$E$717)*1,('بيان العهد والتسويات'!$C252=المنصرف!$C$3:$C$717)*1,المنصرف!$G$3:$G$717)</f>
        <v>0</v>
      </c>
      <c r="U252" s="122">
        <f>SUMPRODUCT(($T$3=المنصرف!$E$3:$E$717)*1,('بيان العهد والتسويات'!$C252=المنصرف!$C$3:$C$717)*1,المنصرف!$J$3:$J$717)</f>
        <v>0</v>
      </c>
      <c r="V252" s="124">
        <f>SUMPRODUCT(($V$3=المنصرف!$E$3:$E$717)*1,('بيان العهد والتسويات'!$C252=المنصرف!$C$3:$C$717)*1,المنصرف!$G$3:$G$717)</f>
        <v>0</v>
      </c>
      <c r="W252" s="123">
        <f>SUMPRODUCT(($V$3=المنصرف!$E$3:$E$717)*1,('بيان العهد والتسويات'!$C252=المنصرف!$C$3:$C$717)*1,المنصرف!$J$3:$J$717)</f>
        <v>0</v>
      </c>
      <c r="X252" s="121">
        <f>SUMPRODUCT(($X$3=المنصرف!$E$3:$E$717)*1,('بيان العهد والتسويات'!$C252=المنصرف!$C$3:$C$717)*1,المنصرف!$G$3:$G$717)</f>
        <v>0</v>
      </c>
      <c r="Y252" s="122">
        <f>SUMPRODUCT(($X$3=المنصرف!$E$3:$E$717)*1,('بيان العهد والتسويات'!$C252=المنصرف!$C$3:$C$717)*1,المنصرف!$J$3:$J$717)</f>
        <v>0</v>
      </c>
      <c r="Z252" s="124">
        <f>SUMPRODUCT(($Z$3=المنصرف!$E$3:$E$717)*1,('بيان العهد والتسويات'!$C252=المنصرف!$C$3:$C$717)*1,المنصرف!$G$3:$G$717)</f>
        <v>0</v>
      </c>
      <c r="AA252" s="123">
        <f>SUMPRODUCT(($Z$3=المنصرف!$E$3:$E$717)*1,('بيان العهد والتسويات'!$C252=المنصرف!$C$3:$C$717)*1,المنصرف!$J$3:$J$717)</f>
        <v>0</v>
      </c>
      <c r="AB252" s="121">
        <f>SUMPRODUCT(($AB$3=المنصرف!$E$3:$E$717)*1,('بيان العهد والتسويات'!$C252=المنصرف!$C$3:$C$717)*1,المنصرف!$G$3:$G$717)</f>
        <v>0</v>
      </c>
      <c r="AC252" s="122">
        <f>SUMPRODUCT(($AB$3=المنصرف!$E$3:$E$717)*1,('بيان العهد والتسويات'!$C252=المنصرف!$C$3:$C$717)*1,المنصرف!$J$3:$J$717)</f>
        <v>0</v>
      </c>
      <c r="AD252" s="124">
        <f>SUMPRODUCT(($AD$3=المنصرف!$E$3:$E$717)*1,('بيان العهد والتسويات'!$C252=المنصرف!$C$3:$C$717)*1,المنصرف!$G$3:$G$717)</f>
        <v>0</v>
      </c>
      <c r="AE252" s="123">
        <f>SUMPRODUCT(($AD$3=المنصرف!$E$3:$E$717)*1,('بيان العهد والتسويات'!$C252=المنصرف!$C$3:$C$717)*1,المنصرف!$J$3:$J$717)</f>
        <v>0</v>
      </c>
      <c r="AF252" s="121">
        <f>SUMPRODUCT(($AF$3=المنصرف!$E$3:$E$717)*1,('بيان العهد والتسويات'!$C252=المنصرف!$C$3:$C$717)*1,المنصرف!$G$3:$G$717)</f>
        <v>0</v>
      </c>
      <c r="AG252" s="122">
        <f>SUMPRODUCT(($AF$3=المنصرف!$E$3:$E$717)*1,('بيان العهد والتسويات'!$C252=المنصرف!$C$3:$C$717)*1,المنصرف!$J$3:$J$717)</f>
        <v>0</v>
      </c>
      <c r="AH252" s="124">
        <f>SUMPRODUCT(($AH$3=المنصرف!$E$3:$E$717)*1,('بيان العهد والتسويات'!$C252=المنصرف!$C$3:$C$717)*1,المنصرف!$G$3:$G$717)</f>
        <v>0</v>
      </c>
      <c r="AI252" s="123">
        <f>SUMPRODUCT(($AH$3=المنصرف!$E$3:$E$717)*1,('بيان العهد والتسويات'!$C252=المنصرف!$C$3:$C$717)*1,المنصرف!$J$3:$J$717)</f>
        <v>0</v>
      </c>
      <c r="AJ252" s="145">
        <f>SUMPRODUCT((AJ$3=المنصرف!$E$3:$E$717)*1,('بيان العهد والتسويات'!$C252=المنصرف!$C$3:$C$717)*1,المنصرف!$G$3:$G$717)</f>
        <v>0</v>
      </c>
      <c r="AK252" s="145">
        <f>SUMPRODUCT((AJ$3=المنصرف!$E$3:$E$717)*1,('بيان العهد والتسويات'!$C252=المنصرف!$C$3:$C$717)*1,المنصرف!$J$3:$J$717)</f>
        <v>0</v>
      </c>
      <c r="AL252" s="161">
        <f>SUMPRODUCT((AL$3=المنصرف!$E$3:$E$717)*1,('بيان العهد والتسويات'!$C252=المنصرف!$C$3:$C$717)*1,المنصرف!$G$3:$G$717)</f>
        <v>0</v>
      </c>
      <c r="AM252" s="161">
        <f>SUMPRODUCT((AL$3=المنصرف!$E$3:$E$717)*1,('بيان العهد والتسويات'!$C252=المنصرف!$C$3:$C$717)*1,المنصرف!$J$3:$J$717)</f>
        <v>0</v>
      </c>
      <c r="AN252" s="160">
        <f>SUMPRODUCT((AN$3=المنصرف!$E$3:$E$717)*1,('بيان العهد والتسويات'!$C252=المنصرف!$C$3:$C$717)*1,المنصرف!$G$3:$G$717)</f>
        <v>0</v>
      </c>
      <c r="AO252" s="160">
        <f>SUMPRODUCT((AN$3=المنصرف!$E$3:$E$717)*1,('بيان العهد والتسويات'!$C252=المنصرف!$C$3:$C$717)*1,المنصرف!$J$3:$J$717)</f>
        <v>0</v>
      </c>
      <c r="AP252" s="160">
        <f>SUMPRODUCT((AP$3=المنصرف!$E$3:$E$717)*1,('بيان العهد والتسويات'!$C252=المنصرف!$C$3:$C$717)*1,المنصرف!$G$3:$G$717)</f>
        <v>0</v>
      </c>
      <c r="AQ252" s="160">
        <f>SUMPRODUCT((AP$3=المنصرف!$E$3:$E$717)*1,('بيان العهد والتسويات'!$C252=المنصرف!$C$3:$C$717)*1,المنصرف!$J$3:$J$717)</f>
        <v>0</v>
      </c>
      <c r="AR252" s="160">
        <f>SUMPRODUCT((AR$3=المنصرف!$E$3:$E$717)*1,('بيان العهد والتسويات'!$C252=المنصرف!$C$3:$C$717)*1,المنصرف!$G$3:$G$717)</f>
        <v>0</v>
      </c>
      <c r="AS252" s="160">
        <f>SUMPRODUCT((AR$3=المنصرف!$E$3:$E$717)*1,('بيان العهد والتسويات'!$C252=المنصرف!$C$3:$C$717)*1,المنصرف!$J$3:$J$717)</f>
        <v>0</v>
      </c>
      <c r="AT252" s="160">
        <f>SUMPRODUCT((AT$3=المنصرف!$E$3:$E$717)*1,('بيان العهد والتسويات'!$C252=المنصرف!$C$3:$C$717)*1,المنصرف!$G$3:$G$717)</f>
        <v>0</v>
      </c>
      <c r="AU252" s="160">
        <f>SUMPRODUCT((AT$3=المنصرف!$E$3:$E$717)*1,('بيان العهد والتسويات'!$C252=المنصرف!$C$3:$C$717)*1,المنصرف!$J$3:$J$717)</f>
        <v>0</v>
      </c>
      <c r="AV252" s="160">
        <f>SUMPRODUCT((AV$3=المنصرف!$E$3:$E$717)*1,('بيان العهد والتسويات'!$C252=المنصرف!$C$3:$C$717)*1,المنصرف!$G$3:$G$717)</f>
        <v>0</v>
      </c>
      <c r="AW252" s="160">
        <f>SUMPRODUCT((AV$3=المنصرف!$E$3:$E$717)*1,('بيان العهد والتسويات'!$C252=المنصرف!$C$3:$C$717)*1,المنصرف!$J$3:$J$717)</f>
        <v>0</v>
      </c>
      <c r="AX252" s="160">
        <f>SUMPRODUCT((AX$3=المنصرف!$E$3:$E$717)*1,('بيان العهد والتسويات'!$C252=المنصرف!$C$3:$C$717)*1,المنصرف!$G$3:$G$717)</f>
        <v>0</v>
      </c>
      <c r="AY252" s="160">
        <f>SUMPRODUCT((AX$3=المنصرف!$E$3:$E$717)*1,('بيان العهد والتسويات'!$C252=المنصرف!$C$3:$C$717)*1,المنصرف!$J$3:$J$717)</f>
        <v>0</v>
      </c>
      <c r="AZ252" s="160">
        <f>SUMPRODUCT((AZ$3=المنصرف!$E$3:$E$717)*1,('بيان العهد والتسويات'!$C252=المنصرف!$C$3:$C$717)*1,المنصرف!$G$3:$G$717)</f>
        <v>0</v>
      </c>
      <c r="BA252" s="160">
        <f>SUMPRODUCT((AZ$3=المنصرف!$E$3:$E$717)*1,('بيان العهد والتسويات'!$C252=المنصرف!$C$3:$C$717)*1,المنصرف!$J$3:$J$717)</f>
        <v>0</v>
      </c>
      <c r="BB252" s="160">
        <f>SUMPRODUCT((BB$3=المنصرف!$E$3:$E$717)*1,('بيان العهد والتسويات'!$C252=المنصرف!$C$3:$C$717)*1,المنصرف!$G$3:$G$717)</f>
        <v>0</v>
      </c>
      <c r="BC252" s="160">
        <f>SUMPRODUCT((BB$3=المنصرف!$E$3:$E$717)*1,('بيان العهد والتسويات'!$C252=المنصرف!$C$3:$C$717)*1,المنصرف!$J$3:$J$717)</f>
        <v>0</v>
      </c>
      <c r="BD252" s="160">
        <f>SUMPRODUCT((BD$3=المنصرف!$E$3:$E$717)*1,('بيان العهد والتسويات'!$C252=المنصرف!$C$3:$C$717)*1,المنصرف!$G$3:$G$717)</f>
        <v>0</v>
      </c>
      <c r="BE252" s="160">
        <f>SUMPRODUCT((BD$3=المنصرف!$E$3:$E$717)*1,('بيان العهد والتسويات'!$C252=المنصرف!$C$3:$C$717)*1,المنصرف!$J$3:$J$717)</f>
        <v>0</v>
      </c>
      <c r="BF252" s="160">
        <f>SUMPRODUCT((BF$3=المنصرف!$E$3:$E$717)*1,('بيان العهد والتسويات'!$C252=المنصرف!$C$3:$C$717)*1,المنصرف!$G$3:$G$717)</f>
        <v>0</v>
      </c>
      <c r="BG252" s="160">
        <f>SUMPRODUCT((BF$3=المنصرف!$E$3:$E$717)*1,('بيان العهد والتسويات'!$C252=المنصرف!$C$3:$C$717)*1,المنصرف!$J$3:$J$717)</f>
        <v>0</v>
      </c>
      <c r="BH252" s="160">
        <f>SUMPRODUCT((BH$3=المنصرف!$E$3:$E$717)*1,('بيان العهد والتسويات'!$C252=المنصرف!$C$3:$C$717)*1,المنصرف!$G$3:$G$717)</f>
        <v>0</v>
      </c>
      <c r="BI252" s="160">
        <f>SUMPRODUCT((BH$3=المنصرف!$E$3:$E$717)*1,('بيان العهد والتسويات'!$C252=المنصرف!$C$3:$C$717)*1,المنصرف!$J$3:$J$717)</f>
        <v>0</v>
      </c>
      <c r="BJ252" s="160">
        <f>SUMPRODUCT((BJ$3=المنصرف!$E$3:$E$717)*1,('بيان العهد والتسويات'!$C252=المنصرف!$C$3:$C$717)*1,المنصرف!$G$3:$G$717)</f>
        <v>0</v>
      </c>
      <c r="BK252" s="160">
        <f>SUMPRODUCT((BJ$3=المنصرف!$E$3:$E$717)*1,('بيان العهد والتسويات'!$C252=المنصرف!$C$3:$C$717)*1,المنصرف!$J$3:$J$717)</f>
        <v>0</v>
      </c>
      <c r="BL252" s="160">
        <f>SUMPRODUCT((BL$3=المنصرف!$E$3:$E$717)*1,('بيان العهد والتسويات'!$C252=المنصرف!$C$3:$C$717)*1,المنصرف!$G$3:$G$717)</f>
        <v>0</v>
      </c>
      <c r="BM252" s="160">
        <f>SUMPRODUCT((BL$3=المنصرف!$E$3:$E$717)*1,('بيان العهد والتسويات'!$C252=المنصرف!$C$3:$C$717)*1,المنصرف!$J$3:$J$717)</f>
        <v>0</v>
      </c>
      <c r="BN252" s="160">
        <f>SUMPRODUCT((BN$3=المنصرف!$E$3:$E$717)*1,('بيان العهد والتسويات'!$C252=المنصرف!$C$3:$C$717)*1,المنصرف!$G$3:$G$717)</f>
        <v>0</v>
      </c>
      <c r="BO252" s="160">
        <f>SUMPRODUCT((BN$3=المنصرف!$E$3:$E$717)*1,('بيان العهد والتسويات'!$C252=المنصرف!$C$3:$C$717)*1,المنصرف!$J$3:$J$717)</f>
        <v>0</v>
      </c>
      <c r="BP252" s="160">
        <f>SUMPRODUCT((BP$3=المنصرف!$E$3:$E$717)*1,('بيان العهد والتسويات'!$C252=المنصرف!$C$3:$C$717)*1,المنصرف!$G$3:$G$717)</f>
        <v>0</v>
      </c>
      <c r="BQ252" s="160">
        <f>SUMPRODUCT((BP$3=المنصرف!$E$3:$E$717)*1,('بيان العهد والتسويات'!$C252=المنصرف!$C$3:$C$717)*1,المنصرف!$J$3:$J$717)</f>
        <v>0</v>
      </c>
      <c r="BR252" s="160">
        <f>SUMPRODUCT((BR$3=المنصرف!$E$3:$E$717)*1,('بيان العهد والتسويات'!$C252=المنصرف!$C$3:$C$717)*1,المنصرف!$G$3:$G$717)</f>
        <v>0</v>
      </c>
      <c r="BS252" s="160">
        <f>SUMPRODUCT((BR$3=المنصرف!$E$3:$E$717)*1,('بيان العهد والتسويات'!$C252=المنصرف!$C$3:$C$717)*1,المنصرف!$J$3:$J$717)</f>
        <v>0</v>
      </c>
      <c r="BT252" s="160">
        <f>SUMPRODUCT((BT$3=المنصرف!$E$3:$E$717)*1,('بيان العهد والتسويات'!$C252=المنصرف!$C$3:$C$717)*1,المنصرف!$G$3:$G$717)</f>
        <v>0</v>
      </c>
      <c r="BU252" s="160">
        <f>SUMPRODUCT((BT$3=المنصرف!$E$3:$E$717)*1,('بيان العهد والتسويات'!$C252=المنصرف!$C$3:$C$717)*1,المنصرف!$J$3:$J$717)</f>
        <v>0</v>
      </c>
      <c r="BV252" s="160">
        <f>SUMPRODUCT((BV$3=المنصرف!$E$3:$E$717)*1,('بيان العهد والتسويات'!$C252=المنصرف!$C$3:$C$717)*1,المنصرف!$G$3:$G$717)</f>
        <v>0</v>
      </c>
      <c r="BW252" s="160">
        <f>SUMPRODUCT((BV$3=المنصرف!$E$3:$E$717)*1,('بيان العهد والتسويات'!$C252=المنصرف!$C$3:$C$717)*1,المنصرف!$J$3:$J$717)</f>
        <v>0</v>
      </c>
      <c r="BX252" s="160">
        <f>SUMPRODUCT((BX$3=المنصرف!$E$3:$E$717)*1,('بيان العهد والتسويات'!$C252=المنصرف!$C$3:$C$717)*1,المنصرف!$G$3:$G$717)</f>
        <v>0</v>
      </c>
      <c r="BY252" s="160">
        <f>SUMPRODUCT((BX$3=المنصرف!$E$3:$E$717)*1,('بيان العهد والتسويات'!$C252=المنصرف!$C$3:$C$717)*1,المنصرف!$J$3:$J$717)</f>
        <v>0</v>
      </c>
      <c r="BZ252" s="160">
        <f>SUMPRODUCT((BZ$3=المنصرف!$E$3:$E$717)*1,('بيان العهد والتسويات'!$C252=المنصرف!$C$3:$C$717)*1,المنصرف!$G$3:$G$717)</f>
        <v>0</v>
      </c>
      <c r="CA252" s="160">
        <f>SUMPRODUCT((BZ$3=المنصرف!$E$3:$E$717)*1,('بيان العهد والتسويات'!$C252=المنصرف!$C$3:$C$717)*1,المنصرف!$J$3:$J$717)</f>
        <v>0</v>
      </c>
      <c r="CB252" s="160">
        <f>SUMPRODUCT((CB$3=المنصرف!$E$3:$E$717)*1,('بيان العهد والتسويات'!$C252=المنصرف!$C$3:$C$717)*1,المنصرف!$G$3:$G$717)</f>
        <v>0</v>
      </c>
      <c r="CC252" s="160">
        <f>SUMPRODUCT((CB$3=المنصرف!$E$3:$E$717)*1,('بيان العهد والتسويات'!$C252=المنصرف!$C$3:$C$717)*1,المنصرف!$J$3:$J$717)</f>
        <v>0</v>
      </c>
      <c r="CD252" s="160">
        <f>SUMPRODUCT((CD$3=المنصرف!$E$3:$E$717)*1,('بيان العهد والتسويات'!$C252=المنصرف!$C$3:$C$717)*1,المنصرف!$G$3:$G$717)</f>
        <v>0</v>
      </c>
      <c r="CE252" s="160">
        <f>SUMPRODUCT((CD$3=المنصرف!$E$3:$E$717)*1,('بيان العهد والتسويات'!$C252=المنصرف!$C$3:$C$717)*1,المنصرف!$J$3:$J$717)</f>
        <v>0</v>
      </c>
      <c r="CF252" s="160">
        <f>SUMPRODUCT((CF$3=المنصرف!$E$3:$E$717)*1,('بيان العهد والتسويات'!$C252=المنصرف!$C$3:$C$717)*1,المنصرف!$G$3:$G$717)</f>
        <v>0</v>
      </c>
      <c r="CG252" s="160">
        <f>SUMPRODUCT((CF$3=المنصرف!$E$3:$E$717)*1,('بيان العهد والتسويات'!$C252=المنصرف!$C$3:$C$717)*1,المنصرف!$J$3:$J$717)</f>
        <v>0</v>
      </c>
      <c r="CH252" s="160">
        <f>SUMPRODUCT((CH$3=المنصرف!$E$3:$E$717)*1,('بيان العهد والتسويات'!$C252=المنصرف!$C$3:$C$717)*1,المنصرف!$G$3:$G$717)</f>
        <v>0</v>
      </c>
      <c r="CI252" s="160">
        <f>SUMPRODUCT((CH$3=المنصرف!$E$3:$E$717)*1,('بيان العهد والتسويات'!$C252=المنصرف!$C$3:$C$717)*1,المنصرف!$J$3:$J$717)</f>
        <v>0</v>
      </c>
      <c r="CJ252" s="160">
        <f>SUMPRODUCT((CJ$3=المنصرف!$E$3:$E$717)*1,('بيان العهد والتسويات'!$C252=المنصرف!$C$3:$C$717)*1,المنصرف!$G$3:$G$717)</f>
        <v>0</v>
      </c>
      <c r="CK252" s="160">
        <f>SUMPRODUCT((CJ$3=المنصرف!$E$3:$E$717)*1,('بيان العهد والتسويات'!$C252=المنصرف!$C$3:$C$717)*1,المنصرف!$J$3:$J$717)</f>
        <v>0</v>
      </c>
      <c r="CL252" s="160">
        <f>SUMPRODUCT((CL$3=المنصرف!$E$3:$E$717)*1,('بيان العهد والتسويات'!$C252=المنصرف!$C$3:$C$717)*1,المنصرف!$G$3:$G$717)</f>
        <v>0</v>
      </c>
      <c r="CM252" s="160">
        <f>SUMPRODUCT((CL$3=المنصرف!$E$3:$E$717)*1,('بيان العهد والتسويات'!$C252=المنصرف!$C$3:$C$717)*1,المنصرف!$J$3:$J$717)</f>
        <v>0</v>
      </c>
      <c r="CN252" s="160">
        <f>SUMPRODUCT((CN$3=المنصرف!$E$3:$E$717)*1,('بيان العهد والتسويات'!$C252=المنصرف!$C$3:$C$717)*1,المنصرف!$G$3:$G$717)</f>
        <v>0</v>
      </c>
      <c r="CO252" s="160">
        <f>SUMPRODUCT((CN$3=المنصرف!$E$3:$E$717)*1,('بيان العهد والتسويات'!$C252=المنصرف!$C$3:$C$717)*1,المنصرف!$J$3:$J$717)</f>
        <v>0</v>
      </c>
      <c r="CP252" s="160">
        <f>SUMPRODUCT((CP$3=المنصرف!$E$3:$E$717)*1,('بيان العهد والتسويات'!$C252=المنصرف!$C$3:$C$717)*1,المنصرف!$G$3:$G$717)</f>
        <v>0</v>
      </c>
      <c r="CQ252" s="160">
        <f>SUMPRODUCT((CP$3=المنصرف!$E$3:$E$717)*1,('بيان العهد والتسويات'!$C252=المنصرف!$C$3:$C$717)*1,المنصرف!$J$3:$J$717)</f>
        <v>0</v>
      </c>
      <c r="CR252" s="160">
        <f>SUMPRODUCT((CR$3=المنصرف!$E$3:$E$717)*1,('بيان العهد والتسويات'!$C252=المنصرف!$C$3:$C$717)*1,المنصرف!$G$3:$G$717)</f>
        <v>0</v>
      </c>
      <c r="CS252" s="160">
        <f>SUMPRODUCT((CR$3=المنصرف!$E$3:$E$717)*1,('بيان العهد والتسويات'!$C252=المنصرف!$C$3:$C$717)*1,المنصرف!$J$3:$J$717)</f>
        <v>0</v>
      </c>
      <c r="CT252" s="160">
        <f>SUMPRODUCT((CT$3=المنصرف!$E$3:$E$717)*1,('بيان العهد والتسويات'!$C252=المنصرف!$C$3:$C$717)*1,المنصرف!$G$3:$G$717)</f>
        <v>0</v>
      </c>
      <c r="CU252" s="160">
        <f>SUMPRODUCT((CT$3=المنصرف!$E$3:$E$717)*1,('بيان العهد والتسويات'!$C252=المنصرف!$C$3:$C$717)*1,المنصرف!$J$3:$J$717)</f>
        <v>0</v>
      </c>
      <c r="CV252" s="160">
        <f>SUMPRODUCT((CV$3=المنصرف!$E$3:$E$717)*1,('بيان العهد والتسويات'!$C252=المنصرف!$C$3:$C$717)*1,المنصرف!$G$3:$G$717)</f>
        <v>0</v>
      </c>
      <c r="CW252" s="160">
        <f>SUMPRODUCT((CV$3=المنصرف!$E$3:$E$717)*1,('بيان العهد والتسويات'!$C252=المنصرف!$C$3:$C$717)*1,المنصرف!$J$3:$J$717)</f>
        <v>0</v>
      </c>
      <c r="CX252" s="160">
        <f>SUMPRODUCT((CX$3=المنصرف!$E$3:$E$717)*1,('بيان العهد والتسويات'!$C252=المنصرف!$C$3:$C$717)*1,المنصرف!$G$3:$G$717)</f>
        <v>0</v>
      </c>
      <c r="CY252" s="160">
        <f>SUMPRODUCT((CX$3=المنصرف!$E$3:$E$717)*1,('بيان العهد والتسويات'!$C252=المنصرف!$C$3:$C$717)*1,المنصرف!$J$3:$J$717)</f>
        <v>0</v>
      </c>
      <c r="CZ252" s="160">
        <f>SUMPRODUCT((CZ$3=المنصرف!$E$3:$E$717)*1,('بيان العهد والتسويات'!$C252=المنصرف!$C$3:$C$717)*1,المنصرف!$G$3:$G$717)</f>
        <v>0</v>
      </c>
      <c r="DA252" s="160">
        <f>SUMPRODUCT((CZ$3=المنصرف!$E$3:$E$717)*1,('بيان العهد والتسويات'!$C252=المنصرف!$C$3:$C$717)*1,المنصرف!$J$3:$J$717)</f>
        <v>0</v>
      </c>
    </row>
    <row r="253" spans="3:105" ht="20.25" x14ac:dyDescent="0.15">
      <c r="C253" s="134">
        <v>46085</v>
      </c>
      <c r="D253" s="121">
        <f>SUMPRODUCT(($D$3=المنصرف!$E$3:$E$717)*1,('بيان العهد والتسويات'!$C253=المنصرف!$C$3:$C$717)*1,المنصرف!$G$3:$G$717)</f>
        <v>0</v>
      </c>
      <c r="E253" s="122">
        <f>SUMPRODUCT(($D$3=المنصرف!$E$3:$E$717)*1,('بيان العهد والتسويات'!$C253=المنصرف!$C$3:$C$717)*1,المنصرف!$J$3:$J$717)</f>
        <v>0</v>
      </c>
      <c r="F253" s="124">
        <f>SUMPRODUCT(($F$3=المنصرف!$E$3:$E$717)*1,('بيان العهد والتسويات'!$C253=المنصرف!$C$3:$C$717)*1,المنصرف!$G$3:$G$717)</f>
        <v>0</v>
      </c>
      <c r="G253" s="123">
        <f>SUMPRODUCT(($F$3=المنصرف!$E$3:$E$717)*1,('بيان العهد والتسويات'!$C253=المنصرف!$C$3:$C$717)*1,المنصرف!$J$3:$J$717)</f>
        <v>0</v>
      </c>
      <c r="H253" s="121">
        <f>SUMPRODUCT(($H$3=المنصرف!$E$3:$E$717)*1,('بيان العهد والتسويات'!$C253=المنصرف!$C$3:$C$717)*1,المنصرف!$G$3:$G$717)</f>
        <v>0</v>
      </c>
      <c r="I253" s="122">
        <f>SUMPRODUCT(($H$3=المنصرف!$E$3:$E$717)*1,('بيان العهد والتسويات'!$C253=المنصرف!$C$3:$C$717)*1,المنصرف!$J$3:$J$717)</f>
        <v>0</v>
      </c>
      <c r="J253" s="124">
        <f>SUMPRODUCT(($J$3=المنصرف!$E$3:$E$717)*1,('بيان العهد والتسويات'!$C253=المنصرف!$C$3:$C$717)*1,المنصرف!$G$3:$G$717)</f>
        <v>0</v>
      </c>
      <c r="K253" s="123">
        <f>SUMPRODUCT(($J$3=المنصرف!$E$3:$E$717)*1,('بيان العهد والتسويات'!$C253=المنصرف!$C$3:$C$717)*1,المنصرف!$J$3:$J$717)</f>
        <v>0</v>
      </c>
      <c r="L253" s="121">
        <f>SUMPRODUCT(($L$3=المنصرف!$E$3:$E$717)*1,('بيان العهد والتسويات'!$C253=المنصرف!$C$3:$C$717)*1,المنصرف!$G$3:$G$717)</f>
        <v>0</v>
      </c>
      <c r="M253" s="122">
        <f>SUMPRODUCT(($L$3=المنصرف!$E$3:$E$717)*1,('بيان العهد والتسويات'!$C253=المنصرف!$C$3:$C$717)*1,المنصرف!$J$3:$J$717)</f>
        <v>0</v>
      </c>
      <c r="N253" s="124">
        <f>SUMPRODUCT(($N$3=المنصرف!$E$3:$E$717)*1,('بيان العهد والتسويات'!$C253=المنصرف!$C$3:$C$717)*1,المنصرف!$G$3:$G$717)</f>
        <v>0</v>
      </c>
      <c r="O253" s="123">
        <f>SUMPRODUCT(($N$3=المنصرف!$E$3:$E$717)*1,('بيان العهد والتسويات'!$C253=المنصرف!$C$3:$C$717)*1,المنصرف!$J$3:$J$717)</f>
        <v>0</v>
      </c>
      <c r="P253" s="121">
        <f>SUMPRODUCT(($P$3=المنصرف!$E$3:$E$717)*1,('بيان العهد والتسويات'!$C253=المنصرف!$C$3:$C$717)*1,المنصرف!$G$3:$G$717)</f>
        <v>0</v>
      </c>
      <c r="Q253" s="122">
        <f>SUMPRODUCT(($P$3=المنصرف!$E$3:$E$717)*1,('بيان العهد والتسويات'!$C253=المنصرف!$C$3:$C$717)*1,المنصرف!$J$3:$J$717)</f>
        <v>0</v>
      </c>
      <c r="R253" s="124">
        <f>SUMPRODUCT(($R$3=المنصرف!$E$3:$E$717)*1,('بيان العهد والتسويات'!$C253=المنصرف!$C$3:$C$717)*1,المنصرف!$G$3:$G$717)</f>
        <v>0</v>
      </c>
      <c r="S253" s="123">
        <f>SUMPRODUCT(($R$3=المنصرف!$E$3:$E$717)*1,('بيان العهد والتسويات'!$C253=المنصرف!$C$3:$C$717)*1,المنصرف!$J$3:$J$717)</f>
        <v>0</v>
      </c>
      <c r="T253" s="121">
        <f>SUMPRODUCT(($T$3=المنصرف!$E$3:$E$717)*1,('بيان العهد والتسويات'!$C253=المنصرف!$C$3:$C$717)*1,المنصرف!$G$3:$G$717)</f>
        <v>0</v>
      </c>
      <c r="U253" s="122">
        <f>SUMPRODUCT(($T$3=المنصرف!$E$3:$E$717)*1,('بيان العهد والتسويات'!$C253=المنصرف!$C$3:$C$717)*1,المنصرف!$J$3:$J$717)</f>
        <v>0</v>
      </c>
      <c r="V253" s="124">
        <f>SUMPRODUCT(($V$3=المنصرف!$E$3:$E$717)*1,('بيان العهد والتسويات'!$C253=المنصرف!$C$3:$C$717)*1,المنصرف!$G$3:$G$717)</f>
        <v>0</v>
      </c>
      <c r="W253" s="123">
        <f>SUMPRODUCT(($V$3=المنصرف!$E$3:$E$717)*1,('بيان العهد والتسويات'!$C253=المنصرف!$C$3:$C$717)*1,المنصرف!$J$3:$J$717)</f>
        <v>0</v>
      </c>
      <c r="X253" s="121">
        <f>SUMPRODUCT(($X$3=المنصرف!$E$3:$E$717)*1,('بيان العهد والتسويات'!$C253=المنصرف!$C$3:$C$717)*1,المنصرف!$G$3:$G$717)</f>
        <v>0</v>
      </c>
      <c r="Y253" s="122">
        <f>SUMPRODUCT(($X$3=المنصرف!$E$3:$E$717)*1,('بيان العهد والتسويات'!$C253=المنصرف!$C$3:$C$717)*1,المنصرف!$J$3:$J$717)</f>
        <v>0</v>
      </c>
      <c r="Z253" s="124">
        <f>SUMPRODUCT(($Z$3=المنصرف!$E$3:$E$717)*1,('بيان العهد والتسويات'!$C253=المنصرف!$C$3:$C$717)*1,المنصرف!$G$3:$G$717)</f>
        <v>0</v>
      </c>
      <c r="AA253" s="123">
        <f>SUMPRODUCT(($Z$3=المنصرف!$E$3:$E$717)*1,('بيان العهد والتسويات'!$C253=المنصرف!$C$3:$C$717)*1,المنصرف!$J$3:$J$717)</f>
        <v>0</v>
      </c>
      <c r="AB253" s="121">
        <f>SUMPRODUCT(($AB$3=المنصرف!$E$3:$E$717)*1,('بيان العهد والتسويات'!$C253=المنصرف!$C$3:$C$717)*1,المنصرف!$G$3:$G$717)</f>
        <v>0</v>
      </c>
      <c r="AC253" s="122">
        <f>SUMPRODUCT(($AB$3=المنصرف!$E$3:$E$717)*1,('بيان العهد والتسويات'!$C253=المنصرف!$C$3:$C$717)*1,المنصرف!$J$3:$J$717)</f>
        <v>0</v>
      </c>
      <c r="AD253" s="124">
        <f>SUMPRODUCT(($AD$3=المنصرف!$E$3:$E$717)*1,('بيان العهد والتسويات'!$C253=المنصرف!$C$3:$C$717)*1,المنصرف!$G$3:$G$717)</f>
        <v>0</v>
      </c>
      <c r="AE253" s="123">
        <f>SUMPRODUCT(($AD$3=المنصرف!$E$3:$E$717)*1,('بيان العهد والتسويات'!$C253=المنصرف!$C$3:$C$717)*1,المنصرف!$J$3:$J$717)</f>
        <v>0</v>
      </c>
      <c r="AF253" s="121">
        <f>SUMPRODUCT(($AF$3=المنصرف!$E$3:$E$717)*1,('بيان العهد والتسويات'!$C253=المنصرف!$C$3:$C$717)*1,المنصرف!$G$3:$G$717)</f>
        <v>0</v>
      </c>
      <c r="AG253" s="122">
        <f>SUMPRODUCT(($AF$3=المنصرف!$E$3:$E$717)*1,('بيان العهد والتسويات'!$C253=المنصرف!$C$3:$C$717)*1,المنصرف!$J$3:$J$717)</f>
        <v>0</v>
      </c>
      <c r="AH253" s="124">
        <f>SUMPRODUCT(($AH$3=المنصرف!$E$3:$E$717)*1,('بيان العهد والتسويات'!$C253=المنصرف!$C$3:$C$717)*1,المنصرف!$G$3:$G$717)</f>
        <v>0</v>
      </c>
      <c r="AI253" s="123">
        <f>SUMPRODUCT(($AH$3=المنصرف!$E$3:$E$717)*1,('بيان العهد والتسويات'!$C253=المنصرف!$C$3:$C$717)*1,المنصرف!$J$3:$J$717)</f>
        <v>0</v>
      </c>
      <c r="AJ253" s="145">
        <f>SUMPRODUCT((AJ$3=المنصرف!$E$3:$E$717)*1,('بيان العهد والتسويات'!$C253=المنصرف!$C$3:$C$717)*1,المنصرف!$G$3:$G$717)</f>
        <v>0</v>
      </c>
      <c r="AK253" s="145">
        <f>SUMPRODUCT((AJ$3=المنصرف!$E$3:$E$717)*1,('بيان العهد والتسويات'!$C253=المنصرف!$C$3:$C$717)*1,المنصرف!$J$3:$J$717)</f>
        <v>0</v>
      </c>
      <c r="AL253" s="161">
        <f>SUMPRODUCT((AL$3=المنصرف!$E$3:$E$717)*1,('بيان العهد والتسويات'!$C253=المنصرف!$C$3:$C$717)*1,المنصرف!$G$3:$G$717)</f>
        <v>0</v>
      </c>
      <c r="AM253" s="161">
        <f>SUMPRODUCT((AL$3=المنصرف!$E$3:$E$717)*1,('بيان العهد والتسويات'!$C253=المنصرف!$C$3:$C$717)*1,المنصرف!$J$3:$J$717)</f>
        <v>0</v>
      </c>
      <c r="AN253" s="160">
        <f>SUMPRODUCT((AN$3=المنصرف!$E$3:$E$717)*1,('بيان العهد والتسويات'!$C253=المنصرف!$C$3:$C$717)*1,المنصرف!$G$3:$G$717)</f>
        <v>0</v>
      </c>
      <c r="AO253" s="160">
        <f>SUMPRODUCT((AN$3=المنصرف!$E$3:$E$717)*1,('بيان العهد والتسويات'!$C253=المنصرف!$C$3:$C$717)*1,المنصرف!$J$3:$J$717)</f>
        <v>0</v>
      </c>
      <c r="AP253" s="160">
        <f>SUMPRODUCT((AP$3=المنصرف!$E$3:$E$717)*1,('بيان العهد والتسويات'!$C253=المنصرف!$C$3:$C$717)*1,المنصرف!$G$3:$G$717)</f>
        <v>0</v>
      </c>
      <c r="AQ253" s="160">
        <f>SUMPRODUCT((AP$3=المنصرف!$E$3:$E$717)*1,('بيان العهد والتسويات'!$C253=المنصرف!$C$3:$C$717)*1,المنصرف!$J$3:$J$717)</f>
        <v>0</v>
      </c>
      <c r="AR253" s="160">
        <f>SUMPRODUCT((AR$3=المنصرف!$E$3:$E$717)*1,('بيان العهد والتسويات'!$C253=المنصرف!$C$3:$C$717)*1,المنصرف!$G$3:$G$717)</f>
        <v>0</v>
      </c>
      <c r="AS253" s="160">
        <f>SUMPRODUCT((AR$3=المنصرف!$E$3:$E$717)*1,('بيان العهد والتسويات'!$C253=المنصرف!$C$3:$C$717)*1,المنصرف!$J$3:$J$717)</f>
        <v>0</v>
      </c>
      <c r="AT253" s="160">
        <f>SUMPRODUCT((AT$3=المنصرف!$E$3:$E$717)*1,('بيان العهد والتسويات'!$C253=المنصرف!$C$3:$C$717)*1,المنصرف!$G$3:$G$717)</f>
        <v>0</v>
      </c>
      <c r="AU253" s="160">
        <f>SUMPRODUCT((AT$3=المنصرف!$E$3:$E$717)*1,('بيان العهد والتسويات'!$C253=المنصرف!$C$3:$C$717)*1,المنصرف!$J$3:$J$717)</f>
        <v>0</v>
      </c>
      <c r="AV253" s="160">
        <f>SUMPRODUCT((AV$3=المنصرف!$E$3:$E$717)*1,('بيان العهد والتسويات'!$C253=المنصرف!$C$3:$C$717)*1,المنصرف!$G$3:$G$717)</f>
        <v>0</v>
      </c>
      <c r="AW253" s="160">
        <f>SUMPRODUCT((AV$3=المنصرف!$E$3:$E$717)*1,('بيان العهد والتسويات'!$C253=المنصرف!$C$3:$C$717)*1,المنصرف!$J$3:$J$717)</f>
        <v>0</v>
      </c>
      <c r="AX253" s="160">
        <f>SUMPRODUCT((AX$3=المنصرف!$E$3:$E$717)*1,('بيان العهد والتسويات'!$C253=المنصرف!$C$3:$C$717)*1,المنصرف!$G$3:$G$717)</f>
        <v>0</v>
      </c>
      <c r="AY253" s="160">
        <f>SUMPRODUCT((AX$3=المنصرف!$E$3:$E$717)*1,('بيان العهد والتسويات'!$C253=المنصرف!$C$3:$C$717)*1,المنصرف!$J$3:$J$717)</f>
        <v>0</v>
      </c>
      <c r="AZ253" s="160">
        <f>SUMPRODUCT((AZ$3=المنصرف!$E$3:$E$717)*1,('بيان العهد والتسويات'!$C253=المنصرف!$C$3:$C$717)*1,المنصرف!$G$3:$G$717)</f>
        <v>0</v>
      </c>
      <c r="BA253" s="160">
        <f>SUMPRODUCT((AZ$3=المنصرف!$E$3:$E$717)*1,('بيان العهد والتسويات'!$C253=المنصرف!$C$3:$C$717)*1,المنصرف!$J$3:$J$717)</f>
        <v>0</v>
      </c>
      <c r="BB253" s="160">
        <f>SUMPRODUCT((BB$3=المنصرف!$E$3:$E$717)*1,('بيان العهد والتسويات'!$C253=المنصرف!$C$3:$C$717)*1,المنصرف!$G$3:$G$717)</f>
        <v>0</v>
      </c>
      <c r="BC253" s="160">
        <f>SUMPRODUCT((BB$3=المنصرف!$E$3:$E$717)*1,('بيان العهد والتسويات'!$C253=المنصرف!$C$3:$C$717)*1,المنصرف!$J$3:$J$717)</f>
        <v>0</v>
      </c>
      <c r="BD253" s="160">
        <f>SUMPRODUCT((BD$3=المنصرف!$E$3:$E$717)*1,('بيان العهد والتسويات'!$C253=المنصرف!$C$3:$C$717)*1,المنصرف!$G$3:$G$717)</f>
        <v>0</v>
      </c>
      <c r="BE253" s="160">
        <f>SUMPRODUCT((BD$3=المنصرف!$E$3:$E$717)*1,('بيان العهد والتسويات'!$C253=المنصرف!$C$3:$C$717)*1,المنصرف!$J$3:$J$717)</f>
        <v>0</v>
      </c>
      <c r="BF253" s="160">
        <f>SUMPRODUCT((BF$3=المنصرف!$E$3:$E$717)*1,('بيان العهد والتسويات'!$C253=المنصرف!$C$3:$C$717)*1,المنصرف!$G$3:$G$717)</f>
        <v>0</v>
      </c>
      <c r="BG253" s="160">
        <f>SUMPRODUCT((BF$3=المنصرف!$E$3:$E$717)*1,('بيان العهد والتسويات'!$C253=المنصرف!$C$3:$C$717)*1,المنصرف!$J$3:$J$717)</f>
        <v>0</v>
      </c>
      <c r="BH253" s="160">
        <f>SUMPRODUCT((BH$3=المنصرف!$E$3:$E$717)*1,('بيان العهد والتسويات'!$C253=المنصرف!$C$3:$C$717)*1,المنصرف!$G$3:$G$717)</f>
        <v>0</v>
      </c>
      <c r="BI253" s="160">
        <f>SUMPRODUCT((BH$3=المنصرف!$E$3:$E$717)*1,('بيان العهد والتسويات'!$C253=المنصرف!$C$3:$C$717)*1,المنصرف!$J$3:$J$717)</f>
        <v>0</v>
      </c>
      <c r="BJ253" s="160">
        <f>SUMPRODUCT((BJ$3=المنصرف!$E$3:$E$717)*1,('بيان العهد والتسويات'!$C253=المنصرف!$C$3:$C$717)*1,المنصرف!$G$3:$G$717)</f>
        <v>0</v>
      </c>
      <c r="BK253" s="160">
        <f>SUMPRODUCT((BJ$3=المنصرف!$E$3:$E$717)*1,('بيان العهد والتسويات'!$C253=المنصرف!$C$3:$C$717)*1,المنصرف!$J$3:$J$717)</f>
        <v>0</v>
      </c>
      <c r="BL253" s="160">
        <f>SUMPRODUCT((BL$3=المنصرف!$E$3:$E$717)*1,('بيان العهد والتسويات'!$C253=المنصرف!$C$3:$C$717)*1,المنصرف!$G$3:$G$717)</f>
        <v>0</v>
      </c>
      <c r="BM253" s="160">
        <f>SUMPRODUCT((BL$3=المنصرف!$E$3:$E$717)*1,('بيان العهد والتسويات'!$C253=المنصرف!$C$3:$C$717)*1,المنصرف!$J$3:$J$717)</f>
        <v>0</v>
      </c>
      <c r="BN253" s="160">
        <f>SUMPRODUCT((BN$3=المنصرف!$E$3:$E$717)*1,('بيان العهد والتسويات'!$C253=المنصرف!$C$3:$C$717)*1,المنصرف!$G$3:$G$717)</f>
        <v>0</v>
      </c>
      <c r="BO253" s="160">
        <f>SUMPRODUCT((BN$3=المنصرف!$E$3:$E$717)*1,('بيان العهد والتسويات'!$C253=المنصرف!$C$3:$C$717)*1,المنصرف!$J$3:$J$717)</f>
        <v>0</v>
      </c>
      <c r="BP253" s="160">
        <f>SUMPRODUCT((BP$3=المنصرف!$E$3:$E$717)*1,('بيان العهد والتسويات'!$C253=المنصرف!$C$3:$C$717)*1,المنصرف!$G$3:$G$717)</f>
        <v>0</v>
      </c>
      <c r="BQ253" s="160">
        <f>SUMPRODUCT((BP$3=المنصرف!$E$3:$E$717)*1,('بيان العهد والتسويات'!$C253=المنصرف!$C$3:$C$717)*1,المنصرف!$J$3:$J$717)</f>
        <v>0</v>
      </c>
      <c r="BR253" s="160">
        <f>SUMPRODUCT((BR$3=المنصرف!$E$3:$E$717)*1,('بيان العهد والتسويات'!$C253=المنصرف!$C$3:$C$717)*1,المنصرف!$G$3:$G$717)</f>
        <v>0</v>
      </c>
      <c r="BS253" s="160">
        <f>SUMPRODUCT((BR$3=المنصرف!$E$3:$E$717)*1,('بيان العهد والتسويات'!$C253=المنصرف!$C$3:$C$717)*1,المنصرف!$J$3:$J$717)</f>
        <v>0</v>
      </c>
      <c r="BT253" s="160">
        <f>SUMPRODUCT((BT$3=المنصرف!$E$3:$E$717)*1,('بيان العهد والتسويات'!$C253=المنصرف!$C$3:$C$717)*1,المنصرف!$G$3:$G$717)</f>
        <v>0</v>
      </c>
      <c r="BU253" s="160">
        <f>SUMPRODUCT((BT$3=المنصرف!$E$3:$E$717)*1,('بيان العهد والتسويات'!$C253=المنصرف!$C$3:$C$717)*1,المنصرف!$J$3:$J$717)</f>
        <v>0</v>
      </c>
      <c r="BV253" s="160">
        <f>SUMPRODUCT((BV$3=المنصرف!$E$3:$E$717)*1,('بيان العهد والتسويات'!$C253=المنصرف!$C$3:$C$717)*1,المنصرف!$G$3:$G$717)</f>
        <v>0</v>
      </c>
      <c r="BW253" s="160">
        <f>SUMPRODUCT((BV$3=المنصرف!$E$3:$E$717)*1,('بيان العهد والتسويات'!$C253=المنصرف!$C$3:$C$717)*1,المنصرف!$J$3:$J$717)</f>
        <v>0</v>
      </c>
      <c r="BX253" s="160">
        <f>SUMPRODUCT((BX$3=المنصرف!$E$3:$E$717)*1,('بيان العهد والتسويات'!$C253=المنصرف!$C$3:$C$717)*1,المنصرف!$G$3:$G$717)</f>
        <v>0</v>
      </c>
      <c r="BY253" s="160">
        <f>SUMPRODUCT((BX$3=المنصرف!$E$3:$E$717)*1,('بيان العهد والتسويات'!$C253=المنصرف!$C$3:$C$717)*1,المنصرف!$J$3:$J$717)</f>
        <v>0</v>
      </c>
      <c r="BZ253" s="160">
        <f>SUMPRODUCT((BZ$3=المنصرف!$E$3:$E$717)*1,('بيان العهد والتسويات'!$C253=المنصرف!$C$3:$C$717)*1,المنصرف!$G$3:$G$717)</f>
        <v>0</v>
      </c>
      <c r="CA253" s="160">
        <f>SUMPRODUCT((BZ$3=المنصرف!$E$3:$E$717)*1,('بيان العهد والتسويات'!$C253=المنصرف!$C$3:$C$717)*1,المنصرف!$J$3:$J$717)</f>
        <v>0</v>
      </c>
      <c r="CB253" s="160">
        <f>SUMPRODUCT((CB$3=المنصرف!$E$3:$E$717)*1,('بيان العهد والتسويات'!$C253=المنصرف!$C$3:$C$717)*1,المنصرف!$G$3:$G$717)</f>
        <v>0</v>
      </c>
      <c r="CC253" s="160">
        <f>SUMPRODUCT((CB$3=المنصرف!$E$3:$E$717)*1,('بيان العهد والتسويات'!$C253=المنصرف!$C$3:$C$717)*1,المنصرف!$J$3:$J$717)</f>
        <v>0</v>
      </c>
      <c r="CD253" s="160">
        <f>SUMPRODUCT((CD$3=المنصرف!$E$3:$E$717)*1,('بيان العهد والتسويات'!$C253=المنصرف!$C$3:$C$717)*1,المنصرف!$G$3:$G$717)</f>
        <v>0</v>
      </c>
      <c r="CE253" s="160">
        <f>SUMPRODUCT((CD$3=المنصرف!$E$3:$E$717)*1,('بيان العهد والتسويات'!$C253=المنصرف!$C$3:$C$717)*1,المنصرف!$J$3:$J$717)</f>
        <v>0</v>
      </c>
      <c r="CF253" s="160">
        <f>SUMPRODUCT((CF$3=المنصرف!$E$3:$E$717)*1,('بيان العهد والتسويات'!$C253=المنصرف!$C$3:$C$717)*1,المنصرف!$G$3:$G$717)</f>
        <v>0</v>
      </c>
      <c r="CG253" s="160">
        <f>SUMPRODUCT((CF$3=المنصرف!$E$3:$E$717)*1,('بيان العهد والتسويات'!$C253=المنصرف!$C$3:$C$717)*1,المنصرف!$J$3:$J$717)</f>
        <v>0</v>
      </c>
      <c r="CH253" s="160">
        <f>SUMPRODUCT((CH$3=المنصرف!$E$3:$E$717)*1,('بيان العهد والتسويات'!$C253=المنصرف!$C$3:$C$717)*1,المنصرف!$G$3:$G$717)</f>
        <v>0</v>
      </c>
      <c r="CI253" s="160">
        <f>SUMPRODUCT((CH$3=المنصرف!$E$3:$E$717)*1,('بيان العهد والتسويات'!$C253=المنصرف!$C$3:$C$717)*1,المنصرف!$J$3:$J$717)</f>
        <v>0</v>
      </c>
      <c r="CJ253" s="160">
        <f>SUMPRODUCT((CJ$3=المنصرف!$E$3:$E$717)*1,('بيان العهد والتسويات'!$C253=المنصرف!$C$3:$C$717)*1,المنصرف!$G$3:$G$717)</f>
        <v>0</v>
      </c>
      <c r="CK253" s="160">
        <f>SUMPRODUCT((CJ$3=المنصرف!$E$3:$E$717)*1,('بيان العهد والتسويات'!$C253=المنصرف!$C$3:$C$717)*1,المنصرف!$J$3:$J$717)</f>
        <v>0</v>
      </c>
      <c r="CL253" s="160">
        <f>SUMPRODUCT((CL$3=المنصرف!$E$3:$E$717)*1,('بيان العهد والتسويات'!$C253=المنصرف!$C$3:$C$717)*1,المنصرف!$G$3:$G$717)</f>
        <v>0</v>
      </c>
      <c r="CM253" s="160">
        <f>SUMPRODUCT((CL$3=المنصرف!$E$3:$E$717)*1,('بيان العهد والتسويات'!$C253=المنصرف!$C$3:$C$717)*1,المنصرف!$J$3:$J$717)</f>
        <v>0</v>
      </c>
      <c r="CN253" s="160">
        <f>SUMPRODUCT((CN$3=المنصرف!$E$3:$E$717)*1,('بيان العهد والتسويات'!$C253=المنصرف!$C$3:$C$717)*1,المنصرف!$G$3:$G$717)</f>
        <v>0</v>
      </c>
      <c r="CO253" s="160">
        <f>SUMPRODUCT((CN$3=المنصرف!$E$3:$E$717)*1,('بيان العهد والتسويات'!$C253=المنصرف!$C$3:$C$717)*1,المنصرف!$J$3:$J$717)</f>
        <v>0</v>
      </c>
      <c r="CP253" s="160">
        <f>SUMPRODUCT((CP$3=المنصرف!$E$3:$E$717)*1,('بيان العهد والتسويات'!$C253=المنصرف!$C$3:$C$717)*1,المنصرف!$G$3:$G$717)</f>
        <v>0</v>
      </c>
      <c r="CQ253" s="160">
        <f>SUMPRODUCT((CP$3=المنصرف!$E$3:$E$717)*1,('بيان العهد والتسويات'!$C253=المنصرف!$C$3:$C$717)*1,المنصرف!$J$3:$J$717)</f>
        <v>0</v>
      </c>
      <c r="CR253" s="160">
        <f>SUMPRODUCT((CR$3=المنصرف!$E$3:$E$717)*1,('بيان العهد والتسويات'!$C253=المنصرف!$C$3:$C$717)*1,المنصرف!$G$3:$G$717)</f>
        <v>0</v>
      </c>
      <c r="CS253" s="160">
        <f>SUMPRODUCT((CR$3=المنصرف!$E$3:$E$717)*1,('بيان العهد والتسويات'!$C253=المنصرف!$C$3:$C$717)*1,المنصرف!$J$3:$J$717)</f>
        <v>0</v>
      </c>
      <c r="CT253" s="160">
        <f>SUMPRODUCT((CT$3=المنصرف!$E$3:$E$717)*1,('بيان العهد والتسويات'!$C253=المنصرف!$C$3:$C$717)*1,المنصرف!$G$3:$G$717)</f>
        <v>0</v>
      </c>
      <c r="CU253" s="160">
        <f>SUMPRODUCT((CT$3=المنصرف!$E$3:$E$717)*1,('بيان العهد والتسويات'!$C253=المنصرف!$C$3:$C$717)*1,المنصرف!$J$3:$J$717)</f>
        <v>0</v>
      </c>
      <c r="CV253" s="160">
        <f>SUMPRODUCT((CV$3=المنصرف!$E$3:$E$717)*1,('بيان العهد والتسويات'!$C253=المنصرف!$C$3:$C$717)*1,المنصرف!$G$3:$G$717)</f>
        <v>0</v>
      </c>
      <c r="CW253" s="160">
        <f>SUMPRODUCT((CV$3=المنصرف!$E$3:$E$717)*1,('بيان العهد والتسويات'!$C253=المنصرف!$C$3:$C$717)*1,المنصرف!$J$3:$J$717)</f>
        <v>0</v>
      </c>
      <c r="CX253" s="160">
        <f>SUMPRODUCT((CX$3=المنصرف!$E$3:$E$717)*1,('بيان العهد والتسويات'!$C253=المنصرف!$C$3:$C$717)*1,المنصرف!$G$3:$G$717)</f>
        <v>0</v>
      </c>
      <c r="CY253" s="160">
        <f>SUMPRODUCT((CX$3=المنصرف!$E$3:$E$717)*1,('بيان العهد والتسويات'!$C253=المنصرف!$C$3:$C$717)*1,المنصرف!$J$3:$J$717)</f>
        <v>0</v>
      </c>
      <c r="CZ253" s="160">
        <f>SUMPRODUCT((CZ$3=المنصرف!$E$3:$E$717)*1,('بيان العهد والتسويات'!$C253=المنصرف!$C$3:$C$717)*1,المنصرف!$G$3:$G$717)</f>
        <v>0</v>
      </c>
      <c r="DA253" s="160">
        <f>SUMPRODUCT((CZ$3=المنصرف!$E$3:$E$717)*1,('بيان العهد والتسويات'!$C253=المنصرف!$C$3:$C$717)*1,المنصرف!$J$3:$J$717)</f>
        <v>0</v>
      </c>
    </row>
    <row r="254" spans="3:105" ht="20.25" x14ac:dyDescent="0.15">
      <c r="C254" s="134">
        <v>46086</v>
      </c>
      <c r="D254" s="121">
        <f>SUMPRODUCT(($D$3=المنصرف!$E$3:$E$717)*1,('بيان العهد والتسويات'!$C254=المنصرف!$C$3:$C$717)*1,المنصرف!$G$3:$G$717)</f>
        <v>0</v>
      </c>
      <c r="E254" s="122">
        <f>SUMPRODUCT(($D$3=المنصرف!$E$3:$E$717)*1,('بيان العهد والتسويات'!$C254=المنصرف!$C$3:$C$717)*1,المنصرف!$J$3:$J$717)</f>
        <v>0</v>
      </c>
      <c r="F254" s="124">
        <f>SUMPRODUCT(($F$3=المنصرف!$E$3:$E$717)*1,('بيان العهد والتسويات'!$C254=المنصرف!$C$3:$C$717)*1,المنصرف!$G$3:$G$717)</f>
        <v>0</v>
      </c>
      <c r="G254" s="123">
        <f>SUMPRODUCT(($F$3=المنصرف!$E$3:$E$717)*1,('بيان العهد والتسويات'!$C254=المنصرف!$C$3:$C$717)*1,المنصرف!$J$3:$J$717)</f>
        <v>0</v>
      </c>
      <c r="H254" s="121">
        <f>SUMPRODUCT(($H$3=المنصرف!$E$3:$E$717)*1,('بيان العهد والتسويات'!$C254=المنصرف!$C$3:$C$717)*1,المنصرف!$G$3:$G$717)</f>
        <v>0</v>
      </c>
      <c r="I254" s="122">
        <f>SUMPRODUCT(($H$3=المنصرف!$E$3:$E$717)*1,('بيان العهد والتسويات'!$C254=المنصرف!$C$3:$C$717)*1,المنصرف!$J$3:$J$717)</f>
        <v>0</v>
      </c>
      <c r="J254" s="124">
        <f>SUMPRODUCT(($J$3=المنصرف!$E$3:$E$717)*1,('بيان العهد والتسويات'!$C254=المنصرف!$C$3:$C$717)*1,المنصرف!$G$3:$G$717)</f>
        <v>0</v>
      </c>
      <c r="K254" s="123">
        <f>SUMPRODUCT(($J$3=المنصرف!$E$3:$E$717)*1,('بيان العهد والتسويات'!$C254=المنصرف!$C$3:$C$717)*1,المنصرف!$J$3:$J$717)</f>
        <v>0</v>
      </c>
      <c r="L254" s="121">
        <f>SUMPRODUCT(($L$3=المنصرف!$E$3:$E$717)*1,('بيان العهد والتسويات'!$C254=المنصرف!$C$3:$C$717)*1,المنصرف!$G$3:$G$717)</f>
        <v>0</v>
      </c>
      <c r="M254" s="122">
        <f>SUMPRODUCT(($L$3=المنصرف!$E$3:$E$717)*1,('بيان العهد والتسويات'!$C254=المنصرف!$C$3:$C$717)*1,المنصرف!$J$3:$J$717)</f>
        <v>0</v>
      </c>
      <c r="N254" s="124">
        <f>SUMPRODUCT(($N$3=المنصرف!$E$3:$E$717)*1,('بيان العهد والتسويات'!$C254=المنصرف!$C$3:$C$717)*1,المنصرف!$G$3:$G$717)</f>
        <v>0</v>
      </c>
      <c r="O254" s="123">
        <f>SUMPRODUCT(($N$3=المنصرف!$E$3:$E$717)*1,('بيان العهد والتسويات'!$C254=المنصرف!$C$3:$C$717)*1,المنصرف!$J$3:$J$717)</f>
        <v>0</v>
      </c>
      <c r="P254" s="121">
        <f>SUMPRODUCT(($P$3=المنصرف!$E$3:$E$717)*1,('بيان العهد والتسويات'!$C254=المنصرف!$C$3:$C$717)*1,المنصرف!$G$3:$G$717)</f>
        <v>0</v>
      </c>
      <c r="Q254" s="122">
        <f>SUMPRODUCT(($P$3=المنصرف!$E$3:$E$717)*1,('بيان العهد والتسويات'!$C254=المنصرف!$C$3:$C$717)*1,المنصرف!$J$3:$J$717)</f>
        <v>0</v>
      </c>
      <c r="R254" s="124">
        <f>SUMPRODUCT(($R$3=المنصرف!$E$3:$E$717)*1,('بيان العهد والتسويات'!$C254=المنصرف!$C$3:$C$717)*1,المنصرف!$G$3:$G$717)</f>
        <v>0</v>
      </c>
      <c r="S254" s="123">
        <f>SUMPRODUCT(($R$3=المنصرف!$E$3:$E$717)*1,('بيان العهد والتسويات'!$C254=المنصرف!$C$3:$C$717)*1,المنصرف!$J$3:$J$717)</f>
        <v>0</v>
      </c>
      <c r="T254" s="121">
        <f>SUMPRODUCT(($T$3=المنصرف!$E$3:$E$717)*1,('بيان العهد والتسويات'!$C254=المنصرف!$C$3:$C$717)*1,المنصرف!$G$3:$G$717)</f>
        <v>0</v>
      </c>
      <c r="U254" s="122">
        <f>SUMPRODUCT(($T$3=المنصرف!$E$3:$E$717)*1,('بيان العهد والتسويات'!$C254=المنصرف!$C$3:$C$717)*1,المنصرف!$J$3:$J$717)</f>
        <v>0</v>
      </c>
      <c r="V254" s="124">
        <f>SUMPRODUCT(($V$3=المنصرف!$E$3:$E$717)*1,('بيان العهد والتسويات'!$C254=المنصرف!$C$3:$C$717)*1,المنصرف!$G$3:$G$717)</f>
        <v>0</v>
      </c>
      <c r="W254" s="123">
        <f>SUMPRODUCT(($V$3=المنصرف!$E$3:$E$717)*1,('بيان العهد والتسويات'!$C254=المنصرف!$C$3:$C$717)*1,المنصرف!$J$3:$J$717)</f>
        <v>0</v>
      </c>
      <c r="X254" s="121">
        <f>SUMPRODUCT(($X$3=المنصرف!$E$3:$E$717)*1,('بيان العهد والتسويات'!$C254=المنصرف!$C$3:$C$717)*1,المنصرف!$G$3:$G$717)</f>
        <v>0</v>
      </c>
      <c r="Y254" s="122">
        <f>SUMPRODUCT(($X$3=المنصرف!$E$3:$E$717)*1,('بيان العهد والتسويات'!$C254=المنصرف!$C$3:$C$717)*1,المنصرف!$J$3:$J$717)</f>
        <v>0</v>
      </c>
      <c r="Z254" s="124">
        <f>SUMPRODUCT(($Z$3=المنصرف!$E$3:$E$717)*1,('بيان العهد والتسويات'!$C254=المنصرف!$C$3:$C$717)*1,المنصرف!$G$3:$G$717)</f>
        <v>0</v>
      </c>
      <c r="AA254" s="123">
        <f>SUMPRODUCT(($Z$3=المنصرف!$E$3:$E$717)*1,('بيان العهد والتسويات'!$C254=المنصرف!$C$3:$C$717)*1,المنصرف!$J$3:$J$717)</f>
        <v>0</v>
      </c>
      <c r="AB254" s="121">
        <f>SUMPRODUCT(($AB$3=المنصرف!$E$3:$E$717)*1,('بيان العهد والتسويات'!$C254=المنصرف!$C$3:$C$717)*1,المنصرف!$G$3:$G$717)</f>
        <v>0</v>
      </c>
      <c r="AC254" s="122">
        <f>SUMPRODUCT(($AB$3=المنصرف!$E$3:$E$717)*1,('بيان العهد والتسويات'!$C254=المنصرف!$C$3:$C$717)*1,المنصرف!$J$3:$J$717)</f>
        <v>0</v>
      </c>
      <c r="AD254" s="124">
        <f>SUMPRODUCT(($AD$3=المنصرف!$E$3:$E$717)*1,('بيان العهد والتسويات'!$C254=المنصرف!$C$3:$C$717)*1,المنصرف!$G$3:$G$717)</f>
        <v>0</v>
      </c>
      <c r="AE254" s="123">
        <f>SUMPRODUCT(($AD$3=المنصرف!$E$3:$E$717)*1,('بيان العهد والتسويات'!$C254=المنصرف!$C$3:$C$717)*1,المنصرف!$J$3:$J$717)</f>
        <v>0</v>
      </c>
      <c r="AF254" s="121">
        <f>SUMPRODUCT(($AF$3=المنصرف!$E$3:$E$717)*1,('بيان العهد والتسويات'!$C254=المنصرف!$C$3:$C$717)*1,المنصرف!$G$3:$G$717)</f>
        <v>0</v>
      </c>
      <c r="AG254" s="122">
        <f>SUMPRODUCT(($AF$3=المنصرف!$E$3:$E$717)*1,('بيان العهد والتسويات'!$C254=المنصرف!$C$3:$C$717)*1,المنصرف!$J$3:$J$717)</f>
        <v>0</v>
      </c>
      <c r="AH254" s="124">
        <f>SUMPRODUCT(($AH$3=المنصرف!$E$3:$E$717)*1,('بيان العهد والتسويات'!$C254=المنصرف!$C$3:$C$717)*1,المنصرف!$G$3:$G$717)</f>
        <v>0</v>
      </c>
      <c r="AI254" s="123">
        <f>SUMPRODUCT(($AH$3=المنصرف!$E$3:$E$717)*1,('بيان العهد والتسويات'!$C254=المنصرف!$C$3:$C$717)*1,المنصرف!$J$3:$J$717)</f>
        <v>0</v>
      </c>
      <c r="AJ254" s="145">
        <f>SUMPRODUCT((AJ$3=المنصرف!$E$3:$E$717)*1,('بيان العهد والتسويات'!$C254=المنصرف!$C$3:$C$717)*1,المنصرف!$G$3:$G$717)</f>
        <v>0</v>
      </c>
      <c r="AK254" s="145">
        <f>SUMPRODUCT((AJ$3=المنصرف!$E$3:$E$717)*1,('بيان العهد والتسويات'!$C254=المنصرف!$C$3:$C$717)*1,المنصرف!$J$3:$J$717)</f>
        <v>0</v>
      </c>
      <c r="AL254" s="161">
        <f>SUMPRODUCT((AL$3=المنصرف!$E$3:$E$717)*1,('بيان العهد والتسويات'!$C254=المنصرف!$C$3:$C$717)*1,المنصرف!$G$3:$G$717)</f>
        <v>0</v>
      </c>
      <c r="AM254" s="161">
        <f>SUMPRODUCT((AL$3=المنصرف!$E$3:$E$717)*1,('بيان العهد والتسويات'!$C254=المنصرف!$C$3:$C$717)*1,المنصرف!$J$3:$J$717)</f>
        <v>0</v>
      </c>
      <c r="AN254" s="160">
        <f>SUMPRODUCT((AN$3=المنصرف!$E$3:$E$717)*1,('بيان العهد والتسويات'!$C254=المنصرف!$C$3:$C$717)*1,المنصرف!$G$3:$G$717)</f>
        <v>0</v>
      </c>
      <c r="AO254" s="160">
        <f>SUMPRODUCT((AN$3=المنصرف!$E$3:$E$717)*1,('بيان العهد والتسويات'!$C254=المنصرف!$C$3:$C$717)*1,المنصرف!$J$3:$J$717)</f>
        <v>0</v>
      </c>
      <c r="AP254" s="160">
        <f>SUMPRODUCT((AP$3=المنصرف!$E$3:$E$717)*1,('بيان العهد والتسويات'!$C254=المنصرف!$C$3:$C$717)*1,المنصرف!$G$3:$G$717)</f>
        <v>0</v>
      </c>
      <c r="AQ254" s="160">
        <f>SUMPRODUCT((AP$3=المنصرف!$E$3:$E$717)*1,('بيان العهد والتسويات'!$C254=المنصرف!$C$3:$C$717)*1,المنصرف!$J$3:$J$717)</f>
        <v>0</v>
      </c>
      <c r="AR254" s="160">
        <f>SUMPRODUCT((AR$3=المنصرف!$E$3:$E$717)*1,('بيان العهد والتسويات'!$C254=المنصرف!$C$3:$C$717)*1,المنصرف!$G$3:$G$717)</f>
        <v>0</v>
      </c>
      <c r="AS254" s="160">
        <f>SUMPRODUCT((AR$3=المنصرف!$E$3:$E$717)*1,('بيان العهد والتسويات'!$C254=المنصرف!$C$3:$C$717)*1,المنصرف!$J$3:$J$717)</f>
        <v>0</v>
      </c>
      <c r="AT254" s="160">
        <f>SUMPRODUCT((AT$3=المنصرف!$E$3:$E$717)*1,('بيان العهد والتسويات'!$C254=المنصرف!$C$3:$C$717)*1,المنصرف!$G$3:$G$717)</f>
        <v>0</v>
      </c>
      <c r="AU254" s="160">
        <f>SUMPRODUCT((AT$3=المنصرف!$E$3:$E$717)*1,('بيان العهد والتسويات'!$C254=المنصرف!$C$3:$C$717)*1,المنصرف!$J$3:$J$717)</f>
        <v>0</v>
      </c>
      <c r="AV254" s="160">
        <f>SUMPRODUCT((AV$3=المنصرف!$E$3:$E$717)*1,('بيان العهد والتسويات'!$C254=المنصرف!$C$3:$C$717)*1,المنصرف!$G$3:$G$717)</f>
        <v>0</v>
      </c>
      <c r="AW254" s="160">
        <f>SUMPRODUCT((AV$3=المنصرف!$E$3:$E$717)*1,('بيان العهد والتسويات'!$C254=المنصرف!$C$3:$C$717)*1,المنصرف!$J$3:$J$717)</f>
        <v>0</v>
      </c>
      <c r="AX254" s="160">
        <f>SUMPRODUCT((AX$3=المنصرف!$E$3:$E$717)*1,('بيان العهد والتسويات'!$C254=المنصرف!$C$3:$C$717)*1,المنصرف!$G$3:$G$717)</f>
        <v>0</v>
      </c>
      <c r="AY254" s="160">
        <f>SUMPRODUCT((AX$3=المنصرف!$E$3:$E$717)*1,('بيان العهد والتسويات'!$C254=المنصرف!$C$3:$C$717)*1,المنصرف!$J$3:$J$717)</f>
        <v>0</v>
      </c>
      <c r="AZ254" s="160">
        <f>SUMPRODUCT((AZ$3=المنصرف!$E$3:$E$717)*1,('بيان العهد والتسويات'!$C254=المنصرف!$C$3:$C$717)*1,المنصرف!$G$3:$G$717)</f>
        <v>0</v>
      </c>
      <c r="BA254" s="160">
        <f>SUMPRODUCT((AZ$3=المنصرف!$E$3:$E$717)*1,('بيان العهد والتسويات'!$C254=المنصرف!$C$3:$C$717)*1,المنصرف!$J$3:$J$717)</f>
        <v>0</v>
      </c>
      <c r="BB254" s="160">
        <f>SUMPRODUCT((BB$3=المنصرف!$E$3:$E$717)*1,('بيان العهد والتسويات'!$C254=المنصرف!$C$3:$C$717)*1,المنصرف!$G$3:$G$717)</f>
        <v>0</v>
      </c>
      <c r="BC254" s="160">
        <f>SUMPRODUCT((BB$3=المنصرف!$E$3:$E$717)*1,('بيان العهد والتسويات'!$C254=المنصرف!$C$3:$C$717)*1,المنصرف!$J$3:$J$717)</f>
        <v>0</v>
      </c>
      <c r="BD254" s="160">
        <f>SUMPRODUCT((BD$3=المنصرف!$E$3:$E$717)*1,('بيان العهد والتسويات'!$C254=المنصرف!$C$3:$C$717)*1,المنصرف!$G$3:$G$717)</f>
        <v>0</v>
      </c>
      <c r="BE254" s="160">
        <f>SUMPRODUCT((BD$3=المنصرف!$E$3:$E$717)*1,('بيان العهد والتسويات'!$C254=المنصرف!$C$3:$C$717)*1,المنصرف!$J$3:$J$717)</f>
        <v>0</v>
      </c>
      <c r="BF254" s="160">
        <f>SUMPRODUCT((BF$3=المنصرف!$E$3:$E$717)*1,('بيان العهد والتسويات'!$C254=المنصرف!$C$3:$C$717)*1,المنصرف!$G$3:$G$717)</f>
        <v>0</v>
      </c>
      <c r="BG254" s="160">
        <f>SUMPRODUCT((BF$3=المنصرف!$E$3:$E$717)*1,('بيان العهد والتسويات'!$C254=المنصرف!$C$3:$C$717)*1,المنصرف!$J$3:$J$717)</f>
        <v>0</v>
      </c>
      <c r="BH254" s="160">
        <f>SUMPRODUCT((BH$3=المنصرف!$E$3:$E$717)*1,('بيان العهد والتسويات'!$C254=المنصرف!$C$3:$C$717)*1,المنصرف!$G$3:$G$717)</f>
        <v>0</v>
      </c>
      <c r="BI254" s="160">
        <f>SUMPRODUCT((BH$3=المنصرف!$E$3:$E$717)*1,('بيان العهد والتسويات'!$C254=المنصرف!$C$3:$C$717)*1,المنصرف!$J$3:$J$717)</f>
        <v>0</v>
      </c>
      <c r="BJ254" s="160">
        <f>SUMPRODUCT((BJ$3=المنصرف!$E$3:$E$717)*1,('بيان العهد والتسويات'!$C254=المنصرف!$C$3:$C$717)*1,المنصرف!$G$3:$G$717)</f>
        <v>0</v>
      </c>
      <c r="BK254" s="160">
        <f>SUMPRODUCT((BJ$3=المنصرف!$E$3:$E$717)*1,('بيان العهد والتسويات'!$C254=المنصرف!$C$3:$C$717)*1,المنصرف!$J$3:$J$717)</f>
        <v>0</v>
      </c>
      <c r="BL254" s="160">
        <f>SUMPRODUCT((BL$3=المنصرف!$E$3:$E$717)*1,('بيان العهد والتسويات'!$C254=المنصرف!$C$3:$C$717)*1,المنصرف!$G$3:$G$717)</f>
        <v>0</v>
      </c>
      <c r="BM254" s="160">
        <f>SUMPRODUCT((BL$3=المنصرف!$E$3:$E$717)*1,('بيان العهد والتسويات'!$C254=المنصرف!$C$3:$C$717)*1,المنصرف!$J$3:$J$717)</f>
        <v>0</v>
      </c>
      <c r="BN254" s="160">
        <f>SUMPRODUCT((BN$3=المنصرف!$E$3:$E$717)*1,('بيان العهد والتسويات'!$C254=المنصرف!$C$3:$C$717)*1,المنصرف!$G$3:$G$717)</f>
        <v>0</v>
      </c>
      <c r="BO254" s="160">
        <f>SUMPRODUCT((BN$3=المنصرف!$E$3:$E$717)*1,('بيان العهد والتسويات'!$C254=المنصرف!$C$3:$C$717)*1,المنصرف!$J$3:$J$717)</f>
        <v>0</v>
      </c>
      <c r="BP254" s="160">
        <f>SUMPRODUCT((BP$3=المنصرف!$E$3:$E$717)*1,('بيان العهد والتسويات'!$C254=المنصرف!$C$3:$C$717)*1,المنصرف!$G$3:$G$717)</f>
        <v>0</v>
      </c>
      <c r="BQ254" s="160">
        <f>SUMPRODUCT((BP$3=المنصرف!$E$3:$E$717)*1,('بيان العهد والتسويات'!$C254=المنصرف!$C$3:$C$717)*1,المنصرف!$J$3:$J$717)</f>
        <v>0</v>
      </c>
      <c r="BR254" s="160">
        <f>SUMPRODUCT((BR$3=المنصرف!$E$3:$E$717)*1,('بيان العهد والتسويات'!$C254=المنصرف!$C$3:$C$717)*1,المنصرف!$G$3:$G$717)</f>
        <v>0</v>
      </c>
      <c r="BS254" s="160">
        <f>SUMPRODUCT((BR$3=المنصرف!$E$3:$E$717)*1,('بيان العهد والتسويات'!$C254=المنصرف!$C$3:$C$717)*1,المنصرف!$J$3:$J$717)</f>
        <v>0</v>
      </c>
      <c r="BT254" s="160">
        <f>SUMPRODUCT((BT$3=المنصرف!$E$3:$E$717)*1,('بيان العهد والتسويات'!$C254=المنصرف!$C$3:$C$717)*1,المنصرف!$G$3:$G$717)</f>
        <v>0</v>
      </c>
      <c r="BU254" s="160">
        <f>SUMPRODUCT((BT$3=المنصرف!$E$3:$E$717)*1,('بيان العهد والتسويات'!$C254=المنصرف!$C$3:$C$717)*1,المنصرف!$J$3:$J$717)</f>
        <v>0</v>
      </c>
      <c r="BV254" s="160">
        <f>SUMPRODUCT((BV$3=المنصرف!$E$3:$E$717)*1,('بيان العهد والتسويات'!$C254=المنصرف!$C$3:$C$717)*1,المنصرف!$G$3:$G$717)</f>
        <v>0</v>
      </c>
      <c r="BW254" s="160">
        <f>SUMPRODUCT((BV$3=المنصرف!$E$3:$E$717)*1,('بيان العهد والتسويات'!$C254=المنصرف!$C$3:$C$717)*1,المنصرف!$J$3:$J$717)</f>
        <v>0</v>
      </c>
      <c r="BX254" s="160">
        <f>SUMPRODUCT((BX$3=المنصرف!$E$3:$E$717)*1,('بيان العهد والتسويات'!$C254=المنصرف!$C$3:$C$717)*1,المنصرف!$G$3:$G$717)</f>
        <v>0</v>
      </c>
      <c r="BY254" s="160">
        <f>SUMPRODUCT((BX$3=المنصرف!$E$3:$E$717)*1,('بيان العهد والتسويات'!$C254=المنصرف!$C$3:$C$717)*1,المنصرف!$J$3:$J$717)</f>
        <v>0</v>
      </c>
      <c r="BZ254" s="160">
        <f>SUMPRODUCT((BZ$3=المنصرف!$E$3:$E$717)*1,('بيان العهد والتسويات'!$C254=المنصرف!$C$3:$C$717)*1,المنصرف!$G$3:$G$717)</f>
        <v>0</v>
      </c>
      <c r="CA254" s="160">
        <f>SUMPRODUCT((BZ$3=المنصرف!$E$3:$E$717)*1,('بيان العهد والتسويات'!$C254=المنصرف!$C$3:$C$717)*1,المنصرف!$J$3:$J$717)</f>
        <v>0</v>
      </c>
      <c r="CB254" s="160">
        <f>SUMPRODUCT((CB$3=المنصرف!$E$3:$E$717)*1,('بيان العهد والتسويات'!$C254=المنصرف!$C$3:$C$717)*1,المنصرف!$G$3:$G$717)</f>
        <v>0</v>
      </c>
      <c r="CC254" s="160">
        <f>SUMPRODUCT((CB$3=المنصرف!$E$3:$E$717)*1,('بيان العهد والتسويات'!$C254=المنصرف!$C$3:$C$717)*1,المنصرف!$J$3:$J$717)</f>
        <v>0</v>
      </c>
      <c r="CD254" s="160">
        <f>SUMPRODUCT((CD$3=المنصرف!$E$3:$E$717)*1,('بيان العهد والتسويات'!$C254=المنصرف!$C$3:$C$717)*1,المنصرف!$G$3:$G$717)</f>
        <v>0</v>
      </c>
      <c r="CE254" s="160">
        <f>SUMPRODUCT((CD$3=المنصرف!$E$3:$E$717)*1,('بيان العهد والتسويات'!$C254=المنصرف!$C$3:$C$717)*1,المنصرف!$J$3:$J$717)</f>
        <v>0</v>
      </c>
      <c r="CF254" s="160">
        <f>SUMPRODUCT((CF$3=المنصرف!$E$3:$E$717)*1,('بيان العهد والتسويات'!$C254=المنصرف!$C$3:$C$717)*1,المنصرف!$G$3:$G$717)</f>
        <v>0</v>
      </c>
      <c r="CG254" s="160">
        <f>SUMPRODUCT((CF$3=المنصرف!$E$3:$E$717)*1,('بيان العهد والتسويات'!$C254=المنصرف!$C$3:$C$717)*1,المنصرف!$J$3:$J$717)</f>
        <v>0</v>
      </c>
      <c r="CH254" s="160">
        <f>SUMPRODUCT((CH$3=المنصرف!$E$3:$E$717)*1,('بيان العهد والتسويات'!$C254=المنصرف!$C$3:$C$717)*1,المنصرف!$G$3:$G$717)</f>
        <v>0</v>
      </c>
      <c r="CI254" s="160">
        <f>SUMPRODUCT((CH$3=المنصرف!$E$3:$E$717)*1,('بيان العهد والتسويات'!$C254=المنصرف!$C$3:$C$717)*1,المنصرف!$J$3:$J$717)</f>
        <v>0</v>
      </c>
      <c r="CJ254" s="160">
        <f>SUMPRODUCT((CJ$3=المنصرف!$E$3:$E$717)*1,('بيان العهد والتسويات'!$C254=المنصرف!$C$3:$C$717)*1,المنصرف!$G$3:$G$717)</f>
        <v>0</v>
      </c>
      <c r="CK254" s="160">
        <f>SUMPRODUCT((CJ$3=المنصرف!$E$3:$E$717)*1,('بيان العهد والتسويات'!$C254=المنصرف!$C$3:$C$717)*1,المنصرف!$J$3:$J$717)</f>
        <v>0</v>
      </c>
      <c r="CL254" s="160">
        <f>SUMPRODUCT((CL$3=المنصرف!$E$3:$E$717)*1,('بيان العهد والتسويات'!$C254=المنصرف!$C$3:$C$717)*1,المنصرف!$G$3:$G$717)</f>
        <v>0</v>
      </c>
      <c r="CM254" s="160">
        <f>SUMPRODUCT((CL$3=المنصرف!$E$3:$E$717)*1,('بيان العهد والتسويات'!$C254=المنصرف!$C$3:$C$717)*1,المنصرف!$J$3:$J$717)</f>
        <v>0</v>
      </c>
      <c r="CN254" s="160">
        <f>SUMPRODUCT((CN$3=المنصرف!$E$3:$E$717)*1,('بيان العهد والتسويات'!$C254=المنصرف!$C$3:$C$717)*1,المنصرف!$G$3:$G$717)</f>
        <v>0</v>
      </c>
      <c r="CO254" s="160">
        <f>SUMPRODUCT((CN$3=المنصرف!$E$3:$E$717)*1,('بيان العهد والتسويات'!$C254=المنصرف!$C$3:$C$717)*1,المنصرف!$J$3:$J$717)</f>
        <v>0</v>
      </c>
      <c r="CP254" s="160">
        <f>SUMPRODUCT((CP$3=المنصرف!$E$3:$E$717)*1,('بيان العهد والتسويات'!$C254=المنصرف!$C$3:$C$717)*1,المنصرف!$G$3:$G$717)</f>
        <v>0</v>
      </c>
      <c r="CQ254" s="160">
        <f>SUMPRODUCT((CP$3=المنصرف!$E$3:$E$717)*1,('بيان العهد والتسويات'!$C254=المنصرف!$C$3:$C$717)*1,المنصرف!$J$3:$J$717)</f>
        <v>0</v>
      </c>
      <c r="CR254" s="160">
        <f>SUMPRODUCT((CR$3=المنصرف!$E$3:$E$717)*1,('بيان العهد والتسويات'!$C254=المنصرف!$C$3:$C$717)*1,المنصرف!$G$3:$G$717)</f>
        <v>0</v>
      </c>
      <c r="CS254" s="160">
        <f>SUMPRODUCT((CR$3=المنصرف!$E$3:$E$717)*1,('بيان العهد والتسويات'!$C254=المنصرف!$C$3:$C$717)*1,المنصرف!$J$3:$J$717)</f>
        <v>0</v>
      </c>
      <c r="CT254" s="160">
        <f>SUMPRODUCT((CT$3=المنصرف!$E$3:$E$717)*1,('بيان العهد والتسويات'!$C254=المنصرف!$C$3:$C$717)*1,المنصرف!$G$3:$G$717)</f>
        <v>0</v>
      </c>
      <c r="CU254" s="160">
        <f>SUMPRODUCT((CT$3=المنصرف!$E$3:$E$717)*1,('بيان العهد والتسويات'!$C254=المنصرف!$C$3:$C$717)*1,المنصرف!$J$3:$J$717)</f>
        <v>0</v>
      </c>
      <c r="CV254" s="160">
        <f>SUMPRODUCT((CV$3=المنصرف!$E$3:$E$717)*1,('بيان العهد والتسويات'!$C254=المنصرف!$C$3:$C$717)*1,المنصرف!$G$3:$G$717)</f>
        <v>0</v>
      </c>
      <c r="CW254" s="160">
        <f>SUMPRODUCT((CV$3=المنصرف!$E$3:$E$717)*1,('بيان العهد والتسويات'!$C254=المنصرف!$C$3:$C$717)*1,المنصرف!$J$3:$J$717)</f>
        <v>0</v>
      </c>
      <c r="CX254" s="160">
        <f>SUMPRODUCT((CX$3=المنصرف!$E$3:$E$717)*1,('بيان العهد والتسويات'!$C254=المنصرف!$C$3:$C$717)*1,المنصرف!$G$3:$G$717)</f>
        <v>0</v>
      </c>
      <c r="CY254" s="160">
        <f>SUMPRODUCT((CX$3=المنصرف!$E$3:$E$717)*1,('بيان العهد والتسويات'!$C254=المنصرف!$C$3:$C$717)*1,المنصرف!$J$3:$J$717)</f>
        <v>0</v>
      </c>
      <c r="CZ254" s="160">
        <f>SUMPRODUCT((CZ$3=المنصرف!$E$3:$E$717)*1,('بيان العهد والتسويات'!$C254=المنصرف!$C$3:$C$717)*1,المنصرف!$G$3:$G$717)</f>
        <v>0</v>
      </c>
      <c r="DA254" s="160">
        <f>SUMPRODUCT((CZ$3=المنصرف!$E$3:$E$717)*1,('بيان العهد والتسويات'!$C254=المنصرف!$C$3:$C$717)*1,المنصرف!$J$3:$J$717)</f>
        <v>0</v>
      </c>
    </row>
    <row r="255" spans="3:105" ht="20.25" x14ac:dyDescent="0.15">
      <c r="C255" s="134">
        <v>46087</v>
      </c>
      <c r="D255" s="121">
        <f>SUMPRODUCT(($D$3=المنصرف!$E$3:$E$717)*1,('بيان العهد والتسويات'!$C255=المنصرف!$C$3:$C$717)*1,المنصرف!$G$3:$G$717)</f>
        <v>0</v>
      </c>
      <c r="E255" s="122">
        <f>SUMPRODUCT(($D$3=المنصرف!$E$3:$E$717)*1,('بيان العهد والتسويات'!$C255=المنصرف!$C$3:$C$717)*1,المنصرف!$J$3:$J$717)</f>
        <v>0</v>
      </c>
      <c r="F255" s="124">
        <f>SUMPRODUCT(($F$3=المنصرف!$E$3:$E$717)*1,('بيان العهد والتسويات'!$C255=المنصرف!$C$3:$C$717)*1,المنصرف!$G$3:$G$717)</f>
        <v>0</v>
      </c>
      <c r="G255" s="123">
        <f>SUMPRODUCT(($F$3=المنصرف!$E$3:$E$717)*1,('بيان العهد والتسويات'!$C255=المنصرف!$C$3:$C$717)*1,المنصرف!$J$3:$J$717)</f>
        <v>0</v>
      </c>
      <c r="H255" s="121">
        <f>SUMPRODUCT(($H$3=المنصرف!$E$3:$E$717)*1,('بيان العهد والتسويات'!$C255=المنصرف!$C$3:$C$717)*1,المنصرف!$G$3:$G$717)</f>
        <v>0</v>
      </c>
      <c r="I255" s="122">
        <f>SUMPRODUCT(($H$3=المنصرف!$E$3:$E$717)*1,('بيان العهد والتسويات'!$C255=المنصرف!$C$3:$C$717)*1,المنصرف!$J$3:$J$717)</f>
        <v>0</v>
      </c>
      <c r="J255" s="124">
        <f>SUMPRODUCT(($J$3=المنصرف!$E$3:$E$717)*1,('بيان العهد والتسويات'!$C255=المنصرف!$C$3:$C$717)*1,المنصرف!$G$3:$G$717)</f>
        <v>0</v>
      </c>
      <c r="K255" s="123">
        <f>SUMPRODUCT(($J$3=المنصرف!$E$3:$E$717)*1,('بيان العهد والتسويات'!$C255=المنصرف!$C$3:$C$717)*1,المنصرف!$J$3:$J$717)</f>
        <v>0</v>
      </c>
      <c r="L255" s="121">
        <f>SUMPRODUCT(($L$3=المنصرف!$E$3:$E$717)*1,('بيان العهد والتسويات'!$C255=المنصرف!$C$3:$C$717)*1,المنصرف!$G$3:$G$717)</f>
        <v>0</v>
      </c>
      <c r="M255" s="122">
        <f>SUMPRODUCT(($L$3=المنصرف!$E$3:$E$717)*1,('بيان العهد والتسويات'!$C255=المنصرف!$C$3:$C$717)*1,المنصرف!$J$3:$J$717)</f>
        <v>0</v>
      </c>
      <c r="N255" s="124">
        <f>SUMPRODUCT(($N$3=المنصرف!$E$3:$E$717)*1,('بيان العهد والتسويات'!$C255=المنصرف!$C$3:$C$717)*1,المنصرف!$G$3:$G$717)</f>
        <v>0</v>
      </c>
      <c r="O255" s="123">
        <f>SUMPRODUCT(($N$3=المنصرف!$E$3:$E$717)*1,('بيان العهد والتسويات'!$C255=المنصرف!$C$3:$C$717)*1,المنصرف!$J$3:$J$717)</f>
        <v>0</v>
      </c>
      <c r="P255" s="121">
        <f>SUMPRODUCT(($P$3=المنصرف!$E$3:$E$717)*1,('بيان العهد والتسويات'!$C255=المنصرف!$C$3:$C$717)*1,المنصرف!$G$3:$G$717)</f>
        <v>0</v>
      </c>
      <c r="Q255" s="122">
        <f>SUMPRODUCT(($P$3=المنصرف!$E$3:$E$717)*1,('بيان العهد والتسويات'!$C255=المنصرف!$C$3:$C$717)*1,المنصرف!$J$3:$J$717)</f>
        <v>0</v>
      </c>
      <c r="R255" s="124">
        <f>SUMPRODUCT(($R$3=المنصرف!$E$3:$E$717)*1,('بيان العهد والتسويات'!$C255=المنصرف!$C$3:$C$717)*1,المنصرف!$G$3:$G$717)</f>
        <v>0</v>
      </c>
      <c r="S255" s="123">
        <f>SUMPRODUCT(($R$3=المنصرف!$E$3:$E$717)*1,('بيان العهد والتسويات'!$C255=المنصرف!$C$3:$C$717)*1,المنصرف!$J$3:$J$717)</f>
        <v>0</v>
      </c>
      <c r="T255" s="121">
        <f>SUMPRODUCT(($T$3=المنصرف!$E$3:$E$717)*1,('بيان العهد والتسويات'!$C255=المنصرف!$C$3:$C$717)*1,المنصرف!$G$3:$G$717)</f>
        <v>0</v>
      </c>
      <c r="U255" s="122">
        <f>SUMPRODUCT(($T$3=المنصرف!$E$3:$E$717)*1,('بيان العهد والتسويات'!$C255=المنصرف!$C$3:$C$717)*1,المنصرف!$J$3:$J$717)</f>
        <v>0</v>
      </c>
      <c r="V255" s="124">
        <f>SUMPRODUCT(($V$3=المنصرف!$E$3:$E$717)*1,('بيان العهد والتسويات'!$C255=المنصرف!$C$3:$C$717)*1,المنصرف!$G$3:$G$717)</f>
        <v>0</v>
      </c>
      <c r="W255" s="123">
        <f>SUMPRODUCT(($V$3=المنصرف!$E$3:$E$717)*1,('بيان العهد والتسويات'!$C255=المنصرف!$C$3:$C$717)*1,المنصرف!$J$3:$J$717)</f>
        <v>0</v>
      </c>
      <c r="X255" s="121">
        <f>SUMPRODUCT(($X$3=المنصرف!$E$3:$E$717)*1,('بيان العهد والتسويات'!$C255=المنصرف!$C$3:$C$717)*1,المنصرف!$G$3:$G$717)</f>
        <v>0</v>
      </c>
      <c r="Y255" s="122">
        <f>SUMPRODUCT(($X$3=المنصرف!$E$3:$E$717)*1,('بيان العهد والتسويات'!$C255=المنصرف!$C$3:$C$717)*1,المنصرف!$J$3:$J$717)</f>
        <v>0</v>
      </c>
      <c r="Z255" s="124">
        <f>SUMPRODUCT(($Z$3=المنصرف!$E$3:$E$717)*1,('بيان العهد والتسويات'!$C255=المنصرف!$C$3:$C$717)*1,المنصرف!$G$3:$G$717)</f>
        <v>0</v>
      </c>
      <c r="AA255" s="123">
        <f>SUMPRODUCT(($Z$3=المنصرف!$E$3:$E$717)*1,('بيان العهد والتسويات'!$C255=المنصرف!$C$3:$C$717)*1,المنصرف!$J$3:$J$717)</f>
        <v>0</v>
      </c>
      <c r="AB255" s="121">
        <f>SUMPRODUCT(($AB$3=المنصرف!$E$3:$E$717)*1,('بيان العهد والتسويات'!$C255=المنصرف!$C$3:$C$717)*1,المنصرف!$G$3:$G$717)</f>
        <v>0</v>
      </c>
      <c r="AC255" s="122">
        <f>SUMPRODUCT(($AB$3=المنصرف!$E$3:$E$717)*1,('بيان العهد والتسويات'!$C255=المنصرف!$C$3:$C$717)*1,المنصرف!$J$3:$J$717)</f>
        <v>0</v>
      </c>
      <c r="AD255" s="124">
        <f>SUMPRODUCT(($AD$3=المنصرف!$E$3:$E$717)*1,('بيان العهد والتسويات'!$C255=المنصرف!$C$3:$C$717)*1,المنصرف!$G$3:$G$717)</f>
        <v>0</v>
      </c>
      <c r="AE255" s="123">
        <f>SUMPRODUCT(($AD$3=المنصرف!$E$3:$E$717)*1,('بيان العهد والتسويات'!$C255=المنصرف!$C$3:$C$717)*1,المنصرف!$J$3:$J$717)</f>
        <v>0</v>
      </c>
      <c r="AF255" s="121">
        <f>SUMPRODUCT(($AF$3=المنصرف!$E$3:$E$717)*1,('بيان العهد والتسويات'!$C255=المنصرف!$C$3:$C$717)*1,المنصرف!$G$3:$G$717)</f>
        <v>0</v>
      </c>
      <c r="AG255" s="122">
        <f>SUMPRODUCT(($AF$3=المنصرف!$E$3:$E$717)*1,('بيان العهد والتسويات'!$C255=المنصرف!$C$3:$C$717)*1,المنصرف!$J$3:$J$717)</f>
        <v>0</v>
      </c>
      <c r="AH255" s="124">
        <f>SUMPRODUCT(($AH$3=المنصرف!$E$3:$E$717)*1,('بيان العهد والتسويات'!$C255=المنصرف!$C$3:$C$717)*1,المنصرف!$G$3:$G$717)</f>
        <v>0</v>
      </c>
      <c r="AI255" s="123">
        <f>SUMPRODUCT(($AH$3=المنصرف!$E$3:$E$717)*1,('بيان العهد والتسويات'!$C255=المنصرف!$C$3:$C$717)*1,المنصرف!$J$3:$J$717)</f>
        <v>0</v>
      </c>
      <c r="AJ255" s="145">
        <f>SUMPRODUCT((AJ$3=المنصرف!$E$3:$E$717)*1,('بيان العهد والتسويات'!$C255=المنصرف!$C$3:$C$717)*1,المنصرف!$G$3:$G$717)</f>
        <v>0</v>
      </c>
      <c r="AK255" s="145">
        <f>SUMPRODUCT((AJ$3=المنصرف!$E$3:$E$717)*1,('بيان العهد والتسويات'!$C255=المنصرف!$C$3:$C$717)*1,المنصرف!$J$3:$J$717)</f>
        <v>0</v>
      </c>
      <c r="AL255" s="161">
        <f>SUMPRODUCT((AL$3=المنصرف!$E$3:$E$717)*1,('بيان العهد والتسويات'!$C255=المنصرف!$C$3:$C$717)*1,المنصرف!$G$3:$G$717)</f>
        <v>0</v>
      </c>
      <c r="AM255" s="161">
        <f>SUMPRODUCT((AL$3=المنصرف!$E$3:$E$717)*1,('بيان العهد والتسويات'!$C255=المنصرف!$C$3:$C$717)*1,المنصرف!$J$3:$J$717)</f>
        <v>0</v>
      </c>
      <c r="AN255" s="160">
        <f>SUMPRODUCT((AN$3=المنصرف!$E$3:$E$717)*1,('بيان العهد والتسويات'!$C255=المنصرف!$C$3:$C$717)*1,المنصرف!$G$3:$G$717)</f>
        <v>0</v>
      </c>
      <c r="AO255" s="160">
        <f>SUMPRODUCT((AN$3=المنصرف!$E$3:$E$717)*1,('بيان العهد والتسويات'!$C255=المنصرف!$C$3:$C$717)*1,المنصرف!$J$3:$J$717)</f>
        <v>0</v>
      </c>
      <c r="AP255" s="160">
        <f>SUMPRODUCT((AP$3=المنصرف!$E$3:$E$717)*1,('بيان العهد والتسويات'!$C255=المنصرف!$C$3:$C$717)*1,المنصرف!$G$3:$G$717)</f>
        <v>0</v>
      </c>
      <c r="AQ255" s="160">
        <f>SUMPRODUCT((AP$3=المنصرف!$E$3:$E$717)*1,('بيان العهد والتسويات'!$C255=المنصرف!$C$3:$C$717)*1,المنصرف!$J$3:$J$717)</f>
        <v>0</v>
      </c>
      <c r="AR255" s="160">
        <f>SUMPRODUCT((AR$3=المنصرف!$E$3:$E$717)*1,('بيان العهد والتسويات'!$C255=المنصرف!$C$3:$C$717)*1,المنصرف!$G$3:$G$717)</f>
        <v>0</v>
      </c>
      <c r="AS255" s="160">
        <f>SUMPRODUCT((AR$3=المنصرف!$E$3:$E$717)*1,('بيان العهد والتسويات'!$C255=المنصرف!$C$3:$C$717)*1,المنصرف!$J$3:$J$717)</f>
        <v>0</v>
      </c>
      <c r="AT255" s="160">
        <f>SUMPRODUCT((AT$3=المنصرف!$E$3:$E$717)*1,('بيان العهد والتسويات'!$C255=المنصرف!$C$3:$C$717)*1,المنصرف!$G$3:$G$717)</f>
        <v>0</v>
      </c>
      <c r="AU255" s="160">
        <f>SUMPRODUCT((AT$3=المنصرف!$E$3:$E$717)*1,('بيان العهد والتسويات'!$C255=المنصرف!$C$3:$C$717)*1,المنصرف!$J$3:$J$717)</f>
        <v>0</v>
      </c>
      <c r="AV255" s="160">
        <f>SUMPRODUCT((AV$3=المنصرف!$E$3:$E$717)*1,('بيان العهد والتسويات'!$C255=المنصرف!$C$3:$C$717)*1,المنصرف!$G$3:$G$717)</f>
        <v>0</v>
      </c>
      <c r="AW255" s="160">
        <f>SUMPRODUCT((AV$3=المنصرف!$E$3:$E$717)*1,('بيان العهد والتسويات'!$C255=المنصرف!$C$3:$C$717)*1,المنصرف!$J$3:$J$717)</f>
        <v>0</v>
      </c>
      <c r="AX255" s="160">
        <f>SUMPRODUCT((AX$3=المنصرف!$E$3:$E$717)*1,('بيان العهد والتسويات'!$C255=المنصرف!$C$3:$C$717)*1,المنصرف!$G$3:$G$717)</f>
        <v>0</v>
      </c>
      <c r="AY255" s="160">
        <f>SUMPRODUCT((AX$3=المنصرف!$E$3:$E$717)*1,('بيان العهد والتسويات'!$C255=المنصرف!$C$3:$C$717)*1,المنصرف!$J$3:$J$717)</f>
        <v>0</v>
      </c>
      <c r="AZ255" s="160">
        <f>SUMPRODUCT((AZ$3=المنصرف!$E$3:$E$717)*1,('بيان العهد والتسويات'!$C255=المنصرف!$C$3:$C$717)*1,المنصرف!$G$3:$G$717)</f>
        <v>0</v>
      </c>
      <c r="BA255" s="160">
        <f>SUMPRODUCT((AZ$3=المنصرف!$E$3:$E$717)*1,('بيان العهد والتسويات'!$C255=المنصرف!$C$3:$C$717)*1,المنصرف!$J$3:$J$717)</f>
        <v>0</v>
      </c>
      <c r="BB255" s="160">
        <f>SUMPRODUCT((BB$3=المنصرف!$E$3:$E$717)*1,('بيان العهد والتسويات'!$C255=المنصرف!$C$3:$C$717)*1,المنصرف!$G$3:$G$717)</f>
        <v>0</v>
      </c>
      <c r="BC255" s="160">
        <f>SUMPRODUCT((BB$3=المنصرف!$E$3:$E$717)*1,('بيان العهد والتسويات'!$C255=المنصرف!$C$3:$C$717)*1,المنصرف!$J$3:$J$717)</f>
        <v>0</v>
      </c>
      <c r="BD255" s="160">
        <f>SUMPRODUCT((BD$3=المنصرف!$E$3:$E$717)*1,('بيان العهد والتسويات'!$C255=المنصرف!$C$3:$C$717)*1,المنصرف!$G$3:$G$717)</f>
        <v>0</v>
      </c>
      <c r="BE255" s="160">
        <f>SUMPRODUCT((BD$3=المنصرف!$E$3:$E$717)*1,('بيان العهد والتسويات'!$C255=المنصرف!$C$3:$C$717)*1,المنصرف!$J$3:$J$717)</f>
        <v>0</v>
      </c>
      <c r="BF255" s="160">
        <f>SUMPRODUCT((BF$3=المنصرف!$E$3:$E$717)*1,('بيان العهد والتسويات'!$C255=المنصرف!$C$3:$C$717)*1,المنصرف!$G$3:$G$717)</f>
        <v>0</v>
      </c>
      <c r="BG255" s="160">
        <f>SUMPRODUCT((BF$3=المنصرف!$E$3:$E$717)*1,('بيان العهد والتسويات'!$C255=المنصرف!$C$3:$C$717)*1,المنصرف!$J$3:$J$717)</f>
        <v>0</v>
      </c>
      <c r="BH255" s="160">
        <f>SUMPRODUCT((BH$3=المنصرف!$E$3:$E$717)*1,('بيان العهد والتسويات'!$C255=المنصرف!$C$3:$C$717)*1,المنصرف!$G$3:$G$717)</f>
        <v>0</v>
      </c>
      <c r="BI255" s="160">
        <f>SUMPRODUCT((BH$3=المنصرف!$E$3:$E$717)*1,('بيان العهد والتسويات'!$C255=المنصرف!$C$3:$C$717)*1,المنصرف!$J$3:$J$717)</f>
        <v>0</v>
      </c>
      <c r="BJ255" s="160">
        <f>SUMPRODUCT((BJ$3=المنصرف!$E$3:$E$717)*1,('بيان العهد والتسويات'!$C255=المنصرف!$C$3:$C$717)*1,المنصرف!$G$3:$G$717)</f>
        <v>0</v>
      </c>
      <c r="BK255" s="160">
        <f>SUMPRODUCT((BJ$3=المنصرف!$E$3:$E$717)*1,('بيان العهد والتسويات'!$C255=المنصرف!$C$3:$C$717)*1,المنصرف!$J$3:$J$717)</f>
        <v>0</v>
      </c>
      <c r="BL255" s="160">
        <f>SUMPRODUCT((BL$3=المنصرف!$E$3:$E$717)*1,('بيان العهد والتسويات'!$C255=المنصرف!$C$3:$C$717)*1,المنصرف!$G$3:$G$717)</f>
        <v>0</v>
      </c>
      <c r="BM255" s="160">
        <f>SUMPRODUCT((BL$3=المنصرف!$E$3:$E$717)*1,('بيان العهد والتسويات'!$C255=المنصرف!$C$3:$C$717)*1,المنصرف!$J$3:$J$717)</f>
        <v>0</v>
      </c>
      <c r="BN255" s="160">
        <f>SUMPRODUCT((BN$3=المنصرف!$E$3:$E$717)*1,('بيان العهد والتسويات'!$C255=المنصرف!$C$3:$C$717)*1,المنصرف!$G$3:$G$717)</f>
        <v>0</v>
      </c>
      <c r="BO255" s="160">
        <f>SUMPRODUCT((BN$3=المنصرف!$E$3:$E$717)*1,('بيان العهد والتسويات'!$C255=المنصرف!$C$3:$C$717)*1,المنصرف!$J$3:$J$717)</f>
        <v>0</v>
      </c>
      <c r="BP255" s="160">
        <f>SUMPRODUCT((BP$3=المنصرف!$E$3:$E$717)*1,('بيان العهد والتسويات'!$C255=المنصرف!$C$3:$C$717)*1,المنصرف!$G$3:$G$717)</f>
        <v>0</v>
      </c>
      <c r="BQ255" s="160">
        <f>SUMPRODUCT((BP$3=المنصرف!$E$3:$E$717)*1,('بيان العهد والتسويات'!$C255=المنصرف!$C$3:$C$717)*1,المنصرف!$J$3:$J$717)</f>
        <v>0</v>
      </c>
      <c r="BR255" s="160">
        <f>SUMPRODUCT((BR$3=المنصرف!$E$3:$E$717)*1,('بيان العهد والتسويات'!$C255=المنصرف!$C$3:$C$717)*1,المنصرف!$G$3:$G$717)</f>
        <v>0</v>
      </c>
      <c r="BS255" s="160">
        <f>SUMPRODUCT((BR$3=المنصرف!$E$3:$E$717)*1,('بيان العهد والتسويات'!$C255=المنصرف!$C$3:$C$717)*1,المنصرف!$J$3:$J$717)</f>
        <v>0</v>
      </c>
      <c r="BT255" s="160">
        <f>SUMPRODUCT((BT$3=المنصرف!$E$3:$E$717)*1,('بيان العهد والتسويات'!$C255=المنصرف!$C$3:$C$717)*1,المنصرف!$G$3:$G$717)</f>
        <v>0</v>
      </c>
      <c r="BU255" s="160">
        <f>SUMPRODUCT((BT$3=المنصرف!$E$3:$E$717)*1,('بيان العهد والتسويات'!$C255=المنصرف!$C$3:$C$717)*1,المنصرف!$J$3:$J$717)</f>
        <v>0</v>
      </c>
      <c r="BV255" s="160">
        <f>SUMPRODUCT((BV$3=المنصرف!$E$3:$E$717)*1,('بيان العهد والتسويات'!$C255=المنصرف!$C$3:$C$717)*1,المنصرف!$G$3:$G$717)</f>
        <v>0</v>
      </c>
      <c r="BW255" s="160">
        <f>SUMPRODUCT((BV$3=المنصرف!$E$3:$E$717)*1,('بيان العهد والتسويات'!$C255=المنصرف!$C$3:$C$717)*1,المنصرف!$J$3:$J$717)</f>
        <v>0</v>
      </c>
      <c r="BX255" s="160">
        <f>SUMPRODUCT((BX$3=المنصرف!$E$3:$E$717)*1,('بيان العهد والتسويات'!$C255=المنصرف!$C$3:$C$717)*1,المنصرف!$G$3:$G$717)</f>
        <v>0</v>
      </c>
      <c r="BY255" s="160">
        <f>SUMPRODUCT((BX$3=المنصرف!$E$3:$E$717)*1,('بيان العهد والتسويات'!$C255=المنصرف!$C$3:$C$717)*1,المنصرف!$J$3:$J$717)</f>
        <v>0</v>
      </c>
      <c r="BZ255" s="160">
        <f>SUMPRODUCT((BZ$3=المنصرف!$E$3:$E$717)*1,('بيان العهد والتسويات'!$C255=المنصرف!$C$3:$C$717)*1,المنصرف!$G$3:$G$717)</f>
        <v>0</v>
      </c>
      <c r="CA255" s="160">
        <f>SUMPRODUCT((BZ$3=المنصرف!$E$3:$E$717)*1,('بيان العهد والتسويات'!$C255=المنصرف!$C$3:$C$717)*1,المنصرف!$J$3:$J$717)</f>
        <v>0</v>
      </c>
      <c r="CB255" s="160">
        <f>SUMPRODUCT((CB$3=المنصرف!$E$3:$E$717)*1,('بيان العهد والتسويات'!$C255=المنصرف!$C$3:$C$717)*1,المنصرف!$G$3:$G$717)</f>
        <v>0</v>
      </c>
      <c r="CC255" s="160">
        <f>SUMPRODUCT((CB$3=المنصرف!$E$3:$E$717)*1,('بيان العهد والتسويات'!$C255=المنصرف!$C$3:$C$717)*1,المنصرف!$J$3:$J$717)</f>
        <v>0</v>
      </c>
      <c r="CD255" s="160">
        <f>SUMPRODUCT((CD$3=المنصرف!$E$3:$E$717)*1,('بيان العهد والتسويات'!$C255=المنصرف!$C$3:$C$717)*1,المنصرف!$G$3:$G$717)</f>
        <v>0</v>
      </c>
      <c r="CE255" s="160">
        <f>SUMPRODUCT((CD$3=المنصرف!$E$3:$E$717)*1,('بيان العهد والتسويات'!$C255=المنصرف!$C$3:$C$717)*1,المنصرف!$J$3:$J$717)</f>
        <v>0</v>
      </c>
      <c r="CF255" s="160">
        <f>SUMPRODUCT((CF$3=المنصرف!$E$3:$E$717)*1,('بيان العهد والتسويات'!$C255=المنصرف!$C$3:$C$717)*1,المنصرف!$G$3:$G$717)</f>
        <v>0</v>
      </c>
      <c r="CG255" s="160">
        <f>SUMPRODUCT((CF$3=المنصرف!$E$3:$E$717)*1,('بيان العهد والتسويات'!$C255=المنصرف!$C$3:$C$717)*1,المنصرف!$J$3:$J$717)</f>
        <v>0</v>
      </c>
      <c r="CH255" s="160">
        <f>SUMPRODUCT((CH$3=المنصرف!$E$3:$E$717)*1,('بيان العهد والتسويات'!$C255=المنصرف!$C$3:$C$717)*1,المنصرف!$G$3:$G$717)</f>
        <v>0</v>
      </c>
      <c r="CI255" s="160">
        <f>SUMPRODUCT((CH$3=المنصرف!$E$3:$E$717)*1,('بيان العهد والتسويات'!$C255=المنصرف!$C$3:$C$717)*1,المنصرف!$J$3:$J$717)</f>
        <v>0</v>
      </c>
      <c r="CJ255" s="160">
        <f>SUMPRODUCT((CJ$3=المنصرف!$E$3:$E$717)*1,('بيان العهد والتسويات'!$C255=المنصرف!$C$3:$C$717)*1,المنصرف!$G$3:$G$717)</f>
        <v>0</v>
      </c>
      <c r="CK255" s="160">
        <f>SUMPRODUCT((CJ$3=المنصرف!$E$3:$E$717)*1,('بيان العهد والتسويات'!$C255=المنصرف!$C$3:$C$717)*1,المنصرف!$J$3:$J$717)</f>
        <v>0</v>
      </c>
      <c r="CL255" s="160">
        <f>SUMPRODUCT((CL$3=المنصرف!$E$3:$E$717)*1,('بيان العهد والتسويات'!$C255=المنصرف!$C$3:$C$717)*1,المنصرف!$G$3:$G$717)</f>
        <v>0</v>
      </c>
      <c r="CM255" s="160">
        <f>SUMPRODUCT((CL$3=المنصرف!$E$3:$E$717)*1,('بيان العهد والتسويات'!$C255=المنصرف!$C$3:$C$717)*1,المنصرف!$J$3:$J$717)</f>
        <v>0</v>
      </c>
      <c r="CN255" s="160">
        <f>SUMPRODUCT((CN$3=المنصرف!$E$3:$E$717)*1,('بيان العهد والتسويات'!$C255=المنصرف!$C$3:$C$717)*1,المنصرف!$G$3:$G$717)</f>
        <v>0</v>
      </c>
      <c r="CO255" s="160">
        <f>SUMPRODUCT((CN$3=المنصرف!$E$3:$E$717)*1,('بيان العهد والتسويات'!$C255=المنصرف!$C$3:$C$717)*1,المنصرف!$J$3:$J$717)</f>
        <v>0</v>
      </c>
      <c r="CP255" s="160">
        <f>SUMPRODUCT((CP$3=المنصرف!$E$3:$E$717)*1,('بيان العهد والتسويات'!$C255=المنصرف!$C$3:$C$717)*1,المنصرف!$G$3:$G$717)</f>
        <v>0</v>
      </c>
      <c r="CQ255" s="160">
        <f>SUMPRODUCT((CP$3=المنصرف!$E$3:$E$717)*1,('بيان العهد والتسويات'!$C255=المنصرف!$C$3:$C$717)*1,المنصرف!$J$3:$J$717)</f>
        <v>0</v>
      </c>
      <c r="CR255" s="160">
        <f>SUMPRODUCT((CR$3=المنصرف!$E$3:$E$717)*1,('بيان العهد والتسويات'!$C255=المنصرف!$C$3:$C$717)*1,المنصرف!$G$3:$G$717)</f>
        <v>0</v>
      </c>
      <c r="CS255" s="160">
        <f>SUMPRODUCT((CR$3=المنصرف!$E$3:$E$717)*1,('بيان العهد والتسويات'!$C255=المنصرف!$C$3:$C$717)*1,المنصرف!$J$3:$J$717)</f>
        <v>0</v>
      </c>
      <c r="CT255" s="160">
        <f>SUMPRODUCT((CT$3=المنصرف!$E$3:$E$717)*1,('بيان العهد والتسويات'!$C255=المنصرف!$C$3:$C$717)*1,المنصرف!$G$3:$G$717)</f>
        <v>0</v>
      </c>
      <c r="CU255" s="160">
        <f>SUMPRODUCT((CT$3=المنصرف!$E$3:$E$717)*1,('بيان العهد والتسويات'!$C255=المنصرف!$C$3:$C$717)*1,المنصرف!$J$3:$J$717)</f>
        <v>0</v>
      </c>
      <c r="CV255" s="160">
        <f>SUMPRODUCT((CV$3=المنصرف!$E$3:$E$717)*1,('بيان العهد والتسويات'!$C255=المنصرف!$C$3:$C$717)*1,المنصرف!$G$3:$G$717)</f>
        <v>0</v>
      </c>
      <c r="CW255" s="160">
        <f>SUMPRODUCT((CV$3=المنصرف!$E$3:$E$717)*1,('بيان العهد والتسويات'!$C255=المنصرف!$C$3:$C$717)*1,المنصرف!$J$3:$J$717)</f>
        <v>0</v>
      </c>
      <c r="CX255" s="160">
        <f>SUMPRODUCT((CX$3=المنصرف!$E$3:$E$717)*1,('بيان العهد والتسويات'!$C255=المنصرف!$C$3:$C$717)*1,المنصرف!$G$3:$G$717)</f>
        <v>0</v>
      </c>
      <c r="CY255" s="160">
        <f>SUMPRODUCT((CX$3=المنصرف!$E$3:$E$717)*1,('بيان العهد والتسويات'!$C255=المنصرف!$C$3:$C$717)*1,المنصرف!$J$3:$J$717)</f>
        <v>0</v>
      </c>
      <c r="CZ255" s="160">
        <f>SUMPRODUCT((CZ$3=المنصرف!$E$3:$E$717)*1,('بيان العهد والتسويات'!$C255=المنصرف!$C$3:$C$717)*1,المنصرف!$G$3:$G$717)</f>
        <v>0</v>
      </c>
      <c r="DA255" s="160">
        <f>SUMPRODUCT((CZ$3=المنصرف!$E$3:$E$717)*1,('بيان العهد والتسويات'!$C255=المنصرف!$C$3:$C$717)*1,المنصرف!$J$3:$J$717)</f>
        <v>0</v>
      </c>
    </row>
    <row r="256" spans="3:105" ht="20.25" x14ac:dyDescent="0.15">
      <c r="C256" s="134">
        <v>46088</v>
      </c>
      <c r="D256" s="121">
        <f>SUMPRODUCT(($D$3=المنصرف!$E$3:$E$717)*1,('بيان العهد والتسويات'!$C256=المنصرف!$C$3:$C$717)*1,المنصرف!$G$3:$G$717)</f>
        <v>0</v>
      </c>
      <c r="E256" s="122">
        <f>SUMPRODUCT(($D$3=المنصرف!$E$3:$E$717)*1,('بيان العهد والتسويات'!$C256=المنصرف!$C$3:$C$717)*1,المنصرف!$J$3:$J$717)</f>
        <v>0</v>
      </c>
      <c r="F256" s="124">
        <f>SUMPRODUCT(($F$3=المنصرف!$E$3:$E$717)*1,('بيان العهد والتسويات'!$C256=المنصرف!$C$3:$C$717)*1,المنصرف!$G$3:$G$717)</f>
        <v>0</v>
      </c>
      <c r="G256" s="123">
        <f>SUMPRODUCT(($F$3=المنصرف!$E$3:$E$717)*1,('بيان العهد والتسويات'!$C256=المنصرف!$C$3:$C$717)*1,المنصرف!$J$3:$J$717)</f>
        <v>0</v>
      </c>
      <c r="H256" s="121">
        <f>SUMPRODUCT(($H$3=المنصرف!$E$3:$E$717)*1,('بيان العهد والتسويات'!$C256=المنصرف!$C$3:$C$717)*1,المنصرف!$G$3:$G$717)</f>
        <v>0</v>
      </c>
      <c r="I256" s="122">
        <f>SUMPRODUCT(($H$3=المنصرف!$E$3:$E$717)*1,('بيان العهد والتسويات'!$C256=المنصرف!$C$3:$C$717)*1,المنصرف!$J$3:$J$717)</f>
        <v>0</v>
      </c>
      <c r="J256" s="124">
        <f>SUMPRODUCT(($J$3=المنصرف!$E$3:$E$717)*1,('بيان العهد والتسويات'!$C256=المنصرف!$C$3:$C$717)*1,المنصرف!$G$3:$G$717)</f>
        <v>0</v>
      </c>
      <c r="K256" s="123">
        <f>SUMPRODUCT(($J$3=المنصرف!$E$3:$E$717)*1,('بيان العهد والتسويات'!$C256=المنصرف!$C$3:$C$717)*1,المنصرف!$J$3:$J$717)</f>
        <v>0</v>
      </c>
      <c r="L256" s="121">
        <f>SUMPRODUCT(($L$3=المنصرف!$E$3:$E$717)*1,('بيان العهد والتسويات'!$C256=المنصرف!$C$3:$C$717)*1,المنصرف!$G$3:$G$717)</f>
        <v>0</v>
      </c>
      <c r="M256" s="122">
        <f>SUMPRODUCT(($L$3=المنصرف!$E$3:$E$717)*1,('بيان العهد والتسويات'!$C256=المنصرف!$C$3:$C$717)*1,المنصرف!$J$3:$J$717)</f>
        <v>0</v>
      </c>
      <c r="N256" s="124">
        <f>SUMPRODUCT(($N$3=المنصرف!$E$3:$E$717)*1,('بيان العهد والتسويات'!$C256=المنصرف!$C$3:$C$717)*1,المنصرف!$G$3:$G$717)</f>
        <v>0</v>
      </c>
      <c r="O256" s="123">
        <f>SUMPRODUCT(($N$3=المنصرف!$E$3:$E$717)*1,('بيان العهد والتسويات'!$C256=المنصرف!$C$3:$C$717)*1,المنصرف!$J$3:$J$717)</f>
        <v>0</v>
      </c>
      <c r="P256" s="121">
        <f>SUMPRODUCT(($P$3=المنصرف!$E$3:$E$717)*1,('بيان العهد والتسويات'!$C256=المنصرف!$C$3:$C$717)*1,المنصرف!$G$3:$G$717)</f>
        <v>0</v>
      </c>
      <c r="Q256" s="122">
        <f>SUMPRODUCT(($P$3=المنصرف!$E$3:$E$717)*1,('بيان العهد والتسويات'!$C256=المنصرف!$C$3:$C$717)*1,المنصرف!$J$3:$J$717)</f>
        <v>0</v>
      </c>
      <c r="R256" s="124">
        <f>SUMPRODUCT(($R$3=المنصرف!$E$3:$E$717)*1,('بيان العهد والتسويات'!$C256=المنصرف!$C$3:$C$717)*1,المنصرف!$G$3:$G$717)</f>
        <v>0</v>
      </c>
      <c r="S256" s="123">
        <f>SUMPRODUCT(($R$3=المنصرف!$E$3:$E$717)*1,('بيان العهد والتسويات'!$C256=المنصرف!$C$3:$C$717)*1,المنصرف!$J$3:$J$717)</f>
        <v>0</v>
      </c>
      <c r="T256" s="121">
        <f>SUMPRODUCT(($T$3=المنصرف!$E$3:$E$717)*1,('بيان العهد والتسويات'!$C256=المنصرف!$C$3:$C$717)*1,المنصرف!$G$3:$G$717)</f>
        <v>0</v>
      </c>
      <c r="U256" s="122">
        <f>SUMPRODUCT(($T$3=المنصرف!$E$3:$E$717)*1,('بيان العهد والتسويات'!$C256=المنصرف!$C$3:$C$717)*1,المنصرف!$J$3:$J$717)</f>
        <v>0</v>
      </c>
      <c r="V256" s="124">
        <f>SUMPRODUCT(($V$3=المنصرف!$E$3:$E$717)*1,('بيان العهد والتسويات'!$C256=المنصرف!$C$3:$C$717)*1,المنصرف!$G$3:$G$717)</f>
        <v>0</v>
      </c>
      <c r="W256" s="123">
        <f>SUMPRODUCT(($V$3=المنصرف!$E$3:$E$717)*1,('بيان العهد والتسويات'!$C256=المنصرف!$C$3:$C$717)*1,المنصرف!$J$3:$J$717)</f>
        <v>0</v>
      </c>
      <c r="X256" s="121">
        <f>SUMPRODUCT(($X$3=المنصرف!$E$3:$E$717)*1,('بيان العهد والتسويات'!$C256=المنصرف!$C$3:$C$717)*1,المنصرف!$G$3:$G$717)</f>
        <v>0</v>
      </c>
      <c r="Y256" s="122">
        <f>SUMPRODUCT(($X$3=المنصرف!$E$3:$E$717)*1,('بيان العهد والتسويات'!$C256=المنصرف!$C$3:$C$717)*1,المنصرف!$J$3:$J$717)</f>
        <v>0</v>
      </c>
      <c r="Z256" s="124">
        <f>SUMPRODUCT(($Z$3=المنصرف!$E$3:$E$717)*1,('بيان العهد والتسويات'!$C256=المنصرف!$C$3:$C$717)*1,المنصرف!$G$3:$G$717)</f>
        <v>0</v>
      </c>
      <c r="AA256" s="123">
        <f>SUMPRODUCT(($Z$3=المنصرف!$E$3:$E$717)*1,('بيان العهد والتسويات'!$C256=المنصرف!$C$3:$C$717)*1,المنصرف!$J$3:$J$717)</f>
        <v>0</v>
      </c>
      <c r="AB256" s="121">
        <f>SUMPRODUCT(($AB$3=المنصرف!$E$3:$E$717)*1,('بيان العهد والتسويات'!$C256=المنصرف!$C$3:$C$717)*1,المنصرف!$G$3:$G$717)</f>
        <v>0</v>
      </c>
      <c r="AC256" s="122">
        <f>SUMPRODUCT(($AB$3=المنصرف!$E$3:$E$717)*1,('بيان العهد والتسويات'!$C256=المنصرف!$C$3:$C$717)*1,المنصرف!$J$3:$J$717)</f>
        <v>0</v>
      </c>
      <c r="AD256" s="124">
        <f>SUMPRODUCT(($AD$3=المنصرف!$E$3:$E$717)*1,('بيان العهد والتسويات'!$C256=المنصرف!$C$3:$C$717)*1,المنصرف!$G$3:$G$717)</f>
        <v>0</v>
      </c>
      <c r="AE256" s="123">
        <f>SUMPRODUCT(($AD$3=المنصرف!$E$3:$E$717)*1,('بيان العهد والتسويات'!$C256=المنصرف!$C$3:$C$717)*1,المنصرف!$J$3:$J$717)</f>
        <v>0</v>
      </c>
      <c r="AF256" s="121">
        <f>SUMPRODUCT(($AF$3=المنصرف!$E$3:$E$717)*1,('بيان العهد والتسويات'!$C256=المنصرف!$C$3:$C$717)*1,المنصرف!$G$3:$G$717)</f>
        <v>0</v>
      </c>
      <c r="AG256" s="122">
        <f>SUMPRODUCT(($AF$3=المنصرف!$E$3:$E$717)*1,('بيان العهد والتسويات'!$C256=المنصرف!$C$3:$C$717)*1,المنصرف!$J$3:$J$717)</f>
        <v>0</v>
      </c>
      <c r="AH256" s="124">
        <f>SUMPRODUCT(($AH$3=المنصرف!$E$3:$E$717)*1,('بيان العهد والتسويات'!$C256=المنصرف!$C$3:$C$717)*1,المنصرف!$G$3:$G$717)</f>
        <v>0</v>
      </c>
      <c r="AI256" s="123">
        <f>SUMPRODUCT(($AH$3=المنصرف!$E$3:$E$717)*1,('بيان العهد والتسويات'!$C256=المنصرف!$C$3:$C$717)*1,المنصرف!$J$3:$J$717)</f>
        <v>0</v>
      </c>
      <c r="AJ256" s="145">
        <f>SUMPRODUCT((AJ$3=المنصرف!$E$3:$E$717)*1,('بيان العهد والتسويات'!$C256=المنصرف!$C$3:$C$717)*1,المنصرف!$G$3:$G$717)</f>
        <v>0</v>
      </c>
      <c r="AK256" s="145">
        <f>SUMPRODUCT((AJ$3=المنصرف!$E$3:$E$717)*1,('بيان العهد والتسويات'!$C256=المنصرف!$C$3:$C$717)*1,المنصرف!$J$3:$J$717)</f>
        <v>0</v>
      </c>
      <c r="AL256" s="161">
        <f>SUMPRODUCT((AL$3=المنصرف!$E$3:$E$717)*1,('بيان العهد والتسويات'!$C256=المنصرف!$C$3:$C$717)*1,المنصرف!$G$3:$G$717)</f>
        <v>0</v>
      </c>
      <c r="AM256" s="161">
        <f>SUMPRODUCT((AL$3=المنصرف!$E$3:$E$717)*1,('بيان العهد والتسويات'!$C256=المنصرف!$C$3:$C$717)*1,المنصرف!$J$3:$J$717)</f>
        <v>0</v>
      </c>
      <c r="AN256" s="160">
        <f>SUMPRODUCT((AN$3=المنصرف!$E$3:$E$717)*1,('بيان العهد والتسويات'!$C256=المنصرف!$C$3:$C$717)*1,المنصرف!$G$3:$G$717)</f>
        <v>0</v>
      </c>
      <c r="AO256" s="160">
        <f>SUMPRODUCT((AN$3=المنصرف!$E$3:$E$717)*1,('بيان العهد والتسويات'!$C256=المنصرف!$C$3:$C$717)*1,المنصرف!$J$3:$J$717)</f>
        <v>0</v>
      </c>
      <c r="AP256" s="160">
        <f>SUMPRODUCT((AP$3=المنصرف!$E$3:$E$717)*1,('بيان العهد والتسويات'!$C256=المنصرف!$C$3:$C$717)*1,المنصرف!$G$3:$G$717)</f>
        <v>0</v>
      </c>
      <c r="AQ256" s="160">
        <f>SUMPRODUCT((AP$3=المنصرف!$E$3:$E$717)*1,('بيان العهد والتسويات'!$C256=المنصرف!$C$3:$C$717)*1,المنصرف!$J$3:$J$717)</f>
        <v>0</v>
      </c>
      <c r="AR256" s="160">
        <f>SUMPRODUCT((AR$3=المنصرف!$E$3:$E$717)*1,('بيان العهد والتسويات'!$C256=المنصرف!$C$3:$C$717)*1,المنصرف!$G$3:$G$717)</f>
        <v>0</v>
      </c>
      <c r="AS256" s="160">
        <f>SUMPRODUCT((AR$3=المنصرف!$E$3:$E$717)*1,('بيان العهد والتسويات'!$C256=المنصرف!$C$3:$C$717)*1,المنصرف!$J$3:$J$717)</f>
        <v>0</v>
      </c>
      <c r="AT256" s="160">
        <f>SUMPRODUCT((AT$3=المنصرف!$E$3:$E$717)*1,('بيان العهد والتسويات'!$C256=المنصرف!$C$3:$C$717)*1,المنصرف!$G$3:$G$717)</f>
        <v>0</v>
      </c>
      <c r="AU256" s="160">
        <f>SUMPRODUCT((AT$3=المنصرف!$E$3:$E$717)*1,('بيان العهد والتسويات'!$C256=المنصرف!$C$3:$C$717)*1,المنصرف!$J$3:$J$717)</f>
        <v>0</v>
      </c>
      <c r="AV256" s="160">
        <f>SUMPRODUCT((AV$3=المنصرف!$E$3:$E$717)*1,('بيان العهد والتسويات'!$C256=المنصرف!$C$3:$C$717)*1,المنصرف!$G$3:$G$717)</f>
        <v>0</v>
      </c>
      <c r="AW256" s="160">
        <f>SUMPRODUCT((AV$3=المنصرف!$E$3:$E$717)*1,('بيان العهد والتسويات'!$C256=المنصرف!$C$3:$C$717)*1,المنصرف!$J$3:$J$717)</f>
        <v>0</v>
      </c>
      <c r="AX256" s="160">
        <f>SUMPRODUCT((AX$3=المنصرف!$E$3:$E$717)*1,('بيان العهد والتسويات'!$C256=المنصرف!$C$3:$C$717)*1,المنصرف!$G$3:$G$717)</f>
        <v>0</v>
      </c>
      <c r="AY256" s="160">
        <f>SUMPRODUCT((AX$3=المنصرف!$E$3:$E$717)*1,('بيان العهد والتسويات'!$C256=المنصرف!$C$3:$C$717)*1,المنصرف!$J$3:$J$717)</f>
        <v>0</v>
      </c>
      <c r="AZ256" s="160">
        <f>SUMPRODUCT((AZ$3=المنصرف!$E$3:$E$717)*1,('بيان العهد والتسويات'!$C256=المنصرف!$C$3:$C$717)*1,المنصرف!$G$3:$G$717)</f>
        <v>0</v>
      </c>
      <c r="BA256" s="160">
        <f>SUMPRODUCT((AZ$3=المنصرف!$E$3:$E$717)*1,('بيان العهد والتسويات'!$C256=المنصرف!$C$3:$C$717)*1,المنصرف!$J$3:$J$717)</f>
        <v>0</v>
      </c>
      <c r="BB256" s="160">
        <f>SUMPRODUCT((BB$3=المنصرف!$E$3:$E$717)*1,('بيان العهد والتسويات'!$C256=المنصرف!$C$3:$C$717)*1,المنصرف!$G$3:$G$717)</f>
        <v>0</v>
      </c>
      <c r="BC256" s="160">
        <f>SUMPRODUCT((BB$3=المنصرف!$E$3:$E$717)*1,('بيان العهد والتسويات'!$C256=المنصرف!$C$3:$C$717)*1,المنصرف!$J$3:$J$717)</f>
        <v>0</v>
      </c>
      <c r="BD256" s="160">
        <f>SUMPRODUCT((BD$3=المنصرف!$E$3:$E$717)*1,('بيان العهد والتسويات'!$C256=المنصرف!$C$3:$C$717)*1,المنصرف!$G$3:$G$717)</f>
        <v>0</v>
      </c>
      <c r="BE256" s="160">
        <f>SUMPRODUCT((BD$3=المنصرف!$E$3:$E$717)*1,('بيان العهد والتسويات'!$C256=المنصرف!$C$3:$C$717)*1,المنصرف!$J$3:$J$717)</f>
        <v>0</v>
      </c>
      <c r="BF256" s="160">
        <f>SUMPRODUCT((BF$3=المنصرف!$E$3:$E$717)*1,('بيان العهد والتسويات'!$C256=المنصرف!$C$3:$C$717)*1,المنصرف!$G$3:$G$717)</f>
        <v>0</v>
      </c>
      <c r="BG256" s="160">
        <f>SUMPRODUCT((BF$3=المنصرف!$E$3:$E$717)*1,('بيان العهد والتسويات'!$C256=المنصرف!$C$3:$C$717)*1,المنصرف!$J$3:$J$717)</f>
        <v>0</v>
      </c>
      <c r="BH256" s="160">
        <f>SUMPRODUCT((BH$3=المنصرف!$E$3:$E$717)*1,('بيان العهد والتسويات'!$C256=المنصرف!$C$3:$C$717)*1,المنصرف!$G$3:$G$717)</f>
        <v>0</v>
      </c>
      <c r="BI256" s="160">
        <f>SUMPRODUCT((BH$3=المنصرف!$E$3:$E$717)*1,('بيان العهد والتسويات'!$C256=المنصرف!$C$3:$C$717)*1,المنصرف!$J$3:$J$717)</f>
        <v>0</v>
      </c>
      <c r="BJ256" s="160">
        <f>SUMPRODUCT((BJ$3=المنصرف!$E$3:$E$717)*1,('بيان العهد والتسويات'!$C256=المنصرف!$C$3:$C$717)*1,المنصرف!$G$3:$G$717)</f>
        <v>0</v>
      </c>
      <c r="BK256" s="160">
        <f>SUMPRODUCT((BJ$3=المنصرف!$E$3:$E$717)*1,('بيان العهد والتسويات'!$C256=المنصرف!$C$3:$C$717)*1,المنصرف!$J$3:$J$717)</f>
        <v>0</v>
      </c>
      <c r="BL256" s="160">
        <f>SUMPRODUCT((BL$3=المنصرف!$E$3:$E$717)*1,('بيان العهد والتسويات'!$C256=المنصرف!$C$3:$C$717)*1,المنصرف!$G$3:$G$717)</f>
        <v>0</v>
      </c>
      <c r="BM256" s="160">
        <f>SUMPRODUCT((BL$3=المنصرف!$E$3:$E$717)*1,('بيان العهد والتسويات'!$C256=المنصرف!$C$3:$C$717)*1,المنصرف!$J$3:$J$717)</f>
        <v>0</v>
      </c>
      <c r="BN256" s="160">
        <f>SUMPRODUCT((BN$3=المنصرف!$E$3:$E$717)*1,('بيان العهد والتسويات'!$C256=المنصرف!$C$3:$C$717)*1,المنصرف!$G$3:$G$717)</f>
        <v>0</v>
      </c>
      <c r="BO256" s="160">
        <f>SUMPRODUCT((BN$3=المنصرف!$E$3:$E$717)*1,('بيان العهد والتسويات'!$C256=المنصرف!$C$3:$C$717)*1,المنصرف!$J$3:$J$717)</f>
        <v>0</v>
      </c>
      <c r="BP256" s="160">
        <f>SUMPRODUCT((BP$3=المنصرف!$E$3:$E$717)*1,('بيان العهد والتسويات'!$C256=المنصرف!$C$3:$C$717)*1,المنصرف!$G$3:$G$717)</f>
        <v>0</v>
      </c>
      <c r="BQ256" s="160">
        <f>SUMPRODUCT((BP$3=المنصرف!$E$3:$E$717)*1,('بيان العهد والتسويات'!$C256=المنصرف!$C$3:$C$717)*1,المنصرف!$J$3:$J$717)</f>
        <v>0</v>
      </c>
      <c r="BR256" s="160">
        <f>SUMPRODUCT((BR$3=المنصرف!$E$3:$E$717)*1,('بيان العهد والتسويات'!$C256=المنصرف!$C$3:$C$717)*1,المنصرف!$G$3:$G$717)</f>
        <v>0</v>
      </c>
      <c r="BS256" s="160">
        <f>SUMPRODUCT((BR$3=المنصرف!$E$3:$E$717)*1,('بيان العهد والتسويات'!$C256=المنصرف!$C$3:$C$717)*1,المنصرف!$J$3:$J$717)</f>
        <v>0</v>
      </c>
      <c r="BT256" s="160">
        <f>SUMPRODUCT((BT$3=المنصرف!$E$3:$E$717)*1,('بيان العهد والتسويات'!$C256=المنصرف!$C$3:$C$717)*1,المنصرف!$G$3:$G$717)</f>
        <v>0</v>
      </c>
      <c r="BU256" s="160">
        <f>SUMPRODUCT((BT$3=المنصرف!$E$3:$E$717)*1,('بيان العهد والتسويات'!$C256=المنصرف!$C$3:$C$717)*1,المنصرف!$J$3:$J$717)</f>
        <v>0</v>
      </c>
      <c r="BV256" s="160">
        <f>SUMPRODUCT((BV$3=المنصرف!$E$3:$E$717)*1,('بيان العهد والتسويات'!$C256=المنصرف!$C$3:$C$717)*1,المنصرف!$G$3:$G$717)</f>
        <v>0</v>
      </c>
      <c r="BW256" s="160">
        <f>SUMPRODUCT((BV$3=المنصرف!$E$3:$E$717)*1,('بيان العهد والتسويات'!$C256=المنصرف!$C$3:$C$717)*1,المنصرف!$J$3:$J$717)</f>
        <v>0</v>
      </c>
      <c r="BX256" s="160">
        <f>SUMPRODUCT((BX$3=المنصرف!$E$3:$E$717)*1,('بيان العهد والتسويات'!$C256=المنصرف!$C$3:$C$717)*1,المنصرف!$G$3:$G$717)</f>
        <v>0</v>
      </c>
      <c r="BY256" s="160">
        <f>SUMPRODUCT((BX$3=المنصرف!$E$3:$E$717)*1,('بيان العهد والتسويات'!$C256=المنصرف!$C$3:$C$717)*1,المنصرف!$J$3:$J$717)</f>
        <v>0</v>
      </c>
      <c r="BZ256" s="160">
        <f>SUMPRODUCT((BZ$3=المنصرف!$E$3:$E$717)*1,('بيان العهد والتسويات'!$C256=المنصرف!$C$3:$C$717)*1,المنصرف!$G$3:$G$717)</f>
        <v>0</v>
      </c>
      <c r="CA256" s="160">
        <f>SUMPRODUCT((BZ$3=المنصرف!$E$3:$E$717)*1,('بيان العهد والتسويات'!$C256=المنصرف!$C$3:$C$717)*1,المنصرف!$J$3:$J$717)</f>
        <v>0</v>
      </c>
      <c r="CB256" s="160">
        <f>SUMPRODUCT((CB$3=المنصرف!$E$3:$E$717)*1,('بيان العهد والتسويات'!$C256=المنصرف!$C$3:$C$717)*1,المنصرف!$G$3:$G$717)</f>
        <v>0</v>
      </c>
      <c r="CC256" s="160">
        <f>SUMPRODUCT((CB$3=المنصرف!$E$3:$E$717)*1,('بيان العهد والتسويات'!$C256=المنصرف!$C$3:$C$717)*1,المنصرف!$J$3:$J$717)</f>
        <v>0</v>
      </c>
      <c r="CD256" s="160">
        <f>SUMPRODUCT((CD$3=المنصرف!$E$3:$E$717)*1,('بيان العهد والتسويات'!$C256=المنصرف!$C$3:$C$717)*1,المنصرف!$G$3:$G$717)</f>
        <v>0</v>
      </c>
      <c r="CE256" s="160">
        <f>SUMPRODUCT((CD$3=المنصرف!$E$3:$E$717)*1,('بيان العهد والتسويات'!$C256=المنصرف!$C$3:$C$717)*1,المنصرف!$J$3:$J$717)</f>
        <v>0</v>
      </c>
      <c r="CF256" s="160">
        <f>SUMPRODUCT((CF$3=المنصرف!$E$3:$E$717)*1,('بيان العهد والتسويات'!$C256=المنصرف!$C$3:$C$717)*1,المنصرف!$G$3:$G$717)</f>
        <v>0</v>
      </c>
      <c r="CG256" s="160">
        <f>SUMPRODUCT((CF$3=المنصرف!$E$3:$E$717)*1,('بيان العهد والتسويات'!$C256=المنصرف!$C$3:$C$717)*1,المنصرف!$J$3:$J$717)</f>
        <v>0</v>
      </c>
      <c r="CH256" s="160">
        <f>SUMPRODUCT((CH$3=المنصرف!$E$3:$E$717)*1,('بيان العهد والتسويات'!$C256=المنصرف!$C$3:$C$717)*1,المنصرف!$G$3:$G$717)</f>
        <v>0</v>
      </c>
      <c r="CI256" s="160">
        <f>SUMPRODUCT((CH$3=المنصرف!$E$3:$E$717)*1,('بيان العهد والتسويات'!$C256=المنصرف!$C$3:$C$717)*1,المنصرف!$J$3:$J$717)</f>
        <v>0</v>
      </c>
      <c r="CJ256" s="160">
        <f>SUMPRODUCT((CJ$3=المنصرف!$E$3:$E$717)*1,('بيان العهد والتسويات'!$C256=المنصرف!$C$3:$C$717)*1,المنصرف!$G$3:$G$717)</f>
        <v>0</v>
      </c>
      <c r="CK256" s="160">
        <f>SUMPRODUCT((CJ$3=المنصرف!$E$3:$E$717)*1,('بيان العهد والتسويات'!$C256=المنصرف!$C$3:$C$717)*1,المنصرف!$J$3:$J$717)</f>
        <v>0</v>
      </c>
      <c r="CL256" s="160">
        <f>SUMPRODUCT((CL$3=المنصرف!$E$3:$E$717)*1,('بيان العهد والتسويات'!$C256=المنصرف!$C$3:$C$717)*1,المنصرف!$G$3:$G$717)</f>
        <v>0</v>
      </c>
      <c r="CM256" s="160">
        <f>SUMPRODUCT((CL$3=المنصرف!$E$3:$E$717)*1,('بيان العهد والتسويات'!$C256=المنصرف!$C$3:$C$717)*1,المنصرف!$J$3:$J$717)</f>
        <v>0</v>
      </c>
      <c r="CN256" s="160">
        <f>SUMPRODUCT((CN$3=المنصرف!$E$3:$E$717)*1,('بيان العهد والتسويات'!$C256=المنصرف!$C$3:$C$717)*1,المنصرف!$G$3:$G$717)</f>
        <v>0</v>
      </c>
      <c r="CO256" s="160">
        <f>SUMPRODUCT((CN$3=المنصرف!$E$3:$E$717)*1,('بيان العهد والتسويات'!$C256=المنصرف!$C$3:$C$717)*1,المنصرف!$J$3:$J$717)</f>
        <v>0</v>
      </c>
      <c r="CP256" s="160">
        <f>SUMPRODUCT((CP$3=المنصرف!$E$3:$E$717)*1,('بيان العهد والتسويات'!$C256=المنصرف!$C$3:$C$717)*1,المنصرف!$G$3:$G$717)</f>
        <v>0</v>
      </c>
      <c r="CQ256" s="160">
        <f>SUMPRODUCT((CP$3=المنصرف!$E$3:$E$717)*1,('بيان العهد والتسويات'!$C256=المنصرف!$C$3:$C$717)*1,المنصرف!$J$3:$J$717)</f>
        <v>0</v>
      </c>
      <c r="CR256" s="160">
        <f>SUMPRODUCT((CR$3=المنصرف!$E$3:$E$717)*1,('بيان العهد والتسويات'!$C256=المنصرف!$C$3:$C$717)*1,المنصرف!$G$3:$G$717)</f>
        <v>0</v>
      </c>
      <c r="CS256" s="160">
        <f>SUMPRODUCT((CR$3=المنصرف!$E$3:$E$717)*1,('بيان العهد والتسويات'!$C256=المنصرف!$C$3:$C$717)*1,المنصرف!$J$3:$J$717)</f>
        <v>0</v>
      </c>
      <c r="CT256" s="160">
        <f>SUMPRODUCT((CT$3=المنصرف!$E$3:$E$717)*1,('بيان العهد والتسويات'!$C256=المنصرف!$C$3:$C$717)*1,المنصرف!$G$3:$G$717)</f>
        <v>0</v>
      </c>
      <c r="CU256" s="160">
        <f>SUMPRODUCT((CT$3=المنصرف!$E$3:$E$717)*1,('بيان العهد والتسويات'!$C256=المنصرف!$C$3:$C$717)*1,المنصرف!$J$3:$J$717)</f>
        <v>0</v>
      </c>
      <c r="CV256" s="160">
        <f>SUMPRODUCT((CV$3=المنصرف!$E$3:$E$717)*1,('بيان العهد والتسويات'!$C256=المنصرف!$C$3:$C$717)*1,المنصرف!$G$3:$G$717)</f>
        <v>0</v>
      </c>
      <c r="CW256" s="160">
        <f>SUMPRODUCT((CV$3=المنصرف!$E$3:$E$717)*1,('بيان العهد والتسويات'!$C256=المنصرف!$C$3:$C$717)*1,المنصرف!$J$3:$J$717)</f>
        <v>0</v>
      </c>
      <c r="CX256" s="160">
        <f>SUMPRODUCT((CX$3=المنصرف!$E$3:$E$717)*1,('بيان العهد والتسويات'!$C256=المنصرف!$C$3:$C$717)*1,المنصرف!$G$3:$G$717)</f>
        <v>0</v>
      </c>
      <c r="CY256" s="160">
        <f>SUMPRODUCT((CX$3=المنصرف!$E$3:$E$717)*1,('بيان العهد والتسويات'!$C256=المنصرف!$C$3:$C$717)*1,المنصرف!$J$3:$J$717)</f>
        <v>0</v>
      </c>
      <c r="CZ256" s="160">
        <f>SUMPRODUCT((CZ$3=المنصرف!$E$3:$E$717)*1,('بيان العهد والتسويات'!$C256=المنصرف!$C$3:$C$717)*1,المنصرف!$G$3:$G$717)</f>
        <v>0</v>
      </c>
      <c r="DA256" s="160">
        <f>SUMPRODUCT((CZ$3=المنصرف!$E$3:$E$717)*1,('بيان العهد والتسويات'!$C256=المنصرف!$C$3:$C$717)*1,المنصرف!$J$3:$J$717)</f>
        <v>0</v>
      </c>
    </row>
    <row r="257" spans="3:105" ht="20.25" x14ac:dyDescent="0.15">
      <c r="C257" s="134">
        <v>46089</v>
      </c>
      <c r="D257" s="121">
        <f>SUMPRODUCT(($D$3=المنصرف!$E$3:$E$717)*1,('بيان العهد والتسويات'!$C257=المنصرف!$C$3:$C$717)*1,المنصرف!$G$3:$G$717)</f>
        <v>0</v>
      </c>
      <c r="E257" s="122">
        <f>SUMPRODUCT(($D$3=المنصرف!$E$3:$E$717)*1,('بيان العهد والتسويات'!$C257=المنصرف!$C$3:$C$717)*1,المنصرف!$J$3:$J$717)</f>
        <v>0</v>
      </c>
      <c r="F257" s="124">
        <f>SUMPRODUCT(($F$3=المنصرف!$E$3:$E$717)*1,('بيان العهد والتسويات'!$C257=المنصرف!$C$3:$C$717)*1,المنصرف!$G$3:$G$717)</f>
        <v>0</v>
      </c>
      <c r="G257" s="123">
        <f>SUMPRODUCT(($F$3=المنصرف!$E$3:$E$717)*1,('بيان العهد والتسويات'!$C257=المنصرف!$C$3:$C$717)*1,المنصرف!$J$3:$J$717)</f>
        <v>0</v>
      </c>
      <c r="H257" s="121">
        <f>SUMPRODUCT(($H$3=المنصرف!$E$3:$E$717)*1,('بيان العهد والتسويات'!$C257=المنصرف!$C$3:$C$717)*1,المنصرف!$G$3:$G$717)</f>
        <v>0</v>
      </c>
      <c r="I257" s="122">
        <f>SUMPRODUCT(($H$3=المنصرف!$E$3:$E$717)*1,('بيان العهد والتسويات'!$C257=المنصرف!$C$3:$C$717)*1,المنصرف!$J$3:$J$717)</f>
        <v>0</v>
      </c>
      <c r="J257" s="124">
        <f>SUMPRODUCT(($J$3=المنصرف!$E$3:$E$717)*1,('بيان العهد والتسويات'!$C257=المنصرف!$C$3:$C$717)*1,المنصرف!$G$3:$G$717)</f>
        <v>0</v>
      </c>
      <c r="K257" s="123">
        <f>SUMPRODUCT(($J$3=المنصرف!$E$3:$E$717)*1,('بيان العهد والتسويات'!$C257=المنصرف!$C$3:$C$717)*1,المنصرف!$J$3:$J$717)</f>
        <v>0</v>
      </c>
      <c r="L257" s="121">
        <f>SUMPRODUCT(($L$3=المنصرف!$E$3:$E$717)*1,('بيان العهد والتسويات'!$C257=المنصرف!$C$3:$C$717)*1,المنصرف!$G$3:$G$717)</f>
        <v>0</v>
      </c>
      <c r="M257" s="122">
        <f>SUMPRODUCT(($L$3=المنصرف!$E$3:$E$717)*1,('بيان العهد والتسويات'!$C257=المنصرف!$C$3:$C$717)*1,المنصرف!$J$3:$J$717)</f>
        <v>0</v>
      </c>
      <c r="N257" s="124">
        <f>SUMPRODUCT(($N$3=المنصرف!$E$3:$E$717)*1,('بيان العهد والتسويات'!$C257=المنصرف!$C$3:$C$717)*1,المنصرف!$G$3:$G$717)</f>
        <v>0</v>
      </c>
      <c r="O257" s="123">
        <f>SUMPRODUCT(($N$3=المنصرف!$E$3:$E$717)*1,('بيان العهد والتسويات'!$C257=المنصرف!$C$3:$C$717)*1,المنصرف!$J$3:$J$717)</f>
        <v>0</v>
      </c>
      <c r="P257" s="121">
        <f>SUMPRODUCT(($P$3=المنصرف!$E$3:$E$717)*1,('بيان العهد والتسويات'!$C257=المنصرف!$C$3:$C$717)*1,المنصرف!$G$3:$G$717)</f>
        <v>0</v>
      </c>
      <c r="Q257" s="122">
        <f>SUMPRODUCT(($P$3=المنصرف!$E$3:$E$717)*1,('بيان العهد والتسويات'!$C257=المنصرف!$C$3:$C$717)*1,المنصرف!$J$3:$J$717)</f>
        <v>0</v>
      </c>
      <c r="R257" s="124">
        <f>SUMPRODUCT(($R$3=المنصرف!$E$3:$E$717)*1,('بيان العهد والتسويات'!$C257=المنصرف!$C$3:$C$717)*1,المنصرف!$G$3:$G$717)</f>
        <v>0</v>
      </c>
      <c r="S257" s="123">
        <f>SUMPRODUCT(($R$3=المنصرف!$E$3:$E$717)*1,('بيان العهد والتسويات'!$C257=المنصرف!$C$3:$C$717)*1,المنصرف!$J$3:$J$717)</f>
        <v>0</v>
      </c>
      <c r="T257" s="121">
        <f>SUMPRODUCT(($T$3=المنصرف!$E$3:$E$717)*1,('بيان العهد والتسويات'!$C257=المنصرف!$C$3:$C$717)*1,المنصرف!$G$3:$G$717)</f>
        <v>0</v>
      </c>
      <c r="U257" s="122">
        <f>SUMPRODUCT(($T$3=المنصرف!$E$3:$E$717)*1,('بيان العهد والتسويات'!$C257=المنصرف!$C$3:$C$717)*1,المنصرف!$J$3:$J$717)</f>
        <v>0</v>
      </c>
      <c r="V257" s="124">
        <f>SUMPRODUCT(($V$3=المنصرف!$E$3:$E$717)*1,('بيان العهد والتسويات'!$C257=المنصرف!$C$3:$C$717)*1,المنصرف!$G$3:$G$717)</f>
        <v>0</v>
      </c>
      <c r="W257" s="123">
        <f>SUMPRODUCT(($V$3=المنصرف!$E$3:$E$717)*1,('بيان العهد والتسويات'!$C257=المنصرف!$C$3:$C$717)*1,المنصرف!$J$3:$J$717)</f>
        <v>0</v>
      </c>
      <c r="X257" s="121">
        <f>SUMPRODUCT(($X$3=المنصرف!$E$3:$E$717)*1,('بيان العهد والتسويات'!$C257=المنصرف!$C$3:$C$717)*1,المنصرف!$G$3:$G$717)</f>
        <v>0</v>
      </c>
      <c r="Y257" s="122">
        <f>SUMPRODUCT(($X$3=المنصرف!$E$3:$E$717)*1,('بيان العهد والتسويات'!$C257=المنصرف!$C$3:$C$717)*1,المنصرف!$J$3:$J$717)</f>
        <v>0</v>
      </c>
      <c r="Z257" s="124">
        <f>SUMPRODUCT(($Z$3=المنصرف!$E$3:$E$717)*1,('بيان العهد والتسويات'!$C257=المنصرف!$C$3:$C$717)*1,المنصرف!$G$3:$G$717)</f>
        <v>0</v>
      </c>
      <c r="AA257" s="123">
        <f>SUMPRODUCT(($Z$3=المنصرف!$E$3:$E$717)*1,('بيان العهد والتسويات'!$C257=المنصرف!$C$3:$C$717)*1,المنصرف!$J$3:$J$717)</f>
        <v>0</v>
      </c>
      <c r="AB257" s="121">
        <f>SUMPRODUCT(($AB$3=المنصرف!$E$3:$E$717)*1,('بيان العهد والتسويات'!$C257=المنصرف!$C$3:$C$717)*1,المنصرف!$G$3:$G$717)</f>
        <v>0</v>
      </c>
      <c r="AC257" s="122">
        <f>SUMPRODUCT(($AB$3=المنصرف!$E$3:$E$717)*1,('بيان العهد والتسويات'!$C257=المنصرف!$C$3:$C$717)*1,المنصرف!$J$3:$J$717)</f>
        <v>0</v>
      </c>
      <c r="AD257" s="124">
        <f>SUMPRODUCT(($AD$3=المنصرف!$E$3:$E$717)*1,('بيان العهد والتسويات'!$C257=المنصرف!$C$3:$C$717)*1,المنصرف!$G$3:$G$717)</f>
        <v>0</v>
      </c>
      <c r="AE257" s="123">
        <f>SUMPRODUCT(($AD$3=المنصرف!$E$3:$E$717)*1,('بيان العهد والتسويات'!$C257=المنصرف!$C$3:$C$717)*1,المنصرف!$J$3:$J$717)</f>
        <v>0</v>
      </c>
      <c r="AF257" s="121">
        <f>SUMPRODUCT(($AF$3=المنصرف!$E$3:$E$717)*1,('بيان العهد والتسويات'!$C257=المنصرف!$C$3:$C$717)*1,المنصرف!$G$3:$G$717)</f>
        <v>0</v>
      </c>
      <c r="AG257" s="122">
        <f>SUMPRODUCT(($AF$3=المنصرف!$E$3:$E$717)*1,('بيان العهد والتسويات'!$C257=المنصرف!$C$3:$C$717)*1,المنصرف!$J$3:$J$717)</f>
        <v>0</v>
      </c>
      <c r="AH257" s="124">
        <f>SUMPRODUCT(($AH$3=المنصرف!$E$3:$E$717)*1,('بيان العهد والتسويات'!$C257=المنصرف!$C$3:$C$717)*1,المنصرف!$G$3:$G$717)</f>
        <v>0</v>
      </c>
      <c r="AI257" s="123">
        <f>SUMPRODUCT(($AH$3=المنصرف!$E$3:$E$717)*1,('بيان العهد والتسويات'!$C257=المنصرف!$C$3:$C$717)*1,المنصرف!$J$3:$J$717)</f>
        <v>0</v>
      </c>
      <c r="AJ257" s="145">
        <f>SUMPRODUCT((AJ$3=المنصرف!$E$3:$E$717)*1,('بيان العهد والتسويات'!$C257=المنصرف!$C$3:$C$717)*1,المنصرف!$G$3:$G$717)</f>
        <v>0</v>
      </c>
      <c r="AK257" s="145">
        <f>SUMPRODUCT((AJ$3=المنصرف!$E$3:$E$717)*1,('بيان العهد والتسويات'!$C257=المنصرف!$C$3:$C$717)*1,المنصرف!$J$3:$J$717)</f>
        <v>0</v>
      </c>
      <c r="AL257" s="161">
        <f>SUMPRODUCT((AL$3=المنصرف!$E$3:$E$717)*1,('بيان العهد والتسويات'!$C257=المنصرف!$C$3:$C$717)*1,المنصرف!$G$3:$G$717)</f>
        <v>0</v>
      </c>
      <c r="AM257" s="161">
        <f>SUMPRODUCT((AL$3=المنصرف!$E$3:$E$717)*1,('بيان العهد والتسويات'!$C257=المنصرف!$C$3:$C$717)*1,المنصرف!$J$3:$J$717)</f>
        <v>0</v>
      </c>
      <c r="AN257" s="160">
        <f>SUMPRODUCT((AN$3=المنصرف!$E$3:$E$717)*1,('بيان العهد والتسويات'!$C257=المنصرف!$C$3:$C$717)*1,المنصرف!$G$3:$G$717)</f>
        <v>0</v>
      </c>
      <c r="AO257" s="160">
        <f>SUMPRODUCT((AN$3=المنصرف!$E$3:$E$717)*1,('بيان العهد والتسويات'!$C257=المنصرف!$C$3:$C$717)*1,المنصرف!$J$3:$J$717)</f>
        <v>0</v>
      </c>
      <c r="AP257" s="160">
        <f>SUMPRODUCT((AP$3=المنصرف!$E$3:$E$717)*1,('بيان العهد والتسويات'!$C257=المنصرف!$C$3:$C$717)*1,المنصرف!$G$3:$G$717)</f>
        <v>0</v>
      </c>
      <c r="AQ257" s="160">
        <f>SUMPRODUCT((AP$3=المنصرف!$E$3:$E$717)*1,('بيان العهد والتسويات'!$C257=المنصرف!$C$3:$C$717)*1,المنصرف!$J$3:$J$717)</f>
        <v>0</v>
      </c>
      <c r="AR257" s="160">
        <f>SUMPRODUCT((AR$3=المنصرف!$E$3:$E$717)*1,('بيان العهد والتسويات'!$C257=المنصرف!$C$3:$C$717)*1,المنصرف!$G$3:$G$717)</f>
        <v>0</v>
      </c>
      <c r="AS257" s="160">
        <f>SUMPRODUCT((AR$3=المنصرف!$E$3:$E$717)*1,('بيان العهد والتسويات'!$C257=المنصرف!$C$3:$C$717)*1,المنصرف!$J$3:$J$717)</f>
        <v>0</v>
      </c>
      <c r="AT257" s="160">
        <f>SUMPRODUCT((AT$3=المنصرف!$E$3:$E$717)*1,('بيان العهد والتسويات'!$C257=المنصرف!$C$3:$C$717)*1,المنصرف!$G$3:$G$717)</f>
        <v>0</v>
      </c>
      <c r="AU257" s="160">
        <f>SUMPRODUCT((AT$3=المنصرف!$E$3:$E$717)*1,('بيان العهد والتسويات'!$C257=المنصرف!$C$3:$C$717)*1,المنصرف!$J$3:$J$717)</f>
        <v>0</v>
      </c>
      <c r="AV257" s="160">
        <f>SUMPRODUCT((AV$3=المنصرف!$E$3:$E$717)*1,('بيان العهد والتسويات'!$C257=المنصرف!$C$3:$C$717)*1,المنصرف!$G$3:$G$717)</f>
        <v>0</v>
      </c>
      <c r="AW257" s="160">
        <f>SUMPRODUCT((AV$3=المنصرف!$E$3:$E$717)*1,('بيان العهد والتسويات'!$C257=المنصرف!$C$3:$C$717)*1,المنصرف!$J$3:$J$717)</f>
        <v>0</v>
      </c>
      <c r="AX257" s="160">
        <f>SUMPRODUCT((AX$3=المنصرف!$E$3:$E$717)*1,('بيان العهد والتسويات'!$C257=المنصرف!$C$3:$C$717)*1,المنصرف!$G$3:$G$717)</f>
        <v>0</v>
      </c>
      <c r="AY257" s="160">
        <f>SUMPRODUCT((AX$3=المنصرف!$E$3:$E$717)*1,('بيان العهد والتسويات'!$C257=المنصرف!$C$3:$C$717)*1,المنصرف!$J$3:$J$717)</f>
        <v>0</v>
      </c>
      <c r="AZ257" s="160">
        <f>SUMPRODUCT((AZ$3=المنصرف!$E$3:$E$717)*1,('بيان العهد والتسويات'!$C257=المنصرف!$C$3:$C$717)*1,المنصرف!$G$3:$G$717)</f>
        <v>0</v>
      </c>
      <c r="BA257" s="160">
        <f>SUMPRODUCT((AZ$3=المنصرف!$E$3:$E$717)*1,('بيان العهد والتسويات'!$C257=المنصرف!$C$3:$C$717)*1,المنصرف!$J$3:$J$717)</f>
        <v>0</v>
      </c>
      <c r="BB257" s="160">
        <f>SUMPRODUCT((BB$3=المنصرف!$E$3:$E$717)*1,('بيان العهد والتسويات'!$C257=المنصرف!$C$3:$C$717)*1,المنصرف!$G$3:$G$717)</f>
        <v>0</v>
      </c>
      <c r="BC257" s="160">
        <f>SUMPRODUCT((BB$3=المنصرف!$E$3:$E$717)*1,('بيان العهد والتسويات'!$C257=المنصرف!$C$3:$C$717)*1,المنصرف!$J$3:$J$717)</f>
        <v>0</v>
      </c>
      <c r="BD257" s="160">
        <f>SUMPRODUCT((BD$3=المنصرف!$E$3:$E$717)*1,('بيان العهد والتسويات'!$C257=المنصرف!$C$3:$C$717)*1,المنصرف!$G$3:$G$717)</f>
        <v>0</v>
      </c>
      <c r="BE257" s="160">
        <f>SUMPRODUCT((BD$3=المنصرف!$E$3:$E$717)*1,('بيان العهد والتسويات'!$C257=المنصرف!$C$3:$C$717)*1,المنصرف!$J$3:$J$717)</f>
        <v>0</v>
      </c>
      <c r="BF257" s="160">
        <f>SUMPRODUCT((BF$3=المنصرف!$E$3:$E$717)*1,('بيان العهد والتسويات'!$C257=المنصرف!$C$3:$C$717)*1,المنصرف!$G$3:$G$717)</f>
        <v>0</v>
      </c>
      <c r="BG257" s="160">
        <f>SUMPRODUCT((BF$3=المنصرف!$E$3:$E$717)*1,('بيان العهد والتسويات'!$C257=المنصرف!$C$3:$C$717)*1,المنصرف!$J$3:$J$717)</f>
        <v>0</v>
      </c>
      <c r="BH257" s="160">
        <f>SUMPRODUCT((BH$3=المنصرف!$E$3:$E$717)*1,('بيان العهد والتسويات'!$C257=المنصرف!$C$3:$C$717)*1,المنصرف!$G$3:$G$717)</f>
        <v>0</v>
      </c>
      <c r="BI257" s="160">
        <f>SUMPRODUCT((BH$3=المنصرف!$E$3:$E$717)*1,('بيان العهد والتسويات'!$C257=المنصرف!$C$3:$C$717)*1,المنصرف!$J$3:$J$717)</f>
        <v>0</v>
      </c>
      <c r="BJ257" s="160">
        <f>SUMPRODUCT((BJ$3=المنصرف!$E$3:$E$717)*1,('بيان العهد والتسويات'!$C257=المنصرف!$C$3:$C$717)*1,المنصرف!$G$3:$G$717)</f>
        <v>0</v>
      </c>
      <c r="BK257" s="160">
        <f>SUMPRODUCT((BJ$3=المنصرف!$E$3:$E$717)*1,('بيان العهد والتسويات'!$C257=المنصرف!$C$3:$C$717)*1,المنصرف!$J$3:$J$717)</f>
        <v>0</v>
      </c>
      <c r="BL257" s="160">
        <f>SUMPRODUCT((BL$3=المنصرف!$E$3:$E$717)*1,('بيان العهد والتسويات'!$C257=المنصرف!$C$3:$C$717)*1,المنصرف!$G$3:$G$717)</f>
        <v>0</v>
      </c>
      <c r="BM257" s="160">
        <f>SUMPRODUCT((BL$3=المنصرف!$E$3:$E$717)*1,('بيان العهد والتسويات'!$C257=المنصرف!$C$3:$C$717)*1,المنصرف!$J$3:$J$717)</f>
        <v>0</v>
      </c>
      <c r="BN257" s="160">
        <f>SUMPRODUCT((BN$3=المنصرف!$E$3:$E$717)*1,('بيان العهد والتسويات'!$C257=المنصرف!$C$3:$C$717)*1,المنصرف!$G$3:$G$717)</f>
        <v>0</v>
      </c>
      <c r="BO257" s="160">
        <f>SUMPRODUCT((BN$3=المنصرف!$E$3:$E$717)*1,('بيان العهد والتسويات'!$C257=المنصرف!$C$3:$C$717)*1,المنصرف!$J$3:$J$717)</f>
        <v>0</v>
      </c>
      <c r="BP257" s="160">
        <f>SUMPRODUCT((BP$3=المنصرف!$E$3:$E$717)*1,('بيان العهد والتسويات'!$C257=المنصرف!$C$3:$C$717)*1,المنصرف!$G$3:$G$717)</f>
        <v>0</v>
      </c>
      <c r="BQ257" s="160">
        <f>SUMPRODUCT((BP$3=المنصرف!$E$3:$E$717)*1,('بيان العهد والتسويات'!$C257=المنصرف!$C$3:$C$717)*1,المنصرف!$J$3:$J$717)</f>
        <v>0</v>
      </c>
      <c r="BR257" s="160">
        <f>SUMPRODUCT((BR$3=المنصرف!$E$3:$E$717)*1,('بيان العهد والتسويات'!$C257=المنصرف!$C$3:$C$717)*1,المنصرف!$G$3:$G$717)</f>
        <v>0</v>
      </c>
      <c r="BS257" s="160">
        <f>SUMPRODUCT((BR$3=المنصرف!$E$3:$E$717)*1,('بيان العهد والتسويات'!$C257=المنصرف!$C$3:$C$717)*1,المنصرف!$J$3:$J$717)</f>
        <v>0</v>
      </c>
      <c r="BT257" s="160">
        <f>SUMPRODUCT((BT$3=المنصرف!$E$3:$E$717)*1,('بيان العهد والتسويات'!$C257=المنصرف!$C$3:$C$717)*1,المنصرف!$G$3:$G$717)</f>
        <v>0</v>
      </c>
      <c r="BU257" s="160">
        <f>SUMPRODUCT((BT$3=المنصرف!$E$3:$E$717)*1,('بيان العهد والتسويات'!$C257=المنصرف!$C$3:$C$717)*1,المنصرف!$J$3:$J$717)</f>
        <v>0</v>
      </c>
      <c r="BV257" s="160">
        <f>SUMPRODUCT((BV$3=المنصرف!$E$3:$E$717)*1,('بيان العهد والتسويات'!$C257=المنصرف!$C$3:$C$717)*1,المنصرف!$G$3:$G$717)</f>
        <v>0</v>
      </c>
      <c r="BW257" s="160">
        <f>SUMPRODUCT((BV$3=المنصرف!$E$3:$E$717)*1,('بيان العهد والتسويات'!$C257=المنصرف!$C$3:$C$717)*1,المنصرف!$J$3:$J$717)</f>
        <v>0</v>
      </c>
      <c r="BX257" s="160">
        <f>SUMPRODUCT((BX$3=المنصرف!$E$3:$E$717)*1,('بيان العهد والتسويات'!$C257=المنصرف!$C$3:$C$717)*1,المنصرف!$G$3:$G$717)</f>
        <v>0</v>
      </c>
      <c r="BY257" s="160">
        <f>SUMPRODUCT((BX$3=المنصرف!$E$3:$E$717)*1,('بيان العهد والتسويات'!$C257=المنصرف!$C$3:$C$717)*1,المنصرف!$J$3:$J$717)</f>
        <v>0</v>
      </c>
      <c r="BZ257" s="160">
        <f>SUMPRODUCT((BZ$3=المنصرف!$E$3:$E$717)*1,('بيان العهد والتسويات'!$C257=المنصرف!$C$3:$C$717)*1,المنصرف!$G$3:$G$717)</f>
        <v>0</v>
      </c>
      <c r="CA257" s="160">
        <f>SUMPRODUCT((BZ$3=المنصرف!$E$3:$E$717)*1,('بيان العهد والتسويات'!$C257=المنصرف!$C$3:$C$717)*1,المنصرف!$J$3:$J$717)</f>
        <v>0</v>
      </c>
      <c r="CB257" s="160">
        <f>SUMPRODUCT((CB$3=المنصرف!$E$3:$E$717)*1,('بيان العهد والتسويات'!$C257=المنصرف!$C$3:$C$717)*1,المنصرف!$G$3:$G$717)</f>
        <v>0</v>
      </c>
      <c r="CC257" s="160">
        <f>SUMPRODUCT((CB$3=المنصرف!$E$3:$E$717)*1,('بيان العهد والتسويات'!$C257=المنصرف!$C$3:$C$717)*1,المنصرف!$J$3:$J$717)</f>
        <v>0</v>
      </c>
      <c r="CD257" s="160">
        <f>SUMPRODUCT((CD$3=المنصرف!$E$3:$E$717)*1,('بيان العهد والتسويات'!$C257=المنصرف!$C$3:$C$717)*1,المنصرف!$G$3:$G$717)</f>
        <v>0</v>
      </c>
      <c r="CE257" s="160">
        <f>SUMPRODUCT((CD$3=المنصرف!$E$3:$E$717)*1,('بيان العهد والتسويات'!$C257=المنصرف!$C$3:$C$717)*1,المنصرف!$J$3:$J$717)</f>
        <v>0</v>
      </c>
      <c r="CF257" s="160">
        <f>SUMPRODUCT((CF$3=المنصرف!$E$3:$E$717)*1,('بيان العهد والتسويات'!$C257=المنصرف!$C$3:$C$717)*1,المنصرف!$G$3:$G$717)</f>
        <v>0</v>
      </c>
      <c r="CG257" s="160">
        <f>SUMPRODUCT((CF$3=المنصرف!$E$3:$E$717)*1,('بيان العهد والتسويات'!$C257=المنصرف!$C$3:$C$717)*1,المنصرف!$J$3:$J$717)</f>
        <v>0</v>
      </c>
      <c r="CH257" s="160">
        <f>SUMPRODUCT((CH$3=المنصرف!$E$3:$E$717)*1,('بيان العهد والتسويات'!$C257=المنصرف!$C$3:$C$717)*1,المنصرف!$G$3:$G$717)</f>
        <v>0</v>
      </c>
      <c r="CI257" s="160">
        <f>SUMPRODUCT((CH$3=المنصرف!$E$3:$E$717)*1,('بيان العهد والتسويات'!$C257=المنصرف!$C$3:$C$717)*1,المنصرف!$J$3:$J$717)</f>
        <v>0</v>
      </c>
      <c r="CJ257" s="160">
        <f>SUMPRODUCT((CJ$3=المنصرف!$E$3:$E$717)*1,('بيان العهد والتسويات'!$C257=المنصرف!$C$3:$C$717)*1,المنصرف!$G$3:$G$717)</f>
        <v>0</v>
      </c>
      <c r="CK257" s="160">
        <f>SUMPRODUCT((CJ$3=المنصرف!$E$3:$E$717)*1,('بيان العهد والتسويات'!$C257=المنصرف!$C$3:$C$717)*1,المنصرف!$J$3:$J$717)</f>
        <v>0</v>
      </c>
      <c r="CL257" s="160">
        <f>SUMPRODUCT((CL$3=المنصرف!$E$3:$E$717)*1,('بيان العهد والتسويات'!$C257=المنصرف!$C$3:$C$717)*1,المنصرف!$G$3:$G$717)</f>
        <v>0</v>
      </c>
      <c r="CM257" s="160">
        <f>SUMPRODUCT((CL$3=المنصرف!$E$3:$E$717)*1,('بيان العهد والتسويات'!$C257=المنصرف!$C$3:$C$717)*1,المنصرف!$J$3:$J$717)</f>
        <v>0</v>
      </c>
      <c r="CN257" s="160">
        <f>SUMPRODUCT((CN$3=المنصرف!$E$3:$E$717)*1,('بيان العهد والتسويات'!$C257=المنصرف!$C$3:$C$717)*1,المنصرف!$G$3:$G$717)</f>
        <v>0</v>
      </c>
      <c r="CO257" s="160">
        <f>SUMPRODUCT((CN$3=المنصرف!$E$3:$E$717)*1,('بيان العهد والتسويات'!$C257=المنصرف!$C$3:$C$717)*1,المنصرف!$J$3:$J$717)</f>
        <v>0</v>
      </c>
      <c r="CP257" s="160">
        <f>SUMPRODUCT((CP$3=المنصرف!$E$3:$E$717)*1,('بيان العهد والتسويات'!$C257=المنصرف!$C$3:$C$717)*1,المنصرف!$G$3:$G$717)</f>
        <v>0</v>
      </c>
      <c r="CQ257" s="160">
        <f>SUMPRODUCT((CP$3=المنصرف!$E$3:$E$717)*1,('بيان العهد والتسويات'!$C257=المنصرف!$C$3:$C$717)*1,المنصرف!$J$3:$J$717)</f>
        <v>0</v>
      </c>
      <c r="CR257" s="160">
        <f>SUMPRODUCT((CR$3=المنصرف!$E$3:$E$717)*1,('بيان العهد والتسويات'!$C257=المنصرف!$C$3:$C$717)*1,المنصرف!$G$3:$G$717)</f>
        <v>0</v>
      </c>
      <c r="CS257" s="160">
        <f>SUMPRODUCT((CR$3=المنصرف!$E$3:$E$717)*1,('بيان العهد والتسويات'!$C257=المنصرف!$C$3:$C$717)*1,المنصرف!$J$3:$J$717)</f>
        <v>0</v>
      </c>
      <c r="CT257" s="160">
        <f>SUMPRODUCT((CT$3=المنصرف!$E$3:$E$717)*1,('بيان العهد والتسويات'!$C257=المنصرف!$C$3:$C$717)*1,المنصرف!$G$3:$G$717)</f>
        <v>0</v>
      </c>
      <c r="CU257" s="160">
        <f>SUMPRODUCT((CT$3=المنصرف!$E$3:$E$717)*1,('بيان العهد والتسويات'!$C257=المنصرف!$C$3:$C$717)*1,المنصرف!$J$3:$J$717)</f>
        <v>0</v>
      </c>
      <c r="CV257" s="160">
        <f>SUMPRODUCT((CV$3=المنصرف!$E$3:$E$717)*1,('بيان العهد والتسويات'!$C257=المنصرف!$C$3:$C$717)*1,المنصرف!$G$3:$G$717)</f>
        <v>0</v>
      </c>
      <c r="CW257" s="160">
        <f>SUMPRODUCT((CV$3=المنصرف!$E$3:$E$717)*1,('بيان العهد والتسويات'!$C257=المنصرف!$C$3:$C$717)*1,المنصرف!$J$3:$J$717)</f>
        <v>0</v>
      </c>
      <c r="CX257" s="160">
        <f>SUMPRODUCT((CX$3=المنصرف!$E$3:$E$717)*1,('بيان العهد والتسويات'!$C257=المنصرف!$C$3:$C$717)*1,المنصرف!$G$3:$G$717)</f>
        <v>0</v>
      </c>
      <c r="CY257" s="160">
        <f>SUMPRODUCT((CX$3=المنصرف!$E$3:$E$717)*1,('بيان العهد والتسويات'!$C257=المنصرف!$C$3:$C$717)*1,المنصرف!$J$3:$J$717)</f>
        <v>0</v>
      </c>
      <c r="CZ257" s="160">
        <f>SUMPRODUCT((CZ$3=المنصرف!$E$3:$E$717)*1,('بيان العهد والتسويات'!$C257=المنصرف!$C$3:$C$717)*1,المنصرف!$G$3:$G$717)</f>
        <v>0</v>
      </c>
      <c r="DA257" s="160">
        <f>SUMPRODUCT((CZ$3=المنصرف!$E$3:$E$717)*1,('بيان العهد والتسويات'!$C257=المنصرف!$C$3:$C$717)*1,المنصرف!$J$3:$J$717)</f>
        <v>0</v>
      </c>
    </row>
    <row r="258" spans="3:105" ht="20.25" x14ac:dyDescent="0.15">
      <c r="C258" s="134">
        <v>46090</v>
      </c>
      <c r="D258" s="121">
        <f>SUMPRODUCT(($D$3=المنصرف!$E$3:$E$717)*1,('بيان العهد والتسويات'!$C258=المنصرف!$C$3:$C$717)*1,المنصرف!$G$3:$G$717)</f>
        <v>0</v>
      </c>
      <c r="E258" s="122">
        <f>SUMPRODUCT(($D$3=المنصرف!$E$3:$E$717)*1,('بيان العهد والتسويات'!$C258=المنصرف!$C$3:$C$717)*1,المنصرف!$J$3:$J$717)</f>
        <v>0</v>
      </c>
      <c r="F258" s="124">
        <f>SUMPRODUCT(($F$3=المنصرف!$E$3:$E$717)*1,('بيان العهد والتسويات'!$C258=المنصرف!$C$3:$C$717)*1,المنصرف!$G$3:$G$717)</f>
        <v>0</v>
      </c>
      <c r="G258" s="123">
        <f>SUMPRODUCT(($F$3=المنصرف!$E$3:$E$717)*1,('بيان العهد والتسويات'!$C258=المنصرف!$C$3:$C$717)*1,المنصرف!$J$3:$J$717)</f>
        <v>0</v>
      </c>
      <c r="H258" s="121">
        <f>SUMPRODUCT(($H$3=المنصرف!$E$3:$E$717)*1,('بيان العهد والتسويات'!$C258=المنصرف!$C$3:$C$717)*1,المنصرف!$G$3:$G$717)</f>
        <v>0</v>
      </c>
      <c r="I258" s="122">
        <f>SUMPRODUCT(($H$3=المنصرف!$E$3:$E$717)*1,('بيان العهد والتسويات'!$C258=المنصرف!$C$3:$C$717)*1,المنصرف!$J$3:$J$717)</f>
        <v>0</v>
      </c>
      <c r="J258" s="124">
        <f>SUMPRODUCT(($J$3=المنصرف!$E$3:$E$717)*1,('بيان العهد والتسويات'!$C258=المنصرف!$C$3:$C$717)*1,المنصرف!$G$3:$G$717)</f>
        <v>0</v>
      </c>
      <c r="K258" s="123">
        <f>SUMPRODUCT(($J$3=المنصرف!$E$3:$E$717)*1,('بيان العهد والتسويات'!$C258=المنصرف!$C$3:$C$717)*1,المنصرف!$J$3:$J$717)</f>
        <v>0</v>
      </c>
      <c r="L258" s="121">
        <f>SUMPRODUCT(($L$3=المنصرف!$E$3:$E$717)*1,('بيان العهد والتسويات'!$C258=المنصرف!$C$3:$C$717)*1,المنصرف!$G$3:$G$717)</f>
        <v>0</v>
      </c>
      <c r="M258" s="122">
        <f>SUMPRODUCT(($L$3=المنصرف!$E$3:$E$717)*1,('بيان العهد والتسويات'!$C258=المنصرف!$C$3:$C$717)*1,المنصرف!$J$3:$J$717)</f>
        <v>0</v>
      </c>
      <c r="N258" s="124">
        <f>SUMPRODUCT(($N$3=المنصرف!$E$3:$E$717)*1,('بيان العهد والتسويات'!$C258=المنصرف!$C$3:$C$717)*1,المنصرف!$G$3:$G$717)</f>
        <v>0</v>
      </c>
      <c r="O258" s="123">
        <f>SUMPRODUCT(($N$3=المنصرف!$E$3:$E$717)*1,('بيان العهد والتسويات'!$C258=المنصرف!$C$3:$C$717)*1,المنصرف!$J$3:$J$717)</f>
        <v>0</v>
      </c>
      <c r="P258" s="121">
        <f>SUMPRODUCT(($P$3=المنصرف!$E$3:$E$717)*1,('بيان العهد والتسويات'!$C258=المنصرف!$C$3:$C$717)*1,المنصرف!$G$3:$G$717)</f>
        <v>0</v>
      </c>
      <c r="Q258" s="122">
        <f>SUMPRODUCT(($P$3=المنصرف!$E$3:$E$717)*1,('بيان العهد والتسويات'!$C258=المنصرف!$C$3:$C$717)*1,المنصرف!$J$3:$J$717)</f>
        <v>0</v>
      </c>
      <c r="R258" s="124">
        <f>SUMPRODUCT(($R$3=المنصرف!$E$3:$E$717)*1,('بيان العهد والتسويات'!$C258=المنصرف!$C$3:$C$717)*1,المنصرف!$G$3:$G$717)</f>
        <v>0</v>
      </c>
      <c r="S258" s="123">
        <f>SUMPRODUCT(($R$3=المنصرف!$E$3:$E$717)*1,('بيان العهد والتسويات'!$C258=المنصرف!$C$3:$C$717)*1,المنصرف!$J$3:$J$717)</f>
        <v>0</v>
      </c>
      <c r="T258" s="121">
        <f>SUMPRODUCT(($T$3=المنصرف!$E$3:$E$717)*1,('بيان العهد والتسويات'!$C258=المنصرف!$C$3:$C$717)*1,المنصرف!$G$3:$G$717)</f>
        <v>0</v>
      </c>
      <c r="U258" s="122">
        <f>SUMPRODUCT(($T$3=المنصرف!$E$3:$E$717)*1,('بيان العهد والتسويات'!$C258=المنصرف!$C$3:$C$717)*1,المنصرف!$J$3:$J$717)</f>
        <v>0</v>
      </c>
      <c r="V258" s="124">
        <f>SUMPRODUCT(($V$3=المنصرف!$E$3:$E$717)*1,('بيان العهد والتسويات'!$C258=المنصرف!$C$3:$C$717)*1,المنصرف!$G$3:$G$717)</f>
        <v>0</v>
      </c>
      <c r="W258" s="123">
        <f>SUMPRODUCT(($V$3=المنصرف!$E$3:$E$717)*1,('بيان العهد والتسويات'!$C258=المنصرف!$C$3:$C$717)*1,المنصرف!$J$3:$J$717)</f>
        <v>0</v>
      </c>
      <c r="X258" s="121">
        <f>SUMPRODUCT(($X$3=المنصرف!$E$3:$E$717)*1,('بيان العهد والتسويات'!$C258=المنصرف!$C$3:$C$717)*1,المنصرف!$G$3:$G$717)</f>
        <v>0</v>
      </c>
      <c r="Y258" s="122">
        <f>SUMPRODUCT(($X$3=المنصرف!$E$3:$E$717)*1,('بيان العهد والتسويات'!$C258=المنصرف!$C$3:$C$717)*1,المنصرف!$J$3:$J$717)</f>
        <v>0</v>
      </c>
      <c r="Z258" s="124">
        <f>SUMPRODUCT(($Z$3=المنصرف!$E$3:$E$717)*1,('بيان العهد والتسويات'!$C258=المنصرف!$C$3:$C$717)*1,المنصرف!$G$3:$G$717)</f>
        <v>0</v>
      </c>
      <c r="AA258" s="123">
        <f>SUMPRODUCT(($Z$3=المنصرف!$E$3:$E$717)*1,('بيان العهد والتسويات'!$C258=المنصرف!$C$3:$C$717)*1,المنصرف!$J$3:$J$717)</f>
        <v>0</v>
      </c>
      <c r="AB258" s="121">
        <f>SUMPRODUCT(($AB$3=المنصرف!$E$3:$E$717)*1,('بيان العهد والتسويات'!$C258=المنصرف!$C$3:$C$717)*1,المنصرف!$G$3:$G$717)</f>
        <v>0</v>
      </c>
      <c r="AC258" s="122">
        <f>SUMPRODUCT(($AB$3=المنصرف!$E$3:$E$717)*1,('بيان العهد والتسويات'!$C258=المنصرف!$C$3:$C$717)*1,المنصرف!$J$3:$J$717)</f>
        <v>0</v>
      </c>
      <c r="AD258" s="124">
        <f>SUMPRODUCT(($AD$3=المنصرف!$E$3:$E$717)*1,('بيان العهد والتسويات'!$C258=المنصرف!$C$3:$C$717)*1,المنصرف!$G$3:$G$717)</f>
        <v>0</v>
      </c>
      <c r="AE258" s="123">
        <f>SUMPRODUCT(($AD$3=المنصرف!$E$3:$E$717)*1,('بيان العهد والتسويات'!$C258=المنصرف!$C$3:$C$717)*1,المنصرف!$J$3:$J$717)</f>
        <v>0</v>
      </c>
      <c r="AF258" s="121">
        <f>SUMPRODUCT(($AF$3=المنصرف!$E$3:$E$717)*1,('بيان العهد والتسويات'!$C258=المنصرف!$C$3:$C$717)*1,المنصرف!$G$3:$G$717)</f>
        <v>0</v>
      </c>
      <c r="AG258" s="122">
        <f>SUMPRODUCT(($AF$3=المنصرف!$E$3:$E$717)*1,('بيان العهد والتسويات'!$C258=المنصرف!$C$3:$C$717)*1,المنصرف!$J$3:$J$717)</f>
        <v>0</v>
      </c>
      <c r="AH258" s="124">
        <f>SUMPRODUCT(($AH$3=المنصرف!$E$3:$E$717)*1,('بيان العهد والتسويات'!$C258=المنصرف!$C$3:$C$717)*1,المنصرف!$G$3:$G$717)</f>
        <v>0</v>
      </c>
      <c r="AI258" s="123">
        <f>SUMPRODUCT(($AH$3=المنصرف!$E$3:$E$717)*1,('بيان العهد والتسويات'!$C258=المنصرف!$C$3:$C$717)*1,المنصرف!$J$3:$J$717)</f>
        <v>0</v>
      </c>
      <c r="AJ258" s="145">
        <f>SUMPRODUCT((AJ$3=المنصرف!$E$3:$E$717)*1,('بيان العهد والتسويات'!$C258=المنصرف!$C$3:$C$717)*1,المنصرف!$G$3:$G$717)</f>
        <v>0</v>
      </c>
      <c r="AK258" s="145">
        <f>SUMPRODUCT((AJ$3=المنصرف!$E$3:$E$717)*1,('بيان العهد والتسويات'!$C258=المنصرف!$C$3:$C$717)*1,المنصرف!$J$3:$J$717)</f>
        <v>0</v>
      </c>
      <c r="AL258" s="161">
        <f>SUMPRODUCT((AL$3=المنصرف!$E$3:$E$717)*1,('بيان العهد والتسويات'!$C258=المنصرف!$C$3:$C$717)*1,المنصرف!$G$3:$G$717)</f>
        <v>0</v>
      </c>
      <c r="AM258" s="161">
        <f>SUMPRODUCT((AL$3=المنصرف!$E$3:$E$717)*1,('بيان العهد والتسويات'!$C258=المنصرف!$C$3:$C$717)*1,المنصرف!$J$3:$J$717)</f>
        <v>0</v>
      </c>
      <c r="AN258" s="160">
        <f>SUMPRODUCT((AN$3=المنصرف!$E$3:$E$717)*1,('بيان العهد والتسويات'!$C258=المنصرف!$C$3:$C$717)*1,المنصرف!$G$3:$G$717)</f>
        <v>0</v>
      </c>
      <c r="AO258" s="160">
        <f>SUMPRODUCT((AN$3=المنصرف!$E$3:$E$717)*1,('بيان العهد والتسويات'!$C258=المنصرف!$C$3:$C$717)*1,المنصرف!$J$3:$J$717)</f>
        <v>0</v>
      </c>
      <c r="AP258" s="160">
        <f>SUMPRODUCT((AP$3=المنصرف!$E$3:$E$717)*1,('بيان العهد والتسويات'!$C258=المنصرف!$C$3:$C$717)*1,المنصرف!$G$3:$G$717)</f>
        <v>0</v>
      </c>
      <c r="AQ258" s="160">
        <f>SUMPRODUCT((AP$3=المنصرف!$E$3:$E$717)*1,('بيان العهد والتسويات'!$C258=المنصرف!$C$3:$C$717)*1,المنصرف!$J$3:$J$717)</f>
        <v>0</v>
      </c>
      <c r="AR258" s="160">
        <f>SUMPRODUCT((AR$3=المنصرف!$E$3:$E$717)*1,('بيان العهد والتسويات'!$C258=المنصرف!$C$3:$C$717)*1,المنصرف!$G$3:$G$717)</f>
        <v>0</v>
      </c>
      <c r="AS258" s="160">
        <f>SUMPRODUCT((AR$3=المنصرف!$E$3:$E$717)*1,('بيان العهد والتسويات'!$C258=المنصرف!$C$3:$C$717)*1,المنصرف!$J$3:$J$717)</f>
        <v>0</v>
      </c>
      <c r="AT258" s="160">
        <f>SUMPRODUCT((AT$3=المنصرف!$E$3:$E$717)*1,('بيان العهد والتسويات'!$C258=المنصرف!$C$3:$C$717)*1,المنصرف!$G$3:$G$717)</f>
        <v>0</v>
      </c>
      <c r="AU258" s="160">
        <f>SUMPRODUCT((AT$3=المنصرف!$E$3:$E$717)*1,('بيان العهد والتسويات'!$C258=المنصرف!$C$3:$C$717)*1,المنصرف!$J$3:$J$717)</f>
        <v>0</v>
      </c>
      <c r="AV258" s="160">
        <f>SUMPRODUCT((AV$3=المنصرف!$E$3:$E$717)*1,('بيان العهد والتسويات'!$C258=المنصرف!$C$3:$C$717)*1,المنصرف!$G$3:$G$717)</f>
        <v>0</v>
      </c>
      <c r="AW258" s="160">
        <f>SUMPRODUCT((AV$3=المنصرف!$E$3:$E$717)*1,('بيان العهد والتسويات'!$C258=المنصرف!$C$3:$C$717)*1,المنصرف!$J$3:$J$717)</f>
        <v>0</v>
      </c>
      <c r="AX258" s="160">
        <f>SUMPRODUCT((AX$3=المنصرف!$E$3:$E$717)*1,('بيان العهد والتسويات'!$C258=المنصرف!$C$3:$C$717)*1,المنصرف!$G$3:$G$717)</f>
        <v>0</v>
      </c>
      <c r="AY258" s="160">
        <f>SUMPRODUCT((AX$3=المنصرف!$E$3:$E$717)*1,('بيان العهد والتسويات'!$C258=المنصرف!$C$3:$C$717)*1,المنصرف!$J$3:$J$717)</f>
        <v>0</v>
      </c>
      <c r="AZ258" s="160">
        <f>SUMPRODUCT((AZ$3=المنصرف!$E$3:$E$717)*1,('بيان العهد والتسويات'!$C258=المنصرف!$C$3:$C$717)*1,المنصرف!$G$3:$G$717)</f>
        <v>0</v>
      </c>
      <c r="BA258" s="160">
        <f>SUMPRODUCT((AZ$3=المنصرف!$E$3:$E$717)*1,('بيان العهد والتسويات'!$C258=المنصرف!$C$3:$C$717)*1,المنصرف!$J$3:$J$717)</f>
        <v>0</v>
      </c>
      <c r="BB258" s="160">
        <f>SUMPRODUCT((BB$3=المنصرف!$E$3:$E$717)*1,('بيان العهد والتسويات'!$C258=المنصرف!$C$3:$C$717)*1,المنصرف!$G$3:$G$717)</f>
        <v>0</v>
      </c>
      <c r="BC258" s="160">
        <f>SUMPRODUCT((BB$3=المنصرف!$E$3:$E$717)*1,('بيان العهد والتسويات'!$C258=المنصرف!$C$3:$C$717)*1,المنصرف!$J$3:$J$717)</f>
        <v>0</v>
      </c>
      <c r="BD258" s="160">
        <f>SUMPRODUCT((BD$3=المنصرف!$E$3:$E$717)*1,('بيان العهد والتسويات'!$C258=المنصرف!$C$3:$C$717)*1,المنصرف!$G$3:$G$717)</f>
        <v>0</v>
      </c>
      <c r="BE258" s="160">
        <f>SUMPRODUCT((BD$3=المنصرف!$E$3:$E$717)*1,('بيان العهد والتسويات'!$C258=المنصرف!$C$3:$C$717)*1,المنصرف!$J$3:$J$717)</f>
        <v>0</v>
      </c>
      <c r="BF258" s="160">
        <f>SUMPRODUCT((BF$3=المنصرف!$E$3:$E$717)*1,('بيان العهد والتسويات'!$C258=المنصرف!$C$3:$C$717)*1,المنصرف!$G$3:$G$717)</f>
        <v>0</v>
      </c>
      <c r="BG258" s="160">
        <f>SUMPRODUCT((BF$3=المنصرف!$E$3:$E$717)*1,('بيان العهد والتسويات'!$C258=المنصرف!$C$3:$C$717)*1,المنصرف!$J$3:$J$717)</f>
        <v>0</v>
      </c>
      <c r="BH258" s="160">
        <f>SUMPRODUCT((BH$3=المنصرف!$E$3:$E$717)*1,('بيان العهد والتسويات'!$C258=المنصرف!$C$3:$C$717)*1,المنصرف!$G$3:$G$717)</f>
        <v>0</v>
      </c>
      <c r="BI258" s="160">
        <f>SUMPRODUCT((BH$3=المنصرف!$E$3:$E$717)*1,('بيان العهد والتسويات'!$C258=المنصرف!$C$3:$C$717)*1,المنصرف!$J$3:$J$717)</f>
        <v>0</v>
      </c>
      <c r="BJ258" s="160">
        <f>SUMPRODUCT((BJ$3=المنصرف!$E$3:$E$717)*1,('بيان العهد والتسويات'!$C258=المنصرف!$C$3:$C$717)*1,المنصرف!$G$3:$G$717)</f>
        <v>0</v>
      </c>
      <c r="BK258" s="160">
        <f>SUMPRODUCT((BJ$3=المنصرف!$E$3:$E$717)*1,('بيان العهد والتسويات'!$C258=المنصرف!$C$3:$C$717)*1,المنصرف!$J$3:$J$717)</f>
        <v>0</v>
      </c>
      <c r="BL258" s="160">
        <f>SUMPRODUCT((BL$3=المنصرف!$E$3:$E$717)*1,('بيان العهد والتسويات'!$C258=المنصرف!$C$3:$C$717)*1,المنصرف!$G$3:$G$717)</f>
        <v>0</v>
      </c>
      <c r="BM258" s="160">
        <f>SUMPRODUCT((BL$3=المنصرف!$E$3:$E$717)*1,('بيان العهد والتسويات'!$C258=المنصرف!$C$3:$C$717)*1,المنصرف!$J$3:$J$717)</f>
        <v>0</v>
      </c>
      <c r="BN258" s="160">
        <f>SUMPRODUCT((BN$3=المنصرف!$E$3:$E$717)*1,('بيان العهد والتسويات'!$C258=المنصرف!$C$3:$C$717)*1,المنصرف!$G$3:$G$717)</f>
        <v>0</v>
      </c>
      <c r="BO258" s="160">
        <f>SUMPRODUCT((BN$3=المنصرف!$E$3:$E$717)*1,('بيان العهد والتسويات'!$C258=المنصرف!$C$3:$C$717)*1,المنصرف!$J$3:$J$717)</f>
        <v>0</v>
      </c>
      <c r="BP258" s="160">
        <f>SUMPRODUCT((BP$3=المنصرف!$E$3:$E$717)*1,('بيان العهد والتسويات'!$C258=المنصرف!$C$3:$C$717)*1,المنصرف!$G$3:$G$717)</f>
        <v>0</v>
      </c>
      <c r="BQ258" s="160">
        <f>SUMPRODUCT((BP$3=المنصرف!$E$3:$E$717)*1,('بيان العهد والتسويات'!$C258=المنصرف!$C$3:$C$717)*1,المنصرف!$J$3:$J$717)</f>
        <v>0</v>
      </c>
      <c r="BR258" s="160">
        <f>SUMPRODUCT((BR$3=المنصرف!$E$3:$E$717)*1,('بيان العهد والتسويات'!$C258=المنصرف!$C$3:$C$717)*1,المنصرف!$G$3:$G$717)</f>
        <v>0</v>
      </c>
      <c r="BS258" s="160">
        <f>SUMPRODUCT((BR$3=المنصرف!$E$3:$E$717)*1,('بيان العهد والتسويات'!$C258=المنصرف!$C$3:$C$717)*1,المنصرف!$J$3:$J$717)</f>
        <v>0</v>
      </c>
      <c r="BT258" s="160">
        <f>SUMPRODUCT((BT$3=المنصرف!$E$3:$E$717)*1,('بيان العهد والتسويات'!$C258=المنصرف!$C$3:$C$717)*1,المنصرف!$G$3:$G$717)</f>
        <v>0</v>
      </c>
      <c r="BU258" s="160">
        <f>SUMPRODUCT((BT$3=المنصرف!$E$3:$E$717)*1,('بيان العهد والتسويات'!$C258=المنصرف!$C$3:$C$717)*1,المنصرف!$J$3:$J$717)</f>
        <v>0</v>
      </c>
      <c r="BV258" s="160">
        <f>SUMPRODUCT((BV$3=المنصرف!$E$3:$E$717)*1,('بيان العهد والتسويات'!$C258=المنصرف!$C$3:$C$717)*1,المنصرف!$G$3:$G$717)</f>
        <v>0</v>
      </c>
      <c r="BW258" s="160">
        <f>SUMPRODUCT((BV$3=المنصرف!$E$3:$E$717)*1,('بيان العهد والتسويات'!$C258=المنصرف!$C$3:$C$717)*1,المنصرف!$J$3:$J$717)</f>
        <v>0</v>
      </c>
      <c r="BX258" s="160">
        <f>SUMPRODUCT((BX$3=المنصرف!$E$3:$E$717)*1,('بيان العهد والتسويات'!$C258=المنصرف!$C$3:$C$717)*1,المنصرف!$G$3:$G$717)</f>
        <v>0</v>
      </c>
      <c r="BY258" s="160">
        <f>SUMPRODUCT((BX$3=المنصرف!$E$3:$E$717)*1,('بيان العهد والتسويات'!$C258=المنصرف!$C$3:$C$717)*1,المنصرف!$J$3:$J$717)</f>
        <v>0</v>
      </c>
      <c r="BZ258" s="160">
        <f>SUMPRODUCT((BZ$3=المنصرف!$E$3:$E$717)*1,('بيان العهد والتسويات'!$C258=المنصرف!$C$3:$C$717)*1,المنصرف!$G$3:$G$717)</f>
        <v>0</v>
      </c>
      <c r="CA258" s="160">
        <f>SUMPRODUCT((BZ$3=المنصرف!$E$3:$E$717)*1,('بيان العهد والتسويات'!$C258=المنصرف!$C$3:$C$717)*1,المنصرف!$J$3:$J$717)</f>
        <v>0</v>
      </c>
      <c r="CB258" s="160">
        <f>SUMPRODUCT((CB$3=المنصرف!$E$3:$E$717)*1,('بيان العهد والتسويات'!$C258=المنصرف!$C$3:$C$717)*1,المنصرف!$G$3:$G$717)</f>
        <v>0</v>
      </c>
      <c r="CC258" s="160">
        <f>SUMPRODUCT((CB$3=المنصرف!$E$3:$E$717)*1,('بيان العهد والتسويات'!$C258=المنصرف!$C$3:$C$717)*1,المنصرف!$J$3:$J$717)</f>
        <v>0</v>
      </c>
      <c r="CD258" s="160">
        <f>SUMPRODUCT((CD$3=المنصرف!$E$3:$E$717)*1,('بيان العهد والتسويات'!$C258=المنصرف!$C$3:$C$717)*1,المنصرف!$G$3:$G$717)</f>
        <v>0</v>
      </c>
      <c r="CE258" s="160">
        <f>SUMPRODUCT((CD$3=المنصرف!$E$3:$E$717)*1,('بيان العهد والتسويات'!$C258=المنصرف!$C$3:$C$717)*1,المنصرف!$J$3:$J$717)</f>
        <v>0</v>
      </c>
      <c r="CF258" s="160">
        <f>SUMPRODUCT((CF$3=المنصرف!$E$3:$E$717)*1,('بيان العهد والتسويات'!$C258=المنصرف!$C$3:$C$717)*1,المنصرف!$G$3:$G$717)</f>
        <v>0</v>
      </c>
      <c r="CG258" s="160">
        <f>SUMPRODUCT((CF$3=المنصرف!$E$3:$E$717)*1,('بيان العهد والتسويات'!$C258=المنصرف!$C$3:$C$717)*1,المنصرف!$J$3:$J$717)</f>
        <v>0</v>
      </c>
      <c r="CH258" s="160">
        <f>SUMPRODUCT((CH$3=المنصرف!$E$3:$E$717)*1,('بيان العهد والتسويات'!$C258=المنصرف!$C$3:$C$717)*1,المنصرف!$G$3:$G$717)</f>
        <v>0</v>
      </c>
      <c r="CI258" s="160">
        <f>SUMPRODUCT((CH$3=المنصرف!$E$3:$E$717)*1,('بيان العهد والتسويات'!$C258=المنصرف!$C$3:$C$717)*1,المنصرف!$J$3:$J$717)</f>
        <v>0</v>
      </c>
      <c r="CJ258" s="160">
        <f>SUMPRODUCT((CJ$3=المنصرف!$E$3:$E$717)*1,('بيان العهد والتسويات'!$C258=المنصرف!$C$3:$C$717)*1,المنصرف!$G$3:$G$717)</f>
        <v>0</v>
      </c>
      <c r="CK258" s="160">
        <f>SUMPRODUCT((CJ$3=المنصرف!$E$3:$E$717)*1,('بيان العهد والتسويات'!$C258=المنصرف!$C$3:$C$717)*1,المنصرف!$J$3:$J$717)</f>
        <v>0</v>
      </c>
      <c r="CL258" s="160">
        <f>SUMPRODUCT((CL$3=المنصرف!$E$3:$E$717)*1,('بيان العهد والتسويات'!$C258=المنصرف!$C$3:$C$717)*1,المنصرف!$G$3:$G$717)</f>
        <v>0</v>
      </c>
      <c r="CM258" s="160">
        <f>SUMPRODUCT((CL$3=المنصرف!$E$3:$E$717)*1,('بيان العهد والتسويات'!$C258=المنصرف!$C$3:$C$717)*1,المنصرف!$J$3:$J$717)</f>
        <v>0</v>
      </c>
      <c r="CN258" s="160">
        <f>SUMPRODUCT((CN$3=المنصرف!$E$3:$E$717)*1,('بيان العهد والتسويات'!$C258=المنصرف!$C$3:$C$717)*1,المنصرف!$G$3:$G$717)</f>
        <v>0</v>
      </c>
      <c r="CO258" s="160">
        <f>SUMPRODUCT((CN$3=المنصرف!$E$3:$E$717)*1,('بيان العهد والتسويات'!$C258=المنصرف!$C$3:$C$717)*1,المنصرف!$J$3:$J$717)</f>
        <v>0</v>
      </c>
      <c r="CP258" s="160">
        <f>SUMPRODUCT((CP$3=المنصرف!$E$3:$E$717)*1,('بيان العهد والتسويات'!$C258=المنصرف!$C$3:$C$717)*1,المنصرف!$G$3:$G$717)</f>
        <v>0</v>
      </c>
      <c r="CQ258" s="160">
        <f>SUMPRODUCT((CP$3=المنصرف!$E$3:$E$717)*1,('بيان العهد والتسويات'!$C258=المنصرف!$C$3:$C$717)*1,المنصرف!$J$3:$J$717)</f>
        <v>0</v>
      </c>
      <c r="CR258" s="160">
        <f>SUMPRODUCT((CR$3=المنصرف!$E$3:$E$717)*1,('بيان العهد والتسويات'!$C258=المنصرف!$C$3:$C$717)*1,المنصرف!$G$3:$G$717)</f>
        <v>0</v>
      </c>
      <c r="CS258" s="160">
        <f>SUMPRODUCT((CR$3=المنصرف!$E$3:$E$717)*1,('بيان العهد والتسويات'!$C258=المنصرف!$C$3:$C$717)*1,المنصرف!$J$3:$J$717)</f>
        <v>0</v>
      </c>
      <c r="CT258" s="160">
        <f>SUMPRODUCT((CT$3=المنصرف!$E$3:$E$717)*1,('بيان العهد والتسويات'!$C258=المنصرف!$C$3:$C$717)*1,المنصرف!$G$3:$G$717)</f>
        <v>0</v>
      </c>
      <c r="CU258" s="160">
        <f>SUMPRODUCT((CT$3=المنصرف!$E$3:$E$717)*1,('بيان العهد والتسويات'!$C258=المنصرف!$C$3:$C$717)*1,المنصرف!$J$3:$J$717)</f>
        <v>0</v>
      </c>
      <c r="CV258" s="160">
        <f>SUMPRODUCT((CV$3=المنصرف!$E$3:$E$717)*1,('بيان العهد والتسويات'!$C258=المنصرف!$C$3:$C$717)*1,المنصرف!$G$3:$G$717)</f>
        <v>0</v>
      </c>
      <c r="CW258" s="160">
        <f>SUMPRODUCT((CV$3=المنصرف!$E$3:$E$717)*1,('بيان العهد والتسويات'!$C258=المنصرف!$C$3:$C$717)*1,المنصرف!$J$3:$J$717)</f>
        <v>0</v>
      </c>
      <c r="CX258" s="160">
        <f>SUMPRODUCT((CX$3=المنصرف!$E$3:$E$717)*1,('بيان العهد والتسويات'!$C258=المنصرف!$C$3:$C$717)*1,المنصرف!$G$3:$G$717)</f>
        <v>0</v>
      </c>
      <c r="CY258" s="160">
        <f>SUMPRODUCT((CX$3=المنصرف!$E$3:$E$717)*1,('بيان العهد والتسويات'!$C258=المنصرف!$C$3:$C$717)*1,المنصرف!$J$3:$J$717)</f>
        <v>0</v>
      </c>
      <c r="CZ258" s="160">
        <f>SUMPRODUCT((CZ$3=المنصرف!$E$3:$E$717)*1,('بيان العهد والتسويات'!$C258=المنصرف!$C$3:$C$717)*1,المنصرف!$G$3:$G$717)</f>
        <v>0</v>
      </c>
      <c r="DA258" s="160">
        <f>SUMPRODUCT((CZ$3=المنصرف!$E$3:$E$717)*1,('بيان العهد والتسويات'!$C258=المنصرف!$C$3:$C$717)*1,المنصرف!$J$3:$J$717)</f>
        <v>0</v>
      </c>
    </row>
    <row r="259" spans="3:105" ht="20.25" x14ac:dyDescent="0.15">
      <c r="C259" s="134">
        <v>46091</v>
      </c>
      <c r="D259" s="121">
        <f>SUMPRODUCT(($D$3=المنصرف!$E$3:$E$717)*1,('بيان العهد والتسويات'!$C259=المنصرف!$C$3:$C$717)*1,المنصرف!$G$3:$G$717)</f>
        <v>0</v>
      </c>
      <c r="E259" s="122">
        <f>SUMPRODUCT(($D$3=المنصرف!$E$3:$E$717)*1,('بيان العهد والتسويات'!$C259=المنصرف!$C$3:$C$717)*1,المنصرف!$J$3:$J$717)</f>
        <v>0</v>
      </c>
      <c r="F259" s="124">
        <f>SUMPRODUCT(($F$3=المنصرف!$E$3:$E$717)*1,('بيان العهد والتسويات'!$C259=المنصرف!$C$3:$C$717)*1,المنصرف!$G$3:$G$717)</f>
        <v>0</v>
      </c>
      <c r="G259" s="123">
        <f>SUMPRODUCT(($F$3=المنصرف!$E$3:$E$717)*1,('بيان العهد والتسويات'!$C259=المنصرف!$C$3:$C$717)*1,المنصرف!$J$3:$J$717)</f>
        <v>0</v>
      </c>
      <c r="H259" s="121">
        <f>SUMPRODUCT(($H$3=المنصرف!$E$3:$E$717)*1,('بيان العهد والتسويات'!$C259=المنصرف!$C$3:$C$717)*1,المنصرف!$G$3:$G$717)</f>
        <v>0</v>
      </c>
      <c r="I259" s="122">
        <f>SUMPRODUCT(($H$3=المنصرف!$E$3:$E$717)*1,('بيان العهد والتسويات'!$C259=المنصرف!$C$3:$C$717)*1,المنصرف!$J$3:$J$717)</f>
        <v>0</v>
      </c>
      <c r="J259" s="124">
        <f>SUMPRODUCT(($J$3=المنصرف!$E$3:$E$717)*1,('بيان العهد والتسويات'!$C259=المنصرف!$C$3:$C$717)*1,المنصرف!$G$3:$G$717)</f>
        <v>0</v>
      </c>
      <c r="K259" s="123">
        <f>SUMPRODUCT(($J$3=المنصرف!$E$3:$E$717)*1,('بيان العهد والتسويات'!$C259=المنصرف!$C$3:$C$717)*1,المنصرف!$J$3:$J$717)</f>
        <v>0</v>
      </c>
      <c r="L259" s="121">
        <f>SUMPRODUCT(($L$3=المنصرف!$E$3:$E$717)*1,('بيان العهد والتسويات'!$C259=المنصرف!$C$3:$C$717)*1,المنصرف!$G$3:$G$717)</f>
        <v>0</v>
      </c>
      <c r="M259" s="122">
        <f>SUMPRODUCT(($L$3=المنصرف!$E$3:$E$717)*1,('بيان العهد والتسويات'!$C259=المنصرف!$C$3:$C$717)*1,المنصرف!$J$3:$J$717)</f>
        <v>0</v>
      </c>
      <c r="N259" s="124">
        <f>SUMPRODUCT(($N$3=المنصرف!$E$3:$E$717)*1,('بيان العهد والتسويات'!$C259=المنصرف!$C$3:$C$717)*1,المنصرف!$G$3:$G$717)</f>
        <v>0</v>
      </c>
      <c r="O259" s="123">
        <f>SUMPRODUCT(($N$3=المنصرف!$E$3:$E$717)*1,('بيان العهد والتسويات'!$C259=المنصرف!$C$3:$C$717)*1,المنصرف!$J$3:$J$717)</f>
        <v>0</v>
      </c>
      <c r="P259" s="121">
        <f>SUMPRODUCT(($P$3=المنصرف!$E$3:$E$717)*1,('بيان العهد والتسويات'!$C259=المنصرف!$C$3:$C$717)*1,المنصرف!$G$3:$G$717)</f>
        <v>0</v>
      </c>
      <c r="Q259" s="122">
        <f>SUMPRODUCT(($P$3=المنصرف!$E$3:$E$717)*1,('بيان العهد والتسويات'!$C259=المنصرف!$C$3:$C$717)*1,المنصرف!$J$3:$J$717)</f>
        <v>0</v>
      </c>
      <c r="R259" s="124">
        <f>SUMPRODUCT(($R$3=المنصرف!$E$3:$E$717)*1,('بيان العهد والتسويات'!$C259=المنصرف!$C$3:$C$717)*1,المنصرف!$G$3:$G$717)</f>
        <v>0</v>
      </c>
      <c r="S259" s="123">
        <f>SUMPRODUCT(($R$3=المنصرف!$E$3:$E$717)*1,('بيان العهد والتسويات'!$C259=المنصرف!$C$3:$C$717)*1,المنصرف!$J$3:$J$717)</f>
        <v>0</v>
      </c>
      <c r="T259" s="121">
        <f>SUMPRODUCT(($T$3=المنصرف!$E$3:$E$717)*1,('بيان العهد والتسويات'!$C259=المنصرف!$C$3:$C$717)*1,المنصرف!$G$3:$G$717)</f>
        <v>0</v>
      </c>
      <c r="U259" s="122">
        <f>SUMPRODUCT(($T$3=المنصرف!$E$3:$E$717)*1,('بيان العهد والتسويات'!$C259=المنصرف!$C$3:$C$717)*1,المنصرف!$J$3:$J$717)</f>
        <v>0</v>
      </c>
      <c r="V259" s="124">
        <f>SUMPRODUCT(($V$3=المنصرف!$E$3:$E$717)*1,('بيان العهد والتسويات'!$C259=المنصرف!$C$3:$C$717)*1,المنصرف!$G$3:$G$717)</f>
        <v>0</v>
      </c>
      <c r="W259" s="123">
        <f>SUMPRODUCT(($V$3=المنصرف!$E$3:$E$717)*1,('بيان العهد والتسويات'!$C259=المنصرف!$C$3:$C$717)*1,المنصرف!$J$3:$J$717)</f>
        <v>0</v>
      </c>
      <c r="X259" s="121">
        <f>SUMPRODUCT(($X$3=المنصرف!$E$3:$E$717)*1,('بيان العهد والتسويات'!$C259=المنصرف!$C$3:$C$717)*1,المنصرف!$G$3:$G$717)</f>
        <v>0</v>
      </c>
      <c r="Y259" s="122">
        <f>SUMPRODUCT(($X$3=المنصرف!$E$3:$E$717)*1,('بيان العهد والتسويات'!$C259=المنصرف!$C$3:$C$717)*1,المنصرف!$J$3:$J$717)</f>
        <v>0</v>
      </c>
      <c r="Z259" s="124">
        <f>SUMPRODUCT(($Z$3=المنصرف!$E$3:$E$717)*1,('بيان العهد والتسويات'!$C259=المنصرف!$C$3:$C$717)*1,المنصرف!$G$3:$G$717)</f>
        <v>0</v>
      </c>
      <c r="AA259" s="123">
        <f>SUMPRODUCT(($Z$3=المنصرف!$E$3:$E$717)*1,('بيان العهد والتسويات'!$C259=المنصرف!$C$3:$C$717)*1,المنصرف!$J$3:$J$717)</f>
        <v>0</v>
      </c>
      <c r="AB259" s="121">
        <f>SUMPRODUCT(($AB$3=المنصرف!$E$3:$E$717)*1,('بيان العهد والتسويات'!$C259=المنصرف!$C$3:$C$717)*1,المنصرف!$G$3:$G$717)</f>
        <v>0</v>
      </c>
      <c r="AC259" s="122">
        <f>SUMPRODUCT(($AB$3=المنصرف!$E$3:$E$717)*1,('بيان العهد والتسويات'!$C259=المنصرف!$C$3:$C$717)*1,المنصرف!$J$3:$J$717)</f>
        <v>0</v>
      </c>
      <c r="AD259" s="124">
        <f>SUMPRODUCT(($AD$3=المنصرف!$E$3:$E$717)*1,('بيان العهد والتسويات'!$C259=المنصرف!$C$3:$C$717)*1,المنصرف!$G$3:$G$717)</f>
        <v>0</v>
      </c>
      <c r="AE259" s="123">
        <f>SUMPRODUCT(($AD$3=المنصرف!$E$3:$E$717)*1,('بيان العهد والتسويات'!$C259=المنصرف!$C$3:$C$717)*1,المنصرف!$J$3:$J$717)</f>
        <v>0</v>
      </c>
      <c r="AF259" s="121">
        <f>SUMPRODUCT(($AF$3=المنصرف!$E$3:$E$717)*1,('بيان العهد والتسويات'!$C259=المنصرف!$C$3:$C$717)*1,المنصرف!$G$3:$G$717)</f>
        <v>0</v>
      </c>
      <c r="AG259" s="122">
        <f>SUMPRODUCT(($AF$3=المنصرف!$E$3:$E$717)*1,('بيان العهد والتسويات'!$C259=المنصرف!$C$3:$C$717)*1,المنصرف!$J$3:$J$717)</f>
        <v>0</v>
      </c>
      <c r="AH259" s="124">
        <f>SUMPRODUCT(($AH$3=المنصرف!$E$3:$E$717)*1,('بيان العهد والتسويات'!$C259=المنصرف!$C$3:$C$717)*1,المنصرف!$G$3:$G$717)</f>
        <v>0</v>
      </c>
      <c r="AI259" s="123">
        <f>SUMPRODUCT(($AH$3=المنصرف!$E$3:$E$717)*1,('بيان العهد والتسويات'!$C259=المنصرف!$C$3:$C$717)*1,المنصرف!$J$3:$J$717)</f>
        <v>0</v>
      </c>
      <c r="AJ259" s="145">
        <f>SUMPRODUCT((AJ$3=المنصرف!$E$3:$E$717)*1,('بيان العهد والتسويات'!$C259=المنصرف!$C$3:$C$717)*1,المنصرف!$G$3:$G$717)</f>
        <v>0</v>
      </c>
      <c r="AK259" s="145">
        <f>SUMPRODUCT((AJ$3=المنصرف!$E$3:$E$717)*1,('بيان العهد والتسويات'!$C259=المنصرف!$C$3:$C$717)*1,المنصرف!$J$3:$J$717)</f>
        <v>0</v>
      </c>
      <c r="AL259" s="161">
        <f>SUMPRODUCT((AL$3=المنصرف!$E$3:$E$717)*1,('بيان العهد والتسويات'!$C259=المنصرف!$C$3:$C$717)*1,المنصرف!$G$3:$G$717)</f>
        <v>0</v>
      </c>
      <c r="AM259" s="161">
        <f>SUMPRODUCT((AL$3=المنصرف!$E$3:$E$717)*1,('بيان العهد والتسويات'!$C259=المنصرف!$C$3:$C$717)*1,المنصرف!$J$3:$J$717)</f>
        <v>0</v>
      </c>
      <c r="AN259" s="160">
        <f>SUMPRODUCT((AN$3=المنصرف!$E$3:$E$717)*1,('بيان العهد والتسويات'!$C259=المنصرف!$C$3:$C$717)*1,المنصرف!$G$3:$G$717)</f>
        <v>0</v>
      </c>
      <c r="AO259" s="160">
        <f>SUMPRODUCT((AN$3=المنصرف!$E$3:$E$717)*1,('بيان العهد والتسويات'!$C259=المنصرف!$C$3:$C$717)*1,المنصرف!$J$3:$J$717)</f>
        <v>0</v>
      </c>
      <c r="AP259" s="160">
        <f>SUMPRODUCT((AP$3=المنصرف!$E$3:$E$717)*1,('بيان العهد والتسويات'!$C259=المنصرف!$C$3:$C$717)*1,المنصرف!$G$3:$G$717)</f>
        <v>0</v>
      </c>
      <c r="AQ259" s="160">
        <f>SUMPRODUCT((AP$3=المنصرف!$E$3:$E$717)*1,('بيان العهد والتسويات'!$C259=المنصرف!$C$3:$C$717)*1,المنصرف!$J$3:$J$717)</f>
        <v>0</v>
      </c>
      <c r="AR259" s="160">
        <f>SUMPRODUCT((AR$3=المنصرف!$E$3:$E$717)*1,('بيان العهد والتسويات'!$C259=المنصرف!$C$3:$C$717)*1,المنصرف!$G$3:$G$717)</f>
        <v>0</v>
      </c>
      <c r="AS259" s="160">
        <f>SUMPRODUCT((AR$3=المنصرف!$E$3:$E$717)*1,('بيان العهد والتسويات'!$C259=المنصرف!$C$3:$C$717)*1,المنصرف!$J$3:$J$717)</f>
        <v>0</v>
      </c>
      <c r="AT259" s="160">
        <f>SUMPRODUCT((AT$3=المنصرف!$E$3:$E$717)*1,('بيان العهد والتسويات'!$C259=المنصرف!$C$3:$C$717)*1,المنصرف!$G$3:$G$717)</f>
        <v>0</v>
      </c>
      <c r="AU259" s="160">
        <f>SUMPRODUCT((AT$3=المنصرف!$E$3:$E$717)*1,('بيان العهد والتسويات'!$C259=المنصرف!$C$3:$C$717)*1,المنصرف!$J$3:$J$717)</f>
        <v>0</v>
      </c>
      <c r="AV259" s="160">
        <f>SUMPRODUCT((AV$3=المنصرف!$E$3:$E$717)*1,('بيان العهد والتسويات'!$C259=المنصرف!$C$3:$C$717)*1,المنصرف!$G$3:$G$717)</f>
        <v>0</v>
      </c>
      <c r="AW259" s="160">
        <f>SUMPRODUCT((AV$3=المنصرف!$E$3:$E$717)*1,('بيان العهد والتسويات'!$C259=المنصرف!$C$3:$C$717)*1,المنصرف!$J$3:$J$717)</f>
        <v>0</v>
      </c>
      <c r="AX259" s="160">
        <f>SUMPRODUCT((AX$3=المنصرف!$E$3:$E$717)*1,('بيان العهد والتسويات'!$C259=المنصرف!$C$3:$C$717)*1,المنصرف!$G$3:$G$717)</f>
        <v>0</v>
      </c>
      <c r="AY259" s="160">
        <f>SUMPRODUCT((AX$3=المنصرف!$E$3:$E$717)*1,('بيان العهد والتسويات'!$C259=المنصرف!$C$3:$C$717)*1,المنصرف!$J$3:$J$717)</f>
        <v>0</v>
      </c>
      <c r="AZ259" s="160">
        <f>SUMPRODUCT((AZ$3=المنصرف!$E$3:$E$717)*1,('بيان العهد والتسويات'!$C259=المنصرف!$C$3:$C$717)*1,المنصرف!$G$3:$G$717)</f>
        <v>0</v>
      </c>
      <c r="BA259" s="160">
        <f>SUMPRODUCT((AZ$3=المنصرف!$E$3:$E$717)*1,('بيان العهد والتسويات'!$C259=المنصرف!$C$3:$C$717)*1,المنصرف!$J$3:$J$717)</f>
        <v>0</v>
      </c>
      <c r="BB259" s="160">
        <f>SUMPRODUCT((BB$3=المنصرف!$E$3:$E$717)*1,('بيان العهد والتسويات'!$C259=المنصرف!$C$3:$C$717)*1,المنصرف!$G$3:$G$717)</f>
        <v>0</v>
      </c>
      <c r="BC259" s="160">
        <f>SUMPRODUCT((BB$3=المنصرف!$E$3:$E$717)*1,('بيان العهد والتسويات'!$C259=المنصرف!$C$3:$C$717)*1,المنصرف!$J$3:$J$717)</f>
        <v>0</v>
      </c>
      <c r="BD259" s="160">
        <f>SUMPRODUCT((BD$3=المنصرف!$E$3:$E$717)*1,('بيان العهد والتسويات'!$C259=المنصرف!$C$3:$C$717)*1,المنصرف!$G$3:$G$717)</f>
        <v>0</v>
      </c>
      <c r="BE259" s="160">
        <f>SUMPRODUCT((BD$3=المنصرف!$E$3:$E$717)*1,('بيان العهد والتسويات'!$C259=المنصرف!$C$3:$C$717)*1,المنصرف!$J$3:$J$717)</f>
        <v>0</v>
      </c>
      <c r="BF259" s="160">
        <f>SUMPRODUCT((BF$3=المنصرف!$E$3:$E$717)*1,('بيان العهد والتسويات'!$C259=المنصرف!$C$3:$C$717)*1,المنصرف!$G$3:$G$717)</f>
        <v>0</v>
      </c>
      <c r="BG259" s="160">
        <f>SUMPRODUCT((BF$3=المنصرف!$E$3:$E$717)*1,('بيان العهد والتسويات'!$C259=المنصرف!$C$3:$C$717)*1,المنصرف!$J$3:$J$717)</f>
        <v>0</v>
      </c>
      <c r="BH259" s="160">
        <f>SUMPRODUCT((BH$3=المنصرف!$E$3:$E$717)*1,('بيان العهد والتسويات'!$C259=المنصرف!$C$3:$C$717)*1,المنصرف!$G$3:$G$717)</f>
        <v>0</v>
      </c>
      <c r="BI259" s="160">
        <f>SUMPRODUCT((BH$3=المنصرف!$E$3:$E$717)*1,('بيان العهد والتسويات'!$C259=المنصرف!$C$3:$C$717)*1,المنصرف!$J$3:$J$717)</f>
        <v>0</v>
      </c>
      <c r="BJ259" s="160">
        <f>SUMPRODUCT((BJ$3=المنصرف!$E$3:$E$717)*1,('بيان العهد والتسويات'!$C259=المنصرف!$C$3:$C$717)*1,المنصرف!$G$3:$G$717)</f>
        <v>0</v>
      </c>
      <c r="BK259" s="160">
        <f>SUMPRODUCT((BJ$3=المنصرف!$E$3:$E$717)*1,('بيان العهد والتسويات'!$C259=المنصرف!$C$3:$C$717)*1,المنصرف!$J$3:$J$717)</f>
        <v>0</v>
      </c>
      <c r="BL259" s="160">
        <f>SUMPRODUCT((BL$3=المنصرف!$E$3:$E$717)*1,('بيان العهد والتسويات'!$C259=المنصرف!$C$3:$C$717)*1,المنصرف!$G$3:$G$717)</f>
        <v>0</v>
      </c>
      <c r="BM259" s="160">
        <f>SUMPRODUCT((BL$3=المنصرف!$E$3:$E$717)*1,('بيان العهد والتسويات'!$C259=المنصرف!$C$3:$C$717)*1,المنصرف!$J$3:$J$717)</f>
        <v>0</v>
      </c>
      <c r="BN259" s="160">
        <f>SUMPRODUCT((BN$3=المنصرف!$E$3:$E$717)*1,('بيان العهد والتسويات'!$C259=المنصرف!$C$3:$C$717)*1,المنصرف!$G$3:$G$717)</f>
        <v>0</v>
      </c>
      <c r="BO259" s="160">
        <f>SUMPRODUCT((BN$3=المنصرف!$E$3:$E$717)*1,('بيان العهد والتسويات'!$C259=المنصرف!$C$3:$C$717)*1,المنصرف!$J$3:$J$717)</f>
        <v>0</v>
      </c>
      <c r="BP259" s="160">
        <f>SUMPRODUCT((BP$3=المنصرف!$E$3:$E$717)*1,('بيان العهد والتسويات'!$C259=المنصرف!$C$3:$C$717)*1,المنصرف!$G$3:$G$717)</f>
        <v>0</v>
      </c>
      <c r="BQ259" s="160">
        <f>SUMPRODUCT((BP$3=المنصرف!$E$3:$E$717)*1,('بيان العهد والتسويات'!$C259=المنصرف!$C$3:$C$717)*1,المنصرف!$J$3:$J$717)</f>
        <v>0</v>
      </c>
      <c r="BR259" s="160">
        <f>SUMPRODUCT((BR$3=المنصرف!$E$3:$E$717)*1,('بيان العهد والتسويات'!$C259=المنصرف!$C$3:$C$717)*1,المنصرف!$G$3:$G$717)</f>
        <v>0</v>
      </c>
      <c r="BS259" s="160">
        <f>SUMPRODUCT((BR$3=المنصرف!$E$3:$E$717)*1,('بيان العهد والتسويات'!$C259=المنصرف!$C$3:$C$717)*1,المنصرف!$J$3:$J$717)</f>
        <v>0</v>
      </c>
      <c r="BT259" s="160">
        <f>SUMPRODUCT((BT$3=المنصرف!$E$3:$E$717)*1,('بيان العهد والتسويات'!$C259=المنصرف!$C$3:$C$717)*1,المنصرف!$G$3:$G$717)</f>
        <v>0</v>
      </c>
      <c r="BU259" s="160">
        <f>SUMPRODUCT((BT$3=المنصرف!$E$3:$E$717)*1,('بيان العهد والتسويات'!$C259=المنصرف!$C$3:$C$717)*1,المنصرف!$J$3:$J$717)</f>
        <v>0</v>
      </c>
      <c r="BV259" s="160">
        <f>SUMPRODUCT((BV$3=المنصرف!$E$3:$E$717)*1,('بيان العهد والتسويات'!$C259=المنصرف!$C$3:$C$717)*1,المنصرف!$G$3:$G$717)</f>
        <v>0</v>
      </c>
      <c r="BW259" s="160">
        <f>SUMPRODUCT((BV$3=المنصرف!$E$3:$E$717)*1,('بيان العهد والتسويات'!$C259=المنصرف!$C$3:$C$717)*1,المنصرف!$J$3:$J$717)</f>
        <v>0</v>
      </c>
      <c r="BX259" s="160">
        <f>SUMPRODUCT((BX$3=المنصرف!$E$3:$E$717)*1,('بيان العهد والتسويات'!$C259=المنصرف!$C$3:$C$717)*1,المنصرف!$G$3:$G$717)</f>
        <v>0</v>
      </c>
      <c r="BY259" s="160">
        <f>SUMPRODUCT((BX$3=المنصرف!$E$3:$E$717)*1,('بيان العهد والتسويات'!$C259=المنصرف!$C$3:$C$717)*1,المنصرف!$J$3:$J$717)</f>
        <v>0</v>
      </c>
      <c r="BZ259" s="160">
        <f>SUMPRODUCT((BZ$3=المنصرف!$E$3:$E$717)*1,('بيان العهد والتسويات'!$C259=المنصرف!$C$3:$C$717)*1,المنصرف!$G$3:$G$717)</f>
        <v>0</v>
      </c>
      <c r="CA259" s="160">
        <f>SUMPRODUCT((BZ$3=المنصرف!$E$3:$E$717)*1,('بيان العهد والتسويات'!$C259=المنصرف!$C$3:$C$717)*1,المنصرف!$J$3:$J$717)</f>
        <v>0</v>
      </c>
      <c r="CB259" s="160">
        <f>SUMPRODUCT((CB$3=المنصرف!$E$3:$E$717)*1,('بيان العهد والتسويات'!$C259=المنصرف!$C$3:$C$717)*1,المنصرف!$G$3:$G$717)</f>
        <v>0</v>
      </c>
      <c r="CC259" s="160">
        <f>SUMPRODUCT((CB$3=المنصرف!$E$3:$E$717)*1,('بيان العهد والتسويات'!$C259=المنصرف!$C$3:$C$717)*1,المنصرف!$J$3:$J$717)</f>
        <v>0</v>
      </c>
      <c r="CD259" s="160">
        <f>SUMPRODUCT((CD$3=المنصرف!$E$3:$E$717)*1,('بيان العهد والتسويات'!$C259=المنصرف!$C$3:$C$717)*1,المنصرف!$G$3:$G$717)</f>
        <v>0</v>
      </c>
      <c r="CE259" s="160">
        <f>SUMPRODUCT((CD$3=المنصرف!$E$3:$E$717)*1,('بيان العهد والتسويات'!$C259=المنصرف!$C$3:$C$717)*1,المنصرف!$J$3:$J$717)</f>
        <v>0</v>
      </c>
      <c r="CF259" s="160">
        <f>SUMPRODUCT((CF$3=المنصرف!$E$3:$E$717)*1,('بيان العهد والتسويات'!$C259=المنصرف!$C$3:$C$717)*1,المنصرف!$G$3:$G$717)</f>
        <v>0</v>
      </c>
      <c r="CG259" s="160">
        <f>SUMPRODUCT((CF$3=المنصرف!$E$3:$E$717)*1,('بيان العهد والتسويات'!$C259=المنصرف!$C$3:$C$717)*1,المنصرف!$J$3:$J$717)</f>
        <v>0</v>
      </c>
      <c r="CH259" s="160">
        <f>SUMPRODUCT((CH$3=المنصرف!$E$3:$E$717)*1,('بيان العهد والتسويات'!$C259=المنصرف!$C$3:$C$717)*1,المنصرف!$G$3:$G$717)</f>
        <v>0</v>
      </c>
      <c r="CI259" s="160">
        <f>SUMPRODUCT((CH$3=المنصرف!$E$3:$E$717)*1,('بيان العهد والتسويات'!$C259=المنصرف!$C$3:$C$717)*1,المنصرف!$J$3:$J$717)</f>
        <v>0</v>
      </c>
      <c r="CJ259" s="160">
        <f>SUMPRODUCT((CJ$3=المنصرف!$E$3:$E$717)*1,('بيان العهد والتسويات'!$C259=المنصرف!$C$3:$C$717)*1,المنصرف!$G$3:$G$717)</f>
        <v>0</v>
      </c>
      <c r="CK259" s="160">
        <f>SUMPRODUCT((CJ$3=المنصرف!$E$3:$E$717)*1,('بيان العهد والتسويات'!$C259=المنصرف!$C$3:$C$717)*1,المنصرف!$J$3:$J$717)</f>
        <v>0</v>
      </c>
      <c r="CL259" s="160">
        <f>SUMPRODUCT((CL$3=المنصرف!$E$3:$E$717)*1,('بيان العهد والتسويات'!$C259=المنصرف!$C$3:$C$717)*1,المنصرف!$G$3:$G$717)</f>
        <v>0</v>
      </c>
      <c r="CM259" s="160">
        <f>SUMPRODUCT((CL$3=المنصرف!$E$3:$E$717)*1,('بيان العهد والتسويات'!$C259=المنصرف!$C$3:$C$717)*1,المنصرف!$J$3:$J$717)</f>
        <v>0</v>
      </c>
      <c r="CN259" s="160">
        <f>SUMPRODUCT((CN$3=المنصرف!$E$3:$E$717)*1,('بيان العهد والتسويات'!$C259=المنصرف!$C$3:$C$717)*1,المنصرف!$G$3:$G$717)</f>
        <v>0</v>
      </c>
      <c r="CO259" s="160">
        <f>SUMPRODUCT((CN$3=المنصرف!$E$3:$E$717)*1,('بيان العهد والتسويات'!$C259=المنصرف!$C$3:$C$717)*1,المنصرف!$J$3:$J$717)</f>
        <v>0</v>
      </c>
      <c r="CP259" s="160">
        <f>SUMPRODUCT((CP$3=المنصرف!$E$3:$E$717)*1,('بيان العهد والتسويات'!$C259=المنصرف!$C$3:$C$717)*1,المنصرف!$G$3:$G$717)</f>
        <v>0</v>
      </c>
      <c r="CQ259" s="160">
        <f>SUMPRODUCT((CP$3=المنصرف!$E$3:$E$717)*1,('بيان العهد والتسويات'!$C259=المنصرف!$C$3:$C$717)*1,المنصرف!$J$3:$J$717)</f>
        <v>0</v>
      </c>
      <c r="CR259" s="160">
        <f>SUMPRODUCT((CR$3=المنصرف!$E$3:$E$717)*1,('بيان العهد والتسويات'!$C259=المنصرف!$C$3:$C$717)*1,المنصرف!$G$3:$G$717)</f>
        <v>0</v>
      </c>
      <c r="CS259" s="160">
        <f>SUMPRODUCT((CR$3=المنصرف!$E$3:$E$717)*1,('بيان العهد والتسويات'!$C259=المنصرف!$C$3:$C$717)*1,المنصرف!$J$3:$J$717)</f>
        <v>0</v>
      </c>
      <c r="CT259" s="160">
        <f>SUMPRODUCT((CT$3=المنصرف!$E$3:$E$717)*1,('بيان العهد والتسويات'!$C259=المنصرف!$C$3:$C$717)*1,المنصرف!$G$3:$G$717)</f>
        <v>0</v>
      </c>
      <c r="CU259" s="160">
        <f>SUMPRODUCT((CT$3=المنصرف!$E$3:$E$717)*1,('بيان العهد والتسويات'!$C259=المنصرف!$C$3:$C$717)*1,المنصرف!$J$3:$J$717)</f>
        <v>0</v>
      </c>
      <c r="CV259" s="160">
        <f>SUMPRODUCT((CV$3=المنصرف!$E$3:$E$717)*1,('بيان العهد والتسويات'!$C259=المنصرف!$C$3:$C$717)*1,المنصرف!$G$3:$G$717)</f>
        <v>0</v>
      </c>
      <c r="CW259" s="160">
        <f>SUMPRODUCT((CV$3=المنصرف!$E$3:$E$717)*1,('بيان العهد والتسويات'!$C259=المنصرف!$C$3:$C$717)*1,المنصرف!$J$3:$J$717)</f>
        <v>0</v>
      </c>
      <c r="CX259" s="160">
        <f>SUMPRODUCT((CX$3=المنصرف!$E$3:$E$717)*1,('بيان العهد والتسويات'!$C259=المنصرف!$C$3:$C$717)*1,المنصرف!$G$3:$G$717)</f>
        <v>0</v>
      </c>
      <c r="CY259" s="160">
        <f>SUMPRODUCT((CX$3=المنصرف!$E$3:$E$717)*1,('بيان العهد والتسويات'!$C259=المنصرف!$C$3:$C$717)*1,المنصرف!$J$3:$J$717)</f>
        <v>0</v>
      </c>
      <c r="CZ259" s="160">
        <f>SUMPRODUCT((CZ$3=المنصرف!$E$3:$E$717)*1,('بيان العهد والتسويات'!$C259=المنصرف!$C$3:$C$717)*1,المنصرف!$G$3:$G$717)</f>
        <v>0</v>
      </c>
      <c r="DA259" s="160">
        <f>SUMPRODUCT((CZ$3=المنصرف!$E$3:$E$717)*1,('بيان العهد والتسويات'!$C259=المنصرف!$C$3:$C$717)*1,المنصرف!$J$3:$J$717)</f>
        <v>0</v>
      </c>
    </row>
    <row r="260" spans="3:105" ht="20.25" x14ac:dyDescent="0.15">
      <c r="C260" s="134">
        <v>46092</v>
      </c>
      <c r="D260" s="121">
        <f>SUMPRODUCT(($D$3=المنصرف!$E$3:$E$717)*1,('بيان العهد والتسويات'!$C260=المنصرف!$C$3:$C$717)*1,المنصرف!$G$3:$G$717)</f>
        <v>0</v>
      </c>
      <c r="E260" s="122">
        <f>SUMPRODUCT(($D$3=المنصرف!$E$3:$E$717)*1,('بيان العهد والتسويات'!$C260=المنصرف!$C$3:$C$717)*1,المنصرف!$J$3:$J$717)</f>
        <v>0</v>
      </c>
      <c r="F260" s="124">
        <f>SUMPRODUCT(($F$3=المنصرف!$E$3:$E$717)*1,('بيان العهد والتسويات'!$C260=المنصرف!$C$3:$C$717)*1,المنصرف!$G$3:$G$717)</f>
        <v>0</v>
      </c>
      <c r="G260" s="123">
        <f>SUMPRODUCT(($F$3=المنصرف!$E$3:$E$717)*1,('بيان العهد والتسويات'!$C260=المنصرف!$C$3:$C$717)*1,المنصرف!$J$3:$J$717)</f>
        <v>0</v>
      </c>
      <c r="H260" s="121">
        <f>SUMPRODUCT(($H$3=المنصرف!$E$3:$E$717)*1,('بيان العهد والتسويات'!$C260=المنصرف!$C$3:$C$717)*1,المنصرف!$G$3:$G$717)</f>
        <v>0</v>
      </c>
      <c r="I260" s="122">
        <f>SUMPRODUCT(($H$3=المنصرف!$E$3:$E$717)*1,('بيان العهد والتسويات'!$C260=المنصرف!$C$3:$C$717)*1,المنصرف!$J$3:$J$717)</f>
        <v>0</v>
      </c>
      <c r="J260" s="124">
        <f>SUMPRODUCT(($J$3=المنصرف!$E$3:$E$717)*1,('بيان العهد والتسويات'!$C260=المنصرف!$C$3:$C$717)*1,المنصرف!$G$3:$G$717)</f>
        <v>0</v>
      </c>
      <c r="K260" s="123">
        <f>SUMPRODUCT(($J$3=المنصرف!$E$3:$E$717)*1,('بيان العهد والتسويات'!$C260=المنصرف!$C$3:$C$717)*1,المنصرف!$J$3:$J$717)</f>
        <v>0</v>
      </c>
      <c r="L260" s="121">
        <f>SUMPRODUCT(($L$3=المنصرف!$E$3:$E$717)*1,('بيان العهد والتسويات'!$C260=المنصرف!$C$3:$C$717)*1,المنصرف!$G$3:$G$717)</f>
        <v>0</v>
      </c>
      <c r="M260" s="122">
        <f>SUMPRODUCT(($L$3=المنصرف!$E$3:$E$717)*1,('بيان العهد والتسويات'!$C260=المنصرف!$C$3:$C$717)*1,المنصرف!$J$3:$J$717)</f>
        <v>0</v>
      </c>
      <c r="N260" s="124">
        <f>SUMPRODUCT(($N$3=المنصرف!$E$3:$E$717)*1,('بيان العهد والتسويات'!$C260=المنصرف!$C$3:$C$717)*1,المنصرف!$G$3:$G$717)</f>
        <v>0</v>
      </c>
      <c r="O260" s="123">
        <f>SUMPRODUCT(($N$3=المنصرف!$E$3:$E$717)*1,('بيان العهد والتسويات'!$C260=المنصرف!$C$3:$C$717)*1,المنصرف!$J$3:$J$717)</f>
        <v>0</v>
      </c>
      <c r="P260" s="121">
        <f>SUMPRODUCT(($P$3=المنصرف!$E$3:$E$717)*1,('بيان العهد والتسويات'!$C260=المنصرف!$C$3:$C$717)*1,المنصرف!$G$3:$G$717)</f>
        <v>0</v>
      </c>
      <c r="Q260" s="122">
        <f>SUMPRODUCT(($P$3=المنصرف!$E$3:$E$717)*1,('بيان العهد والتسويات'!$C260=المنصرف!$C$3:$C$717)*1,المنصرف!$J$3:$J$717)</f>
        <v>0</v>
      </c>
      <c r="R260" s="124">
        <f>SUMPRODUCT(($R$3=المنصرف!$E$3:$E$717)*1,('بيان العهد والتسويات'!$C260=المنصرف!$C$3:$C$717)*1,المنصرف!$G$3:$G$717)</f>
        <v>0</v>
      </c>
      <c r="S260" s="123">
        <f>SUMPRODUCT(($R$3=المنصرف!$E$3:$E$717)*1,('بيان العهد والتسويات'!$C260=المنصرف!$C$3:$C$717)*1,المنصرف!$J$3:$J$717)</f>
        <v>0</v>
      </c>
      <c r="T260" s="121">
        <f>SUMPRODUCT(($T$3=المنصرف!$E$3:$E$717)*1,('بيان العهد والتسويات'!$C260=المنصرف!$C$3:$C$717)*1,المنصرف!$G$3:$G$717)</f>
        <v>0</v>
      </c>
      <c r="U260" s="122">
        <f>SUMPRODUCT(($T$3=المنصرف!$E$3:$E$717)*1,('بيان العهد والتسويات'!$C260=المنصرف!$C$3:$C$717)*1,المنصرف!$J$3:$J$717)</f>
        <v>0</v>
      </c>
      <c r="V260" s="124">
        <f>SUMPRODUCT(($V$3=المنصرف!$E$3:$E$717)*1,('بيان العهد والتسويات'!$C260=المنصرف!$C$3:$C$717)*1,المنصرف!$G$3:$G$717)</f>
        <v>0</v>
      </c>
      <c r="W260" s="123">
        <f>SUMPRODUCT(($V$3=المنصرف!$E$3:$E$717)*1,('بيان العهد والتسويات'!$C260=المنصرف!$C$3:$C$717)*1,المنصرف!$J$3:$J$717)</f>
        <v>0</v>
      </c>
      <c r="X260" s="121">
        <f>SUMPRODUCT(($X$3=المنصرف!$E$3:$E$717)*1,('بيان العهد والتسويات'!$C260=المنصرف!$C$3:$C$717)*1,المنصرف!$G$3:$G$717)</f>
        <v>0</v>
      </c>
      <c r="Y260" s="122">
        <f>SUMPRODUCT(($X$3=المنصرف!$E$3:$E$717)*1,('بيان العهد والتسويات'!$C260=المنصرف!$C$3:$C$717)*1,المنصرف!$J$3:$J$717)</f>
        <v>0</v>
      </c>
      <c r="Z260" s="124">
        <f>SUMPRODUCT(($Z$3=المنصرف!$E$3:$E$717)*1,('بيان العهد والتسويات'!$C260=المنصرف!$C$3:$C$717)*1,المنصرف!$G$3:$G$717)</f>
        <v>0</v>
      </c>
      <c r="AA260" s="123">
        <f>SUMPRODUCT(($Z$3=المنصرف!$E$3:$E$717)*1,('بيان العهد والتسويات'!$C260=المنصرف!$C$3:$C$717)*1,المنصرف!$J$3:$J$717)</f>
        <v>0</v>
      </c>
      <c r="AB260" s="121">
        <f>SUMPRODUCT(($AB$3=المنصرف!$E$3:$E$717)*1,('بيان العهد والتسويات'!$C260=المنصرف!$C$3:$C$717)*1,المنصرف!$G$3:$G$717)</f>
        <v>0</v>
      </c>
      <c r="AC260" s="122">
        <f>SUMPRODUCT(($AB$3=المنصرف!$E$3:$E$717)*1,('بيان العهد والتسويات'!$C260=المنصرف!$C$3:$C$717)*1,المنصرف!$J$3:$J$717)</f>
        <v>0</v>
      </c>
      <c r="AD260" s="124">
        <f>SUMPRODUCT(($AD$3=المنصرف!$E$3:$E$717)*1,('بيان العهد والتسويات'!$C260=المنصرف!$C$3:$C$717)*1,المنصرف!$G$3:$G$717)</f>
        <v>0</v>
      </c>
      <c r="AE260" s="123">
        <f>SUMPRODUCT(($AD$3=المنصرف!$E$3:$E$717)*1,('بيان العهد والتسويات'!$C260=المنصرف!$C$3:$C$717)*1,المنصرف!$J$3:$J$717)</f>
        <v>0</v>
      </c>
      <c r="AF260" s="121">
        <f>SUMPRODUCT(($AF$3=المنصرف!$E$3:$E$717)*1,('بيان العهد والتسويات'!$C260=المنصرف!$C$3:$C$717)*1,المنصرف!$G$3:$G$717)</f>
        <v>0</v>
      </c>
      <c r="AG260" s="122">
        <f>SUMPRODUCT(($AF$3=المنصرف!$E$3:$E$717)*1,('بيان العهد والتسويات'!$C260=المنصرف!$C$3:$C$717)*1,المنصرف!$J$3:$J$717)</f>
        <v>0</v>
      </c>
      <c r="AH260" s="124">
        <f>SUMPRODUCT(($AH$3=المنصرف!$E$3:$E$717)*1,('بيان العهد والتسويات'!$C260=المنصرف!$C$3:$C$717)*1,المنصرف!$G$3:$G$717)</f>
        <v>0</v>
      </c>
      <c r="AI260" s="123">
        <f>SUMPRODUCT(($AH$3=المنصرف!$E$3:$E$717)*1,('بيان العهد والتسويات'!$C260=المنصرف!$C$3:$C$717)*1,المنصرف!$J$3:$J$717)</f>
        <v>0</v>
      </c>
      <c r="AJ260" s="145">
        <f>SUMPRODUCT((AJ$3=المنصرف!$E$3:$E$717)*1,('بيان العهد والتسويات'!$C260=المنصرف!$C$3:$C$717)*1,المنصرف!$G$3:$G$717)</f>
        <v>0</v>
      </c>
      <c r="AK260" s="145">
        <f>SUMPRODUCT((AJ$3=المنصرف!$E$3:$E$717)*1,('بيان العهد والتسويات'!$C260=المنصرف!$C$3:$C$717)*1,المنصرف!$J$3:$J$717)</f>
        <v>0</v>
      </c>
      <c r="AL260" s="161">
        <f>SUMPRODUCT((AL$3=المنصرف!$E$3:$E$717)*1,('بيان العهد والتسويات'!$C260=المنصرف!$C$3:$C$717)*1,المنصرف!$G$3:$G$717)</f>
        <v>0</v>
      </c>
      <c r="AM260" s="161">
        <f>SUMPRODUCT((AL$3=المنصرف!$E$3:$E$717)*1,('بيان العهد والتسويات'!$C260=المنصرف!$C$3:$C$717)*1,المنصرف!$J$3:$J$717)</f>
        <v>0</v>
      </c>
      <c r="AN260" s="160">
        <f>SUMPRODUCT((AN$3=المنصرف!$E$3:$E$717)*1,('بيان العهد والتسويات'!$C260=المنصرف!$C$3:$C$717)*1,المنصرف!$G$3:$G$717)</f>
        <v>0</v>
      </c>
      <c r="AO260" s="160">
        <f>SUMPRODUCT((AN$3=المنصرف!$E$3:$E$717)*1,('بيان العهد والتسويات'!$C260=المنصرف!$C$3:$C$717)*1,المنصرف!$J$3:$J$717)</f>
        <v>0</v>
      </c>
      <c r="AP260" s="160">
        <f>SUMPRODUCT((AP$3=المنصرف!$E$3:$E$717)*1,('بيان العهد والتسويات'!$C260=المنصرف!$C$3:$C$717)*1,المنصرف!$G$3:$G$717)</f>
        <v>0</v>
      </c>
      <c r="AQ260" s="160">
        <f>SUMPRODUCT((AP$3=المنصرف!$E$3:$E$717)*1,('بيان العهد والتسويات'!$C260=المنصرف!$C$3:$C$717)*1,المنصرف!$J$3:$J$717)</f>
        <v>0</v>
      </c>
      <c r="AR260" s="160">
        <f>SUMPRODUCT((AR$3=المنصرف!$E$3:$E$717)*1,('بيان العهد والتسويات'!$C260=المنصرف!$C$3:$C$717)*1,المنصرف!$G$3:$G$717)</f>
        <v>0</v>
      </c>
      <c r="AS260" s="160">
        <f>SUMPRODUCT((AR$3=المنصرف!$E$3:$E$717)*1,('بيان العهد والتسويات'!$C260=المنصرف!$C$3:$C$717)*1,المنصرف!$J$3:$J$717)</f>
        <v>0</v>
      </c>
      <c r="AT260" s="160">
        <f>SUMPRODUCT((AT$3=المنصرف!$E$3:$E$717)*1,('بيان العهد والتسويات'!$C260=المنصرف!$C$3:$C$717)*1,المنصرف!$G$3:$G$717)</f>
        <v>0</v>
      </c>
      <c r="AU260" s="160">
        <f>SUMPRODUCT((AT$3=المنصرف!$E$3:$E$717)*1,('بيان العهد والتسويات'!$C260=المنصرف!$C$3:$C$717)*1,المنصرف!$J$3:$J$717)</f>
        <v>0</v>
      </c>
      <c r="AV260" s="160">
        <f>SUMPRODUCT((AV$3=المنصرف!$E$3:$E$717)*1,('بيان العهد والتسويات'!$C260=المنصرف!$C$3:$C$717)*1,المنصرف!$G$3:$G$717)</f>
        <v>0</v>
      </c>
      <c r="AW260" s="160">
        <f>SUMPRODUCT((AV$3=المنصرف!$E$3:$E$717)*1,('بيان العهد والتسويات'!$C260=المنصرف!$C$3:$C$717)*1,المنصرف!$J$3:$J$717)</f>
        <v>0</v>
      </c>
      <c r="AX260" s="160">
        <f>SUMPRODUCT((AX$3=المنصرف!$E$3:$E$717)*1,('بيان العهد والتسويات'!$C260=المنصرف!$C$3:$C$717)*1,المنصرف!$G$3:$G$717)</f>
        <v>0</v>
      </c>
      <c r="AY260" s="160">
        <f>SUMPRODUCT((AX$3=المنصرف!$E$3:$E$717)*1,('بيان العهد والتسويات'!$C260=المنصرف!$C$3:$C$717)*1,المنصرف!$J$3:$J$717)</f>
        <v>0</v>
      </c>
      <c r="AZ260" s="160">
        <f>SUMPRODUCT((AZ$3=المنصرف!$E$3:$E$717)*1,('بيان العهد والتسويات'!$C260=المنصرف!$C$3:$C$717)*1,المنصرف!$G$3:$G$717)</f>
        <v>0</v>
      </c>
      <c r="BA260" s="160">
        <f>SUMPRODUCT((AZ$3=المنصرف!$E$3:$E$717)*1,('بيان العهد والتسويات'!$C260=المنصرف!$C$3:$C$717)*1,المنصرف!$J$3:$J$717)</f>
        <v>0</v>
      </c>
      <c r="BB260" s="160">
        <f>SUMPRODUCT((BB$3=المنصرف!$E$3:$E$717)*1,('بيان العهد والتسويات'!$C260=المنصرف!$C$3:$C$717)*1,المنصرف!$G$3:$G$717)</f>
        <v>0</v>
      </c>
      <c r="BC260" s="160">
        <f>SUMPRODUCT((BB$3=المنصرف!$E$3:$E$717)*1,('بيان العهد والتسويات'!$C260=المنصرف!$C$3:$C$717)*1,المنصرف!$J$3:$J$717)</f>
        <v>0</v>
      </c>
      <c r="BD260" s="160">
        <f>SUMPRODUCT((BD$3=المنصرف!$E$3:$E$717)*1,('بيان العهد والتسويات'!$C260=المنصرف!$C$3:$C$717)*1,المنصرف!$G$3:$G$717)</f>
        <v>0</v>
      </c>
      <c r="BE260" s="160">
        <f>SUMPRODUCT((BD$3=المنصرف!$E$3:$E$717)*1,('بيان العهد والتسويات'!$C260=المنصرف!$C$3:$C$717)*1,المنصرف!$J$3:$J$717)</f>
        <v>0</v>
      </c>
      <c r="BF260" s="160">
        <f>SUMPRODUCT((BF$3=المنصرف!$E$3:$E$717)*1,('بيان العهد والتسويات'!$C260=المنصرف!$C$3:$C$717)*1,المنصرف!$G$3:$G$717)</f>
        <v>0</v>
      </c>
      <c r="BG260" s="160">
        <f>SUMPRODUCT((BF$3=المنصرف!$E$3:$E$717)*1,('بيان العهد والتسويات'!$C260=المنصرف!$C$3:$C$717)*1,المنصرف!$J$3:$J$717)</f>
        <v>0</v>
      </c>
      <c r="BH260" s="160">
        <f>SUMPRODUCT((BH$3=المنصرف!$E$3:$E$717)*1,('بيان العهد والتسويات'!$C260=المنصرف!$C$3:$C$717)*1,المنصرف!$G$3:$G$717)</f>
        <v>0</v>
      </c>
      <c r="BI260" s="160">
        <f>SUMPRODUCT((BH$3=المنصرف!$E$3:$E$717)*1,('بيان العهد والتسويات'!$C260=المنصرف!$C$3:$C$717)*1,المنصرف!$J$3:$J$717)</f>
        <v>0</v>
      </c>
      <c r="BJ260" s="160">
        <f>SUMPRODUCT((BJ$3=المنصرف!$E$3:$E$717)*1,('بيان العهد والتسويات'!$C260=المنصرف!$C$3:$C$717)*1,المنصرف!$G$3:$G$717)</f>
        <v>0</v>
      </c>
      <c r="BK260" s="160">
        <f>SUMPRODUCT((BJ$3=المنصرف!$E$3:$E$717)*1,('بيان العهد والتسويات'!$C260=المنصرف!$C$3:$C$717)*1,المنصرف!$J$3:$J$717)</f>
        <v>0</v>
      </c>
      <c r="BL260" s="160">
        <f>SUMPRODUCT((BL$3=المنصرف!$E$3:$E$717)*1,('بيان العهد والتسويات'!$C260=المنصرف!$C$3:$C$717)*1,المنصرف!$G$3:$G$717)</f>
        <v>0</v>
      </c>
      <c r="BM260" s="160">
        <f>SUMPRODUCT((BL$3=المنصرف!$E$3:$E$717)*1,('بيان العهد والتسويات'!$C260=المنصرف!$C$3:$C$717)*1,المنصرف!$J$3:$J$717)</f>
        <v>0</v>
      </c>
      <c r="BN260" s="160">
        <f>SUMPRODUCT((BN$3=المنصرف!$E$3:$E$717)*1,('بيان العهد والتسويات'!$C260=المنصرف!$C$3:$C$717)*1,المنصرف!$G$3:$G$717)</f>
        <v>0</v>
      </c>
      <c r="BO260" s="160">
        <f>SUMPRODUCT((BN$3=المنصرف!$E$3:$E$717)*1,('بيان العهد والتسويات'!$C260=المنصرف!$C$3:$C$717)*1,المنصرف!$J$3:$J$717)</f>
        <v>0</v>
      </c>
      <c r="BP260" s="160">
        <f>SUMPRODUCT((BP$3=المنصرف!$E$3:$E$717)*1,('بيان العهد والتسويات'!$C260=المنصرف!$C$3:$C$717)*1,المنصرف!$G$3:$G$717)</f>
        <v>0</v>
      </c>
      <c r="BQ260" s="160">
        <f>SUMPRODUCT((BP$3=المنصرف!$E$3:$E$717)*1,('بيان العهد والتسويات'!$C260=المنصرف!$C$3:$C$717)*1,المنصرف!$J$3:$J$717)</f>
        <v>0</v>
      </c>
      <c r="BR260" s="160">
        <f>SUMPRODUCT((BR$3=المنصرف!$E$3:$E$717)*1,('بيان العهد والتسويات'!$C260=المنصرف!$C$3:$C$717)*1,المنصرف!$G$3:$G$717)</f>
        <v>0</v>
      </c>
      <c r="BS260" s="160">
        <f>SUMPRODUCT((BR$3=المنصرف!$E$3:$E$717)*1,('بيان العهد والتسويات'!$C260=المنصرف!$C$3:$C$717)*1,المنصرف!$J$3:$J$717)</f>
        <v>0</v>
      </c>
      <c r="BT260" s="160">
        <f>SUMPRODUCT((BT$3=المنصرف!$E$3:$E$717)*1,('بيان العهد والتسويات'!$C260=المنصرف!$C$3:$C$717)*1,المنصرف!$G$3:$G$717)</f>
        <v>0</v>
      </c>
      <c r="BU260" s="160">
        <f>SUMPRODUCT((BT$3=المنصرف!$E$3:$E$717)*1,('بيان العهد والتسويات'!$C260=المنصرف!$C$3:$C$717)*1,المنصرف!$J$3:$J$717)</f>
        <v>0</v>
      </c>
      <c r="BV260" s="160">
        <f>SUMPRODUCT((BV$3=المنصرف!$E$3:$E$717)*1,('بيان العهد والتسويات'!$C260=المنصرف!$C$3:$C$717)*1,المنصرف!$G$3:$G$717)</f>
        <v>0</v>
      </c>
      <c r="BW260" s="160">
        <f>SUMPRODUCT((BV$3=المنصرف!$E$3:$E$717)*1,('بيان العهد والتسويات'!$C260=المنصرف!$C$3:$C$717)*1,المنصرف!$J$3:$J$717)</f>
        <v>0</v>
      </c>
      <c r="BX260" s="160">
        <f>SUMPRODUCT((BX$3=المنصرف!$E$3:$E$717)*1,('بيان العهد والتسويات'!$C260=المنصرف!$C$3:$C$717)*1,المنصرف!$G$3:$G$717)</f>
        <v>0</v>
      </c>
      <c r="BY260" s="160">
        <f>SUMPRODUCT((BX$3=المنصرف!$E$3:$E$717)*1,('بيان العهد والتسويات'!$C260=المنصرف!$C$3:$C$717)*1,المنصرف!$J$3:$J$717)</f>
        <v>0</v>
      </c>
      <c r="BZ260" s="160">
        <f>SUMPRODUCT((BZ$3=المنصرف!$E$3:$E$717)*1,('بيان العهد والتسويات'!$C260=المنصرف!$C$3:$C$717)*1,المنصرف!$G$3:$G$717)</f>
        <v>0</v>
      </c>
      <c r="CA260" s="160">
        <f>SUMPRODUCT((BZ$3=المنصرف!$E$3:$E$717)*1,('بيان العهد والتسويات'!$C260=المنصرف!$C$3:$C$717)*1,المنصرف!$J$3:$J$717)</f>
        <v>0</v>
      </c>
      <c r="CB260" s="160">
        <f>SUMPRODUCT((CB$3=المنصرف!$E$3:$E$717)*1,('بيان العهد والتسويات'!$C260=المنصرف!$C$3:$C$717)*1,المنصرف!$G$3:$G$717)</f>
        <v>0</v>
      </c>
      <c r="CC260" s="160">
        <f>SUMPRODUCT((CB$3=المنصرف!$E$3:$E$717)*1,('بيان العهد والتسويات'!$C260=المنصرف!$C$3:$C$717)*1,المنصرف!$J$3:$J$717)</f>
        <v>0</v>
      </c>
      <c r="CD260" s="160">
        <f>SUMPRODUCT((CD$3=المنصرف!$E$3:$E$717)*1,('بيان العهد والتسويات'!$C260=المنصرف!$C$3:$C$717)*1,المنصرف!$G$3:$G$717)</f>
        <v>0</v>
      </c>
      <c r="CE260" s="160">
        <f>SUMPRODUCT((CD$3=المنصرف!$E$3:$E$717)*1,('بيان العهد والتسويات'!$C260=المنصرف!$C$3:$C$717)*1,المنصرف!$J$3:$J$717)</f>
        <v>0</v>
      </c>
      <c r="CF260" s="160">
        <f>SUMPRODUCT((CF$3=المنصرف!$E$3:$E$717)*1,('بيان العهد والتسويات'!$C260=المنصرف!$C$3:$C$717)*1,المنصرف!$G$3:$G$717)</f>
        <v>0</v>
      </c>
      <c r="CG260" s="160">
        <f>SUMPRODUCT((CF$3=المنصرف!$E$3:$E$717)*1,('بيان العهد والتسويات'!$C260=المنصرف!$C$3:$C$717)*1,المنصرف!$J$3:$J$717)</f>
        <v>0</v>
      </c>
      <c r="CH260" s="160">
        <f>SUMPRODUCT((CH$3=المنصرف!$E$3:$E$717)*1,('بيان العهد والتسويات'!$C260=المنصرف!$C$3:$C$717)*1,المنصرف!$G$3:$G$717)</f>
        <v>0</v>
      </c>
      <c r="CI260" s="160">
        <f>SUMPRODUCT((CH$3=المنصرف!$E$3:$E$717)*1,('بيان العهد والتسويات'!$C260=المنصرف!$C$3:$C$717)*1,المنصرف!$J$3:$J$717)</f>
        <v>0</v>
      </c>
      <c r="CJ260" s="160">
        <f>SUMPRODUCT((CJ$3=المنصرف!$E$3:$E$717)*1,('بيان العهد والتسويات'!$C260=المنصرف!$C$3:$C$717)*1,المنصرف!$G$3:$G$717)</f>
        <v>0</v>
      </c>
      <c r="CK260" s="160">
        <f>SUMPRODUCT((CJ$3=المنصرف!$E$3:$E$717)*1,('بيان العهد والتسويات'!$C260=المنصرف!$C$3:$C$717)*1,المنصرف!$J$3:$J$717)</f>
        <v>0</v>
      </c>
      <c r="CL260" s="160">
        <f>SUMPRODUCT((CL$3=المنصرف!$E$3:$E$717)*1,('بيان العهد والتسويات'!$C260=المنصرف!$C$3:$C$717)*1,المنصرف!$G$3:$G$717)</f>
        <v>0</v>
      </c>
      <c r="CM260" s="160">
        <f>SUMPRODUCT((CL$3=المنصرف!$E$3:$E$717)*1,('بيان العهد والتسويات'!$C260=المنصرف!$C$3:$C$717)*1,المنصرف!$J$3:$J$717)</f>
        <v>0</v>
      </c>
      <c r="CN260" s="160">
        <f>SUMPRODUCT((CN$3=المنصرف!$E$3:$E$717)*1,('بيان العهد والتسويات'!$C260=المنصرف!$C$3:$C$717)*1,المنصرف!$G$3:$G$717)</f>
        <v>0</v>
      </c>
      <c r="CO260" s="160">
        <f>SUMPRODUCT((CN$3=المنصرف!$E$3:$E$717)*1,('بيان العهد والتسويات'!$C260=المنصرف!$C$3:$C$717)*1,المنصرف!$J$3:$J$717)</f>
        <v>0</v>
      </c>
      <c r="CP260" s="160">
        <f>SUMPRODUCT((CP$3=المنصرف!$E$3:$E$717)*1,('بيان العهد والتسويات'!$C260=المنصرف!$C$3:$C$717)*1,المنصرف!$G$3:$G$717)</f>
        <v>0</v>
      </c>
      <c r="CQ260" s="160">
        <f>SUMPRODUCT((CP$3=المنصرف!$E$3:$E$717)*1,('بيان العهد والتسويات'!$C260=المنصرف!$C$3:$C$717)*1,المنصرف!$J$3:$J$717)</f>
        <v>0</v>
      </c>
      <c r="CR260" s="160">
        <f>SUMPRODUCT((CR$3=المنصرف!$E$3:$E$717)*1,('بيان العهد والتسويات'!$C260=المنصرف!$C$3:$C$717)*1,المنصرف!$G$3:$G$717)</f>
        <v>0</v>
      </c>
      <c r="CS260" s="160">
        <f>SUMPRODUCT((CR$3=المنصرف!$E$3:$E$717)*1,('بيان العهد والتسويات'!$C260=المنصرف!$C$3:$C$717)*1,المنصرف!$J$3:$J$717)</f>
        <v>0</v>
      </c>
      <c r="CT260" s="160">
        <f>SUMPRODUCT((CT$3=المنصرف!$E$3:$E$717)*1,('بيان العهد والتسويات'!$C260=المنصرف!$C$3:$C$717)*1,المنصرف!$G$3:$G$717)</f>
        <v>0</v>
      </c>
      <c r="CU260" s="160">
        <f>SUMPRODUCT((CT$3=المنصرف!$E$3:$E$717)*1,('بيان العهد والتسويات'!$C260=المنصرف!$C$3:$C$717)*1,المنصرف!$J$3:$J$717)</f>
        <v>0</v>
      </c>
      <c r="CV260" s="160">
        <f>SUMPRODUCT((CV$3=المنصرف!$E$3:$E$717)*1,('بيان العهد والتسويات'!$C260=المنصرف!$C$3:$C$717)*1,المنصرف!$G$3:$G$717)</f>
        <v>0</v>
      </c>
      <c r="CW260" s="160">
        <f>SUMPRODUCT((CV$3=المنصرف!$E$3:$E$717)*1,('بيان العهد والتسويات'!$C260=المنصرف!$C$3:$C$717)*1,المنصرف!$J$3:$J$717)</f>
        <v>0</v>
      </c>
      <c r="CX260" s="160">
        <f>SUMPRODUCT((CX$3=المنصرف!$E$3:$E$717)*1,('بيان العهد والتسويات'!$C260=المنصرف!$C$3:$C$717)*1,المنصرف!$G$3:$G$717)</f>
        <v>0</v>
      </c>
      <c r="CY260" s="160">
        <f>SUMPRODUCT((CX$3=المنصرف!$E$3:$E$717)*1,('بيان العهد والتسويات'!$C260=المنصرف!$C$3:$C$717)*1,المنصرف!$J$3:$J$717)</f>
        <v>0</v>
      </c>
      <c r="CZ260" s="160">
        <f>SUMPRODUCT((CZ$3=المنصرف!$E$3:$E$717)*1,('بيان العهد والتسويات'!$C260=المنصرف!$C$3:$C$717)*1,المنصرف!$G$3:$G$717)</f>
        <v>0</v>
      </c>
      <c r="DA260" s="160">
        <f>SUMPRODUCT((CZ$3=المنصرف!$E$3:$E$717)*1,('بيان العهد والتسويات'!$C260=المنصرف!$C$3:$C$717)*1,المنصرف!$J$3:$J$717)</f>
        <v>0</v>
      </c>
    </row>
    <row r="261" spans="3:105" ht="20.25" x14ac:dyDescent="0.15">
      <c r="C261" s="134">
        <v>46093</v>
      </c>
      <c r="D261" s="121">
        <f>SUMPRODUCT(($D$3=المنصرف!$E$3:$E$717)*1,('بيان العهد والتسويات'!$C261=المنصرف!$C$3:$C$717)*1,المنصرف!$G$3:$G$717)</f>
        <v>0</v>
      </c>
      <c r="E261" s="122">
        <f>SUMPRODUCT(($D$3=المنصرف!$E$3:$E$717)*1,('بيان العهد والتسويات'!$C261=المنصرف!$C$3:$C$717)*1,المنصرف!$J$3:$J$717)</f>
        <v>0</v>
      </c>
      <c r="F261" s="124">
        <f>SUMPRODUCT(($F$3=المنصرف!$E$3:$E$717)*1,('بيان العهد والتسويات'!$C261=المنصرف!$C$3:$C$717)*1,المنصرف!$G$3:$G$717)</f>
        <v>0</v>
      </c>
      <c r="G261" s="123">
        <f>SUMPRODUCT(($F$3=المنصرف!$E$3:$E$717)*1,('بيان العهد والتسويات'!$C261=المنصرف!$C$3:$C$717)*1,المنصرف!$J$3:$J$717)</f>
        <v>0</v>
      </c>
      <c r="H261" s="121">
        <f>SUMPRODUCT(($H$3=المنصرف!$E$3:$E$717)*1,('بيان العهد والتسويات'!$C261=المنصرف!$C$3:$C$717)*1,المنصرف!$G$3:$G$717)</f>
        <v>0</v>
      </c>
      <c r="I261" s="122">
        <f>SUMPRODUCT(($H$3=المنصرف!$E$3:$E$717)*1,('بيان العهد والتسويات'!$C261=المنصرف!$C$3:$C$717)*1,المنصرف!$J$3:$J$717)</f>
        <v>0</v>
      </c>
      <c r="J261" s="124">
        <f>SUMPRODUCT(($J$3=المنصرف!$E$3:$E$717)*1,('بيان العهد والتسويات'!$C261=المنصرف!$C$3:$C$717)*1,المنصرف!$G$3:$G$717)</f>
        <v>0</v>
      </c>
      <c r="K261" s="123">
        <f>SUMPRODUCT(($J$3=المنصرف!$E$3:$E$717)*1,('بيان العهد والتسويات'!$C261=المنصرف!$C$3:$C$717)*1,المنصرف!$J$3:$J$717)</f>
        <v>0</v>
      </c>
      <c r="L261" s="121">
        <f>SUMPRODUCT(($L$3=المنصرف!$E$3:$E$717)*1,('بيان العهد والتسويات'!$C261=المنصرف!$C$3:$C$717)*1,المنصرف!$G$3:$G$717)</f>
        <v>0</v>
      </c>
      <c r="M261" s="122">
        <f>SUMPRODUCT(($L$3=المنصرف!$E$3:$E$717)*1,('بيان العهد والتسويات'!$C261=المنصرف!$C$3:$C$717)*1,المنصرف!$J$3:$J$717)</f>
        <v>0</v>
      </c>
      <c r="N261" s="124">
        <f>SUMPRODUCT(($N$3=المنصرف!$E$3:$E$717)*1,('بيان العهد والتسويات'!$C261=المنصرف!$C$3:$C$717)*1,المنصرف!$G$3:$G$717)</f>
        <v>0</v>
      </c>
      <c r="O261" s="123">
        <f>SUMPRODUCT(($N$3=المنصرف!$E$3:$E$717)*1,('بيان العهد والتسويات'!$C261=المنصرف!$C$3:$C$717)*1,المنصرف!$J$3:$J$717)</f>
        <v>0</v>
      </c>
      <c r="P261" s="121">
        <f>SUMPRODUCT(($P$3=المنصرف!$E$3:$E$717)*1,('بيان العهد والتسويات'!$C261=المنصرف!$C$3:$C$717)*1,المنصرف!$G$3:$G$717)</f>
        <v>0</v>
      </c>
      <c r="Q261" s="122">
        <f>SUMPRODUCT(($P$3=المنصرف!$E$3:$E$717)*1,('بيان العهد والتسويات'!$C261=المنصرف!$C$3:$C$717)*1,المنصرف!$J$3:$J$717)</f>
        <v>0</v>
      </c>
      <c r="R261" s="124">
        <f>SUMPRODUCT(($R$3=المنصرف!$E$3:$E$717)*1,('بيان العهد والتسويات'!$C261=المنصرف!$C$3:$C$717)*1,المنصرف!$G$3:$G$717)</f>
        <v>0</v>
      </c>
      <c r="S261" s="123">
        <f>SUMPRODUCT(($R$3=المنصرف!$E$3:$E$717)*1,('بيان العهد والتسويات'!$C261=المنصرف!$C$3:$C$717)*1,المنصرف!$J$3:$J$717)</f>
        <v>0</v>
      </c>
      <c r="T261" s="121">
        <f>SUMPRODUCT(($T$3=المنصرف!$E$3:$E$717)*1,('بيان العهد والتسويات'!$C261=المنصرف!$C$3:$C$717)*1,المنصرف!$G$3:$G$717)</f>
        <v>0</v>
      </c>
      <c r="U261" s="122">
        <f>SUMPRODUCT(($T$3=المنصرف!$E$3:$E$717)*1,('بيان العهد والتسويات'!$C261=المنصرف!$C$3:$C$717)*1,المنصرف!$J$3:$J$717)</f>
        <v>0</v>
      </c>
      <c r="V261" s="124">
        <f>SUMPRODUCT(($V$3=المنصرف!$E$3:$E$717)*1,('بيان العهد والتسويات'!$C261=المنصرف!$C$3:$C$717)*1,المنصرف!$G$3:$G$717)</f>
        <v>0</v>
      </c>
      <c r="W261" s="123">
        <f>SUMPRODUCT(($V$3=المنصرف!$E$3:$E$717)*1,('بيان العهد والتسويات'!$C261=المنصرف!$C$3:$C$717)*1,المنصرف!$J$3:$J$717)</f>
        <v>0</v>
      </c>
      <c r="X261" s="121">
        <f>SUMPRODUCT(($X$3=المنصرف!$E$3:$E$717)*1,('بيان العهد والتسويات'!$C261=المنصرف!$C$3:$C$717)*1,المنصرف!$G$3:$G$717)</f>
        <v>0</v>
      </c>
      <c r="Y261" s="122">
        <f>SUMPRODUCT(($X$3=المنصرف!$E$3:$E$717)*1,('بيان العهد والتسويات'!$C261=المنصرف!$C$3:$C$717)*1,المنصرف!$J$3:$J$717)</f>
        <v>0</v>
      </c>
      <c r="Z261" s="124">
        <f>SUMPRODUCT(($Z$3=المنصرف!$E$3:$E$717)*1,('بيان العهد والتسويات'!$C261=المنصرف!$C$3:$C$717)*1,المنصرف!$G$3:$G$717)</f>
        <v>0</v>
      </c>
      <c r="AA261" s="123">
        <f>SUMPRODUCT(($Z$3=المنصرف!$E$3:$E$717)*1,('بيان العهد والتسويات'!$C261=المنصرف!$C$3:$C$717)*1,المنصرف!$J$3:$J$717)</f>
        <v>0</v>
      </c>
      <c r="AB261" s="121">
        <f>SUMPRODUCT(($AB$3=المنصرف!$E$3:$E$717)*1,('بيان العهد والتسويات'!$C261=المنصرف!$C$3:$C$717)*1,المنصرف!$G$3:$G$717)</f>
        <v>0</v>
      </c>
      <c r="AC261" s="122">
        <f>SUMPRODUCT(($AB$3=المنصرف!$E$3:$E$717)*1,('بيان العهد والتسويات'!$C261=المنصرف!$C$3:$C$717)*1,المنصرف!$J$3:$J$717)</f>
        <v>0</v>
      </c>
      <c r="AD261" s="124">
        <f>SUMPRODUCT(($AD$3=المنصرف!$E$3:$E$717)*1,('بيان العهد والتسويات'!$C261=المنصرف!$C$3:$C$717)*1,المنصرف!$G$3:$G$717)</f>
        <v>0</v>
      </c>
      <c r="AE261" s="123">
        <f>SUMPRODUCT(($AD$3=المنصرف!$E$3:$E$717)*1,('بيان العهد والتسويات'!$C261=المنصرف!$C$3:$C$717)*1,المنصرف!$J$3:$J$717)</f>
        <v>0</v>
      </c>
      <c r="AF261" s="121">
        <f>SUMPRODUCT(($AF$3=المنصرف!$E$3:$E$717)*1,('بيان العهد والتسويات'!$C261=المنصرف!$C$3:$C$717)*1,المنصرف!$G$3:$G$717)</f>
        <v>0</v>
      </c>
      <c r="AG261" s="122">
        <f>SUMPRODUCT(($AF$3=المنصرف!$E$3:$E$717)*1,('بيان العهد والتسويات'!$C261=المنصرف!$C$3:$C$717)*1,المنصرف!$J$3:$J$717)</f>
        <v>0</v>
      </c>
      <c r="AH261" s="124">
        <f>SUMPRODUCT(($AH$3=المنصرف!$E$3:$E$717)*1,('بيان العهد والتسويات'!$C261=المنصرف!$C$3:$C$717)*1,المنصرف!$G$3:$G$717)</f>
        <v>0</v>
      </c>
      <c r="AI261" s="123">
        <f>SUMPRODUCT(($AH$3=المنصرف!$E$3:$E$717)*1,('بيان العهد والتسويات'!$C261=المنصرف!$C$3:$C$717)*1,المنصرف!$J$3:$J$717)</f>
        <v>0</v>
      </c>
      <c r="AJ261" s="145">
        <f>SUMPRODUCT((AJ$3=المنصرف!$E$3:$E$717)*1,('بيان العهد والتسويات'!$C261=المنصرف!$C$3:$C$717)*1,المنصرف!$G$3:$G$717)</f>
        <v>0</v>
      </c>
      <c r="AK261" s="145">
        <f>SUMPRODUCT((AJ$3=المنصرف!$E$3:$E$717)*1,('بيان العهد والتسويات'!$C261=المنصرف!$C$3:$C$717)*1,المنصرف!$J$3:$J$717)</f>
        <v>0</v>
      </c>
      <c r="AL261" s="161">
        <f>SUMPRODUCT((AL$3=المنصرف!$E$3:$E$717)*1,('بيان العهد والتسويات'!$C261=المنصرف!$C$3:$C$717)*1,المنصرف!$G$3:$G$717)</f>
        <v>0</v>
      </c>
      <c r="AM261" s="161">
        <f>SUMPRODUCT((AL$3=المنصرف!$E$3:$E$717)*1,('بيان العهد والتسويات'!$C261=المنصرف!$C$3:$C$717)*1,المنصرف!$J$3:$J$717)</f>
        <v>0</v>
      </c>
      <c r="AN261" s="160">
        <f>SUMPRODUCT((AN$3=المنصرف!$E$3:$E$717)*1,('بيان العهد والتسويات'!$C261=المنصرف!$C$3:$C$717)*1,المنصرف!$G$3:$G$717)</f>
        <v>0</v>
      </c>
      <c r="AO261" s="160">
        <f>SUMPRODUCT((AN$3=المنصرف!$E$3:$E$717)*1,('بيان العهد والتسويات'!$C261=المنصرف!$C$3:$C$717)*1,المنصرف!$J$3:$J$717)</f>
        <v>0</v>
      </c>
      <c r="AP261" s="160">
        <f>SUMPRODUCT((AP$3=المنصرف!$E$3:$E$717)*1,('بيان العهد والتسويات'!$C261=المنصرف!$C$3:$C$717)*1,المنصرف!$G$3:$G$717)</f>
        <v>0</v>
      </c>
      <c r="AQ261" s="160">
        <f>SUMPRODUCT((AP$3=المنصرف!$E$3:$E$717)*1,('بيان العهد والتسويات'!$C261=المنصرف!$C$3:$C$717)*1,المنصرف!$J$3:$J$717)</f>
        <v>0</v>
      </c>
      <c r="AR261" s="160">
        <f>SUMPRODUCT((AR$3=المنصرف!$E$3:$E$717)*1,('بيان العهد والتسويات'!$C261=المنصرف!$C$3:$C$717)*1,المنصرف!$G$3:$G$717)</f>
        <v>0</v>
      </c>
      <c r="AS261" s="160">
        <f>SUMPRODUCT((AR$3=المنصرف!$E$3:$E$717)*1,('بيان العهد والتسويات'!$C261=المنصرف!$C$3:$C$717)*1,المنصرف!$J$3:$J$717)</f>
        <v>0</v>
      </c>
      <c r="AT261" s="160">
        <f>SUMPRODUCT((AT$3=المنصرف!$E$3:$E$717)*1,('بيان العهد والتسويات'!$C261=المنصرف!$C$3:$C$717)*1,المنصرف!$G$3:$G$717)</f>
        <v>0</v>
      </c>
      <c r="AU261" s="160">
        <f>SUMPRODUCT((AT$3=المنصرف!$E$3:$E$717)*1,('بيان العهد والتسويات'!$C261=المنصرف!$C$3:$C$717)*1,المنصرف!$J$3:$J$717)</f>
        <v>0</v>
      </c>
      <c r="AV261" s="160">
        <f>SUMPRODUCT((AV$3=المنصرف!$E$3:$E$717)*1,('بيان العهد والتسويات'!$C261=المنصرف!$C$3:$C$717)*1,المنصرف!$G$3:$G$717)</f>
        <v>0</v>
      </c>
      <c r="AW261" s="160">
        <f>SUMPRODUCT((AV$3=المنصرف!$E$3:$E$717)*1,('بيان العهد والتسويات'!$C261=المنصرف!$C$3:$C$717)*1,المنصرف!$J$3:$J$717)</f>
        <v>0</v>
      </c>
      <c r="AX261" s="160">
        <f>SUMPRODUCT((AX$3=المنصرف!$E$3:$E$717)*1,('بيان العهد والتسويات'!$C261=المنصرف!$C$3:$C$717)*1,المنصرف!$G$3:$G$717)</f>
        <v>0</v>
      </c>
      <c r="AY261" s="160">
        <f>SUMPRODUCT((AX$3=المنصرف!$E$3:$E$717)*1,('بيان العهد والتسويات'!$C261=المنصرف!$C$3:$C$717)*1,المنصرف!$J$3:$J$717)</f>
        <v>0</v>
      </c>
      <c r="AZ261" s="160">
        <f>SUMPRODUCT((AZ$3=المنصرف!$E$3:$E$717)*1,('بيان العهد والتسويات'!$C261=المنصرف!$C$3:$C$717)*1,المنصرف!$G$3:$G$717)</f>
        <v>0</v>
      </c>
      <c r="BA261" s="160">
        <f>SUMPRODUCT((AZ$3=المنصرف!$E$3:$E$717)*1,('بيان العهد والتسويات'!$C261=المنصرف!$C$3:$C$717)*1,المنصرف!$J$3:$J$717)</f>
        <v>0</v>
      </c>
      <c r="BB261" s="160">
        <f>SUMPRODUCT((BB$3=المنصرف!$E$3:$E$717)*1,('بيان العهد والتسويات'!$C261=المنصرف!$C$3:$C$717)*1,المنصرف!$G$3:$G$717)</f>
        <v>0</v>
      </c>
      <c r="BC261" s="160">
        <f>SUMPRODUCT((BB$3=المنصرف!$E$3:$E$717)*1,('بيان العهد والتسويات'!$C261=المنصرف!$C$3:$C$717)*1,المنصرف!$J$3:$J$717)</f>
        <v>0</v>
      </c>
      <c r="BD261" s="160">
        <f>SUMPRODUCT((BD$3=المنصرف!$E$3:$E$717)*1,('بيان العهد والتسويات'!$C261=المنصرف!$C$3:$C$717)*1,المنصرف!$G$3:$G$717)</f>
        <v>0</v>
      </c>
      <c r="BE261" s="160">
        <f>SUMPRODUCT((BD$3=المنصرف!$E$3:$E$717)*1,('بيان العهد والتسويات'!$C261=المنصرف!$C$3:$C$717)*1,المنصرف!$J$3:$J$717)</f>
        <v>0</v>
      </c>
      <c r="BF261" s="160">
        <f>SUMPRODUCT((BF$3=المنصرف!$E$3:$E$717)*1,('بيان العهد والتسويات'!$C261=المنصرف!$C$3:$C$717)*1,المنصرف!$G$3:$G$717)</f>
        <v>0</v>
      </c>
      <c r="BG261" s="160">
        <f>SUMPRODUCT((BF$3=المنصرف!$E$3:$E$717)*1,('بيان العهد والتسويات'!$C261=المنصرف!$C$3:$C$717)*1,المنصرف!$J$3:$J$717)</f>
        <v>0</v>
      </c>
      <c r="BH261" s="160">
        <f>SUMPRODUCT((BH$3=المنصرف!$E$3:$E$717)*1,('بيان العهد والتسويات'!$C261=المنصرف!$C$3:$C$717)*1,المنصرف!$G$3:$G$717)</f>
        <v>0</v>
      </c>
      <c r="BI261" s="160">
        <f>SUMPRODUCT((BH$3=المنصرف!$E$3:$E$717)*1,('بيان العهد والتسويات'!$C261=المنصرف!$C$3:$C$717)*1,المنصرف!$J$3:$J$717)</f>
        <v>0</v>
      </c>
      <c r="BJ261" s="160">
        <f>SUMPRODUCT((BJ$3=المنصرف!$E$3:$E$717)*1,('بيان العهد والتسويات'!$C261=المنصرف!$C$3:$C$717)*1,المنصرف!$G$3:$G$717)</f>
        <v>0</v>
      </c>
      <c r="BK261" s="160">
        <f>SUMPRODUCT((BJ$3=المنصرف!$E$3:$E$717)*1,('بيان العهد والتسويات'!$C261=المنصرف!$C$3:$C$717)*1,المنصرف!$J$3:$J$717)</f>
        <v>0</v>
      </c>
      <c r="BL261" s="160">
        <f>SUMPRODUCT((BL$3=المنصرف!$E$3:$E$717)*1,('بيان العهد والتسويات'!$C261=المنصرف!$C$3:$C$717)*1,المنصرف!$G$3:$G$717)</f>
        <v>0</v>
      </c>
      <c r="BM261" s="160">
        <f>SUMPRODUCT((BL$3=المنصرف!$E$3:$E$717)*1,('بيان العهد والتسويات'!$C261=المنصرف!$C$3:$C$717)*1,المنصرف!$J$3:$J$717)</f>
        <v>0</v>
      </c>
      <c r="BN261" s="160">
        <f>SUMPRODUCT((BN$3=المنصرف!$E$3:$E$717)*1,('بيان العهد والتسويات'!$C261=المنصرف!$C$3:$C$717)*1,المنصرف!$G$3:$G$717)</f>
        <v>0</v>
      </c>
      <c r="BO261" s="160">
        <f>SUMPRODUCT((BN$3=المنصرف!$E$3:$E$717)*1,('بيان العهد والتسويات'!$C261=المنصرف!$C$3:$C$717)*1,المنصرف!$J$3:$J$717)</f>
        <v>0</v>
      </c>
      <c r="BP261" s="160">
        <f>SUMPRODUCT((BP$3=المنصرف!$E$3:$E$717)*1,('بيان العهد والتسويات'!$C261=المنصرف!$C$3:$C$717)*1,المنصرف!$G$3:$G$717)</f>
        <v>0</v>
      </c>
      <c r="BQ261" s="160">
        <f>SUMPRODUCT((BP$3=المنصرف!$E$3:$E$717)*1,('بيان العهد والتسويات'!$C261=المنصرف!$C$3:$C$717)*1,المنصرف!$J$3:$J$717)</f>
        <v>0</v>
      </c>
      <c r="BR261" s="160">
        <f>SUMPRODUCT((BR$3=المنصرف!$E$3:$E$717)*1,('بيان العهد والتسويات'!$C261=المنصرف!$C$3:$C$717)*1,المنصرف!$G$3:$G$717)</f>
        <v>0</v>
      </c>
      <c r="BS261" s="160">
        <f>SUMPRODUCT((BR$3=المنصرف!$E$3:$E$717)*1,('بيان العهد والتسويات'!$C261=المنصرف!$C$3:$C$717)*1,المنصرف!$J$3:$J$717)</f>
        <v>0</v>
      </c>
      <c r="BT261" s="160">
        <f>SUMPRODUCT((BT$3=المنصرف!$E$3:$E$717)*1,('بيان العهد والتسويات'!$C261=المنصرف!$C$3:$C$717)*1,المنصرف!$G$3:$G$717)</f>
        <v>0</v>
      </c>
      <c r="BU261" s="160">
        <f>SUMPRODUCT((BT$3=المنصرف!$E$3:$E$717)*1,('بيان العهد والتسويات'!$C261=المنصرف!$C$3:$C$717)*1,المنصرف!$J$3:$J$717)</f>
        <v>0</v>
      </c>
      <c r="BV261" s="160">
        <f>SUMPRODUCT((BV$3=المنصرف!$E$3:$E$717)*1,('بيان العهد والتسويات'!$C261=المنصرف!$C$3:$C$717)*1,المنصرف!$G$3:$G$717)</f>
        <v>0</v>
      </c>
      <c r="BW261" s="160">
        <f>SUMPRODUCT((BV$3=المنصرف!$E$3:$E$717)*1,('بيان العهد والتسويات'!$C261=المنصرف!$C$3:$C$717)*1,المنصرف!$J$3:$J$717)</f>
        <v>0</v>
      </c>
      <c r="BX261" s="160">
        <f>SUMPRODUCT((BX$3=المنصرف!$E$3:$E$717)*1,('بيان العهد والتسويات'!$C261=المنصرف!$C$3:$C$717)*1,المنصرف!$G$3:$G$717)</f>
        <v>0</v>
      </c>
      <c r="BY261" s="160">
        <f>SUMPRODUCT((BX$3=المنصرف!$E$3:$E$717)*1,('بيان العهد والتسويات'!$C261=المنصرف!$C$3:$C$717)*1,المنصرف!$J$3:$J$717)</f>
        <v>0</v>
      </c>
      <c r="BZ261" s="160">
        <f>SUMPRODUCT((BZ$3=المنصرف!$E$3:$E$717)*1,('بيان العهد والتسويات'!$C261=المنصرف!$C$3:$C$717)*1,المنصرف!$G$3:$G$717)</f>
        <v>0</v>
      </c>
      <c r="CA261" s="160">
        <f>SUMPRODUCT((BZ$3=المنصرف!$E$3:$E$717)*1,('بيان العهد والتسويات'!$C261=المنصرف!$C$3:$C$717)*1,المنصرف!$J$3:$J$717)</f>
        <v>0</v>
      </c>
      <c r="CB261" s="160">
        <f>SUMPRODUCT((CB$3=المنصرف!$E$3:$E$717)*1,('بيان العهد والتسويات'!$C261=المنصرف!$C$3:$C$717)*1,المنصرف!$G$3:$G$717)</f>
        <v>0</v>
      </c>
      <c r="CC261" s="160">
        <f>SUMPRODUCT((CB$3=المنصرف!$E$3:$E$717)*1,('بيان العهد والتسويات'!$C261=المنصرف!$C$3:$C$717)*1,المنصرف!$J$3:$J$717)</f>
        <v>0</v>
      </c>
      <c r="CD261" s="160">
        <f>SUMPRODUCT((CD$3=المنصرف!$E$3:$E$717)*1,('بيان العهد والتسويات'!$C261=المنصرف!$C$3:$C$717)*1,المنصرف!$G$3:$G$717)</f>
        <v>0</v>
      </c>
      <c r="CE261" s="160">
        <f>SUMPRODUCT((CD$3=المنصرف!$E$3:$E$717)*1,('بيان العهد والتسويات'!$C261=المنصرف!$C$3:$C$717)*1,المنصرف!$J$3:$J$717)</f>
        <v>0</v>
      </c>
      <c r="CF261" s="160">
        <f>SUMPRODUCT((CF$3=المنصرف!$E$3:$E$717)*1,('بيان العهد والتسويات'!$C261=المنصرف!$C$3:$C$717)*1,المنصرف!$G$3:$G$717)</f>
        <v>0</v>
      </c>
      <c r="CG261" s="160">
        <f>SUMPRODUCT((CF$3=المنصرف!$E$3:$E$717)*1,('بيان العهد والتسويات'!$C261=المنصرف!$C$3:$C$717)*1,المنصرف!$J$3:$J$717)</f>
        <v>0</v>
      </c>
      <c r="CH261" s="160">
        <f>SUMPRODUCT((CH$3=المنصرف!$E$3:$E$717)*1,('بيان العهد والتسويات'!$C261=المنصرف!$C$3:$C$717)*1,المنصرف!$G$3:$G$717)</f>
        <v>0</v>
      </c>
      <c r="CI261" s="160">
        <f>SUMPRODUCT((CH$3=المنصرف!$E$3:$E$717)*1,('بيان العهد والتسويات'!$C261=المنصرف!$C$3:$C$717)*1,المنصرف!$J$3:$J$717)</f>
        <v>0</v>
      </c>
      <c r="CJ261" s="160">
        <f>SUMPRODUCT((CJ$3=المنصرف!$E$3:$E$717)*1,('بيان العهد والتسويات'!$C261=المنصرف!$C$3:$C$717)*1,المنصرف!$G$3:$G$717)</f>
        <v>0</v>
      </c>
      <c r="CK261" s="160">
        <f>SUMPRODUCT((CJ$3=المنصرف!$E$3:$E$717)*1,('بيان العهد والتسويات'!$C261=المنصرف!$C$3:$C$717)*1,المنصرف!$J$3:$J$717)</f>
        <v>0</v>
      </c>
      <c r="CL261" s="160">
        <f>SUMPRODUCT((CL$3=المنصرف!$E$3:$E$717)*1,('بيان العهد والتسويات'!$C261=المنصرف!$C$3:$C$717)*1,المنصرف!$G$3:$G$717)</f>
        <v>0</v>
      </c>
      <c r="CM261" s="160">
        <f>SUMPRODUCT((CL$3=المنصرف!$E$3:$E$717)*1,('بيان العهد والتسويات'!$C261=المنصرف!$C$3:$C$717)*1,المنصرف!$J$3:$J$717)</f>
        <v>0</v>
      </c>
      <c r="CN261" s="160">
        <f>SUMPRODUCT((CN$3=المنصرف!$E$3:$E$717)*1,('بيان العهد والتسويات'!$C261=المنصرف!$C$3:$C$717)*1,المنصرف!$G$3:$G$717)</f>
        <v>0</v>
      </c>
      <c r="CO261" s="160">
        <f>SUMPRODUCT((CN$3=المنصرف!$E$3:$E$717)*1,('بيان العهد والتسويات'!$C261=المنصرف!$C$3:$C$717)*1,المنصرف!$J$3:$J$717)</f>
        <v>0</v>
      </c>
      <c r="CP261" s="160">
        <f>SUMPRODUCT((CP$3=المنصرف!$E$3:$E$717)*1,('بيان العهد والتسويات'!$C261=المنصرف!$C$3:$C$717)*1,المنصرف!$G$3:$G$717)</f>
        <v>0</v>
      </c>
      <c r="CQ261" s="160">
        <f>SUMPRODUCT((CP$3=المنصرف!$E$3:$E$717)*1,('بيان العهد والتسويات'!$C261=المنصرف!$C$3:$C$717)*1,المنصرف!$J$3:$J$717)</f>
        <v>0</v>
      </c>
      <c r="CR261" s="160">
        <f>SUMPRODUCT((CR$3=المنصرف!$E$3:$E$717)*1,('بيان العهد والتسويات'!$C261=المنصرف!$C$3:$C$717)*1,المنصرف!$G$3:$G$717)</f>
        <v>0</v>
      </c>
      <c r="CS261" s="160">
        <f>SUMPRODUCT((CR$3=المنصرف!$E$3:$E$717)*1,('بيان العهد والتسويات'!$C261=المنصرف!$C$3:$C$717)*1,المنصرف!$J$3:$J$717)</f>
        <v>0</v>
      </c>
      <c r="CT261" s="160">
        <f>SUMPRODUCT((CT$3=المنصرف!$E$3:$E$717)*1,('بيان العهد والتسويات'!$C261=المنصرف!$C$3:$C$717)*1,المنصرف!$G$3:$G$717)</f>
        <v>0</v>
      </c>
      <c r="CU261" s="160">
        <f>SUMPRODUCT((CT$3=المنصرف!$E$3:$E$717)*1,('بيان العهد والتسويات'!$C261=المنصرف!$C$3:$C$717)*1,المنصرف!$J$3:$J$717)</f>
        <v>0</v>
      </c>
      <c r="CV261" s="160">
        <f>SUMPRODUCT((CV$3=المنصرف!$E$3:$E$717)*1,('بيان العهد والتسويات'!$C261=المنصرف!$C$3:$C$717)*1,المنصرف!$G$3:$G$717)</f>
        <v>0</v>
      </c>
      <c r="CW261" s="160">
        <f>SUMPRODUCT((CV$3=المنصرف!$E$3:$E$717)*1,('بيان العهد والتسويات'!$C261=المنصرف!$C$3:$C$717)*1,المنصرف!$J$3:$J$717)</f>
        <v>0</v>
      </c>
      <c r="CX261" s="160">
        <f>SUMPRODUCT((CX$3=المنصرف!$E$3:$E$717)*1,('بيان العهد والتسويات'!$C261=المنصرف!$C$3:$C$717)*1,المنصرف!$G$3:$G$717)</f>
        <v>0</v>
      </c>
      <c r="CY261" s="160">
        <f>SUMPRODUCT((CX$3=المنصرف!$E$3:$E$717)*1,('بيان العهد والتسويات'!$C261=المنصرف!$C$3:$C$717)*1,المنصرف!$J$3:$J$717)</f>
        <v>0</v>
      </c>
      <c r="CZ261" s="160">
        <f>SUMPRODUCT((CZ$3=المنصرف!$E$3:$E$717)*1,('بيان العهد والتسويات'!$C261=المنصرف!$C$3:$C$717)*1,المنصرف!$G$3:$G$717)</f>
        <v>0</v>
      </c>
      <c r="DA261" s="160">
        <f>SUMPRODUCT((CZ$3=المنصرف!$E$3:$E$717)*1,('بيان العهد والتسويات'!$C261=المنصرف!$C$3:$C$717)*1,المنصرف!$J$3:$J$717)</f>
        <v>0</v>
      </c>
    </row>
    <row r="262" spans="3:105" ht="20.25" x14ac:dyDescent="0.15">
      <c r="C262" s="134">
        <v>46094</v>
      </c>
      <c r="D262" s="121">
        <f>SUMPRODUCT(($D$3=المنصرف!$E$3:$E$717)*1,('بيان العهد والتسويات'!$C262=المنصرف!$C$3:$C$717)*1,المنصرف!$G$3:$G$717)</f>
        <v>0</v>
      </c>
      <c r="E262" s="122">
        <f>SUMPRODUCT(($D$3=المنصرف!$E$3:$E$717)*1,('بيان العهد والتسويات'!$C262=المنصرف!$C$3:$C$717)*1,المنصرف!$J$3:$J$717)</f>
        <v>0</v>
      </c>
      <c r="F262" s="124">
        <f>SUMPRODUCT(($F$3=المنصرف!$E$3:$E$717)*1,('بيان العهد والتسويات'!$C262=المنصرف!$C$3:$C$717)*1,المنصرف!$G$3:$G$717)</f>
        <v>0</v>
      </c>
      <c r="G262" s="123">
        <f>SUMPRODUCT(($F$3=المنصرف!$E$3:$E$717)*1,('بيان العهد والتسويات'!$C262=المنصرف!$C$3:$C$717)*1,المنصرف!$J$3:$J$717)</f>
        <v>0</v>
      </c>
      <c r="H262" s="121">
        <f>SUMPRODUCT(($H$3=المنصرف!$E$3:$E$717)*1,('بيان العهد والتسويات'!$C262=المنصرف!$C$3:$C$717)*1,المنصرف!$G$3:$G$717)</f>
        <v>0</v>
      </c>
      <c r="I262" s="122">
        <f>SUMPRODUCT(($H$3=المنصرف!$E$3:$E$717)*1,('بيان العهد والتسويات'!$C262=المنصرف!$C$3:$C$717)*1,المنصرف!$J$3:$J$717)</f>
        <v>0</v>
      </c>
      <c r="J262" s="124">
        <f>SUMPRODUCT(($J$3=المنصرف!$E$3:$E$717)*1,('بيان العهد والتسويات'!$C262=المنصرف!$C$3:$C$717)*1,المنصرف!$G$3:$G$717)</f>
        <v>0</v>
      </c>
      <c r="K262" s="123">
        <f>SUMPRODUCT(($J$3=المنصرف!$E$3:$E$717)*1,('بيان العهد والتسويات'!$C262=المنصرف!$C$3:$C$717)*1,المنصرف!$J$3:$J$717)</f>
        <v>0</v>
      </c>
      <c r="L262" s="121">
        <f>SUMPRODUCT(($L$3=المنصرف!$E$3:$E$717)*1,('بيان العهد والتسويات'!$C262=المنصرف!$C$3:$C$717)*1,المنصرف!$G$3:$G$717)</f>
        <v>0</v>
      </c>
      <c r="M262" s="122">
        <f>SUMPRODUCT(($L$3=المنصرف!$E$3:$E$717)*1,('بيان العهد والتسويات'!$C262=المنصرف!$C$3:$C$717)*1,المنصرف!$J$3:$J$717)</f>
        <v>0</v>
      </c>
      <c r="N262" s="124">
        <f>SUMPRODUCT(($N$3=المنصرف!$E$3:$E$717)*1,('بيان العهد والتسويات'!$C262=المنصرف!$C$3:$C$717)*1,المنصرف!$G$3:$G$717)</f>
        <v>0</v>
      </c>
      <c r="O262" s="123">
        <f>SUMPRODUCT(($N$3=المنصرف!$E$3:$E$717)*1,('بيان العهد والتسويات'!$C262=المنصرف!$C$3:$C$717)*1,المنصرف!$J$3:$J$717)</f>
        <v>0</v>
      </c>
      <c r="P262" s="121">
        <f>SUMPRODUCT(($P$3=المنصرف!$E$3:$E$717)*1,('بيان العهد والتسويات'!$C262=المنصرف!$C$3:$C$717)*1,المنصرف!$G$3:$G$717)</f>
        <v>0</v>
      </c>
      <c r="Q262" s="122">
        <f>SUMPRODUCT(($P$3=المنصرف!$E$3:$E$717)*1,('بيان العهد والتسويات'!$C262=المنصرف!$C$3:$C$717)*1,المنصرف!$J$3:$J$717)</f>
        <v>0</v>
      </c>
      <c r="R262" s="124">
        <f>SUMPRODUCT(($R$3=المنصرف!$E$3:$E$717)*1,('بيان العهد والتسويات'!$C262=المنصرف!$C$3:$C$717)*1,المنصرف!$G$3:$G$717)</f>
        <v>0</v>
      </c>
      <c r="S262" s="123">
        <f>SUMPRODUCT(($R$3=المنصرف!$E$3:$E$717)*1,('بيان العهد والتسويات'!$C262=المنصرف!$C$3:$C$717)*1,المنصرف!$J$3:$J$717)</f>
        <v>0</v>
      </c>
      <c r="T262" s="121">
        <f>SUMPRODUCT(($T$3=المنصرف!$E$3:$E$717)*1,('بيان العهد والتسويات'!$C262=المنصرف!$C$3:$C$717)*1,المنصرف!$G$3:$G$717)</f>
        <v>0</v>
      </c>
      <c r="U262" s="122">
        <f>SUMPRODUCT(($T$3=المنصرف!$E$3:$E$717)*1,('بيان العهد والتسويات'!$C262=المنصرف!$C$3:$C$717)*1,المنصرف!$J$3:$J$717)</f>
        <v>0</v>
      </c>
      <c r="V262" s="124">
        <f>SUMPRODUCT(($V$3=المنصرف!$E$3:$E$717)*1,('بيان العهد والتسويات'!$C262=المنصرف!$C$3:$C$717)*1,المنصرف!$G$3:$G$717)</f>
        <v>0</v>
      </c>
      <c r="W262" s="123">
        <f>SUMPRODUCT(($V$3=المنصرف!$E$3:$E$717)*1,('بيان العهد والتسويات'!$C262=المنصرف!$C$3:$C$717)*1,المنصرف!$J$3:$J$717)</f>
        <v>0</v>
      </c>
      <c r="X262" s="121">
        <f>SUMPRODUCT(($X$3=المنصرف!$E$3:$E$717)*1,('بيان العهد والتسويات'!$C262=المنصرف!$C$3:$C$717)*1,المنصرف!$G$3:$G$717)</f>
        <v>0</v>
      </c>
      <c r="Y262" s="122">
        <f>SUMPRODUCT(($X$3=المنصرف!$E$3:$E$717)*1,('بيان العهد والتسويات'!$C262=المنصرف!$C$3:$C$717)*1,المنصرف!$J$3:$J$717)</f>
        <v>0</v>
      </c>
      <c r="Z262" s="124">
        <f>SUMPRODUCT(($Z$3=المنصرف!$E$3:$E$717)*1,('بيان العهد والتسويات'!$C262=المنصرف!$C$3:$C$717)*1,المنصرف!$G$3:$G$717)</f>
        <v>0</v>
      </c>
      <c r="AA262" s="123">
        <f>SUMPRODUCT(($Z$3=المنصرف!$E$3:$E$717)*1,('بيان العهد والتسويات'!$C262=المنصرف!$C$3:$C$717)*1,المنصرف!$J$3:$J$717)</f>
        <v>0</v>
      </c>
      <c r="AB262" s="121">
        <f>SUMPRODUCT(($AB$3=المنصرف!$E$3:$E$717)*1,('بيان العهد والتسويات'!$C262=المنصرف!$C$3:$C$717)*1,المنصرف!$G$3:$G$717)</f>
        <v>0</v>
      </c>
      <c r="AC262" s="122">
        <f>SUMPRODUCT(($AB$3=المنصرف!$E$3:$E$717)*1,('بيان العهد والتسويات'!$C262=المنصرف!$C$3:$C$717)*1,المنصرف!$J$3:$J$717)</f>
        <v>0</v>
      </c>
      <c r="AD262" s="124">
        <f>SUMPRODUCT(($AD$3=المنصرف!$E$3:$E$717)*1,('بيان العهد والتسويات'!$C262=المنصرف!$C$3:$C$717)*1,المنصرف!$G$3:$G$717)</f>
        <v>0</v>
      </c>
      <c r="AE262" s="123">
        <f>SUMPRODUCT(($AD$3=المنصرف!$E$3:$E$717)*1,('بيان العهد والتسويات'!$C262=المنصرف!$C$3:$C$717)*1,المنصرف!$J$3:$J$717)</f>
        <v>0</v>
      </c>
      <c r="AF262" s="121">
        <f>SUMPRODUCT(($AF$3=المنصرف!$E$3:$E$717)*1,('بيان العهد والتسويات'!$C262=المنصرف!$C$3:$C$717)*1,المنصرف!$G$3:$G$717)</f>
        <v>0</v>
      </c>
      <c r="AG262" s="122">
        <f>SUMPRODUCT(($AF$3=المنصرف!$E$3:$E$717)*1,('بيان العهد والتسويات'!$C262=المنصرف!$C$3:$C$717)*1,المنصرف!$J$3:$J$717)</f>
        <v>0</v>
      </c>
      <c r="AH262" s="124">
        <f>SUMPRODUCT(($AH$3=المنصرف!$E$3:$E$717)*1,('بيان العهد والتسويات'!$C262=المنصرف!$C$3:$C$717)*1,المنصرف!$G$3:$G$717)</f>
        <v>0</v>
      </c>
      <c r="AI262" s="123">
        <f>SUMPRODUCT(($AH$3=المنصرف!$E$3:$E$717)*1,('بيان العهد والتسويات'!$C262=المنصرف!$C$3:$C$717)*1,المنصرف!$J$3:$J$717)</f>
        <v>0</v>
      </c>
      <c r="AJ262" s="145">
        <f>SUMPRODUCT((AJ$3=المنصرف!$E$3:$E$717)*1,('بيان العهد والتسويات'!$C262=المنصرف!$C$3:$C$717)*1,المنصرف!$G$3:$G$717)</f>
        <v>0</v>
      </c>
      <c r="AK262" s="145">
        <f>SUMPRODUCT((AJ$3=المنصرف!$E$3:$E$717)*1,('بيان العهد والتسويات'!$C262=المنصرف!$C$3:$C$717)*1,المنصرف!$J$3:$J$717)</f>
        <v>0</v>
      </c>
      <c r="AL262" s="161">
        <f>SUMPRODUCT((AL$3=المنصرف!$E$3:$E$717)*1,('بيان العهد والتسويات'!$C262=المنصرف!$C$3:$C$717)*1,المنصرف!$G$3:$G$717)</f>
        <v>0</v>
      </c>
      <c r="AM262" s="161">
        <f>SUMPRODUCT((AL$3=المنصرف!$E$3:$E$717)*1,('بيان العهد والتسويات'!$C262=المنصرف!$C$3:$C$717)*1,المنصرف!$J$3:$J$717)</f>
        <v>0</v>
      </c>
      <c r="AN262" s="160">
        <f>SUMPRODUCT((AN$3=المنصرف!$E$3:$E$717)*1,('بيان العهد والتسويات'!$C262=المنصرف!$C$3:$C$717)*1,المنصرف!$G$3:$G$717)</f>
        <v>0</v>
      </c>
      <c r="AO262" s="160">
        <f>SUMPRODUCT((AN$3=المنصرف!$E$3:$E$717)*1,('بيان العهد والتسويات'!$C262=المنصرف!$C$3:$C$717)*1,المنصرف!$J$3:$J$717)</f>
        <v>0</v>
      </c>
      <c r="AP262" s="160">
        <f>SUMPRODUCT((AP$3=المنصرف!$E$3:$E$717)*1,('بيان العهد والتسويات'!$C262=المنصرف!$C$3:$C$717)*1,المنصرف!$G$3:$G$717)</f>
        <v>0</v>
      </c>
      <c r="AQ262" s="160">
        <f>SUMPRODUCT((AP$3=المنصرف!$E$3:$E$717)*1,('بيان العهد والتسويات'!$C262=المنصرف!$C$3:$C$717)*1,المنصرف!$J$3:$J$717)</f>
        <v>0</v>
      </c>
      <c r="AR262" s="160">
        <f>SUMPRODUCT((AR$3=المنصرف!$E$3:$E$717)*1,('بيان العهد والتسويات'!$C262=المنصرف!$C$3:$C$717)*1,المنصرف!$G$3:$G$717)</f>
        <v>0</v>
      </c>
      <c r="AS262" s="160">
        <f>SUMPRODUCT((AR$3=المنصرف!$E$3:$E$717)*1,('بيان العهد والتسويات'!$C262=المنصرف!$C$3:$C$717)*1,المنصرف!$J$3:$J$717)</f>
        <v>0</v>
      </c>
      <c r="AT262" s="160">
        <f>SUMPRODUCT((AT$3=المنصرف!$E$3:$E$717)*1,('بيان العهد والتسويات'!$C262=المنصرف!$C$3:$C$717)*1,المنصرف!$G$3:$G$717)</f>
        <v>0</v>
      </c>
      <c r="AU262" s="160">
        <f>SUMPRODUCT((AT$3=المنصرف!$E$3:$E$717)*1,('بيان العهد والتسويات'!$C262=المنصرف!$C$3:$C$717)*1,المنصرف!$J$3:$J$717)</f>
        <v>0</v>
      </c>
      <c r="AV262" s="160">
        <f>SUMPRODUCT((AV$3=المنصرف!$E$3:$E$717)*1,('بيان العهد والتسويات'!$C262=المنصرف!$C$3:$C$717)*1,المنصرف!$G$3:$G$717)</f>
        <v>0</v>
      </c>
      <c r="AW262" s="160">
        <f>SUMPRODUCT((AV$3=المنصرف!$E$3:$E$717)*1,('بيان العهد والتسويات'!$C262=المنصرف!$C$3:$C$717)*1,المنصرف!$J$3:$J$717)</f>
        <v>0</v>
      </c>
      <c r="AX262" s="160">
        <f>SUMPRODUCT((AX$3=المنصرف!$E$3:$E$717)*1,('بيان العهد والتسويات'!$C262=المنصرف!$C$3:$C$717)*1,المنصرف!$G$3:$G$717)</f>
        <v>0</v>
      </c>
      <c r="AY262" s="160">
        <f>SUMPRODUCT((AX$3=المنصرف!$E$3:$E$717)*1,('بيان العهد والتسويات'!$C262=المنصرف!$C$3:$C$717)*1,المنصرف!$J$3:$J$717)</f>
        <v>0</v>
      </c>
      <c r="AZ262" s="160">
        <f>SUMPRODUCT((AZ$3=المنصرف!$E$3:$E$717)*1,('بيان العهد والتسويات'!$C262=المنصرف!$C$3:$C$717)*1,المنصرف!$G$3:$G$717)</f>
        <v>0</v>
      </c>
      <c r="BA262" s="160">
        <f>SUMPRODUCT((AZ$3=المنصرف!$E$3:$E$717)*1,('بيان العهد والتسويات'!$C262=المنصرف!$C$3:$C$717)*1,المنصرف!$J$3:$J$717)</f>
        <v>0</v>
      </c>
      <c r="BB262" s="160">
        <f>SUMPRODUCT((BB$3=المنصرف!$E$3:$E$717)*1,('بيان العهد والتسويات'!$C262=المنصرف!$C$3:$C$717)*1,المنصرف!$G$3:$G$717)</f>
        <v>0</v>
      </c>
      <c r="BC262" s="160">
        <f>SUMPRODUCT((BB$3=المنصرف!$E$3:$E$717)*1,('بيان العهد والتسويات'!$C262=المنصرف!$C$3:$C$717)*1,المنصرف!$J$3:$J$717)</f>
        <v>0</v>
      </c>
      <c r="BD262" s="160">
        <f>SUMPRODUCT((BD$3=المنصرف!$E$3:$E$717)*1,('بيان العهد والتسويات'!$C262=المنصرف!$C$3:$C$717)*1,المنصرف!$G$3:$G$717)</f>
        <v>0</v>
      </c>
      <c r="BE262" s="160">
        <f>SUMPRODUCT((BD$3=المنصرف!$E$3:$E$717)*1,('بيان العهد والتسويات'!$C262=المنصرف!$C$3:$C$717)*1,المنصرف!$J$3:$J$717)</f>
        <v>0</v>
      </c>
      <c r="BF262" s="160">
        <f>SUMPRODUCT((BF$3=المنصرف!$E$3:$E$717)*1,('بيان العهد والتسويات'!$C262=المنصرف!$C$3:$C$717)*1,المنصرف!$G$3:$G$717)</f>
        <v>0</v>
      </c>
      <c r="BG262" s="160">
        <f>SUMPRODUCT((BF$3=المنصرف!$E$3:$E$717)*1,('بيان العهد والتسويات'!$C262=المنصرف!$C$3:$C$717)*1,المنصرف!$J$3:$J$717)</f>
        <v>0</v>
      </c>
      <c r="BH262" s="160">
        <f>SUMPRODUCT((BH$3=المنصرف!$E$3:$E$717)*1,('بيان العهد والتسويات'!$C262=المنصرف!$C$3:$C$717)*1,المنصرف!$G$3:$G$717)</f>
        <v>0</v>
      </c>
      <c r="BI262" s="160">
        <f>SUMPRODUCT((BH$3=المنصرف!$E$3:$E$717)*1,('بيان العهد والتسويات'!$C262=المنصرف!$C$3:$C$717)*1,المنصرف!$J$3:$J$717)</f>
        <v>0</v>
      </c>
      <c r="BJ262" s="160">
        <f>SUMPRODUCT((BJ$3=المنصرف!$E$3:$E$717)*1,('بيان العهد والتسويات'!$C262=المنصرف!$C$3:$C$717)*1,المنصرف!$G$3:$G$717)</f>
        <v>0</v>
      </c>
      <c r="BK262" s="160">
        <f>SUMPRODUCT((BJ$3=المنصرف!$E$3:$E$717)*1,('بيان العهد والتسويات'!$C262=المنصرف!$C$3:$C$717)*1,المنصرف!$J$3:$J$717)</f>
        <v>0</v>
      </c>
      <c r="BL262" s="160">
        <f>SUMPRODUCT((BL$3=المنصرف!$E$3:$E$717)*1,('بيان العهد والتسويات'!$C262=المنصرف!$C$3:$C$717)*1,المنصرف!$G$3:$G$717)</f>
        <v>0</v>
      </c>
      <c r="BM262" s="160">
        <f>SUMPRODUCT((BL$3=المنصرف!$E$3:$E$717)*1,('بيان العهد والتسويات'!$C262=المنصرف!$C$3:$C$717)*1,المنصرف!$J$3:$J$717)</f>
        <v>0</v>
      </c>
      <c r="BN262" s="160">
        <f>SUMPRODUCT((BN$3=المنصرف!$E$3:$E$717)*1,('بيان العهد والتسويات'!$C262=المنصرف!$C$3:$C$717)*1,المنصرف!$G$3:$G$717)</f>
        <v>0</v>
      </c>
      <c r="BO262" s="160">
        <f>SUMPRODUCT((BN$3=المنصرف!$E$3:$E$717)*1,('بيان العهد والتسويات'!$C262=المنصرف!$C$3:$C$717)*1,المنصرف!$J$3:$J$717)</f>
        <v>0</v>
      </c>
      <c r="BP262" s="160">
        <f>SUMPRODUCT((BP$3=المنصرف!$E$3:$E$717)*1,('بيان العهد والتسويات'!$C262=المنصرف!$C$3:$C$717)*1,المنصرف!$G$3:$G$717)</f>
        <v>0</v>
      </c>
      <c r="BQ262" s="160">
        <f>SUMPRODUCT((BP$3=المنصرف!$E$3:$E$717)*1,('بيان العهد والتسويات'!$C262=المنصرف!$C$3:$C$717)*1,المنصرف!$J$3:$J$717)</f>
        <v>0</v>
      </c>
      <c r="BR262" s="160">
        <f>SUMPRODUCT((BR$3=المنصرف!$E$3:$E$717)*1,('بيان العهد والتسويات'!$C262=المنصرف!$C$3:$C$717)*1,المنصرف!$G$3:$G$717)</f>
        <v>0</v>
      </c>
      <c r="BS262" s="160">
        <f>SUMPRODUCT((BR$3=المنصرف!$E$3:$E$717)*1,('بيان العهد والتسويات'!$C262=المنصرف!$C$3:$C$717)*1,المنصرف!$J$3:$J$717)</f>
        <v>0</v>
      </c>
      <c r="BT262" s="160">
        <f>SUMPRODUCT((BT$3=المنصرف!$E$3:$E$717)*1,('بيان العهد والتسويات'!$C262=المنصرف!$C$3:$C$717)*1,المنصرف!$G$3:$G$717)</f>
        <v>0</v>
      </c>
      <c r="BU262" s="160">
        <f>SUMPRODUCT((BT$3=المنصرف!$E$3:$E$717)*1,('بيان العهد والتسويات'!$C262=المنصرف!$C$3:$C$717)*1,المنصرف!$J$3:$J$717)</f>
        <v>0</v>
      </c>
      <c r="BV262" s="160">
        <f>SUMPRODUCT((BV$3=المنصرف!$E$3:$E$717)*1,('بيان العهد والتسويات'!$C262=المنصرف!$C$3:$C$717)*1,المنصرف!$G$3:$G$717)</f>
        <v>0</v>
      </c>
      <c r="BW262" s="160">
        <f>SUMPRODUCT((BV$3=المنصرف!$E$3:$E$717)*1,('بيان العهد والتسويات'!$C262=المنصرف!$C$3:$C$717)*1,المنصرف!$J$3:$J$717)</f>
        <v>0</v>
      </c>
      <c r="BX262" s="160">
        <f>SUMPRODUCT((BX$3=المنصرف!$E$3:$E$717)*1,('بيان العهد والتسويات'!$C262=المنصرف!$C$3:$C$717)*1,المنصرف!$G$3:$G$717)</f>
        <v>0</v>
      </c>
      <c r="BY262" s="160">
        <f>SUMPRODUCT((BX$3=المنصرف!$E$3:$E$717)*1,('بيان العهد والتسويات'!$C262=المنصرف!$C$3:$C$717)*1,المنصرف!$J$3:$J$717)</f>
        <v>0</v>
      </c>
      <c r="BZ262" s="160">
        <f>SUMPRODUCT((BZ$3=المنصرف!$E$3:$E$717)*1,('بيان العهد والتسويات'!$C262=المنصرف!$C$3:$C$717)*1,المنصرف!$G$3:$G$717)</f>
        <v>0</v>
      </c>
      <c r="CA262" s="160">
        <f>SUMPRODUCT((BZ$3=المنصرف!$E$3:$E$717)*1,('بيان العهد والتسويات'!$C262=المنصرف!$C$3:$C$717)*1,المنصرف!$J$3:$J$717)</f>
        <v>0</v>
      </c>
      <c r="CB262" s="160">
        <f>SUMPRODUCT((CB$3=المنصرف!$E$3:$E$717)*1,('بيان العهد والتسويات'!$C262=المنصرف!$C$3:$C$717)*1,المنصرف!$G$3:$G$717)</f>
        <v>0</v>
      </c>
      <c r="CC262" s="160">
        <f>SUMPRODUCT((CB$3=المنصرف!$E$3:$E$717)*1,('بيان العهد والتسويات'!$C262=المنصرف!$C$3:$C$717)*1,المنصرف!$J$3:$J$717)</f>
        <v>0</v>
      </c>
      <c r="CD262" s="160">
        <f>SUMPRODUCT((CD$3=المنصرف!$E$3:$E$717)*1,('بيان العهد والتسويات'!$C262=المنصرف!$C$3:$C$717)*1,المنصرف!$G$3:$G$717)</f>
        <v>0</v>
      </c>
      <c r="CE262" s="160">
        <f>SUMPRODUCT((CD$3=المنصرف!$E$3:$E$717)*1,('بيان العهد والتسويات'!$C262=المنصرف!$C$3:$C$717)*1,المنصرف!$J$3:$J$717)</f>
        <v>0</v>
      </c>
      <c r="CF262" s="160">
        <f>SUMPRODUCT((CF$3=المنصرف!$E$3:$E$717)*1,('بيان العهد والتسويات'!$C262=المنصرف!$C$3:$C$717)*1,المنصرف!$G$3:$G$717)</f>
        <v>0</v>
      </c>
      <c r="CG262" s="160">
        <f>SUMPRODUCT((CF$3=المنصرف!$E$3:$E$717)*1,('بيان العهد والتسويات'!$C262=المنصرف!$C$3:$C$717)*1,المنصرف!$J$3:$J$717)</f>
        <v>0</v>
      </c>
      <c r="CH262" s="160">
        <f>SUMPRODUCT((CH$3=المنصرف!$E$3:$E$717)*1,('بيان العهد والتسويات'!$C262=المنصرف!$C$3:$C$717)*1,المنصرف!$G$3:$G$717)</f>
        <v>0</v>
      </c>
      <c r="CI262" s="160">
        <f>SUMPRODUCT((CH$3=المنصرف!$E$3:$E$717)*1,('بيان العهد والتسويات'!$C262=المنصرف!$C$3:$C$717)*1,المنصرف!$J$3:$J$717)</f>
        <v>0</v>
      </c>
      <c r="CJ262" s="160">
        <f>SUMPRODUCT((CJ$3=المنصرف!$E$3:$E$717)*1,('بيان العهد والتسويات'!$C262=المنصرف!$C$3:$C$717)*1,المنصرف!$G$3:$G$717)</f>
        <v>0</v>
      </c>
      <c r="CK262" s="160">
        <f>SUMPRODUCT((CJ$3=المنصرف!$E$3:$E$717)*1,('بيان العهد والتسويات'!$C262=المنصرف!$C$3:$C$717)*1,المنصرف!$J$3:$J$717)</f>
        <v>0</v>
      </c>
      <c r="CL262" s="160">
        <f>SUMPRODUCT((CL$3=المنصرف!$E$3:$E$717)*1,('بيان العهد والتسويات'!$C262=المنصرف!$C$3:$C$717)*1,المنصرف!$G$3:$G$717)</f>
        <v>0</v>
      </c>
      <c r="CM262" s="160">
        <f>SUMPRODUCT((CL$3=المنصرف!$E$3:$E$717)*1,('بيان العهد والتسويات'!$C262=المنصرف!$C$3:$C$717)*1,المنصرف!$J$3:$J$717)</f>
        <v>0</v>
      </c>
      <c r="CN262" s="160">
        <f>SUMPRODUCT((CN$3=المنصرف!$E$3:$E$717)*1,('بيان العهد والتسويات'!$C262=المنصرف!$C$3:$C$717)*1,المنصرف!$G$3:$G$717)</f>
        <v>0</v>
      </c>
      <c r="CO262" s="160">
        <f>SUMPRODUCT((CN$3=المنصرف!$E$3:$E$717)*1,('بيان العهد والتسويات'!$C262=المنصرف!$C$3:$C$717)*1,المنصرف!$J$3:$J$717)</f>
        <v>0</v>
      </c>
      <c r="CP262" s="160">
        <f>SUMPRODUCT((CP$3=المنصرف!$E$3:$E$717)*1,('بيان العهد والتسويات'!$C262=المنصرف!$C$3:$C$717)*1,المنصرف!$G$3:$G$717)</f>
        <v>0</v>
      </c>
      <c r="CQ262" s="160">
        <f>SUMPRODUCT((CP$3=المنصرف!$E$3:$E$717)*1,('بيان العهد والتسويات'!$C262=المنصرف!$C$3:$C$717)*1,المنصرف!$J$3:$J$717)</f>
        <v>0</v>
      </c>
      <c r="CR262" s="160">
        <f>SUMPRODUCT((CR$3=المنصرف!$E$3:$E$717)*1,('بيان العهد والتسويات'!$C262=المنصرف!$C$3:$C$717)*1,المنصرف!$G$3:$G$717)</f>
        <v>0</v>
      </c>
      <c r="CS262" s="160">
        <f>SUMPRODUCT((CR$3=المنصرف!$E$3:$E$717)*1,('بيان العهد والتسويات'!$C262=المنصرف!$C$3:$C$717)*1,المنصرف!$J$3:$J$717)</f>
        <v>0</v>
      </c>
      <c r="CT262" s="160">
        <f>SUMPRODUCT((CT$3=المنصرف!$E$3:$E$717)*1,('بيان العهد والتسويات'!$C262=المنصرف!$C$3:$C$717)*1,المنصرف!$G$3:$G$717)</f>
        <v>0</v>
      </c>
      <c r="CU262" s="160">
        <f>SUMPRODUCT((CT$3=المنصرف!$E$3:$E$717)*1,('بيان العهد والتسويات'!$C262=المنصرف!$C$3:$C$717)*1,المنصرف!$J$3:$J$717)</f>
        <v>0</v>
      </c>
      <c r="CV262" s="160">
        <f>SUMPRODUCT((CV$3=المنصرف!$E$3:$E$717)*1,('بيان العهد والتسويات'!$C262=المنصرف!$C$3:$C$717)*1,المنصرف!$G$3:$G$717)</f>
        <v>0</v>
      </c>
      <c r="CW262" s="160">
        <f>SUMPRODUCT((CV$3=المنصرف!$E$3:$E$717)*1,('بيان العهد والتسويات'!$C262=المنصرف!$C$3:$C$717)*1,المنصرف!$J$3:$J$717)</f>
        <v>0</v>
      </c>
      <c r="CX262" s="160">
        <f>SUMPRODUCT((CX$3=المنصرف!$E$3:$E$717)*1,('بيان العهد والتسويات'!$C262=المنصرف!$C$3:$C$717)*1,المنصرف!$G$3:$G$717)</f>
        <v>0</v>
      </c>
      <c r="CY262" s="160">
        <f>SUMPRODUCT((CX$3=المنصرف!$E$3:$E$717)*1,('بيان العهد والتسويات'!$C262=المنصرف!$C$3:$C$717)*1,المنصرف!$J$3:$J$717)</f>
        <v>0</v>
      </c>
      <c r="CZ262" s="160">
        <f>SUMPRODUCT((CZ$3=المنصرف!$E$3:$E$717)*1,('بيان العهد والتسويات'!$C262=المنصرف!$C$3:$C$717)*1,المنصرف!$G$3:$G$717)</f>
        <v>0</v>
      </c>
      <c r="DA262" s="160">
        <f>SUMPRODUCT((CZ$3=المنصرف!$E$3:$E$717)*1,('بيان العهد والتسويات'!$C262=المنصرف!$C$3:$C$717)*1,المنصرف!$J$3:$J$717)</f>
        <v>0</v>
      </c>
    </row>
    <row r="263" spans="3:105" ht="20.25" x14ac:dyDescent="0.15">
      <c r="C263" s="134">
        <v>46095</v>
      </c>
      <c r="D263" s="121">
        <f>SUMPRODUCT(($D$3=المنصرف!$E$3:$E$717)*1,('بيان العهد والتسويات'!$C263=المنصرف!$C$3:$C$717)*1,المنصرف!$G$3:$G$717)</f>
        <v>0</v>
      </c>
      <c r="E263" s="122">
        <f>SUMPRODUCT(($D$3=المنصرف!$E$3:$E$717)*1,('بيان العهد والتسويات'!$C263=المنصرف!$C$3:$C$717)*1,المنصرف!$J$3:$J$717)</f>
        <v>0</v>
      </c>
      <c r="F263" s="124">
        <f>SUMPRODUCT(($F$3=المنصرف!$E$3:$E$717)*1,('بيان العهد والتسويات'!$C263=المنصرف!$C$3:$C$717)*1,المنصرف!$G$3:$G$717)</f>
        <v>0</v>
      </c>
      <c r="G263" s="123">
        <f>SUMPRODUCT(($F$3=المنصرف!$E$3:$E$717)*1,('بيان العهد والتسويات'!$C263=المنصرف!$C$3:$C$717)*1,المنصرف!$J$3:$J$717)</f>
        <v>0</v>
      </c>
      <c r="H263" s="121">
        <f>SUMPRODUCT(($H$3=المنصرف!$E$3:$E$717)*1,('بيان العهد والتسويات'!$C263=المنصرف!$C$3:$C$717)*1,المنصرف!$G$3:$G$717)</f>
        <v>0</v>
      </c>
      <c r="I263" s="122">
        <f>SUMPRODUCT(($H$3=المنصرف!$E$3:$E$717)*1,('بيان العهد والتسويات'!$C263=المنصرف!$C$3:$C$717)*1,المنصرف!$J$3:$J$717)</f>
        <v>0</v>
      </c>
      <c r="J263" s="124">
        <f>SUMPRODUCT(($J$3=المنصرف!$E$3:$E$717)*1,('بيان العهد والتسويات'!$C263=المنصرف!$C$3:$C$717)*1,المنصرف!$G$3:$G$717)</f>
        <v>0</v>
      </c>
      <c r="K263" s="123">
        <f>SUMPRODUCT(($J$3=المنصرف!$E$3:$E$717)*1,('بيان العهد والتسويات'!$C263=المنصرف!$C$3:$C$717)*1,المنصرف!$J$3:$J$717)</f>
        <v>0</v>
      </c>
      <c r="L263" s="121">
        <f>SUMPRODUCT(($L$3=المنصرف!$E$3:$E$717)*1,('بيان العهد والتسويات'!$C263=المنصرف!$C$3:$C$717)*1,المنصرف!$G$3:$G$717)</f>
        <v>0</v>
      </c>
      <c r="M263" s="122">
        <f>SUMPRODUCT(($L$3=المنصرف!$E$3:$E$717)*1,('بيان العهد والتسويات'!$C263=المنصرف!$C$3:$C$717)*1,المنصرف!$J$3:$J$717)</f>
        <v>0</v>
      </c>
      <c r="N263" s="124">
        <f>SUMPRODUCT(($N$3=المنصرف!$E$3:$E$717)*1,('بيان العهد والتسويات'!$C263=المنصرف!$C$3:$C$717)*1,المنصرف!$G$3:$G$717)</f>
        <v>0</v>
      </c>
      <c r="O263" s="123">
        <f>SUMPRODUCT(($N$3=المنصرف!$E$3:$E$717)*1,('بيان العهد والتسويات'!$C263=المنصرف!$C$3:$C$717)*1,المنصرف!$J$3:$J$717)</f>
        <v>0</v>
      </c>
      <c r="P263" s="121">
        <f>SUMPRODUCT(($P$3=المنصرف!$E$3:$E$717)*1,('بيان العهد والتسويات'!$C263=المنصرف!$C$3:$C$717)*1,المنصرف!$G$3:$G$717)</f>
        <v>0</v>
      </c>
      <c r="Q263" s="122">
        <f>SUMPRODUCT(($P$3=المنصرف!$E$3:$E$717)*1,('بيان العهد والتسويات'!$C263=المنصرف!$C$3:$C$717)*1,المنصرف!$J$3:$J$717)</f>
        <v>0</v>
      </c>
      <c r="R263" s="124">
        <f>SUMPRODUCT(($R$3=المنصرف!$E$3:$E$717)*1,('بيان العهد والتسويات'!$C263=المنصرف!$C$3:$C$717)*1,المنصرف!$G$3:$G$717)</f>
        <v>0</v>
      </c>
      <c r="S263" s="123">
        <f>SUMPRODUCT(($R$3=المنصرف!$E$3:$E$717)*1,('بيان العهد والتسويات'!$C263=المنصرف!$C$3:$C$717)*1,المنصرف!$J$3:$J$717)</f>
        <v>0</v>
      </c>
      <c r="T263" s="121">
        <f>SUMPRODUCT(($T$3=المنصرف!$E$3:$E$717)*1,('بيان العهد والتسويات'!$C263=المنصرف!$C$3:$C$717)*1,المنصرف!$G$3:$G$717)</f>
        <v>0</v>
      </c>
      <c r="U263" s="122">
        <f>SUMPRODUCT(($T$3=المنصرف!$E$3:$E$717)*1,('بيان العهد والتسويات'!$C263=المنصرف!$C$3:$C$717)*1,المنصرف!$J$3:$J$717)</f>
        <v>0</v>
      </c>
      <c r="V263" s="124">
        <f>SUMPRODUCT(($V$3=المنصرف!$E$3:$E$717)*1,('بيان العهد والتسويات'!$C263=المنصرف!$C$3:$C$717)*1,المنصرف!$G$3:$G$717)</f>
        <v>0</v>
      </c>
      <c r="W263" s="123">
        <f>SUMPRODUCT(($V$3=المنصرف!$E$3:$E$717)*1,('بيان العهد والتسويات'!$C263=المنصرف!$C$3:$C$717)*1,المنصرف!$J$3:$J$717)</f>
        <v>0</v>
      </c>
      <c r="X263" s="121">
        <f>SUMPRODUCT(($X$3=المنصرف!$E$3:$E$717)*1,('بيان العهد والتسويات'!$C263=المنصرف!$C$3:$C$717)*1,المنصرف!$G$3:$G$717)</f>
        <v>0</v>
      </c>
      <c r="Y263" s="122">
        <f>SUMPRODUCT(($X$3=المنصرف!$E$3:$E$717)*1,('بيان العهد والتسويات'!$C263=المنصرف!$C$3:$C$717)*1,المنصرف!$J$3:$J$717)</f>
        <v>0</v>
      </c>
      <c r="Z263" s="124">
        <f>SUMPRODUCT(($Z$3=المنصرف!$E$3:$E$717)*1,('بيان العهد والتسويات'!$C263=المنصرف!$C$3:$C$717)*1,المنصرف!$G$3:$G$717)</f>
        <v>0</v>
      </c>
      <c r="AA263" s="123">
        <f>SUMPRODUCT(($Z$3=المنصرف!$E$3:$E$717)*1,('بيان العهد والتسويات'!$C263=المنصرف!$C$3:$C$717)*1,المنصرف!$J$3:$J$717)</f>
        <v>0</v>
      </c>
      <c r="AB263" s="121">
        <f>SUMPRODUCT(($AB$3=المنصرف!$E$3:$E$717)*1,('بيان العهد والتسويات'!$C263=المنصرف!$C$3:$C$717)*1,المنصرف!$G$3:$G$717)</f>
        <v>0</v>
      </c>
      <c r="AC263" s="122">
        <f>SUMPRODUCT(($AB$3=المنصرف!$E$3:$E$717)*1,('بيان العهد والتسويات'!$C263=المنصرف!$C$3:$C$717)*1,المنصرف!$J$3:$J$717)</f>
        <v>0</v>
      </c>
      <c r="AD263" s="124">
        <f>SUMPRODUCT(($AD$3=المنصرف!$E$3:$E$717)*1,('بيان العهد والتسويات'!$C263=المنصرف!$C$3:$C$717)*1,المنصرف!$G$3:$G$717)</f>
        <v>0</v>
      </c>
      <c r="AE263" s="123">
        <f>SUMPRODUCT(($AD$3=المنصرف!$E$3:$E$717)*1,('بيان العهد والتسويات'!$C263=المنصرف!$C$3:$C$717)*1,المنصرف!$J$3:$J$717)</f>
        <v>0</v>
      </c>
      <c r="AF263" s="121">
        <f>SUMPRODUCT(($AF$3=المنصرف!$E$3:$E$717)*1,('بيان العهد والتسويات'!$C263=المنصرف!$C$3:$C$717)*1,المنصرف!$G$3:$G$717)</f>
        <v>0</v>
      </c>
      <c r="AG263" s="122">
        <f>SUMPRODUCT(($AF$3=المنصرف!$E$3:$E$717)*1,('بيان العهد والتسويات'!$C263=المنصرف!$C$3:$C$717)*1,المنصرف!$J$3:$J$717)</f>
        <v>0</v>
      </c>
      <c r="AH263" s="124">
        <f>SUMPRODUCT(($AH$3=المنصرف!$E$3:$E$717)*1,('بيان العهد والتسويات'!$C263=المنصرف!$C$3:$C$717)*1,المنصرف!$G$3:$G$717)</f>
        <v>0</v>
      </c>
      <c r="AI263" s="123">
        <f>SUMPRODUCT(($AH$3=المنصرف!$E$3:$E$717)*1,('بيان العهد والتسويات'!$C263=المنصرف!$C$3:$C$717)*1,المنصرف!$J$3:$J$717)</f>
        <v>0</v>
      </c>
      <c r="AJ263" s="145">
        <f>SUMPRODUCT((AJ$3=المنصرف!$E$3:$E$717)*1,('بيان العهد والتسويات'!$C263=المنصرف!$C$3:$C$717)*1,المنصرف!$G$3:$G$717)</f>
        <v>0</v>
      </c>
      <c r="AK263" s="145">
        <f>SUMPRODUCT((AJ$3=المنصرف!$E$3:$E$717)*1,('بيان العهد والتسويات'!$C263=المنصرف!$C$3:$C$717)*1,المنصرف!$J$3:$J$717)</f>
        <v>0</v>
      </c>
      <c r="AL263" s="161">
        <f>SUMPRODUCT((AL$3=المنصرف!$E$3:$E$717)*1,('بيان العهد والتسويات'!$C263=المنصرف!$C$3:$C$717)*1,المنصرف!$G$3:$G$717)</f>
        <v>0</v>
      </c>
      <c r="AM263" s="161">
        <f>SUMPRODUCT((AL$3=المنصرف!$E$3:$E$717)*1,('بيان العهد والتسويات'!$C263=المنصرف!$C$3:$C$717)*1,المنصرف!$J$3:$J$717)</f>
        <v>0</v>
      </c>
      <c r="AN263" s="160">
        <f>SUMPRODUCT((AN$3=المنصرف!$E$3:$E$717)*1,('بيان العهد والتسويات'!$C263=المنصرف!$C$3:$C$717)*1,المنصرف!$G$3:$G$717)</f>
        <v>0</v>
      </c>
      <c r="AO263" s="160">
        <f>SUMPRODUCT((AN$3=المنصرف!$E$3:$E$717)*1,('بيان العهد والتسويات'!$C263=المنصرف!$C$3:$C$717)*1,المنصرف!$J$3:$J$717)</f>
        <v>0</v>
      </c>
      <c r="AP263" s="160">
        <f>SUMPRODUCT((AP$3=المنصرف!$E$3:$E$717)*1,('بيان العهد والتسويات'!$C263=المنصرف!$C$3:$C$717)*1,المنصرف!$G$3:$G$717)</f>
        <v>0</v>
      </c>
      <c r="AQ263" s="160">
        <f>SUMPRODUCT((AP$3=المنصرف!$E$3:$E$717)*1,('بيان العهد والتسويات'!$C263=المنصرف!$C$3:$C$717)*1,المنصرف!$J$3:$J$717)</f>
        <v>0</v>
      </c>
      <c r="AR263" s="160">
        <f>SUMPRODUCT((AR$3=المنصرف!$E$3:$E$717)*1,('بيان العهد والتسويات'!$C263=المنصرف!$C$3:$C$717)*1,المنصرف!$G$3:$G$717)</f>
        <v>0</v>
      </c>
      <c r="AS263" s="160">
        <f>SUMPRODUCT((AR$3=المنصرف!$E$3:$E$717)*1,('بيان العهد والتسويات'!$C263=المنصرف!$C$3:$C$717)*1,المنصرف!$J$3:$J$717)</f>
        <v>0</v>
      </c>
      <c r="AT263" s="160">
        <f>SUMPRODUCT((AT$3=المنصرف!$E$3:$E$717)*1,('بيان العهد والتسويات'!$C263=المنصرف!$C$3:$C$717)*1,المنصرف!$G$3:$G$717)</f>
        <v>0</v>
      </c>
      <c r="AU263" s="160">
        <f>SUMPRODUCT((AT$3=المنصرف!$E$3:$E$717)*1,('بيان العهد والتسويات'!$C263=المنصرف!$C$3:$C$717)*1,المنصرف!$J$3:$J$717)</f>
        <v>0</v>
      </c>
      <c r="AV263" s="160">
        <f>SUMPRODUCT((AV$3=المنصرف!$E$3:$E$717)*1,('بيان العهد والتسويات'!$C263=المنصرف!$C$3:$C$717)*1,المنصرف!$G$3:$G$717)</f>
        <v>0</v>
      </c>
      <c r="AW263" s="160">
        <f>SUMPRODUCT((AV$3=المنصرف!$E$3:$E$717)*1,('بيان العهد والتسويات'!$C263=المنصرف!$C$3:$C$717)*1,المنصرف!$J$3:$J$717)</f>
        <v>0</v>
      </c>
      <c r="AX263" s="160">
        <f>SUMPRODUCT((AX$3=المنصرف!$E$3:$E$717)*1,('بيان العهد والتسويات'!$C263=المنصرف!$C$3:$C$717)*1,المنصرف!$G$3:$G$717)</f>
        <v>0</v>
      </c>
      <c r="AY263" s="160">
        <f>SUMPRODUCT((AX$3=المنصرف!$E$3:$E$717)*1,('بيان العهد والتسويات'!$C263=المنصرف!$C$3:$C$717)*1,المنصرف!$J$3:$J$717)</f>
        <v>0</v>
      </c>
      <c r="AZ263" s="160">
        <f>SUMPRODUCT((AZ$3=المنصرف!$E$3:$E$717)*1,('بيان العهد والتسويات'!$C263=المنصرف!$C$3:$C$717)*1,المنصرف!$G$3:$G$717)</f>
        <v>0</v>
      </c>
      <c r="BA263" s="160">
        <f>SUMPRODUCT((AZ$3=المنصرف!$E$3:$E$717)*1,('بيان العهد والتسويات'!$C263=المنصرف!$C$3:$C$717)*1,المنصرف!$J$3:$J$717)</f>
        <v>0</v>
      </c>
      <c r="BB263" s="160">
        <f>SUMPRODUCT((BB$3=المنصرف!$E$3:$E$717)*1,('بيان العهد والتسويات'!$C263=المنصرف!$C$3:$C$717)*1,المنصرف!$G$3:$G$717)</f>
        <v>0</v>
      </c>
      <c r="BC263" s="160">
        <f>SUMPRODUCT((BB$3=المنصرف!$E$3:$E$717)*1,('بيان العهد والتسويات'!$C263=المنصرف!$C$3:$C$717)*1,المنصرف!$J$3:$J$717)</f>
        <v>0</v>
      </c>
      <c r="BD263" s="160">
        <f>SUMPRODUCT((BD$3=المنصرف!$E$3:$E$717)*1,('بيان العهد والتسويات'!$C263=المنصرف!$C$3:$C$717)*1,المنصرف!$G$3:$G$717)</f>
        <v>0</v>
      </c>
      <c r="BE263" s="160">
        <f>SUMPRODUCT((BD$3=المنصرف!$E$3:$E$717)*1,('بيان العهد والتسويات'!$C263=المنصرف!$C$3:$C$717)*1,المنصرف!$J$3:$J$717)</f>
        <v>0</v>
      </c>
      <c r="BF263" s="160">
        <f>SUMPRODUCT((BF$3=المنصرف!$E$3:$E$717)*1,('بيان العهد والتسويات'!$C263=المنصرف!$C$3:$C$717)*1,المنصرف!$G$3:$G$717)</f>
        <v>0</v>
      </c>
      <c r="BG263" s="160">
        <f>SUMPRODUCT((BF$3=المنصرف!$E$3:$E$717)*1,('بيان العهد والتسويات'!$C263=المنصرف!$C$3:$C$717)*1,المنصرف!$J$3:$J$717)</f>
        <v>0</v>
      </c>
      <c r="BH263" s="160">
        <f>SUMPRODUCT((BH$3=المنصرف!$E$3:$E$717)*1,('بيان العهد والتسويات'!$C263=المنصرف!$C$3:$C$717)*1,المنصرف!$G$3:$G$717)</f>
        <v>0</v>
      </c>
      <c r="BI263" s="160">
        <f>SUMPRODUCT((BH$3=المنصرف!$E$3:$E$717)*1,('بيان العهد والتسويات'!$C263=المنصرف!$C$3:$C$717)*1,المنصرف!$J$3:$J$717)</f>
        <v>0</v>
      </c>
      <c r="BJ263" s="160">
        <f>SUMPRODUCT((BJ$3=المنصرف!$E$3:$E$717)*1,('بيان العهد والتسويات'!$C263=المنصرف!$C$3:$C$717)*1,المنصرف!$G$3:$G$717)</f>
        <v>0</v>
      </c>
      <c r="BK263" s="160">
        <f>SUMPRODUCT((BJ$3=المنصرف!$E$3:$E$717)*1,('بيان العهد والتسويات'!$C263=المنصرف!$C$3:$C$717)*1,المنصرف!$J$3:$J$717)</f>
        <v>0</v>
      </c>
      <c r="BL263" s="160">
        <f>SUMPRODUCT((BL$3=المنصرف!$E$3:$E$717)*1,('بيان العهد والتسويات'!$C263=المنصرف!$C$3:$C$717)*1,المنصرف!$G$3:$G$717)</f>
        <v>0</v>
      </c>
      <c r="BM263" s="160">
        <f>SUMPRODUCT((BL$3=المنصرف!$E$3:$E$717)*1,('بيان العهد والتسويات'!$C263=المنصرف!$C$3:$C$717)*1,المنصرف!$J$3:$J$717)</f>
        <v>0</v>
      </c>
      <c r="BN263" s="160">
        <f>SUMPRODUCT((BN$3=المنصرف!$E$3:$E$717)*1,('بيان العهد والتسويات'!$C263=المنصرف!$C$3:$C$717)*1,المنصرف!$G$3:$G$717)</f>
        <v>0</v>
      </c>
      <c r="BO263" s="160">
        <f>SUMPRODUCT((BN$3=المنصرف!$E$3:$E$717)*1,('بيان العهد والتسويات'!$C263=المنصرف!$C$3:$C$717)*1,المنصرف!$J$3:$J$717)</f>
        <v>0</v>
      </c>
      <c r="BP263" s="160">
        <f>SUMPRODUCT((BP$3=المنصرف!$E$3:$E$717)*1,('بيان العهد والتسويات'!$C263=المنصرف!$C$3:$C$717)*1,المنصرف!$G$3:$G$717)</f>
        <v>0</v>
      </c>
      <c r="BQ263" s="160">
        <f>SUMPRODUCT((BP$3=المنصرف!$E$3:$E$717)*1,('بيان العهد والتسويات'!$C263=المنصرف!$C$3:$C$717)*1,المنصرف!$J$3:$J$717)</f>
        <v>0</v>
      </c>
      <c r="BR263" s="160">
        <f>SUMPRODUCT((BR$3=المنصرف!$E$3:$E$717)*1,('بيان العهد والتسويات'!$C263=المنصرف!$C$3:$C$717)*1,المنصرف!$G$3:$G$717)</f>
        <v>0</v>
      </c>
      <c r="BS263" s="160">
        <f>SUMPRODUCT((BR$3=المنصرف!$E$3:$E$717)*1,('بيان العهد والتسويات'!$C263=المنصرف!$C$3:$C$717)*1,المنصرف!$J$3:$J$717)</f>
        <v>0</v>
      </c>
      <c r="BT263" s="160">
        <f>SUMPRODUCT((BT$3=المنصرف!$E$3:$E$717)*1,('بيان العهد والتسويات'!$C263=المنصرف!$C$3:$C$717)*1,المنصرف!$G$3:$G$717)</f>
        <v>0</v>
      </c>
      <c r="BU263" s="160">
        <f>SUMPRODUCT((BT$3=المنصرف!$E$3:$E$717)*1,('بيان العهد والتسويات'!$C263=المنصرف!$C$3:$C$717)*1,المنصرف!$J$3:$J$717)</f>
        <v>0</v>
      </c>
      <c r="BV263" s="160">
        <f>SUMPRODUCT((BV$3=المنصرف!$E$3:$E$717)*1,('بيان العهد والتسويات'!$C263=المنصرف!$C$3:$C$717)*1,المنصرف!$G$3:$G$717)</f>
        <v>0</v>
      </c>
      <c r="BW263" s="160">
        <f>SUMPRODUCT((BV$3=المنصرف!$E$3:$E$717)*1,('بيان العهد والتسويات'!$C263=المنصرف!$C$3:$C$717)*1,المنصرف!$J$3:$J$717)</f>
        <v>0</v>
      </c>
      <c r="BX263" s="160">
        <f>SUMPRODUCT((BX$3=المنصرف!$E$3:$E$717)*1,('بيان العهد والتسويات'!$C263=المنصرف!$C$3:$C$717)*1,المنصرف!$G$3:$G$717)</f>
        <v>0</v>
      </c>
      <c r="BY263" s="160">
        <f>SUMPRODUCT((BX$3=المنصرف!$E$3:$E$717)*1,('بيان العهد والتسويات'!$C263=المنصرف!$C$3:$C$717)*1,المنصرف!$J$3:$J$717)</f>
        <v>0</v>
      </c>
      <c r="BZ263" s="160">
        <f>SUMPRODUCT((BZ$3=المنصرف!$E$3:$E$717)*1,('بيان العهد والتسويات'!$C263=المنصرف!$C$3:$C$717)*1,المنصرف!$G$3:$G$717)</f>
        <v>0</v>
      </c>
      <c r="CA263" s="160">
        <f>SUMPRODUCT((BZ$3=المنصرف!$E$3:$E$717)*1,('بيان العهد والتسويات'!$C263=المنصرف!$C$3:$C$717)*1,المنصرف!$J$3:$J$717)</f>
        <v>0</v>
      </c>
      <c r="CB263" s="160">
        <f>SUMPRODUCT((CB$3=المنصرف!$E$3:$E$717)*1,('بيان العهد والتسويات'!$C263=المنصرف!$C$3:$C$717)*1,المنصرف!$G$3:$G$717)</f>
        <v>0</v>
      </c>
      <c r="CC263" s="160">
        <f>SUMPRODUCT((CB$3=المنصرف!$E$3:$E$717)*1,('بيان العهد والتسويات'!$C263=المنصرف!$C$3:$C$717)*1,المنصرف!$J$3:$J$717)</f>
        <v>0</v>
      </c>
      <c r="CD263" s="160">
        <f>SUMPRODUCT((CD$3=المنصرف!$E$3:$E$717)*1,('بيان العهد والتسويات'!$C263=المنصرف!$C$3:$C$717)*1,المنصرف!$G$3:$G$717)</f>
        <v>0</v>
      </c>
      <c r="CE263" s="160">
        <f>SUMPRODUCT((CD$3=المنصرف!$E$3:$E$717)*1,('بيان العهد والتسويات'!$C263=المنصرف!$C$3:$C$717)*1,المنصرف!$J$3:$J$717)</f>
        <v>0</v>
      </c>
      <c r="CF263" s="160">
        <f>SUMPRODUCT((CF$3=المنصرف!$E$3:$E$717)*1,('بيان العهد والتسويات'!$C263=المنصرف!$C$3:$C$717)*1,المنصرف!$G$3:$G$717)</f>
        <v>0</v>
      </c>
      <c r="CG263" s="160">
        <f>SUMPRODUCT((CF$3=المنصرف!$E$3:$E$717)*1,('بيان العهد والتسويات'!$C263=المنصرف!$C$3:$C$717)*1,المنصرف!$J$3:$J$717)</f>
        <v>0</v>
      </c>
      <c r="CH263" s="160">
        <f>SUMPRODUCT((CH$3=المنصرف!$E$3:$E$717)*1,('بيان العهد والتسويات'!$C263=المنصرف!$C$3:$C$717)*1,المنصرف!$G$3:$G$717)</f>
        <v>0</v>
      </c>
      <c r="CI263" s="160">
        <f>SUMPRODUCT((CH$3=المنصرف!$E$3:$E$717)*1,('بيان العهد والتسويات'!$C263=المنصرف!$C$3:$C$717)*1,المنصرف!$J$3:$J$717)</f>
        <v>0</v>
      </c>
      <c r="CJ263" s="160">
        <f>SUMPRODUCT((CJ$3=المنصرف!$E$3:$E$717)*1,('بيان العهد والتسويات'!$C263=المنصرف!$C$3:$C$717)*1,المنصرف!$G$3:$G$717)</f>
        <v>0</v>
      </c>
      <c r="CK263" s="160">
        <f>SUMPRODUCT((CJ$3=المنصرف!$E$3:$E$717)*1,('بيان العهد والتسويات'!$C263=المنصرف!$C$3:$C$717)*1,المنصرف!$J$3:$J$717)</f>
        <v>0</v>
      </c>
      <c r="CL263" s="160">
        <f>SUMPRODUCT((CL$3=المنصرف!$E$3:$E$717)*1,('بيان العهد والتسويات'!$C263=المنصرف!$C$3:$C$717)*1,المنصرف!$G$3:$G$717)</f>
        <v>0</v>
      </c>
      <c r="CM263" s="160">
        <f>SUMPRODUCT((CL$3=المنصرف!$E$3:$E$717)*1,('بيان العهد والتسويات'!$C263=المنصرف!$C$3:$C$717)*1,المنصرف!$J$3:$J$717)</f>
        <v>0</v>
      </c>
      <c r="CN263" s="160">
        <f>SUMPRODUCT((CN$3=المنصرف!$E$3:$E$717)*1,('بيان العهد والتسويات'!$C263=المنصرف!$C$3:$C$717)*1,المنصرف!$G$3:$G$717)</f>
        <v>0</v>
      </c>
      <c r="CO263" s="160">
        <f>SUMPRODUCT((CN$3=المنصرف!$E$3:$E$717)*1,('بيان العهد والتسويات'!$C263=المنصرف!$C$3:$C$717)*1,المنصرف!$J$3:$J$717)</f>
        <v>0</v>
      </c>
      <c r="CP263" s="160">
        <f>SUMPRODUCT((CP$3=المنصرف!$E$3:$E$717)*1,('بيان العهد والتسويات'!$C263=المنصرف!$C$3:$C$717)*1,المنصرف!$G$3:$G$717)</f>
        <v>0</v>
      </c>
      <c r="CQ263" s="160">
        <f>SUMPRODUCT((CP$3=المنصرف!$E$3:$E$717)*1,('بيان العهد والتسويات'!$C263=المنصرف!$C$3:$C$717)*1,المنصرف!$J$3:$J$717)</f>
        <v>0</v>
      </c>
      <c r="CR263" s="160">
        <f>SUMPRODUCT((CR$3=المنصرف!$E$3:$E$717)*1,('بيان العهد والتسويات'!$C263=المنصرف!$C$3:$C$717)*1,المنصرف!$G$3:$G$717)</f>
        <v>0</v>
      </c>
      <c r="CS263" s="160">
        <f>SUMPRODUCT((CR$3=المنصرف!$E$3:$E$717)*1,('بيان العهد والتسويات'!$C263=المنصرف!$C$3:$C$717)*1,المنصرف!$J$3:$J$717)</f>
        <v>0</v>
      </c>
      <c r="CT263" s="160">
        <f>SUMPRODUCT((CT$3=المنصرف!$E$3:$E$717)*1,('بيان العهد والتسويات'!$C263=المنصرف!$C$3:$C$717)*1,المنصرف!$G$3:$G$717)</f>
        <v>0</v>
      </c>
      <c r="CU263" s="160">
        <f>SUMPRODUCT((CT$3=المنصرف!$E$3:$E$717)*1,('بيان العهد والتسويات'!$C263=المنصرف!$C$3:$C$717)*1,المنصرف!$J$3:$J$717)</f>
        <v>0</v>
      </c>
      <c r="CV263" s="160">
        <f>SUMPRODUCT((CV$3=المنصرف!$E$3:$E$717)*1,('بيان العهد والتسويات'!$C263=المنصرف!$C$3:$C$717)*1,المنصرف!$G$3:$G$717)</f>
        <v>0</v>
      </c>
      <c r="CW263" s="160">
        <f>SUMPRODUCT((CV$3=المنصرف!$E$3:$E$717)*1,('بيان العهد والتسويات'!$C263=المنصرف!$C$3:$C$717)*1,المنصرف!$J$3:$J$717)</f>
        <v>0</v>
      </c>
      <c r="CX263" s="160">
        <f>SUMPRODUCT((CX$3=المنصرف!$E$3:$E$717)*1,('بيان العهد والتسويات'!$C263=المنصرف!$C$3:$C$717)*1,المنصرف!$G$3:$G$717)</f>
        <v>0</v>
      </c>
      <c r="CY263" s="160">
        <f>SUMPRODUCT((CX$3=المنصرف!$E$3:$E$717)*1,('بيان العهد والتسويات'!$C263=المنصرف!$C$3:$C$717)*1,المنصرف!$J$3:$J$717)</f>
        <v>0</v>
      </c>
      <c r="CZ263" s="160">
        <f>SUMPRODUCT((CZ$3=المنصرف!$E$3:$E$717)*1,('بيان العهد والتسويات'!$C263=المنصرف!$C$3:$C$717)*1,المنصرف!$G$3:$G$717)</f>
        <v>0</v>
      </c>
      <c r="DA263" s="160">
        <f>SUMPRODUCT((CZ$3=المنصرف!$E$3:$E$717)*1,('بيان العهد والتسويات'!$C263=المنصرف!$C$3:$C$717)*1,المنصرف!$J$3:$J$717)</f>
        <v>0</v>
      </c>
    </row>
    <row r="264" spans="3:105" ht="20.25" x14ac:dyDescent="0.15">
      <c r="C264" s="134">
        <v>46096</v>
      </c>
      <c r="D264" s="121">
        <f>SUMPRODUCT(($D$3=المنصرف!$E$3:$E$717)*1,('بيان العهد والتسويات'!$C264=المنصرف!$C$3:$C$717)*1,المنصرف!$G$3:$G$717)</f>
        <v>0</v>
      </c>
      <c r="E264" s="122">
        <f>SUMPRODUCT(($D$3=المنصرف!$E$3:$E$717)*1,('بيان العهد والتسويات'!$C264=المنصرف!$C$3:$C$717)*1,المنصرف!$J$3:$J$717)</f>
        <v>0</v>
      </c>
      <c r="F264" s="124">
        <f>SUMPRODUCT(($F$3=المنصرف!$E$3:$E$717)*1,('بيان العهد والتسويات'!$C264=المنصرف!$C$3:$C$717)*1,المنصرف!$G$3:$G$717)</f>
        <v>0</v>
      </c>
      <c r="G264" s="123">
        <f>SUMPRODUCT(($F$3=المنصرف!$E$3:$E$717)*1,('بيان العهد والتسويات'!$C264=المنصرف!$C$3:$C$717)*1,المنصرف!$J$3:$J$717)</f>
        <v>0</v>
      </c>
      <c r="H264" s="121">
        <f>SUMPRODUCT(($H$3=المنصرف!$E$3:$E$717)*1,('بيان العهد والتسويات'!$C264=المنصرف!$C$3:$C$717)*1,المنصرف!$G$3:$G$717)</f>
        <v>0</v>
      </c>
      <c r="I264" s="122">
        <f>SUMPRODUCT(($H$3=المنصرف!$E$3:$E$717)*1,('بيان العهد والتسويات'!$C264=المنصرف!$C$3:$C$717)*1,المنصرف!$J$3:$J$717)</f>
        <v>0</v>
      </c>
      <c r="J264" s="124">
        <f>SUMPRODUCT(($J$3=المنصرف!$E$3:$E$717)*1,('بيان العهد والتسويات'!$C264=المنصرف!$C$3:$C$717)*1,المنصرف!$G$3:$G$717)</f>
        <v>0</v>
      </c>
      <c r="K264" s="123">
        <f>SUMPRODUCT(($J$3=المنصرف!$E$3:$E$717)*1,('بيان العهد والتسويات'!$C264=المنصرف!$C$3:$C$717)*1,المنصرف!$J$3:$J$717)</f>
        <v>0</v>
      </c>
      <c r="L264" s="121">
        <f>SUMPRODUCT(($L$3=المنصرف!$E$3:$E$717)*1,('بيان العهد والتسويات'!$C264=المنصرف!$C$3:$C$717)*1,المنصرف!$G$3:$G$717)</f>
        <v>0</v>
      </c>
      <c r="M264" s="122">
        <f>SUMPRODUCT(($L$3=المنصرف!$E$3:$E$717)*1,('بيان العهد والتسويات'!$C264=المنصرف!$C$3:$C$717)*1,المنصرف!$J$3:$J$717)</f>
        <v>0</v>
      </c>
      <c r="N264" s="124">
        <f>SUMPRODUCT(($N$3=المنصرف!$E$3:$E$717)*1,('بيان العهد والتسويات'!$C264=المنصرف!$C$3:$C$717)*1,المنصرف!$G$3:$G$717)</f>
        <v>0</v>
      </c>
      <c r="O264" s="123">
        <f>SUMPRODUCT(($N$3=المنصرف!$E$3:$E$717)*1,('بيان العهد والتسويات'!$C264=المنصرف!$C$3:$C$717)*1,المنصرف!$J$3:$J$717)</f>
        <v>0</v>
      </c>
      <c r="P264" s="121">
        <f>SUMPRODUCT(($P$3=المنصرف!$E$3:$E$717)*1,('بيان العهد والتسويات'!$C264=المنصرف!$C$3:$C$717)*1,المنصرف!$G$3:$G$717)</f>
        <v>0</v>
      </c>
      <c r="Q264" s="122">
        <f>SUMPRODUCT(($P$3=المنصرف!$E$3:$E$717)*1,('بيان العهد والتسويات'!$C264=المنصرف!$C$3:$C$717)*1,المنصرف!$J$3:$J$717)</f>
        <v>0</v>
      </c>
      <c r="R264" s="124">
        <f>SUMPRODUCT(($R$3=المنصرف!$E$3:$E$717)*1,('بيان العهد والتسويات'!$C264=المنصرف!$C$3:$C$717)*1,المنصرف!$G$3:$G$717)</f>
        <v>0</v>
      </c>
      <c r="S264" s="123">
        <f>SUMPRODUCT(($R$3=المنصرف!$E$3:$E$717)*1,('بيان العهد والتسويات'!$C264=المنصرف!$C$3:$C$717)*1,المنصرف!$J$3:$J$717)</f>
        <v>0</v>
      </c>
      <c r="T264" s="121">
        <f>SUMPRODUCT(($T$3=المنصرف!$E$3:$E$717)*1,('بيان العهد والتسويات'!$C264=المنصرف!$C$3:$C$717)*1,المنصرف!$G$3:$G$717)</f>
        <v>0</v>
      </c>
      <c r="U264" s="122">
        <f>SUMPRODUCT(($T$3=المنصرف!$E$3:$E$717)*1,('بيان العهد والتسويات'!$C264=المنصرف!$C$3:$C$717)*1,المنصرف!$J$3:$J$717)</f>
        <v>0</v>
      </c>
      <c r="V264" s="124">
        <f>SUMPRODUCT(($V$3=المنصرف!$E$3:$E$717)*1,('بيان العهد والتسويات'!$C264=المنصرف!$C$3:$C$717)*1,المنصرف!$G$3:$G$717)</f>
        <v>0</v>
      </c>
      <c r="W264" s="123">
        <f>SUMPRODUCT(($V$3=المنصرف!$E$3:$E$717)*1,('بيان العهد والتسويات'!$C264=المنصرف!$C$3:$C$717)*1,المنصرف!$J$3:$J$717)</f>
        <v>0</v>
      </c>
      <c r="X264" s="121">
        <f>SUMPRODUCT(($X$3=المنصرف!$E$3:$E$717)*1,('بيان العهد والتسويات'!$C264=المنصرف!$C$3:$C$717)*1,المنصرف!$G$3:$G$717)</f>
        <v>0</v>
      </c>
      <c r="Y264" s="122">
        <f>SUMPRODUCT(($X$3=المنصرف!$E$3:$E$717)*1,('بيان العهد والتسويات'!$C264=المنصرف!$C$3:$C$717)*1,المنصرف!$J$3:$J$717)</f>
        <v>0</v>
      </c>
      <c r="Z264" s="124">
        <f>SUMPRODUCT(($Z$3=المنصرف!$E$3:$E$717)*1,('بيان العهد والتسويات'!$C264=المنصرف!$C$3:$C$717)*1,المنصرف!$G$3:$G$717)</f>
        <v>0</v>
      </c>
      <c r="AA264" s="123">
        <f>SUMPRODUCT(($Z$3=المنصرف!$E$3:$E$717)*1,('بيان العهد والتسويات'!$C264=المنصرف!$C$3:$C$717)*1,المنصرف!$J$3:$J$717)</f>
        <v>0</v>
      </c>
      <c r="AB264" s="121">
        <f>SUMPRODUCT(($AB$3=المنصرف!$E$3:$E$717)*1,('بيان العهد والتسويات'!$C264=المنصرف!$C$3:$C$717)*1,المنصرف!$G$3:$G$717)</f>
        <v>0</v>
      </c>
      <c r="AC264" s="122">
        <f>SUMPRODUCT(($AB$3=المنصرف!$E$3:$E$717)*1,('بيان العهد والتسويات'!$C264=المنصرف!$C$3:$C$717)*1,المنصرف!$J$3:$J$717)</f>
        <v>0</v>
      </c>
      <c r="AD264" s="124">
        <f>SUMPRODUCT(($AD$3=المنصرف!$E$3:$E$717)*1,('بيان العهد والتسويات'!$C264=المنصرف!$C$3:$C$717)*1,المنصرف!$G$3:$G$717)</f>
        <v>0</v>
      </c>
      <c r="AE264" s="123">
        <f>SUMPRODUCT(($AD$3=المنصرف!$E$3:$E$717)*1,('بيان العهد والتسويات'!$C264=المنصرف!$C$3:$C$717)*1,المنصرف!$J$3:$J$717)</f>
        <v>0</v>
      </c>
      <c r="AF264" s="121">
        <f>SUMPRODUCT(($AF$3=المنصرف!$E$3:$E$717)*1,('بيان العهد والتسويات'!$C264=المنصرف!$C$3:$C$717)*1,المنصرف!$G$3:$G$717)</f>
        <v>0</v>
      </c>
      <c r="AG264" s="122">
        <f>SUMPRODUCT(($AF$3=المنصرف!$E$3:$E$717)*1,('بيان العهد والتسويات'!$C264=المنصرف!$C$3:$C$717)*1,المنصرف!$J$3:$J$717)</f>
        <v>0</v>
      </c>
      <c r="AH264" s="124">
        <f>SUMPRODUCT(($AH$3=المنصرف!$E$3:$E$717)*1,('بيان العهد والتسويات'!$C264=المنصرف!$C$3:$C$717)*1,المنصرف!$G$3:$G$717)</f>
        <v>0</v>
      </c>
      <c r="AI264" s="123">
        <f>SUMPRODUCT(($AH$3=المنصرف!$E$3:$E$717)*1,('بيان العهد والتسويات'!$C264=المنصرف!$C$3:$C$717)*1,المنصرف!$J$3:$J$717)</f>
        <v>0</v>
      </c>
      <c r="AJ264" s="145">
        <f>SUMPRODUCT((AJ$3=المنصرف!$E$3:$E$717)*1,('بيان العهد والتسويات'!$C264=المنصرف!$C$3:$C$717)*1,المنصرف!$G$3:$G$717)</f>
        <v>0</v>
      </c>
      <c r="AK264" s="145">
        <f>SUMPRODUCT((AJ$3=المنصرف!$E$3:$E$717)*1,('بيان العهد والتسويات'!$C264=المنصرف!$C$3:$C$717)*1,المنصرف!$J$3:$J$717)</f>
        <v>0</v>
      </c>
      <c r="AL264" s="161">
        <f>SUMPRODUCT((AL$3=المنصرف!$E$3:$E$717)*1,('بيان العهد والتسويات'!$C264=المنصرف!$C$3:$C$717)*1,المنصرف!$G$3:$G$717)</f>
        <v>0</v>
      </c>
      <c r="AM264" s="161">
        <f>SUMPRODUCT((AL$3=المنصرف!$E$3:$E$717)*1,('بيان العهد والتسويات'!$C264=المنصرف!$C$3:$C$717)*1,المنصرف!$J$3:$J$717)</f>
        <v>0</v>
      </c>
      <c r="AN264" s="160">
        <f>SUMPRODUCT((AN$3=المنصرف!$E$3:$E$717)*1,('بيان العهد والتسويات'!$C264=المنصرف!$C$3:$C$717)*1,المنصرف!$G$3:$G$717)</f>
        <v>0</v>
      </c>
      <c r="AO264" s="160">
        <f>SUMPRODUCT((AN$3=المنصرف!$E$3:$E$717)*1,('بيان العهد والتسويات'!$C264=المنصرف!$C$3:$C$717)*1,المنصرف!$J$3:$J$717)</f>
        <v>0</v>
      </c>
      <c r="AP264" s="160">
        <f>SUMPRODUCT((AP$3=المنصرف!$E$3:$E$717)*1,('بيان العهد والتسويات'!$C264=المنصرف!$C$3:$C$717)*1,المنصرف!$G$3:$G$717)</f>
        <v>0</v>
      </c>
      <c r="AQ264" s="160">
        <f>SUMPRODUCT((AP$3=المنصرف!$E$3:$E$717)*1,('بيان العهد والتسويات'!$C264=المنصرف!$C$3:$C$717)*1,المنصرف!$J$3:$J$717)</f>
        <v>0</v>
      </c>
      <c r="AR264" s="160">
        <f>SUMPRODUCT((AR$3=المنصرف!$E$3:$E$717)*1,('بيان العهد والتسويات'!$C264=المنصرف!$C$3:$C$717)*1,المنصرف!$G$3:$G$717)</f>
        <v>0</v>
      </c>
      <c r="AS264" s="160">
        <f>SUMPRODUCT((AR$3=المنصرف!$E$3:$E$717)*1,('بيان العهد والتسويات'!$C264=المنصرف!$C$3:$C$717)*1,المنصرف!$J$3:$J$717)</f>
        <v>0</v>
      </c>
      <c r="AT264" s="160">
        <f>SUMPRODUCT((AT$3=المنصرف!$E$3:$E$717)*1,('بيان العهد والتسويات'!$C264=المنصرف!$C$3:$C$717)*1,المنصرف!$G$3:$G$717)</f>
        <v>0</v>
      </c>
      <c r="AU264" s="160">
        <f>SUMPRODUCT((AT$3=المنصرف!$E$3:$E$717)*1,('بيان العهد والتسويات'!$C264=المنصرف!$C$3:$C$717)*1,المنصرف!$J$3:$J$717)</f>
        <v>0</v>
      </c>
      <c r="AV264" s="160">
        <f>SUMPRODUCT((AV$3=المنصرف!$E$3:$E$717)*1,('بيان العهد والتسويات'!$C264=المنصرف!$C$3:$C$717)*1,المنصرف!$G$3:$G$717)</f>
        <v>0</v>
      </c>
      <c r="AW264" s="160">
        <f>SUMPRODUCT((AV$3=المنصرف!$E$3:$E$717)*1,('بيان العهد والتسويات'!$C264=المنصرف!$C$3:$C$717)*1,المنصرف!$J$3:$J$717)</f>
        <v>0</v>
      </c>
      <c r="AX264" s="160">
        <f>SUMPRODUCT((AX$3=المنصرف!$E$3:$E$717)*1,('بيان العهد والتسويات'!$C264=المنصرف!$C$3:$C$717)*1,المنصرف!$G$3:$G$717)</f>
        <v>0</v>
      </c>
      <c r="AY264" s="160">
        <f>SUMPRODUCT((AX$3=المنصرف!$E$3:$E$717)*1,('بيان العهد والتسويات'!$C264=المنصرف!$C$3:$C$717)*1,المنصرف!$J$3:$J$717)</f>
        <v>0</v>
      </c>
      <c r="AZ264" s="160">
        <f>SUMPRODUCT((AZ$3=المنصرف!$E$3:$E$717)*1,('بيان العهد والتسويات'!$C264=المنصرف!$C$3:$C$717)*1,المنصرف!$G$3:$G$717)</f>
        <v>0</v>
      </c>
      <c r="BA264" s="160">
        <f>SUMPRODUCT((AZ$3=المنصرف!$E$3:$E$717)*1,('بيان العهد والتسويات'!$C264=المنصرف!$C$3:$C$717)*1,المنصرف!$J$3:$J$717)</f>
        <v>0</v>
      </c>
      <c r="BB264" s="160">
        <f>SUMPRODUCT((BB$3=المنصرف!$E$3:$E$717)*1,('بيان العهد والتسويات'!$C264=المنصرف!$C$3:$C$717)*1,المنصرف!$G$3:$G$717)</f>
        <v>0</v>
      </c>
      <c r="BC264" s="160">
        <f>SUMPRODUCT((BB$3=المنصرف!$E$3:$E$717)*1,('بيان العهد والتسويات'!$C264=المنصرف!$C$3:$C$717)*1,المنصرف!$J$3:$J$717)</f>
        <v>0</v>
      </c>
      <c r="BD264" s="160">
        <f>SUMPRODUCT((BD$3=المنصرف!$E$3:$E$717)*1,('بيان العهد والتسويات'!$C264=المنصرف!$C$3:$C$717)*1,المنصرف!$G$3:$G$717)</f>
        <v>0</v>
      </c>
      <c r="BE264" s="160">
        <f>SUMPRODUCT((BD$3=المنصرف!$E$3:$E$717)*1,('بيان العهد والتسويات'!$C264=المنصرف!$C$3:$C$717)*1,المنصرف!$J$3:$J$717)</f>
        <v>0</v>
      </c>
      <c r="BF264" s="160">
        <f>SUMPRODUCT((BF$3=المنصرف!$E$3:$E$717)*1,('بيان العهد والتسويات'!$C264=المنصرف!$C$3:$C$717)*1,المنصرف!$G$3:$G$717)</f>
        <v>0</v>
      </c>
      <c r="BG264" s="160">
        <f>SUMPRODUCT((BF$3=المنصرف!$E$3:$E$717)*1,('بيان العهد والتسويات'!$C264=المنصرف!$C$3:$C$717)*1,المنصرف!$J$3:$J$717)</f>
        <v>0</v>
      </c>
      <c r="BH264" s="160">
        <f>SUMPRODUCT((BH$3=المنصرف!$E$3:$E$717)*1,('بيان العهد والتسويات'!$C264=المنصرف!$C$3:$C$717)*1,المنصرف!$G$3:$G$717)</f>
        <v>0</v>
      </c>
      <c r="BI264" s="160">
        <f>SUMPRODUCT((BH$3=المنصرف!$E$3:$E$717)*1,('بيان العهد والتسويات'!$C264=المنصرف!$C$3:$C$717)*1,المنصرف!$J$3:$J$717)</f>
        <v>0</v>
      </c>
      <c r="BJ264" s="160">
        <f>SUMPRODUCT((BJ$3=المنصرف!$E$3:$E$717)*1,('بيان العهد والتسويات'!$C264=المنصرف!$C$3:$C$717)*1,المنصرف!$G$3:$G$717)</f>
        <v>0</v>
      </c>
      <c r="BK264" s="160">
        <f>SUMPRODUCT((BJ$3=المنصرف!$E$3:$E$717)*1,('بيان العهد والتسويات'!$C264=المنصرف!$C$3:$C$717)*1,المنصرف!$J$3:$J$717)</f>
        <v>0</v>
      </c>
      <c r="BL264" s="160">
        <f>SUMPRODUCT((BL$3=المنصرف!$E$3:$E$717)*1,('بيان العهد والتسويات'!$C264=المنصرف!$C$3:$C$717)*1,المنصرف!$G$3:$G$717)</f>
        <v>0</v>
      </c>
      <c r="BM264" s="160">
        <f>SUMPRODUCT((BL$3=المنصرف!$E$3:$E$717)*1,('بيان العهد والتسويات'!$C264=المنصرف!$C$3:$C$717)*1,المنصرف!$J$3:$J$717)</f>
        <v>0</v>
      </c>
      <c r="BN264" s="160">
        <f>SUMPRODUCT((BN$3=المنصرف!$E$3:$E$717)*1,('بيان العهد والتسويات'!$C264=المنصرف!$C$3:$C$717)*1,المنصرف!$G$3:$G$717)</f>
        <v>0</v>
      </c>
      <c r="BO264" s="160">
        <f>SUMPRODUCT((BN$3=المنصرف!$E$3:$E$717)*1,('بيان العهد والتسويات'!$C264=المنصرف!$C$3:$C$717)*1,المنصرف!$J$3:$J$717)</f>
        <v>0</v>
      </c>
      <c r="BP264" s="160">
        <f>SUMPRODUCT((BP$3=المنصرف!$E$3:$E$717)*1,('بيان العهد والتسويات'!$C264=المنصرف!$C$3:$C$717)*1,المنصرف!$G$3:$G$717)</f>
        <v>0</v>
      </c>
      <c r="BQ264" s="160">
        <f>SUMPRODUCT((BP$3=المنصرف!$E$3:$E$717)*1,('بيان العهد والتسويات'!$C264=المنصرف!$C$3:$C$717)*1,المنصرف!$J$3:$J$717)</f>
        <v>0</v>
      </c>
      <c r="BR264" s="160">
        <f>SUMPRODUCT((BR$3=المنصرف!$E$3:$E$717)*1,('بيان العهد والتسويات'!$C264=المنصرف!$C$3:$C$717)*1,المنصرف!$G$3:$G$717)</f>
        <v>0</v>
      </c>
      <c r="BS264" s="160">
        <f>SUMPRODUCT((BR$3=المنصرف!$E$3:$E$717)*1,('بيان العهد والتسويات'!$C264=المنصرف!$C$3:$C$717)*1,المنصرف!$J$3:$J$717)</f>
        <v>0</v>
      </c>
      <c r="BT264" s="160">
        <f>SUMPRODUCT((BT$3=المنصرف!$E$3:$E$717)*1,('بيان العهد والتسويات'!$C264=المنصرف!$C$3:$C$717)*1,المنصرف!$G$3:$G$717)</f>
        <v>0</v>
      </c>
      <c r="BU264" s="160">
        <f>SUMPRODUCT((BT$3=المنصرف!$E$3:$E$717)*1,('بيان العهد والتسويات'!$C264=المنصرف!$C$3:$C$717)*1,المنصرف!$J$3:$J$717)</f>
        <v>0</v>
      </c>
      <c r="BV264" s="160">
        <f>SUMPRODUCT((BV$3=المنصرف!$E$3:$E$717)*1,('بيان العهد والتسويات'!$C264=المنصرف!$C$3:$C$717)*1,المنصرف!$G$3:$G$717)</f>
        <v>0</v>
      </c>
      <c r="BW264" s="160">
        <f>SUMPRODUCT((BV$3=المنصرف!$E$3:$E$717)*1,('بيان العهد والتسويات'!$C264=المنصرف!$C$3:$C$717)*1,المنصرف!$J$3:$J$717)</f>
        <v>0</v>
      </c>
      <c r="BX264" s="160">
        <f>SUMPRODUCT((BX$3=المنصرف!$E$3:$E$717)*1,('بيان العهد والتسويات'!$C264=المنصرف!$C$3:$C$717)*1,المنصرف!$G$3:$G$717)</f>
        <v>0</v>
      </c>
      <c r="BY264" s="160">
        <f>SUMPRODUCT((BX$3=المنصرف!$E$3:$E$717)*1,('بيان العهد والتسويات'!$C264=المنصرف!$C$3:$C$717)*1,المنصرف!$J$3:$J$717)</f>
        <v>0</v>
      </c>
      <c r="BZ264" s="160">
        <f>SUMPRODUCT((BZ$3=المنصرف!$E$3:$E$717)*1,('بيان العهد والتسويات'!$C264=المنصرف!$C$3:$C$717)*1,المنصرف!$G$3:$G$717)</f>
        <v>0</v>
      </c>
      <c r="CA264" s="160">
        <f>SUMPRODUCT((BZ$3=المنصرف!$E$3:$E$717)*1,('بيان العهد والتسويات'!$C264=المنصرف!$C$3:$C$717)*1,المنصرف!$J$3:$J$717)</f>
        <v>0</v>
      </c>
      <c r="CB264" s="160">
        <f>SUMPRODUCT((CB$3=المنصرف!$E$3:$E$717)*1,('بيان العهد والتسويات'!$C264=المنصرف!$C$3:$C$717)*1,المنصرف!$G$3:$G$717)</f>
        <v>0</v>
      </c>
      <c r="CC264" s="160">
        <f>SUMPRODUCT((CB$3=المنصرف!$E$3:$E$717)*1,('بيان العهد والتسويات'!$C264=المنصرف!$C$3:$C$717)*1,المنصرف!$J$3:$J$717)</f>
        <v>0</v>
      </c>
      <c r="CD264" s="160">
        <f>SUMPRODUCT((CD$3=المنصرف!$E$3:$E$717)*1,('بيان العهد والتسويات'!$C264=المنصرف!$C$3:$C$717)*1,المنصرف!$G$3:$G$717)</f>
        <v>0</v>
      </c>
      <c r="CE264" s="160">
        <f>SUMPRODUCT((CD$3=المنصرف!$E$3:$E$717)*1,('بيان العهد والتسويات'!$C264=المنصرف!$C$3:$C$717)*1,المنصرف!$J$3:$J$717)</f>
        <v>0</v>
      </c>
      <c r="CF264" s="160">
        <f>SUMPRODUCT((CF$3=المنصرف!$E$3:$E$717)*1,('بيان العهد والتسويات'!$C264=المنصرف!$C$3:$C$717)*1,المنصرف!$G$3:$G$717)</f>
        <v>0</v>
      </c>
      <c r="CG264" s="160">
        <f>SUMPRODUCT((CF$3=المنصرف!$E$3:$E$717)*1,('بيان العهد والتسويات'!$C264=المنصرف!$C$3:$C$717)*1,المنصرف!$J$3:$J$717)</f>
        <v>0</v>
      </c>
      <c r="CH264" s="160">
        <f>SUMPRODUCT((CH$3=المنصرف!$E$3:$E$717)*1,('بيان العهد والتسويات'!$C264=المنصرف!$C$3:$C$717)*1,المنصرف!$G$3:$G$717)</f>
        <v>0</v>
      </c>
      <c r="CI264" s="160">
        <f>SUMPRODUCT((CH$3=المنصرف!$E$3:$E$717)*1,('بيان العهد والتسويات'!$C264=المنصرف!$C$3:$C$717)*1,المنصرف!$J$3:$J$717)</f>
        <v>0</v>
      </c>
      <c r="CJ264" s="160">
        <f>SUMPRODUCT((CJ$3=المنصرف!$E$3:$E$717)*1,('بيان العهد والتسويات'!$C264=المنصرف!$C$3:$C$717)*1,المنصرف!$G$3:$G$717)</f>
        <v>0</v>
      </c>
      <c r="CK264" s="160">
        <f>SUMPRODUCT((CJ$3=المنصرف!$E$3:$E$717)*1,('بيان العهد والتسويات'!$C264=المنصرف!$C$3:$C$717)*1,المنصرف!$J$3:$J$717)</f>
        <v>0</v>
      </c>
      <c r="CL264" s="160">
        <f>SUMPRODUCT((CL$3=المنصرف!$E$3:$E$717)*1,('بيان العهد والتسويات'!$C264=المنصرف!$C$3:$C$717)*1,المنصرف!$G$3:$G$717)</f>
        <v>0</v>
      </c>
      <c r="CM264" s="160">
        <f>SUMPRODUCT((CL$3=المنصرف!$E$3:$E$717)*1,('بيان العهد والتسويات'!$C264=المنصرف!$C$3:$C$717)*1,المنصرف!$J$3:$J$717)</f>
        <v>0</v>
      </c>
      <c r="CN264" s="160">
        <f>SUMPRODUCT((CN$3=المنصرف!$E$3:$E$717)*1,('بيان العهد والتسويات'!$C264=المنصرف!$C$3:$C$717)*1,المنصرف!$G$3:$G$717)</f>
        <v>0</v>
      </c>
      <c r="CO264" s="160">
        <f>SUMPRODUCT((CN$3=المنصرف!$E$3:$E$717)*1,('بيان العهد والتسويات'!$C264=المنصرف!$C$3:$C$717)*1,المنصرف!$J$3:$J$717)</f>
        <v>0</v>
      </c>
      <c r="CP264" s="160">
        <f>SUMPRODUCT((CP$3=المنصرف!$E$3:$E$717)*1,('بيان العهد والتسويات'!$C264=المنصرف!$C$3:$C$717)*1,المنصرف!$G$3:$G$717)</f>
        <v>0</v>
      </c>
      <c r="CQ264" s="160">
        <f>SUMPRODUCT((CP$3=المنصرف!$E$3:$E$717)*1,('بيان العهد والتسويات'!$C264=المنصرف!$C$3:$C$717)*1,المنصرف!$J$3:$J$717)</f>
        <v>0</v>
      </c>
      <c r="CR264" s="160">
        <f>SUMPRODUCT((CR$3=المنصرف!$E$3:$E$717)*1,('بيان العهد والتسويات'!$C264=المنصرف!$C$3:$C$717)*1,المنصرف!$G$3:$G$717)</f>
        <v>0</v>
      </c>
      <c r="CS264" s="160">
        <f>SUMPRODUCT((CR$3=المنصرف!$E$3:$E$717)*1,('بيان العهد والتسويات'!$C264=المنصرف!$C$3:$C$717)*1,المنصرف!$J$3:$J$717)</f>
        <v>0</v>
      </c>
      <c r="CT264" s="160">
        <f>SUMPRODUCT((CT$3=المنصرف!$E$3:$E$717)*1,('بيان العهد والتسويات'!$C264=المنصرف!$C$3:$C$717)*1,المنصرف!$G$3:$G$717)</f>
        <v>0</v>
      </c>
      <c r="CU264" s="160">
        <f>SUMPRODUCT((CT$3=المنصرف!$E$3:$E$717)*1,('بيان العهد والتسويات'!$C264=المنصرف!$C$3:$C$717)*1,المنصرف!$J$3:$J$717)</f>
        <v>0</v>
      </c>
      <c r="CV264" s="160">
        <f>SUMPRODUCT((CV$3=المنصرف!$E$3:$E$717)*1,('بيان العهد والتسويات'!$C264=المنصرف!$C$3:$C$717)*1,المنصرف!$G$3:$G$717)</f>
        <v>0</v>
      </c>
      <c r="CW264" s="160">
        <f>SUMPRODUCT((CV$3=المنصرف!$E$3:$E$717)*1,('بيان العهد والتسويات'!$C264=المنصرف!$C$3:$C$717)*1,المنصرف!$J$3:$J$717)</f>
        <v>0</v>
      </c>
      <c r="CX264" s="160">
        <f>SUMPRODUCT((CX$3=المنصرف!$E$3:$E$717)*1,('بيان العهد والتسويات'!$C264=المنصرف!$C$3:$C$717)*1,المنصرف!$G$3:$G$717)</f>
        <v>0</v>
      </c>
      <c r="CY264" s="160">
        <f>SUMPRODUCT((CX$3=المنصرف!$E$3:$E$717)*1,('بيان العهد والتسويات'!$C264=المنصرف!$C$3:$C$717)*1,المنصرف!$J$3:$J$717)</f>
        <v>0</v>
      </c>
      <c r="CZ264" s="160">
        <f>SUMPRODUCT((CZ$3=المنصرف!$E$3:$E$717)*1,('بيان العهد والتسويات'!$C264=المنصرف!$C$3:$C$717)*1,المنصرف!$G$3:$G$717)</f>
        <v>0</v>
      </c>
      <c r="DA264" s="160">
        <f>SUMPRODUCT((CZ$3=المنصرف!$E$3:$E$717)*1,('بيان العهد والتسويات'!$C264=المنصرف!$C$3:$C$717)*1,المنصرف!$J$3:$J$717)</f>
        <v>0</v>
      </c>
    </row>
    <row r="265" spans="3:105" ht="20.25" x14ac:dyDescent="0.15">
      <c r="C265" s="134">
        <v>46097</v>
      </c>
      <c r="D265" s="121">
        <f>SUMPRODUCT(($D$3=المنصرف!$E$3:$E$717)*1,('بيان العهد والتسويات'!$C265=المنصرف!$C$3:$C$717)*1,المنصرف!$G$3:$G$717)</f>
        <v>0</v>
      </c>
      <c r="E265" s="122">
        <f>SUMPRODUCT(($D$3=المنصرف!$E$3:$E$717)*1,('بيان العهد والتسويات'!$C265=المنصرف!$C$3:$C$717)*1,المنصرف!$J$3:$J$717)</f>
        <v>0</v>
      </c>
      <c r="F265" s="124">
        <f>SUMPRODUCT(($F$3=المنصرف!$E$3:$E$717)*1,('بيان العهد والتسويات'!$C265=المنصرف!$C$3:$C$717)*1,المنصرف!$G$3:$G$717)</f>
        <v>0</v>
      </c>
      <c r="G265" s="123">
        <f>SUMPRODUCT(($F$3=المنصرف!$E$3:$E$717)*1,('بيان العهد والتسويات'!$C265=المنصرف!$C$3:$C$717)*1,المنصرف!$J$3:$J$717)</f>
        <v>0</v>
      </c>
      <c r="H265" s="121">
        <f>SUMPRODUCT(($H$3=المنصرف!$E$3:$E$717)*1,('بيان العهد والتسويات'!$C265=المنصرف!$C$3:$C$717)*1,المنصرف!$G$3:$G$717)</f>
        <v>0</v>
      </c>
      <c r="I265" s="122">
        <f>SUMPRODUCT(($H$3=المنصرف!$E$3:$E$717)*1,('بيان العهد والتسويات'!$C265=المنصرف!$C$3:$C$717)*1,المنصرف!$J$3:$J$717)</f>
        <v>0</v>
      </c>
      <c r="J265" s="124">
        <f>SUMPRODUCT(($J$3=المنصرف!$E$3:$E$717)*1,('بيان العهد والتسويات'!$C265=المنصرف!$C$3:$C$717)*1,المنصرف!$G$3:$G$717)</f>
        <v>0</v>
      </c>
      <c r="K265" s="123">
        <f>SUMPRODUCT(($J$3=المنصرف!$E$3:$E$717)*1,('بيان العهد والتسويات'!$C265=المنصرف!$C$3:$C$717)*1,المنصرف!$J$3:$J$717)</f>
        <v>0</v>
      </c>
      <c r="L265" s="121">
        <f>SUMPRODUCT(($L$3=المنصرف!$E$3:$E$717)*1,('بيان العهد والتسويات'!$C265=المنصرف!$C$3:$C$717)*1,المنصرف!$G$3:$G$717)</f>
        <v>0</v>
      </c>
      <c r="M265" s="122">
        <f>SUMPRODUCT(($L$3=المنصرف!$E$3:$E$717)*1,('بيان العهد والتسويات'!$C265=المنصرف!$C$3:$C$717)*1,المنصرف!$J$3:$J$717)</f>
        <v>0</v>
      </c>
      <c r="N265" s="124">
        <f>SUMPRODUCT(($N$3=المنصرف!$E$3:$E$717)*1,('بيان العهد والتسويات'!$C265=المنصرف!$C$3:$C$717)*1,المنصرف!$G$3:$G$717)</f>
        <v>0</v>
      </c>
      <c r="O265" s="123">
        <f>SUMPRODUCT(($N$3=المنصرف!$E$3:$E$717)*1,('بيان العهد والتسويات'!$C265=المنصرف!$C$3:$C$717)*1,المنصرف!$J$3:$J$717)</f>
        <v>0</v>
      </c>
      <c r="P265" s="121">
        <f>SUMPRODUCT(($P$3=المنصرف!$E$3:$E$717)*1,('بيان العهد والتسويات'!$C265=المنصرف!$C$3:$C$717)*1,المنصرف!$G$3:$G$717)</f>
        <v>0</v>
      </c>
      <c r="Q265" s="122">
        <f>SUMPRODUCT(($P$3=المنصرف!$E$3:$E$717)*1,('بيان العهد والتسويات'!$C265=المنصرف!$C$3:$C$717)*1,المنصرف!$J$3:$J$717)</f>
        <v>0</v>
      </c>
      <c r="R265" s="124">
        <f>SUMPRODUCT(($R$3=المنصرف!$E$3:$E$717)*1,('بيان العهد والتسويات'!$C265=المنصرف!$C$3:$C$717)*1,المنصرف!$G$3:$G$717)</f>
        <v>0</v>
      </c>
      <c r="S265" s="123">
        <f>SUMPRODUCT(($R$3=المنصرف!$E$3:$E$717)*1,('بيان العهد والتسويات'!$C265=المنصرف!$C$3:$C$717)*1,المنصرف!$J$3:$J$717)</f>
        <v>0</v>
      </c>
      <c r="T265" s="121">
        <f>SUMPRODUCT(($T$3=المنصرف!$E$3:$E$717)*1,('بيان العهد والتسويات'!$C265=المنصرف!$C$3:$C$717)*1,المنصرف!$G$3:$G$717)</f>
        <v>0</v>
      </c>
      <c r="U265" s="122">
        <f>SUMPRODUCT(($T$3=المنصرف!$E$3:$E$717)*1,('بيان العهد والتسويات'!$C265=المنصرف!$C$3:$C$717)*1,المنصرف!$J$3:$J$717)</f>
        <v>0</v>
      </c>
      <c r="V265" s="124">
        <f>SUMPRODUCT(($V$3=المنصرف!$E$3:$E$717)*1,('بيان العهد والتسويات'!$C265=المنصرف!$C$3:$C$717)*1,المنصرف!$G$3:$G$717)</f>
        <v>0</v>
      </c>
      <c r="W265" s="123">
        <f>SUMPRODUCT(($V$3=المنصرف!$E$3:$E$717)*1,('بيان العهد والتسويات'!$C265=المنصرف!$C$3:$C$717)*1,المنصرف!$J$3:$J$717)</f>
        <v>0</v>
      </c>
      <c r="X265" s="121">
        <f>SUMPRODUCT(($X$3=المنصرف!$E$3:$E$717)*1,('بيان العهد والتسويات'!$C265=المنصرف!$C$3:$C$717)*1,المنصرف!$G$3:$G$717)</f>
        <v>0</v>
      </c>
      <c r="Y265" s="122">
        <f>SUMPRODUCT(($X$3=المنصرف!$E$3:$E$717)*1,('بيان العهد والتسويات'!$C265=المنصرف!$C$3:$C$717)*1,المنصرف!$J$3:$J$717)</f>
        <v>0</v>
      </c>
      <c r="Z265" s="124">
        <f>SUMPRODUCT(($Z$3=المنصرف!$E$3:$E$717)*1,('بيان العهد والتسويات'!$C265=المنصرف!$C$3:$C$717)*1,المنصرف!$G$3:$G$717)</f>
        <v>0</v>
      </c>
      <c r="AA265" s="123">
        <f>SUMPRODUCT(($Z$3=المنصرف!$E$3:$E$717)*1,('بيان العهد والتسويات'!$C265=المنصرف!$C$3:$C$717)*1,المنصرف!$J$3:$J$717)</f>
        <v>0</v>
      </c>
      <c r="AB265" s="121">
        <f>SUMPRODUCT(($AB$3=المنصرف!$E$3:$E$717)*1,('بيان العهد والتسويات'!$C265=المنصرف!$C$3:$C$717)*1,المنصرف!$G$3:$G$717)</f>
        <v>0</v>
      </c>
      <c r="AC265" s="122">
        <f>SUMPRODUCT(($AB$3=المنصرف!$E$3:$E$717)*1,('بيان العهد والتسويات'!$C265=المنصرف!$C$3:$C$717)*1,المنصرف!$J$3:$J$717)</f>
        <v>0</v>
      </c>
      <c r="AD265" s="124">
        <f>SUMPRODUCT(($AD$3=المنصرف!$E$3:$E$717)*1,('بيان العهد والتسويات'!$C265=المنصرف!$C$3:$C$717)*1,المنصرف!$G$3:$G$717)</f>
        <v>0</v>
      </c>
      <c r="AE265" s="123">
        <f>SUMPRODUCT(($AD$3=المنصرف!$E$3:$E$717)*1,('بيان العهد والتسويات'!$C265=المنصرف!$C$3:$C$717)*1,المنصرف!$J$3:$J$717)</f>
        <v>0</v>
      </c>
      <c r="AF265" s="121">
        <f>SUMPRODUCT(($AF$3=المنصرف!$E$3:$E$717)*1,('بيان العهد والتسويات'!$C265=المنصرف!$C$3:$C$717)*1,المنصرف!$G$3:$G$717)</f>
        <v>0</v>
      </c>
      <c r="AG265" s="122">
        <f>SUMPRODUCT(($AF$3=المنصرف!$E$3:$E$717)*1,('بيان العهد والتسويات'!$C265=المنصرف!$C$3:$C$717)*1,المنصرف!$J$3:$J$717)</f>
        <v>0</v>
      </c>
      <c r="AH265" s="124">
        <f>SUMPRODUCT(($AH$3=المنصرف!$E$3:$E$717)*1,('بيان العهد والتسويات'!$C265=المنصرف!$C$3:$C$717)*1,المنصرف!$G$3:$G$717)</f>
        <v>0</v>
      </c>
      <c r="AI265" s="123">
        <f>SUMPRODUCT(($AH$3=المنصرف!$E$3:$E$717)*1,('بيان العهد والتسويات'!$C265=المنصرف!$C$3:$C$717)*1,المنصرف!$J$3:$J$717)</f>
        <v>0</v>
      </c>
      <c r="AJ265" s="145">
        <f>SUMPRODUCT((AJ$3=المنصرف!$E$3:$E$717)*1,('بيان العهد والتسويات'!$C265=المنصرف!$C$3:$C$717)*1,المنصرف!$G$3:$G$717)</f>
        <v>0</v>
      </c>
      <c r="AK265" s="145">
        <f>SUMPRODUCT((AJ$3=المنصرف!$E$3:$E$717)*1,('بيان العهد والتسويات'!$C265=المنصرف!$C$3:$C$717)*1,المنصرف!$J$3:$J$717)</f>
        <v>0</v>
      </c>
      <c r="AL265" s="161">
        <f>SUMPRODUCT((AL$3=المنصرف!$E$3:$E$717)*1,('بيان العهد والتسويات'!$C265=المنصرف!$C$3:$C$717)*1,المنصرف!$G$3:$G$717)</f>
        <v>0</v>
      </c>
      <c r="AM265" s="161">
        <f>SUMPRODUCT((AL$3=المنصرف!$E$3:$E$717)*1,('بيان العهد والتسويات'!$C265=المنصرف!$C$3:$C$717)*1,المنصرف!$J$3:$J$717)</f>
        <v>0</v>
      </c>
      <c r="AN265" s="160">
        <f>SUMPRODUCT((AN$3=المنصرف!$E$3:$E$717)*1,('بيان العهد والتسويات'!$C265=المنصرف!$C$3:$C$717)*1,المنصرف!$G$3:$G$717)</f>
        <v>0</v>
      </c>
      <c r="AO265" s="160">
        <f>SUMPRODUCT((AN$3=المنصرف!$E$3:$E$717)*1,('بيان العهد والتسويات'!$C265=المنصرف!$C$3:$C$717)*1,المنصرف!$J$3:$J$717)</f>
        <v>0</v>
      </c>
      <c r="AP265" s="160">
        <f>SUMPRODUCT((AP$3=المنصرف!$E$3:$E$717)*1,('بيان العهد والتسويات'!$C265=المنصرف!$C$3:$C$717)*1,المنصرف!$G$3:$G$717)</f>
        <v>0</v>
      </c>
      <c r="AQ265" s="160">
        <f>SUMPRODUCT((AP$3=المنصرف!$E$3:$E$717)*1,('بيان العهد والتسويات'!$C265=المنصرف!$C$3:$C$717)*1,المنصرف!$J$3:$J$717)</f>
        <v>0</v>
      </c>
      <c r="AR265" s="160">
        <f>SUMPRODUCT((AR$3=المنصرف!$E$3:$E$717)*1,('بيان العهد والتسويات'!$C265=المنصرف!$C$3:$C$717)*1,المنصرف!$G$3:$G$717)</f>
        <v>0</v>
      </c>
      <c r="AS265" s="160">
        <f>SUMPRODUCT((AR$3=المنصرف!$E$3:$E$717)*1,('بيان العهد والتسويات'!$C265=المنصرف!$C$3:$C$717)*1,المنصرف!$J$3:$J$717)</f>
        <v>0</v>
      </c>
      <c r="AT265" s="160">
        <f>SUMPRODUCT((AT$3=المنصرف!$E$3:$E$717)*1,('بيان العهد والتسويات'!$C265=المنصرف!$C$3:$C$717)*1,المنصرف!$G$3:$G$717)</f>
        <v>0</v>
      </c>
      <c r="AU265" s="160">
        <f>SUMPRODUCT((AT$3=المنصرف!$E$3:$E$717)*1,('بيان العهد والتسويات'!$C265=المنصرف!$C$3:$C$717)*1,المنصرف!$J$3:$J$717)</f>
        <v>0</v>
      </c>
      <c r="AV265" s="160">
        <f>SUMPRODUCT((AV$3=المنصرف!$E$3:$E$717)*1,('بيان العهد والتسويات'!$C265=المنصرف!$C$3:$C$717)*1,المنصرف!$G$3:$G$717)</f>
        <v>0</v>
      </c>
      <c r="AW265" s="160">
        <f>SUMPRODUCT((AV$3=المنصرف!$E$3:$E$717)*1,('بيان العهد والتسويات'!$C265=المنصرف!$C$3:$C$717)*1,المنصرف!$J$3:$J$717)</f>
        <v>0</v>
      </c>
      <c r="AX265" s="160">
        <f>SUMPRODUCT((AX$3=المنصرف!$E$3:$E$717)*1,('بيان العهد والتسويات'!$C265=المنصرف!$C$3:$C$717)*1,المنصرف!$G$3:$G$717)</f>
        <v>0</v>
      </c>
      <c r="AY265" s="160">
        <f>SUMPRODUCT((AX$3=المنصرف!$E$3:$E$717)*1,('بيان العهد والتسويات'!$C265=المنصرف!$C$3:$C$717)*1,المنصرف!$J$3:$J$717)</f>
        <v>0</v>
      </c>
      <c r="AZ265" s="160">
        <f>SUMPRODUCT((AZ$3=المنصرف!$E$3:$E$717)*1,('بيان العهد والتسويات'!$C265=المنصرف!$C$3:$C$717)*1,المنصرف!$G$3:$G$717)</f>
        <v>0</v>
      </c>
      <c r="BA265" s="160">
        <f>SUMPRODUCT((AZ$3=المنصرف!$E$3:$E$717)*1,('بيان العهد والتسويات'!$C265=المنصرف!$C$3:$C$717)*1,المنصرف!$J$3:$J$717)</f>
        <v>0</v>
      </c>
      <c r="BB265" s="160">
        <f>SUMPRODUCT((BB$3=المنصرف!$E$3:$E$717)*1,('بيان العهد والتسويات'!$C265=المنصرف!$C$3:$C$717)*1,المنصرف!$G$3:$G$717)</f>
        <v>0</v>
      </c>
      <c r="BC265" s="160">
        <f>SUMPRODUCT((BB$3=المنصرف!$E$3:$E$717)*1,('بيان العهد والتسويات'!$C265=المنصرف!$C$3:$C$717)*1,المنصرف!$J$3:$J$717)</f>
        <v>0</v>
      </c>
      <c r="BD265" s="160">
        <f>SUMPRODUCT((BD$3=المنصرف!$E$3:$E$717)*1,('بيان العهد والتسويات'!$C265=المنصرف!$C$3:$C$717)*1,المنصرف!$G$3:$G$717)</f>
        <v>0</v>
      </c>
      <c r="BE265" s="160">
        <f>SUMPRODUCT((BD$3=المنصرف!$E$3:$E$717)*1,('بيان العهد والتسويات'!$C265=المنصرف!$C$3:$C$717)*1,المنصرف!$J$3:$J$717)</f>
        <v>0</v>
      </c>
      <c r="BF265" s="160">
        <f>SUMPRODUCT((BF$3=المنصرف!$E$3:$E$717)*1,('بيان العهد والتسويات'!$C265=المنصرف!$C$3:$C$717)*1,المنصرف!$G$3:$G$717)</f>
        <v>0</v>
      </c>
      <c r="BG265" s="160">
        <f>SUMPRODUCT((BF$3=المنصرف!$E$3:$E$717)*1,('بيان العهد والتسويات'!$C265=المنصرف!$C$3:$C$717)*1,المنصرف!$J$3:$J$717)</f>
        <v>0</v>
      </c>
      <c r="BH265" s="160">
        <f>SUMPRODUCT((BH$3=المنصرف!$E$3:$E$717)*1,('بيان العهد والتسويات'!$C265=المنصرف!$C$3:$C$717)*1,المنصرف!$G$3:$G$717)</f>
        <v>0</v>
      </c>
      <c r="BI265" s="160">
        <f>SUMPRODUCT((BH$3=المنصرف!$E$3:$E$717)*1,('بيان العهد والتسويات'!$C265=المنصرف!$C$3:$C$717)*1,المنصرف!$J$3:$J$717)</f>
        <v>0</v>
      </c>
      <c r="BJ265" s="160">
        <f>SUMPRODUCT((BJ$3=المنصرف!$E$3:$E$717)*1,('بيان العهد والتسويات'!$C265=المنصرف!$C$3:$C$717)*1,المنصرف!$G$3:$G$717)</f>
        <v>0</v>
      </c>
      <c r="BK265" s="160">
        <f>SUMPRODUCT((BJ$3=المنصرف!$E$3:$E$717)*1,('بيان العهد والتسويات'!$C265=المنصرف!$C$3:$C$717)*1,المنصرف!$J$3:$J$717)</f>
        <v>0</v>
      </c>
      <c r="BL265" s="160">
        <f>SUMPRODUCT((BL$3=المنصرف!$E$3:$E$717)*1,('بيان العهد والتسويات'!$C265=المنصرف!$C$3:$C$717)*1,المنصرف!$G$3:$G$717)</f>
        <v>0</v>
      </c>
      <c r="BM265" s="160">
        <f>SUMPRODUCT((BL$3=المنصرف!$E$3:$E$717)*1,('بيان العهد والتسويات'!$C265=المنصرف!$C$3:$C$717)*1,المنصرف!$J$3:$J$717)</f>
        <v>0</v>
      </c>
      <c r="BN265" s="160">
        <f>SUMPRODUCT((BN$3=المنصرف!$E$3:$E$717)*1,('بيان العهد والتسويات'!$C265=المنصرف!$C$3:$C$717)*1,المنصرف!$G$3:$G$717)</f>
        <v>0</v>
      </c>
      <c r="BO265" s="160">
        <f>SUMPRODUCT((BN$3=المنصرف!$E$3:$E$717)*1,('بيان العهد والتسويات'!$C265=المنصرف!$C$3:$C$717)*1,المنصرف!$J$3:$J$717)</f>
        <v>0</v>
      </c>
      <c r="BP265" s="160">
        <f>SUMPRODUCT((BP$3=المنصرف!$E$3:$E$717)*1,('بيان العهد والتسويات'!$C265=المنصرف!$C$3:$C$717)*1,المنصرف!$G$3:$G$717)</f>
        <v>0</v>
      </c>
      <c r="BQ265" s="160">
        <f>SUMPRODUCT((BP$3=المنصرف!$E$3:$E$717)*1,('بيان العهد والتسويات'!$C265=المنصرف!$C$3:$C$717)*1,المنصرف!$J$3:$J$717)</f>
        <v>0</v>
      </c>
      <c r="BR265" s="160">
        <f>SUMPRODUCT((BR$3=المنصرف!$E$3:$E$717)*1,('بيان العهد والتسويات'!$C265=المنصرف!$C$3:$C$717)*1,المنصرف!$G$3:$G$717)</f>
        <v>0</v>
      </c>
      <c r="BS265" s="160">
        <f>SUMPRODUCT((BR$3=المنصرف!$E$3:$E$717)*1,('بيان العهد والتسويات'!$C265=المنصرف!$C$3:$C$717)*1,المنصرف!$J$3:$J$717)</f>
        <v>0</v>
      </c>
      <c r="BT265" s="160">
        <f>SUMPRODUCT((BT$3=المنصرف!$E$3:$E$717)*1,('بيان العهد والتسويات'!$C265=المنصرف!$C$3:$C$717)*1,المنصرف!$G$3:$G$717)</f>
        <v>0</v>
      </c>
      <c r="BU265" s="160">
        <f>SUMPRODUCT((BT$3=المنصرف!$E$3:$E$717)*1,('بيان العهد والتسويات'!$C265=المنصرف!$C$3:$C$717)*1,المنصرف!$J$3:$J$717)</f>
        <v>0</v>
      </c>
      <c r="BV265" s="160">
        <f>SUMPRODUCT((BV$3=المنصرف!$E$3:$E$717)*1,('بيان العهد والتسويات'!$C265=المنصرف!$C$3:$C$717)*1,المنصرف!$G$3:$G$717)</f>
        <v>0</v>
      </c>
      <c r="BW265" s="160">
        <f>SUMPRODUCT((BV$3=المنصرف!$E$3:$E$717)*1,('بيان العهد والتسويات'!$C265=المنصرف!$C$3:$C$717)*1,المنصرف!$J$3:$J$717)</f>
        <v>0</v>
      </c>
      <c r="BX265" s="160">
        <f>SUMPRODUCT((BX$3=المنصرف!$E$3:$E$717)*1,('بيان العهد والتسويات'!$C265=المنصرف!$C$3:$C$717)*1,المنصرف!$G$3:$G$717)</f>
        <v>0</v>
      </c>
      <c r="BY265" s="160">
        <f>SUMPRODUCT((BX$3=المنصرف!$E$3:$E$717)*1,('بيان العهد والتسويات'!$C265=المنصرف!$C$3:$C$717)*1,المنصرف!$J$3:$J$717)</f>
        <v>0</v>
      </c>
      <c r="BZ265" s="160">
        <f>SUMPRODUCT((BZ$3=المنصرف!$E$3:$E$717)*1,('بيان العهد والتسويات'!$C265=المنصرف!$C$3:$C$717)*1,المنصرف!$G$3:$G$717)</f>
        <v>0</v>
      </c>
      <c r="CA265" s="160">
        <f>SUMPRODUCT((BZ$3=المنصرف!$E$3:$E$717)*1,('بيان العهد والتسويات'!$C265=المنصرف!$C$3:$C$717)*1,المنصرف!$J$3:$J$717)</f>
        <v>0</v>
      </c>
      <c r="CB265" s="160">
        <f>SUMPRODUCT((CB$3=المنصرف!$E$3:$E$717)*1,('بيان العهد والتسويات'!$C265=المنصرف!$C$3:$C$717)*1,المنصرف!$G$3:$G$717)</f>
        <v>0</v>
      </c>
      <c r="CC265" s="160">
        <f>SUMPRODUCT((CB$3=المنصرف!$E$3:$E$717)*1,('بيان العهد والتسويات'!$C265=المنصرف!$C$3:$C$717)*1,المنصرف!$J$3:$J$717)</f>
        <v>0</v>
      </c>
      <c r="CD265" s="160">
        <f>SUMPRODUCT((CD$3=المنصرف!$E$3:$E$717)*1,('بيان العهد والتسويات'!$C265=المنصرف!$C$3:$C$717)*1,المنصرف!$G$3:$G$717)</f>
        <v>0</v>
      </c>
      <c r="CE265" s="160">
        <f>SUMPRODUCT((CD$3=المنصرف!$E$3:$E$717)*1,('بيان العهد والتسويات'!$C265=المنصرف!$C$3:$C$717)*1,المنصرف!$J$3:$J$717)</f>
        <v>0</v>
      </c>
      <c r="CF265" s="160">
        <f>SUMPRODUCT((CF$3=المنصرف!$E$3:$E$717)*1,('بيان العهد والتسويات'!$C265=المنصرف!$C$3:$C$717)*1,المنصرف!$G$3:$G$717)</f>
        <v>0</v>
      </c>
      <c r="CG265" s="160">
        <f>SUMPRODUCT((CF$3=المنصرف!$E$3:$E$717)*1,('بيان العهد والتسويات'!$C265=المنصرف!$C$3:$C$717)*1,المنصرف!$J$3:$J$717)</f>
        <v>0</v>
      </c>
      <c r="CH265" s="160">
        <f>SUMPRODUCT((CH$3=المنصرف!$E$3:$E$717)*1,('بيان العهد والتسويات'!$C265=المنصرف!$C$3:$C$717)*1,المنصرف!$G$3:$G$717)</f>
        <v>0</v>
      </c>
      <c r="CI265" s="160">
        <f>SUMPRODUCT((CH$3=المنصرف!$E$3:$E$717)*1,('بيان العهد والتسويات'!$C265=المنصرف!$C$3:$C$717)*1,المنصرف!$J$3:$J$717)</f>
        <v>0</v>
      </c>
      <c r="CJ265" s="160">
        <f>SUMPRODUCT((CJ$3=المنصرف!$E$3:$E$717)*1,('بيان العهد والتسويات'!$C265=المنصرف!$C$3:$C$717)*1,المنصرف!$G$3:$G$717)</f>
        <v>0</v>
      </c>
      <c r="CK265" s="160">
        <f>SUMPRODUCT((CJ$3=المنصرف!$E$3:$E$717)*1,('بيان العهد والتسويات'!$C265=المنصرف!$C$3:$C$717)*1,المنصرف!$J$3:$J$717)</f>
        <v>0</v>
      </c>
      <c r="CL265" s="160">
        <f>SUMPRODUCT((CL$3=المنصرف!$E$3:$E$717)*1,('بيان العهد والتسويات'!$C265=المنصرف!$C$3:$C$717)*1,المنصرف!$G$3:$G$717)</f>
        <v>0</v>
      </c>
      <c r="CM265" s="160">
        <f>SUMPRODUCT((CL$3=المنصرف!$E$3:$E$717)*1,('بيان العهد والتسويات'!$C265=المنصرف!$C$3:$C$717)*1,المنصرف!$J$3:$J$717)</f>
        <v>0</v>
      </c>
      <c r="CN265" s="160">
        <f>SUMPRODUCT((CN$3=المنصرف!$E$3:$E$717)*1,('بيان العهد والتسويات'!$C265=المنصرف!$C$3:$C$717)*1,المنصرف!$G$3:$G$717)</f>
        <v>0</v>
      </c>
      <c r="CO265" s="160">
        <f>SUMPRODUCT((CN$3=المنصرف!$E$3:$E$717)*1,('بيان العهد والتسويات'!$C265=المنصرف!$C$3:$C$717)*1,المنصرف!$J$3:$J$717)</f>
        <v>0</v>
      </c>
      <c r="CP265" s="160">
        <f>SUMPRODUCT((CP$3=المنصرف!$E$3:$E$717)*1,('بيان العهد والتسويات'!$C265=المنصرف!$C$3:$C$717)*1,المنصرف!$G$3:$G$717)</f>
        <v>0</v>
      </c>
      <c r="CQ265" s="160">
        <f>SUMPRODUCT((CP$3=المنصرف!$E$3:$E$717)*1,('بيان العهد والتسويات'!$C265=المنصرف!$C$3:$C$717)*1,المنصرف!$J$3:$J$717)</f>
        <v>0</v>
      </c>
      <c r="CR265" s="160">
        <f>SUMPRODUCT((CR$3=المنصرف!$E$3:$E$717)*1,('بيان العهد والتسويات'!$C265=المنصرف!$C$3:$C$717)*1,المنصرف!$G$3:$G$717)</f>
        <v>0</v>
      </c>
      <c r="CS265" s="160">
        <f>SUMPRODUCT((CR$3=المنصرف!$E$3:$E$717)*1,('بيان العهد والتسويات'!$C265=المنصرف!$C$3:$C$717)*1,المنصرف!$J$3:$J$717)</f>
        <v>0</v>
      </c>
      <c r="CT265" s="160">
        <f>SUMPRODUCT((CT$3=المنصرف!$E$3:$E$717)*1,('بيان العهد والتسويات'!$C265=المنصرف!$C$3:$C$717)*1,المنصرف!$G$3:$G$717)</f>
        <v>0</v>
      </c>
      <c r="CU265" s="160">
        <f>SUMPRODUCT((CT$3=المنصرف!$E$3:$E$717)*1,('بيان العهد والتسويات'!$C265=المنصرف!$C$3:$C$717)*1,المنصرف!$J$3:$J$717)</f>
        <v>0</v>
      </c>
      <c r="CV265" s="160">
        <f>SUMPRODUCT((CV$3=المنصرف!$E$3:$E$717)*1,('بيان العهد والتسويات'!$C265=المنصرف!$C$3:$C$717)*1,المنصرف!$G$3:$G$717)</f>
        <v>0</v>
      </c>
      <c r="CW265" s="160">
        <f>SUMPRODUCT((CV$3=المنصرف!$E$3:$E$717)*1,('بيان العهد والتسويات'!$C265=المنصرف!$C$3:$C$717)*1,المنصرف!$J$3:$J$717)</f>
        <v>0</v>
      </c>
      <c r="CX265" s="160">
        <f>SUMPRODUCT((CX$3=المنصرف!$E$3:$E$717)*1,('بيان العهد والتسويات'!$C265=المنصرف!$C$3:$C$717)*1,المنصرف!$G$3:$G$717)</f>
        <v>0</v>
      </c>
      <c r="CY265" s="160">
        <f>SUMPRODUCT((CX$3=المنصرف!$E$3:$E$717)*1,('بيان العهد والتسويات'!$C265=المنصرف!$C$3:$C$717)*1,المنصرف!$J$3:$J$717)</f>
        <v>0</v>
      </c>
      <c r="CZ265" s="160">
        <f>SUMPRODUCT((CZ$3=المنصرف!$E$3:$E$717)*1,('بيان العهد والتسويات'!$C265=المنصرف!$C$3:$C$717)*1,المنصرف!$G$3:$G$717)</f>
        <v>0</v>
      </c>
      <c r="DA265" s="160">
        <f>SUMPRODUCT((CZ$3=المنصرف!$E$3:$E$717)*1,('بيان العهد والتسويات'!$C265=المنصرف!$C$3:$C$717)*1,المنصرف!$J$3:$J$717)</f>
        <v>0</v>
      </c>
    </row>
    <row r="266" spans="3:105" ht="20.25" x14ac:dyDescent="0.15">
      <c r="C266" s="134">
        <v>46098</v>
      </c>
      <c r="D266" s="121">
        <f>SUMPRODUCT(($D$3=المنصرف!$E$3:$E$717)*1,('بيان العهد والتسويات'!$C266=المنصرف!$C$3:$C$717)*1,المنصرف!$G$3:$G$717)</f>
        <v>0</v>
      </c>
      <c r="E266" s="122">
        <f>SUMPRODUCT(($D$3=المنصرف!$E$3:$E$717)*1,('بيان العهد والتسويات'!$C266=المنصرف!$C$3:$C$717)*1,المنصرف!$J$3:$J$717)</f>
        <v>0</v>
      </c>
      <c r="F266" s="124">
        <f>SUMPRODUCT(($F$3=المنصرف!$E$3:$E$717)*1,('بيان العهد والتسويات'!$C266=المنصرف!$C$3:$C$717)*1,المنصرف!$G$3:$G$717)</f>
        <v>0</v>
      </c>
      <c r="G266" s="123">
        <f>SUMPRODUCT(($F$3=المنصرف!$E$3:$E$717)*1,('بيان العهد والتسويات'!$C266=المنصرف!$C$3:$C$717)*1,المنصرف!$J$3:$J$717)</f>
        <v>0</v>
      </c>
      <c r="H266" s="121">
        <f>SUMPRODUCT(($H$3=المنصرف!$E$3:$E$717)*1,('بيان العهد والتسويات'!$C266=المنصرف!$C$3:$C$717)*1,المنصرف!$G$3:$G$717)</f>
        <v>0</v>
      </c>
      <c r="I266" s="122">
        <f>SUMPRODUCT(($H$3=المنصرف!$E$3:$E$717)*1,('بيان العهد والتسويات'!$C266=المنصرف!$C$3:$C$717)*1,المنصرف!$J$3:$J$717)</f>
        <v>0</v>
      </c>
      <c r="J266" s="124">
        <f>SUMPRODUCT(($J$3=المنصرف!$E$3:$E$717)*1,('بيان العهد والتسويات'!$C266=المنصرف!$C$3:$C$717)*1,المنصرف!$G$3:$G$717)</f>
        <v>0</v>
      </c>
      <c r="K266" s="123">
        <f>SUMPRODUCT(($J$3=المنصرف!$E$3:$E$717)*1,('بيان العهد والتسويات'!$C266=المنصرف!$C$3:$C$717)*1,المنصرف!$J$3:$J$717)</f>
        <v>0</v>
      </c>
      <c r="L266" s="121">
        <f>SUMPRODUCT(($L$3=المنصرف!$E$3:$E$717)*1,('بيان العهد والتسويات'!$C266=المنصرف!$C$3:$C$717)*1,المنصرف!$G$3:$G$717)</f>
        <v>0</v>
      </c>
      <c r="M266" s="122">
        <f>SUMPRODUCT(($L$3=المنصرف!$E$3:$E$717)*1,('بيان العهد والتسويات'!$C266=المنصرف!$C$3:$C$717)*1,المنصرف!$J$3:$J$717)</f>
        <v>0</v>
      </c>
      <c r="N266" s="124">
        <f>SUMPRODUCT(($N$3=المنصرف!$E$3:$E$717)*1,('بيان العهد والتسويات'!$C266=المنصرف!$C$3:$C$717)*1,المنصرف!$G$3:$G$717)</f>
        <v>0</v>
      </c>
      <c r="O266" s="123">
        <f>SUMPRODUCT(($N$3=المنصرف!$E$3:$E$717)*1,('بيان العهد والتسويات'!$C266=المنصرف!$C$3:$C$717)*1,المنصرف!$J$3:$J$717)</f>
        <v>0</v>
      </c>
      <c r="P266" s="121">
        <f>SUMPRODUCT(($P$3=المنصرف!$E$3:$E$717)*1,('بيان العهد والتسويات'!$C266=المنصرف!$C$3:$C$717)*1,المنصرف!$G$3:$G$717)</f>
        <v>0</v>
      </c>
      <c r="Q266" s="122">
        <f>SUMPRODUCT(($P$3=المنصرف!$E$3:$E$717)*1,('بيان العهد والتسويات'!$C266=المنصرف!$C$3:$C$717)*1,المنصرف!$J$3:$J$717)</f>
        <v>0</v>
      </c>
      <c r="R266" s="124">
        <f>SUMPRODUCT(($R$3=المنصرف!$E$3:$E$717)*1,('بيان العهد والتسويات'!$C266=المنصرف!$C$3:$C$717)*1,المنصرف!$G$3:$G$717)</f>
        <v>0</v>
      </c>
      <c r="S266" s="123">
        <f>SUMPRODUCT(($R$3=المنصرف!$E$3:$E$717)*1,('بيان العهد والتسويات'!$C266=المنصرف!$C$3:$C$717)*1,المنصرف!$J$3:$J$717)</f>
        <v>0</v>
      </c>
      <c r="T266" s="121">
        <f>SUMPRODUCT(($T$3=المنصرف!$E$3:$E$717)*1,('بيان العهد والتسويات'!$C266=المنصرف!$C$3:$C$717)*1,المنصرف!$G$3:$G$717)</f>
        <v>0</v>
      </c>
      <c r="U266" s="122">
        <f>SUMPRODUCT(($T$3=المنصرف!$E$3:$E$717)*1,('بيان العهد والتسويات'!$C266=المنصرف!$C$3:$C$717)*1,المنصرف!$J$3:$J$717)</f>
        <v>0</v>
      </c>
      <c r="V266" s="124">
        <f>SUMPRODUCT(($V$3=المنصرف!$E$3:$E$717)*1,('بيان العهد والتسويات'!$C266=المنصرف!$C$3:$C$717)*1,المنصرف!$G$3:$G$717)</f>
        <v>0</v>
      </c>
      <c r="W266" s="123">
        <f>SUMPRODUCT(($V$3=المنصرف!$E$3:$E$717)*1,('بيان العهد والتسويات'!$C266=المنصرف!$C$3:$C$717)*1,المنصرف!$J$3:$J$717)</f>
        <v>0</v>
      </c>
      <c r="X266" s="121">
        <f>SUMPRODUCT(($X$3=المنصرف!$E$3:$E$717)*1,('بيان العهد والتسويات'!$C266=المنصرف!$C$3:$C$717)*1,المنصرف!$G$3:$G$717)</f>
        <v>0</v>
      </c>
      <c r="Y266" s="122">
        <f>SUMPRODUCT(($X$3=المنصرف!$E$3:$E$717)*1,('بيان العهد والتسويات'!$C266=المنصرف!$C$3:$C$717)*1,المنصرف!$J$3:$J$717)</f>
        <v>0</v>
      </c>
      <c r="Z266" s="124">
        <f>SUMPRODUCT(($Z$3=المنصرف!$E$3:$E$717)*1,('بيان العهد والتسويات'!$C266=المنصرف!$C$3:$C$717)*1,المنصرف!$G$3:$G$717)</f>
        <v>0</v>
      </c>
      <c r="AA266" s="123">
        <f>SUMPRODUCT(($Z$3=المنصرف!$E$3:$E$717)*1,('بيان العهد والتسويات'!$C266=المنصرف!$C$3:$C$717)*1,المنصرف!$J$3:$J$717)</f>
        <v>0</v>
      </c>
      <c r="AB266" s="121">
        <f>SUMPRODUCT(($AB$3=المنصرف!$E$3:$E$717)*1,('بيان العهد والتسويات'!$C266=المنصرف!$C$3:$C$717)*1,المنصرف!$G$3:$G$717)</f>
        <v>0</v>
      </c>
      <c r="AC266" s="122">
        <f>SUMPRODUCT(($AB$3=المنصرف!$E$3:$E$717)*1,('بيان العهد والتسويات'!$C266=المنصرف!$C$3:$C$717)*1,المنصرف!$J$3:$J$717)</f>
        <v>0</v>
      </c>
      <c r="AD266" s="124">
        <f>SUMPRODUCT(($AD$3=المنصرف!$E$3:$E$717)*1,('بيان العهد والتسويات'!$C266=المنصرف!$C$3:$C$717)*1,المنصرف!$G$3:$G$717)</f>
        <v>0</v>
      </c>
      <c r="AE266" s="123">
        <f>SUMPRODUCT(($AD$3=المنصرف!$E$3:$E$717)*1,('بيان العهد والتسويات'!$C266=المنصرف!$C$3:$C$717)*1,المنصرف!$J$3:$J$717)</f>
        <v>0</v>
      </c>
      <c r="AF266" s="121">
        <f>SUMPRODUCT(($AF$3=المنصرف!$E$3:$E$717)*1,('بيان العهد والتسويات'!$C266=المنصرف!$C$3:$C$717)*1,المنصرف!$G$3:$G$717)</f>
        <v>0</v>
      </c>
      <c r="AG266" s="122">
        <f>SUMPRODUCT(($AF$3=المنصرف!$E$3:$E$717)*1,('بيان العهد والتسويات'!$C266=المنصرف!$C$3:$C$717)*1,المنصرف!$J$3:$J$717)</f>
        <v>0</v>
      </c>
      <c r="AH266" s="124">
        <f>SUMPRODUCT(($AH$3=المنصرف!$E$3:$E$717)*1,('بيان العهد والتسويات'!$C266=المنصرف!$C$3:$C$717)*1,المنصرف!$G$3:$G$717)</f>
        <v>0</v>
      </c>
      <c r="AI266" s="123">
        <f>SUMPRODUCT(($AH$3=المنصرف!$E$3:$E$717)*1,('بيان العهد والتسويات'!$C266=المنصرف!$C$3:$C$717)*1,المنصرف!$J$3:$J$717)</f>
        <v>0</v>
      </c>
      <c r="AJ266" s="145">
        <f>SUMPRODUCT((AJ$3=المنصرف!$E$3:$E$717)*1,('بيان العهد والتسويات'!$C266=المنصرف!$C$3:$C$717)*1,المنصرف!$G$3:$G$717)</f>
        <v>0</v>
      </c>
      <c r="AK266" s="145">
        <f>SUMPRODUCT((AJ$3=المنصرف!$E$3:$E$717)*1,('بيان العهد والتسويات'!$C266=المنصرف!$C$3:$C$717)*1,المنصرف!$J$3:$J$717)</f>
        <v>0</v>
      </c>
      <c r="AL266" s="161">
        <f>SUMPRODUCT((AL$3=المنصرف!$E$3:$E$717)*1,('بيان العهد والتسويات'!$C266=المنصرف!$C$3:$C$717)*1,المنصرف!$G$3:$G$717)</f>
        <v>0</v>
      </c>
      <c r="AM266" s="161">
        <f>SUMPRODUCT((AL$3=المنصرف!$E$3:$E$717)*1,('بيان العهد والتسويات'!$C266=المنصرف!$C$3:$C$717)*1,المنصرف!$J$3:$J$717)</f>
        <v>0</v>
      </c>
      <c r="AN266" s="160">
        <f>SUMPRODUCT((AN$3=المنصرف!$E$3:$E$717)*1,('بيان العهد والتسويات'!$C266=المنصرف!$C$3:$C$717)*1,المنصرف!$G$3:$G$717)</f>
        <v>0</v>
      </c>
      <c r="AO266" s="160">
        <f>SUMPRODUCT((AN$3=المنصرف!$E$3:$E$717)*1,('بيان العهد والتسويات'!$C266=المنصرف!$C$3:$C$717)*1,المنصرف!$J$3:$J$717)</f>
        <v>0</v>
      </c>
      <c r="AP266" s="160">
        <f>SUMPRODUCT((AP$3=المنصرف!$E$3:$E$717)*1,('بيان العهد والتسويات'!$C266=المنصرف!$C$3:$C$717)*1,المنصرف!$G$3:$G$717)</f>
        <v>0</v>
      </c>
      <c r="AQ266" s="160">
        <f>SUMPRODUCT((AP$3=المنصرف!$E$3:$E$717)*1,('بيان العهد والتسويات'!$C266=المنصرف!$C$3:$C$717)*1,المنصرف!$J$3:$J$717)</f>
        <v>0</v>
      </c>
      <c r="AR266" s="160">
        <f>SUMPRODUCT((AR$3=المنصرف!$E$3:$E$717)*1,('بيان العهد والتسويات'!$C266=المنصرف!$C$3:$C$717)*1,المنصرف!$G$3:$G$717)</f>
        <v>0</v>
      </c>
      <c r="AS266" s="160">
        <f>SUMPRODUCT((AR$3=المنصرف!$E$3:$E$717)*1,('بيان العهد والتسويات'!$C266=المنصرف!$C$3:$C$717)*1,المنصرف!$J$3:$J$717)</f>
        <v>0</v>
      </c>
      <c r="AT266" s="160">
        <f>SUMPRODUCT((AT$3=المنصرف!$E$3:$E$717)*1,('بيان العهد والتسويات'!$C266=المنصرف!$C$3:$C$717)*1,المنصرف!$G$3:$G$717)</f>
        <v>0</v>
      </c>
      <c r="AU266" s="160">
        <f>SUMPRODUCT((AT$3=المنصرف!$E$3:$E$717)*1,('بيان العهد والتسويات'!$C266=المنصرف!$C$3:$C$717)*1,المنصرف!$J$3:$J$717)</f>
        <v>0</v>
      </c>
      <c r="AV266" s="160">
        <f>SUMPRODUCT((AV$3=المنصرف!$E$3:$E$717)*1,('بيان العهد والتسويات'!$C266=المنصرف!$C$3:$C$717)*1,المنصرف!$G$3:$G$717)</f>
        <v>0</v>
      </c>
      <c r="AW266" s="160">
        <f>SUMPRODUCT((AV$3=المنصرف!$E$3:$E$717)*1,('بيان العهد والتسويات'!$C266=المنصرف!$C$3:$C$717)*1,المنصرف!$J$3:$J$717)</f>
        <v>0</v>
      </c>
      <c r="AX266" s="160">
        <f>SUMPRODUCT((AX$3=المنصرف!$E$3:$E$717)*1,('بيان العهد والتسويات'!$C266=المنصرف!$C$3:$C$717)*1,المنصرف!$G$3:$G$717)</f>
        <v>0</v>
      </c>
      <c r="AY266" s="160">
        <f>SUMPRODUCT((AX$3=المنصرف!$E$3:$E$717)*1,('بيان العهد والتسويات'!$C266=المنصرف!$C$3:$C$717)*1,المنصرف!$J$3:$J$717)</f>
        <v>0</v>
      </c>
      <c r="AZ266" s="160">
        <f>SUMPRODUCT((AZ$3=المنصرف!$E$3:$E$717)*1,('بيان العهد والتسويات'!$C266=المنصرف!$C$3:$C$717)*1,المنصرف!$G$3:$G$717)</f>
        <v>0</v>
      </c>
      <c r="BA266" s="160">
        <f>SUMPRODUCT((AZ$3=المنصرف!$E$3:$E$717)*1,('بيان العهد والتسويات'!$C266=المنصرف!$C$3:$C$717)*1,المنصرف!$J$3:$J$717)</f>
        <v>0</v>
      </c>
      <c r="BB266" s="160">
        <f>SUMPRODUCT((BB$3=المنصرف!$E$3:$E$717)*1,('بيان العهد والتسويات'!$C266=المنصرف!$C$3:$C$717)*1,المنصرف!$G$3:$G$717)</f>
        <v>0</v>
      </c>
      <c r="BC266" s="160">
        <f>SUMPRODUCT((BB$3=المنصرف!$E$3:$E$717)*1,('بيان العهد والتسويات'!$C266=المنصرف!$C$3:$C$717)*1,المنصرف!$J$3:$J$717)</f>
        <v>0</v>
      </c>
      <c r="BD266" s="160">
        <f>SUMPRODUCT((BD$3=المنصرف!$E$3:$E$717)*1,('بيان العهد والتسويات'!$C266=المنصرف!$C$3:$C$717)*1,المنصرف!$G$3:$G$717)</f>
        <v>0</v>
      </c>
      <c r="BE266" s="160">
        <f>SUMPRODUCT((BD$3=المنصرف!$E$3:$E$717)*1,('بيان العهد والتسويات'!$C266=المنصرف!$C$3:$C$717)*1,المنصرف!$J$3:$J$717)</f>
        <v>0</v>
      </c>
      <c r="BF266" s="160">
        <f>SUMPRODUCT((BF$3=المنصرف!$E$3:$E$717)*1,('بيان العهد والتسويات'!$C266=المنصرف!$C$3:$C$717)*1,المنصرف!$G$3:$G$717)</f>
        <v>0</v>
      </c>
      <c r="BG266" s="160">
        <f>SUMPRODUCT((BF$3=المنصرف!$E$3:$E$717)*1,('بيان العهد والتسويات'!$C266=المنصرف!$C$3:$C$717)*1,المنصرف!$J$3:$J$717)</f>
        <v>0</v>
      </c>
      <c r="BH266" s="160">
        <f>SUMPRODUCT((BH$3=المنصرف!$E$3:$E$717)*1,('بيان العهد والتسويات'!$C266=المنصرف!$C$3:$C$717)*1,المنصرف!$G$3:$G$717)</f>
        <v>0</v>
      </c>
      <c r="BI266" s="160">
        <f>SUMPRODUCT((BH$3=المنصرف!$E$3:$E$717)*1,('بيان العهد والتسويات'!$C266=المنصرف!$C$3:$C$717)*1,المنصرف!$J$3:$J$717)</f>
        <v>0</v>
      </c>
      <c r="BJ266" s="160">
        <f>SUMPRODUCT((BJ$3=المنصرف!$E$3:$E$717)*1,('بيان العهد والتسويات'!$C266=المنصرف!$C$3:$C$717)*1,المنصرف!$G$3:$G$717)</f>
        <v>0</v>
      </c>
      <c r="BK266" s="160">
        <f>SUMPRODUCT((BJ$3=المنصرف!$E$3:$E$717)*1,('بيان العهد والتسويات'!$C266=المنصرف!$C$3:$C$717)*1,المنصرف!$J$3:$J$717)</f>
        <v>0</v>
      </c>
      <c r="BL266" s="160">
        <f>SUMPRODUCT((BL$3=المنصرف!$E$3:$E$717)*1,('بيان العهد والتسويات'!$C266=المنصرف!$C$3:$C$717)*1,المنصرف!$G$3:$G$717)</f>
        <v>0</v>
      </c>
      <c r="BM266" s="160">
        <f>SUMPRODUCT((BL$3=المنصرف!$E$3:$E$717)*1,('بيان العهد والتسويات'!$C266=المنصرف!$C$3:$C$717)*1,المنصرف!$J$3:$J$717)</f>
        <v>0</v>
      </c>
      <c r="BN266" s="160">
        <f>SUMPRODUCT((BN$3=المنصرف!$E$3:$E$717)*1,('بيان العهد والتسويات'!$C266=المنصرف!$C$3:$C$717)*1,المنصرف!$G$3:$G$717)</f>
        <v>0</v>
      </c>
      <c r="BO266" s="160">
        <f>SUMPRODUCT((BN$3=المنصرف!$E$3:$E$717)*1,('بيان العهد والتسويات'!$C266=المنصرف!$C$3:$C$717)*1,المنصرف!$J$3:$J$717)</f>
        <v>0</v>
      </c>
      <c r="BP266" s="160">
        <f>SUMPRODUCT((BP$3=المنصرف!$E$3:$E$717)*1,('بيان العهد والتسويات'!$C266=المنصرف!$C$3:$C$717)*1,المنصرف!$G$3:$G$717)</f>
        <v>0</v>
      </c>
      <c r="BQ266" s="160">
        <f>SUMPRODUCT((BP$3=المنصرف!$E$3:$E$717)*1,('بيان العهد والتسويات'!$C266=المنصرف!$C$3:$C$717)*1,المنصرف!$J$3:$J$717)</f>
        <v>0</v>
      </c>
      <c r="BR266" s="160">
        <f>SUMPRODUCT((BR$3=المنصرف!$E$3:$E$717)*1,('بيان العهد والتسويات'!$C266=المنصرف!$C$3:$C$717)*1,المنصرف!$G$3:$G$717)</f>
        <v>0</v>
      </c>
      <c r="BS266" s="160">
        <f>SUMPRODUCT((BR$3=المنصرف!$E$3:$E$717)*1,('بيان العهد والتسويات'!$C266=المنصرف!$C$3:$C$717)*1,المنصرف!$J$3:$J$717)</f>
        <v>0</v>
      </c>
      <c r="BT266" s="160">
        <f>SUMPRODUCT((BT$3=المنصرف!$E$3:$E$717)*1,('بيان العهد والتسويات'!$C266=المنصرف!$C$3:$C$717)*1,المنصرف!$G$3:$G$717)</f>
        <v>0</v>
      </c>
      <c r="BU266" s="160">
        <f>SUMPRODUCT((BT$3=المنصرف!$E$3:$E$717)*1,('بيان العهد والتسويات'!$C266=المنصرف!$C$3:$C$717)*1,المنصرف!$J$3:$J$717)</f>
        <v>0</v>
      </c>
      <c r="BV266" s="160">
        <f>SUMPRODUCT((BV$3=المنصرف!$E$3:$E$717)*1,('بيان العهد والتسويات'!$C266=المنصرف!$C$3:$C$717)*1,المنصرف!$G$3:$G$717)</f>
        <v>0</v>
      </c>
      <c r="BW266" s="160">
        <f>SUMPRODUCT((BV$3=المنصرف!$E$3:$E$717)*1,('بيان العهد والتسويات'!$C266=المنصرف!$C$3:$C$717)*1,المنصرف!$J$3:$J$717)</f>
        <v>0</v>
      </c>
      <c r="BX266" s="160">
        <f>SUMPRODUCT((BX$3=المنصرف!$E$3:$E$717)*1,('بيان العهد والتسويات'!$C266=المنصرف!$C$3:$C$717)*1,المنصرف!$G$3:$G$717)</f>
        <v>0</v>
      </c>
      <c r="BY266" s="160">
        <f>SUMPRODUCT((BX$3=المنصرف!$E$3:$E$717)*1,('بيان العهد والتسويات'!$C266=المنصرف!$C$3:$C$717)*1,المنصرف!$J$3:$J$717)</f>
        <v>0</v>
      </c>
      <c r="BZ266" s="160">
        <f>SUMPRODUCT((BZ$3=المنصرف!$E$3:$E$717)*1,('بيان العهد والتسويات'!$C266=المنصرف!$C$3:$C$717)*1,المنصرف!$G$3:$G$717)</f>
        <v>0</v>
      </c>
      <c r="CA266" s="160">
        <f>SUMPRODUCT((BZ$3=المنصرف!$E$3:$E$717)*1,('بيان العهد والتسويات'!$C266=المنصرف!$C$3:$C$717)*1,المنصرف!$J$3:$J$717)</f>
        <v>0</v>
      </c>
      <c r="CB266" s="160">
        <f>SUMPRODUCT((CB$3=المنصرف!$E$3:$E$717)*1,('بيان العهد والتسويات'!$C266=المنصرف!$C$3:$C$717)*1,المنصرف!$G$3:$G$717)</f>
        <v>0</v>
      </c>
      <c r="CC266" s="160">
        <f>SUMPRODUCT((CB$3=المنصرف!$E$3:$E$717)*1,('بيان العهد والتسويات'!$C266=المنصرف!$C$3:$C$717)*1,المنصرف!$J$3:$J$717)</f>
        <v>0</v>
      </c>
      <c r="CD266" s="160">
        <f>SUMPRODUCT((CD$3=المنصرف!$E$3:$E$717)*1,('بيان العهد والتسويات'!$C266=المنصرف!$C$3:$C$717)*1,المنصرف!$G$3:$G$717)</f>
        <v>0</v>
      </c>
      <c r="CE266" s="160">
        <f>SUMPRODUCT((CD$3=المنصرف!$E$3:$E$717)*1,('بيان العهد والتسويات'!$C266=المنصرف!$C$3:$C$717)*1,المنصرف!$J$3:$J$717)</f>
        <v>0</v>
      </c>
      <c r="CF266" s="160">
        <f>SUMPRODUCT((CF$3=المنصرف!$E$3:$E$717)*1,('بيان العهد والتسويات'!$C266=المنصرف!$C$3:$C$717)*1,المنصرف!$G$3:$G$717)</f>
        <v>0</v>
      </c>
      <c r="CG266" s="160">
        <f>SUMPRODUCT((CF$3=المنصرف!$E$3:$E$717)*1,('بيان العهد والتسويات'!$C266=المنصرف!$C$3:$C$717)*1,المنصرف!$J$3:$J$717)</f>
        <v>0</v>
      </c>
      <c r="CH266" s="160">
        <f>SUMPRODUCT((CH$3=المنصرف!$E$3:$E$717)*1,('بيان العهد والتسويات'!$C266=المنصرف!$C$3:$C$717)*1,المنصرف!$G$3:$G$717)</f>
        <v>0</v>
      </c>
      <c r="CI266" s="160">
        <f>SUMPRODUCT((CH$3=المنصرف!$E$3:$E$717)*1,('بيان العهد والتسويات'!$C266=المنصرف!$C$3:$C$717)*1,المنصرف!$J$3:$J$717)</f>
        <v>0</v>
      </c>
      <c r="CJ266" s="160">
        <f>SUMPRODUCT((CJ$3=المنصرف!$E$3:$E$717)*1,('بيان العهد والتسويات'!$C266=المنصرف!$C$3:$C$717)*1,المنصرف!$G$3:$G$717)</f>
        <v>0</v>
      </c>
      <c r="CK266" s="160">
        <f>SUMPRODUCT((CJ$3=المنصرف!$E$3:$E$717)*1,('بيان العهد والتسويات'!$C266=المنصرف!$C$3:$C$717)*1,المنصرف!$J$3:$J$717)</f>
        <v>0</v>
      </c>
      <c r="CL266" s="160">
        <f>SUMPRODUCT((CL$3=المنصرف!$E$3:$E$717)*1,('بيان العهد والتسويات'!$C266=المنصرف!$C$3:$C$717)*1,المنصرف!$G$3:$G$717)</f>
        <v>0</v>
      </c>
      <c r="CM266" s="160">
        <f>SUMPRODUCT((CL$3=المنصرف!$E$3:$E$717)*1,('بيان العهد والتسويات'!$C266=المنصرف!$C$3:$C$717)*1,المنصرف!$J$3:$J$717)</f>
        <v>0</v>
      </c>
      <c r="CN266" s="160">
        <f>SUMPRODUCT((CN$3=المنصرف!$E$3:$E$717)*1,('بيان العهد والتسويات'!$C266=المنصرف!$C$3:$C$717)*1,المنصرف!$G$3:$G$717)</f>
        <v>0</v>
      </c>
      <c r="CO266" s="160">
        <f>SUMPRODUCT((CN$3=المنصرف!$E$3:$E$717)*1,('بيان العهد والتسويات'!$C266=المنصرف!$C$3:$C$717)*1,المنصرف!$J$3:$J$717)</f>
        <v>0</v>
      </c>
      <c r="CP266" s="160">
        <f>SUMPRODUCT((CP$3=المنصرف!$E$3:$E$717)*1,('بيان العهد والتسويات'!$C266=المنصرف!$C$3:$C$717)*1,المنصرف!$G$3:$G$717)</f>
        <v>0</v>
      </c>
      <c r="CQ266" s="160">
        <f>SUMPRODUCT((CP$3=المنصرف!$E$3:$E$717)*1,('بيان العهد والتسويات'!$C266=المنصرف!$C$3:$C$717)*1,المنصرف!$J$3:$J$717)</f>
        <v>0</v>
      </c>
      <c r="CR266" s="160">
        <f>SUMPRODUCT((CR$3=المنصرف!$E$3:$E$717)*1,('بيان العهد والتسويات'!$C266=المنصرف!$C$3:$C$717)*1,المنصرف!$G$3:$G$717)</f>
        <v>0</v>
      </c>
      <c r="CS266" s="160">
        <f>SUMPRODUCT((CR$3=المنصرف!$E$3:$E$717)*1,('بيان العهد والتسويات'!$C266=المنصرف!$C$3:$C$717)*1,المنصرف!$J$3:$J$717)</f>
        <v>0</v>
      </c>
      <c r="CT266" s="160">
        <f>SUMPRODUCT((CT$3=المنصرف!$E$3:$E$717)*1,('بيان العهد والتسويات'!$C266=المنصرف!$C$3:$C$717)*1,المنصرف!$G$3:$G$717)</f>
        <v>0</v>
      </c>
      <c r="CU266" s="160">
        <f>SUMPRODUCT((CT$3=المنصرف!$E$3:$E$717)*1,('بيان العهد والتسويات'!$C266=المنصرف!$C$3:$C$717)*1,المنصرف!$J$3:$J$717)</f>
        <v>0</v>
      </c>
      <c r="CV266" s="160">
        <f>SUMPRODUCT((CV$3=المنصرف!$E$3:$E$717)*1,('بيان العهد والتسويات'!$C266=المنصرف!$C$3:$C$717)*1,المنصرف!$G$3:$G$717)</f>
        <v>0</v>
      </c>
      <c r="CW266" s="160">
        <f>SUMPRODUCT((CV$3=المنصرف!$E$3:$E$717)*1,('بيان العهد والتسويات'!$C266=المنصرف!$C$3:$C$717)*1,المنصرف!$J$3:$J$717)</f>
        <v>0</v>
      </c>
      <c r="CX266" s="160">
        <f>SUMPRODUCT((CX$3=المنصرف!$E$3:$E$717)*1,('بيان العهد والتسويات'!$C266=المنصرف!$C$3:$C$717)*1,المنصرف!$G$3:$G$717)</f>
        <v>0</v>
      </c>
      <c r="CY266" s="160">
        <f>SUMPRODUCT((CX$3=المنصرف!$E$3:$E$717)*1,('بيان العهد والتسويات'!$C266=المنصرف!$C$3:$C$717)*1,المنصرف!$J$3:$J$717)</f>
        <v>0</v>
      </c>
      <c r="CZ266" s="160">
        <f>SUMPRODUCT((CZ$3=المنصرف!$E$3:$E$717)*1,('بيان العهد والتسويات'!$C266=المنصرف!$C$3:$C$717)*1,المنصرف!$G$3:$G$717)</f>
        <v>0</v>
      </c>
      <c r="DA266" s="160">
        <f>SUMPRODUCT((CZ$3=المنصرف!$E$3:$E$717)*1,('بيان العهد والتسويات'!$C266=المنصرف!$C$3:$C$717)*1,المنصرف!$J$3:$J$717)</f>
        <v>0</v>
      </c>
    </row>
    <row r="267" spans="3:105" ht="20.25" x14ac:dyDescent="0.15">
      <c r="C267" s="134">
        <v>46099</v>
      </c>
      <c r="D267" s="121">
        <f>SUMPRODUCT(($D$3=المنصرف!$E$3:$E$717)*1,('بيان العهد والتسويات'!$C267=المنصرف!$C$3:$C$717)*1,المنصرف!$G$3:$G$717)</f>
        <v>0</v>
      </c>
      <c r="E267" s="122">
        <f>SUMPRODUCT(($D$3=المنصرف!$E$3:$E$717)*1,('بيان العهد والتسويات'!$C267=المنصرف!$C$3:$C$717)*1,المنصرف!$J$3:$J$717)</f>
        <v>0</v>
      </c>
      <c r="F267" s="124">
        <f>SUMPRODUCT(($F$3=المنصرف!$E$3:$E$717)*1,('بيان العهد والتسويات'!$C267=المنصرف!$C$3:$C$717)*1,المنصرف!$G$3:$G$717)</f>
        <v>0</v>
      </c>
      <c r="G267" s="123">
        <f>SUMPRODUCT(($F$3=المنصرف!$E$3:$E$717)*1,('بيان العهد والتسويات'!$C267=المنصرف!$C$3:$C$717)*1,المنصرف!$J$3:$J$717)</f>
        <v>0</v>
      </c>
      <c r="H267" s="121">
        <f>SUMPRODUCT(($H$3=المنصرف!$E$3:$E$717)*1,('بيان العهد والتسويات'!$C267=المنصرف!$C$3:$C$717)*1,المنصرف!$G$3:$G$717)</f>
        <v>0</v>
      </c>
      <c r="I267" s="122">
        <f>SUMPRODUCT(($H$3=المنصرف!$E$3:$E$717)*1,('بيان العهد والتسويات'!$C267=المنصرف!$C$3:$C$717)*1,المنصرف!$J$3:$J$717)</f>
        <v>0</v>
      </c>
      <c r="J267" s="124">
        <f>SUMPRODUCT(($J$3=المنصرف!$E$3:$E$717)*1,('بيان العهد والتسويات'!$C267=المنصرف!$C$3:$C$717)*1,المنصرف!$G$3:$G$717)</f>
        <v>0</v>
      </c>
      <c r="K267" s="123">
        <f>SUMPRODUCT(($J$3=المنصرف!$E$3:$E$717)*1,('بيان العهد والتسويات'!$C267=المنصرف!$C$3:$C$717)*1,المنصرف!$J$3:$J$717)</f>
        <v>0</v>
      </c>
      <c r="L267" s="121">
        <f>SUMPRODUCT(($L$3=المنصرف!$E$3:$E$717)*1,('بيان العهد والتسويات'!$C267=المنصرف!$C$3:$C$717)*1,المنصرف!$G$3:$G$717)</f>
        <v>0</v>
      </c>
      <c r="M267" s="122">
        <f>SUMPRODUCT(($L$3=المنصرف!$E$3:$E$717)*1,('بيان العهد والتسويات'!$C267=المنصرف!$C$3:$C$717)*1,المنصرف!$J$3:$J$717)</f>
        <v>0</v>
      </c>
      <c r="N267" s="124">
        <f>SUMPRODUCT(($N$3=المنصرف!$E$3:$E$717)*1,('بيان العهد والتسويات'!$C267=المنصرف!$C$3:$C$717)*1,المنصرف!$G$3:$G$717)</f>
        <v>0</v>
      </c>
      <c r="O267" s="123">
        <f>SUMPRODUCT(($N$3=المنصرف!$E$3:$E$717)*1,('بيان العهد والتسويات'!$C267=المنصرف!$C$3:$C$717)*1,المنصرف!$J$3:$J$717)</f>
        <v>0</v>
      </c>
      <c r="P267" s="121">
        <f>SUMPRODUCT(($P$3=المنصرف!$E$3:$E$717)*1,('بيان العهد والتسويات'!$C267=المنصرف!$C$3:$C$717)*1,المنصرف!$G$3:$G$717)</f>
        <v>0</v>
      </c>
      <c r="Q267" s="122">
        <f>SUMPRODUCT(($P$3=المنصرف!$E$3:$E$717)*1,('بيان العهد والتسويات'!$C267=المنصرف!$C$3:$C$717)*1,المنصرف!$J$3:$J$717)</f>
        <v>0</v>
      </c>
      <c r="R267" s="124">
        <f>SUMPRODUCT(($R$3=المنصرف!$E$3:$E$717)*1,('بيان العهد والتسويات'!$C267=المنصرف!$C$3:$C$717)*1,المنصرف!$G$3:$G$717)</f>
        <v>0</v>
      </c>
      <c r="S267" s="123">
        <f>SUMPRODUCT(($R$3=المنصرف!$E$3:$E$717)*1,('بيان العهد والتسويات'!$C267=المنصرف!$C$3:$C$717)*1,المنصرف!$J$3:$J$717)</f>
        <v>0</v>
      </c>
      <c r="T267" s="121">
        <f>SUMPRODUCT(($T$3=المنصرف!$E$3:$E$717)*1,('بيان العهد والتسويات'!$C267=المنصرف!$C$3:$C$717)*1,المنصرف!$G$3:$G$717)</f>
        <v>0</v>
      </c>
      <c r="U267" s="122">
        <f>SUMPRODUCT(($T$3=المنصرف!$E$3:$E$717)*1,('بيان العهد والتسويات'!$C267=المنصرف!$C$3:$C$717)*1,المنصرف!$J$3:$J$717)</f>
        <v>0</v>
      </c>
      <c r="V267" s="124">
        <f>SUMPRODUCT(($V$3=المنصرف!$E$3:$E$717)*1,('بيان العهد والتسويات'!$C267=المنصرف!$C$3:$C$717)*1,المنصرف!$G$3:$G$717)</f>
        <v>0</v>
      </c>
      <c r="W267" s="123">
        <f>SUMPRODUCT(($V$3=المنصرف!$E$3:$E$717)*1,('بيان العهد والتسويات'!$C267=المنصرف!$C$3:$C$717)*1,المنصرف!$J$3:$J$717)</f>
        <v>0</v>
      </c>
      <c r="X267" s="121">
        <f>SUMPRODUCT(($X$3=المنصرف!$E$3:$E$717)*1,('بيان العهد والتسويات'!$C267=المنصرف!$C$3:$C$717)*1,المنصرف!$G$3:$G$717)</f>
        <v>0</v>
      </c>
      <c r="Y267" s="122">
        <f>SUMPRODUCT(($X$3=المنصرف!$E$3:$E$717)*1,('بيان العهد والتسويات'!$C267=المنصرف!$C$3:$C$717)*1,المنصرف!$J$3:$J$717)</f>
        <v>0</v>
      </c>
      <c r="Z267" s="124">
        <f>SUMPRODUCT(($Z$3=المنصرف!$E$3:$E$717)*1,('بيان العهد والتسويات'!$C267=المنصرف!$C$3:$C$717)*1,المنصرف!$G$3:$G$717)</f>
        <v>0</v>
      </c>
      <c r="AA267" s="123">
        <f>SUMPRODUCT(($Z$3=المنصرف!$E$3:$E$717)*1,('بيان العهد والتسويات'!$C267=المنصرف!$C$3:$C$717)*1,المنصرف!$J$3:$J$717)</f>
        <v>0</v>
      </c>
      <c r="AB267" s="121">
        <f>SUMPRODUCT(($AB$3=المنصرف!$E$3:$E$717)*1,('بيان العهد والتسويات'!$C267=المنصرف!$C$3:$C$717)*1,المنصرف!$G$3:$G$717)</f>
        <v>0</v>
      </c>
      <c r="AC267" s="122">
        <f>SUMPRODUCT(($AB$3=المنصرف!$E$3:$E$717)*1,('بيان العهد والتسويات'!$C267=المنصرف!$C$3:$C$717)*1,المنصرف!$J$3:$J$717)</f>
        <v>0</v>
      </c>
      <c r="AD267" s="124">
        <f>SUMPRODUCT(($AD$3=المنصرف!$E$3:$E$717)*1,('بيان العهد والتسويات'!$C267=المنصرف!$C$3:$C$717)*1,المنصرف!$G$3:$G$717)</f>
        <v>0</v>
      </c>
      <c r="AE267" s="123">
        <f>SUMPRODUCT(($AD$3=المنصرف!$E$3:$E$717)*1,('بيان العهد والتسويات'!$C267=المنصرف!$C$3:$C$717)*1,المنصرف!$J$3:$J$717)</f>
        <v>0</v>
      </c>
      <c r="AF267" s="121">
        <f>SUMPRODUCT(($AF$3=المنصرف!$E$3:$E$717)*1,('بيان العهد والتسويات'!$C267=المنصرف!$C$3:$C$717)*1,المنصرف!$G$3:$G$717)</f>
        <v>0</v>
      </c>
      <c r="AG267" s="122">
        <f>SUMPRODUCT(($AF$3=المنصرف!$E$3:$E$717)*1,('بيان العهد والتسويات'!$C267=المنصرف!$C$3:$C$717)*1,المنصرف!$J$3:$J$717)</f>
        <v>0</v>
      </c>
      <c r="AH267" s="124">
        <f>SUMPRODUCT(($AH$3=المنصرف!$E$3:$E$717)*1,('بيان العهد والتسويات'!$C267=المنصرف!$C$3:$C$717)*1,المنصرف!$G$3:$G$717)</f>
        <v>0</v>
      </c>
      <c r="AI267" s="123">
        <f>SUMPRODUCT(($AH$3=المنصرف!$E$3:$E$717)*1,('بيان العهد والتسويات'!$C267=المنصرف!$C$3:$C$717)*1,المنصرف!$J$3:$J$717)</f>
        <v>0</v>
      </c>
      <c r="AJ267" s="145">
        <f>SUMPRODUCT((AJ$3=المنصرف!$E$3:$E$717)*1,('بيان العهد والتسويات'!$C267=المنصرف!$C$3:$C$717)*1,المنصرف!$G$3:$G$717)</f>
        <v>0</v>
      </c>
      <c r="AK267" s="145">
        <f>SUMPRODUCT((AJ$3=المنصرف!$E$3:$E$717)*1,('بيان العهد والتسويات'!$C267=المنصرف!$C$3:$C$717)*1,المنصرف!$J$3:$J$717)</f>
        <v>0</v>
      </c>
      <c r="AL267" s="161">
        <f>SUMPRODUCT((AL$3=المنصرف!$E$3:$E$717)*1,('بيان العهد والتسويات'!$C267=المنصرف!$C$3:$C$717)*1,المنصرف!$G$3:$G$717)</f>
        <v>0</v>
      </c>
      <c r="AM267" s="161">
        <f>SUMPRODUCT((AL$3=المنصرف!$E$3:$E$717)*1,('بيان العهد والتسويات'!$C267=المنصرف!$C$3:$C$717)*1,المنصرف!$J$3:$J$717)</f>
        <v>0</v>
      </c>
      <c r="AN267" s="160">
        <f>SUMPRODUCT((AN$3=المنصرف!$E$3:$E$717)*1,('بيان العهد والتسويات'!$C267=المنصرف!$C$3:$C$717)*1,المنصرف!$G$3:$G$717)</f>
        <v>0</v>
      </c>
      <c r="AO267" s="160">
        <f>SUMPRODUCT((AN$3=المنصرف!$E$3:$E$717)*1,('بيان العهد والتسويات'!$C267=المنصرف!$C$3:$C$717)*1,المنصرف!$J$3:$J$717)</f>
        <v>0</v>
      </c>
      <c r="AP267" s="160">
        <f>SUMPRODUCT((AP$3=المنصرف!$E$3:$E$717)*1,('بيان العهد والتسويات'!$C267=المنصرف!$C$3:$C$717)*1,المنصرف!$G$3:$G$717)</f>
        <v>0</v>
      </c>
      <c r="AQ267" s="160">
        <f>SUMPRODUCT((AP$3=المنصرف!$E$3:$E$717)*1,('بيان العهد والتسويات'!$C267=المنصرف!$C$3:$C$717)*1,المنصرف!$J$3:$J$717)</f>
        <v>0</v>
      </c>
      <c r="AR267" s="160">
        <f>SUMPRODUCT((AR$3=المنصرف!$E$3:$E$717)*1,('بيان العهد والتسويات'!$C267=المنصرف!$C$3:$C$717)*1,المنصرف!$G$3:$G$717)</f>
        <v>0</v>
      </c>
      <c r="AS267" s="160">
        <f>SUMPRODUCT((AR$3=المنصرف!$E$3:$E$717)*1,('بيان العهد والتسويات'!$C267=المنصرف!$C$3:$C$717)*1,المنصرف!$J$3:$J$717)</f>
        <v>0</v>
      </c>
      <c r="AT267" s="160">
        <f>SUMPRODUCT((AT$3=المنصرف!$E$3:$E$717)*1,('بيان العهد والتسويات'!$C267=المنصرف!$C$3:$C$717)*1,المنصرف!$G$3:$G$717)</f>
        <v>0</v>
      </c>
      <c r="AU267" s="160">
        <f>SUMPRODUCT((AT$3=المنصرف!$E$3:$E$717)*1,('بيان العهد والتسويات'!$C267=المنصرف!$C$3:$C$717)*1,المنصرف!$J$3:$J$717)</f>
        <v>0</v>
      </c>
      <c r="AV267" s="160">
        <f>SUMPRODUCT((AV$3=المنصرف!$E$3:$E$717)*1,('بيان العهد والتسويات'!$C267=المنصرف!$C$3:$C$717)*1,المنصرف!$G$3:$G$717)</f>
        <v>0</v>
      </c>
      <c r="AW267" s="160">
        <f>SUMPRODUCT((AV$3=المنصرف!$E$3:$E$717)*1,('بيان العهد والتسويات'!$C267=المنصرف!$C$3:$C$717)*1,المنصرف!$J$3:$J$717)</f>
        <v>0</v>
      </c>
      <c r="AX267" s="160">
        <f>SUMPRODUCT((AX$3=المنصرف!$E$3:$E$717)*1,('بيان العهد والتسويات'!$C267=المنصرف!$C$3:$C$717)*1,المنصرف!$G$3:$G$717)</f>
        <v>0</v>
      </c>
      <c r="AY267" s="160">
        <f>SUMPRODUCT((AX$3=المنصرف!$E$3:$E$717)*1,('بيان العهد والتسويات'!$C267=المنصرف!$C$3:$C$717)*1,المنصرف!$J$3:$J$717)</f>
        <v>0</v>
      </c>
      <c r="AZ267" s="160">
        <f>SUMPRODUCT((AZ$3=المنصرف!$E$3:$E$717)*1,('بيان العهد والتسويات'!$C267=المنصرف!$C$3:$C$717)*1,المنصرف!$G$3:$G$717)</f>
        <v>0</v>
      </c>
      <c r="BA267" s="160">
        <f>SUMPRODUCT((AZ$3=المنصرف!$E$3:$E$717)*1,('بيان العهد والتسويات'!$C267=المنصرف!$C$3:$C$717)*1,المنصرف!$J$3:$J$717)</f>
        <v>0</v>
      </c>
      <c r="BB267" s="160">
        <f>SUMPRODUCT((BB$3=المنصرف!$E$3:$E$717)*1,('بيان العهد والتسويات'!$C267=المنصرف!$C$3:$C$717)*1,المنصرف!$G$3:$G$717)</f>
        <v>0</v>
      </c>
      <c r="BC267" s="160">
        <f>SUMPRODUCT((BB$3=المنصرف!$E$3:$E$717)*1,('بيان العهد والتسويات'!$C267=المنصرف!$C$3:$C$717)*1,المنصرف!$J$3:$J$717)</f>
        <v>0</v>
      </c>
      <c r="BD267" s="160">
        <f>SUMPRODUCT((BD$3=المنصرف!$E$3:$E$717)*1,('بيان العهد والتسويات'!$C267=المنصرف!$C$3:$C$717)*1,المنصرف!$G$3:$G$717)</f>
        <v>0</v>
      </c>
      <c r="BE267" s="160">
        <f>SUMPRODUCT((BD$3=المنصرف!$E$3:$E$717)*1,('بيان العهد والتسويات'!$C267=المنصرف!$C$3:$C$717)*1,المنصرف!$J$3:$J$717)</f>
        <v>0</v>
      </c>
      <c r="BF267" s="160">
        <f>SUMPRODUCT((BF$3=المنصرف!$E$3:$E$717)*1,('بيان العهد والتسويات'!$C267=المنصرف!$C$3:$C$717)*1,المنصرف!$G$3:$G$717)</f>
        <v>0</v>
      </c>
      <c r="BG267" s="160">
        <f>SUMPRODUCT((BF$3=المنصرف!$E$3:$E$717)*1,('بيان العهد والتسويات'!$C267=المنصرف!$C$3:$C$717)*1,المنصرف!$J$3:$J$717)</f>
        <v>0</v>
      </c>
      <c r="BH267" s="160">
        <f>SUMPRODUCT((BH$3=المنصرف!$E$3:$E$717)*1,('بيان العهد والتسويات'!$C267=المنصرف!$C$3:$C$717)*1,المنصرف!$G$3:$G$717)</f>
        <v>0</v>
      </c>
      <c r="BI267" s="160">
        <f>SUMPRODUCT((BH$3=المنصرف!$E$3:$E$717)*1,('بيان العهد والتسويات'!$C267=المنصرف!$C$3:$C$717)*1,المنصرف!$J$3:$J$717)</f>
        <v>0</v>
      </c>
      <c r="BJ267" s="160">
        <f>SUMPRODUCT((BJ$3=المنصرف!$E$3:$E$717)*1,('بيان العهد والتسويات'!$C267=المنصرف!$C$3:$C$717)*1,المنصرف!$G$3:$G$717)</f>
        <v>0</v>
      </c>
      <c r="BK267" s="160">
        <f>SUMPRODUCT((BJ$3=المنصرف!$E$3:$E$717)*1,('بيان العهد والتسويات'!$C267=المنصرف!$C$3:$C$717)*1,المنصرف!$J$3:$J$717)</f>
        <v>0</v>
      </c>
      <c r="BL267" s="160">
        <f>SUMPRODUCT((BL$3=المنصرف!$E$3:$E$717)*1,('بيان العهد والتسويات'!$C267=المنصرف!$C$3:$C$717)*1,المنصرف!$G$3:$G$717)</f>
        <v>0</v>
      </c>
      <c r="BM267" s="160">
        <f>SUMPRODUCT((BL$3=المنصرف!$E$3:$E$717)*1,('بيان العهد والتسويات'!$C267=المنصرف!$C$3:$C$717)*1,المنصرف!$J$3:$J$717)</f>
        <v>0</v>
      </c>
      <c r="BN267" s="160">
        <f>SUMPRODUCT((BN$3=المنصرف!$E$3:$E$717)*1,('بيان العهد والتسويات'!$C267=المنصرف!$C$3:$C$717)*1,المنصرف!$G$3:$G$717)</f>
        <v>0</v>
      </c>
      <c r="BO267" s="160">
        <f>SUMPRODUCT((BN$3=المنصرف!$E$3:$E$717)*1,('بيان العهد والتسويات'!$C267=المنصرف!$C$3:$C$717)*1,المنصرف!$J$3:$J$717)</f>
        <v>0</v>
      </c>
      <c r="BP267" s="160">
        <f>SUMPRODUCT((BP$3=المنصرف!$E$3:$E$717)*1,('بيان العهد والتسويات'!$C267=المنصرف!$C$3:$C$717)*1,المنصرف!$G$3:$G$717)</f>
        <v>0</v>
      </c>
      <c r="BQ267" s="160">
        <f>SUMPRODUCT((BP$3=المنصرف!$E$3:$E$717)*1,('بيان العهد والتسويات'!$C267=المنصرف!$C$3:$C$717)*1,المنصرف!$J$3:$J$717)</f>
        <v>0</v>
      </c>
      <c r="BR267" s="160">
        <f>SUMPRODUCT((BR$3=المنصرف!$E$3:$E$717)*1,('بيان العهد والتسويات'!$C267=المنصرف!$C$3:$C$717)*1,المنصرف!$G$3:$G$717)</f>
        <v>0</v>
      </c>
      <c r="BS267" s="160">
        <f>SUMPRODUCT((BR$3=المنصرف!$E$3:$E$717)*1,('بيان العهد والتسويات'!$C267=المنصرف!$C$3:$C$717)*1,المنصرف!$J$3:$J$717)</f>
        <v>0</v>
      </c>
      <c r="BT267" s="160">
        <f>SUMPRODUCT((BT$3=المنصرف!$E$3:$E$717)*1,('بيان العهد والتسويات'!$C267=المنصرف!$C$3:$C$717)*1,المنصرف!$G$3:$G$717)</f>
        <v>0</v>
      </c>
      <c r="BU267" s="160">
        <f>SUMPRODUCT((BT$3=المنصرف!$E$3:$E$717)*1,('بيان العهد والتسويات'!$C267=المنصرف!$C$3:$C$717)*1,المنصرف!$J$3:$J$717)</f>
        <v>0</v>
      </c>
      <c r="BV267" s="160">
        <f>SUMPRODUCT((BV$3=المنصرف!$E$3:$E$717)*1,('بيان العهد والتسويات'!$C267=المنصرف!$C$3:$C$717)*1,المنصرف!$G$3:$G$717)</f>
        <v>0</v>
      </c>
      <c r="BW267" s="160">
        <f>SUMPRODUCT((BV$3=المنصرف!$E$3:$E$717)*1,('بيان العهد والتسويات'!$C267=المنصرف!$C$3:$C$717)*1,المنصرف!$J$3:$J$717)</f>
        <v>0</v>
      </c>
      <c r="BX267" s="160">
        <f>SUMPRODUCT((BX$3=المنصرف!$E$3:$E$717)*1,('بيان العهد والتسويات'!$C267=المنصرف!$C$3:$C$717)*1,المنصرف!$G$3:$G$717)</f>
        <v>0</v>
      </c>
      <c r="BY267" s="160">
        <f>SUMPRODUCT((BX$3=المنصرف!$E$3:$E$717)*1,('بيان العهد والتسويات'!$C267=المنصرف!$C$3:$C$717)*1,المنصرف!$J$3:$J$717)</f>
        <v>0</v>
      </c>
      <c r="BZ267" s="160">
        <f>SUMPRODUCT((BZ$3=المنصرف!$E$3:$E$717)*1,('بيان العهد والتسويات'!$C267=المنصرف!$C$3:$C$717)*1,المنصرف!$G$3:$G$717)</f>
        <v>0</v>
      </c>
      <c r="CA267" s="160">
        <f>SUMPRODUCT((BZ$3=المنصرف!$E$3:$E$717)*1,('بيان العهد والتسويات'!$C267=المنصرف!$C$3:$C$717)*1,المنصرف!$J$3:$J$717)</f>
        <v>0</v>
      </c>
      <c r="CB267" s="160">
        <f>SUMPRODUCT((CB$3=المنصرف!$E$3:$E$717)*1,('بيان العهد والتسويات'!$C267=المنصرف!$C$3:$C$717)*1,المنصرف!$G$3:$G$717)</f>
        <v>0</v>
      </c>
      <c r="CC267" s="160">
        <f>SUMPRODUCT((CB$3=المنصرف!$E$3:$E$717)*1,('بيان العهد والتسويات'!$C267=المنصرف!$C$3:$C$717)*1,المنصرف!$J$3:$J$717)</f>
        <v>0</v>
      </c>
      <c r="CD267" s="160">
        <f>SUMPRODUCT((CD$3=المنصرف!$E$3:$E$717)*1,('بيان العهد والتسويات'!$C267=المنصرف!$C$3:$C$717)*1,المنصرف!$G$3:$G$717)</f>
        <v>0</v>
      </c>
      <c r="CE267" s="160">
        <f>SUMPRODUCT((CD$3=المنصرف!$E$3:$E$717)*1,('بيان العهد والتسويات'!$C267=المنصرف!$C$3:$C$717)*1,المنصرف!$J$3:$J$717)</f>
        <v>0</v>
      </c>
      <c r="CF267" s="160">
        <f>SUMPRODUCT((CF$3=المنصرف!$E$3:$E$717)*1,('بيان العهد والتسويات'!$C267=المنصرف!$C$3:$C$717)*1,المنصرف!$G$3:$G$717)</f>
        <v>0</v>
      </c>
      <c r="CG267" s="160">
        <f>SUMPRODUCT((CF$3=المنصرف!$E$3:$E$717)*1,('بيان العهد والتسويات'!$C267=المنصرف!$C$3:$C$717)*1,المنصرف!$J$3:$J$717)</f>
        <v>0</v>
      </c>
      <c r="CH267" s="160">
        <f>SUMPRODUCT((CH$3=المنصرف!$E$3:$E$717)*1,('بيان العهد والتسويات'!$C267=المنصرف!$C$3:$C$717)*1,المنصرف!$G$3:$G$717)</f>
        <v>0</v>
      </c>
      <c r="CI267" s="160">
        <f>SUMPRODUCT((CH$3=المنصرف!$E$3:$E$717)*1,('بيان العهد والتسويات'!$C267=المنصرف!$C$3:$C$717)*1,المنصرف!$J$3:$J$717)</f>
        <v>0</v>
      </c>
      <c r="CJ267" s="160">
        <f>SUMPRODUCT((CJ$3=المنصرف!$E$3:$E$717)*1,('بيان العهد والتسويات'!$C267=المنصرف!$C$3:$C$717)*1,المنصرف!$G$3:$G$717)</f>
        <v>0</v>
      </c>
      <c r="CK267" s="160">
        <f>SUMPRODUCT((CJ$3=المنصرف!$E$3:$E$717)*1,('بيان العهد والتسويات'!$C267=المنصرف!$C$3:$C$717)*1,المنصرف!$J$3:$J$717)</f>
        <v>0</v>
      </c>
      <c r="CL267" s="160">
        <f>SUMPRODUCT((CL$3=المنصرف!$E$3:$E$717)*1,('بيان العهد والتسويات'!$C267=المنصرف!$C$3:$C$717)*1,المنصرف!$G$3:$G$717)</f>
        <v>0</v>
      </c>
      <c r="CM267" s="160">
        <f>SUMPRODUCT((CL$3=المنصرف!$E$3:$E$717)*1,('بيان العهد والتسويات'!$C267=المنصرف!$C$3:$C$717)*1,المنصرف!$J$3:$J$717)</f>
        <v>0</v>
      </c>
      <c r="CN267" s="160">
        <f>SUMPRODUCT((CN$3=المنصرف!$E$3:$E$717)*1,('بيان العهد والتسويات'!$C267=المنصرف!$C$3:$C$717)*1,المنصرف!$G$3:$G$717)</f>
        <v>0</v>
      </c>
      <c r="CO267" s="160">
        <f>SUMPRODUCT((CN$3=المنصرف!$E$3:$E$717)*1,('بيان العهد والتسويات'!$C267=المنصرف!$C$3:$C$717)*1,المنصرف!$J$3:$J$717)</f>
        <v>0</v>
      </c>
      <c r="CP267" s="160">
        <f>SUMPRODUCT((CP$3=المنصرف!$E$3:$E$717)*1,('بيان العهد والتسويات'!$C267=المنصرف!$C$3:$C$717)*1,المنصرف!$G$3:$G$717)</f>
        <v>0</v>
      </c>
      <c r="CQ267" s="160">
        <f>SUMPRODUCT((CP$3=المنصرف!$E$3:$E$717)*1,('بيان العهد والتسويات'!$C267=المنصرف!$C$3:$C$717)*1,المنصرف!$J$3:$J$717)</f>
        <v>0</v>
      </c>
      <c r="CR267" s="160">
        <f>SUMPRODUCT((CR$3=المنصرف!$E$3:$E$717)*1,('بيان العهد والتسويات'!$C267=المنصرف!$C$3:$C$717)*1,المنصرف!$G$3:$G$717)</f>
        <v>0</v>
      </c>
      <c r="CS267" s="160">
        <f>SUMPRODUCT((CR$3=المنصرف!$E$3:$E$717)*1,('بيان العهد والتسويات'!$C267=المنصرف!$C$3:$C$717)*1,المنصرف!$J$3:$J$717)</f>
        <v>0</v>
      </c>
      <c r="CT267" s="160">
        <f>SUMPRODUCT((CT$3=المنصرف!$E$3:$E$717)*1,('بيان العهد والتسويات'!$C267=المنصرف!$C$3:$C$717)*1,المنصرف!$G$3:$G$717)</f>
        <v>0</v>
      </c>
      <c r="CU267" s="160">
        <f>SUMPRODUCT((CT$3=المنصرف!$E$3:$E$717)*1,('بيان العهد والتسويات'!$C267=المنصرف!$C$3:$C$717)*1,المنصرف!$J$3:$J$717)</f>
        <v>0</v>
      </c>
      <c r="CV267" s="160">
        <f>SUMPRODUCT((CV$3=المنصرف!$E$3:$E$717)*1,('بيان العهد والتسويات'!$C267=المنصرف!$C$3:$C$717)*1,المنصرف!$G$3:$G$717)</f>
        <v>0</v>
      </c>
      <c r="CW267" s="160">
        <f>SUMPRODUCT((CV$3=المنصرف!$E$3:$E$717)*1,('بيان العهد والتسويات'!$C267=المنصرف!$C$3:$C$717)*1,المنصرف!$J$3:$J$717)</f>
        <v>0</v>
      </c>
      <c r="CX267" s="160">
        <f>SUMPRODUCT((CX$3=المنصرف!$E$3:$E$717)*1,('بيان العهد والتسويات'!$C267=المنصرف!$C$3:$C$717)*1,المنصرف!$G$3:$G$717)</f>
        <v>0</v>
      </c>
      <c r="CY267" s="160">
        <f>SUMPRODUCT((CX$3=المنصرف!$E$3:$E$717)*1,('بيان العهد والتسويات'!$C267=المنصرف!$C$3:$C$717)*1,المنصرف!$J$3:$J$717)</f>
        <v>0</v>
      </c>
      <c r="CZ267" s="160">
        <f>SUMPRODUCT((CZ$3=المنصرف!$E$3:$E$717)*1,('بيان العهد والتسويات'!$C267=المنصرف!$C$3:$C$717)*1,المنصرف!$G$3:$G$717)</f>
        <v>0</v>
      </c>
      <c r="DA267" s="160">
        <f>SUMPRODUCT((CZ$3=المنصرف!$E$3:$E$717)*1,('بيان العهد والتسويات'!$C267=المنصرف!$C$3:$C$717)*1,المنصرف!$J$3:$J$717)</f>
        <v>0</v>
      </c>
    </row>
    <row r="268" spans="3:105" ht="20.25" x14ac:dyDescent="0.15">
      <c r="C268" s="134">
        <v>46100</v>
      </c>
      <c r="D268" s="121">
        <f>SUMPRODUCT(($D$3=المنصرف!$E$3:$E$717)*1,('بيان العهد والتسويات'!$C268=المنصرف!$C$3:$C$717)*1,المنصرف!$G$3:$G$717)</f>
        <v>0</v>
      </c>
      <c r="E268" s="122">
        <f>SUMPRODUCT(($D$3=المنصرف!$E$3:$E$717)*1,('بيان العهد والتسويات'!$C268=المنصرف!$C$3:$C$717)*1,المنصرف!$J$3:$J$717)</f>
        <v>0</v>
      </c>
      <c r="F268" s="124">
        <f>SUMPRODUCT(($F$3=المنصرف!$E$3:$E$717)*1,('بيان العهد والتسويات'!$C268=المنصرف!$C$3:$C$717)*1,المنصرف!$G$3:$G$717)</f>
        <v>0</v>
      </c>
      <c r="G268" s="123">
        <f>SUMPRODUCT(($F$3=المنصرف!$E$3:$E$717)*1,('بيان العهد والتسويات'!$C268=المنصرف!$C$3:$C$717)*1,المنصرف!$J$3:$J$717)</f>
        <v>0</v>
      </c>
      <c r="H268" s="121">
        <f>SUMPRODUCT(($H$3=المنصرف!$E$3:$E$717)*1,('بيان العهد والتسويات'!$C268=المنصرف!$C$3:$C$717)*1,المنصرف!$G$3:$G$717)</f>
        <v>0</v>
      </c>
      <c r="I268" s="122">
        <f>SUMPRODUCT(($H$3=المنصرف!$E$3:$E$717)*1,('بيان العهد والتسويات'!$C268=المنصرف!$C$3:$C$717)*1,المنصرف!$J$3:$J$717)</f>
        <v>0</v>
      </c>
      <c r="J268" s="124">
        <f>SUMPRODUCT(($J$3=المنصرف!$E$3:$E$717)*1,('بيان العهد والتسويات'!$C268=المنصرف!$C$3:$C$717)*1,المنصرف!$G$3:$G$717)</f>
        <v>0</v>
      </c>
      <c r="K268" s="123">
        <f>SUMPRODUCT(($J$3=المنصرف!$E$3:$E$717)*1,('بيان العهد والتسويات'!$C268=المنصرف!$C$3:$C$717)*1,المنصرف!$J$3:$J$717)</f>
        <v>0</v>
      </c>
      <c r="L268" s="121">
        <f>SUMPRODUCT(($L$3=المنصرف!$E$3:$E$717)*1,('بيان العهد والتسويات'!$C268=المنصرف!$C$3:$C$717)*1,المنصرف!$G$3:$G$717)</f>
        <v>0</v>
      </c>
      <c r="M268" s="122">
        <f>SUMPRODUCT(($L$3=المنصرف!$E$3:$E$717)*1,('بيان العهد والتسويات'!$C268=المنصرف!$C$3:$C$717)*1,المنصرف!$J$3:$J$717)</f>
        <v>0</v>
      </c>
      <c r="N268" s="124">
        <f>SUMPRODUCT(($N$3=المنصرف!$E$3:$E$717)*1,('بيان العهد والتسويات'!$C268=المنصرف!$C$3:$C$717)*1,المنصرف!$G$3:$G$717)</f>
        <v>0</v>
      </c>
      <c r="O268" s="123">
        <f>SUMPRODUCT(($N$3=المنصرف!$E$3:$E$717)*1,('بيان العهد والتسويات'!$C268=المنصرف!$C$3:$C$717)*1,المنصرف!$J$3:$J$717)</f>
        <v>0</v>
      </c>
      <c r="P268" s="121">
        <f>SUMPRODUCT(($P$3=المنصرف!$E$3:$E$717)*1,('بيان العهد والتسويات'!$C268=المنصرف!$C$3:$C$717)*1,المنصرف!$G$3:$G$717)</f>
        <v>0</v>
      </c>
      <c r="Q268" s="122">
        <f>SUMPRODUCT(($P$3=المنصرف!$E$3:$E$717)*1,('بيان العهد والتسويات'!$C268=المنصرف!$C$3:$C$717)*1,المنصرف!$J$3:$J$717)</f>
        <v>0</v>
      </c>
      <c r="R268" s="124">
        <f>SUMPRODUCT(($R$3=المنصرف!$E$3:$E$717)*1,('بيان العهد والتسويات'!$C268=المنصرف!$C$3:$C$717)*1,المنصرف!$G$3:$G$717)</f>
        <v>0</v>
      </c>
      <c r="S268" s="123">
        <f>SUMPRODUCT(($R$3=المنصرف!$E$3:$E$717)*1,('بيان العهد والتسويات'!$C268=المنصرف!$C$3:$C$717)*1,المنصرف!$J$3:$J$717)</f>
        <v>0</v>
      </c>
      <c r="T268" s="121">
        <f>SUMPRODUCT(($T$3=المنصرف!$E$3:$E$717)*1,('بيان العهد والتسويات'!$C268=المنصرف!$C$3:$C$717)*1,المنصرف!$G$3:$G$717)</f>
        <v>0</v>
      </c>
      <c r="U268" s="122">
        <f>SUMPRODUCT(($T$3=المنصرف!$E$3:$E$717)*1,('بيان العهد والتسويات'!$C268=المنصرف!$C$3:$C$717)*1,المنصرف!$J$3:$J$717)</f>
        <v>0</v>
      </c>
      <c r="V268" s="124">
        <f>SUMPRODUCT(($V$3=المنصرف!$E$3:$E$717)*1,('بيان العهد والتسويات'!$C268=المنصرف!$C$3:$C$717)*1,المنصرف!$G$3:$G$717)</f>
        <v>0</v>
      </c>
      <c r="W268" s="123">
        <f>SUMPRODUCT(($V$3=المنصرف!$E$3:$E$717)*1,('بيان العهد والتسويات'!$C268=المنصرف!$C$3:$C$717)*1,المنصرف!$J$3:$J$717)</f>
        <v>0</v>
      </c>
      <c r="X268" s="121">
        <f>SUMPRODUCT(($X$3=المنصرف!$E$3:$E$717)*1,('بيان العهد والتسويات'!$C268=المنصرف!$C$3:$C$717)*1,المنصرف!$G$3:$G$717)</f>
        <v>0</v>
      </c>
      <c r="Y268" s="122">
        <f>SUMPRODUCT(($X$3=المنصرف!$E$3:$E$717)*1,('بيان العهد والتسويات'!$C268=المنصرف!$C$3:$C$717)*1,المنصرف!$J$3:$J$717)</f>
        <v>0</v>
      </c>
      <c r="Z268" s="124">
        <f>SUMPRODUCT(($Z$3=المنصرف!$E$3:$E$717)*1,('بيان العهد والتسويات'!$C268=المنصرف!$C$3:$C$717)*1,المنصرف!$G$3:$G$717)</f>
        <v>0</v>
      </c>
      <c r="AA268" s="123">
        <f>SUMPRODUCT(($Z$3=المنصرف!$E$3:$E$717)*1,('بيان العهد والتسويات'!$C268=المنصرف!$C$3:$C$717)*1,المنصرف!$J$3:$J$717)</f>
        <v>0</v>
      </c>
      <c r="AB268" s="121">
        <f>SUMPRODUCT(($AB$3=المنصرف!$E$3:$E$717)*1,('بيان العهد والتسويات'!$C268=المنصرف!$C$3:$C$717)*1,المنصرف!$G$3:$G$717)</f>
        <v>0</v>
      </c>
      <c r="AC268" s="122">
        <f>SUMPRODUCT(($AB$3=المنصرف!$E$3:$E$717)*1,('بيان العهد والتسويات'!$C268=المنصرف!$C$3:$C$717)*1,المنصرف!$J$3:$J$717)</f>
        <v>0</v>
      </c>
      <c r="AD268" s="124">
        <f>SUMPRODUCT(($AD$3=المنصرف!$E$3:$E$717)*1,('بيان العهد والتسويات'!$C268=المنصرف!$C$3:$C$717)*1,المنصرف!$G$3:$G$717)</f>
        <v>0</v>
      </c>
      <c r="AE268" s="123">
        <f>SUMPRODUCT(($AD$3=المنصرف!$E$3:$E$717)*1,('بيان العهد والتسويات'!$C268=المنصرف!$C$3:$C$717)*1,المنصرف!$J$3:$J$717)</f>
        <v>0</v>
      </c>
      <c r="AF268" s="121">
        <f>SUMPRODUCT(($AF$3=المنصرف!$E$3:$E$717)*1,('بيان العهد والتسويات'!$C268=المنصرف!$C$3:$C$717)*1,المنصرف!$G$3:$G$717)</f>
        <v>0</v>
      </c>
      <c r="AG268" s="122">
        <f>SUMPRODUCT(($AF$3=المنصرف!$E$3:$E$717)*1,('بيان العهد والتسويات'!$C268=المنصرف!$C$3:$C$717)*1,المنصرف!$J$3:$J$717)</f>
        <v>0</v>
      </c>
      <c r="AH268" s="124">
        <f>SUMPRODUCT(($AH$3=المنصرف!$E$3:$E$717)*1,('بيان العهد والتسويات'!$C268=المنصرف!$C$3:$C$717)*1,المنصرف!$G$3:$G$717)</f>
        <v>0</v>
      </c>
      <c r="AI268" s="123">
        <f>SUMPRODUCT(($AH$3=المنصرف!$E$3:$E$717)*1,('بيان العهد والتسويات'!$C268=المنصرف!$C$3:$C$717)*1,المنصرف!$J$3:$J$717)</f>
        <v>0</v>
      </c>
      <c r="AJ268" s="145">
        <f>SUMPRODUCT((AJ$3=المنصرف!$E$3:$E$717)*1,('بيان العهد والتسويات'!$C268=المنصرف!$C$3:$C$717)*1,المنصرف!$G$3:$G$717)</f>
        <v>0</v>
      </c>
      <c r="AK268" s="145">
        <f>SUMPRODUCT((AJ$3=المنصرف!$E$3:$E$717)*1,('بيان العهد والتسويات'!$C268=المنصرف!$C$3:$C$717)*1,المنصرف!$J$3:$J$717)</f>
        <v>0</v>
      </c>
      <c r="AL268" s="161">
        <f>SUMPRODUCT((AL$3=المنصرف!$E$3:$E$717)*1,('بيان العهد والتسويات'!$C268=المنصرف!$C$3:$C$717)*1,المنصرف!$G$3:$G$717)</f>
        <v>0</v>
      </c>
      <c r="AM268" s="161">
        <f>SUMPRODUCT((AL$3=المنصرف!$E$3:$E$717)*1,('بيان العهد والتسويات'!$C268=المنصرف!$C$3:$C$717)*1,المنصرف!$J$3:$J$717)</f>
        <v>0</v>
      </c>
      <c r="AN268" s="160">
        <f>SUMPRODUCT((AN$3=المنصرف!$E$3:$E$717)*1,('بيان العهد والتسويات'!$C268=المنصرف!$C$3:$C$717)*1,المنصرف!$G$3:$G$717)</f>
        <v>0</v>
      </c>
      <c r="AO268" s="160">
        <f>SUMPRODUCT((AN$3=المنصرف!$E$3:$E$717)*1,('بيان العهد والتسويات'!$C268=المنصرف!$C$3:$C$717)*1,المنصرف!$J$3:$J$717)</f>
        <v>0</v>
      </c>
      <c r="AP268" s="160">
        <f>SUMPRODUCT((AP$3=المنصرف!$E$3:$E$717)*1,('بيان العهد والتسويات'!$C268=المنصرف!$C$3:$C$717)*1,المنصرف!$G$3:$G$717)</f>
        <v>0</v>
      </c>
      <c r="AQ268" s="160">
        <f>SUMPRODUCT((AP$3=المنصرف!$E$3:$E$717)*1,('بيان العهد والتسويات'!$C268=المنصرف!$C$3:$C$717)*1,المنصرف!$J$3:$J$717)</f>
        <v>0</v>
      </c>
      <c r="AR268" s="160">
        <f>SUMPRODUCT((AR$3=المنصرف!$E$3:$E$717)*1,('بيان العهد والتسويات'!$C268=المنصرف!$C$3:$C$717)*1,المنصرف!$G$3:$G$717)</f>
        <v>0</v>
      </c>
      <c r="AS268" s="160">
        <f>SUMPRODUCT((AR$3=المنصرف!$E$3:$E$717)*1,('بيان العهد والتسويات'!$C268=المنصرف!$C$3:$C$717)*1,المنصرف!$J$3:$J$717)</f>
        <v>0</v>
      </c>
      <c r="AT268" s="160">
        <f>SUMPRODUCT((AT$3=المنصرف!$E$3:$E$717)*1,('بيان العهد والتسويات'!$C268=المنصرف!$C$3:$C$717)*1,المنصرف!$G$3:$G$717)</f>
        <v>0</v>
      </c>
      <c r="AU268" s="160">
        <f>SUMPRODUCT((AT$3=المنصرف!$E$3:$E$717)*1,('بيان العهد والتسويات'!$C268=المنصرف!$C$3:$C$717)*1,المنصرف!$J$3:$J$717)</f>
        <v>0</v>
      </c>
      <c r="AV268" s="160">
        <f>SUMPRODUCT((AV$3=المنصرف!$E$3:$E$717)*1,('بيان العهد والتسويات'!$C268=المنصرف!$C$3:$C$717)*1,المنصرف!$G$3:$G$717)</f>
        <v>0</v>
      </c>
      <c r="AW268" s="160">
        <f>SUMPRODUCT((AV$3=المنصرف!$E$3:$E$717)*1,('بيان العهد والتسويات'!$C268=المنصرف!$C$3:$C$717)*1,المنصرف!$J$3:$J$717)</f>
        <v>0</v>
      </c>
      <c r="AX268" s="160">
        <f>SUMPRODUCT((AX$3=المنصرف!$E$3:$E$717)*1,('بيان العهد والتسويات'!$C268=المنصرف!$C$3:$C$717)*1,المنصرف!$G$3:$G$717)</f>
        <v>0</v>
      </c>
      <c r="AY268" s="160">
        <f>SUMPRODUCT((AX$3=المنصرف!$E$3:$E$717)*1,('بيان العهد والتسويات'!$C268=المنصرف!$C$3:$C$717)*1,المنصرف!$J$3:$J$717)</f>
        <v>0</v>
      </c>
      <c r="AZ268" s="160">
        <f>SUMPRODUCT((AZ$3=المنصرف!$E$3:$E$717)*1,('بيان العهد والتسويات'!$C268=المنصرف!$C$3:$C$717)*1,المنصرف!$G$3:$G$717)</f>
        <v>0</v>
      </c>
      <c r="BA268" s="160">
        <f>SUMPRODUCT((AZ$3=المنصرف!$E$3:$E$717)*1,('بيان العهد والتسويات'!$C268=المنصرف!$C$3:$C$717)*1,المنصرف!$J$3:$J$717)</f>
        <v>0</v>
      </c>
      <c r="BB268" s="160">
        <f>SUMPRODUCT((BB$3=المنصرف!$E$3:$E$717)*1,('بيان العهد والتسويات'!$C268=المنصرف!$C$3:$C$717)*1,المنصرف!$G$3:$G$717)</f>
        <v>0</v>
      </c>
      <c r="BC268" s="160">
        <f>SUMPRODUCT((BB$3=المنصرف!$E$3:$E$717)*1,('بيان العهد والتسويات'!$C268=المنصرف!$C$3:$C$717)*1,المنصرف!$J$3:$J$717)</f>
        <v>0</v>
      </c>
      <c r="BD268" s="160">
        <f>SUMPRODUCT((BD$3=المنصرف!$E$3:$E$717)*1,('بيان العهد والتسويات'!$C268=المنصرف!$C$3:$C$717)*1,المنصرف!$G$3:$G$717)</f>
        <v>0</v>
      </c>
      <c r="BE268" s="160">
        <f>SUMPRODUCT((BD$3=المنصرف!$E$3:$E$717)*1,('بيان العهد والتسويات'!$C268=المنصرف!$C$3:$C$717)*1,المنصرف!$J$3:$J$717)</f>
        <v>0</v>
      </c>
      <c r="BF268" s="160">
        <f>SUMPRODUCT((BF$3=المنصرف!$E$3:$E$717)*1,('بيان العهد والتسويات'!$C268=المنصرف!$C$3:$C$717)*1,المنصرف!$G$3:$G$717)</f>
        <v>0</v>
      </c>
      <c r="BG268" s="160">
        <f>SUMPRODUCT((BF$3=المنصرف!$E$3:$E$717)*1,('بيان العهد والتسويات'!$C268=المنصرف!$C$3:$C$717)*1,المنصرف!$J$3:$J$717)</f>
        <v>0</v>
      </c>
      <c r="BH268" s="160">
        <f>SUMPRODUCT((BH$3=المنصرف!$E$3:$E$717)*1,('بيان العهد والتسويات'!$C268=المنصرف!$C$3:$C$717)*1,المنصرف!$G$3:$G$717)</f>
        <v>0</v>
      </c>
      <c r="BI268" s="160">
        <f>SUMPRODUCT((BH$3=المنصرف!$E$3:$E$717)*1,('بيان العهد والتسويات'!$C268=المنصرف!$C$3:$C$717)*1,المنصرف!$J$3:$J$717)</f>
        <v>0</v>
      </c>
      <c r="BJ268" s="160">
        <f>SUMPRODUCT((BJ$3=المنصرف!$E$3:$E$717)*1,('بيان العهد والتسويات'!$C268=المنصرف!$C$3:$C$717)*1,المنصرف!$G$3:$G$717)</f>
        <v>0</v>
      </c>
      <c r="BK268" s="160">
        <f>SUMPRODUCT((BJ$3=المنصرف!$E$3:$E$717)*1,('بيان العهد والتسويات'!$C268=المنصرف!$C$3:$C$717)*1,المنصرف!$J$3:$J$717)</f>
        <v>0</v>
      </c>
      <c r="BL268" s="160">
        <f>SUMPRODUCT((BL$3=المنصرف!$E$3:$E$717)*1,('بيان العهد والتسويات'!$C268=المنصرف!$C$3:$C$717)*1,المنصرف!$G$3:$G$717)</f>
        <v>0</v>
      </c>
      <c r="BM268" s="160">
        <f>SUMPRODUCT((BL$3=المنصرف!$E$3:$E$717)*1,('بيان العهد والتسويات'!$C268=المنصرف!$C$3:$C$717)*1,المنصرف!$J$3:$J$717)</f>
        <v>0</v>
      </c>
      <c r="BN268" s="160">
        <f>SUMPRODUCT((BN$3=المنصرف!$E$3:$E$717)*1,('بيان العهد والتسويات'!$C268=المنصرف!$C$3:$C$717)*1,المنصرف!$G$3:$G$717)</f>
        <v>0</v>
      </c>
      <c r="BO268" s="160">
        <f>SUMPRODUCT((BN$3=المنصرف!$E$3:$E$717)*1,('بيان العهد والتسويات'!$C268=المنصرف!$C$3:$C$717)*1,المنصرف!$J$3:$J$717)</f>
        <v>0</v>
      </c>
      <c r="BP268" s="160">
        <f>SUMPRODUCT((BP$3=المنصرف!$E$3:$E$717)*1,('بيان العهد والتسويات'!$C268=المنصرف!$C$3:$C$717)*1,المنصرف!$G$3:$G$717)</f>
        <v>0</v>
      </c>
      <c r="BQ268" s="160">
        <f>SUMPRODUCT((BP$3=المنصرف!$E$3:$E$717)*1,('بيان العهد والتسويات'!$C268=المنصرف!$C$3:$C$717)*1,المنصرف!$J$3:$J$717)</f>
        <v>0</v>
      </c>
      <c r="BR268" s="160">
        <f>SUMPRODUCT((BR$3=المنصرف!$E$3:$E$717)*1,('بيان العهد والتسويات'!$C268=المنصرف!$C$3:$C$717)*1,المنصرف!$G$3:$G$717)</f>
        <v>0</v>
      </c>
      <c r="BS268" s="160">
        <f>SUMPRODUCT((BR$3=المنصرف!$E$3:$E$717)*1,('بيان العهد والتسويات'!$C268=المنصرف!$C$3:$C$717)*1,المنصرف!$J$3:$J$717)</f>
        <v>0</v>
      </c>
      <c r="BT268" s="160">
        <f>SUMPRODUCT((BT$3=المنصرف!$E$3:$E$717)*1,('بيان العهد والتسويات'!$C268=المنصرف!$C$3:$C$717)*1,المنصرف!$G$3:$G$717)</f>
        <v>0</v>
      </c>
      <c r="BU268" s="160">
        <f>SUMPRODUCT((BT$3=المنصرف!$E$3:$E$717)*1,('بيان العهد والتسويات'!$C268=المنصرف!$C$3:$C$717)*1,المنصرف!$J$3:$J$717)</f>
        <v>0</v>
      </c>
      <c r="BV268" s="160">
        <f>SUMPRODUCT((BV$3=المنصرف!$E$3:$E$717)*1,('بيان العهد والتسويات'!$C268=المنصرف!$C$3:$C$717)*1,المنصرف!$G$3:$G$717)</f>
        <v>0</v>
      </c>
      <c r="BW268" s="160">
        <f>SUMPRODUCT((BV$3=المنصرف!$E$3:$E$717)*1,('بيان العهد والتسويات'!$C268=المنصرف!$C$3:$C$717)*1,المنصرف!$J$3:$J$717)</f>
        <v>0</v>
      </c>
      <c r="BX268" s="160">
        <f>SUMPRODUCT((BX$3=المنصرف!$E$3:$E$717)*1,('بيان العهد والتسويات'!$C268=المنصرف!$C$3:$C$717)*1,المنصرف!$G$3:$G$717)</f>
        <v>0</v>
      </c>
      <c r="BY268" s="160">
        <f>SUMPRODUCT((BX$3=المنصرف!$E$3:$E$717)*1,('بيان العهد والتسويات'!$C268=المنصرف!$C$3:$C$717)*1,المنصرف!$J$3:$J$717)</f>
        <v>0</v>
      </c>
      <c r="BZ268" s="160">
        <f>SUMPRODUCT((BZ$3=المنصرف!$E$3:$E$717)*1,('بيان العهد والتسويات'!$C268=المنصرف!$C$3:$C$717)*1,المنصرف!$G$3:$G$717)</f>
        <v>0</v>
      </c>
      <c r="CA268" s="160">
        <f>SUMPRODUCT((BZ$3=المنصرف!$E$3:$E$717)*1,('بيان العهد والتسويات'!$C268=المنصرف!$C$3:$C$717)*1,المنصرف!$J$3:$J$717)</f>
        <v>0</v>
      </c>
      <c r="CB268" s="160">
        <f>SUMPRODUCT((CB$3=المنصرف!$E$3:$E$717)*1,('بيان العهد والتسويات'!$C268=المنصرف!$C$3:$C$717)*1,المنصرف!$G$3:$G$717)</f>
        <v>0</v>
      </c>
      <c r="CC268" s="160">
        <f>SUMPRODUCT((CB$3=المنصرف!$E$3:$E$717)*1,('بيان العهد والتسويات'!$C268=المنصرف!$C$3:$C$717)*1,المنصرف!$J$3:$J$717)</f>
        <v>0</v>
      </c>
      <c r="CD268" s="160">
        <f>SUMPRODUCT((CD$3=المنصرف!$E$3:$E$717)*1,('بيان العهد والتسويات'!$C268=المنصرف!$C$3:$C$717)*1,المنصرف!$G$3:$G$717)</f>
        <v>0</v>
      </c>
      <c r="CE268" s="160">
        <f>SUMPRODUCT((CD$3=المنصرف!$E$3:$E$717)*1,('بيان العهد والتسويات'!$C268=المنصرف!$C$3:$C$717)*1,المنصرف!$J$3:$J$717)</f>
        <v>0</v>
      </c>
      <c r="CF268" s="160">
        <f>SUMPRODUCT((CF$3=المنصرف!$E$3:$E$717)*1,('بيان العهد والتسويات'!$C268=المنصرف!$C$3:$C$717)*1,المنصرف!$G$3:$G$717)</f>
        <v>0</v>
      </c>
      <c r="CG268" s="160">
        <f>SUMPRODUCT((CF$3=المنصرف!$E$3:$E$717)*1,('بيان العهد والتسويات'!$C268=المنصرف!$C$3:$C$717)*1,المنصرف!$J$3:$J$717)</f>
        <v>0</v>
      </c>
      <c r="CH268" s="160">
        <f>SUMPRODUCT((CH$3=المنصرف!$E$3:$E$717)*1,('بيان العهد والتسويات'!$C268=المنصرف!$C$3:$C$717)*1,المنصرف!$G$3:$G$717)</f>
        <v>0</v>
      </c>
      <c r="CI268" s="160">
        <f>SUMPRODUCT((CH$3=المنصرف!$E$3:$E$717)*1,('بيان العهد والتسويات'!$C268=المنصرف!$C$3:$C$717)*1,المنصرف!$J$3:$J$717)</f>
        <v>0</v>
      </c>
      <c r="CJ268" s="160">
        <f>SUMPRODUCT((CJ$3=المنصرف!$E$3:$E$717)*1,('بيان العهد والتسويات'!$C268=المنصرف!$C$3:$C$717)*1,المنصرف!$G$3:$G$717)</f>
        <v>0</v>
      </c>
      <c r="CK268" s="160">
        <f>SUMPRODUCT((CJ$3=المنصرف!$E$3:$E$717)*1,('بيان العهد والتسويات'!$C268=المنصرف!$C$3:$C$717)*1,المنصرف!$J$3:$J$717)</f>
        <v>0</v>
      </c>
      <c r="CL268" s="160">
        <f>SUMPRODUCT((CL$3=المنصرف!$E$3:$E$717)*1,('بيان العهد والتسويات'!$C268=المنصرف!$C$3:$C$717)*1,المنصرف!$G$3:$G$717)</f>
        <v>0</v>
      </c>
      <c r="CM268" s="160">
        <f>SUMPRODUCT((CL$3=المنصرف!$E$3:$E$717)*1,('بيان العهد والتسويات'!$C268=المنصرف!$C$3:$C$717)*1,المنصرف!$J$3:$J$717)</f>
        <v>0</v>
      </c>
      <c r="CN268" s="160">
        <f>SUMPRODUCT((CN$3=المنصرف!$E$3:$E$717)*1,('بيان العهد والتسويات'!$C268=المنصرف!$C$3:$C$717)*1,المنصرف!$G$3:$G$717)</f>
        <v>0</v>
      </c>
      <c r="CO268" s="160">
        <f>SUMPRODUCT((CN$3=المنصرف!$E$3:$E$717)*1,('بيان العهد والتسويات'!$C268=المنصرف!$C$3:$C$717)*1,المنصرف!$J$3:$J$717)</f>
        <v>0</v>
      </c>
      <c r="CP268" s="160">
        <f>SUMPRODUCT((CP$3=المنصرف!$E$3:$E$717)*1,('بيان العهد والتسويات'!$C268=المنصرف!$C$3:$C$717)*1,المنصرف!$G$3:$G$717)</f>
        <v>0</v>
      </c>
      <c r="CQ268" s="160">
        <f>SUMPRODUCT((CP$3=المنصرف!$E$3:$E$717)*1,('بيان العهد والتسويات'!$C268=المنصرف!$C$3:$C$717)*1,المنصرف!$J$3:$J$717)</f>
        <v>0</v>
      </c>
      <c r="CR268" s="160">
        <f>SUMPRODUCT((CR$3=المنصرف!$E$3:$E$717)*1,('بيان العهد والتسويات'!$C268=المنصرف!$C$3:$C$717)*1,المنصرف!$G$3:$G$717)</f>
        <v>0</v>
      </c>
      <c r="CS268" s="160">
        <f>SUMPRODUCT((CR$3=المنصرف!$E$3:$E$717)*1,('بيان العهد والتسويات'!$C268=المنصرف!$C$3:$C$717)*1,المنصرف!$J$3:$J$717)</f>
        <v>0</v>
      </c>
      <c r="CT268" s="160">
        <f>SUMPRODUCT((CT$3=المنصرف!$E$3:$E$717)*1,('بيان العهد والتسويات'!$C268=المنصرف!$C$3:$C$717)*1,المنصرف!$G$3:$G$717)</f>
        <v>0</v>
      </c>
      <c r="CU268" s="160">
        <f>SUMPRODUCT((CT$3=المنصرف!$E$3:$E$717)*1,('بيان العهد والتسويات'!$C268=المنصرف!$C$3:$C$717)*1,المنصرف!$J$3:$J$717)</f>
        <v>0</v>
      </c>
      <c r="CV268" s="160">
        <f>SUMPRODUCT((CV$3=المنصرف!$E$3:$E$717)*1,('بيان العهد والتسويات'!$C268=المنصرف!$C$3:$C$717)*1,المنصرف!$G$3:$G$717)</f>
        <v>0</v>
      </c>
      <c r="CW268" s="160">
        <f>SUMPRODUCT((CV$3=المنصرف!$E$3:$E$717)*1,('بيان العهد والتسويات'!$C268=المنصرف!$C$3:$C$717)*1,المنصرف!$J$3:$J$717)</f>
        <v>0</v>
      </c>
      <c r="CX268" s="160">
        <f>SUMPRODUCT((CX$3=المنصرف!$E$3:$E$717)*1,('بيان العهد والتسويات'!$C268=المنصرف!$C$3:$C$717)*1,المنصرف!$G$3:$G$717)</f>
        <v>0</v>
      </c>
      <c r="CY268" s="160">
        <f>SUMPRODUCT((CX$3=المنصرف!$E$3:$E$717)*1,('بيان العهد والتسويات'!$C268=المنصرف!$C$3:$C$717)*1,المنصرف!$J$3:$J$717)</f>
        <v>0</v>
      </c>
      <c r="CZ268" s="160">
        <f>SUMPRODUCT((CZ$3=المنصرف!$E$3:$E$717)*1,('بيان العهد والتسويات'!$C268=المنصرف!$C$3:$C$717)*1,المنصرف!$G$3:$G$717)</f>
        <v>0</v>
      </c>
      <c r="DA268" s="160">
        <f>SUMPRODUCT((CZ$3=المنصرف!$E$3:$E$717)*1,('بيان العهد والتسويات'!$C268=المنصرف!$C$3:$C$717)*1,المنصرف!$J$3:$J$717)</f>
        <v>0</v>
      </c>
    </row>
    <row r="269" spans="3:105" ht="20.25" x14ac:dyDescent="0.15">
      <c r="C269" s="134">
        <v>46101</v>
      </c>
      <c r="D269" s="121">
        <f>SUMPRODUCT(($D$3=المنصرف!$E$3:$E$717)*1,('بيان العهد والتسويات'!$C269=المنصرف!$C$3:$C$717)*1,المنصرف!$G$3:$G$717)</f>
        <v>0</v>
      </c>
      <c r="E269" s="122">
        <f>SUMPRODUCT(($D$3=المنصرف!$E$3:$E$717)*1,('بيان العهد والتسويات'!$C269=المنصرف!$C$3:$C$717)*1,المنصرف!$J$3:$J$717)</f>
        <v>0</v>
      </c>
      <c r="F269" s="124">
        <f>SUMPRODUCT(($F$3=المنصرف!$E$3:$E$717)*1,('بيان العهد والتسويات'!$C269=المنصرف!$C$3:$C$717)*1,المنصرف!$G$3:$G$717)</f>
        <v>0</v>
      </c>
      <c r="G269" s="123">
        <f>SUMPRODUCT(($F$3=المنصرف!$E$3:$E$717)*1,('بيان العهد والتسويات'!$C269=المنصرف!$C$3:$C$717)*1,المنصرف!$J$3:$J$717)</f>
        <v>0</v>
      </c>
      <c r="H269" s="121">
        <f>SUMPRODUCT(($H$3=المنصرف!$E$3:$E$717)*1,('بيان العهد والتسويات'!$C269=المنصرف!$C$3:$C$717)*1,المنصرف!$G$3:$G$717)</f>
        <v>0</v>
      </c>
      <c r="I269" s="122">
        <f>SUMPRODUCT(($H$3=المنصرف!$E$3:$E$717)*1,('بيان العهد والتسويات'!$C269=المنصرف!$C$3:$C$717)*1,المنصرف!$J$3:$J$717)</f>
        <v>0</v>
      </c>
      <c r="J269" s="124">
        <f>SUMPRODUCT(($J$3=المنصرف!$E$3:$E$717)*1,('بيان العهد والتسويات'!$C269=المنصرف!$C$3:$C$717)*1,المنصرف!$G$3:$G$717)</f>
        <v>0</v>
      </c>
      <c r="K269" s="123">
        <f>SUMPRODUCT(($J$3=المنصرف!$E$3:$E$717)*1,('بيان العهد والتسويات'!$C269=المنصرف!$C$3:$C$717)*1,المنصرف!$J$3:$J$717)</f>
        <v>0</v>
      </c>
      <c r="L269" s="121">
        <f>SUMPRODUCT(($L$3=المنصرف!$E$3:$E$717)*1,('بيان العهد والتسويات'!$C269=المنصرف!$C$3:$C$717)*1,المنصرف!$G$3:$G$717)</f>
        <v>0</v>
      </c>
      <c r="M269" s="122">
        <f>SUMPRODUCT(($L$3=المنصرف!$E$3:$E$717)*1,('بيان العهد والتسويات'!$C269=المنصرف!$C$3:$C$717)*1,المنصرف!$J$3:$J$717)</f>
        <v>0</v>
      </c>
      <c r="N269" s="124">
        <f>SUMPRODUCT(($N$3=المنصرف!$E$3:$E$717)*1,('بيان العهد والتسويات'!$C269=المنصرف!$C$3:$C$717)*1,المنصرف!$G$3:$G$717)</f>
        <v>0</v>
      </c>
      <c r="O269" s="123">
        <f>SUMPRODUCT(($N$3=المنصرف!$E$3:$E$717)*1,('بيان العهد والتسويات'!$C269=المنصرف!$C$3:$C$717)*1,المنصرف!$J$3:$J$717)</f>
        <v>0</v>
      </c>
      <c r="P269" s="121">
        <f>SUMPRODUCT(($P$3=المنصرف!$E$3:$E$717)*1,('بيان العهد والتسويات'!$C269=المنصرف!$C$3:$C$717)*1,المنصرف!$G$3:$G$717)</f>
        <v>0</v>
      </c>
      <c r="Q269" s="122">
        <f>SUMPRODUCT(($P$3=المنصرف!$E$3:$E$717)*1,('بيان العهد والتسويات'!$C269=المنصرف!$C$3:$C$717)*1,المنصرف!$J$3:$J$717)</f>
        <v>0</v>
      </c>
      <c r="R269" s="124">
        <f>SUMPRODUCT(($R$3=المنصرف!$E$3:$E$717)*1,('بيان العهد والتسويات'!$C269=المنصرف!$C$3:$C$717)*1,المنصرف!$G$3:$G$717)</f>
        <v>0</v>
      </c>
      <c r="S269" s="123">
        <f>SUMPRODUCT(($R$3=المنصرف!$E$3:$E$717)*1,('بيان العهد والتسويات'!$C269=المنصرف!$C$3:$C$717)*1,المنصرف!$J$3:$J$717)</f>
        <v>0</v>
      </c>
      <c r="T269" s="121">
        <f>SUMPRODUCT(($T$3=المنصرف!$E$3:$E$717)*1,('بيان العهد والتسويات'!$C269=المنصرف!$C$3:$C$717)*1,المنصرف!$G$3:$G$717)</f>
        <v>0</v>
      </c>
      <c r="U269" s="122">
        <f>SUMPRODUCT(($T$3=المنصرف!$E$3:$E$717)*1,('بيان العهد والتسويات'!$C269=المنصرف!$C$3:$C$717)*1,المنصرف!$J$3:$J$717)</f>
        <v>0</v>
      </c>
      <c r="V269" s="124">
        <f>SUMPRODUCT(($V$3=المنصرف!$E$3:$E$717)*1,('بيان العهد والتسويات'!$C269=المنصرف!$C$3:$C$717)*1,المنصرف!$G$3:$G$717)</f>
        <v>0</v>
      </c>
      <c r="W269" s="123">
        <f>SUMPRODUCT(($V$3=المنصرف!$E$3:$E$717)*1,('بيان العهد والتسويات'!$C269=المنصرف!$C$3:$C$717)*1,المنصرف!$J$3:$J$717)</f>
        <v>0</v>
      </c>
      <c r="X269" s="121">
        <f>SUMPRODUCT(($X$3=المنصرف!$E$3:$E$717)*1,('بيان العهد والتسويات'!$C269=المنصرف!$C$3:$C$717)*1,المنصرف!$G$3:$G$717)</f>
        <v>0</v>
      </c>
      <c r="Y269" s="122">
        <f>SUMPRODUCT(($X$3=المنصرف!$E$3:$E$717)*1,('بيان العهد والتسويات'!$C269=المنصرف!$C$3:$C$717)*1,المنصرف!$J$3:$J$717)</f>
        <v>0</v>
      </c>
      <c r="Z269" s="124">
        <f>SUMPRODUCT(($Z$3=المنصرف!$E$3:$E$717)*1,('بيان العهد والتسويات'!$C269=المنصرف!$C$3:$C$717)*1,المنصرف!$G$3:$G$717)</f>
        <v>0</v>
      </c>
      <c r="AA269" s="123">
        <f>SUMPRODUCT(($Z$3=المنصرف!$E$3:$E$717)*1,('بيان العهد والتسويات'!$C269=المنصرف!$C$3:$C$717)*1,المنصرف!$J$3:$J$717)</f>
        <v>0</v>
      </c>
      <c r="AB269" s="121">
        <f>SUMPRODUCT(($AB$3=المنصرف!$E$3:$E$717)*1,('بيان العهد والتسويات'!$C269=المنصرف!$C$3:$C$717)*1,المنصرف!$G$3:$G$717)</f>
        <v>0</v>
      </c>
      <c r="AC269" s="122">
        <f>SUMPRODUCT(($AB$3=المنصرف!$E$3:$E$717)*1,('بيان العهد والتسويات'!$C269=المنصرف!$C$3:$C$717)*1,المنصرف!$J$3:$J$717)</f>
        <v>0</v>
      </c>
      <c r="AD269" s="124">
        <f>SUMPRODUCT(($AD$3=المنصرف!$E$3:$E$717)*1,('بيان العهد والتسويات'!$C269=المنصرف!$C$3:$C$717)*1,المنصرف!$G$3:$G$717)</f>
        <v>0</v>
      </c>
      <c r="AE269" s="123">
        <f>SUMPRODUCT(($AD$3=المنصرف!$E$3:$E$717)*1,('بيان العهد والتسويات'!$C269=المنصرف!$C$3:$C$717)*1,المنصرف!$J$3:$J$717)</f>
        <v>0</v>
      </c>
      <c r="AF269" s="121">
        <f>SUMPRODUCT(($AF$3=المنصرف!$E$3:$E$717)*1,('بيان العهد والتسويات'!$C269=المنصرف!$C$3:$C$717)*1,المنصرف!$G$3:$G$717)</f>
        <v>0</v>
      </c>
      <c r="AG269" s="122">
        <f>SUMPRODUCT(($AF$3=المنصرف!$E$3:$E$717)*1,('بيان العهد والتسويات'!$C269=المنصرف!$C$3:$C$717)*1,المنصرف!$J$3:$J$717)</f>
        <v>0</v>
      </c>
      <c r="AH269" s="124">
        <f>SUMPRODUCT(($AH$3=المنصرف!$E$3:$E$717)*1,('بيان العهد والتسويات'!$C269=المنصرف!$C$3:$C$717)*1,المنصرف!$G$3:$G$717)</f>
        <v>0</v>
      </c>
      <c r="AI269" s="123">
        <f>SUMPRODUCT(($AH$3=المنصرف!$E$3:$E$717)*1,('بيان العهد والتسويات'!$C269=المنصرف!$C$3:$C$717)*1,المنصرف!$J$3:$J$717)</f>
        <v>0</v>
      </c>
      <c r="AJ269" s="145">
        <f>SUMPRODUCT((AJ$3=المنصرف!$E$3:$E$717)*1,('بيان العهد والتسويات'!$C269=المنصرف!$C$3:$C$717)*1,المنصرف!$G$3:$G$717)</f>
        <v>0</v>
      </c>
      <c r="AK269" s="145">
        <f>SUMPRODUCT((AJ$3=المنصرف!$E$3:$E$717)*1,('بيان العهد والتسويات'!$C269=المنصرف!$C$3:$C$717)*1,المنصرف!$J$3:$J$717)</f>
        <v>0</v>
      </c>
      <c r="AL269" s="161">
        <f>SUMPRODUCT((AL$3=المنصرف!$E$3:$E$717)*1,('بيان العهد والتسويات'!$C269=المنصرف!$C$3:$C$717)*1,المنصرف!$G$3:$G$717)</f>
        <v>0</v>
      </c>
      <c r="AM269" s="161">
        <f>SUMPRODUCT((AL$3=المنصرف!$E$3:$E$717)*1,('بيان العهد والتسويات'!$C269=المنصرف!$C$3:$C$717)*1,المنصرف!$J$3:$J$717)</f>
        <v>0</v>
      </c>
      <c r="AN269" s="160">
        <f>SUMPRODUCT((AN$3=المنصرف!$E$3:$E$717)*1,('بيان العهد والتسويات'!$C269=المنصرف!$C$3:$C$717)*1,المنصرف!$G$3:$G$717)</f>
        <v>0</v>
      </c>
      <c r="AO269" s="160">
        <f>SUMPRODUCT((AN$3=المنصرف!$E$3:$E$717)*1,('بيان العهد والتسويات'!$C269=المنصرف!$C$3:$C$717)*1,المنصرف!$J$3:$J$717)</f>
        <v>0</v>
      </c>
      <c r="AP269" s="160">
        <f>SUMPRODUCT((AP$3=المنصرف!$E$3:$E$717)*1,('بيان العهد والتسويات'!$C269=المنصرف!$C$3:$C$717)*1,المنصرف!$G$3:$G$717)</f>
        <v>0</v>
      </c>
      <c r="AQ269" s="160">
        <f>SUMPRODUCT((AP$3=المنصرف!$E$3:$E$717)*1,('بيان العهد والتسويات'!$C269=المنصرف!$C$3:$C$717)*1,المنصرف!$J$3:$J$717)</f>
        <v>0</v>
      </c>
      <c r="AR269" s="160">
        <f>SUMPRODUCT((AR$3=المنصرف!$E$3:$E$717)*1,('بيان العهد والتسويات'!$C269=المنصرف!$C$3:$C$717)*1,المنصرف!$G$3:$G$717)</f>
        <v>0</v>
      </c>
      <c r="AS269" s="160">
        <f>SUMPRODUCT((AR$3=المنصرف!$E$3:$E$717)*1,('بيان العهد والتسويات'!$C269=المنصرف!$C$3:$C$717)*1,المنصرف!$J$3:$J$717)</f>
        <v>0</v>
      </c>
      <c r="AT269" s="160">
        <f>SUMPRODUCT((AT$3=المنصرف!$E$3:$E$717)*1,('بيان العهد والتسويات'!$C269=المنصرف!$C$3:$C$717)*1,المنصرف!$G$3:$G$717)</f>
        <v>0</v>
      </c>
      <c r="AU269" s="160">
        <f>SUMPRODUCT((AT$3=المنصرف!$E$3:$E$717)*1,('بيان العهد والتسويات'!$C269=المنصرف!$C$3:$C$717)*1,المنصرف!$J$3:$J$717)</f>
        <v>0</v>
      </c>
      <c r="AV269" s="160">
        <f>SUMPRODUCT((AV$3=المنصرف!$E$3:$E$717)*1,('بيان العهد والتسويات'!$C269=المنصرف!$C$3:$C$717)*1,المنصرف!$G$3:$G$717)</f>
        <v>0</v>
      </c>
      <c r="AW269" s="160">
        <f>SUMPRODUCT((AV$3=المنصرف!$E$3:$E$717)*1,('بيان العهد والتسويات'!$C269=المنصرف!$C$3:$C$717)*1,المنصرف!$J$3:$J$717)</f>
        <v>0</v>
      </c>
      <c r="AX269" s="160">
        <f>SUMPRODUCT((AX$3=المنصرف!$E$3:$E$717)*1,('بيان العهد والتسويات'!$C269=المنصرف!$C$3:$C$717)*1,المنصرف!$G$3:$G$717)</f>
        <v>0</v>
      </c>
      <c r="AY269" s="160">
        <f>SUMPRODUCT((AX$3=المنصرف!$E$3:$E$717)*1,('بيان العهد والتسويات'!$C269=المنصرف!$C$3:$C$717)*1,المنصرف!$J$3:$J$717)</f>
        <v>0</v>
      </c>
      <c r="AZ269" s="160">
        <f>SUMPRODUCT((AZ$3=المنصرف!$E$3:$E$717)*1,('بيان العهد والتسويات'!$C269=المنصرف!$C$3:$C$717)*1,المنصرف!$G$3:$G$717)</f>
        <v>0</v>
      </c>
      <c r="BA269" s="160">
        <f>SUMPRODUCT((AZ$3=المنصرف!$E$3:$E$717)*1,('بيان العهد والتسويات'!$C269=المنصرف!$C$3:$C$717)*1,المنصرف!$J$3:$J$717)</f>
        <v>0</v>
      </c>
      <c r="BB269" s="160">
        <f>SUMPRODUCT((BB$3=المنصرف!$E$3:$E$717)*1,('بيان العهد والتسويات'!$C269=المنصرف!$C$3:$C$717)*1,المنصرف!$G$3:$G$717)</f>
        <v>0</v>
      </c>
      <c r="BC269" s="160">
        <f>SUMPRODUCT((BB$3=المنصرف!$E$3:$E$717)*1,('بيان العهد والتسويات'!$C269=المنصرف!$C$3:$C$717)*1,المنصرف!$J$3:$J$717)</f>
        <v>0</v>
      </c>
      <c r="BD269" s="160">
        <f>SUMPRODUCT((BD$3=المنصرف!$E$3:$E$717)*1,('بيان العهد والتسويات'!$C269=المنصرف!$C$3:$C$717)*1,المنصرف!$G$3:$G$717)</f>
        <v>0</v>
      </c>
      <c r="BE269" s="160">
        <f>SUMPRODUCT((BD$3=المنصرف!$E$3:$E$717)*1,('بيان العهد والتسويات'!$C269=المنصرف!$C$3:$C$717)*1,المنصرف!$J$3:$J$717)</f>
        <v>0</v>
      </c>
      <c r="BF269" s="160">
        <f>SUMPRODUCT((BF$3=المنصرف!$E$3:$E$717)*1,('بيان العهد والتسويات'!$C269=المنصرف!$C$3:$C$717)*1,المنصرف!$G$3:$G$717)</f>
        <v>0</v>
      </c>
      <c r="BG269" s="160">
        <f>SUMPRODUCT((BF$3=المنصرف!$E$3:$E$717)*1,('بيان العهد والتسويات'!$C269=المنصرف!$C$3:$C$717)*1,المنصرف!$J$3:$J$717)</f>
        <v>0</v>
      </c>
      <c r="BH269" s="160">
        <f>SUMPRODUCT((BH$3=المنصرف!$E$3:$E$717)*1,('بيان العهد والتسويات'!$C269=المنصرف!$C$3:$C$717)*1,المنصرف!$G$3:$G$717)</f>
        <v>0</v>
      </c>
      <c r="BI269" s="160">
        <f>SUMPRODUCT((BH$3=المنصرف!$E$3:$E$717)*1,('بيان العهد والتسويات'!$C269=المنصرف!$C$3:$C$717)*1,المنصرف!$J$3:$J$717)</f>
        <v>0</v>
      </c>
      <c r="BJ269" s="160">
        <f>SUMPRODUCT((BJ$3=المنصرف!$E$3:$E$717)*1,('بيان العهد والتسويات'!$C269=المنصرف!$C$3:$C$717)*1,المنصرف!$G$3:$G$717)</f>
        <v>0</v>
      </c>
      <c r="BK269" s="160">
        <f>SUMPRODUCT((BJ$3=المنصرف!$E$3:$E$717)*1,('بيان العهد والتسويات'!$C269=المنصرف!$C$3:$C$717)*1,المنصرف!$J$3:$J$717)</f>
        <v>0</v>
      </c>
      <c r="BL269" s="160">
        <f>SUMPRODUCT((BL$3=المنصرف!$E$3:$E$717)*1,('بيان العهد والتسويات'!$C269=المنصرف!$C$3:$C$717)*1,المنصرف!$G$3:$G$717)</f>
        <v>0</v>
      </c>
      <c r="BM269" s="160">
        <f>SUMPRODUCT((BL$3=المنصرف!$E$3:$E$717)*1,('بيان العهد والتسويات'!$C269=المنصرف!$C$3:$C$717)*1,المنصرف!$J$3:$J$717)</f>
        <v>0</v>
      </c>
      <c r="BN269" s="160">
        <f>SUMPRODUCT((BN$3=المنصرف!$E$3:$E$717)*1,('بيان العهد والتسويات'!$C269=المنصرف!$C$3:$C$717)*1,المنصرف!$G$3:$G$717)</f>
        <v>0</v>
      </c>
      <c r="BO269" s="160">
        <f>SUMPRODUCT((BN$3=المنصرف!$E$3:$E$717)*1,('بيان العهد والتسويات'!$C269=المنصرف!$C$3:$C$717)*1,المنصرف!$J$3:$J$717)</f>
        <v>0</v>
      </c>
      <c r="BP269" s="160">
        <f>SUMPRODUCT((BP$3=المنصرف!$E$3:$E$717)*1,('بيان العهد والتسويات'!$C269=المنصرف!$C$3:$C$717)*1,المنصرف!$G$3:$G$717)</f>
        <v>0</v>
      </c>
      <c r="BQ269" s="160">
        <f>SUMPRODUCT((BP$3=المنصرف!$E$3:$E$717)*1,('بيان العهد والتسويات'!$C269=المنصرف!$C$3:$C$717)*1,المنصرف!$J$3:$J$717)</f>
        <v>0</v>
      </c>
      <c r="BR269" s="160">
        <f>SUMPRODUCT((BR$3=المنصرف!$E$3:$E$717)*1,('بيان العهد والتسويات'!$C269=المنصرف!$C$3:$C$717)*1,المنصرف!$G$3:$G$717)</f>
        <v>0</v>
      </c>
      <c r="BS269" s="160">
        <f>SUMPRODUCT((BR$3=المنصرف!$E$3:$E$717)*1,('بيان العهد والتسويات'!$C269=المنصرف!$C$3:$C$717)*1,المنصرف!$J$3:$J$717)</f>
        <v>0</v>
      </c>
      <c r="BT269" s="160">
        <f>SUMPRODUCT((BT$3=المنصرف!$E$3:$E$717)*1,('بيان العهد والتسويات'!$C269=المنصرف!$C$3:$C$717)*1,المنصرف!$G$3:$G$717)</f>
        <v>0</v>
      </c>
      <c r="BU269" s="160">
        <f>SUMPRODUCT((BT$3=المنصرف!$E$3:$E$717)*1,('بيان العهد والتسويات'!$C269=المنصرف!$C$3:$C$717)*1,المنصرف!$J$3:$J$717)</f>
        <v>0</v>
      </c>
      <c r="BV269" s="160">
        <f>SUMPRODUCT((BV$3=المنصرف!$E$3:$E$717)*1,('بيان العهد والتسويات'!$C269=المنصرف!$C$3:$C$717)*1,المنصرف!$G$3:$G$717)</f>
        <v>0</v>
      </c>
      <c r="BW269" s="160">
        <f>SUMPRODUCT((BV$3=المنصرف!$E$3:$E$717)*1,('بيان العهد والتسويات'!$C269=المنصرف!$C$3:$C$717)*1,المنصرف!$J$3:$J$717)</f>
        <v>0</v>
      </c>
      <c r="BX269" s="160">
        <f>SUMPRODUCT((BX$3=المنصرف!$E$3:$E$717)*1,('بيان العهد والتسويات'!$C269=المنصرف!$C$3:$C$717)*1,المنصرف!$G$3:$G$717)</f>
        <v>0</v>
      </c>
      <c r="BY269" s="160">
        <f>SUMPRODUCT((BX$3=المنصرف!$E$3:$E$717)*1,('بيان العهد والتسويات'!$C269=المنصرف!$C$3:$C$717)*1,المنصرف!$J$3:$J$717)</f>
        <v>0</v>
      </c>
      <c r="BZ269" s="160">
        <f>SUMPRODUCT((BZ$3=المنصرف!$E$3:$E$717)*1,('بيان العهد والتسويات'!$C269=المنصرف!$C$3:$C$717)*1,المنصرف!$G$3:$G$717)</f>
        <v>0</v>
      </c>
      <c r="CA269" s="160">
        <f>SUMPRODUCT((BZ$3=المنصرف!$E$3:$E$717)*1,('بيان العهد والتسويات'!$C269=المنصرف!$C$3:$C$717)*1,المنصرف!$J$3:$J$717)</f>
        <v>0</v>
      </c>
      <c r="CB269" s="160">
        <f>SUMPRODUCT((CB$3=المنصرف!$E$3:$E$717)*1,('بيان العهد والتسويات'!$C269=المنصرف!$C$3:$C$717)*1,المنصرف!$G$3:$G$717)</f>
        <v>0</v>
      </c>
      <c r="CC269" s="160">
        <f>SUMPRODUCT((CB$3=المنصرف!$E$3:$E$717)*1,('بيان العهد والتسويات'!$C269=المنصرف!$C$3:$C$717)*1,المنصرف!$J$3:$J$717)</f>
        <v>0</v>
      </c>
      <c r="CD269" s="160">
        <f>SUMPRODUCT((CD$3=المنصرف!$E$3:$E$717)*1,('بيان العهد والتسويات'!$C269=المنصرف!$C$3:$C$717)*1,المنصرف!$G$3:$G$717)</f>
        <v>0</v>
      </c>
      <c r="CE269" s="160">
        <f>SUMPRODUCT((CD$3=المنصرف!$E$3:$E$717)*1,('بيان العهد والتسويات'!$C269=المنصرف!$C$3:$C$717)*1,المنصرف!$J$3:$J$717)</f>
        <v>0</v>
      </c>
      <c r="CF269" s="160">
        <f>SUMPRODUCT((CF$3=المنصرف!$E$3:$E$717)*1,('بيان العهد والتسويات'!$C269=المنصرف!$C$3:$C$717)*1,المنصرف!$G$3:$G$717)</f>
        <v>0</v>
      </c>
      <c r="CG269" s="160">
        <f>SUMPRODUCT((CF$3=المنصرف!$E$3:$E$717)*1,('بيان العهد والتسويات'!$C269=المنصرف!$C$3:$C$717)*1,المنصرف!$J$3:$J$717)</f>
        <v>0</v>
      </c>
      <c r="CH269" s="160">
        <f>SUMPRODUCT((CH$3=المنصرف!$E$3:$E$717)*1,('بيان العهد والتسويات'!$C269=المنصرف!$C$3:$C$717)*1,المنصرف!$G$3:$G$717)</f>
        <v>0</v>
      </c>
      <c r="CI269" s="160">
        <f>SUMPRODUCT((CH$3=المنصرف!$E$3:$E$717)*1,('بيان العهد والتسويات'!$C269=المنصرف!$C$3:$C$717)*1,المنصرف!$J$3:$J$717)</f>
        <v>0</v>
      </c>
      <c r="CJ269" s="160">
        <f>SUMPRODUCT((CJ$3=المنصرف!$E$3:$E$717)*1,('بيان العهد والتسويات'!$C269=المنصرف!$C$3:$C$717)*1,المنصرف!$G$3:$G$717)</f>
        <v>0</v>
      </c>
      <c r="CK269" s="160">
        <f>SUMPRODUCT((CJ$3=المنصرف!$E$3:$E$717)*1,('بيان العهد والتسويات'!$C269=المنصرف!$C$3:$C$717)*1,المنصرف!$J$3:$J$717)</f>
        <v>0</v>
      </c>
      <c r="CL269" s="160">
        <f>SUMPRODUCT((CL$3=المنصرف!$E$3:$E$717)*1,('بيان العهد والتسويات'!$C269=المنصرف!$C$3:$C$717)*1,المنصرف!$G$3:$G$717)</f>
        <v>0</v>
      </c>
      <c r="CM269" s="160">
        <f>SUMPRODUCT((CL$3=المنصرف!$E$3:$E$717)*1,('بيان العهد والتسويات'!$C269=المنصرف!$C$3:$C$717)*1,المنصرف!$J$3:$J$717)</f>
        <v>0</v>
      </c>
      <c r="CN269" s="160">
        <f>SUMPRODUCT((CN$3=المنصرف!$E$3:$E$717)*1,('بيان العهد والتسويات'!$C269=المنصرف!$C$3:$C$717)*1,المنصرف!$G$3:$G$717)</f>
        <v>0</v>
      </c>
      <c r="CO269" s="160">
        <f>SUMPRODUCT((CN$3=المنصرف!$E$3:$E$717)*1,('بيان العهد والتسويات'!$C269=المنصرف!$C$3:$C$717)*1,المنصرف!$J$3:$J$717)</f>
        <v>0</v>
      </c>
      <c r="CP269" s="160">
        <f>SUMPRODUCT((CP$3=المنصرف!$E$3:$E$717)*1,('بيان العهد والتسويات'!$C269=المنصرف!$C$3:$C$717)*1,المنصرف!$G$3:$G$717)</f>
        <v>0</v>
      </c>
      <c r="CQ269" s="160">
        <f>SUMPRODUCT((CP$3=المنصرف!$E$3:$E$717)*1,('بيان العهد والتسويات'!$C269=المنصرف!$C$3:$C$717)*1,المنصرف!$J$3:$J$717)</f>
        <v>0</v>
      </c>
      <c r="CR269" s="160">
        <f>SUMPRODUCT((CR$3=المنصرف!$E$3:$E$717)*1,('بيان العهد والتسويات'!$C269=المنصرف!$C$3:$C$717)*1,المنصرف!$G$3:$G$717)</f>
        <v>0</v>
      </c>
      <c r="CS269" s="160">
        <f>SUMPRODUCT((CR$3=المنصرف!$E$3:$E$717)*1,('بيان العهد والتسويات'!$C269=المنصرف!$C$3:$C$717)*1,المنصرف!$J$3:$J$717)</f>
        <v>0</v>
      </c>
      <c r="CT269" s="160">
        <f>SUMPRODUCT((CT$3=المنصرف!$E$3:$E$717)*1,('بيان العهد والتسويات'!$C269=المنصرف!$C$3:$C$717)*1,المنصرف!$G$3:$G$717)</f>
        <v>0</v>
      </c>
      <c r="CU269" s="160">
        <f>SUMPRODUCT((CT$3=المنصرف!$E$3:$E$717)*1,('بيان العهد والتسويات'!$C269=المنصرف!$C$3:$C$717)*1,المنصرف!$J$3:$J$717)</f>
        <v>0</v>
      </c>
      <c r="CV269" s="160">
        <f>SUMPRODUCT((CV$3=المنصرف!$E$3:$E$717)*1,('بيان العهد والتسويات'!$C269=المنصرف!$C$3:$C$717)*1,المنصرف!$G$3:$G$717)</f>
        <v>0</v>
      </c>
      <c r="CW269" s="160">
        <f>SUMPRODUCT((CV$3=المنصرف!$E$3:$E$717)*1,('بيان العهد والتسويات'!$C269=المنصرف!$C$3:$C$717)*1,المنصرف!$J$3:$J$717)</f>
        <v>0</v>
      </c>
      <c r="CX269" s="160">
        <f>SUMPRODUCT((CX$3=المنصرف!$E$3:$E$717)*1,('بيان العهد والتسويات'!$C269=المنصرف!$C$3:$C$717)*1,المنصرف!$G$3:$G$717)</f>
        <v>0</v>
      </c>
      <c r="CY269" s="160">
        <f>SUMPRODUCT((CX$3=المنصرف!$E$3:$E$717)*1,('بيان العهد والتسويات'!$C269=المنصرف!$C$3:$C$717)*1,المنصرف!$J$3:$J$717)</f>
        <v>0</v>
      </c>
      <c r="CZ269" s="160">
        <f>SUMPRODUCT((CZ$3=المنصرف!$E$3:$E$717)*1,('بيان العهد والتسويات'!$C269=المنصرف!$C$3:$C$717)*1,المنصرف!$G$3:$G$717)</f>
        <v>0</v>
      </c>
      <c r="DA269" s="160">
        <f>SUMPRODUCT((CZ$3=المنصرف!$E$3:$E$717)*1,('بيان العهد والتسويات'!$C269=المنصرف!$C$3:$C$717)*1,المنصرف!$J$3:$J$717)</f>
        <v>0</v>
      </c>
    </row>
    <row r="270" spans="3:105" ht="20.25" x14ac:dyDescent="0.15">
      <c r="C270" s="134">
        <v>46102</v>
      </c>
      <c r="D270" s="121">
        <f>SUMPRODUCT(($D$3=المنصرف!$E$3:$E$717)*1,('بيان العهد والتسويات'!$C270=المنصرف!$C$3:$C$717)*1,المنصرف!$G$3:$G$717)</f>
        <v>0</v>
      </c>
      <c r="E270" s="122">
        <f>SUMPRODUCT(($D$3=المنصرف!$E$3:$E$717)*1,('بيان العهد والتسويات'!$C270=المنصرف!$C$3:$C$717)*1,المنصرف!$J$3:$J$717)</f>
        <v>0</v>
      </c>
      <c r="F270" s="124">
        <f>SUMPRODUCT(($F$3=المنصرف!$E$3:$E$717)*1,('بيان العهد والتسويات'!$C270=المنصرف!$C$3:$C$717)*1,المنصرف!$G$3:$G$717)</f>
        <v>0</v>
      </c>
      <c r="G270" s="123">
        <f>SUMPRODUCT(($F$3=المنصرف!$E$3:$E$717)*1,('بيان العهد والتسويات'!$C270=المنصرف!$C$3:$C$717)*1,المنصرف!$J$3:$J$717)</f>
        <v>0</v>
      </c>
      <c r="H270" s="121">
        <f>SUMPRODUCT(($H$3=المنصرف!$E$3:$E$717)*1,('بيان العهد والتسويات'!$C270=المنصرف!$C$3:$C$717)*1,المنصرف!$G$3:$G$717)</f>
        <v>0</v>
      </c>
      <c r="I270" s="122">
        <f>SUMPRODUCT(($H$3=المنصرف!$E$3:$E$717)*1,('بيان العهد والتسويات'!$C270=المنصرف!$C$3:$C$717)*1,المنصرف!$J$3:$J$717)</f>
        <v>0</v>
      </c>
      <c r="J270" s="124">
        <f>SUMPRODUCT(($J$3=المنصرف!$E$3:$E$717)*1,('بيان العهد والتسويات'!$C270=المنصرف!$C$3:$C$717)*1,المنصرف!$G$3:$G$717)</f>
        <v>0</v>
      </c>
      <c r="K270" s="123">
        <f>SUMPRODUCT(($J$3=المنصرف!$E$3:$E$717)*1,('بيان العهد والتسويات'!$C270=المنصرف!$C$3:$C$717)*1,المنصرف!$J$3:$J$717)</f>
        <v>0</v>
      </c>
      <c r="L270" s="121">
        <f>SUMPRODUCT(($L$3=المنصرف!$E$3:$E$717)*1,('بيان العهد والتسويات'!$C270=المنصرف!$C$3:$C$717)*1,المنصرف!$G$3:$G$717)</f>
        <v>0</v>
      </c>
      <c r="M270" s="122">
        <f>SUMPRODUCT(($L$3=المنصرف!$E$3:$E$717)*1,('بيان العهد والتسويات'!$C270=المنصرف!$C$3:$C$717)*1,المنصرف!$J$3:$J$717)</f>
        <v>0</v>
      </c>
      <c r="N270" s="124">
        <f>SUMPRODUCT(($N$3=المنصرف!$E$3:$E$717)*1,('بيان العهد والتسويات'!$C270=المنصرف!$C$3:$C$717)*1,المنصرف!$G$3:$G$717)</f>
        <v>0</v>
      </c>
      <c r="O270" s="123">
        <f>SUMPRODUCT(($N$3=المنصرف!$E$3:$E$717)*1,('بيان العهد والتسويات'!$C270=المنصرف!$C$3:$C$717)*1,المنصرف!$J$3:$J$717)</f>
        <v>0</v>
      </c>
      <c r="P270" s="121">
        <f>SUMPRODUCT(($P$3=المنصرف!$E$3:$E$717)*1,('بيان العهد والتسويات'!$C270=المنصرف!$C$3:$C$717)*1,المنصرف!$G$3:$G$717)</f>
        <v>0</v>
      </c>
      <c r="Q270" s="122">
        <f>SUMPRODUCT(($P$3=المنصرف!$E$3:$E$717)*1,('بيان العهد والتسويات'!$C270=المنصرف!$C$3:$C$717)*1,المنصرف!$J$3:$J$717)</f>
        <v>0</v>
      </c>
      <c r="R270" s="124">
        <f>SUMPRODUCT(($R$3=المنصرف!$E$3:$E$717)*1,('بيان العهد والتسويات'!$C270=المنصرف!$C$3:$C$717)*1,المنصرف!$G$3:$G$717)</f>
        <v>0</v>
      </c>
      <c r="S270" s="123">
        <f>SUMPRODUCT(($R$3=المنصرف!$E$3:$E$717)*1,('بيان العهد والتسويات'!$C270=المنصرف!$C$3:$C$717)*1,المنصرف!$J$3:$J$717)</f>
        <v>0</v>
      </c>
      <c r="T270" s="121">
        <f>SUMPRODUCT(($T$3=المنصرف!$E$3:$E$717)*1,('بيان العهد والتسويات'!$C270=المنصرف!$C$3:$C$717)*1,المنصرف!$G$3:$G$717)</f>
        <v>0</v>
      </c>
      <c r="U270" s="122">
        <f>SUMPRODUCT(($T$3=المنصرف!$E$3:$E$717)*1,('بيان العهد والتسويات'!$C270=المنصرف!$C$3:$C$717)*1,المنصرف!$J$3:$J$717)</f>
        <v>0</v>
      </c>
      <c r="V270" s="124">
        <f>SUMPRODUCT(($V$3=المنصرف!$E$3:$E$717)*1,('بيان العهد والتسويات'!$C270=المنصرف!$C$3:$C$717)*1,المنصرف!$G$3:$G$717)</f>
        <v>0</v>
      </c>
      <c r="W270" s="123">
        <f>SUMPRODUCT(($V$3=المنصرف!$E$3:$E$717)*1,('بيان العهد والتسويات'!$C270=المنصرف!$C$3:$C$717)*1,المنصرف!$J$3:$J$717)</f>
        <v>0</v>
      </c>
      <c r="X270" s="121">
        <f>SUMPRODUCT(($X$3=المنصرف!$E$3:$E$717)*1,('بيان العهد والتسويات'!$C270=المنصرف!$C$3:$C$717)*1,المنصرف!$G$3:$G$717)</f>
        <v>0</v>
      </c>
      <c r="Y270" s="122">
        <f>SUMPRODUCT(($X$3=المنصرف!$E$3:$E$717)*1,('بيان العهد والتسويات'!$C270=المنصرف!$C$3:$C$717)*1,المنصرف!$J$3:$J$717)</f>
        <v>0</v>
      </c>
      <c r="Z270" s="124">
        <f>SUMPRODUCT(($Z$3=المنصرف!$E$3:$E$717)*1,('بيان العهد والتسويات'!$C270=المنصرف!$C$3:$C$717)*1,المنصرف!$G$3:$G$717)</f>
        <v>0</v>
      </c>
      <c r="AA270" s="123">
        <f>SUMPRODUCT(($Z$3=المنصرف!$E$3:$E$717)*1,('بيان العهد والتسويات'!$C270=المنصرف!$C$3:$C$717)*1,المنصرف!$J$3:$J$717)</f>
        <v>0</v>
      </c>
      <c r="AB270" s="121">
        <f>SUMPRODUCT(($AB$3=المنصرف!$E$3:$E$717)*1,('بيان العهد والتسويات'!$C270=المنصرف!$C$3:$C$717)*1,المنصرف!$G$3:$G$717)</f>
        <v>0</v>
      </c>
      <c r="AC270" s="122">
        <f>SUMPRODUCT(($AB$3=المنصرف!$E$3:$E$717)*1,('بيان العهد والتسويات'!$C270=المنصرف!$C$3:$C$717)*1,المنصرف!$J$3:$J$717)</f>
        <v>0</v>
      </c>
      <c r="AD270" s="124">
        <f>SUMPRODUCT(($AD$3=المنصرف!$E$3:$E$717)*1,('بيان العهد والتسويات'!$C270=المنصرف!$C$3:$C$717)*1,المنصرف!$G$3:$G$717)</f>
        <v>0</v>
      </c>
      <c r="AE270" s="123">
        <f>SUMPRODUCT(($AD$3=المنصرف!$E$3:$E$717)*1,('بيان العهد والتسويات'!$C270=المنصرف!$C$3:$C$717)*1,المنصرف!$J$3:$J$717)</f>
        <v>0</v>
      </c>
      <c r="AF270" s="121">
        <f>SUMPRODUCT(($AF$3=المنصرف!$E$3:$E$717)*1,('بيان العهد والتسويات'!$C270=المنصرف!$C$3:$C$717)*1,المنصرف!$G$3:$G$717)</f>
        <v>0</v>
      </c>
      <c r="AG270" s="122">
        <f>SUMPRODUCT(($AF$3=المنصرف!$E$3:$E$717)*1,('بيان العهد والتسويات'!$C270=المنصرف!$C$3:$C$717)*1,المنصرف!$J$3:$J$717)</f>
        <v>0</v>
      </c>
      <c r="AH270" s="124">
        <f>SUMPRODUCT(($AH$3=المنصرف!$E$3:$E$717)*1,('بيان العهد والتسويات'!$C270=المنصرف!$C$3:$C$717)*1,المنصرف!$G$3:$G$717)</f>
        <v>0</v>
      </c>
      <c r="AI270" s="123">
        <f>SUMPRODUCT(($AH$3=المنصرف!$E$3:$E$717)*1,('بيان العهد والتسويات'!$C270=المنصرف!$C$3:$C$717)*1,المنصرف!$J$3:$J$717)</f>
        <v>0</v>
      </c>
      <c r="AJ270" s="145">
        <f>SUMPRODUCT((AJ$3=المنصرف!$E$3:$E$717)*1,('بيان العهد والتسويات'!$C270=المنصرف!$C$3:$C$717)*1,المنصرف!$G$3:$G$717)</f>
        <v>0</v>
      </c>
      <c r="AK270" s="145">
        <f>SUMPRODUCT((AJ$3=المنصرف!$E$3:$E$717)*1,('بيان العهد والتسويات'!$C270=المنصرف!$C$3:$C$717)*1,المنصرف!$J$3:$J$717)</f>
        <v>0</v>
      </c>
      <c r="AL270" s="161">
        <f>SUMPRODUCT((AL$3=المنصرف!$E$3:$E$717)*1,('بيان العهد والتسويات'!$C270=المنصرف!$C$3:$C$717)*1,المنصرف!$G$3:$G$717)</f>
        <v>0</v>
      </c>
      <c r="AM270" s="161">
        <f>SUMPRODUCT((AL$3=المنصرف!$E$3:$E$717)*1,('بيان العهد والتسويات'!$C270=المنصرف!$C$3:$C$717)*1,المنصرف!$J$3:$J$717)</f>
        <v>0</v>
      </c>
      <c r="AN270" s="160">
        <f>SUMPRODUCT((AN$3=المنصرف!$E$3:$E$717)*1,('بيان العهد والتسويات'!$C270=المنصرف!$C$3:$C$717)*1,المنصرف!$G$3:$G$717)</f>
        <v>0</v>
      </c>
      <c r="AO270" s="160">
        <f>SUMPRODUCT((AN$3=المنصرف!$E$3:$E$717)*1,('بيان العهد والتسويات'!$C270=المنصرف!$C$3:$C$717)*1,المنصرف!$J$3:$J$717)</f>
        <v>0</v>
      </c>
      <c r="AP270" s="160">
        <f>SUMPRODUCT((AP$3=المنصرف!$E$3:$E$717)*1,('بيان العهد والتسويات'!$C270=المنصرف!$C$3:$C$717)*1,المنصرف!$G$3:$G$717)</f>
        <v>0</v>
      </c>
      <c r="AQ270" s="160">
        <f>SUMPRODUCT((AP$3=المنصرف!$E$3:$E$717)*1,('بيان العهد والتسويات'!$C270=المنصرف!$C$3:$C$717)*1,المنصرف!$J$3:$J$717)</f>
        <v>0</v>
      </c>
      <c r="AR270" s="160">
        <f>SUMPRODUCT((AR$3=المنصرف!$E$3:$E$717)*1,('بيان العهد والتسويات'!$C270=المنصرف!$C$3:$C$717)*1,المنصرف!$G$3:$G$717)</f>
        <v>0</v>
      </c>
      <c r="AS270" s="160">
        <f>SUMPRODUCT((AR$3=المنصرف!$E$3:$E$717)*1,('بيان العهد والتسويات'!$C270=المنصرف!$C$3:$C$717)*1,المنصرف!$J$3:$J$717)</f>
        <v>0</v>
      </c>
      <c r="AT270" s="160">
        <f>SUMPRODUCT((AT$3=المنصرف!$E$3:$E$717)*1,('بيان العهد والتسويات'!$C270=المنصرف!$C$3:$C$717)*1,المنصرف!$G$3:$G$717)</f>
        <v>0</v>
      </c>
      <c r="AU270" s="160">
        <f>SUMPRODUCT((AT$3=المنصرف!$E$3:$E$717)*1,('بيان العهد والتسويات'!$C270=المنصرف!$C$3:$C$717)*1,المنصرف!$J$3:$J$717)</f>
        <v>0</v>
      </c>
      <c r="AV270" s="160">
        <f>SUMPRODUCT((AV$3=المنصرف!$E$3:$E$717)*1,('بيان العهد والتسويات'!$C270=المنصرف!$C$3:$C$717)*1,المنصرف!$G$3:$G$717)</f>
        <v>0</v>
      </c>
      <c r="AW270" s="160">
        <f>SUMPRODUCT((AV$3=المنصرف!$E$3:$E$717)*1,('بيان العهد والتسويات'!$C270=المنصرف!$C$3:$C$717)*1,المنصرف!$J$3:$J$717)</f>
        <v>0</v>
      </c>
      <c r="AX270" s="160">
        <f>SUMPRODUCT((AX$3=المنصرف!$E$3:$E$717)*1,('بيان العهد والتسويات'!$C270=المنصرف!$C$3:$C$717)*1,المنصرف!$G$3:$G$717)</f>
        <v>0</v>
      </c>
      <c r="AY270" s="160">
        <f>SUMPRODUCT((AX$3=المنصرف!$E$3:$E$717)*1,('بيان العهد والتسويات'!$C270=المنصرف!$C$3:$C$717)*1,المنصرف!$J$3:$J$717)</f>
        <v>0</v>
      </c>
      <c r="AZ270" s="160">
        <f>SUMPRODUCT((AZ$3=المنصرف!$E$3:$E$717)*1,('بيان العهد والتسويات'!$C270=المنصرف!$C$3:$C$717)*1,المنصرف!$G$3:$G$717)</f>
        <v>0</v>
      </c>
      <c r="BA270" s="160">
        <f>SUMPRODUCT((AZ$3=المنصرف!$E$3:$E$717)*1,('بيان العهد والتسويات'!$C270=المنصرف!$C$3:$C$717)*1,المنصرف!$J$3:$J$717)</f>
        <v>0</v>
      </c>
      <c r="BB270" s="160">
        <f>SUMPRODUCT((BB$3=المنصرف!$E$3:$E$717)*1,('بيان العهد والتسويات'!$C270=المنصرف!$C$3:$C$717)*1,المنصرف!$G$3:$G$717)</f>
        <v>0</v>
      </c>
      <c r="BC270" s="160">
        <f>SUMPRODUCT((BB$3=المنصرف!$E$3:$E$717)*1,('بيان العهد والتسويات'!$C270=المنصرف!$C$3:$C$717)*1,المنصرف!$J$3:$J$717)</f>
        <v>0</v>
      </c>
      <c r="BD270" s="160">
        <f>SUMPRODUCT((BD$3=المنصرف!$E$3:$E$717)*1,('بيان العهد والتسويات'!$C270=المنصرف!$C$3:$C$717)*1,المنصرف!$G$3:$G$717)</f>
        <v>0</v>
      </c>
      <c r="BE270" s="160">
        <f>SUMPRODUCT((BD$3=المنصرف!$E$3:$E$717)*1,('بيان العهد والتسويات'!$C270=المنصرف!$C$3:$C$717)*1,المنصرف!$J$3:$J$717)</f>
        <v>0</v>
      </c>
      <c r="BF270" s="160">
        <f>SUMPRODUCT((BF$3=المنصرف!$E$3:$E$717)*1,('بيان العهد والتسويات'!$C270=المنصرف!$C$3:$C$717)*1,المنصرف!$G$3:$G$717)</f>
        <v>0</v>
      </c>
      <c r="BG270" s="160">
        <f>SUMPRODUCT((BF$3=المنصرف!$E$3:$E$717)*1,('بيان العهد والتسويات'!$C270=المنصرف!$C$3:$C$717)*1,المنصرف!$J$3:$J$717)</f>
        <v>0</v>
      </c>
      <c r="BH270" s="160">
        <f>SUMPRODUCT((BH$3=المنصرف!$E$3:$E$717)*1,('بيان العهد والتسويات'!$C270=المنصرف!$C$3:$C$717)*1,المنصرف!$G$3:$G$717)</f>
        <v>0</v>
      </c>
      <c r="BI270" s="160">
        <f>SUMPRODUCT((BH$3=المنصرف!$E$3:$E$717)*1,('بيان العهد والتسويات'!$C270=المنصرف!$C$3:$C$717)*1,المنصرف!$J$3:$J$717)</f>
        <v>0</v>
      </c>
      <c r="BJ270" s="160">
        <f>SUMPRODUCT((BJ$3=المنصرف!$E$3:$E$717)*1,('بيان العهد والتسويات'!$C270=المنصرف!$C$3:$C$717)*1,المنصرف!$G$3:$G$717)</f>
        <v>0</v>
      </c>
      <c r="BK270" s="160">
        <f>SUMPRODUCT((BJ$3=المنصرف!$E$3:$E$717)*1,('بيان العهد والتسويات'!$C270=المنصرف!$C$3:$C$717)*1,المنصرف!$J$3:$J$717)</f>
        <v>0</v>
      </c>
      <c r="BL270" s="160">
        <f>SUMPRODUCT((BL$3=المنصرف!$E$3:$E$717)*1,('بيان العهد والتسويات'!$C270=المنصرف!$C$3:$C$717)*1,المنصرف!$G$3:$G$717)</f>
        <v>0</v>
      </c>
      <c r="BM270" s="160">
        <f>SUMPRODUCT((BL$3=المنصرف!$E$3:$E$717)*1,('بيان العهد والتسويات'!$C270=المنصرف!$C$3:$C$717)*1,المنصرف!$J$3:$J$717)</f>
        <v>0</v>
      </c>
      <c r="BN270" s="160">
        <f>SUMPRODUCT((BN$3=المنصرف!$E$3:$E$717)*1,('بيان العهد والتسويات'!$C270=المنصرف!$C$3:$C$717)*1,المنصرف!$G$3:$G$717)</f>
        <v>0</v>
      </c>
      <c r="BO270" s="160">
        <f>SUMPRODUCT((BN$3=المنصرف!$E$3:$E$717)*1,('بيان العهد والتسويات'!$C270=المنصرف!$C$3:$C$717)*1,المنصرف!$J$3:$J$717)</f>
        <v>0</v>
      </c>
      <c r="BP270" s="160">
        <f>SUMPRODUCT((BP$3=المنصرف!$E$3:$E$717)*1,('بيان العهد والتسويات'!$C270=المنصرف!$C$3:$C$717)*1,المنصرف!$G$3:$G$717)</f>
        <v>0</v>
      </c>
      <c r="BQ270" s="160">
        <f>SUMPRODUCT((BP$3=المنصرف!$E$3:$E$717)*1,('بيان العهد والتسويات'!$C270=المنصرف!$C$3:$C$717)*1,المنصرف!$J$3:$J$717)</f>
        <v>0</v>
      </c>
      <c r="BR270" s="160">
        <f>SUMPRODUCT((BR$3=المنصرف!$E$3:$E$717)*1,('بيان العهد والتسويات'!$C270=المنصرف!$C$3:$C$717)*1,المنصرف!$G$3:$G$717)</f>
        <v>0</v>
      </c>
      <c r="BS270" s="160">
        <f>SUMPRODUCT((BR$3=المنصرف!$E$3:$E$717)*1,('بيان العهد والتسويات'!$C270=المنصرف!$C$3:$C$717)*1,المنصرف!$J$3:$J$717)</f>
        <v>0</v>
      </c>
      <c r="BT270" s="160">
        <f>SUMPRODUCT((BT$3=المنصرف!$E$3:$E$717)*1,('بيان العهد والتسويات'!$C270=المنصرف!$C$3:$C$717)*1,المنصرف!$G$3:$G$717)</f>
        <v>0</v>
      </c>
      <c r="BU270" s="160">
        <f>SUMPRODUCT((BT$3=المنصرف!$E$3:$E$717)*1,('بيان العهد والتسويات'!$C270=المنصرف!$C$3:$C$717)*1,المنصرف!$J$3:$J$717)</f>
        <v>0</v>
      </c>
      <c r="BV270" s="160">
        <f>SUMPRODUCT((BV$3=المنصرف!$E$3:$E$717)*1,('بيان العهد والتسويات'!$C270=المنصرف!$C$3:$C$717)*1,المنصرف!$G$3:$G$717)</f>
        <v>0</v>
      </c>
      <c r="BW270" s="160">
        <f>SUMPRODUCT((BV$3=المنصرف!$E$3:$E$717)*1,('بيان العهد والتسويات'!$C270=المنصرف!$C$3:$C$717)*1,المنصرف!$J$3:$J$717)</f>
        <v>0</v>
      </c>
      <c r="BX270" s="160">
        <f>SUMPRODUCT((BX$3=المنصرف!$E$3:$E$717)*1,('بيان العهد والتسويات'!$C270=المنصرف!$C$3:$C$717)*1,المنصرف!$G$3:$G$717)</f>
        <v>0</v>
      </c>
      <c r="BY270" s="160">
        <f>SUMPRODUCT((BX$3=المنصرف!$E$3:$E$717)*1,('بيان العهد والتسويات'!$C270=المنصرف!$C$3:$C$717)*1,المنصرف!$J$3:$J$717)</f>
        <v>0</v>
      </c>
      <c r="BZ270" s="160">
        <f>SUMPRODUCT((BZ$3=المنصرف!$E$3:$E$717)*1,('بيان العهد والتسويات'!$C270=المنصرف!$C$3:$C$717)*1,المنصرف!$G$3:$G$717)</f>
        <v>0</v>
      </c>
      <c r="CA270" s="160">
        <f>SUMPRODUCT((BZ$3=المنصرف!$E$3:$E$717)*1,('بيان العهد والتسويات'!$C270=المنصرف!$C$3:$C$717)*1,المنصرف!$J$3:$J$717)</f>
        <v>0</v>
      </c>
      <c r="CB270" s="160">
        <f>SUMPRODUCT((CB$3=المنصرف!$E$3:$E$717)*1,('بيان العهد والتسويات'!$C270=المنصرف!$C$3:$C$717)*1,المنصرف!$G$3:$G$717)</f>
        <v>0</v>
      </c>
      <c r="CC270" s="160">
        <f>SUMPRODUCT((CB$3=المنصرف!$E$3:$E$717)*1,('بيان العهد والتسويات'!$C270=المنصرف!$C$3:$C$717)*1,المنصرف!$J$3:$J$717)</f>
        <v>0</v>
      </c>
      <c r="CD270" s="160">
        <f>SUMPRODUCT((CD$3=المنصرف!$E$3:$E$717)*1,('بيان العهد والتسويات'!$C270=المنصرف!$C$3:$C$717)*1,المنصرف!$G$3:$G$717)</f>
        <v>0</v>
      </c>
      <c r="CE270" s="160">
        <f>SUMPRODUCT((CD$3=المنصرف!$E$3:$E$717)*1,('بيان العهد والتسويات'!$C270=المنصرف!$C$3:$C$717)*1,المنصرف!$J$3:$J$717)</f>
        <v>0</v>
      </c>
      <c r="CF270" s="160">
        <f>SUMPRODUCT((CF$3=المنصرف!$E$3:$E$717)*1,('بيان العهد والتسويات'!$C270=المنصرف!$C$3:$C$717)*1,المنصرف!$G$3:$G$717)</f>
        <v>0</v>
      </c>
      <c r="CG270" s="160">
        <f>SUMPRODUCT((CF$3=المنصرف!$E$3:$E$717)*1,('بيان العهد والتسويات'!$C270=المنصرف!$C$3:$C$717)*1,المنصرف!$J$3:$J$717)</f>
        <v>0</v>
      </c>
      <c r="CH270" s="160">
        <f>SUMPRODUCT((CH$3=المنصرف!$E$3:$E$717)*1,('بيان العهد والتسويات'!$C270=المنصرف!$C$3:$C$717)*1,المنصرف!$G$3:$G$717)</f>
        <v>0</v>
      </c>
      <c r="CI270" s="160">
        <f>SUMPRODUCT((CH$3=المنصرف!$E$3:$E$717)*1,('بيان العهد والتسويات'!$C270=المنصرف!$C$3:$C$717)*1,المنصرف!$J$3:$J$717)</f>
        <v>0</v>
      </c>
      <c r="CJ270" s="160">
        <f>SUMPRODUCT((CJ$3=المنصرف!$E$3:$E$717)*1,('بيان العهد والتسويات'!$C270=المنصرف!$C$3:$C$717)*1,المنصرف!$G$3:$G$717)</f>
        <v>0</v>
      </c>
      <c r="CK270" s="160">
        <f>SUMPRODUCT((CJ$3=المنصرف!$E$3:$E$717)*1,('بيان العهد والتسويات'!$C270=المنصرف!$C$3:$C$717)*1,المنصرف!$J$3:$J$717)</f>
        <v>0</v>
      </c>
      <c r="CL270" s="160">
        <f>SUMPRODUCT((CL$3=المنصرف!$E$3:$E$717)*1,('بيان العهد والتسويات'!$C270=المنصرف!$C$3:$C$717)*1,المنصرف!$G$3:$G$717)</f>
        <v>0</v>
      </c>
      <c r="CM270" s="160">
        <f>SUMPRODUCT((CL$3=المنصرف!$E$3:$E$717)*1,('بيان العهد والتسويات'!$C270=المنصرف!$C$3:$C$717)*1,المنصرف!$J$3:$J$717)</f>
        <v>0</v>
      </c>
      <c r="CN270" s="160">
        <f>SUMPRODUCT((CN$3=المنصرف!$E$3:$E$717)*1,('بيان العهد والتسويات'!$C270=المنصرف!$C$3:$C$717)*1,المنصرف!$G$3:$G$717)</f>
        <v>0</v>
      </c>
      <c r="CO270" s="160">
        <f>SUMPRODUCT((CN$3=المنصرف!$E$3:$E$717)*1,('بيان العهد والتسويات'!$C270=المنصرف!$C$3:$C$717)*1,المنصرف!$J$3:$J$717)</f>
        <v>0</v>
      </c>
      <c r="CP270" s="160">
        <f>SUMPRODUCT((CP$3=المنصرف!$E$3:$E$717)*1,('بيان العهد والتسويات'!$C270=المنصرف!$C$3:$C$717)*1,المنصرف!$G$3:$G$717)</f>
        <v>0</v>
      </c>
      <c r="CQ270" s="160">
        <f>SUMPRODUCT((CP$3=المنصرف!$E$3:$E$717)*1,('بيان العهد والتسويات'!$C270=المنصرف!$C$3:$C$717)*1,المنصرف!$J$3:$J$717)</f>
        <v>0</v>
      </c>
      <c r="CR270" s="160">
        <f>SUMPRODUCT((CR$3=المنصرف!$E$3:$E$717)*1,('بيان العهد والتسويات'!$C270=المنصرف!$C$3:$C$717)*1,المنصرف!$G$3:$G$717)</f>
        <v>0</v>
      </c>
      <c r="CS270" s="160">
        <f>SUMPRODUCT((CR$3=المنصرف!$E$3:$E$717)*1,('بيان العهد والتسويات'!$C270=المنصرف!$C$3:$C$717)*1,المنصرف!$J$3:$J$717)</f>
        <v>0</v>
      </c>
      <c r="CT270" s="160">
        <f>SUMPRODUCT((CT$3=المنصرف!$E$3:$E$717)*1,('بيان العهد والتسويات'!$C270=المنصرف!$C$3:$C$717)*1,المنصرف!$G$3:$G$717)</f>
        <v>0</v>
      </c>
      <c r="CU270" s="160">
        <f>SUMPRODUCT((CT$3=المنصرف!$E$3:$E$717)*1,('بيان العهد والتسويات'!$C270=المنصرف!$C$3:$C$717)*1,المنصرف!$J$3:$J$717)</f>
        <v>0</v>
      </c>
      <c r="CV270" s="160">
        <f>SUMPRODUCT((CV$3=المنصرف!$E$3:$E$717)*1,('بيان العهد والتسويات'!$C270=المنصرف!$C$3:$C$717)*1,المنصرف!$G$3:$G$717)</f>
        <v>0</v>
      </c>
      <c r="CW270" s="160">
        <f>SUMPRODUCT((CV$3=المنصرف!$E$3:$E$717)*1,('بيان العهد والتسويات'!$C270=المنصرف!$C$3:$C$717)*1,المنصرف!$J$3:$J$717)</f>
        <v>0</v>
      </c>
      <c r="CX270" s="160">
        <f>SUMPRODUCT((CX$3=المنصرف!$E$3:$E$717)*1,('بيان العهد والتسويات'!$C270=المنصرف!$C$3:$C$717)*1,المنصرف!$G$3:$G$717)</f>
        <v>0</v>
      </c>
      <c r="CY270" s="160">
        <f>SUMPRODUCT((CX$3=المنصرف!$E$3:$E$717)*1,('بيان العهد والتسويات'!$C270=المنصرف!$C$3:$C$717)*1,المنصرف!$J$3:$J$717)</f>
        <v>0</v>
      </c>
      <c r="CZ270" s="160">
        <f>SUMPRODUCT((CZ$3=المنصرف!$E$3:$E$717)*1,('بيان العهد والتسويات'!$C270=المنصرف!$C$3:$C$717)*1,المنصرف!$G$3:$G$717)</f>
        <v>0</v>
      </c>
      <c r="DA270" s="160">
        <f>SUMPRODUCT((CZ$3=المنصرف!$E$3:$E$717)*1,('بيان العهد والتسويات'!$C270=المنصرف!$C$3:$C$717)*1,المنصرف!$J$3:$J$717)</f>
        <v>0</v>
      </c>
    </row>
    <row r="271" spans="3:105" ht="20.25" x14ac:dyDescent="0.15">
      <c r="C271" s="134">
        <v>46103</v>
      </c>
      <c r="D271" s="121">
        <f>SUMPRODUCT(($D$3=المنصرف!$E$3:$E$717)*1,('بيان العهد والتسويات'!$C271=المنصرف!$C$3:$C$717)*1,المنصرف!$G$3:$G$717)</f>
        <v>0</v>
      </c>
      <c r="E271" s="122">
        <f>SUMPRODUCT(($D$3=المنصرف!$E$3:$E$717)*1,('بيان العهد والتسويات'!$C271=المنصرف!$C$3:$C$717)*1,المنصرف!$J$3:$J$717)</f>
        <v>0</v>
      </c>
      <c r="F271" s="124">
        <f>SUMPRODUCT(($F$3=المنصرف!$E$3:$E$717)*1,('بيان العهد والتسويات'!$C271=المنصرف!$C$3:$C$717)*1,المنصرف!$G$3:$G$717)</f>
        <v>0</v>
      </c>
      <c r="G271" s="123">
        <f>SUMPRODUCT(($F$3=المنصرف!$E$3:$E$717)*1,('بيان العهد والتسويات'!$C271=المنصرف!$C$3:$C$717)*1,المنصرف!$J$3:$J$717)</f>
        <v>0</v>
      </c>
      <c r="H271" s="121">
        <f>SUMPRODUCT(($H$3=المنصرف!$E$3:$E$717)*1,('بيان العهد والتسويات'!$C271=المنصرف!$C$3:$C$717)*1,المنصرف!$G$3:$G$717)</f>
        <v>0</v>
      </c>
      <c r="I271" s="122">
        <f>SUMPRODUCT(($H$3=المنصرف!$E$3:$E$717)*1,('بيان العهد والتسويات'!$C271=المنصرف!$C$3:$C$717)*1,المنصرف!$J$3:$J$717)</f>
        <v>0</v>
      </c>
      <c r="J271" s="124">
        <f>SUMPRODUCT(($J$3=المنصرف!$E$3:$E$717)*1,('بيان العهد والتسويات'!$C271=المنصرف!$C$3:$C$717)*1,المنصرف!$G$3:$G$717)</f>
        <v>0</v>
      </c>
      <c r="K271" s="123">
        <f>SUMPRODUCT(($J$3=المنصرف!$E$3:$E$717)*1,('بيان العهد والتسويات'!$C271=المنصرف!$C$3:$C$717)*1,المنصرف!$J$3:$J$717)</f>
        <v>0</v>
      </c>
      <c r="L271" s="121">
        <f>SUMPRODUCT(($L$3=المنصرف!$E$3:$E$717)*1,('بيان العهد والتسويات'!$C271=المنصرف!$C$3:$C$717)*1,المنصرف!$G$3:$G$717)</f>
        <v>0</v>
      </c>
      <c r="M271" s="122">
        <f>SUMPRODUCT(($L$3=المنصرف!$E$3:$E$717)*1,('بيان العهد والتسويات'!$C271=المنصرف!$C$3:$C$717)*1,المنصرف!$J$3:$J$717)</f>
        <v>0</v>
      </c>
      <c r="N271" s="124">
        <f>SUMPRODUCT(($N$3=المنصرف!$E$3:$E$717)*1,('بيان العهد والتسويات'!$C271=المنصرف!$C$3:$C$717)*1,المنصرف!$G$3:$G$717)</f>
        <v>0</v>
      </c>
      <c r="O271" s="123">
        <f>SUMPRODUCT(($N$3=المنصرف!$E$3:$E$717)*1,('بيان العهد والتسويات'!$C271=المنصرف!$C$3:$C$717)*1,المنصرف!$J$3:$J$717)</f>
        <v>0</v>
      </c>
      <c r="P271" s="121">
        <f>SUMPRODUCT(($P$3=المنصرف!$E$3:$E$717)*1,('بيان العهد والتسويات'!$C271=المنصرف!$C$3:$C$717)*1,المنصرف!$G$3:$G$717)</f>
        <v>0</v>
      </c>
      <c r="Q271" s="122">
        <f>SUMPRODUCT(($P$3=المنصرف!$E$3:$E$717)*1,('بيان العهد والتسويات'!$C271=المنصرف!$C$3:$C$717)*1,المنصرف!$J$3:$J$717)</f>
        <v>0</v>
      </c>
      <c r="R271" s="124">
        <f>SUMPRODUCT(($R$3=المنصرف!$E$3:$E$717)*1,('بيان العهد والتسويات'!$C271=المنصرف!$C$3:$C$717)*1,المنصرف!$G$3:$G$717)</f>
        <v>0</v>
      </c>
      <c r="S271" s="123">
        <f>SUMPRODUCT(($R$3=المنصرف!$E$3:$E$717)*1,('بيان العهد والتسويات'!$C271=المنصرف!$C$3:$C$717)*1,المنصرف!$J$3:$J$717)</f>
        <v>0</v>
      </c>
      <c r="T271" s="121">
        <f>SUMPRODUCT(($T$3=المنصرف!$E$3:$E$717)*1,('بيان العهد والتسويات'!$C271=المنصرف!$C$3:$C$717)*1,المنصرف!$G$3:$G$717)</f>
        <v>0</v>
      </c>
      <c r="U271" s="122">
        <f>SUMPRODUCT(($T$3=المنصرف!$E$3:$E$717)*1,('بيان العهد والتسويات'!$C271=المنصرف!$C$3:$C$717)*1,المنصرف!$J$3:$J$717)</f>
        <v>0</v>
      </c>
      <c r="V271" s="124">
        <f>SUMPRODUCT(($V$3=المنصرف!$E$3:$E$717)*1,('بيان العهد والتسويات'!$C271=المنصرف!$C$3:$C$717)*1,المنصرف!$G$3:$G$717)</f>
        <v>0</v>
      </c>
      <c r="W271" s="123">
        <f>SUMPRODUCT(($V$3=المنصرف!$E$3:$E$717)*1,('بيان العهد والتسويات'!$C271=المنصرف!$C$3:$C$717)*1,المنصرف!$J$3:$J$717)</f>
        <v>0</v>
      </c>
      <c r="X271" s="121">
        <f>SUMPRODUCT(($X$3=المنصرف!$E$3:$E$717)*1,('بيان العهد والتسويات'!$C271=المنصرف!$C$3:$C$717)*1,المنصرف!$G$3:$G$717)</f>
        <v>0</v>
      </c>
      <c r="Y271" s="122">
        <f>SUMPRODUCT(($X$3=المنصرف!$E$3:$E$717)*1,('بيان العهد والتسويات'!$C271=المنصرف!$C$3:$C$717)*1,المنصرف!$J$3:$J$717)</f>
        <v>0</v>
      </c>
      <c r="Z271" s="124">
        <f>SUMPRODUCT(($Z$3=المنصرف!$E$3:$E$717)*1,('بيان العهد والتسويات'!$C271=المنصرف!$C$3:$C$717)*1,المنصرف!$G$3:$G$717)</f>
        <v>0</v>
      </c>
      <c r="AA271" s="123">
        <f>SUMPRODUCT(($Z$3=المنصرف!$E$3:$E$717)*1,('بيان العهد والتسويات'!$C271=المنصرف!$C$3:$C$717)*1,المنصرف!$J$3:$J$717)</f>
        <v>0</v>
      </c>
      <c r="AB271" s="121">
        <f>SUMPRODUCT(($AB$3=المنصرف!$E$3:$E$717)*1,('بيان العهد والتسويات'!$C271=المنصرف!$C$3:$C$717)*1,المنصرف!$G$3:$G$717)</f>
        <v>0</v>
      </c>
      <c r="AC271" s="122">
        <f>SUMPRODUCT(($AB$3=المنصرف!$E$3:$E$717)*1,('بيان العهد والتسويات'!$C271=المنصرف!$C$3:$C$717)*1,المنصرف!$J$3:$J$717)</f>
        <v>0</v>
      </c>
      <c r="AD271" s="124">
        <f>SUMPRODUCT(($AD$3=المنصرف!$E$3:$E$717)*1,('بيان العهد والتسويات'!$C271=المنصرف!$C$3:$C$717)*1,المنصرف!$G$3:$G$717)</f>
        <v>0</v>
      </c>
      <c r="AE271" s="123">
        <f>SUMPRODUCT(($AD$3=المنصرف!$E$3:$E$717)*1,('بيان العهد والتسويات'!$C271=المنصرف!$C$3:$C$717)*1,المنصرف!$J$3:$J$717)</f>
        <v>0</v>
      </c>
      <c r="AF271" s="121">
        <f>SUMPRODUCT(($AF$3=المنصرف!$E$3:$E$717)*1,('بيان العهد والتسويات'!$C271=المنصرف!$C$3:$C$717)*1,المنصرف!$G$3:$G$717)</f>
        <v>0</v>
      </c>
      <c r="AG271" s="122">
        <f>SUMPRODUCT(($AF$3=المنصرف!$E$3:$E$717)*1,('بيان العهد والتسويات'!$C271=المنصرف!$C$3:$C$717)*1,المنصرف!$J$3:$J$717)</f>
        <v>0</v>
      </c>
      <c r="AH271" s="124">
        <f>SUMPRODUCT(($AH$3=المنصرف!$E$3:$E$717)*1,('بيان العهد والتسويات'!$C271=المنصرف!$C$3:$C$717)*1,المنصرف!$G$3:$G$717)</f>
        <v>0</v>
      </c>
      <c r="AI271" s="123">
        <f>SUMPRODUCT(($AH$3=المنصرف!$E$3:$E$717)*1,('بيان العهد والتسويات'!$C271=المنصرف!$C$3:$C$717)*1,المنصرف!$J$3:$J$717)</f>
        <v>0</v>
      </c>
      <c r="AJ271" s="145">
        <f>SUMPRODUCT((AJ$3=المنصرف!$E$3:$E$717)*1,('بيان العهد والتسويات'!$C271=المنصرف!$C$3:$C$717)*1,المنصرف!$G$3:$G$717)</f>
        <v>0</v>
      </c>
      <c r="AK271" s="145">
        <f>SUMPRODUCT((AJ$3=المنصرف!$E$3:$E$717)*1,('بيان العهد والتسويات'!$C271=المنصرف!$C$3:$C$717)*1,المنصرف!$J$3:$J$717)</f>
        <v>0</v>
      </c>
      <c r="AL271" s="161">
        <f>SUMPRODUCT((AL$3=المنصرف!$E$3:$E$717)*1,('بيان العهد والتسويات'!$C271=المنصرف!$C$3:$C$717)*1,المنصرف!$G$3:$G$717)</f>
        <v>0</v>
      </c>
      <c r="AM271" s="161">
        <f>SUMPRODUCT((AL$3=المنصرف!$E$3:$E$717)*1,('بيان العهد والتسويات'!$C271=المنصرف!$C$3:$C$717)*1,المنصرف!$J$3:$J$717)</f>
        <v>0</v>
      </c>
      <c r="AN271" s="160">
        <f>SUMPRODUCT((AN$3=المنصرف!$E$3:$E$717)*1,('بيان العهد والتسويات'!$C271=المنصرف!$C$3:$C$717)*1,المنصرف!$G$3:$G$717)</f>
        <v>0</v>
      </c>
      <c r="AO271" s="160">
        <f>SUMPRODUCT((AN$3=المنصرف!$E$3:$E$717)*1,('بيان العهد والتسويات'!$C271=المنصرف!$C$3:$C$717)*1,المنصرف!$J$3:$J$717)</f>
        <v>0</v>
      </c>
      <c r="AP271" s="160">
        <f>SUMPRODUCT((AP$3=المنصرف!$E$3:$E$717)*1,('بيان العهد والتسويات'!$C271=المنصرف!$C$3:$C$717)*1,المنصرف!$G$3:$G$717)</f>
        <v>0</v>
      </c>
      <c r="AQ271" s="160">
        <f>SUMPRODUCT((AP$3=المنصرف!$E$3:$E$717)*1,('بيان العهد والتسويات'!$C271=المنصرف!$C$3:$C$717)*1,المنصرف!$J$3:$J$717)</f>
        <v>0</v>
      </c>
      <c r="AR271" s="160">
        <f>SUMPRODUCT((AR$3=المنصرف!$E$3:$E$717)*1,('بيان العهد والتسويات'!$C271=المنصرف!$C$3:$C$717)*1,المنصرف!$G$3:$G$717)</f>
        <v>0</v>
      </c>
      <c r="AS271" s="160">
        <f>SUMPRODUCT((AR$3=المنصرف!$E$3:$E$717)*1,('بيان العهد والتسويات'!$C271=المنصرف!$C$3:$C$717)*1,المنصرف!$J$3:$J$717)</f>
        <v>0</v>
      </c>
      <c r="AT271" s="160">
        <f>SUMPRODUCT((AT$3=المنصرف!$E$3:$E$717)*1,('بيان العهد والتسويات'!$C271=المنصرف!$C$3:$C$717)*1,المنصرف!$G$3:$G$717)</f>
        <v>0</v>
      </c>
      <c r="AU271" s="160">
        <f>SUMPRODUCT((AT$3=المنصرف!$E$3:$E$717)*1,('بيان العهد والتسويات'!$C271=المنصرف!$C$3:$C$717)*1,المنصرف!$J$3:$J$717)</f>
        <v>0</v>
      </c>
      <c r="AV271" s="160">
        <f>SUMPRODUCT((AV$3=المنصرف!$E$3:$E$717)*1,('بيان العهد والتسويات'!$C271=المنصرف!$C$3:$C$717)*1,المنصرف!$G$3:$G$717)</f>
        <v>0</v>
      </c>
      <c r="AW271" s="160">
        <f>SUMPRODUCT((AV$3=المنصرف!$E$3:$E$717)*1,('بيان العهد والتسويات'!$C271=المنصرف!$C$3:$C$717)*1,المنصرف!$J$3:$J$717)</f>
        <v>0</v>
      </c>
      <c r="AX271" s="160">
        <f>SUMPRODUCT((AX$3=المنصرف!$E$3:$E$717)*1,('بيان العهد والتسويات'!$C271=المنصرف!$C$3:$C$717)*1,المنصرف!$G$3:$G$717)</f>
        <v>0</v>
      </c>
      <c r="AY271" s="160">
        <f>SUMPRODUCT((AX$3=المنصرف!$E$3:$E$717)*1,('بيان العهد والتسويات'!$C271=المنصرف!$C$3:$C$717)*1,المنصرف!$J$3:$J$717)</f>
        <v>0</v>
      </c>
      <c r="AZ271" s="160">
        <f>SUMPRODUCT((AZ$3=المنصرف!$E$3:$E$717)*1,('بيان العهد والتسويات'!$C271=المنصرف!$C$3:$C$717)*1,المنصرف!$G$3:$G$717)</f>
        <v>0</v>
      </c>
      <c r="BA271" s="160">
        <f>SUMPRODUCT((AZ$3=المنصرف!$E$3:$E$717)*1,('بيان العهد والتسويات'!$C271=المنصرف!$C$3:$C$717)*1,المنصرف!$J$3:$J$717)</f>
        <v>0</v>
      </c>
      <c r="BB271" s="160">
        <f>SUMPRODUCT((BB$3=المنصرف!$E$3:$E$717)*1,('بيان العهد والتسويات'!$C271=المنصرف!$C$3:$C$717)*1,المنصرف!$G$3:$G$717)</f>
        <v>0</v>
      </c>
      <c r="BC271" s="160">
        <f>SUMPRODUCT((BB$3=المنصرف!$E$3:$E$717)*1,('بيان العهد والتسويات'!$C271=المنصرف!$C$3:$C$717)*1,المنصرف!$J$3:$J$717)</f>
        <v>0</v>
      </c>
      <c r="BD271" s="160">
        <f>SUMPRODUCT((BD$3=المنصرف!$E$3:$E$717)*1,('بيان العهد والتسويات'!$C271=المنصرف!$C$3:$C$717)*1,المنصرف!$G$3:$G$717)</f>
        <v>0</v>
      </c>
      <c r="BE271" s="160">
        <f>SUMPRODUCT((BD$3=المنصرف!$E$3:$E$717)*1,('بيان العهد والتسويات'!$C271=المنصرف!$C$3:$C$717)*1,المنصرف!$J$3:$J$717)</f>
        <v>0</v>
      </c>
      <c r="BF271" s="160">
        <f>SUMPRODUCT((BF$3=المنصرف!$E$3:$E$717)*1,('بيان العهد والتسويات'!$C271=المنصرف!$C$3:$C$717)*1,المنصرف!$G$3:$G$717)</f>
        <v>0</v>
      </c>
      <c r="BG271" s="160">
        <f>SUMPRODUCT((BF$3=المنصرف!$E$3:$E$717)*1,('بيان العهد والتسويات'!$C271=المنصرف!$C$3:$C$717)*1,المنصرف!$J$3:$J$717)</f>
        <v>0</v>
      </c>
      <c r="BH271" s="160">
        <f>SUMPRODUCT((BH$3=المنصرف!$E$3:$E$717)*1,('بيان العهد والتسويات'!$C271=المنصرف!$C$3:$C$717)*1,المنصرف!$G$3:$G$717)</f>
        <v>0</v>
      </c>
      <c r="BI271" s="160">
        <f>SUMPRODUCT((BH$3=المنصرف!$E$3:$E$717)*1,('بيان العهد والتسويات'!$C271=المنصرف!$C$3:$C$717)*1,المنصرف!$J$3:$J$717)</f>
        <v>0</v>
      </c>
      <c r="BJ271" s="160">
        <f>SUMPRODUCT((BJ$3=المنصرف!$E$3:$E$717)*1,('بيان العهد والتسويات'!$C271=المنصرف!$C$3:$C$717)*1,المنصرف!$G$3:$G$717)</f>
        <v>0</v>
      </c>
      <c r="BK271" s="160">
        <f>SUMPRODUCT((BJ$3=المنصرف!$E$3:$E$717)*1,('بيان العهد والتسويات'!$C271=المنصرف!$C$3:$C$717)*1,المنصرف!$J$3:$J$717)</f>
        <v>0</v>
      </c>
      <c r="BL271" s="160">
        <f>SUMPRODUCT((BL$3=المنصرف!$E$3:$E$717)*1,('بيان العهد والتسويات'!$C271=المنصرف!$C$3:$C$717)*1,المنصرف!$G$3:$G$717)</f>
        <v>0</v>
      </c>
      <c r="BM271" s="160">
        <f>SUMPRODUCT((BL$3=المنصرف!$E$3:$E$717)*1,('بيان العهد والتسويات'!$C271=المنصرف!$C$3:$C$717)*1,المنصرف!$J$3:$J$717)</f>
        <v>0</v>
      </c>
      <c r="BN271" s="160">
        <f>SUMPRODUCT((BN$3=المنصرف!$E$3:$E$717)*1,('بيان العهد والتسويات'!$C271=المنصرف!$C$3:$C$717)*1,المنصرف!$G$3:$G$717)</f>
        <v>0</v>
      </c>
      <c r="BO271" s="160">
        <f>SUMPRODUCT((BN$3=المنصرف!$E$3:$E$717)*1,('بيان العهد والتسويات'!$C271=المنصرف!$C$3:$C$717)*1,المنصرف!$J$3:$J$717)</f>
        <v>0</v>
      </c>
      <c r="BP271" s="160">
        <f>SUMPRODUCT((BP$3=المنصرف!$E$3:$E$717)*1,('بيان العهد والتسويات'!$C271=المنصرف!$C$3:$C$717)*1,المنصرف!$G$3:$G$717)</f>
        <v>0</v>
      </c>
      <c r="BQ271" s="160">
        <f>SUMPRODUCT((BP$3=المنصرف!$E$3:$E$717)*1,('بيان العهد والتسويات'!$C271=المنصرف!$C$3:$C$717)*1,المنصرف!$J$3:$J$717)</f>
        <v>0</v>
      </c>
      <c r="BR271" s="160">
        <f>SUMPRODUCT((BR$3=المنصرف!$E$3:$E$717)*1,('بيان العهد والتسويات'!$C271=المنصرف!$C$3:$C$717)*1,المنصرف!$G$3:$G$717)</f>
        <v>0</v>
      </c>
      <c r="BS271" s="160">
        <f>SUMPRODUCT((BR$3=المنصرف!$E$3:$E$717)*1,('بيان العهد والتسويات'!$C271=المنصرف!$C$3:$C$717)*1,المنصرف!$J$3:$J$717)</f>
        <v>0</v>
      </c>
      <c r="BT271" s="160">
        <f>SUMPRODUCT((BT$3=المنصرف!$E$3:$E$717)*1,('بيان العهد والتسويات'!$C271=المنصرف!$C$3:$C$717)*1,المنصرف!$G$3:$G$717)</f>
        <v>0</v>
      </c>
      <c r="BU271" s="160">
        <f>SUMPRODUCT((BT$3=المنصرف!$E$3:$E$717)*1,('بيان العهد والتسويات'!$C271=المنصرف!$C$3:$C$717)*1,المنصرف!$J$3:$J$717)</f>
        <v>0</v>
      </c>
      <c r="BV271" s="160">
        <f>SUMPRODUCT((BV$3=المنصرف!$E$3:$E$717)*1,('بيان العهد والتسويات'!$C271=المنصرف!$C$3:$C$717)*1,المنصرف!$G$3:$G$717)</f>
        <v>0</v>
      </c>
      <c r="BW271" s="160">
        <f>SUMPRODUCT((BV$3=المنصرف!$E$3:$E$717)*1,('بيان العهد والتسويات'!$C271=المنصرف!$C$3:$C$717)*1,المنصرف!$J$3:$J$717)</f>
        <v>0</v>
      </c>
      <c r="BX271" s="160">
        <f>SUMPRODUCT((BX$3=المنصرف!$E$3:$E$717)*1,('بيان العهد والتسويات'!$C271=المنصرف!$C$3:$C$717)*1,المنصرف!$G$3:$G$717)</f>
        <v>0</v>
      </c>
      <c r="BY271" s="160">
        <f>SUMPRODUCT((BX$3=المنصرف!$E$3:$E$717)*1,('بيان العهد والتسويات'!$C271=المنصرف!$C$3:$C$717)*1,المنصرف!$J$3:$J$717)</f>
        <v>0</v>
      </c>
      <c r="BZ271" s="160">
        <f>SUMPRODUCT((BZ$3=المنصرف!$E$3:$E$717)*1,('بيان العهد والتسويات'!$C271=المنصرف!$C$3:$C$717)*1,المنصرف!$G$3:$G$717)</f>
        <v>0</v>
      </c>
      <c r="CA271" s="160">
        <f>SUMPRODUCT((BZ$3=المنصرف!$E$3:$E$717)*1,('بيان العهد والتسويات'!$C271=المنصرف!$C$3:$C$717)*1,المنصرف!$J$3:$J$717)</f>
        <v>0</v>
      </c>
      <c r="CB271" s="160">
        <f>SUMPRODUCT((CB$3=المنصرف!$E$3:$E$717)*1,('بيان العهد والتسويات'!$C271=المنصرف!$C$3:$C$717)*1,المنصرف!$G$3:$G$717)</f>
        <v>0</v>
      </c>
      <c r="CC271" s="160">
        <f>SUMPRODUCT((CB$3=المنصرف!$E$3:$E$717)*1,('بيان العهد والتسويات'!$C271=المنصرف!$C$3:$C$717)*1,المنصرف!$J$3:$J$717)</f>
        <v>0</v>
      </c>
      <c r="CD271" s="160">
        <f>SUMPRODUCT((CD$3=المنصرف!$E$3:$E$717)*1,('بيان العهد والتسويات'!$C271=المنصرف!$C$3:$C$717)*1,المنصرف!$G$3:$G$717)</f>
        <v>0</v>
      </c>
      <c r="CE271" s="160">
        <f>SUMPRODUCT((CD$3=المنصرف!$E$3:$E$717)*1,('بيان العهد والتسويات'!$C271=المنصرف!$C$3:$C$717)*1,المنصرف!$J$3:$J$717)</f>
        <v>0</v>
      </c>
      <c r="CF271" s="160">
        <f>SUMPRODUCT((CF$3=المنصرف!$E$3:$E$717)*1,('بيان العهد والتسويات'!$C271=المنصرف!$C$3:$C$717)*1,المنصرف!$G$3:$G$717)</f>
        <v>0</v>
      </c>
      <c r="CG271" s="160">
        <f>SUMPRODUCT((CF$3=المنصرف!$E$3:$E$717)*1,('بيان العهد والتسويات'!$C271=المنصرف!$C$3:$C$717)*1,المنصرف!$J$3:$J$717)</f>
        <v>0</v>
      </c>
      <c r="CH271" s="160">
        <f>SUMPRODUCT((CH$3=المنصرف!$E$3:$E$717)*1,('بيان العهد والتسويات'!$C271=المنصرف!$C$3:$C$717)*1,المنصرف!$G$3:$G$717)</f>
        <v>0</v>
      </c>
      <c r="CI271" s="160">
        <f>SUMPRODUCT((CH$3=المنصرف!$E$3:$E$717)*1,('بيان العهد والتسويات'!$C271=المنصرف!$C$3:$C$717)*1,المنصرف!$J$3:$J$717)</f>
        <v>0</v>
      </c>
      <c r="CJ271" s="160">
        <f>SUMPRODUCT((CJ$3=المنصرف!$E$3:$E$717)*1,('بيان العهد والتسويات'!$C271=المنصرف!$C$3:$C$717)*1,المنصرف!$G$3:$G$717)</f>
        <v>0</v>
      </c>
      <c r="CK271" s="160">
        <f>SUMPRODUCT((CJ$3=المنصرف!$E$3:$E$717)*1,('بيان العهد والتسويات'!$C271=المنصرف!$C$3:$C$717)*1,المنصرف!$J$3:$J$717)</f>
        <v>0</v>
      </c>
      <c r="CL271" s="160">
        <f>SUMPRODUCT((CL$3=المنصرف!$E$3:$E$717)*1,('بيان العهد والتسويات'!$C271=المنصرف!$C$3:$C$717)*1,المنصرف!$G$3:$G$717)</f>
        <v>0</v>
      </c>
      <c r="CM271" s="160">
        <f>SUMPRODUCT((CL$3=المنصرف!$E$3:$E$717)*1,('بيان العهد والتسويات'!$C271=المنصرف!$C$3:$C$717)*1,المنصرف!$J$3:$J$717)</f>
        <v>0</v>
      </c>
      <c r="CN271" s="160">
        <f>SUMPRODUCT((CN$3=المنصرف!$E$3:$E$717)*1,('بيان العهد والتسويات'!$C271=المنصرف!$C$3:$C$717)*1,المنصرف!$G$3:$G$717)</f>
        <v>0</v>
      </c>
      <c r="CO271" s="160">
        <f>SUMPRODUCT((CN$3=المنصرف!$E$3:$E$717)*1,('بيان العهد والتسويات'!$C271=المنصرف!$C$3:$C$717)*1,المنصرف!$J$3:$J$717)</f>
        <v>0</v>
      </c>
      <c r="CP271" s="160">
        <f>SUMPRODUCT((CP$3=المنصرف!$E$3:$E$717)*1,('بيان العهد والتسويات'!$C271=المنصرف!$C$3:$C$717)*1,المنصرف!$G$3:$G$717)</f>
        <v>0</v>
      </c>
      <c r="CQ271" s="160">
        <f>SUMPRODUCT((CP$3=المنصرف!$E$3:$E$717)*1,('بيان العهد والتسويات'!$C271=المنصرف!$C$3:$C$717)*1,المنصرف!$J$3:$J$717)</f>
        <v>0</v>
      </c>
      <c r="CR271" s="160">
        <f>SUMPRODUCT((CR$3=المنصرف!$E$3:$E$717)*1,('بيان العهد والتسويات'!$C271=المنصرف!$C$3:$C$717)*1,المنصرف!$G$3:$G$717)</f>
        <v>0</v>
      </c>
      <c r="CS271" s="160">
        <f>SUMPRODUCT((CR$3=المنصرف!$E$3:$E$717)*1,('بيان العهد والتسويات'!$C271=المنصرف!$C$3:$C$717)*1,المنصرف!$J$3:$J$717)</f>
        <v>0</v>
      </c>
      <c r="CT271" s="160">
        <f>SUMPRODUCT((CT$3=المنصرف!$E$3:$E$717)*1,('بيان العهد والتسويات'!$C271=المنصرف!$C$3:$C$717)*1,المنصرف!$G$3:$G$717)</f>
        <v>0</v>
      </c>
      <c r="CU271" s="160">
        <f>SUMPRODUCT((CT$3=المنصرف!$E$3:$E$717)*1,('بيان العهد والتسويات'!$C271=المنصرف!$C$3:$C$717)*1,المنصرف!$J$3:$J$717)</f>
        <v>0</v>
      </c>
      <c r="CV271" s="160">
        <f>SUMPRODUCT((CV$3=المنصرف!$E$3:$E$717)*1,('بيان العهد والتسويات'!$C271=المنصرف!$C$3:$C$717)*1,المنصرف!$G$3:$G$717)</f>
        <v>0</v>
      </c>
      <c r="CW271" s="160">
        <f>SUMPRODUCT((CV$3=المنصرف!$E$3:$E$717)*1,('بيان العهد والتسويات'!$C271=المنصرف!$C$3:$C$717)*1,المنصرف!$J$3:$J$717)</f>
        <v>0</v>
      </c>
      <c r="CX271" s="160">
        <f>SUMPRODUCT((CX$3=المنصرف!$E$3:$E$717)*1,('بيان العهد والتسويات'!$C271=المنصرف!$C$3:$C$717)*1,المنصرف!$G$3:$G$717)</f>
        <v>0</v>
      </c>
      <c r="CY271" s="160">
        <f>SUMPRODUCT((CX$3=المنصرف!$E$3:$E$717)*1,('بيان العهد والتسويات'!$C271=المنصرف!$C$3:$C$717)*1,المنصرف!$J$3:$J$717)</f>
        <v>0</v>
      </c>
      <c r="CZ271" s="160">
        <f>SUMPRODUCT((CZ$3=المنصرف!$E$3:$E$717)*1,('بيان العهد والتسويات'!$C271=المنصرف!$C$3:$C$717)*1,المنصرف!$G$3:$G$717)</f>
        <v>0</v>
      </c>
      <c r="DA271" s="160">
        <f>SUMPRODUCT((CZ$3=المنصرف!$E$3:$E$717)*1,('بيان العهد والتسويات'!$C271=المنصرف!$C$3:$C$717)*1,المنصرف!$J$3:$J$717)</f>
        <v>0</v>
      </c>
    </row>
    <row r="272" spans="3:105" ht="20.25" x14ac:dyDescent="0.15">
      <c r="C272" s="134">
        <v>46104</v>
      </c>
      <c r="D272" s="121">
        <f>SUMPRODUCT(($D$3=المنصرف!$E$3:$E$717)*1,('بيان العهد والتسويات'!$C272=المنصرف!$C$3:$C$717)*1,المنصرف!$G$3:$G$717)</f>
        <v>0</v>
      </c>
      <c r="E272" s="122">
        <f>SUMPRODUCT(($D$3=المنصرف!$E$3:$E$717)*1,('بيان العهد والتسويات'!$C272=المنصرف!$C$3:$C$717)*1,المنصرف!$J$3:$J$717)</f>
        <v>0</v>
      </c>
      <c r="F272" s="124">
        <f>SUMPRODUCT(($F$3=المنصرف!$E$3:$E$717)*1,('بيان العهد والتسويات'!$C272=المنصرف!$C$3:$C$717)*1,المنصرف!$G$3:$G$717)</f>
        <v>0</v>
      </c>
      <c r="G272" s="123">
        <f>SUMPRODUCT(($F$3=المنصرف!$E$3:$E$717)*1,('بيان العهد والتسويات'!$C272=المنصرف!$C$3:$C$717)*1,المنصرف!$J$3:$J$717)</f>
        <v>0</v>
      </c>
      <c r="H272" s="121">
        <f>SUMPRODUCT(($H$3=المنصرف!$E$3:$E$717)*1,('بيان العهد والتسويات'!$C272=المنصرف!$C$3:$C$717)*1,المنصرف!$G$3:$G$717)</f>
        <v>0</v>
      </c>
      <c r="I272" s="122">
        <f>SUMPRODUCT(($H$3=المنصرف!$E$3:$E$717)*1,('بيان العهد والتسويات'!$C272=المنصرف!$C$3:$C$717)*1,المنصرف!$J$3:$J$717)</f>
        <v>0</v>
      </c>
      <c r="J272" s="124">
        <f>SUMPRODUCT(($J$3=المنصرف!$E$3:$E$717)*1,('بيان العهد والتسويات'!$C272=المنصرف!$C$3:$C$717)*1,المنصرف!$G$3:$G$717)</f>
        <v>0</v>
      </c>
      <c r="K272" s="123">
        <f>SUMPRODUCT(($J$3=المنصرف!$E$3:$E$717)*1,('بيان العهد والتسويات'!$C272=المنصرف!$C$3:$C$717)*1,المنصرف!$J$3:$J$717)</f>
        <v>0</v>
      </c>
      <c r="L272" s="121">
        <f>SUMPRODUCT(($L$3=المنصرف!$E$3:$E$717)*1,('بيان العهد والتسويات'!$C272=المنصرف!$C$3:$C$717)*1,المنصرف!$G$3:$G$717)</f>
        <v>0</v>
      </c>
      <c r="M272" s="122">
        <f>SUMPRODUCT(($L$3=المنصرف!$E$3:$E$717)*1,('بيان العهد والتسويات'!$C272=المنصرف!$C$3:$C$717)*1,المنصرف!$J$3:$J$717)</f>
        <v>0</v>
      </c>
      <c r="N272" s="124">
        <f>SUMPRODUCT(($N$3=المنصرف!$E$3:$E$717)*1,('بيان العهد والتسويات'!$C272=المنصرف!$C$3:$C$717)*1,المنصرف!$G$3:$G$717)</f>
        <v>0</v>
      </c>
      <c r="O272" s="123">
        <f>SUMPRODUCT(($N$3=المنصرف!$E$3:$E$717)*1,('بيان العهد والتسويات'!$C272=المنصرف!$C$3:$C$717)*1,المنصرف!$J$3:$J$717)</f>
        <v>0</v>
      </c>
      <c r="P272" s="121">
        <f>SUMPRODUCT(($P$3=المنصرف!$E$3:$E$717)*1,('بيان العهد والتسويات'!$C272=المنصرف!$C$3:$C$717)*1,المنصرف!$G$3:$G$717)</f>
        <v>0</v>
      </c>
      <c r="Q272" s="122">
        <f>SUMPRODUCT(($P$3=المنصرف!$E$3:$E$717)*1,('بيان العهد والتسويات'!$C272=المنصرف!$C$3:$C$717)*1,المنصرف!$J$3:$J$717)</f>
        <v>0</v>
      </c>
      <c r="R272" s="124">
        <f>SUMPRODUCT(($R$3=المنصرف!$E$3:$E$717)*1,('بيان العهد والتسويات'!$C272=المنصرف!$C$3:$C$717)*1,المنصرف!$G$3:$G$717)</f>
        <v>0</v>
      </c>
      <c r="S272" s="123">
        <f>SUMPRODUCT(($R$3=المنصرف!$E$3:$E$717)*1,('بيان العهد والتسويات'!$C272=المنصرف!$C$3:$C$717)*1,المنصرف!$J$3:$J$717)</f>
        <v>0</v>
      </c>
      <c r="T272" s="121">
        <f>SUMPRODUCT(($T$3=المنصرف!$E$3:$E$717)*1,('بيان العهد والتسويات'!$C272=المنصرف!$C$3:$C$717)*1,المنصرف!$G$3:$G$717)</f>
        <v>0</v>
      </c>
      <c r="U272" s="122">
        <f>SUMPRODUCT(($T$3=المنصرف!$E$3:$E$717)*1,('بيان العهد والتسويات'!$C272=المنصرف!$C$3:$C$717)*1,المنصرف!$J$3:$J$717)</f>
        <v>0</v>
      </c>
      <c r="V272" s="124">
        <f>SUMPRODUCT(($V$3=المنصرف!$E$3:$E$717)*1,('بيان العهد والتسويات'!$C272=المنصرف!$C$3:$C$717)*1,المنصرف!$G$3:$G$717)</f>
        <v>0</v>
      </c>
      <c r="W272" s="123">
        <f>SUMPRODUCT(($V$3=المنصرف!$E$3:$E$717)*1,('بيان العهد والتسويات'!$C272=المنصرف!$C$3:$C$717)*1,المنصرف!$J$3:$J$717)</f>
        <v>0</v>
      </c>
      <c r="X272" s="121">
        <f>SUMPRODUCT(($X$3=المنصرف!$E$3:$E$717)*1,('بيان العهد والتسويات'!$C272=المنصرف!$C$3:$C$717)*1,المنصرف!$G$3:$G$717)</f>
        <v>0</v>
      </c>
      <c r="Y272" s="122">
        <f>SUMPRODUCT(($X$3=المنصرف!$E$3:$E$717)*1,('بيان العهد والتسويات'!$C272=المنصرف!$C$3:$C$717)*1,المنصرف!$J$3:$J$717)</f>
        <v>0</v>
      </c>
      <c r="Z272" s="124">
        <f>SUMPRODUCT(($Z$3=المنصرف!$E$3:$E$717)*1,('بيان العهد والتسويات'!$C272=المنصرف!$C$3:$C$717)*1,المنصرف!$G$3:$G$717)</f>
        <v>0</v>
      </c>
      <c r="AA272" s="123">
        <f>SUMPRODUCT(($Z$3=المنصرف!$E$3:$E$717)*1,('بيان العهد والتسويات'!$C272=المنصرف!$C$3:$C$717)*1,المنصرف!$J$3:$J$717)</f>
        <v>0</v>
      </c>
      <c r="AB272" s="121">
        <f>SUMPRODUCT(($AB$3=المنصرف!$E$3:$E$717)*1,('بيان العهد والتسويات'!$C272=المنصرف!$C$3:$C$717)*1,المنصرف!$G$3:$G$717)</f>
        <v>0</v>
      </c>
      <c r="AC272" s="122">
        <f>SUMPRODUCT(($AB$3=المنصرف!$E$3:$E$717)*1,('بيان العهد والتسويات'!$C272=المنصرف!$C$3:$C$717)*1,المنصرف!$J$3:$J$717)</f>
        <v>0</v>
      </c>
      <c r="AD272" s="124">
        <f>SUMPRODUCT(($AD$3=المنصرف!$E$3:$E$717)*1,('بيان العهد والتسويات'!$C272=المنصرف!$C$3:$C$717)*1,المنصرف!$G$3:$G$717)</f>
        <v>0</v>
      </c>
      <c r="AE272" s="123">
        <f>SUMPRODUCT(($AD$3=المنصرف!$E$3:$E$717)*1,('بيان العهد والتسويات'!$C272=المنصرف!$C$3:$C$717)*1,المنصرف!$J$3:$J$717)</f>
        <v>0</v>
      </c>
      <c r="AF272" s="121">
        <f>SUMPRODUCT(($AF$3=المنصرف!$E$3:$E$717)*1,('بيان العهد والتسويات'!$C272=المنصرف!$C$3:$C$717)*1,المنصرف!$G$3:$G$717)</f>
        <v>0</v>
      </c>
      <c r="AG272" s="122">
        <f>SUMPRODUCT(($AF$3=المنصرف!$E$3:$E$717)*1,('بيان العهد والتسويات'!$C272=المنصرف!$C$3:$C$717)*1,المنصرف!$J$3:$J$717)</f>
        <v>0</v>
      </c>
      <c r="AH272" s="124">
        <f>SUMPRODUCT(($AH$3=المنصرف!$E$3:$E$717)*1,('بيان العهد والتسويات'!$C272=المنصرف!$C$3:$C$717)*1,المنصرف!$G$3:$G$717)</f>
        <v>0</v>
      </c>
      <c r="AI272" s="123">
        <f>SUMPRODUCT(($AH$3=المنصرف!$E$3:$E$717)*1,('بيان العهد والتسويات'!$C272=المنصرف!$C$3:$C$717)*1,المنصرف!$J$3:$J$717)</f>
        <v>0</v>
      </c>
      <c r="AJ272" s="145">
        <f>SUMPRODUCT((AJ$3=المنصرف!$E$3:$E$717)*1,('بيان العهد والتسويات'!$C272=المنصرف!$C$3:$C$717)*1,المنصرف!$G$3:$G$717)</f>
        <v>0</v>
      </c>
      <c r="AK272" s="145">
        <f>SUMPRODUCT((AJ$3=المنصرف!$E$3:$E$717)*1,('بيان العهد والتسويات'!$C272=المنصرف!$C$3:$C$717)*1,المنصرف!$J$3:$J$717)</f>
        <v>0</v>
      </c>
      <c r="AL272" s="161">
        <f>SUMPRODUCT((AL$3=المنصرف!$E$3:$E$717)*1,('بيان العهد والتسويات'!$C272=المنصرف!$C$3:$C$717)*1,المنصرف!$G$3:$G$717)</f>
        <v>0</v>
      </c>
      <c r="AM272" s="161">
        <f>SUMPRODUCT((AL$3=المنصرف!$E$3:$E$717)*1,('بيان العهد والتسويات'!$C272=المنصرف!$C$3:$C$717)*1,المنصرف!$J$3:$J$717)</f>
        <v>0</v>
      </c>
      <c r="AN272" s="160">
        <f>SUMPRODUCT((AN$3=المنصرف!$E$3:$E$717)*1,('بيان العهد والتسويات'!$C272=المنصرف!$C$3:$C$717)*1,المنصرف!$G$3:$G$717)</f>
        <v>0</v>
      </c>
      <c r="AO272" s="160">
        <f>SUMPRODUCT((AN$3=المنصرف!$E$3:$E$717)*1,('بيان العهد والتسويات'!$C272=المنصرف!$C$3:$C$717)*1,المنصرف!$J$3:$J$717)</f>
        <v>0</v>
      </c>
      <c r="AP272" s="160">
        <f>SUMPRODUCT((AP$3=المنصرف!$E$3:$E$717)*1,('بيان العهد والتسويات'!$C272=المنصرف!$C$3:$C$717)*1,المنصرف!$G$3:$G$717)</f>
        <v>0</v>
      </c>
      <c r="AQ272" s="160">
        <f>SUMPRODUCT((AP$3=المنصرف!$E$3:$E$717)*1,('بيان العهد والتسويات'!$C272=المنصرف!$C$3:$C$717)*1,المنصرف!$J$3:$J$717)</f>
        <v>0</v>
      </c>
      <c r="AR272" s="160">
        <f>SUMPRODUCT((AR$3=المنصرف!$E$3:$E$717)*1,('بيان العهد والتسويات'!$C272=المنصرف!$C$3:$C$717)*1,المنصرف!$G$3:$G$717)</f>
        <v>0</v>
      </c>
      <c r="AS272" s="160">
        <f>SUMPRODUCT((AR$3=المنصرف!$E$3:$E$717)*1,('بيان العهد والتسويات'!$C272=المنصرف!$C$3:$C$717)*1,المنصرف!$J$3:$J$717)</f>
        <v>0</v>
      </c>
      <c r="AT272" s="160">
        <f>SUMPRODUCT((AT$3=المنصرف!$E$3:$E$717)*1,('بيان العهد والتسويات'!$C272=المنصرف!$C$3:$C$717)*1,المنصرف!$G$3:$G$717)</f>
        <v>0</v>
      </c>
      <c r="AU272" s="160">
        <f>SUMPRODUCT((AT$3=المنصرف!$E$3:$E$717)*1,('بيان العهد والتسويات'!$C272=المنصرف!$C$3:$C$717)*1,المنصرف!$J$3:$J$717)</f>
        <v>0</v>
      </c>
      <c r="AV272" s="160">
        <f>SUMPRODUCT((AV$3=المنصرف!$E$3:$E$717)*1,('بيان العهد والتسويات'!$C272=المنصرف!$C$3:$C$717)*1,المنصرف!$G$3:$G$717)</f>
        <v>0</v>
      </c>
      <c r="AW272" s="160">
        <f>SUMPRODUCT((AV$3=المنصرف!$E$3:$E$717)*1,('بيان العهد والتسويات'!$C272=المنصرف!$C$3:$C$717)*1,المنصرف!$J$3:$J$717)</f>
        <v>0</v>
      </c>
      <c r="AX272" s="160">
        <f>SUMPRODUCT((AX$3=المنصرف!$E$3:$E$717)*1,('بيان العهد والتسويات'!$C272=المنصرف!$C$3:$C$717)*1,المنصرف!$G$3:$G$717)</f>
        <v>0</v>
      </c>
      <c r="AY272" s="160">
        <f>SUMPRODUCT((AX$3=المنصرف!$E$3:$E$717)*1,('بيان العهد والتسويات'!$C272=المنصرف!$C$3:$C$717)*1,المنصرف!$J$3:$J$717)</f>
        <v>0</v>
      </c>
      <c r="AZ272" s="160">
        <f>SUMPRODUCT((AZ$3=المنصرف!$E$3:$E$717)*1,('بيان العهد والتسويات'!$C272=المنصرف!$C$3:$C$717)*1,المنصرف!$G$3:$G$717)</f>
        <v>0</v>
      </c>
      <c r="BA272" s="160">
        <f>SUMPRODUCT((AZ$3=المنصرف!$E$3:$E$717)*1,('بيان العهد والتسويات'!$C272=المنصرف!$C$3:$C$717)*1,المنصرف!$J$3:$J$717)</f>
        <v>0</v>
      </c>
      <c r="BB272" s="160">
        <f>SUMPRODUCT((BB$3=المنصرف!$E$3:$E$717)*1,('بيان العهد والتسويات'!$C272=المنصرف!$C$3:$C$717)*1,المنصرف!$G$3:$G$717)</f>
        <v>0</v>
      </c>
      <c r="BC272" s="160">
        <f>SUMPRODUCT((BB$3=المنصرف!$E$3:$E$717)*1,('بيان العهد والتسويات'!$C272=المنصرف!$C$3:$C$717)*1,المنصرف!$J$3:$J$717)</f>
        <v>0</v>
      </c>
      <c r="BD272" s="160">
        <f>SUMPRODUCT((BD$3=المنصرف!$E$3:$E$717)*1,('بيان العهد والتسويات'!$C272=المنصرف!$C$3:$C$717)*1,المنصرف!$G$3:$G$717)</f>
        <v>0</v>
      </c>
      <c r="BE272" s="160">
        <f>SUMPRODUCT((BD$3=المنصرف!$E$3:$E$717)*1,('بيان العهد والتسويات'!$C272=المنصرف!$C$3:$C$717)*1,المنصرف!$J$3:$J$717)</f>
        <v>0</v>
      </c>
      <c r="BF272" s="160">
        <f>SUMPRODUCT((BF$3=المنصرف!$E$3:$E$717)*1,('بيان العهد والتسويات'!$C272=المنصرف!$C$3:$C$717)*1,المنصرف!$G$3:$G$717)</f>
        <v>0</v>
      </c>
      <c r="BG272" s="160">
        <f>SUMPRODUCT((BF$3=المنصرف!$E$3:$E$717)*1,('بيان العهد والتسويات'!$C272=المنصرف!$C$3:$C$717)*1,المنصرف!$J$3:$J$717)</f>
        <v>0</v>
      </c>
      <c r="BH272" s="160">
        <f>SUMPRODUCT((BH$3=المنصرف!$E$3:$E$717)*1,('بيان العهد والتسويات'!$C272=المنصرف!$C$3:$C$717)*1,المنصرف!$G$3:$G$717)</f>
        <v>0</v>
      </c>
      <c r="BI272" s="160">
        <f>SUMPRODUCT((BH$3=المنصرف!$E$3:$E$717)*1,('بيان العهد والتسويات'!$C272=المنصرف!$C$3:$C$717)*1,المنصرف!$J$3:$J$717)</f>
        <v>0</v>
      </c>
      <c r="BJ272" s="160">
        <f>SUMPRODUCT((BJ$3=المنصرف!$E$3:$E$717)*1,('بيان العهد والتسويات'!$C272=المنصرف!$C$3:$C$717)*1,المنصرف!$G$3:$G$717)</f>
        <v>0</v>
      </c>
      <c r="BK272" s="160">
        <f>SUMPRODUCT((BJ$3=المنصرف!$E$3:$E$717)*1,('بيان العهد والتسويات'!$C272=المنصرف!$C$3:$C$717)*1,المنصرف!$J$3:$J$717)</f>
        <v>0</v>
      </c>
      <c r="BL272" s="160">
        <f>SUMPRODUCT((BL$3=المنصرف!$E$3:$E$717)*1,('بيان العهد والتسويات'!$C272=المنصرف!$C$3:$C$717)*1,المنصرف!$G$3:$G$717)</f>
        <v>0</v>
      </c>
      <c r="BM272" s="160">
        <f>SUMPRODUCT((BL$3=المنصرف!$E$3:$E$717)*1,('بيان العهد والتسويات'!$C272=المنصرف!$C$3:$C$717)*1,المنصرف!$J$3:$J$717)</f>
        <v>0</v>
      </c>
      <c r="BN272" s="160">
        <f>SUMPRODUCT((BN$3=المنصرف!$E$3:$E$717)*1,('بيان العهد والتسويات'!$C272=المنصرف!$C$3:$C$717)*1,المنصرف!$G$3:$G$717)</f>
        <v>0</v>
      </c>
      <c r="BO272" s="160">
        <f>SUMPRODUCT((BN$3=المنصرف!$E$3:$E$717)*1,('بيان العهد والتسويات'!$C272=المنصرف!$C$3:$C$717)*1,المنصرف!$J$3:$J$717)</f>
        <v>0</v>
      </c>
      <c r="BP272" s="160">
        <f>SUMPRODUCT((BP$3=المنصرف!$E$3:$E$717)*1,('بيان العهد والتسويات'!$C272=المنصرف!$C$3:$C$717)*1,المنصرف!$G$3:$G$717)</f>
        <v>0</v>
      </c>
      <c r="BQ272" s="160">
        <f>SUMPRODUCT((BP$3=المنصرف!$E$3:$E$717)*1,('بيان العهد والتسويات'!$C272=المنصرف!$C$3:$C$717)*1,المنصرف!$J$3:$J$717)</f>
        <v>0</v>
      </c>
      <c r="BR272" s="160">
        <f>SUMPRODUCT((BR$3=المنصرف!$E$3:$E$717)*1,('بيان العهد والتسويات'!$C272=المنصرف!$C$3:$C$717)*1,المنصرف!$G$3:$G$717)</f>
        <v>0</v>
      </c>
      <c r="BS272" s="160">
        <f>SUMPRODUCT((BR$3=المنصرف!$E$3:$E$717)*1,('بيان العهد والتسويات'!$C272=المنصرف!$C$3:$C$717)*1,المنصرف!$J$3:$J$717)</f>
        <v>0</v>
      </c>
      <c r="BT272" s="160">
        <f>SUMPRODUCT((BT$3=المنصرف!$E$3:$E$717)*1,('بيان العهد والتسويات'!$C272=المنصرف!$C$3:$C$717)*1,المنصرف!$G$3:$G$717)</f>
        <v>0</v>
      </c>
      <c r="BU272" s="160">
        <f>SUMPRODUCT((BT$3=المنصرف!$E$3:$E$717)*1,('بيان العهد والتسويات'!$C272=المنصرف!$C$3:$C$717)*1,المنصرف!$J$3:$J$717)</f>
        <v>0</v>
      </c>
      <c r="BV272" s="160">
        <f>SUMPRODUCT((BV$3=المنصرف!$E$3:$E$717)*1,('بيان العهد والتسويات'!$C272=المنصرف!$C$3:$C$717)*1,المنصرف!$G$3:$G$717)</f>
        <v>0</v>
      </c>
      <c r="BW272" s="160">
        <f>SUMPRODUCT((BV$3=المنصرف!$E$3:$E$717)*1,('بيان العهد والتسويات'!$C272=المنصرف!$C$3:$C$717)*1,المنصرف!$J$3:$J$717)</f>
        <v>0</v>
      </c>
      <c r="BX272" s="160">
        <f>SUMPRODUCT((BX$3=المنصرف!$E$3:$E$717)*1,('بيان العهد والتسويات'!$C272=المنصرف!$C$3:$C$717)*1,المنصرف!$G$3:$G$717)</f>
        <v>0</v>
      </c>
      <c r="BY272" s="160">
        <f>SUMPRODUCT((BX$3=المنصرف!$E$3:$E$717)*1,('بيان العهد والتسويات'!$C272=المنصرف!$C$3:$C$717)*1,المنصرف!$J$3:$J$717)</f>
        <v>0</v>
      </c>
      <c r="BZ272" s="160">
        <f>SUMPRODUCT((BZ$3=المنصرف!$E$3:$E$717)*1,('بيان العهد والتسويات'!$C272=المنصرف!$C$3:$C$717)*1,المنصرف!$G$3:$G$717)</f>
        <v>0</v>
      </c>
      <c r="CA272" s="160">
        <f>SUMPRODUCT((BZ$3=المنصرف!$E$3:$E$717)*1,('بيان العهد والتسويات'!$C272=المنصرف!$C$3:$C$717)*1,المنصرف!$J$3:$J$717)</f>
        <v>0</v>
      </c>
      <c r="CB272" s="160">
        <f>SUMPRODUCT((CB$3=المنصرف!$E$3:$E$717)*1,('بيان العهد والتسويات'!$C272=المنصرف!$C$3:$C$717)*1,المنصرف!$G$3:$G$717)</f>
        <v>0</v>
      </c>
      <c r="CC272" s="160">
        <f>SUMPRODUCT((CB$3=المنصرف!$E$3:$E$717)*1,('بيان العهد والتسويات'!$C272=المنصرف!$C$3:$C$717)*1,المنصرف!$J$3:$J$717)</f>
        <v>0</v>
      </c>
      <c r="CD272" s="160">
        <f>SUMPRODUCT((CD$3=المنصرف!$E$3:$E$717)*1,('بيان العهد والتسويات'!$C272=المنصرف!$C$3:$C$717)*1,المنصرف!$G$3:$G$717)</f>
        <v>0</v>
      </c>
      <c r="CE272" s="160">
        <f>SUMPRODUCT((CD$3=المنصرف!$E$3:$E$717)*1,('بيان العهد والتسويات'!$C272=المنصرف!$C$3:$C$717)*1,المنصرف!$J$3:$J$717)</f>
        <v>0</v>
      </c>
      <c r="CF272" s="160">
        <f>SUMPRODUCT((CF$3=المنصرف!$E$3:$E$717)*1,('بيان العهد والتسويات'!$C272=المنصرف!$C$3:$C$717)*1,المنصرف!$G$3:$G$717)</f>
        <v>0</v>
      </c>
      <c r="CG272" s="160">
        <f>SUMPRODUCT((CF$3=المنصرف!$E$3:$E$717)*1,('بيان العهد والتسويات'!$C272=المنصرف!$C$3:$C$717)*1,المنصرف!$J$3:$J$717)</f>
        <v>0</v>
      </c>
      <c r="CH272" s="160">
        <f>SUMPRODUCT((CH$3=المنصرف!$E$3:$E$717)*1,('بيان العهد والتسويات'!$C272=المنصرف!$C$3:$C$717)*1,المنصرف!$G$3:$G$717)</f>
        <v>0</v>
      </c>
      <c r="CI272" s="160">
        <f>SUMPRODUCT((CH$3=المنصرف!$E$3:$E$717)*1,('بيان العهد والتسويات'!$C272=المنصرف!$C$3:$C$717)*1,المنصرف!$J$3:$J$717)</f>
        <v>0</v>
      </c>
      <c r="CJ272" s="160">
        <f>SUMPRODUCT((CJ$3=المنصرف!$E$3:$E$717)*1,('بيان العهد والتسويات'!$C272=المنصرف!$C$3:$C$717)*1,المنصرف!$G$3:$G$717)</f>
        <v>0</v>
      </c>
      <c r="CK272" s="160">
        <f>SUMPRODUCT((CJ$3=المنصرف!$E$3:$E$717)*1,('بيان العهد والتسويات'!$C272=المنصرف!$C$3:$C$717)*1,المنصرف!$J$3:$J$717)</f>
        <v>0</v>
      </c>
      <c r="CL272" s="160">
        <f>SUMPRODUCT((CL$3=المنصرف!$E$3:$E$717)*1,('بيان العهد والتسويات'!$C272=المنصرف!$C$3:$C$717)*1,المنصرف!$G$3:$G$717)</f>
        <v>0</v>
      </c>
      <c r="CM272" s="160">
        <f>SUMPRODUCT((CL$3=المنصرف!$E$3:$E$717)*1,('بيان العهد والتسويات'!$C272=المنصرف!$C$3:$C$717)*1,المنصرف!$J$3:$J$717)</f>
        <v>0</v>
      </c>
      <c r="CN272" s="160">
        <f>SUMPRODUCT((CN$3=المنصرف!$E$3:$E$717)*1,('بيان العهد والتسويات'!$C272=المنصرف!$C$3:$C$717)*1,المنصرف!$G$3:$G$717)</f>
        <v>0</v>
      </c>
      <c r="CO272" s="160">
        <f>SUMPRODUCT((CN$3=المنصرف!$E$3:$E$717)*1,('بيان العهد والتسويات'!$C272=المنصرف!$C$3:$C$717)*1,المنصرف!$J$3:$J$717)</f>
        <v>0</v>
      </c>
      <c r="CP272" s="160">
        <f>SUMPRODUCT((CP$3=المنصرف!$E$3:$E$717)*1,('بيان العهد والتسويات'!$C272=المنصرف!$C$3:$C$717)*1,المنصرف!$G$3:$G$717)</f>
        <v>0</v>
      </c>
      <c r="CQ272" s="160">
        <f>SUMPRODUCT((CP$3=المنصرف!$E$3:$E$717)*1,('بيان العهد والتسويات'!$C272=المنصرف!$C$3:$C$717)*1,المنصرف!$J$3:$J$717)</f>
        <v>0</v>
      </c>
      <c r="CR272" s="160">
        <f>SUMPRODUCT((CR$3=المنصرف!$E$3:$E$717)*1,('بيان العهد والتسويات'!$C272=المنصرف!$C$3:$C$717)*1,المنصرف!$G$3:$G$717)</f>
        <v>0</v>
      </c>
      <c r="CS272" s="160">
        <f>SUMPRODUCT((CR$3=المنصرف!$E$3:$E$717)*1,('بيان العهد والتسويات'!$C272=المنصرف!$C$3:$C$717)*1,المنصرف!$J$3:$J$717)</f>
        <v>0</v>
      </c>
      <c r="CT272" s="160">
        <f>SUMPRODUCT((CT$3=المنصرف!$E$3:$E$717)*1,('بيان العهد والتسويات'!$C272=المنصرف!$C$3:$C$717)*1,المنصرف!$G$3:$G$717)</f>
        <v>0</v>
      </c>
      <c r="CU272" s="160">
        <f>SUMPRODUCT((CT$3=المنصرف!$E$3:$E$717)*1,('بيان العهد والتسويات'!$C272=المنصرف!$C$3:$C$717)*1,المنصرف!$J$3:$J$717)</f>
        <v>0</v>
      </c>
      <c r="CV272" s="160">
        <f>SUMPRODUCT((CV$3=المنصرف!$E$3:$E$717)*1,('بيان العهد والتسويات'!$C272=المنصرف!$C$3:$C$717)*1,المنصرف!$G$3:$G$717)</f>
        <v>0</v>
      </c>
      <c r="CW272" s="160">
        <f>SUMPRODUCT((CV$3=المنصرف!$E$3:$E$717)*1,('بيان العهد والتسويات'!$C272=المنصرف!$C$3:$C$717)*1,المنصرف!$J$3:$J$717)</f>
        <v>0</v>
      </c>
      <c r="CX272" s="160">
        <f>SUMPRODUCT((CX$3=المنصرف!$E$3:$E$717)*1,('بيان العهد والتسويات'!$C272=المنصرف!$C$3:$C$717)*1,المنصرف!$G$3:$G$717)</f>
        <v>0</v>
      </c>
      <c r="CY272" s="160">
        <f>SUMPRODUCT((CX$3=المنصرف!$E$3:$E$717)*1,('بيان العهد والتسويات'!$C272=المنصرف!$C$3:$C$717)*1,المنصرف!$J$3:$J$717)</f>
        <v>0</v>
      </c>
      <c r="CZ272" s="160">
        <f>SUMPRODUCT((CZ$3=المنصرف!$E$3:$E$717)*1,('بيان العهد والتسويات'!$C272=المنصرف!$C$3:$C$717)*1,المنصرف!$G$3:$G$717)</f>
        <v>0</v>
      </c>
      <c r="DA272" s="160">
        <f>SUMPRODUCT((CZ$3=المنصرف!$E$3:$E$717)*1,('بيان العهد والتسويات'!$C272=المنصرف!$C$3:$C$717)*1,المنصرف!$J$3:$J$717)</f>
        <v>0</v>
      </c>
    </row>
    <row r="273" spans="3:105" ht="20.25" x14ac:dyDescent="0.15">
      <c r="C273" s="134">
        <v>46105</v>
      </c>
      <c r="D273" s="121">
        <f>SUMPRODUCT(($D$3=المنصرف!$E$3:$E$717)*1,('بيان العهد والتسويات'!$C273=المنصرف!$C$3:$C$717)*1,المنصرف!$G$3:$G$717)</f>
        <v>0</v>
      </c>
      <c r="E273" s="122">
        <f>SUMPRODUCT(($D$3=المنصرف!$E$3:$E$717)*1,('بيان العهد والتسويات'!$C273=المنصرف!$C$3:$C$717)*1,المنصرف!$J$3:$J$717)</f>
        <v>0</v>
      </c>
      <c r="F273" s="124">
        <f>SUMPRODUCT(($F$3=المنصرف!$E$3:$E$717)*1,('بيان العهد والتسويات'!$C273=المنصرف!$C$3:$C$717)*1,المنصرف!$G$3:$G$717)</f>
        <v>0</v>
      </c>
      <c r="G273" s="123">
        <f>SUMPRODUCT(($F$3=المنصرف!$E$3:$E$717)*1,('بيان العهد والتسويات'!$C273=المنصرف!$C$3:$C$717)*1,المنصرف!$J$3:$J$717)</f>
        <v>0</v>
      </c>
      <c r="H273" s="121">
        <f>SUMPRODUCT(($H$3=المنصرف!$E$3:$E$717)*1,('بيان العهد والتسويات'!$C273=المنصرف!$C$3:$C$717)*1,المنصرف!$G$3:$G$717)</f>
        <v>0</v>
      </c>
      <c r="I273" s="122">
        <f>SUMPRODUCT(($H$3=المنصرف!$E$3:$E$717)*1,('بيان العهد والتسويات'!$C273=المنصرف!$C$3:$C$717)*1,المنصرف!$J$3:$J$717)</f>
        <v>0</v>
      </c>
      <c r="J273" s="124">
        <f>SUMPRODUCT(($J$3=المنصرف!$E$3:$E$717)*1,('بيان العهد والتسويات'!$C273=المنصرف!$C$3:$C$717)*1,المنصرف!$G$3:$G$717)</f>
        <v>0</v>
      </c>
      <c r="K273" s="123">
        <f>SUMPRODUCT(($J$3=المنصرف!$E$3:$E$717)*1,('بيان العهد والتسويات'!$C273=المنصرف!$C$3:$C$717)*1,المنصرف!$J$3:$J$717)</f>
        <v>0</v>
      </c>
      <c r="L273" s="121">
        <f>SUMPRODUCT(($L$3=المنصرف!$E$3:$E$717)*1,('بيان العهد والتسويات'!$C273=المنصرف!$C$3:$C$717)*1,المنصرف!$G$3:$G$717)</f>
        <v>0</v>
      </c>
      <c r="M273" s="122">
        <f>SUMPRODUCT(($L$3=المنصرف!$E$3:$E$717)*1,('بيان العهد والتسويات'!$C273=المنصرف!$C$3:$C$717)*1,المنصرف!$J$3:$J$717)</f>
        <v>0</v>
      </c>
      <c r="N273" s="124">
        <f>SUMPRODUCT(($N$3=المنصرف!$E$3:$E$717)*1,('بيان العهد والتسويات'!$C273=المنصرف!$C$3:$C$717)*1,المنصرف!$G$3:$G$717)</f>
        <v>0</v>
      </c>
      <c r="O273" s="123">
        <f>SUMPRODUCT(($N$3=المنصرف!$E$3:$E$717)*1,('بيان العهد والتسويات'!$C273=المنصرف!$C$3:$C$717)*1,المنصرف!$J$3:$J$717)</f>
        <v>0</v>
      </c>
      <c r="P273" s="121">
        <f>SUMPRODUCT(($P$3=المنصرف!$E$3:$E$717)*1,('بيان العهد والتسويات'!$C273=المنصرف!$C$3:$C$717)*1,المنصرف!$G$3:$G$717)</f>
        <v>0</v>
      </c>
      <c r="Q273" s="122">
        <f>SUMPRODUCT(($P$3=المنصرف!$E$3:$E$717)*1,('بيان العهد والتسويات'!$C273=المنصرف!$C$3:$C$717)*1,المنصرف!$J$3:$J$717)</f>
        <v>0</v>
      </c>
      <c r="R273" s="124">
        <f>SUMPRODUCT(($R$3=المنصرف!$E$3:$E$717)*1,('بيان العهد والتسويات'!$C273=المنصرف!$C$3:$C$717)*1,المنصرف!$G$3:$G$717)</f>
        <v>0</v>
      </c>
      <c r="S273" s="123">
        <f>SUMPRODUCT(($R$3=المنصرف!$E$3:$E$717)*1,('بيان العهد والتسويات'!$C273=المنصرف!$C$3:$C$717)*1,المنصرف!$J$3:$J$717)</f>
        <v>0</v>
      </c>
      <c r="T273" s="121">
        <f>SUMPRODUCT(($T$3=المنصرف!$E$3:$E$717)*1,('بيان العهد والتسويات'!$C273=المنصرف!$C$3:$C$717)*1,المنصرف!$G$3:$G$717)</f>
        <v>0</v>
      </c>
      <c r="U273" s="122">
        <f>SUMPRODUCT(($T$3=المنصرف!$E$3:$E$717)*1,('بيان العهد والتسويات'!$C273=المنصرف!$C$3:$C$717)*1,المنصرف!$J$3:$J$717)</f>
        <v>0</v>
      </c>
      <c r="V273" s="124">
        <f>SUMPRODUCT(($V$3=المنصرف!$E$3:$E$717)*1,('بيان العهد والتسويات'!$C273=المنصرف!$C$3:$C$717)*1,المنصرف!$G$3:$G$717)</f>
        <v>0</v>
      </c>
      <c r="W273" s="123">
        <f>SUMPRODUCT(($V$3=المنصرف!$E$3:$E$717)*1,('بيان العهد والتسويات'!$C273=المنصرف!$C$3:$C$717)*1,المنصرف!$J$3:$J$717)</f>
        <v>0</v>
      </c>
      <c r="X273" s="121">
        <f>SUMPRODUCT(($X$3=المنصرف!$E$3:$E$717)*1,('بيان العهد والتسويات'!$C273=المنصرف!$C$3:$C$717)*1,المنصرف!$G$3:$G$717)</f>
        <v>0</v>
      </c>
      <c r="Y273" s="122">
        <f>SUMPRODUCT(($X$3=المنصرف!$E$3:$E$717)*1,('بيان العهد والتسويات'!$C273=المنصرف!$C$3:$C$717)*1,المنصرف!$J$3:$J$717)</f>
        <v>0</v>
      </c>
      <c r="Z273" s="124">
        <f>SUMPRODUCT(($Z$3=المنصرف!$E$3:$E$717)*1,('بيان العهد والتسويات'!$C273=المنصرف!$C$3:$C$717)*1,المنصرف!$G$3:$G$717)</f>
        <v>0</v>
      </c>
      <c r="AA273" s="123">
        <f>SUMPRODUCT(($Z$3=المنصرف!$E$3:$E$717)*1,('بيان العهد والتسويات'!$C273=المنصرف!$C$3:$C$717)*1,المنصرف!$J$3:$J$717)</f>
        <v>0</v>
      </c>
      <c r="AB273" s="121">
        <f>SUMPRODUCT(($AB$3=المنصرف!$E$3:$E$717)*1,('بيان العهد والتسويات'!$C273=المنصرف!$C$3:$C$717)*1,المنصرف!$G$3:$G$717)</f>
        <v>0</v>
      </c>
      <c r="AC273" s="122">
        <f>SUMPRODUCT(($AB$3=المنصرف!$E$3:$E$717)*1,('بيان العهد والتسويات'!$C273=المنصرف!$C$3:$C$717)*1,المنصرف!$J$3:$J$717)</f>
        <v>0</v>
      </c>
      <c r="AD273" s="124">
        <f>SUMPRODUCT(($AD$3=المنصرف!$E$3:$E$717)*1,('بيان العهد والتسويات'!$C273=المنصرف!$C$3:$C$717)*1,المنصرف!$G$3:$G$717)</f>
        <v>0</v>
      </c>
      <c r="AE273" s="123">
        <f>SUMPRODUCT(($AD$3=المنصرف!$E$3:$E$717)*1,('بيان العهد والتسويات'!$C273=المنصرف!$C$3:$C$717)*1,المنصرف!$J$3:$J$717)</f>
        <v>0</v>
      </c>
      <c r="AF273" s="121">
        <f>SUMPRODUCT(($AF$3=المنصرف!$E$3:$E$717)*1,('بيان العهد والتسويات'!$C273=المنصرف!$C$3:$C$717)*1,المنصرف!$G$3:$G$717)</f>
        <v>0</v>
      </c>
      <c r="AG273" s="122">
        <f>SUMPRODUCT(($AF$3=المنصرف!$E$3:$E$717)*1,('بيان العهد والتسويات'!$C273=المنصرف!$C$3:$C$717)*1,المنصرف!$J$3:$J$717)</f>
        <v>0</v>
      </c>
      <c r="AH273" s="124">
        <f>SUMPRODUCT(($AH$3=المنصرف!$E$3:$E$717)*1,('بيان العهد والتسويات'!$C273=المنصرف!$C$3:$C$717)*1,المنصرف!$G$3:$G$717)</f>
        <v>0</v>
      </c>
      <c r="AI273" s="123">
        <f>SUMPRODUCT(($AH$3=المنصرف!$E$3:$E$717)*1,('بيان العهد والتسويات'!$C273=المنصرف!$C$3:$C$717)*1,المنصرف!$J$3:$J$717)</f>
        <v>0</v>
      </c>
      <c r="AJ273" s="145">
        <f>SUMPRODUCT((AJ$3=المنصرف!$E$3:$E$717)*1,('بيان العهد والتسويات'!$C273=المنصرف!$C$3:$C$717)*1,المنصرف!$G$3:$G$717)</f>
        <v>0</v>
      </c>
      <c r="AK273" s="145">
        <f>SUMPRODUCT((AJ$3=المنصرف!$E$3:$E$717)*1,('بيان العهد والتسويات'!$C273=المنصرف!$C$3:$C$717)*1,المنصرف!$J$3:$J$717)</f>
        <v>0</v>
      </c>
      <c r="AL273" s="161">
        <f>SUMPRODUCT((AL$3=المنصرف!$E$3:$E$717)*1,('بيان العهد والتسويات'!$C273=المنصرف!$C$3:$C$717)*1,المنصرف!$G$3:$G$717)</f>
        <v>0</v>
      </c>
      <c r="AM273" s="161">
        <f>SUMPRODUCT((AL$3=المنصرف!$E$3:$E$717)*1,('بيان العهد والتسويات'!$C273=المنصرف!$C$3:$C$717)*1,المنصرف!$J$3:$J$717)</f>
        <v>0</v>
      </c>
      <c r="AN273" s="160">
        <f>SUMPRODUCT((AN$3=المنصرف!$E$3:$E$717)*1,('بيان العهد والتسويات'!$C273=المنصرف!$C$3:$C$717)*1,المنصرف!$G$3:$G$717)</f>
        <v>0</v>
      </c>
      <c r="AO273" s="160">
        <f>SUMPRODUCT((AN$3=المنصرف!$E$3:$E$717)*1,('بيان العهد والتسويات'!$C273=المنصرف!$C$3:$C$717)*1,المنصرف!$J$3:$J$717)</f>
        <v>0</v>
      </c>
      <c r="AP273" s="160">
        <f>SUMPRODUCT((AP$3=المنصرف!$E$3:$E$717)*1,('بيان العهد والتسويات'!$C273=المنصرف!$C$3:$C$717)*1,المنصرف!$G$3:$G$717)</f>
        <v>0</v>
      </c>
      <c r="AQ273" s="160">
        <f>SUMPRODUCT((AP$3=المنصرف!$E$3:$E$717)*1,('بيان العهد والتسويات'!$C273=المنصرف!$C$3:$C$717)*1,المنصرف!$J$3:$J$717)</f>
        <v>0</v>
      </c>
      <c r="AR273" s="160">
        <f>SUMPRODUCT((AR$3=المنصرف!$E$3:$E$717)*1,('بيان العهد والتسويات'!$C273=المنصرف!$C$3:$C$717)*1,المنصرف!$G$3:$G$717)</f>
        <v>0</v>
      </c>
      <c r="AS273" s="160">
        <f>SUMPRODUCT((AR$3=المنصرف!$E$3:$E$717)*1,('بيان العهد والتسويات'!$C273=المنصرف!$C$3:$C$717)*1,المنصرف!$J$3:$J$717)</f>
        <v>0</v>
      </c>
      <c r="AT273" s="160">
        <f>SUMPRODUCT((AT$3=المنصرف!$E$3:$E$717)*1,('بيان العهد والتسويات'!$C273=المنصرف!$C$3:$C$717)*1,المنصرف!$G$3:$G$717)</f>
        <v>0</v>
      </c>
      <c r="AU273" s="160">
        <f>SUMPRODUCT((AT$3=المنصرف!$E$3:$E$717)*1,('بيان العهد والتسويات'!$C273=المنصرف!$C$3:$C$717)*1,المنصرف!$J$3:$J$717)</f>
        <v>0</v>
      </c>
      <c r="AV273" s="160">
        <f>SUMPRODUCT((AV$3=المنصرف!$E$3:$E$717)*1,('بيان العهد والتسويات'!$C273=المنصرف!$C$3:$C$717)*1,المنصرف!$G$3:$G$717)</f>
        <v>0</v>
      </c>
      <c r="AW273" s="160">
        <f>SUMPRODUCT((AV$3=المنصرف!$E$3:$E$717)*1,('بيان العهد والتسويات'!$C273=المنصرف!$C$3:$C$717)*1,المنصرف!$J$3:$J$717)</f>
        <v>0</v>
      </c>
      <c r="AX273" s="160">
        <f>SUMPRODUCT((AX$3=المنصرف!$E$3:$E$717)*1,('بيان العهد والتسويات'!$C273=المنصرف!$C$3:$C$717)*1,المنصرف!$G$3:$G$717)</f>
        <v>0</v>
      </c>
      <c r="AY273" s="160">
        <f>SUMPRODUCT((AX$3=المنصرف!$E$3:$E$717)*1,('بيان العهد والتسويات'!$C273=المنصرف!$C$3:$C$717)*1,المنصرف!$J$3:$J$717)</f>
        <v>0</v>
      </c>
      <c r="AZ273" s="160">
        <f>SUMPRODUCT((AZ$3=المنصرف!$E$3:$E$717)*1,('بيان العهد والتسويات'!$C273=المنصرف!$C$3:$C$717)*1,المنصرف!$G$3:$G$717)</f>
        <v>0</v>
      </c>
      <c r="BA273" s="160">
        <f>SUMPRODUCT((AZ$3=المنصرف!$E$3:$E$717)*1,('بيان العهد والتسويات'!$C273=المنصرف!$C$3:$C$717)*1,المنصرف!$J$3:$J$717)</f>
        <v>0</v>
      </c>
      <c r="BB273" s="160">
        <f>SUMPRODUCT((BB$3=المنصرف!$E$3:$E$717)*1,('بيان العهد والتسويات'!$C273=المنصرف!$C$3:$C$717)*1,المنصرف!$G$3:$G$717)</f>
        <v>0</v>
      </c>
      <c r="BC273" s="160">
        <f>SUMPRODUCT((BB$3=المنصرف!$E$3:$E$717)*1,('بيان العهد والتسويات'!$C273=المنصرف!$C$3:$C$717)*1,المنصرف!$J$3:$J$717)</f>
        <v>0</v>
      </c>
      <c r="BD273" s="160">
        <f>SUMPRODUCT((BD$3=المنصرف!$E$3:$E$717)*1,('بيان العهد والتسويات'!$C273=المنصرف!$C$3:$C$717)*1,المنصرف!$G$3:$G$717)</f>
        <v>0</v>
      </c>
      <c r="BE273" s="160">
        <f>SUMPRODUCT((BD$3=المنصرف!$E$3:$E$717)*1,('بيان العهد والتسويات'!$C273=المنصرف!$C$3:$C$717)*1,المنصرف!$J$3:$J$717)</f>
        <v>0</v>
      </c>
      <c r="BF273" s="160">
        <f>SUMPRODUCT((BF$3=المنصرف!$E$3:$E$717)*1,('بيان العهد والتسويات'!$C273=المنصرف!$C$3:$C$717)*1,المنصرف!$G$3:$G$717)</f>
        <v>0</v>
      </c>
      <c r="BG273" s="160">
        <f>SUMPRODUCT((BF$3=المنصرف!$E$3:$E$717)*1,('بيان العهد والتسويات'!$C273=المنصرف!$C$3:$C$717)*1,المنصرف!$J$3:$J$717)</f>
        <v>0</v>
      </c>
      <c r="BH273" s="160">
        <f>SUMPRODUCT((BH$3=المنصرف!$E$3:$E$717)*1,('بيان العهد والتسويات'!$C273=المنصرف!$C$3:$C$717)*1,المنصرف!$G$3:$G$717)</f>
        <v>0</v>
      </c>
      <c r="BI273" s="160">
        <f>SUMPRODUCT((BH$3=المنصرف!$E$3:$E$717)*1,('بيان العهد والتسويات'!$C273=المنصرف!$C$3:$C$717)*1,المنصرف!$J$3:$J$717)</f>
        <v>0</v>
      </c>
      <c r="BJ273" s="160">
        <f>SUMPRODUCT((BJ$3=المنصرف!$E$3:$E$717)*1,('بيان العهد والتسويات'!$C273=المنصرف!$C$3:$C$717)*1,المنصرف!$G$3:$G$717)</f>
        <v>0</v>
      </c>
      <c r="BK273" s="160">
        <f>SUMPRODUCT((BJ$3=المنصرف!$E$3:$E$717)*1,('بيان العهد والتسويات'!$C273=المنصرف!$C$3:$C$717)*1,المنصرف!$J$3:$J$717)</f>
        <v>0</v>
      </c>
      <c r="BL273" s="160">
        <f>SUMPRODUCT((BL$3=المنصرف!$E$3:$E$717)*1,('بيان العهد والتسويات'!$C273=المنصرف!$C$3:$C$717)*1,المنصرف!$G$3:$G$717)</f>
        <v>0</v>
      </c>
      <c r="BM273" s="160">
        <f>SUMPRODUCT((BL$3=المنصرف!$E$3:$E$717)*1,('بيان العهد والتسويات'!$C273=المنصرف!$C$3:$C$717)*1,المنصرف!$J$3:$J$717)</f>
        <v>0</v>
      </c>
      <c r="BN273" s="160">
        <f>SUMPRODUCT((BN$3=المنصرف!$E$3:$E$717)*1,('بيان العهد والتسويات'!$C273=المنصرف!$C$3:$C$717)*1,المنصرف!$G$3:$G$717)</f>
        <v>0</v>
      </c>
      <c r="BO273" s="160">
        <f>SUMPRODUCT((BN$3=المنصرف!$E$3:$E$717)*1,('بيان العهد والتسويات'!$C273=المنصرف!$C$3:$C$717)*1,المنصرف!$J$3:$J$717)</f>
        <v>0</v>
      </c>
      <c r="BP273" s="160">
        <f>SUMPRODUCT((BP$3=المنصرف!$E$3:$E$717)*1,('بيان العهد والتسويات'!$C273=المنصرف!$C$3:$C$717)*1,المنصرف!$G$3:$G$717)</f>
        <v>0</v>
      </c>
      <c r="BQ273" s="160">
        <f>SUMPRODUCT((BP$3=المنصرف!$E$3:$E$717)*1,('بيان العهد والتسويات'!$C273=المنصرف!$C$3:$C$717)*1,المنصرف!$J$3:$J$717)</f>
        <v>0</v>
      </c>
      <c r="BR273" s="160">
        <f>SUMPRODUCT((BR$3=المنصرف!$E$3:$E$717)*1,('بيان العهد والتسويات'!$C273=المنصرف!$C$3:$C$717)*1,المنصرف!$G$3:$G$717)</f>
        <v>0</v>
      </c>
      <c r="BS273" s="160">
        <f>SUMPRODUCT((BR$3=المنصرف!$E$3:$E$717)*1,('بيان العهد والتسويات'!$C273=المنصرف!$C$3:$C$717)*1,المنصرف!$J$3:$J$717)</f>
        <v>0</v>
      </c>
      <c r="BT273" s="160">
        <f>SUMPRODUCT((BT$3=المنصرف!$E$3:$E$717)*1,('بيان العهد والتسويات'!$C273=المنصرف!$C$3:$C$717)*1,المنصرف!$G$3:$G$717)</f>
        <v>0</v>
      </c>
      <c r="BU273" s="160">
        <f>SUMPRODUCT((BT$3=المنصرف!$E$3:$E$717)*1,('بيان العهد والتسويات'!$C273=المنصرف!$C$3:$C$717)*1,المنصرف!$J$3:$J$717)</f>
        <v>0</v>
      </c>
      <c r="BV273" s="160">
        <f>SUMPRODUCT((BV$3=المنصرف!$E$3:$E$717)*1,('بيان العهد والتسويات'!$C273=المنصرف!$C$3:$C$717)*1,المنصرف!$G$3:$G$717)</f>
        <v>0</v>
      </c>
      <c r="BW273" s="160">
        <f>SUMPRODUCT((BV$3=المنصرف!$E$3:$E$717)*1,('بيان العهد والتسويات'!$C273=المنصرف!$C$3:$C$717)*1,المنصرف!$J$3:$J$717)</f>
        <v>0</v>
      </c>
      <c r="BX273" s="160">
        <f>SUMPRODUCT((BX$3=المنصرف!$E$3:$E$717)*1,('بيان العهد والتسويات'!$C273=المنصرف!$C$3:$C$717)*1,المنصرف!$G$3:$G$717)</f>
        <v>0</v>
      </c>
      <c r="BY273" s="160">
        <f>SUMPRODUCT((BX$3=المنصرف!$E$3:$E$717)*1,('بيان العهد والتسويات'!$C273=المنصرف!$C$3:$C$717)*1,المنصرف!$J$3:$J$717)</f>
        <v>0</v>
      </c>
      <c r="BZ273" s="160">
        <f>SUMPRODUCT((BZ$3=المنصرف!$E$3:$E$717)*1,('بيان العهد والتسويات'!$C273=المنصرف!$C$3:$C$717)*1,المنصرف!$G$3:$G$717)</f>
        <v>0</v>
      </c>
      <c r="CA273" s="160">
        <f>SUMPRODUCT((BZ$3=المنصرف!$E$3:$E$717)*1,('بيان العهد والتسويات'!$C273=المنصرف!$C$3:$C$717)*1,المنصرف!$J$3:$J$717)</f>
        <v>0</v>
      </c>
      <c r="CB273" s="160">
        <f>SUMPRODUCT((CB$3=المنصرف!$E$3:$E$717)*1,('بيان العهد والتسويات'!$C273=المنصرف!$C$3:$C$717)*1,المنصرف!$G$3:$G$717)</f>
        <v>0</v>
      </c>
      <c r="CC273" s="160">
        <f>SUMPRODUCT((CB$3=المنصرف!$E$3:$E$717)*1,('بيان العهد والتسويات'!$C273=المنصرف!$C$3:$C$717)*1,المنصرف!$J$3:$J$717)</f>
        <v>0</v>
      </c>
      <c r="CD273" s="160">
        <f>SUMPRODUCT((CD$3=المنصرف!$E$3:$E$717)*1,('بيان العهد والتسويات'!$C273=المنصرف!$C$3:$C$717)*1,المنصرف!$G$3:$G$717)</f>
        <v>0</v>
      </c>
      <c r="CE273" s="160">
        <f>SUMPRODUCT((CD$3=المنصرف!$E$3:$E$717)*1,('بيان العهد والتسويات'!$C273=المنصرف!$C$3:$C$717)*1,المنصرف!$J$3:$J$717)</f>
        <v>0</v>
      </c>
      <c r="CF273" s="160">
        <f>SUMPRODUCT((CF$3=المنصرف!$E$3:$E$717)*1,('بيان العهد والتسويات'!$C273=المنصرف!$C$3:$C$717)*1,المنصرف!$G$3:$G$717)</f>
        <v>0</v>
      </c>
      <c r="CG273" s="160">
        <f>SUMPRODUCT((CF$3=المنصرف!$E$3:$E$717)*1,('بيان العهد والتسويات'!$C273=المنصرف!$C$3:$C$717)*1,المنصرف!$J$3:$J$717)</f>
        <v>0</v>
      </c>
      <c r="CH273" s="160">
        <f>SUMPRODUCT((CH$3=المنصرف!$E$3:$E$717)*1,('بيان العهد والتسويات'!$C273=المنصرف!$C$3:$C$717)*1,المنصرف!$G$3:$G$717)</f>
        <v>0</v>
      </c>
      <c r="CI273" s="160">
        <f>SUMPRODUCT((CH$3=المنصرف!$E$3:$E$717)*1,('بيان العهد والتسويات'!$C273=المنصرف!$C$3:$C$717)*1,المنصرف!$J$3:$J$717)</f>
        <v>0</v>
      </c>
      <c r="CJ273" s="160">
        <f>SUMPRODUCT((CJ$3=المنصرف!$E$3:$E$717)*1,('بيان العهد والتسويات'!$C273=المنصرف!$C$3:$C$717)*1,المنصرف!$G$3:$G$717)</f>
        <v>0</v>
      </c>
      <c r="CK273" s="160">
        <f>SUMPRODUCT((CJ$3=المنصرف!$E$3:$E$717)*1,('بيان العهد والتسويات'!$C273=المنصرف!$C$3:$C$717)*1,المنصرف!$J$3:$J$717)</f>
        <v>0</v>
      </c>
      <c r="CL273" s="160">
        <f>SUMPRODUCT((CL$3=المنصرف!$E$3:$E$717)*1,('بيان العهد والتسويات'!$C273=المنصرف!$C$3:$C$717)*1,المنصرف!$G$3:$G$717)</f>
        <v>0</v>
      </c>
      <c r="CM273" s="160">
        <f>SUMPRODUCT((CL$3=المنصرف!$E$3:$E$717)*1,('بيان العهد والتسويات'!$C273=المنصرف!$C$3:$C$717)*1,المنصرف!$J$3:$J$717)</f>
        <v>0</v>
      </c>
      <c r="CN273" s="160">
        <f>SUMPRODUCT((CN$3=المنصرف!$E$3:$E$717)*1,('بيان العهد والتسويات'!$C273=المنصرف!$C$3:$C$717)*1,المنصرف!$G$3:$G$717)</f>
        <v>0</v>
      </c>
      <c r="CO273" s="160">
        <f>SUMPRODUCT((CN$3=المنصرف!$E$3:$E$717)*1,('بيان العهد والتسويات'!$C273=المنصرف!$C$3:$C$717)*1,المنصرف!$J$3:$J$717)</f>
        <v>0</v>
      </c>
      <c r="CP273" s="160">
        <f>SUMPRODUCT((CP$3=المنصرف!$E$3:$E$717)*1,('بيان العهد والتسويات'!$C273=المنصرف!$C$3:$C$717)*1,المنصرف!$G$3:$G$717)</f>
        <v>0</v>
      </c>
      <c r="CQ273" s="160">
        <f>SUMPRODUCT((CP$3=المنصرف!$E$3:$E$717)*1,('بيان العهد والتسويات'!$C273=المنصرف!$C$3:$C$717)*1,المنصرف!$J$3:$J$717)</f>
        <v>0</v>
      </c>
      <c r="CR273" s="160">
        <f>SUMPRODUCT((CR$3=المنصرف!$E$3:$E$717)*1,('بيان العهد والتسويات'!$C273=المنصرف!$C$3:$C$717)*1,المنصرف!$G$3:$G$717)</f>
        <v>0</v>
      </c>
      <c r="CS273" s="160">
        <f>SUMPRODUCT((CR$3=المنصرف!$E$3:$E$717)*1,('بيان العهد والتسويات'!$C273=المنصرف!$C$3:$C$717)*1,المنصرف!$J$3:$J$717)</f>
        <v>0</v>
      </c>
      <c r="CT273" s="160">
        <f>SUMPRODUCT((CT$3=المنصرف!$E$3:$E$717)*1,('بيان العهد والتسويات'!$C273=المنصرف!$C$3:$C$717)*1,المنصرف!$G$3:$G$717)</f>
        <v>0</v>
      </c>
      <c r="CU273" s="160">
        <f>SUMPRODUCT((CT$3=المنصرف!$E$3:$E$717)*1,('بيان العهد والتسويات'!$C273=المنصرف!$C$3:$C$717)*1,المنصرف!$J$3:$J$717)</f>
        <v>0</v>
      </c>
      <c r="CV273" s="160">
        <f>SUMPRODUCT((CV$3=المنصرف!$E$3:$E$717)*1,('بيان العهد والتسويات'!$C273=المنصرف!$C$3:$C$717)*1,المنصرف!$G$3:$G$717)</f>
        <v>0</v>
      </c>
      <c r="CW273" s="160">
        <f>SUMPRODUCT((CV$3=المنصرف!$E$3:$E$717)*1,('بيان العهد والتسويات'!$C273=المنصرف!$C$3:$C$717)*1,المنصرف!$J$3:$J$717)</f>
        <v>0</v>
      </c>
      <c r="CX273" s="160">
        <f>SUMPRODUCT((CX$3=المنصرف!$E$3:$E$717)*1,('بيان العهد والتسويات'!$C273=المنصرف!$C$3:$C$717)*1,المنصرف!$G$3:$G$717)</f>
        <v>0</v>
      </c>
      <c r="CY273" s="160">
        <f>SUMPRODUCT((CX$3=المنصرف!$E$3:$E$717)*1,('بيان العهد والتسويات'!$C273=المنصرف!$C$3:$C$717)*1,المنصرف!$J$3:$J$717)</f>
        <v>0</v>
      </c>
      <c r="CZ273" s="160">
        <f>SUMPRODUCT((CZ$3=المنصرف!$E$3:$E$717)*1,('بيان العهد والتسويات'!$C273=المنصرف!$C$3:$C$717)*1,المنصرف!$G$3:$G$717)</f>
        <v>0</v>
      </c>
      <c r="DA273" s="160">
        <f>SUMPRODUCT((CZ$3=المنصرف!$E$3:$E$717)*1,('بيان العهد والتسويات'!$C273=المنصرف!$C$3:$C$717)*1,المنصرف!$J$3:$J$717)</f>
        <v>0</v>
      </c>
    </row>
    <row r="274" spans="3:105" ht="20.25" x14ac:dyDescent="0.15">
      <c r="C274" s="134">
        <v>46106</v>
      </c>
      <c r="D274" s="121">
        <f>SUMPRODUCT(($D$3=المنصرف!$E$3:$E$717)*1,('بيان العهد والتسويات'!$C274=المنصرف!$C$3:$C$717)*1,المنصرف!$G$3:$G$717)</f>
        <v>0</v>
      </c>
      <c r="E274" s="122">
        <f>SUMPRODUCT(($D$3=المنصرف!$E$3:$E$717)*1,('بيان العهد والتسويات'!$C274=المنصرف!$C$3:$C$717)*1,المنصرف!$J$3:$J$717)</f>
        <v>0</v>
      </c>
      <c r="F274" s="124">
        <f>SUMPRODUCT(($F$3=المنصرف!$E$3:$E$717)*1,('بيان العهد والتسويات'!$C274=المنصرف!$C$3:$C$717)*1,المنصرف!$G$3:$G$717)</f>
        <v>0</v>
      </c>
      <c r="G274" s="123">
        <f>SUMPRODUCT(($F$3=المنصرف!$E$3:$E$717)*1,('بيان العهد والتسويات'!$C274=المنصرف!$C$3:$C$717)*1,المنصرف!$J$3:$J$717)</f>
        <v>0</v>
      </c>
      <c r="H274" s="121">
        <f>SUMPRODUCT(($H$3=المنصرف!$E$3:$E$717)*1,('بيان العهد والتسويات'!$C274=المنصرف!$C$3:$C$717)*1,المنصرف!$G$3:$G$717)</f>
        <v>0</v>
      </c>
      <c r="I274" s="122">
        <f>SUMPRODUCT(($H$3=المنصرف!$E$3:$E$717)*1,('بيان العهد والتسويات'!$C274=المنصرف!$C$3:$C$717)*1,المنصرف!$J$3:$J$717)</f>
        <v>0</v>
      </c>
      <c r="J274" s="124">
        <f>SUMPRODUCT(($J$3=المنصرف!$E$3:$E$717)*1,('بيان العهد والتسويات'!$C274=المنصرف!$C$3:$C$717)*1,المنصرف!$G$3:$G$717)</f>
        <v>0</v>
      </c>
      <c r="K274" s="123">
        <f>SUMPRODUCT(($J$3=المنصرف!$E$3:$E$717)*1,('بيان العهد والتسويات'!$C274=المنصرف!$C$3:$C$717)*1,المنصرف!$J$3:$J$717)</f>
        <v>0</v>
      </c>
      <c r="L274" s="121">
        <f>SUMPRODUCT(($L$3=المنصرف!$E$3:$E$717)*1,('بيان العهد والتسويات'!$C274=المنصرف!$C$3:$C$717)*1,المنصرف!$G$3:$G$717)</f>
        <v>0</v>
      </c>
      <c r="M274" s="122">
        <f>SUMPRODUCT(($L$3=المنصرف!$E$3:$E$717)*1,('بيان العهد والتسويات'!$C274=المنصرف!$C$3:$C$717)*1,المنصرف!$J$3:$J$717)</f>
        <v>0</v>
      </c>
      <c r="N274" s="124">
        <f>SUMPRODUCT(($N$3=المنصرف!$E$3:$E$717)*1,('بيان العهد والتسويات'!$C274=المنصرف!$C$3:$C$717)*1,المنصرف!$G$3:$G$717)</f>
        <v>0</v>
      </c>
      <c r="O274" s="123">
        <f>SUMPRODUCT(($N$3=المنصرف!$E$3:$E$717)*1,('بيان العهد والتسويات'!$C274=المنصرف!$C$3:$C$717)*1,المنصرف!$J$3:$J$717)</f>
        <v>0</v>
      </c>
      <c r="P274" s="121">
        <f>SUMPRODUCT(($P$3=المنصرف!$E$3:$E$717)*1,('بيان العهد والتسويات'!$C274=المنصرف!$C$3:$C$717)*1,المنصرف!$G$3:$G$717)</f>
        <v>0</v>
      </c>
      <c r="Q274" s="122">
        <f>SUMPRODUCT(($P$3=المنصرف!$E$3:$E$717)*1,('بيان العهد والتسويات'!$C274=المنصرف!$C$3:$C$717)*1,المنصرف!$J$3:$J$717)</f>
        <v>0</v>
      </c>
      <c r="R274" s="124">
        <f>SUMPRODUCT(($R$3=المنصرف!$E$3:$E$717)*1,('بيان العهد والتسويات'!$C274=المنصرف!$C$3:$C$717)*1,المنصرف!$G$3:$G$717)</f>
        <v>0</v>
      </c>
      <c r="S274" s="123">
        <f>SUMPRODUCT(($R$3=المنصرف!$E$3:$E$717)*1,('بيان العهد والتسويات'!$C274=المنصرف!$C$3:$C$717)*1,المنصرف!$J$3:$J$717)</f>
        <v>0</v>
      </c>
      <c r="T274" s="121">
        <f>SUMPRODUCT(($T$3=المنصرف!$E$3:$E$717)*1,('بيان العهد والتسويات'!$C274=المنصرف!$C$3:$C$717)*1,المنصرف!$G$3:$G$717)</f>
        <v>0</v>
      </c>
      <c r="U274" s="122">
        <f>SUMPRODUCT(($T$3=المنصرف!$E$3:$E$717)*1,('بيان العهد والتسويات'!$C274=المنصرف!$C$3:$C$717)*1,المنصرف!$J$3:$J$717)</f>
        <v>0</v>
      </c>
      <c r="V274" s="124">
        <f>SUMPRODUCT(($V$3=المنصرف!$E$3:$E$717)*1,('بيان العهد والتسويات'!$C274=المنصرف!$C$3:$C$717)*1,المنصرف!$G$3:$G$717)</f>
        <v>0</v>
      </c>
      <c r="W274" s="123">
        <f>SUMPRODUCT(($V$3=المنصرف!$E$3:$E$717)*1,('بيان العهد والتسويات'!$C274=المنصرف!$C$3:$C$717)*1,المنصرف!$J$3:$J$717)</f>
        <v>0</v>
      </c>
      <c r="X274" s="121">
        <f>SUMPRODUCT(($X$3=المنصرف!$E$3:$E$717)*1,('بيان العهد والتسويات'!$C274=المنصرف!$C$3:$C$717)*1,المنصرف!$G$3:$G$717)</f>
        <v>0</v>
      </c>
      <c r="Y274" s="122">
        <f>SUMPRODUCT(($X$3=المنصرف!$E$3:$E$717)*1,('بيان العهد والتسويات'!$C274=المنصرف!$C$3:$C$717)*1,المنصرف!$J$3:$J$717)</f>
        <v>0</v>
      </c>
      <c r="Z274" s="124">
        <f>SUMPRODUCT(($Z$3=المنصرف!$E$3:$E$717)*1,('بيان العهد والتسويات'!$C274=المنصرف!$C$3:$C$717)*1,المنصرف!$G$3:$G$717)</f>
        <v>0</v>
      </c>
      <c r="AA274" s="123">
        <f>SUMPRODUCT(($Z$3=المنصرف!$E$3:$E$717)*1,('بيان العهد والتسويات'!$C274=المنصرف!$C$3:$C$717)*1,المنصرف!$J$3:$J$717)</f>
        <v>0</v>
      </c>
      <c r="AB274" s="121">
        <f>SUMPRODUCT(($AB$3=المنصرف!$E$3:$E$717)*1,('بيان العهد والتسويات'!$C274=المنصرف!$C$3:$C$717)*1,المنصرف!$G$3:$G$717)</f>
        <v>0</v>
      </c>
      <c r="AC274" s="122">
        <f>SUMPRODUCT(($AB$3=المنصرف!$E$3:$E$717)*1,('بيان العهد والتسويات'!$C274=المنصرف!$C$3:$C$717)*1,المنصرف!$J$3:$J$717)</f>
        <v>0</v>
      </c>
      <c r="AD274" s="124">
        <f>SUMPRODUCT(($AD$3=المنصرف!$E$3:$E$717)*1,('بيان العهد والتسويات'!$C274=المنصرف!$C$3:$C$717)*1,المنصرف!$G$3:$G$717)</f>
        <v>0</v>
      </c>
      <c r="AE274" s="123">
        <f>SUMPRODUCT(($AD$3=المنصرف!$E$3:$E$717)*1,('بيان العهد والتسويات'!$C274=المنصرف!$C$3:$C$717)*1,المنصرف!$J$3:$J$717)</f>
        <v>0</v>
      </c>
      <c r="AF274" s="121">
        <f>SUMPRODUCT(($AF$3=المنصرف!$E$3:$E$717)*1,('بيان العهد والتسويات'!$C274=المنصرف!$C$3:$C$717)*1,المنصرف!$G$3:$G$717)</f>
        <v>0</v>
      </c>
      <c r="AG274" s="122">
        <f>SUMPRODUCT(($AF$3=المنصرف!$E$3:$E$717)*1,('بيان العهد والتسويات'!$C274=المنصرف!$C$3:$C$717)*1,المنصرف!$J$3:$J$717)</f>
        <v>0</v>
      </c>
      <c r="AH274" s="124">
        <f>SUMPRODUCT(($AH$3=المنصرف!$E$3:$E$717)*1,('بيان العهد والتسويات'!$C274=المنصرف!$C$3:$C$717)*1,المنصرف!$G$3:$G$717)</f>
        <v>0</v>
      </c>
      <c r="AI274" s="123">
        <f>SUMPRODUCT(($AH$3=المنصرف!$E$3:$E$717)*1,('بيان العهد والتسويات'!$C274=المنصرف!$C$3:$C$717)*1,المنصرف!$J$3:$J$717)</f>
        <v>0</v>
      </c>
      <c r="AJ274" s="145">
        <f>SUMPRODUCT((AJ$3=المنصرف!$E$3:$E$717)*1,('بيان العهد والتسويات'!$C274=المنصرف!$C$3:$C$717)*1,المنصرف!$G$3:$G$717)</f>
        <v>0</v>
      </c>
      <c r="AK274" s="145">
        <f>SUMPRODUCT((AJ$3=المنصرف!$E$3:$E$717)*1,('بيان العهد والتسويات'!$C274=المنصرف!$C$3:$C$717)*1,المنصرف!$J$3:$J$717)</f>
        <v>0</v>
      </c>
      <c r="AL274" s="161">
        <f>SUMPRODUCT((AL$3=المنصرف!$E$3:$E$717)*1,('بيان العهد والتسويات'!$C274=المنصرف!$C$3:$C$717)*1,المنصرف!$G$3:$G$717)</f>
        <v>0</v>
      </c>
      <c r="AM274" s="161">
        <f>SUMPRODUCT((AL$3=المنصرف!$E$3:$E$717)*1,('بيان العهد والتسويات'!$C274=المنصرف!$C$3:$C$717)*1,المنصرف!$J$3:$J$717)</f>
        <v>0</v>
      </c>
      <c r="AN274" s="160">
        <f>SUMPRODUCT((AN$3=المنصرف!$E$3:$E$717)*1,('بيان العهد والتسويات'!$C274=المنصرف!$C$3:$C$717)*1,المنصرف!$G$3:$G$717)</f>
        <v>0</v>
      </c>
      <c r="AO274" s="160">
        <f>SUMPRODUCT((AN$3=المنصرف!$E$3:$E$717)*1,('بيان العهد والتسويات'!$C274=المنصرف!$C$3:$C$717)*1,المنصرف!$J$3:$J$717)</f>
        <v>0</v>
      </c>
      <c r="AP274" s="160">
        <f>SUMPRODUCT((AP$3=المنصرف!$E$3:$E$717)*1,('بيان العهد والتسويات'!$C274=المنصرف!$C$3:$C$717)*1,المنصرف!$G$3:$G$717)</f>
        <v>0</v>
      </c>
      <c r="AQ274" s="160">
        <f>SUMPRODUCT((AP$3=المنصرف!$E$3:$E$717)*1,('بيان العهد والتسويات'!$C274=المنصرف!$C$3:$C$717)*1,المنصرف!$J$3:$J$717)</f>
        <v>0</v>
      </c>
      <c r="AR274" s="160">
        <f>SUMPRODUCT((AR$3=المنصرف!$E$3:$E$717)*1,('بيان العهد والتسويات'!$C274=المنصرف!$C$3:$C$717)*1,المنصرف!$G$3:$G$717)</f>
        <v>0</v>
      </c>
      <c r="AS274" s="160">
        <f>SUMPRODUCT((AR$3=المنصرف!$E$3:$E$717)*1,('بيان العهد والتسويات'!$C274=المنصرف!$C$3:$C$717)*1,المنصرف!$J$3:$J$717)</f>
        <v>0</v>
      </c>
      <c r="AT274" s="160">
        <f>SUMPRODUCT((AT$3=المنصرف!$E$3:$E$717)*1,('بيان العهد والتسويات'!$C274=المنصرف!$C$3:$C$717)*1,المنصرف!$G$3:$G$717)</f>
        <v>0</v>
      </c>
      <c r="AU274" s="160">
        <f>SUMPRODUCT((AT$3=المنصرف!$E$3:$E$717)*1,('بيان العهد والتسويات'!$C274=المنصرف!$C$3:$C$717)*1,المنصرف!$J$3:$J$717)</f>
        <v>0</v>
      </c>
      <c r="AV274" s="160">
        <f>SUMPRODUCT((AV$3=المنصرف!$E$3:$E$717)*1,('بيان العهد والتسويات'!$C274=المنصرف!$C$3:$C$717)*1,المنصرف!$G$3:$G$717)</f>
        <v>0</v>
      </c>
      <c r="AW274" s="160">
        <f>SUMPRODUCT((AV$3=المنصرف!$E$3:$E$717)*1,('بيان العهد والتسويات'!$C274=المنصرف!$C$3:$C$717)*1,المنصرف!$J$3:$J$717)</f>
        <v>0</v>
      </c>
      <c r="AX274" s="160">
        <f>SUMPRODUCT((AX$3=المنصرف!$E$3:$E$717)*1,('بيان العهد والتسويات'!$C274=المنصرف!$C$3:$C$717)*1,المنصرف!$G$3:$G$717)</f>
        <v>0</v>
      </c>
      <c r="AY274" s="160">
        <f>SUMPRODUCT((AX$3=المنصرف!$E$3:$E$717)*1,('بيان العهد والتسويات'!$C274=المنصرف!$C$3:$C$717)*1,المنصرف!$J$3:$J$717)</f>
        <v>0</v>
      </c>
      <c r="AZ274" s="160">
        <f>SUMPRODUCT((AZ$3=المنصرف!$E$3:$E$717)*1,('بيان العهد والتسويات'!$C274=المنصرف!$C$3:$C$717)*1,المنصرف!$G$3:$G$717)</f>
        <v>0</v>
      </c>
      <c r="BA274" s="160">
        <f>SUMPRODUCT((AZ$3=المنصرف!$E$3:$E$717)*1,('بيان العهد والتسويات'!$C274=المنصرف!$C$3:$C$717)*1,المنصرف!$J$3:$J$717)</f>
        <v>0</v>
      </c>
      <c r="BB274" s="160">
        <f>SUMPRODUCT((BB$3=المنصرف!$E$3:$E$717)*1,('بيان العهد والتسويات'!$C274=المنصرف!$C$3:$C$717)*1,المنصرف!$G$3:$G$717)</f>
        <v>0</v>
      </c>
      <c r="BC274" s="160">
        <f>SUMPRODUCT((BB$3=المنصرف!$E$3:$E$717)*1,('بيان العهد والتسويات'!$C274=المنصرف!$C$3:$C$717)*1,المنصرف!$J$3:$J$717)</f>
        <v>0</v>
      </c>
      <c r="BD274" s="160">
        <f>SUMPRODUCT((BD$3=المنصرف!$E$3:$E$717)*1,('بيان العهد والتسويات'!$C274=المنصرف!$C$3:$C$717)*1,المنصرف!$G$3:$G$717)</f>
        <v>0</v>
      </c>
      <c r="BE274" s="160">
        <f>SUMPRODUCT((BD$3=المنصرف!$E$3:$E$717)*1,('بيان العهد والتسويات'!$C274=المنصرف!$C$3:$C$717)*1,المنصرف!$J$3:$J$717)</f>
        <v>0</v>
      </c>
      <c r="BF274" s="160">
        <f>SUMPRODUCT((BF$3=المنصرف!$E$3:$E$717)*1,('بيان العهد والتسويات'!$C274=المنصرف!$C$3:$C$717)*1,المنصرف!$G$3:$G$717)</f>
        <v>0</v>
      </c>
      <c r="BG274" s="160">
        <f>SUMPRODUCT((BF$3=المنصرف!$E$3:$E$717)*1,('بيان العهد والتسويات'!$C274=المنصرف!$C$3:$C$717)*1,المنصرف!$J$3:$J$717)</f>
        <v>0</v>
      </c>
      <c r="BH274" s="160">
        <f>SUMPRODUCT((BH$3=المنصرف!$E$3:$E$717)*1,('بيان العهد والتسويات'!$C274=المنصرف!$C$3:$C$717)*1,المنصرف!$G$3:$G$717)</f>
        <v>0</v>
      </c>
      <c r="BI274" s="160">
        <f>SUMPRODUCT((BH$3=المنصرف!$E$3:$E$717)*1,('بيان العهد والتسويات'!$C274=المنصرف!$C$3:$C$717)*1,المنصرف!$J$3:$J$717)</f>
        <v>0</v>
      </c>
      <c r="BJ274" s="160">
        <f>SUMPRODUCT((BJ$3=المنصرف!$E$3:$E$717)*1,('بيان العهد والتسويات'!$C274=المنصرف!$C$3:$C$717)*1,المنصرف!$G$3:$G$717)</f>
        <v>0</v>
      </c>
      <c r="BK274" s="160">
        <f>SUMPRODUCT((BJ$3=المنصرف!$E$3:$E$717)*1,('بيان العهد والتسويات'!$C274=المنصرف!$C$3:$C$717)*1,المنصرف!$J$3:$J$717)</f>
        <v>0</v>
      </c>
      <c r="BL274" s="160">
        <f>SUMPRODUCT((BL$3=المنصرف!$E$3:$E$717)*1,('بيان العهد والتسويات'!$C274=المنصرف!$C$3:$C$717)*1,المنصرف!$G$3:$G$717)</f>
        <v>0</v>
      </c>
      <c r="BM274" s="160">
        <f>SUMPRODUCT((BL$3=المنصرف!$E$3:$E$717)*1,('بيان العهد والتسويات'!$C274=المنصرف!$C$3:$C$717)*1,المنصرف!$J$3:$J$717)</f>
        <v>0</v>
      </c>
      <c r="BN274" s="160">
        <f>SUMPRODUCT((BN$3=المنصرف!$E$3:$E$717)*1,('بيان العهد والتسويات'!$C274=المنصرف!$C$3:$C$717)*1,المنصرف!$G$3:$G$717)</f>
        <v>0</v>
      </c>
      <c r="BO274" s="160">
        <f>SUMPRODUCT((BN$3=المنصرف!$E$3:$E$717)*1,('بيان العهد والتسويات'!$C274=المنصرف!$C$3:$C$717)*1,المنصرف!$J$3:$J$717)</f>
        <v>0</v>
      </c>
      <c r="BP274" s="160">
        <f>SUMPRODUCT((BP$3=المنصرف!$E$3:$E$717)*1,('بيان العهد والتسويات'!$C274=المنصرف!$C$3:$C$717)*1,المنصرف!$G$3:$G$717)</f>
        <v>0</v>
      </c>
      <c r="BQ274" s="160">
        <f>SUMPRODUCT((BP$3=المنصرف!$E$3:$E$717)*1,('بيان العهد والتسويات'!$C274=المنصرف!$C$3:$C$717)*1,المنصرف!$J$3:$J$717)</f>
        <v>0</v>
      </c>
      <c r="BR274" s="160">
        <f>SUMPRODUCT((BR$3=المنصرف!$E$3:$E$717)*1,('بيان العهد والتسويات'!$C274=المنصرف!$C$3:$C$717)*1,المنصرف!$G$3:$G$717)</f>
        <v>0</v>
      </c>
      <c r="BS274" s="160">
        <f>SUMPRODUCT((BR$3=المنصرف!$E$3:$E$717)*1,('بيان العهد والتسويات'!$C274=المنصرف!$C$3:$C$717)*1,المنصرف!$J$3:$J$717)</f>
        <v>0</v>
      </c>
      <c r="BT274" s="160">
        <f>SUMPRODUCT((BT$3=المنصرف!$E$3:$E$717)*1,('بيان العهد والتسويات'!$C274=المنصرف!$C$3:$C$717)*1,المنصرف!$G$3:$G$717)</f>
        <v>0</v>
      </c>
      <c r="BU274" s="160">
        <f>SUMPRODUCT((BT$3=المنصرف!$E$3:$E$717)*1,('بيان العهد والتسويات'!$C274=المنصرف!$C$3:$C$717)*1,المنصرف!$J$3:$J$717)</f>
        <v>0</v>
      </c>
      <c r="BV274" s="160">
        <f>SUMPRODUCT((BV$3=المنصرف!$E$3:$E$717)*1,('بيان العهد والتسويات'!$C274=المنصرف!$C$3:$C$717)*1,المنصرف!$G$3:$G$717)</f>
        <v>0</v>
      </c>
      <c r="BW274" s="160">
        <f>SUMPRODUCT((BV$3=المنصرف!$E$3:$E$717)*1,('بيان العهد والتسويات'!$C274=المنصرف!$C$3:$C$717)*1,المنصرف!$J$3:$J$717)</f>
        <v>0</v>
      </c>
      <c r="BX274" s="160">
        <f>SUMPRODUCT((BX$3=المنصرف!$E$3:$E$717)*1,('بيان العهد والتسويات'!$C274=المنصرف!$C$3:$C$717)*1,المنصرف!$G$3:$G$717)</f>
        <v>0</v>
      </c>
      <c r="BY274" s="160">
        <f>SUMPRODUCT((BX$3=المنصرف!$E$3:$E$717)*1,('بيان العهد والتسويات'!$C274=المنصرف!$C$3:$C$717)*1,المنصرف!$J$3:$J$717)</f>
        <v>0</v>
      </c>
      <c r="BZ274" s="160">
        <f>SUMPRODUCT((BZ$3=المنصرف!$E$3:$E$717)*1,('بيان العهد والتسويات'!$C274=المنصرف!$C$3:$C$717)*1,المنصرف!$G$3:$G$717)</f>
        <v>0</v>
      </c>
      <c r="CA274" s="160">
        <f>SUMPRODUCT((BZ$3=المنصرف!$E$3:$E$717)*1,('بيان العهد والتسويات'!$C274=المنصرف!$C$3:$C$717)*1,المنصرف!$J$3:$J$717)</f>
        <v>0</v>
      </c>
      <c r="CB274" s="160">
        <f>SUMPRODUCT((CB$3=المنصرف!$E$3:$E$717)*1,('بيان العهد والتسويات'!$C274=المنصرف!$C$3:$C$717)*1,المنصرف!$G$3:$G$717)</f>
        <v>0</v>
      </c>
      <c r="CC274" s="160">
        <f>SUMPRODUCT((CB$3=المنصرف!$E$3:$E$717)*1,('بيان العهد والتسويات'!$C274=المنصرف!$C$3:$C$717)*1,المنصرف!$J$3:$J$717)</f>
        <v>0</v>
      </c>
      <c r="CD274" s="160">
        <f>SUMPRODUCT((CD$3=المنصرف!$E$3:$E$717)*1,('بيان العهد والتسويات'!$C274=المنصرف!$C$3:$C$717)*1,المنصرف!$G$3:$G$717)</f>
        <v>0</v>
      </c>
      <c r="CE274" s="160">
        <f>SUMPRODUCT((CD$3=المنصرف!$E$3:$E$717)*1,('بيان العهد والتسويات'!$C274=المنصرف!$C$3:$C$717)*1,المنصرف!$J$3:$J$717)</f>
        <v>0</v>
      </c>
      <c r="CF274" s="160">
        <f>SUMPRODUCT((CF$3=المنصرف!$E$3:$E$717)*1,('بيان العهد والتسويات'!$C274=المنصرف!$C$3:$C$717)*1,المنصرف!$G$3:$G$717)</f>
        <v>0</v>
      </c>
      <c r="CG274" s="160">
        <f>SUMPRODUCT((CF$3=المنصرف!$E$3:$E$717)*1,('بيان العهد والتسويات'!$C274=المنصرف!$C$3:$C$717)*1,المنصرف!$J$3:$J$717)</f>
        <v>0</v>
      </c>
      <c r="CH274" s="160">
        <f>SUMPRODUCT((CH$3=المنصرف!$E$3:$E$717)*1,('بيان العهد والتسويات'!$C274=المنصرف!$C$3:$C$717)*1,المنصرف!$G$3:$G$717)</f>
        <v>0</v>
      </c>
      <c r="CI274" s="160">
        <f>SUMPRODUCT((CH$3=المنصرف!$E$3:$E$717)*1,('بيان العهد والتسويات'!$C274=المنصرف!$C$3:$C$717)*1,المنصرف!$J$3:$J$717)</f>
        <v>0</v>
      </c>
      <c r="CJ274" s="160">
        <f>SUMPRODUCT((CJ$3=المنصرف!$E$3:$E$717)*1,('بيان العهد والتسويات'!$C274=المنصرف!$C$3:$C$717)*1,المنصرف!$G$3:$G$717)</f>
        <v>0</v>
      </c>
      <c r="CK274" s="160">
        <f>SUMPRODUCT((CJ$3=المنصرف!$E$3:$E$717)*1,('بيان العهد والتسويات'!$C274=المنصرف!$C$3:$C$717)*1,المنصرف!$J$3:$J$717)</f>
        <v>0</v>
      </c>
      <c r="CL274" s="160">
        <f>SUMPRODUCT((CL$3=المنصرف!$E$3:$E$717)*1,('بيان العهد والتسويات'!$C274=المنصرف!$C$3:$C$717)*1,المنصرف!$G$3:$G$717)</f>
        <v>0</v>
      </c>
      <c r="CM274" s="160">
        <f>SUMPRODUCT((CL$3=المنصرف!$E$3:$E$717)*1,('بيان العهد والتسويات'!$C274=المنصرف!$C$3:$C$717)*1,المنصرف!$J$3:$J$717)</f>
        <v>0</v>
      </c>
      <c r="CN274" s="160">
        <f>SUMPRODUCT((CN$3=المنصرف!$E$3:$E$717)*1,('بيان العهد والتسويات'!$C274=المنصرف!$C$3:$C$717)*1,المنصرف!$G$3:$G$717)</f>
        <v>0</v>
      </c>
      <c r="CO274" s="160">
        <f>SUMPRODUCT((CN$3=المنصرف!$E$3:$E$717)*1,('بيان العهد والتسويات'!$C274=المنصرف!$C$3:$C$717)*1,المنصرف!$J$3:$J$717)</f>
        <v>0</v>
      </c>
      <c r="CP274" s="160">
        <f>SUMPRODUCT((CP$3=المنصرف!$E$3:$E$717)*1,('بيان العهد والتسويات'!$C274=المنصرف!$C$3:$C$717)*1,المنصرف!$G$3:$G$717)</f>
        <v>0</v>
      </c>
      <c r="CQ274" s="160">
        <f>SUMPRODUCT((CP$3=المنصرف!$E$3:$E$717)*1,('بيان العهد والتسويات'!$C274=المنصرف!$C$3:$C$717)*1,المنصرف!$J$3:$J$717)</f>
        <v>0</v>
      </c>
      <c r="CR274" s="160">
        <f>SUMPRODUCT((CR$3=المنصرف!$E$3:$E$717)*1,('بيان العهد والتسويات'!$C274=المنصرف!$C$3:$C$717)*1,المنصرف!$G$3:$G$717)</f>
        <v>0</v>
      </c>
      <c r="CS274" s="160">
        <f>SUMPRODUCT((CR$3=المنصرف!$E$3:$E$717)*1,('بيان العهد والتسويات'!$C274=المنصرف!$C$3:$C$717)*1,المنصرف!$J$3:$J$717)</f>
        <v>0</v>
      </c>
      <c r="CT274" s="160">
        <f>SUMPRODUCT((CT$3=المنصرف!$E$3:$E$717)*1,('بيان العهد والتسويات'!$C274=المنصرف!$C$3:$C$717)*1,المنصرف!$G$3:$G$717)</f>
        <v>0</v>
      </c>
      <c r="CU274" s="160">
        <f>SUMPRODUCT((CT$3=المنصرف!$E$3:$E$717)*1,('بيان العهد والتسويات'!$C274=المنصرف!$C$3:$C$717)*1,المنصرف!$J$3:$J$717)</f>
        <v>0</v>
      </c>
      <c r="CV274" s="160">
        <f>SUMPRODUCT((CV$3=المنصرف!$E$3:$E$717)*1,('بيان العهد والتسويات'!$C274=المنصرف!$C$3:$C$717)*1,المنصرف!$G$3:$G$717)</f>
        <v>0</v>
      </c>
      <c r="CW274" s="160">
        <f>SUMPRODUCT((CV$3=المنصرف!$E$3:$E$717)*1,('بيان العهد والتسويات'!$C274=المنصرف!$C$3:$C$717)*1,المنصرف!$J$3:$J$717)</f>
        <v>0</v>
      </c>
      <c r="CX274" s="160">
        <f>SUMPRODUCT((CX$3=المنصرف!$E$3:$E$717)*1,('بيان العهد والتسويات'!$C274=المنصرف!$C$3:$C$717)*1,المنصرف!$G$3:$G$717)</f>
        <v>0</v>
      </c>
      <c r="CY274" s="160">
        <f>SUMPRODUCT((CX$3=المنصرف!$E$3:$E$717)*1,('بيان العهد والتسويات'!$C274=المنصرف!$C$3:$C$717)*1,المنصرف!$J$3:$J$717)</f>
        <v>0</v>
      </c>
      <c r="CZ274" s="160">
        <f>SUMPRODUCT((CZ$3=المنصرف!$E$3:$E$717)*1,('بيان العهد والتسويات'!$C274=المنصرف!$C$3:$C$717)*1,المنصرف!$G$3:$G$717)</f>
        <v>0</v>
      </c>
      <c r="DA274" s="160">
        <f>SUMPRODUCT((CZ$3=المنصرف!$E$3:$E$717)*1,('بيان العهد والتسويات'!$C274=المنصرف!$C$3:$C$717)*1,المنصرف!$J$3:$J$717)</f>
        <v>0</v>
      </c>
    </row>
    <row r="275" spans="3:105" ht="20.25" x14ac:dyDescent="0.15">
      <c r="C275" s="134">
        <v>46107</v>
      </c>
      <c r="D275" s="121">
        <f>SUMPRODUCT(($D$3=المنصرف!$E$3:$E$717)*1,('بيان العهد والتسويات'!$C275=المنصرف!$C$3:$C$717)*1,المنصرف!$G$3:$G$717)</f>
        <v>0</v>
      </c>
      <c r="E275" s="122">
        <f>SUMPRODUCT(($D$3=المنصرف!$E$3:$E$717)*1,('بيان العهد والتسويات'!$C275=المنصرف!$C$3:$C$717)*1,المنصرف!$J$3:$J$717)</f>
        <v>0</v>
      </c>
      <c r="F275" s="124">
        <f>SUMPRODUCT(($F$3=المنصرف!$E$3:$E$717)*1,('بيان العهد والتسويات'!$C275=المنصرف!$C$3:$C$717)*1,المنصرف!$G$3:$G$717)</f>
        <v>0</v>
      </c>
      <c r="G275" s="123">
        <f>SUMPRODUCT(($F$3=المنصرف!$E$3:$E$717)*1,('بيان العهد والتسويات'!$C275=المنصرف!$C$3:$C$717)*1,المنصرف!$J$3:$J$717)</f>
        <v>0</v>
      </c>
      <c r="H275" s="121">
        <f>SUMPRODUCT(($H$3=المنصرف!$E$3:$E$717)*1,('بيان العهد والتسويات'!$C275=المنصرف!$C$3:$C$717)*1,المنصرف!$G$3:$G$717)</f>
        <v>0</v>
      </c>
      <c r="I275" s="122">
        <f>SUMPRODUCT(($H$3=المنصرف!$E$3:$E$717)*1,('بيان العهد والتسويات'!$C275=المنصرف!$C$3:$C$717)*1,المنصرف!$J$3:$J$717)</f>
        <v>0</v>
      </c>
      <c r="J275" s="124">
        <f>SUMPRODUCT(($J$3=المنصرف!$E$3:$E$717)*1,('بيان العهد والتسويات'!$C275=المنصرف!$C$3:$C$717)*1,المنصرف!$G$3:$G$717)</f>
        <v>0</v>
      </c>
      <c r="K275" s="123">
        <f>SUMPRODUCT(($J$3=المنصرف!$E$3:$E$717)*1,('بيان العهد والتسويات'!$C275=المنصرف!$C$3:$C$717)*1,المنصرف!$J$3:$J$717)</f>
        <v>0</v>
      </c>
      <c r="L275" s="121">
        <f>SUMPRODUCT(($L$3=المنصرف!$E$3:$E$717)*1,('بيان العهد والتسويات'!$C275=المنصرف!$C$3:$C$717)*1,المنصرف!$G$3:$G$717)</f>
        <v>0</v>
      </c>
      <c r="M275" s="122">
        <f>SUMPRODUCT(($L$3=المنصرف!$E$3:$E$717)*1,('بيان العهد والتسويات'!$C275=المنصرف!$C$3:$C$717)*1,المنصرف!$J$3:$J$717)</f>
        <v>0</v>
      </c>
      <c r="N275" s="124">
        <f>SUMPRODUCT(($N$3=المنصرف!$E$3:$E$717)*1,('بيان العهد والتسويات'!$C275=المنصرف!$C$3:$C$717)*1,المنصرف!$G$3:$G$717)</f>
        <v>0</v>
      </c>
      <c r="O275" s="123">
        <f>SUMPRODUCT(($N$3=المنصرف!$E$3:$E$717)*1,('بيان العهد والتسويات'!$C275=المنصرف!$C$3:$C$717)*1,المنصرف!$J$3:$J$717)</f>
        <v>0</v>
      </c>
      <c r="P275" s="121">
        <f>SUMPRODUCT(($P$3=المنصرف!$E$3:$E$717)*1,('بيان العهد والتسويات'!$C275=المنصرف!$C$3:$C$717)*1,المنصرف!$G$3:$G$717)</f>
        <v>0</v>
      </c>
      <c r="Q275" s="122">
        <f>SUMPRODUCT(($P$3=المنصرف!$E$3:$E$717)*1,('بيان العهد والتسويات'!$C275=المنصرف!$C$3:$C$717)*1,المنصرف!$J$3:$J$717)</f>
        <v>0</v>
      </c>
      <c r="R275" s="124">
        <f>SUMPRODUCT(($R$3=المنصرف!$E$3:$E$717)*1,('بيان العهد والتسويات'!$C275=المنصرف!$C$3:$C$717)*1,المنصرف!$G$3:$G$717)</f>
        <v>0</v>
      </c>
      <c r="S275" s="123">
        <f>SUMPRODUCT(($R$3=المنصرف!$E$3:$E$717)*1,('بيان العهد والتسويات'!$C275=المنصرف!$C$3:$C$717)*1,المنصرف!$J$3:$J$717)</f>
        <v>0</v>
      </c>
      <c r="T275" s="121">
        <f>SUMPRODUCT(($T$3=المنصرف!$E$3:$E$717)*1,('بيان العهد والتسويات'!$C275=المنصرف!$C$3:$C$717)*1,المنصرف!$G$3:$G$717)</f>
        <v>0</v>
      </c>
      <c r="U275" s="122">
        <f>SUMPRODUCT(($T$3=المنصرف!$E$3:$E$717)*1,('بيان العهد والتسويات'!$C275=المنصرف!$C$3:$C$717)*1,المنصرف!$J$3:$J$717)</f>
        <v>0</v>
      </c>
      <c r="V275" s="124">
        <f>SUMPRODUCT(($V$3=المنصرف!$E$3:$E$717)*1,('بيان العهد والتسويات'!$C275=المنصرف!$C$3:$C$717)*1,المنصرف!$G$3:$G$717)</f>
        <v>0</v>
      </c>
      <c r="W275" s="123">
        <f>SUMPRODUCT(($V$3=المنصرف!$E$3:$E$717)*1,('بيان العهد والتسويات'!$C275=المنصرف!$C$3:$C$717)*1,المنصرف!$J$3:$J$717)</f>
        <v>0</v>
      </c>
      <c r="X275" s="121">
        <f>SUMPRODUCT(($X$3=المنصرف!$E$3:$E$717)*1,('بيان العهد والتسويات'!$C275=المنصرف!$C$3:$C$717)*1,المنصرف!$G$3:$G$717)</f>
        <v>0</v>
      </c>
      <c r="Y275" s="122">
        <f>SUMPRODUCT(($X$3=المنصرف!$E$3:$E$717)*1,('بيان العهد والتسويات'!$C275=المنصرف!$C$3:$C$717)*1,المنصرف!$J$3:$J$717)</f>
        <v>0</v>
      </c>
      <c r="Z275" s="124">
        <f>SUMPRODUCT(($Z$3=المنصرف!$E$3:$E$717)*1,('بيان العهد والتسويات'!$C275=المنصرف!$C$3:$C$717)*1,المنصرف!$G$3:$G$717)</f>
        <v>0</v>
      </c>
      <c r="AA275" s="123">
        <f>SUMPRODUCT(($Z$3=المنصرف!$E$3:$E$717)*1,('بيان العهد والتسويات'!$C275=المنصرف!$C$3:$C$717)*1,المنصرف!$J$3:$J$717)</f>
        <v>0</v>
      </c>
      <c r="AB275" s="121">
        <f>SUMPRODUCT(($AB$3=المنصرف!$E$3:$E$717)*1,('بيان العهد والتسويات'!$C275=المنصرف!$C$3:$C$717)*1,المنصرف!$G$3:$G$717)</f>
        <v>0</v>
      </c>
      <c r="AC275" s="122">
        <f>SUMPRODUCT(($AB$3=المنصرف!$E$3:$E$717)*1,('بيان العهد والتسويات'!$C275=المنصرف!$C$3:$C$717)*1,المنصرف!$J$3:$J$717)</f>
        <v>0</v>
      </c>
      <c r="AD275" s="124">
        <f>SUMPRODUCT(($AD$3=المنصرف!$E$3:$E$717)*1,('بيان العهد والتسويات'!$C275=المنصرف!$C$3:$C$717)*1,المنصرف!$G$3:$G$717)</f>
        <v>0</v>
      </c>
      <c r="AE275" s="123">
        <f>SUMPRODUCT(($AD$3=المنصرف!$E$3:$E$717)*1,('بيان العهد والتسويات'!$C275=المنصرف!$C$3:$C$717)*1,المنصرف!$J$3:$J$717)</f>
        <v>0</v>
      </c>
      <c r="AF275" s="121">
        <f>SUMPRODUCT(($AF$3=المنصرف!$E$3:$E$717)*1,('بيان العهد والتسويات'!$C275=المنصرف!$C$3:$C$717)*1,المنصرف!$G$3:$G$717)</f>
        <v>0</v>
      </c>
      <c r="AG275" s="122">
        <f>SUMPRODUCT(($AF$3=المنصرف!$E$3:$E$717)*1,('بيان العهد والتسويات'!$C275=المنصرف!$C$3:$C$717)*1,المنصرف!$J$3:$J$717)</f>
        <v>0</v>
      </c>
      <c r="AH275" s="124">
        <f>SUMPRODUCT(($AH$3=المنصرف!$E$3:$E$717)*1,('بيان العهد والتسويات'!$C275=المنصرف!$C$3:$C$717)*1,المنصرف!$G$3:$G$717)</f>
        <v>0</v>
      </c>
      <c r="AI275" s="123">
        <f>SUMPRODUCT(($AH$3=المنصرف!$E$3:$E$717)*1,('بيان العهد والتسويات'!$C275=المنصرف!$C$3:$C$717)*1,المنصرف!$J$3:$J$717)</f>
        <v>0</v>
      </c>
      <c r="AJ275" s="145">
        <f>SUMPRODUCT((AJ$3=المنصرف!$E$3:$E$717)*1,('بيان العهد والتسويات'!$C275=المنصرف!$C$3:$C$717)*1,المنصرف!$G$3:$G$717)</f>
        <v>0</v>
      </c>
      <c r="AK275" s="145">
        <f>SUMPRODUCT((AJ$3=المنصرف!$E$3:$E$717)*1,('بيان العهد والتسويات'!$C275=المنصرف!$C$3:$C$717)*1,المنصرف!$J$3:$J$717)</f>
        <v>0</v>
      </c>
      <c r="AL275" s="161">
        <f>SUMPRODUCT((AL$3=المنصرف!$E$3:$E$717)*1,('بيان العهد والتسويات'!$C275=المنصرف!$C$3:$C$717)*1,المنصرف!$G$3:$G$717)</f>
        <v>0</v>
      </c>
      <c r="AM275" s="161">
        <f>SUMPRODUCT((AL$3=المنصرف!$E$3:$E$717)*1,('بيان العهد والتسويات'!$C275=المنصرف!$C$3:$C$717)*1,المنصرف!$J$3:$J$717)</f>
        <v>0</v>
      </c>
      <c r="AN275" s="160">
        <f>SUMPRODUCT((AN$3=المنصرف!$E$3:$E$717)*1,('بيان العهد والتسويات'!$C275=المنصرف!$C$3:$C$717)*1,المنصرف!$G$3:$G$717)</f>
        <v>0</v>
      </c>
      <c r="AO275" s="160">
        <f>SUMPRODUCT((AN$3=المنصرف!$E$3:$E$717)*1,('بيان العهد والتسويات'!$C275=المنصرف!$C$3:$C$717)*1,المنصرف!$J$3:$J$717)</f>
        <v>0</v>
      </c>
      <c r="AP275" s="160">
        <f>SUMPRODUCT((AP$3=المنصرف!$E$3:$E$717)*1,('بيان العهد والتسويات'!$C275=المنصرف!$C$3:$C$717)*1,المنصرف!$G$3:$G$717)</f>
        <v>0</v>
      </c>
      <c r="AQ275" s="160">
        <f>SUMPRODUCT((AP$3=المنصرف!$E$3:$E$717)*1,('بيان العهد والتسويات'!$C275=المنصرف!$C$3:$C$717)*1,المنصرف!$J$3:$J$717)</f>
        <v>0</v>
      </c>
      <c r="AR275" s="160">
        <f>SUMPRODUCT((AR$3=المنصرف!$E$3:$E$717)*1,('بيان العهد والتسويات'!$C275=المنصرف!$C$3:$C$717)*1,المنصرف!$G$3:$G$717)</f>
        <v>0</v>
      </c>
      <c r="AS275" s="160">
        <f>SUMPRODUCT((AR$3=المنصرف!$E$3:$E$717)*1,('بيان العهد والتسويات'!$C275=المنصرف!$C$3:$C$717)*1,المنصرف!$J$3:$J$717)</f>
        <v>0</v>
      </c>
      <c r="AT275" s="160">
        <f>SUMPRODUCT((AT$3=المنصرف!$E$3:$E$717)*1,('بيان العهد والتسويات'!$C275=المنصرف!$C$3:$C$717)*1,المنصرف!$G$3:$G$717)</f>
        <v>0</v>
      </c>
      <c r="AU275" s="160">
        <f>SUMPRODUCT((AT$3=المنصرف!$E$3:$E$717)*1,('بيان العهد والتسويات'!$C275=المنصرف!$C$3:$C$717)*1,المنصرف!$J$3:$J$717)</f>
        <v>0</v>
      </c>
      <c r="AV275" s="160">
        <f>SUMPRODUCT((AV$3=المنصرف!$E$3:$E$717)*1,('بيان العهد والتسويات'!$C275=المنصرف!$C$3:$C$717)*1,المنصرف!$G$3:$G$717)</f>
        <v>0</v>
      </c>
      <c r="AW275" s="160">
        <f>SUMPRODUCT((AV$3=المنصرف!$E$3:$E$717)*1,('بيان العهد والتسويات'!$C275=المنصرف!$C$3:$C$717)*1,المنصرف!$J$3:$J$717)</f>
        <v>0</v>
      </c>
      <c r="AX275" s="160">
        <f>SUMPRODUCT((AX$3=المنصرف!$E$3:$E$717)*1,('بيان العهد والتسويات'!$C275=المنصرف!$C$3:$C$717)*1,المنصرف!$G$3:$G$717)</f>
        <v>0</v>
      </c>
      <c r="AY275" s="160">
        <f>SUMPRODUCT((AX$3=المنصرف!$E$3:$E$717)*1,('بيان العهد والتسويات'!$C275=المنصرف!$C$3:$C$717)*1,المنصرف!$J$3:$J$717)</f>
        <v>0</v>
      </c>
      <c r="AZ275" s="160">
        <f>SUMPRODUCT((AZ$3=المنصرف!$E$3:$E$717)*1,('بيان العهد والتسويات'!$C275=المنصرف!$C$3:$C$717)*1,المنصرف!$G$3:$G$717)</f>
        <v>0</v>
      </c>
      <c r="BA275" s="160">
        <f>SUMPRODUCT((AZ$3=المنصرف!$E$3:$E$717)*1,('بيان العهد والتسويات'!$C275=المنصرف!$C$3:$C$717)*1,المنصرف!$J$3:$J$717)</f>
        <v>0</v>
      </c>
      <c r="BB275" s="160">
        <f>SUMPRODUCT((BB$3=المنصرف!$E$3:$E$717)*1,('بيان العهد والتسويات'!$C275=المنصرف!$C$3:$C$717)*1,المنصرف!$G$3:$G$717)</f>
        <v>0</v>
      </c>
      <c r="BC275" s="160">
        <f>SUMPRODUCT((BB$3=المنصرف!$E$3:$E$717)*1,('بيان العهد والتسويات'!$C275=المنصرف!$C$3:$C$717)*1,المنصرف!$J$3:$J$717)</f>
        <v>0</v>
      </c>
      <c r="BD275" s="160">
        <f>SUMPRODUCT((BD$3=المنصرف!$E$3:$E$717)*1,('بيان العهد والتسويات'!$C275=المنصرف!$C$3:$C$717)*1,المنصرف!$G$3:$G$717)</f>
        <v>0</v>
      </c>
      <c r="BE275" s="160">
        <f>SUMPRODUCT((BD$3=المنصرف!$E$3:$E$717)*1,('بيان العهد والتسويات'!$C275=المنصرف!$C$3:$C$717)*1,المنصرف!$J$3:$J$717)</f>
        <v>0</v>
      </c>
      <c r="BF275" s="160">
        <f>SUMPRODUCT((BF$3=المنصرف!$E$3:$E$717)*1,('بيان العهد والتسويات'!$C275=المنصرف!$C$3:$C$717)*1,المنصرف!$G$3:$G$717)</f>
        <v>0</v>
      </c>
      <c r="BG275" s="160">
        <f>SUMPRODUCT((BF$3=المنصرف!$E$3:$E$717)*1,('بيان العهد والتسويات'!$C275=المنصرف!$C$3:$C$717)*1,المنصرف!$J$3:$J$717)</f>
        <v>0</v>
      </c>
      <c r="BH275" s="160">
        <f>SUMPRODUCT((BH$3=المنصرف!$E$3:$E$717)*1,('بيان العهد والتسويات'!$C275=المنصرف!$C$3:$C$717)*1,المنصرف!$G$3:$G$717)</f>
        <v>0</v>
      </c>
      <c r="BI275" s="160">
        <f>SUMPRODUCT((BH$3=المنصرف!$E$3:$E$717)*1,('بيان العهد والتسويات'!$C275=المنصرف!$C$3:$C$717)*1,المنصرف!$J$3:$J$717)</f>
        <v>0</v>
      </c>
      <c r="BJ275" s="160">
        <f>SUMPRODUCT((BJ$3=المنصرف!$E$3:$E$717)*1,('بيان العهد والتسويات'!$C275=المنصرف!$C$3:$C$717)*1,المنصرف!$G$3:$G$717)</f>
        <v>0</v>
      </c>
      <c r="BK275" s="160">
        <f>SUMPRODUCT((BJ$3=المنصرف!$E$3:$E$717)*1,('بيان العهد والتسويات'!$C275=المنصرف!$C$3:$C$717)*1,المنصرف!$J$3:$J$717)</f>
        <v>0</v>
      </c>
      <c r="BL275" s="160">
        <f>SUMPRODUCT((BL$3=المنصرف!$E$3:$E$717)*1,('بيان العهد والتسويات'!$C275=المنصرف!$C$3:$C$717)*1,المنصرف!$G$3:$G$717)</f>
        <v>0</v>
      </c>
      <c r="BM275" s="160">
        <f>SUMPRODUCT((BL$3=المنصرف!$E$3:$E$717)*1,('بيان العهد والتسويات'!$C275=المنصرف!$C$3:$C$717)*1,المنصرف!$J$3:$J$717)</f>
        <v>0</v>
      </c>
      <c r="BN275" s="160">
        <f>SUMPRODUCT((BN$3=المنصرف!$E$3:$E$717)*1,('بيان العهد والتسويات'!$C275=المنصرف!$C$3:$C$717)*1,المنصرف!$G$3:$G$717)</f>
        <v>0</v>
      </c>
      <c r="BO275" s="160">
        <f>SUMPRODUCT((BN$3=المنصرف!$E$3:$E$717)*1,('بيان العهد والتسويات'!$C275=المنصرف!$C$3:$C$717)*1,المنصرف!$J$3:$J$717)</f>
        <v>0</v>
      </c>
      <c r="BP275" s="160">
        <f>SUMPRODUCT((BP$3=المنصرف!$E$3:$E$717)*1,('بيان العهد والتسويات'!$C275=المنصرف!$C$3:$C$717)*1,المنصرف!$G$3:$G$717)</f>
        <v>0</v>
      </c>
      <c r="BQ275" s="160">
        <f>SUMPRODUCT((BP$3=المنصرف!$E$3:$E$717)*1,('بيان العهد والتسويات'!$C275=المنصرف!$C$3:$C$717)*1,المنصرف!$J$3:$J$717)</f>
        <v>0</v>
      </c>
      <c r="BR275" s="160">
        <f>SUMPRODUCT((BR$3=المنصرف!$E$3:$E$717)*1,('بيان العهد والتسويات'!$C275=المنصرف!$C$3:$C$717)*1,المنصرف!$G$3:$G$717)</f>
        <v>0</v>
      </c>
      <c r="BS275" s="160">
        <f>SUMPRODUCT((BR$3=المنصرف!$E$3:$E$717)*1,('بيان العهد والتسويات'!$C275=المنصرف!$C$3:$C$717)*1,المنصرف!$J$3:$J$717)</f>
        <v>0</v>
      </c>
      <c r="BT275" s="160">
        <f>SUMPRODUCT((BT$3=المنصرف!$E$3:$E$717)*1,('بيان العهد والتسويات'!$C275=المنصرف!$C$3:$C$717)*1,المنصرف!$G$3:$G$717)</f>
        <v>0</v>
      </c>
      <c r="BU275" s="160">
        <f>SUMPRODUCT((BT$3=المنصرف!$E$3:$E$717)*1,('بيان العهد والتسويات'!$C275=المنصرف!$C$3:$C$717)*1,المنصرف!$J$3:$J$717)</f>
        <v>0</v>
      </c>
      <c r="BV275" s="160">
        <f>SUMPRODUCT((BV$3=المنصرف!$E$3:$E$717)*1,('بيان العهد والتسويات'!$C275=المنصرف!$C$3:$C$717)*1,المنصرف!$G$3:$G$717)</f>
        <v>0</v>
      </c>
      <c r="BW275" s="160">
        <f>SUMPRODUCT((BV$3=المنصرف!$E$3:$E$717)*1,('بيان العهد والتسويات'!$C275=المنصرف!$C$3:$C$717)*1,المنصرف!$J$3:$J$717)</f>
        <v>0</v>
      </c>
      <c r="BX275" s="160">
        <f>SUMPRODUCT((BX$3=المنصرف!$E$3:$E$717)*1,('بيان العهد والتسويات'!$C275=المنصرف!$C$3:$C$717)*1,المنصرف!$G$3:$G$717)</f>
        <v>0</v>
      </c>
      <c r="BY275" s="160">
        <f>SUMPRODUCT((BX$3=المنصرف!$E$3:$E$717)*1,('بيان العهد والتسويات'!$C275=المنصرف!$C$3:$C$717)*1,المنصرف!$J$3:$J$717)</f>
        <v>0</v>
      </c>
      <c r="BZ275" s="160">
        <f>SUMPRODUCT((BZ$3=المنصرف!$E$3:$E$717)*1,('بيان العهد والتسويات'!$C275=المنصرف!$C$3:$C$717)*1,المنصرف!$G$3:$G$717)</f>
        <v>0</v>
      </c>
      <c r="CA275" s="160">
        <f>SUMPRODUCT((BZ$3=المنصرف!$E$3:$E$717)*1,('بيان العهد والتسويات'!$C275=المنصرف!$C$3:$C$717)*1,المنصرف!$J$3:$J$717)</f>
        <v>0</v>
      </c>
      <c r="CB275" s="160">
        <f>SUMPRODUCT((CB$3=المنصرف!$E$3:$E$717)*1,('بيان العهد والتسويات'!$C275=المنصرف!$C$3:$C$717)*1,المنصرف!$G$3:$G$717)</f>
        <v>0</v>
      </c>
      <c r="CC275" s="160">
        <f>SUMPRODUCT((CB$3=المنصرف!$E$3:$E$717)*1,('بيان العهد والتسويات'!$C275=المنصرف!$C$3:$C$717)*1,المنصرف!$J$3:$J$717)</f>
        <v>0</v>
      </c>
      <c r="CD275" s="160">
        <f>SUMPRODUCT((CD$3=المنصرف!$E$3:$E$717)*1,('بيان العهد والتسويات'!$C275=المنصرف!$C$3:$C$717)*1,المنصرف!$G$3:$G$717)</f>
        <v>0</v>
      </c>
      <c r="CE275" s="160">
        <f>SUMPRODUCT((CD$3=المنصرف!$E$3:$E$717)*1,('بيان العهد والتسويات'!$C275=المنصرف!$C$3:$C$717)*1,المنصرف!$J$3:$J$717)</f>
        <v>0</v>
      </c>
      <c r="CF275" s="160">
        <f>SUMPRODUCT((CF$3=المنصرف!$E$3:$E$717)*1,('بيان العهد والتسويات'!$C275=المنصرف!$C$3:$C$717)*1,المنصرف!$G$3:$G$717)</f>
        <v>0</v>
      </c>
      <c r="CG275" s="160">
        <f>SUMPRODUCT((CF$3=المنصرف!$E$3:$E$717)*1,('بيان العهد والتسويات'!$C275=المنصرف!$C$3:$C$717)*1,المنصرف!$J$3:$J$717)</f>
        <v>0</v>
      </c>
      <c r="CH275" s="160">
        <f>SUMPRODUCT((CH$3=المنصرف!$E$3:$E$717)*1,('بيان العهد والتسويات'!$C275=المنصرف!$C$3:$C$717)*1,المنصرف!$G$3:$G$717)</f>
        <v>0</v>
      </c>
      <c r="CI275" s="160">
        <f>SUMPRODUCT((CH$3=المنصرف!$E$3:$E$717)*1,('بيان العهد والتسويات'!$C275=المنصرف!$C$3:$C$717)*1,المنصرف!$J$3:$J$717)</f>
        <v>0</v>
      </c>
      <c r="CJ275" s="160">
        <f>SUMPRODUCT((CJ$3=المنصرف!$E$3:$E$717)*1,('بيان العهد والتسويات'!$C275=المنصرف!$C$3:$C$717)*1,المنصرف!$G$3:$G$717)</f>
        <v>0</v>
      </c>
      <c r="CK275" s="160">
        <f>SUMPRODUCT((CJ$3=المنصرف!$E$3:$E$717)*1,('بيان العهد والتسويات'!$C275=المنصرف!$C$3:$C$717)*1,المنصرف!$J$3:$J$717)</f>
        <v>0</v>
      </c>
      <c r="CL275" s="160">
        <f>SUMPRODUCT((CL$3=المنصرف!$E$3:$E$717)*1,('بيان العهد والتسويات'!$C275=المنصرف!$C$3:$C$717)*1,المنصرف!$G$3:$G$717)</f>
        <v>0</v>
      </c>
      <c r="CM275" s="160">
        <f>SUMPRODUCT((CL$3=المنصرف!$E$3:$E$717)*1,('بيان العهد والتسويات'!$C275=المنصرف!$C$3:$C$717)*1,المنصرف!$J$3:$J$717)</f>
        <v>0</v>
      </c>
      <c r="CN275" s="160">
        <f>SUMPRODUCT((CN$3=المنصرف!$E$3:$E$717)*1,('بيان العهد والتسويات'!$C275=المنصرف!$C$3:$C$717)*1,المنصرف!$G$3:$G$717)</f>
        <v>0</v>
      </c>
      <c r="CO275" s="160">
        <f>SUMPRODUCT((CN$3=المنصرف!$E$3:$E$717)*1,('بيان العهد والتسويات'!$C275=المنصرف!$C$3:$C$717)*1,المنصرف!$J$3:$J$717)</f>
        <v>0</v>
      </c>
      <c r="CP275" s="160">
        <f>SUMPRODUCT((CP$3=المنصرف!$E$3:$E$717)*1,('بيان العهد والتسويات'!$C275=المنصرف!$C$3:$C$717)*1,المنصرف!$G$3:$G$717)</f>
        <v>0</v>
      </c>
      <c r="CQ275" s="160">
        <f>SUMPRODUCT((CP$3=المنصرف!$E$3:$E$717)*1,('بيان العهد والتسويات'!$C275=المنصرف!$C$3:$C$717)*1,المنصرف!$J$3:$J$717)</f>
        <v>0</v>
      </c>
      <c r="CR275" s="160">
        <f>SUMPRODUCT((CR$3=المنصرف!$E$3:$E$717)*1,('بيان العهد والتسويات'!$C275=المنصرف!$C$3:$C$717)*1,المنصرف!$G$3:$G$717)</f>
        <v>0</v>
      </c>
      <c r="CS275" s="160">
        <f>SUMPRODUCT((CR$3=المنصرف!$E$3:$E$717)*1,('بيان العهد والتسويات'!$C275=المنصرف!$C$3:$C$717)*1,المنصرف!$J$3:$J$717)</f>
        <v>0</v>
      </c>
      <c r="CT275" s="160">
        <f>SUMPRODUCT((CT$3=المنصرف!$E$3:$E$717)*1,('بيان العهد والتسويات'!$C275=المنصرف!$C$3:$C$717)*1,المنصرف!$G$3:$G$717)</f>
        <v>0</v>
      </c>
      <c r="CU275" s="160">
        <f>SUMPRODUCT((CT$3=المنصرف!$E$3:$E$717)*1,('بيان العهد والتسويات'!$C275=المنصرف!$C$3:$C$717)*1,المنصرف!$J$3:$J$717)</f>
        <v>0</v>
      </c>
      <c r="CV275" s="160">
        <f>SUMPRODUCT((CV$3=المنصرف!$E$3:$E$717)*1,('بيان العهد والتسويات'!$C275=المنصرف!$C$3:$C$717)*1,المنصرف!$G$3:$G$717)</f>
        <v>0</v>
      </c>
      <c r="CW275" s="160">
        <f>SUMPRODUCT((CV$3=المنصرف!$E$3:$E$717)*1,('بيان العهد والتسويات'!$C275=المنصرف!$C$3:$C$717)*1,المنصرف!$J$3:$J$717)</f>
        <v>0</v>
      </c>
      <c r="CX275" s="160">
        <f>SUMPRODUCT((CX$3=المنصرف!$E$3:$E$717)*1,('بيان العهد والتسويات'!$C275=المنصرف!$C$3:$C$717)*1,المنصرف!$G$3:$G$717)</f>
        <v>0</v>
      </c>
      <c r="CY275" s="160">
        <f>SUMPRODUCT((CX$3=المنصرف!$E$3:$E$717)*1,('بيان العهد والتسويات'!$C275=المنصرف!$C$3:$C$717)*1,المنصرف!$J$3:$J$717)</f>
        <v>0</v>
      </c>
      <c r="CZ275" s="160">
        <f>SUMPRODUCT((CZ$3=المنصرف!$E$3:$E$717)*1,('بيان العهد والتسويات'!$C275=المنصرف!$C$3:$C$717)*1,المنصرف!$G$3:$G$717)</f>
        <v>0</v>
      </c>
      <c r="DA275" s="160">
        <f>SUMPRODUCT((CZ$3=المنصرف!$E$3:$E$717)*1,('بيان العهد والتسويات'!$C275=المنصرف!$C$3:$C$717)*1,المنصرف!$J$3:$J$717)</f>
        <v>0</v>
      </c>
    </row>
    <row r="276" spans="3:105" ht="20.25" x14ac:dyDescent="0.15">
      <c r="C276" s="134">
        <v>46108</v>
      </c>
      <c r="D276" s="121">
        <f>SUMPRODUCT(($D$3=المنصرف!$E$3:$E$717)*1,('بيان العهد والتسويات'!$C276=المنصرف!$C$3:$C$717)*1,المنصرف!$G$3:$G$717)</f>
        <v>0</v>
      </c>
      <c r="E276" s="122">
        <f>SUMPRODUCT(($D$3=المنصرف!$E$3:$E$717)*1,('بيان العهد والتسويات'!$C276=المنصرف!$C$3:$C$717)*1,المنصرف!$J$3:$J$717)</f>
        <v>0</v>
      </c>
      <c r="F276" s="124">
        <f>SUMPRODUCT(($F$3=المنصرف!$E$3:$E$717)*1,('بيان العهد والتسويات'!$C276=المنصرف!$C$3:$C$717)*1,المنصرف!$G$3:$G$717)</f>
        <v>0</v>
      </c>
      <c r="G276" s="123">
        <f>SUMPRODUCT(($F$3=المنصرف!$E$3:$E$717)*1,('بيان العهد والتسويات'!$C276=المنصرف!$C$3:$C$717)*1,المنصرف!$J$3:$J$717)</f>
        <v>0</v>
      </c>
      <c r="H276" s="121">
        <f>SUMPRODUCT(($H$3=المنصرف!$E$3:$E$717)*1,('بيان العهد والتسويات'!$C276=المنصرف!$C$3:$C$717)*1,المنصرف!$G$3:$G$717)</f>
        <v>0</v>
      </c>
      <c r="I276" s="122">
        <f>SUMPRODUCT(($H$3=المنصرف!$E$3:$E$717)*1,('بيان العهد والتسويات'!$C276=المنصرف!$C$3:$C$717)*1,المنصرف!$J$3:$J$717)</f>
        <v>0</v>
      </c>
      <c r="J276" s="124">
        <f>SUMPRODUCT(($J$3=المنصرف!$E$3:$E$717)*1,('بيان العهد والتسويات'!$C276=المنصرف!$C$3:$C$717)*1,المنصرف!$G$3:$G$717)</f>
        <v>0</v>
      </c>
      <c r="K276" s="123">
        <f>SUMPRODUCT(($J$3=المنصرف!$E$3:$E$717)*1,('بيان العهد والتسويات'!$C276=المنصرف!$C$3:$C$717)*1,المنصرف!$J$3:$J$717)</f>
        <v>0</v>
      </c>
      <c r="L276" s="121">
        <f>SUMPRODUCT(($L$3=المنصرف!$E$3:$E$717)*1,('بيان العهد والتسويات'!$C276=المنصرف!$C$3:$C$717)*1,المنصرف!$G$3:$G$717)</f>
        <v>0</v>
      </c>
      <c r="M276" s="122">
        <f>SUMPRODUCT(($L$3=المنصرف!$E$3:$E$717)*1,('بيان العهد والتسويات'!$C276=المنصرف!$C$3:$C$717)*1,المنصرف!$J$3:$J$717)</f>
        <v>0</v>
      </c>
      <c r="N276" s="124">
        <f>SUMPRODUCT(($N$3=المنصرف!$E$3:$E$717)*1,('بيان العهد والتسويات'!$C276=المنصرف!$C$3:$C$717)*1,المنصرف!$G$3:$G$717)</f>
        <v>0</v>
      </c>
      <c r="O276" s="123">
        <f>SUMPRODUCT(($N$3=المنصرف!$E$3:$E$717)*1,('بيان العهد والتسويات'!$C276=المنصرف!$C$3:$C$717)*1,المنصرف!$J$3:$J$717)</f>
        <v>0</v>
      </c>
      <c r="P276" s="121">
        <f>SUMPRODUCT(($P$3=المنصرف!$E$3:$E$717)*1,('بيان العهد والتسويات'!$C276=المنصرف!$C$3:$C$717)*1,المنصرف!$G$3:$G$717)</f>
        <v>0</v>
      </c>
      <c r="Q276" s="122">
        <f>SUMPRODUCT(($P$3=المنصرف!$E$3:$E$717)*1,('بيان العهد والتسويات'!$C276=المنصرف!$C$3:$C$717)*1,المنصرف!$J$3:$J$717)</f>
        <v>0</v>
      </c>
      <c r="R276" s="124">
        <f>SUMPRODUCT(($R$3=المنصرف!$E$3:$E$717)*1,('بيان العهد والتسويات'!$C276=المنصرف!$C$3:$C$717)*1,المنصرف!$G$3:$G$717)</f>
        <v>0</v>
      </c>
      <c r="S276" s="123">
        <f>SUMPRODUCT(($R$3=المنصرف!$E$3:$E$717)*1,('بيان العهد والتسويات'!$C276=المنصرف!$C$3:$C$717)*1,المنصرف!$J$3:$J$717)</f>
        <v>0</v>
      </c>
      <c r="T276" s="121">
        <f>SUMPRODUCT(($T$3=المنصرف!$E$3:$E$717)*1,('بيان العهد والتسويات'!$C276=المنصرف!$C$3:$C$717)*1,المنصرف!$G$3:$G$717)</f>
        <v>0</v>
      </c>
      <c r="U276" s="122">
        <f>SUMPRODUCT(($T$3=المنصرف!$E$3:$E$717)*1,('بيان العهد والتسويات'!$C276=المنصرف!$C$3:$C$717)*1,المنصرف!$J$3:$J$717)</f>
        <v>0</v>
      </c>
      <c r="V276" s="124">
        <f>SUMPRODUCT(($V$3=المنصرف!$E$3:$E$717)*1,('بيان العهد والتسويات'!$C276=المنصرف!$C$3:$C$717)*1,المنصرف!$G$3:$G$717)</f>
        <v>0</v>
      </c>
      <c r="W276" s="123">
        <f>SUMPRODUCT(($V$3=المنصرف!$E$3:$E$717)*1,('بيان العهد والتسويات'!$C276=المنصرف!$C$3:$C$717)*1,المنصرف!$J$3:$J$717)</f>
        <v>0</v>
      </c>
      <c r="X276" s="121">
        <f>SUMPRODUCT(($X$3=المنصرف!$E$3:$E$717)*1,('بيان العهد والتسويات'!$C276=المنصرف!$C$3:$C$717)*1,المنصرف!$G$3:$G$717)</f>
        <v>0</v>
      </c>
      <c r="Y276" s="122">
        <f>SUMPRODUCT(($X$3=المنصرف!$E$3:$E$717)*1,('بيان العهد والتسويات'!$C276=المنصرف!$C$3:$C$717)*1,المنصرف!$J$3:$J$717)</f>
        <v>0</v>
      </c>
      <c r="Z276" s="124">
        <f>SUMPRODUCT(($Z$3=المنصرف!$E$3:$E$717)*1,('بيان العهد والتسويات'!$C276=المنصرف!$C$3:$C$717)*1,المنصرف!$G$3:$G$717)</f>
        <v>0</v>
      </c>
      <c r="AA276" s="123">
        <f>SUMPRODUCT(($Z$3=المنصرف!$E$3:$E$717)*1,('بيان العهد والتسويات'!$C276=المنصرف!$C$3:$C$717)*1,المنصرف!$J$3:$J$717)</f>
        <v>0</v>
      </c>
      <c r="AB276" s="121">
        <f>SUMPRODUCT(($AB$3=المنصرف!$E$3:$E$717)*1,('بيان العهد والتسويات'!$C276=المنصرف!$C$3:$C$717)*1,المنصرف!$G$3:$G$717)</f>
        <v>0</v>
      </c>
      <c r="AC276" s="122">
        <f>SUMPRODUCT(($AB$3=المنصرف!$E$3:$E$717)*1,('بيان العهد والتسويات'!$C276=المنصرف!$C$3:$C$717)*1,المنصرف!$J$3:$J$717)</f>
        <v>0</v>
      </c>
      <c r="AD276" s="124">
        <f>SUMPRODUCT(($AD$3=المنصرف!$E$3:$E$717)*1,('بيان العهد والتسويات'!$C276=المنصرف!$C$3:$C$717)*1,المنصرف!$G$3:$G$717)</f>
        <v>0</v>
      </c>
      <c r="AE276" s="123">
        <f>SUMPRODUCT(($AD$3=المنصرف!$E$3:$E$717)*1,('بيان العهد والتسويات'!$C276=المنصرف!$C$3:$C$717)*1,المنصرف!$J$3:$J$717)</f>
        <v>0</v>
      </c>
      <c r="AF276" s="121">
        <f>SUMPRODUCT(($AF$3=المنصرف!$E$3:$E$717)*1,('بيان العهد والتسويات'!$C276=المنصرف!$C$3:$C$717)*1,المنصرف!$G$3:$G$717)</f>
        <v>0</v>
      </c>
      <c r="AG276" s="122">
        <f>SUMPRODUCT(($AF$3=المنصرف!$E$3:$E$717)*1,('بيان العهد والتسويات'!$C276=المنصرف!$C$3:$C$717)*1,المنصرف!$J$3:$J$717)</f>
        <v>0</v>
      </c>
      <c r="AH276" s="124">
        <f>SUMPRODUCT(($AH$3=المنصرف!$E$3:$E$717)*1,('بيان العهد والتسويات'!$C276=المنصرف!$C$3:$C$717)*1,المنصرف!$G$3:$G$717)</f>
        <v>0</v>
      </c>
      <c r="AI276" s="123">
        <f>SUMPRODUCT(($AH$3=المنصرف!$E$3:$E$717)*1,('بيان العهد والتسويات'!$C276=المنصرف!$C$3:$C$717)*1,المنصرف!$J$3:$J$717)</f>
        <v>0</v>
      </c>
      <c r="AJ276" s="145">
        <f>SUMPRODUCT((AJ$3=المنصرف!$E$3:$E$717)*1,('بيان العهد والتسويات'!$C276=المنصرف!$C$3:$C$717)*1,المنصرف!$G$3:$G$717)</f>
        <v>0</v>
      </c>
      <c r="AK276" s="145">
        <f>SUMPRODUCT((AJ$3=المنصرف!$E$3:$E$717)*1,('بيان العهد والتسويات'!$C276=المنصرف!$C$3:$C$717)*1,المنصرف!$J$3:$J$717)</f>
        <v>0</v>
      </c>
      <c r="AL276" s="161">
        <f>SUMPRODUCT((AL$3=المنصرف!$E$3:$E$717)*1,('بيان العهد والتسويات'!$C276=المنصرف!$C$3:$C$717)*1,المنصرف!$G$3:$G$717)</f>
        <v>0</v>
      </c>
      <c r="AM276" s="161">
        <f>SUMPRODUCT((AL$3=المنصرف!$E$3:$E$717)*1,('بيان العهد والتسويات'!$C276=المنصرف!$C$3:$C$717)*1,المنصرف!$J$3:$J$717)</f>
        <v>0</v>
      </c>
      <c r="AN276" s="160">
        <f>SUMPRODUCT((AN$3=المنصرف!$E$3:$E$717)*1,('بيان العهد والتسويات'!$C276=المنصرف!$C$3:$C$717)*1,المنصرف!$G$3:$G$717)</f>
        <v>0</v>
      </c>
      <c r="AO276" s="160">
        <f>SUMPRODUCT((AN$3=المنصرف!$E$3:$E$717)*1,('بيان العهد والتسويات'!$C276=المنصرف!$C$3:$C$717)*1,المنصرف!$J$3:$J$717)</f>
        <v>0</v>
      </c>
      <c r="AP276" s="160">
        <f>SUMPRODUCT((AP$3=المنصرف!$E$3:$E$717)*1,('بيان العهد والتسويات'!$C276=المنصرف!$C$3:$C$717)*1,المنصرف!$G$3:$G$717)</f>
        <v>0</v>
      </c>
      <c r="AQ276" s="160">
        <f>SUMPRODUCT((AP$3=المنصرف!$E$3:$E$717)*1,('بيان العهد والتسويات'!$C276=المنصرف!$C$3:$C$717)*1,المنصرف!$J$3:$J$717)</f>
        <v>0</v>
      </c>
      <c r="AR276" s="160">
        <f>SUMPRODUCT((AR$3=المنصرف!$E$3:$E$717)*1,('بيان العهد والتسويات'!$C276=المنصرف!$C$3:$C$717)*1,المنصرف!$G$3:$G$717)</f>
        <v>0</v>
      </c>
      <c r="AS276" s="160">
        <f>SUMPRODUCT((AR$3=المنصرف!$E$3:$E$717)*1,('بيان العهد والتسويات'!$C276=المنصرف!$C$3:$C$717)*1,المنصرف!$J$3:$J$717)</f>
        <v>0</v>
      </c>
      <c r="AT276" s="160">
        <f>SUMPRODUCT((AT$3=المنصرف!$E$3:$E$717)*1,('بيان العهد والتسويات'!$C276=المنصرف!$C$3:$C$717)*1,المنصرف!$G$3:$G$717)</f>
        <v>0</v>
      </c>
      <c r="AU276" s="160">
        <f>SUMPRODUCT((AT$3=المنصرف!$E$3:$E$717)*1,('بيان العهد والتسويات'!$C276=المنصرف!$C$3:$C$717)*1,المنصرف!$J$3:$J$717)</f>
        <v>0</v>
      </c>
      <c r="AV276" s="160">
        <f>SUMPRODUCT((AV$3=المنصرف!$E$3:$E$717)*1,('بيان العهد والتسويات'!$C276=المنصرف!$C$3:$C$717)*1,المنصرف!$G$3:$G$717)</f>
        <v>0</v>
      </c>
      <c r="AW276" s="160">
        <f>SUMPRODUCT((AV$3=المنصرف!$E$3:$E$717)*1,('بيان العهد والتسويات'!$C276=المنصرف!$C$3:$C$717)*1,المنصرف!$J$3:$J$717)</f>
        <v>0</v>
      </c>
      <c r="AX276" s="160">
        <f>SUMPRODUCT((AX$3=المنصرف!$E$3:$E$717)*1,('بيان العهد والتسويات'!$C276=المنصرف!$C$3:$C$717)*1,المنصرف!$G$3:$G$717)</f>
        <v>0</v>
      </c>
      <c r="AY276" s="160">
        <f>SUMPRODUCT((AX$3=المنصرف!$E$3:$E$717)*1,('بيان العهد والتسويات'!$C276=المنصرف!$C$3:$C$717)*1,المنصرف!$J$3:$J$717)</f>
        <v>0</v>
      </c>
      <c r="AZ276" s="160">
        <f>SUMPRODUCT((AZ$3=المنصرف!$E$3:$E$717)*1,('بيان العهد والتسويات'!$C276=المنصرف!$C$3:$C$717)*1,المنصرف!$G$3:$G$717)</f>
        <v>0</v>
      </c>
      <c r="BA276" s="160">
        <f>SUMPRODUCT((AZ$3=المنصرف!$E$3:$E$717)*1,('بيان العهد والتسويات'!$C276=المنصرف!$C$3:$C$717)*1,المنصرف!$J$3:$J$717)</f>
        <v>0</v>
      </c>
      <c r="BB276" s="160">
        <f>SUMPRODUCT((BB$3=المنصرف!$E$3:$E$717)*1,('بيان العهد والتسويات'!$C276=المنصرف!$C$3:$C$717)*1,المنصرف!$G$3:$G$717)</f>
        <v>0</v>
      </c>
      <c r="BC276" s="160">
        <f>SUMPRODUCT((BB$3=المنصرف!$E$3:$E$717)*1,('بيان العهد والتسويات'!$C276=المنصرف!$C$3:$C$717)*1,المنصرف!$J$3:$J$717)</f>
        <v>0</v>
      </c>
      <c r="BD276" s="160">
        <f>SUMPRODUCT((BD$3=المنصرف!$E$3:$E$717)*1,('بيان العهد والتسويات'!$C276=المنصرف!$C$3:$C$717)*1,المنصرف!$G$3:$G$717)</f>
        <v>0</v>
      </c>
      <c r="BE276" s="160">
        <f>SUMPRODUCT((BD$3=المنصرف!$E$3:$E$717)*1,('بيان العهد والتسويات'!$C276=المنصرف!$C$3:$C$717)*1,المنصرف!$J$3:$J$717)</f>
        <v>0</v>
      </c>
      <c r="BF276" s="160">
        <f>SUMPRODUCT((BF$3=المنصرف!$E$3:$E$717)*1,('بيان العهد والتسويات'!$C276=المنصرف!$C$3:$C$717)*1,المنصرف!$G$3:$G$717)</f>
        <v>0</v>
      </c>
      <c r="BG276" s="160">
        <f>SUMPRODUCT((BF$3=المنصرف!$E$3:$E$717)*1,('بيان العهد والتسويات'!$C276=المنصرف!$C$3:$C$717)*1,المنصرف!$J$3:$J$717)</f>
        <v>0</v>
      </c>
      <c r="BH276" s="160">
        <f>SUMPRODUCT((BH$3=المنصرف!$E$3:$E$717)*1,('بيان العهد والتسويات'!$C276=المنصرف!$C$3:$C$717)*1,المنصرف!$G$3:$G$717)</f>
        <v>0</v>
      </c>
      <c r="BI276" s="160">
        <f>SUMPRODUCT((BH$3=المنصرف!$E$3:$E$717)*1,('بيان العهد والتسويات'!$C276=المنصرف!$C$3:$C$717)*1,المنصرف!$J$3:$J$717)</f>
        <v>0</v>
      </c>
      <c r="BJ276" s="160">
        <f>SUMPRODUCT((BJ$3=المنصرف!$E$3:$E$717)*1,('بيان العهد والتسويات'!$C276=المنصرف!$C$3:$C$717)*1,المنصرف!$G$3:$G$717)</f>
        <v>0</v>
      </c>
      <c r="BK276" s="160">
        <f>SUMPRODUCT((BJ$3=المنصرف!$E$3:$E$717)*1,('بيان العهد والتسويات'!$C276=المنصرف!$C$3:$C$717)*1,المنصرف!$J$3:$J$717)</f>
        <v>0</v>
      </c>
      <c r="BL276" s="160">
        <f>SUMPRODUCT((BL$3=المنصرف!$E$3:$E$717)*1,('بيان العهد والتسويات'!$C276=المنصرف!$C$3:$C$717)*1,المنصرف!$G$3:$G$717)</f>
        <v>0</v>
      </c>
      <c r="BM276" s="160">
        <f>SUMPRODUCT((BL$3=المنصرف!$E$3:$E$717)*1,('بيان العهد والتسويات'!$C276=المنصرف!$C$3:$C$717)*1,المنصرف!$J$3:$J$717)</f>
        <v>0</v>
      </c>
      <c r="BN276" s="160">
        <f>SUMPRODUCT((BN$3=المنصرف!$E$3:$E$717)*1,('بيان العهد والتسويات'!$C276=المنصرف!$C$3:$C$717)*1,المنصرف!$G$3:$G$717)</f>
        <v>0</v>
      </c>
      <c r="BO276" s="160">
        <f>SUMPRODUCT((BN$3=المنصرف!$E$3:$E$717)*1,('بيان العهد والتسويات'!$C276=المنصرف!$C$3:$C$717)*1,المنصرف!$J$3:$J$717)</f>
        <v>0</v>
      </c>
      <c r="BP276" s="160">
        <f>SUMPRODUCT((BP$3=المنصرف!$E$3:$E$717)*1,('بيان العهد والتسويات'!$C276=المنصرف!$C$3:$C$717)*1,المنصرف!$G$3:$G$717)</f>
        <v>0</v>
      </c>
      <c r="BQ276" s="160">
        <f>SUMPRODUCT((BP$3=المنصرف!$E$3:$E$717)*1,('بيان العهد والتسويات'!$C276=المنصرف!$C$3:$C$717)*1,المنصرف!$J$3:$J$717)</f>
        <v>0</v>
      </c>
      <c r="BR276" s="160">
        <f>SUMPRODUCT((BR$3=المنصرف!$E$3:$E$717)*1,('بيان العهد والتسويات'!$C276=المنصرف!$C$3:$C$717)*1,المنصرف!$G$3:$G$717)</f>
        <v>0</v>
      </c>
      <c r="BS276" s="160">
        <f>SUMPRODUCT((BR$3=المنصرف!$E$3:$E$717)*1,('بيان العهد والتسويات'!$C276=المنصرف!$C$3:$C$717)*1,المنصرف!$J$3:$J$717)</f>
        <v>0</v>
      </c>
      <c r="BT276" s="160">
        <f>SUMPRODUCT((BT$3=المنصرف!$E$3:$E$717)*1,('بيان العهد والتسويات'!$C276=المنصرف!$C$3:$C$717)*1,المنصرف!$G$3:$G$717)</f>
        <v>0</v>
      </c>
      <c r="BU276" s="160">
        <f>SUMPRODUCT((BT$3=المنصرف!$E$3:$E$717)*1,('بيان العهد والتسويات'!$C276=المنصرف!$C$3:$C$717)*1,المنصرف!$J$3:$J$717)</f>
        <v>0</v>
      </c>
      <c r="BV276" s="160">
        <f>SUMPRODUCT((BV$3=المنصرف!$E$3:$E$717)*1,('بيان العهد والتسويات'!$C276=المنصرف!$C$3:$C$717)*1,المنصرف!$G$3:$G$717)</f>
        <v>0</v>
      </c>
      <c r="BW276" s="160">
        <f>SUMPRODUCT((BV$3=المنصرف!$E$3:$E$717)*1,('بيان العهد والتسويات'!$C276=المنصرف!$C$3:$C$717)*1,المنصرف!$J$3:$J$717)</f>
        <v>0</v>
      </c>
      <c r="BX276" s="160">
        <f>SUMPRODUCT((BX$3=المنصرف!$E$3:$E$717)*1,('بيان العهد والتسويات'!$C276=المنصرف!$C$3:$C$717)*1,المنصرف!$G$3:$G$717)</f>
        <v>0</v>
      </c>
      <c r="BY276" s="160">
        <f>SUMPRODUCT((BX$3=المنصرف!$E$3:$E$717)*1,('بيان العهد والتسويات'!$C276=المنصرف!$C$3:$C$717)*1,المنصرف!$J$3:$J$717)</f>
        <v>0</v>
      </c>
      <c r="BZ276" s="160">
        <f>SUMPRODUCT((BZ$3=المنصرف!$E$3:$E$717)*1,('بيان العهد والتسويات'!$C276=المنصرف!$C$3:$C$717)*1,المنصرف!$G$3:$G$717)</f>
        <v>0</v>
      </c>
      <c r="CA276" s="160">
        <f>SUMPRODUCT((BZ$3=المنصرف!$E$3:$E$717)*1,('بيان العهد والتسويات'!$C276=المنصرف!$C$3:$C$717)*1,المنصرف!$J$3:$J$717)</f>
        <v>0</v>
      </c>
      <c r="CB276" s="160">
        <f>SUMPRODUCT((CB$3=المنصرف!$E$3:$E$717)*1,('بيان العهد والتسويات'!$C276=المنصرف!$C$3:$C$717)*1,المنصرف!$G$3:$G$717)</f>
        <v>0</v>
      </c>
      <c r="CC276" s="160">
        <f>SUMPRODUCT((CB$3=المنصرف!$E$3:$E$717)*1,('بيان العهد والتسويات'!$C276=المنصرف!$C$3:$C$717)*1,المنصرف!$J$3:$J$717)</f>
        <v>0</v>
      </c>
      <c r="CD276" s="160">
        <f>SUMPRODUCT((CD$3=المنصرف!$E$3:$E$717)*1,('بيان العهد والتسويات'!$C276=المنصرف!$C$3:$C$717)*1,المنصرف!$G$3:$G$717)</f>
        <v>0</v>
      </c>
      <c r="CE276" s="160">
        <f>SUMPRODUCT((CD$3=المنصرف!$E$3:$E$717)*1,('بيان العهد والتسويات'!$C276=المنصرف!$C$3:$C$717)*1,المنصرف!$J$3:$J$717)</f>
        <v>0</v>
      </c>
      <c r="CF276" s="160">
        <f>SUMPRODUCT((CF$3=المنصرف!$E$3:$E$717)*1,('بيان العهد والتسويات'!$C276=المنصرف!$C$3:$C$717)*1,المنصرف!$G$3:$G$717)</f>
        <v>0</v>
      </c>
      <c r="CG276" s="160">
        <f>SUMPRODUCT((CF$3=المنصرف!$E$3:$E$717)*1,('بيان العهد والتسويات'!$C276=المنصرف!$C$3:$C$717)*1,المنصرف!$J$3:$J$717)</f>
        <v>0</v>
      </c>
      <c r="CH276" s="160">
        <f>SUMPRODUCT((CH$3=المنصرف!$E$3:$E$717)*1,('بيان العهد والتسويات'!$C276=المنصرف!$C$3:$C$717)*1,المنصرف!$G$3:$G$717)</f>
        <v>0</v>
      </c>
      <c r="CI276" s="160">
        <f>SUMPRODUCT((CH$3=المنصرف!$E$3:$E$717)*1,('بيان العهد والتسويات'!$C276=المنصرف!$C$3:$C$717)*1,المنصرف!$J$3:$J$717)</f>
        <v>0</v>
      </c>
      <c r="CJ276" s="160">
        <f>SUMPRODUCT((CJ$3=المنصرف!$E$3:$E$717)*1,('بيان العهد والتسويات'!$C276=المنصرف!$C$3:$C$717)*1,المنصرف!$G$3:$G$717)</f>
        <v>0</v>
      </c>
      <c r="CK276" s="160">
        <f>SUMPRODUCT((CJ$3=المنصرف!$E$3:$E$717)*1,('بيان العهد والتسويات'!$C276=المنصرف!$C$3:$C$717)*1,المنصرف!$J$3:$J$717)</f>
        <v>0</v>
      </c>
      <c r="CL276" s="160">
        <f>SUMPRODUCT((CL$3=المنصرف!$E$3:$E$717)*1,('بيان العهد والتسويات'!$C276=المنصرف!$C$3:$C$717)*1,المنصرف!$G$3:$G$717)</f>
        <v>0</v>
      </c>
      <c r="CM276" s="160">
        <f>SUMPRODUCT((CL$3=المنصرف!$E$3:$E$717)*1,('بيان العهد والتسويات'!$C276=المنصرف!$C$3:$C$717)*1,المنصرف!$J$3:$J$717)</f>
        <v>0</v>
      </c>
      <c r="CN276" s="160">
        <f>SUMPRODUCT((CN$3=المنصرف!$E$3:$E$717)*1,('بيان العهد والتسويات'!$C276=المنصرف!$C$3:$C$717)*1,المنصرف!$G$3:$G$717)</f>
        <v>0</v>
      </c>
      <c r="CO276" s="160">
        <f>SUMPRODUCT((CN$3=المنصرف!$E$3:$E$717)*1,('بيان العهد والتسويات'!$C276=المنصرف!$C$3:$C$717)*1,المنصرف!$J$3:$J$717)</f>
        <v>0</v>
      </c>
      <c r="CP276" s="160">
        <f>SUMPRODUCT((CP$3=المنصرف!$E$3:$E$717)*1,('بيان العهد والتسويات'!$C276=المنصرف!$C$3:$C$717)*1,المنصرف!$G$3:$G$717)</f>
        <v>0</v>
      </c>
      <c r="CQ276" s="160">
        <f>SUMPRODUCT((CP$3=المنصرف!$E$3:$E$717)*1,('بيان العهد والتسويات'!$C276=المنصرف!$C$3:$C$717)*1,المنصرف!$J$3:$J$717)</f>
        <v>0</v>
      </c>
      <c r="CR276" s="160">
        <f>SUMPRODUCT((CR$3=المنصرف!$E$3:$E$717)*1,('بيان العهد والتسويات'!$C276=المنصرف!$C$3:$C$717)*1,المنصرف!$G$3:$G$717)</f>
        <v>0</v>
      </c>
      <c r="CS276" s="160">
        <f>SUMPRODUCT((CR$3=المنصرف!$E$3:$E$717)*1,('بيان العهد والتسويات'!$C276=المنصرف!$C$3:$C$717)*1,المنصرف!$J$3:$J$717)</f>
        <v>0</v>
      </c>
      <c r="CT276" s="160">
        <f>SUMPRODUCT((CT$3=المنصرف!$E$3:$E$717)*1,('بيان العهد والتسويات'!$C276=المنصرف!$C$3:$C$717)*1,المنصرف!$G$3:$G$717)</f>
        <v>0</v>
      </c>
      <c r="CU276" s="160">
        <f>SUMPRODUCT((CT$3=المنصرف!$E$3:$E$717)*1,('بيان العهد والتسويات'!$C276=المنصرف!$C$3:$C$717)*1,المنصرف!$J$3:$J$717)</f>
        <v>0</v>
      </c>
      <c r="CV276" s="160">
        <f>SUMPRODUCT((CV$3=المنصرف!$E$3:$E$717)*1,('بيان العهد والتسويات'!$C276=المنصرف!$C$3:$C$717)*1,المنصرف!$G$3:$G$717)</f>
        <v>0</v>
      </c>
      <c r="CW276" s="160">
        <f>SUMPRODUCT((CV$3=المنصرف!$E$3:$E$717)*1,('بيان العهد والتسويات'!$C276=المنصرف!$C$3:$C$717)*1,المنصرف!$J$3:$J$717)</f>
        <v>0</v>
      </c>
      <c r="CX276" s="160">
        <f>SUMPRODUCT((CX$3=المنصرف!$E$3:$E$717)*1,('بيان العهد والتسويات'!$C276=المنصرف!$C$3:$C$717)*1,المنصرف!$G$3:$G$717)</f>
        <v>0</v>
      </c>
      <c r="CY276" s="160">
        <f>SUMPRODUCT((CX$3=المنصرف!$E$3:$E$717)*1,('بيان العهد والتسويات'!$C276=المنصرف!$C$3:$C$717)*1,المنصرف!$J$3:$J$717)</f>
        <v>0</v>
      </c>
      <c r="CZ276" s="160">
        <f>SUMPRODUCT((CZ$3=المنصرف!$E$3:$E$717)*1,('بيان العهد والتسويات'!$C276=المنصرف!$C$3:$C$717)*1,المنصرف!$G$3:$G$717)</f>
        <v>0</v>
      </c>
      <c r="DA276" s="160">
        <f>SUMPRODUCT((CZ$3=المنصرف!$E$3:$E$717)*1,('بيان العهد والتسويات'!$C276=المنصرف!$C$3:$C$717)*1,المنصرف!$J$3:$J$717)</f>
        <v>0</v>
      </c>
    </row>
    <row r="277" spans="3:105" ht="20.25" x14ac:dyDescent="0.15">
      <c r="C277" s="134">
        <v>46109</v>
      </c>
      <c r="D277" s="121">
        <f>SUMPRODUCT(($D$3=المنصرف!$E$3:$E$717)*1,('بيان العهد والتسويات'!$C277=المنصرف!$C$3:$C$717)*1,المنصرف!$G$3:$G$717)</f>
        <v>0</v>
      </c>
      <c r="E277" s="122">
        <f>SUMPRODUCT(($D$3=المنصرف!$E$3:$E$717)*1,('بيان العهد والتسويات'!$C277=المنصرف!$C$3:$C$717)*1,المنصرف!$J$3:$J$717)</f>
        <v>0</v>
      </c>
      <c r="F277" s="124">
        <f>SUMPRODUCT(($F$3=المنصرف!$E$3:$E$717)*1,('بيان العهد والتسويات'!$C277=المنصرف!$C$3:$C$717)*1,المنصرف!$G$3:$G$717)</f>
        <v>0</v>
      </c>
      <c r="G277" s="123">
        <f>SUMPRODUCT(($F$3=المنصرف!$E$3:$E$717)*1,('بيان العهد والتسويات'!$C277=المنصرف!$C$3:$C$717)*1,المنصرف!$J$3:$J$717)</f>
        <v>0</v>
      </c>
      <c r="H277" s="121">
        <f>SUMPRODUCT(($H$3=المنصرف!$E$3:$E$717)*1,('بيان العهد والتسويات'!$C277=المنصرف!$C$3:$C$717)*1,المنصرف!$G$3:$G$717)</f>
        <v>0</v>
      </c>
      <c r="I277" s="122">
        <f>SUMPRODUCT(($H$3=المنصرف!$E$3:$E$717)*1,('بيان العهد والتسويات'!$C277=المنصرف!$C$3:$C$717)*1,المنصرف!$J$3:$J$717)</f>
        <v>0</v>
      </c>
      <c r="J277" s="124">
        <f>SUMPRODUCT(($J$3=المنصرف!$E$3:$E$717)*1,('بيان العهد والتسويات'!$C277=المنصرف!$C$3:$C$717)*1,المنصرف!$G$3:$G$717)</f>
        <v>0</v>
      </c>
      <c r="K277" s="123">
        <f>SUMPRODUCT(($J$3=المنصرف!$E$3:$E$717)*1,('بيان العهد والتسويات'!$C277=المنصرف!$C$3:$C$717)*1,المنصرف!$J$3:$J$717)</f>
        <v>0</v>
      </c>
      <c r="L277" s="121">
        <f>SUMPRODUCT(($L$3=المنصرف!$E$3:$E$717)*1,('بيان العهد والتسويات'!$C277=المنصرف!$C$3:$C$717)*1,المنصرف!$G$3:$G$717)</f>
        <v>0</v>
      </c>
      <c r="M277" s="122">
        <f>SUMPRODUCT(($L$3=المنصرف!$E$3:$E$717)*1,('بيان العهد والتسويات'!$C277=المنصرف!$C$3:$C$717)*1,المنصرف!$J$3:$J$717)</f>
        <v>0</v>
      </c>
      <c r="N277" s="124">
        <f>SUMPRODUCT(($N$3=المنصرف!$E$3:$E$717)*1,('بيان العهد والتسويات'!$C277=المنصرف!$C$3:$C$717)*1,المنصرف!$G$3:$G$717)</f>
        <v>0</v>
      </c>
      <c r="O277" s="123">
        <f>SUMPRODUCT(($N$3=المنصرف!$E$3:$E$717)*1,('بيان العهد والتسويات'!$C277=المنصرف!$C$3:$C$717)*1,المنصرف!$J$3:$J$717)</f>
        <v>0</v>
      </c>
      <c r="P277" s="121">
        <f>SUMPRODUCT(($P$3=المنصرف!$E$3:$E$717)*1,('بيان العهد والتسويات'!$C277=المنصرف!$C$3:$C$717)*1,المنصرف!$G$3:$G$717)</f>
        <v>0</v>
      </c>
      <c r="Q277" s="122">
        <f>SUMPRODUCT(($P$3=المنصرف!$E$3:$E$717)*1,('بيان العهد والتسويات'!$C277=المنصرف!$C$3:$C$717)*1,المنصرف!$J$3:$J$717)</f>
        <v>0</v>
      </c>
      <c r="R277" s="124">
        <f>SUMPRODUCT(($R$3=المنصرف!$E$3:$E$717)*1,('بيان العهد والتسويات'!$C277=المنصرف!$C$3:$C$717)*1,المنصرف!$G$3:$G$717)</f>
        <v>0</v>
      </c>
      <c r="S277" s="123">
        <f>SUMPRODUCT(($R$3=المنصرف!$E$3:$E$717)*1,('بيان العهد والتسويات'!$C277=المنصرف!$C$3:$C$717)*1,المنصرف!$J$3:$J$717)</f>
        <v>0</v>
      </c>
      <c r="T277" s="121">
        <f>SUMPRODUCT(($T$3=المنصرف!$E$3:$E$717)*1,('بيان العهد والتسويات'!$C277=المنصرف!$C$3:$C$717)*1,المنصرف!$G$3:$G$717)</f>
        <v>0</v>
      </c>
      <c r="U277" s="122">
        <f>SUMPRODUCT(($T$3=المنصرف!$E$3:$E$717)*1,('بيان العهد والتسويات'!$C277=المنصرف!$C$3:$C$717)*1,المنصرف!$J$3:$J$717)</f>
        <v>0</v>
      </c>
      <c r="V277" s="124">
        <f>SUMPRODUCT(($V$3=المنصرف!$E$3:$E$717)*1,('بيان العهد والتسويات'!$C277=المنصرف!$C$3:$C$717)*1,المنصرف!$G$3:$G$717)</f>
        <v>0</v>
      </c>
      <c r="W277" s="123">
        <f>SUMPRODUCT(($V$3=المنصرف!$E$3:$E$717)*1,('بيان العهد والتسويات'!$C277=المنصرف!$C$3:$C$717)*1,المنصرف!$J$3:$J$717)</f>
        <v>0</v>
      </c>
      <c r="X277" s="121">
        <f>SUMPRODUCT(($X$3=المنصرف!$E$3:$E$717)*1,('بيان العهد والتسويات'!$C277=المنصرف!$C$3:$C$717)*1,المنصرف!$G$3:$G$717)</f>
        <v>0</v>
      </c>
      <c r="Y277" s="122">
        <f>SUMPRODUCT(($X$3=المنصرف!$E$3:$E$717)*1,('بيان العهد والتسويات'!$C277=المنصرف!$C$3:$C$717)*1,المنصرف!$J$3:$J$717)</f>
        <v>0</v>
      </c>
      <c r="Z277" s="124">
        <f>SUMPRODUCT(($Z$3=المنصرف!$E$3:$E$717)*1,('بيان العهد والتسويات'!$C277=المنصرف!$C$3:$C$717)*1,المنصرف!$G$3:$G$717)</f>
        <v>0</v>
      </c>
      <c r="AA277" s="123">
        <f>SUMPRODUCT(($Z$3=المنصرف!$E$3:$E$717)*1,('بيان العهد والتسويات'!$C277=المنصرف!$C$3:$C$717)*1,المنصرف!$J$3:$J$717)</f>
        <v>0</v>
      </c>
      <c r="AB277" s="121">
        <f>SUMPRODUCT(($AB$3=المنصرف!$E$3:$E$717)*1,('بيان العهد والتسويات'!$C277=المنصرف!$C$3:$C$717)*1,المنصرف!$G$3:$G$717)</f>
        <v>0</v>
      </c>
      <c r="AC277" s="122">
        <f>SUMPRODUCT(($AB$3=المنصرف!$E$3:$E$717)*1,('بيان العهد والتسويات'!$C277=المنصرف!$C$3:$C$717)*1,المنصرف!$J$3:$J$717)</f>
        <v>0</v>
      </c>
      <c r="AD277" s="124">
        <f>SUMPRODUCT(($AD$3=المنصرف!$E$3:$E$717)*1,('بيان العهد والتسويات'!$C277=المنصرف!$C$3:$C$717)*1,المنصرف!$G$3:$G$717)</f>
        <v>0</v>
      </c>
      <c r="AE277" s="123">
        <f>SUMPRODUCT(($AD$3=المنصرف!$E$3:$E$717)*1,('بيان العهد والتسويات'!$C277=المنصرف!$C$3:$C$717)*1,المنصرف!$J$3:$J$717)</f>
        <v>0</v>
      </c>
      <c r="AF277" s="121">
        <f>SUMPRODUCT(($AF$3=المنصرف!$E$3:$E$717)*1,('بيان العهد والتسويات'!$C277=المنصرف!$C$3:$C$717)*1,المنصرف!$G$3:$G$717)</f>
        <v>0</v>
      </c>
      <c r="AG277" s="122">
        <f>SUMPRODUCT(($AF$3=المنصرف!$E$3:$E$717)*1,('بيان العهد والتسويات'!$C277=المنصرف!$C$3:$C$717)*1,المنصرف!$J$3:$J$717)</f>
        <v>0</v>
      </c>
      <c r="AH277" s="124">
        <f>SUMPRODUCT(($AH$3=المنصرف!$E$3:$E$717)*1,('بيان العهد والتسويات'!$C277=المنصرف!$C$3:$C$717)*1,المنصرف!$G$3:$G$717)</f>
        <v>0</v>
      </c>
      <c r="AI277" s="123">
        <f>SUMPRODUCT(($AH$3=المنصرف!$E$3:$E$717)*1,('بيان العهد والتسويات'!$C277=المنصرف!$C$3:$C$717)*1,المنصرف!$J$3:$J$717)</f>
        <v>0</v>
      </c>
      <c r="AJ277" s="145">
        <f>SUMPRODUCT((AJ$3=المنصرف!$E$3:$E$717)*1,('بيان العهد والتسويات'!$C277=المنصرف!$C$3:$C$717)*1,المنصرف!$G$3:$G$717)</f>
        <v>0</v>
      </c>
      <c r="AK277" s="145">
        <f>SUMPRODUCT((AJ$3=المنصرف!$E$3:$E$717)*1,('بيان العهد والتسويات'!$C277=المنصرف!$C$3:$C$717)*1,المنصرف!$J$3:$J$717)</f>
        <v>0</v>
      </c>
      <c r="AL277" s="161">
        <f>SUMPRODUCT((AL$3=المنصرف!$E$3:$E$717)*1,('بيان العهد والتسويات'!$C277=المنصرف!$C$3:$C$717)*1,المنصرف!$G$3:$G$717)</f>
        <v>0</v>
      </c>
      <c r="AM277" s="161">
        <f>SUMPRODUCT((AL$3=المنصرف!$E$3:$E$717)*1,('بيان العهد والتسويات'!$C277=المنصرف!$C$3:$C$717)*1,المنصرف!$J$3:$J$717)</f>
        <v>0</v>
      </c>
      <c r="AN277" s="160">
        <f>SUMPRODUCT((AN$3=المنصرف!$E$3:$E$717)*1,('بيان العهد والتسويات'!$C277=المنصرف!$C$3:$C$717)*1,المنصرف!$G$3:$G$717)</f>
        <v>0</v>
      </c>
      <c r="AO277" s="160">
        <f>SUMPRODUCT((AN$3=المنصرف!$E$3:$E$717)*1,('بيان العهد والتسويات'!$C277=المنصرف!$C$3:$C$717)*1,المنصرف!$J$3:$J$717)</f>
        <v>0</v>
      </c>
      <c r="AP277" s="160">
        <f>SUMPRODUCT((AP$3=المنصرف!$E$3:$E$717)*1,('بيان العهد والتسويات'!$C277=المنصرف!$C$3:$C$717)*1,المنصرف!$G$3:$G$717)</f>
        <v>0</v>
      </c>
      <c r="AQ277" s="160">
        <f>SUMPRODUCT((AP$3=المنصرف!$E$3:$E$717)*1,('بيان العهد والتسويات'!$C277=المنصرف!$C$3:$C$717)*1,المنصرف!$J$3:$J$717)</f>
        <v>0</v>
      </c>
      <c r="AR277" s="160">
        <f>SUMPRODUCT((AR$3=المنصرف!$E$3:$E$717)*1,('بيان العهد والتسويات'!$C277=المنصرف!$C$3:$C$717)*1,المنصرف!$G$3:$G$717)</f>
        <v>0</v>
      </c>
      <c r="AS277" s="160">
        <f>SUMPRODUCT((AR$3=المنصرف!$E$3:$E$717)*1,('بيان العهد والتسويات'!$C277=المنصرف!$C$3:$C$717)*1,المنصرف!$J$3:$J$717)</f>
        <v>0</v>
      </c>
      <c r="AT277" s="160">
        <f>SUMPRODUCT((AT$3=المنصرف!$E$3:$E$717)*1,('بيان العهد والتسويات'!$C277=المنصرف!$C$3:$C$717)*1,المنصرف!$G$3:$G$717)</f>
        <v>0</v>
      </c>
      <c r="AU277" s="160">
        <f>SUMPRODUCT((AT$3=المنصرف!$E$3:$E$717)*1,('بيان العهد والتسويات'!$C277=المنصرف!$C$3:$C$717)*1,المنصرف!$J$3:$J$717)</f>
        <v>0</v>
      </c>
      <c r="AV277" s="160">
        <f>SUMPRODUCT((AV$3=المنصرف!$E$3:$E$717)*1,('بيان العهد والتسويات'!$C277=المنصرف!$C$3:$C$717)*1,المنصرف!$G$3:$G$717)</f>
        <v>0</v>
      </c>
      <c r="AW277" s="160">
        <f>SUMPRODUCT((AV$3=المنصرف!$E$3:$E$717)*1,('بيان العهد والتسويات'!$C277=المنصرف!$C$3:$C$717)*1,المنصرف!$J$3:$J$717)</f>
        <v>0</v>
      </c>
      <c r="AX277" s="160">
        <f>SUMPRODUCT((AX$3=المنصرف!$E$3:$E$717)*1,('بيان العهد والتسويات'!$C277=المنصرف!$C$3:$C$717)*1,المنصرف!$G$3:$G$717)</f>
        <v>0</v>
      </c>
      <c r="AY277" s="160">
        <f>SUMPRODUCT((AX$3=المنصرف!$E$3:$E$717)*1,('بيان العهد والتسويات'!$C277=المنصرف!$C$3:$C$717)*1,المنصرف!$J$3:$J$717)</f>
        <v>0</v>
      </c>
      <c r="AZ277" s="160">
        <f>SUMPRODUCT((AZ$3=المنصرف!$E$3:$E$717)*1,('بيان العهد والتسويات'!$C277=المنصرف!$C$3:$C$717)*1,المنصرف!$G$3:$G$717)</f>
        <v>0</v>
      </c>
      <c r="BA277" s="160">
        <f>SUMPRODUCT((AZ$3=المنصرف!$E$3:$E$717)*1,('بيان العهد والتسويات'!$C277=المنصرف!$C$3:$C$717)*1,المنصرف!$J$3:$J$717)</f>
        <v>0</v>
      </c>
      <c r="BB277" s="160">
        <f>SUMPRODUCT((BB$3=المنصرف!$E$3:$E$717)*1,('بيان العهد والتسويات'!$C277=المنصرف!$C$3:$C$717)*1,المنصرف!$G$3:$G$717)</f>
        <v>0</v>
      </c>
      <c r="BC277" s="160">
        <f>SUMPRODUCT((BB$3=المنصرف!$E$3:$E$717)*1,('بيان العهد والتسويات'!$C277=المنصرف!$C$3:$C$717)*1,المنصرف!$J$3:$J$717)</f>
        <v>0</v>
      </c>
      <c r="BD277" s="160">
        <f>SUMPRODUCT((BD$3=المنصرف!$E$3:$E$717)*1,('بيان العهد والتسويات'!$C277=المنصرف!$C$3:$C$717)*1,المنصرف!$G$3:$G$717)</f>
        <v>0</v>
      </c>
      <c r="BE277" s="160">
        <f>SUMPRODUCT((BD$3=المنصرف!$E$3:$E$717)*1,('بيان العهد والتسويات'!$C277=المنصرف!$C$3:$C$717)*1,المنصرف!$J$3:$J$717)</f>
        <v>0</v>
      </c>
      <c r="BF277" s="160">
        <f>SUMPRODUCT((BF$3=المنصرف!$E$3:$E$717)*1,('بيان العهد والتسويات'!$C277=المنصرف!$C$3:$C$717)*1,المنصرف!$G$3:$G$717)</f>
        <v>0</v>
      </c>
      <c r="BG277" s="160">
        <f>SUMPRODUCT((BF$3=المنصرف!$E$3:$E$717)*1,('بيان العهد والتسويات'!$C277=المنصرف!$C$3:$C$717)*1,المنصرف!$J$3:$J$717)</f>
        <v>0</v>
      </c>
      <c r="BH277" s="160">
        <f>SUMPRODUCT((BH$3=المنصرف!$E$3:$E$717)*1,('بيان العهد والتسويات'!$C277=المنصرف!$C$3:$C$717)*1,المنصرف!$G$3:$G$717)</f>
        <v>0</v>
      </c>
      <c r="BI277" s="160">
        <f>SUMPRODUCT((BH$3=المنصرف!$E$3:$E$717)*1,('بيان العهد والتسويات'!$C277=المنصرف!$C$3:$C$717)*1,المنصرف!$J$3:$J$717)</f>
        <v>0</v>
      </c>
      <c r="BJ277" s="160">
        <f>SUMPRODUCT((BJ$3=المنصرف!$E$3:$E$717)*1,('بيان العهد والتسويات'!$C277=المنصرف!$C$3:$C$717)*1,المنصرف!$G$3:$G$717)</f>
        <v>0</v>
      </c>
      <c r="BK277" s="160">
        <f>SUMPRODUCT((BJ$3=المنصرف!$E$3:$E$717)*1,('بيان العهد والتسويات'!$C277=المنصرف!$C$3:$C$717)*1,المنصرف!$J$3:$J$717)</f>
        <v>0</v>
      </c>
      <c r="BL277" s="160">
        <f>SUMPRODUCT((BL$3=المنصرف!$E$3:$E$717)*1,('بيان العهد والتسويات'!$C277=المنصرف!$C$3:$C$717)*1,المنصرف!$G$3:$G$717)</f>
        <v>0</v>
      </c>
      <c r="BM277" s="160">
        <f>SUMPRODUCT((BL$3=المنصرف!$E$3:$E$717)*1,('بيان العهد والتسويات'!$C277=المنصرف!$C$3:$C$717)*1,المنصرف!$J$3:$J$717)</f>
        <v>0</v>
      </c>
      <c r="BN277" s="160">
        <f>SUMPRODUCT((BN$3=المنصرف!$E$3:$E$717)*1,('بيان العهد والتسويات'!$C277=المنصرف!$C$3:$C$717)*1,المنصرف!$G$3:$G$717)</f>
        <v>0</v>
      </c>
      <c r="BO277" s="160">
        <f>SUMPRODUCT((BN$3=المنصرف!$E$3:$E$717)*1,('بيان العهد والتسويات'!$C277=المنصرف!$C$3:$C$717)*1,المنصرف!$J$3:$J$717)</f>
        <v>0</v>
      </c>
      <c r="BP277" s="160">
        <f>SUMPRODUCT((BP$3=المنصرف!$E$3:$E$717)*1,('بيان العهد والتسويات'!$C277=المنصرف!$C$3:$C$717)*1,المنصرف!$G$3:$G$717)</f>
        <v>0</v>
      </c>
      <c r="BQ277" s="160">
        <f>SUMPRODUCT((BP$3=المنصرف!$E$3:$E$717)*1,('بيان العهد والتسويات'!$C277=المنصرف!$C$3:$C$717)*1,المنصرف!$J$3:$J$717)</f>
        <v>0</v>
      </c>
      <c r="BR277" s="160">
        <f>SUMPRODUCT((BR$3=المنصرف!$E$3:$E$717)*1,('بيان العهد والتسويات'!$C277=المنصرف!$C$3:$C$717)*1,المنصرف!$G$3:$G$717)</f>
        <v>0</v>
      </c>
      <c r="BS277" s="160">
        <f>SUMPRODUCT((BR$3=المنصرف!$E$3:$E$717)*1,('بيان العهد والتسويات'!$C277=المنصرف!$C$3:$C$717)*1,المنصرف!$J$3:$J$717)</f>
        <v>0</v>
      </c>
      <c r="BT277" s="160">
        <f>SUMPRODUCT((BT$3=المنصرف!$E$3:$E$717)*1,('بيان العهد والتسويات'!$C277=المنصرف!$C$3:$C$717)*1,المنصرف!$G$3:$G$717)</f>
        <v>0</v>
      </c>
      <c r="BU277" s="160">
        <f>SUMPRODUCT((BT$3=المنصرف!$E$3:$E$717)*1,('بيان العهد والتسويات'!$C277=المنصرف!$C$3:$C$717)*1,المنصرف!$J$3:$J$717)</f>
        <v>0</v>
      </c>
      <c r="BV277" s="160">
        <f>SUMPRODUCT((BV$3=المنصرف!$E$3:$E$717)*1,('بيان العهد والتسويات'!$C277=المنصرف!$C$3:$C$717)*1,المنصرف!$G$3:$G$717)</f>
        <v>0</v>
      </c>
      <c r="BW277" s="160">
        <f>SUMPRODUCT((BV$3=المنصرف!$E$3:$E$717)*1,('بيان العهد والتسويات'!$C277=المنصرف!$C$3:$C$717)*1,المنصرف!$J$3:$J$717)</f>
        <v>0</v>
      </c>
      <c r="BX277" s="160">
        <f>SUMPRODUCT((BX$3=المنصرف!$E$3:$E$717)*1,('بيان العهد والتسويات'!$C277=المنصرف!$C$3:$C$717)*1,المنصرف!$G$3:$G$717)</f>
        <v>0</v>
      </c>
      <c r="BY277" s="160">
        <f>SUMPRODUCT((BX$3=المنصرف!$E$3:$E$717)*1,('بيان العهد والتسويات'!$C277=المنصرف!$C$3:$C$717)*1,المنصرف!$J$3:$J$717)</f>
        <v>0</v>
      </c>
      <c r="BZ277" s="160">
        <f>SUMPRODUCT((BZ$3=المنصرف!$E$3:$E$717)*1,('بيان العهد والتسويات'!$C277=المنصرف!$C$3:$C$717)*1,المنصرف!$G$3:$G$717)</f>
        <v>0</v>
      </c>
      <c r="CA277" s="160">
        <f>SUMPRODUCT((BZ$3=المنصرف!$E$3:$E$717)*1,('بيان العهد والتسويات'!$C277=المنصرف!$C$3:$C$717)*1,المنصرف!$J$3:$J$717)</f>
        <v>0</v>
      </c>
      <c r="CB277" s="160">
        <f>SUMPRODUCT((CB$3=المنصرف!$E$3:$E$717)*1,('بيان العهد والتسويات'!$C277=المنصرف!$C$3:$C$717)*1,المنصرف!$G$3:$G$717)</f>
        <v>0</v>
      </c>
      <c r="CC277" s="160">
        <f>SUMPRODUCT((CB$3=المنصرف!$E$3:$E$717)*1,('بيان العهد والتسويات'!$C277=المنصرف!$C$3:$C$717)*1,المنصرف!$J$3:$J$717)</f>
        <v>0</v>
      </c>
      <c r="CD277" s="160">
        <f>SUMPRODUCT((CD$3=المنصرف!$E$3:$E$717)*1,('بيان العهد والتسويات'!$C277=المنصرف!$C$3:$C$717)*1,المنصرف!$G$3:$G$717)</f>
        <v>0</v>
      </c>
      <c r="CE277" s="160">
        <f>SUMPRODUCT((CD$3=المنصرف!$E$3:$E$717)*1,('بيان العهد والتسويات'!$C277=المنصرف!$C$3:$C$717)*1,المنصرف!$J$3:$J$717)</f>
        <v>0</v>
      </c>
      <c r="CF277" s="160">
        <f>SUMPRODUCT((CF$3=المنصرف!$E$3:$E$717)*1,('بيان العهد والتسويات'!$C277=المنصرف!$C$3:$C$717)*1,المنصرف!$G$3:$G$717)</f>
        <v>0</v>
      </c>
      <c r="CG277" s="160">
        <f>SUMPRODUCT((CF$3=المنصرف!$E$3:$E$717)*1,('بيان العهد والتسويات'!$C277=المنصرف!$C$3:$C$717)*1,المنصرف!$J$3:$J$717)</f>
        <v>0</v>
      </c>
      <c r="CH277" s="160">
        <f>SUMPRODUCT((CH$3=المنصرف!$E$3:$E$717)*1,('بيان العهد والتسويات'!$C277=المنصرف!$C$3:$C$717)*1,المنصرف!$G$3:$G$717)</f>
        <v>0</v>
      </c>
      <c r="CI277" s="160">
        <f>SUMPRODUCT((CH$3=المنصرف!$E$3:$E$717)*1,('بيان العهد والتسويات'!$C277=المنصرف!$C$3:$C$717)*1,المنصرف!$J$3:$J$717)</f>
        <v>0</v>
      </c>
      <c r="CJ277" s="160">
        <f>SUMPRODUCT((CJ$3=المنصرف!$E$3:$E$717)*1,('بيان العهد والتسويات'!$C277=المنصرف!$C$3:$C$717)*1,المنصرف!$G$3:$G$717)</f>
        <v>0</v>
      </c>
      <c r="CK277" s="160">
        <f>SUMPRODUCT((CJ$3=المنصرف!$E$3:$E$717)*1,('بيان العهد والتسويات'!$C277=المنصرف!$C$3:$C$717)*1,المنصرف!$J$3:$J$717)</f>
        <v>0</v>
      </c>
      <c r="CL277" s="160">
        <f>SUMPRODUCT((CL$3=المنصرف!$E$3:$E$717)*1,('بيان العهد والتسويات'!$C277=المنصرف!$C$3:$C$717)*1,المنصرف!$G$3:$G$717)</f>
        <v>0</v>
      </c>
      <c r="CM277" s="160">
        <f>SUMPRODUCT((CL$3=المنصرف!$E$3:$E$717)*1,('بيان العهد والتسويات'!$C277=المنصرف!$C$3:$C$717)*1,المنصرف!$J$3:$J$717)</f>
        <v>0</v>
      </c>
      <c r="CN277" s="160">
        <f>SUMPRODUCT((CN$3=المنصرف!$E$3:$E$717)*1,('بيان العهد والتسويات'!$C277=المنصرف!$C$3:$C$717)*1,المنصرف!$G$3:$G$717)</f>
        <v>0</v>
      </c>
      <c r="CO277" s="160">
        <f>SUMPRODUCT((CN$3=المنصرف!$E$3:$E$717)*1,('بيان العهد والتسويات'!$C277=المنصرف!$C$3:$C$717)*1,المنصرف!$J$3:$J$717)</f>
        <v>0</v>
      </c>
      <c r="CP277" s="160">
        <f>SUMPRODUCT((CP$3=المنصرف!$E$3:$E$717)*1,('بيان العهد والتسويات'!$C277=المنصرف!$C$3:$C$717)*1,المنصرف!$G$3:$G$717)</f>
        <v>0</v>
      </c>
      <c r="CQ277" s="160">
        <f>SUMPRODUCT((CP$3=المنصرف!$E$3:$E$717)*1,('بيان العهد والتسويات'!$C277=المنصرف!$C$3:$C$717)*1,المنصرف!$J$3:$J$717)</f>
        <v>0</v>
      </c>
      <c r="CR277" s="160">
        <f>SUMPRODUCT((CR$3=المنصرف!$E$3:$E$717)*1,('بيان العهد والتسويات'!$C277=المنصرف!$C$3:$C$717)*1,المنصرف!$G$3:$G$717)</f>
        <v>0</v>
      </c>
      <c r="CS277" s="160">
        <f>SUMPRODUCT((CR$3=المنصرف!$E$3:$E$717)*1,('بيان العهد والتسويات'!$C277=المنصرف!$C$3:$C$717)*1,المنصرف!$J$3:$J$717)</f>
        <v>0</v>
      </c>
      <c r="CT277" s="160">
        <f>SUMPRODUCT((CT$3=المنصرف!$E$3:$E$717)*1,('بيان العهد والتسويات'!$C277=المنصرف!$C$3:$C$717)*1,المنصرف!$G$3:$G$717)</f>
        <v>0</v>
      </c>
      <c r="CU277" s="160">
        <f>SUMPRODUCT((CT$3=المنصرف!$E$3:$E$717)*1,('بيان العهد والتسويات'!$C277=المنصرف!$C$3:$C$717)*1,المنصرف!$J$3:$J$717)</f>
        <v>0</v>
      </c>
      <c r="CV277" s="160">
        <f>SUMPRODUCT((CV$3=المنصرف!$E$3:$E$717)*1,('بيان العهد والتسويات'!$C277=المنصرف!$C$3:$C$717)*1,المنصرف!$G$3:$G$717)</f>
        <v>0</v>
      </c>
      <c r="CW277" s="160">
        <f>SUMPRODUCT((CV$3=المنصرف!$E$3:$E$717)*1,('بيان العهد والتسويات'!$C277=المنصرف!$C$3:$C$717)*1,المنصرف!$J$3:$J$717)</f>
        <v>0</v>
      </c>
      <c r="CX277" s="160">
        <f>SUMPRODUCT((CX$3=المنصرف!$E$3:$E$717)*1,('بيان العهد والتسويات'!$C277=المنصرف!$C$3:$C$717)*1,المنصرف!$G$3:$G$717)</f>
        <v>0</v>
      </c>
      <c r="CY277" s="160">
        <f>SUMPRODUCT((CX$3=المنصرف!$E$3:$E$717)*1,('بيان العهد والتسويات'!$C277=المنصرف!$C$3:$C$717)*1,المنصرف!$J$3:$J$717)</f>
        <v>0</v>
      </c>
      <c r="CZ277" s="160">
        <f>SUMPRODUCT((CZ$3=المنصرف!$E$3:$E$717)*1,('بيان العهد والتسويات'!$C277=المنصرف!$C$3:$C$717)*1,المنصرف!$G$3:$G$717)</f>
        <v>0</v>
      </c>
      <c r="DA277" s="160">
        <f>SUMPRODUCT((CZ$3=المنصرف!$E$3:$E$717)*1,('بيان العهد والتسويات'!$C277=المنصرف!$C$3:$C$717)*1,المنصرف!$J$3:$J$717)</f>
        <v>0</v>
      </c>
    </row>
    <row r="278" spans="3:105" ht="20.25" x14ac:dyDescent="0.15">
      <c r="C278" s="134">
        <v>46110</v>
      </c>
      <c r="D278" s="121">
        <f>SUMPRODUCT(($D$3=المنصرف!$E$3:$E$717)*1,('بيان العهد والتسويات'!$C278=المنصرف!$C$3:$C$717)*1,المنصرف!$G$3:$G$717)</f>
        <v>0</v>
      </c>
      <c r="E278" s="122">
        <f>SUMPRODUCT(($D$3=المنصرف!$E$3:$E$717)*1,('بيان العهد والتسويات'!$C278=المنصرف!$C$3:$C$717)*1,المنصرف!$J$3:$J$717)</f>
        <v>0</v>
      </c>
      <c r="F278" s="124">
        <f>SUMPRODUCT(($F$3=المنصرف!$E$3:$E$717)*1,('بيان العهد والتسويات'!$C278=المنصرف!$C$3:$C$717)*1,المنصرف!$G$3:$G$717)</f>
        <v>0</v>
      </c>
      <c r="G278" s="123">
        <f>SUMPRODUCT(($F$3=المنصرف!$E$3:$E$717)*1,('بيان العهد والتسويات'!$C278=المنصرف!$C$3:$C$717)*1,المنصرف!$J$3:$J$717)</f>
        <v>0</v>
      </c>
      <c r="H278" s="121">
        <f>SUMPRODUCT(($H$3=المنصرف!$E$3:$E$717)*1,('بيان العهد والتسويات'!$C278=المنصرف!$C$3:$C$717)*1,المنصرف!$G$3:$G$717)</f>
        <v>0</v>
      </c>
      <c r="I278" s="122">
        <f>SUMPRODUCT(($H$3=المنصرف!$E$3:$E$717)*1,('بيان العهد والتسويات'!$C278=المنصرف!$C$3:$C$717)*1,المنصرف!$J$3:$J$717)</f>
        <v>0</v>
      </c>
      <c r="J278" s="124">
        <f>SUMPRODUCT(($J$3=المنصرف!$E$3:$E$717)*1,('بيان العهد والتسويات'!$C278=المنصرف!$C$3:$C$717)*1,المنصرف!$G$3:$G$717)</f>
        <v>0</v>
      </c>
      <c r="K278" s="123">
        <f>SUMPRODUCT(($J$3=المنصرف!$E$3:$E$717)*1,('بيان العهد والتسويات'!$C278=المنصرف!$C$3:$C$717)*1,المنصرف!$J$3:$J$717)</f>
        <v>0</v>
      </c>
      <c r="L278" s="121">
        <f>SUMPRODUCT(($L$3=المنصرف!$E$3:$E$717)*1,('بيان العهد والتسويات'!$C278=المنصرف!$C$3:$C$717)*1,المنصرف!$G$3:$G$717)</f>
        <v>0</v>
      </c>
      <c r="M278" s="122">
        <f>SUMPRODUCT(($L$3=المنصرف!$E$3:$E$717)*1,('بيان العهد والتسويات'!$C278=المنصرف!$C$3:$C$717)*1,المنصرف!$J$3:$J$717)</f>
        <v>0</v>
      </c>
      <c r="N278" s="124">
        <f>SUMPRODUCT(($N$3=المنصرف!$E$3:$E$717)*1,('بيان العهد والتسويات'!$C278=المنصرف!$C$3:$C$717)*1,المنصرف!$G$3:$G$717)</f>
        <v>0</v>
      </c>
      <c r="O278" s="123">
        <f>SUMPRODUCT(($N$3=المنصرف!$E$3:$E$717)*1,('بيان العهد والتسويات'!$C278=المنصرف!$C$3:$C$717)*1,المنصرف!$J$3:$J$717)</f>
        <v>0</v>
      </c>
      <c r="P278" s="121">
        <f>SUMPRODUCT(($P$3=المنصرف!$E$3:$E$717)*1,('بيان العهد والتسويات'!$C278=المنصرف!$C$3:$C$717)*1,المنصرف!$G$3:$G$717)</f>
        <v>0</v>
      </c>
      <c r="Q278" s="122">
        <f>SUMPRODUCT(($P$3=المنصرف!$E$3:$E$717)*1,('بيان العهد والتسويات'!$C278=المنصرف!$C$3:$C$717)*1,المنصرف!$J$3:$J$717)</f>
        <v>0</v>
      </c>
      <c r="R278" s="124">
        <f>SUMPRODUCT(($R$3=المنصرف!$E$3:$E$717)*1,('بيان العهد والتسويات'!$C278=المنصرف!$C$3:$C$717)*1,المنصرف!$G$3:$G$717)</f>
        <v>0</v>
      </c>
      <c r="S278" s="123">
        <f>SUMPRODUCT(($R$3=المنصرف!$E$3:$E$717)*1,('بيان العهد والتسويات'!$C278=المنصرف!$C$3:$C$717)*1,المنصرف!$J$3:$J$717)</f>
        <v>0</v>
      </c>
      <c r="T278" s="121">
        <f>SUMPRODUCT(($T$3=المنصرف!$E$3:$E$717)*1,('بيان العهد والتسويات'!$C278=المنصرف!$C$3:$C$717)*1,المنصرف!$G$3:$G$717)</f>
        <v>0</v>
      </c>
      <c r="U278" s="122">
        <f>SUMPRODUCT(($T$3=المنصرف!$E$3:$E$717)*1,('بيان العهد والتسويات'!$C278=المنصرف!$C$3:$C$717)*1,المنصرف!$J$3:$J$717)</f>
        <v>0</v>
      </c>
      <c r="V278" s="124">
        <f>SUMPRODUCT(($V$3=المنصرف!$E$3:$E$717)*1,('بيان العهد والتسويات'!$C278=المنصرف!$C$3:$C$717)*1,المنصرف!$G$3:$G$717)</f>
        <v>0</v>
      </c>
      <c r="W278" s="123">
        <f>SUMPRODUCT(($V$3=المنصرف!$E$3:$E$717)*1,('بيان العهد والتسويات'!$C278=المنصرف!$C$3:$C$717)*1,المنصرف!$J$3:$J$717)</f>
        <v>0</v>
      </c>
      <c r="X278" s="121">
        <f>SUMPRODUCT(($X$3=المنصرف!$E$3:$E$717)*1,('بيان العهد والتسويات'!$C278=المنصرف!$C$3:$C$717)*1,المنصرف!$G$3:$G$717)</f>
        <v>0</v>
      </c>
      <c r="Y278" s="122">
        <f>SUMPRODUCT(($X$3=المنصرف!$E$3:$E$717)*1,('بيان العهد والتسويات'!$C278=المنصرف!$C$3:$C$717)*1,المنصرف!$J$3:$J$717)</f>
        <v>0</v>
      </c>
      <c r="Z278" s="124">
        <f>SUMPRODUCT(($Z$3=المنصرف!$E$3:$E$717)*1,('بيان العهد والتسويات'!$C278=المنصرف!$C$3:$C$717)*1,المنصرف!$G$3:$G$717)</f>
        <v>0</v>
      </c>
      <c r="AA278" s="123">
        <f>SUMPRODUCT(($Z$3=المنصرف!$E$3:$E$717)*1,('بيان العهد والتسويات'!$C278=المنصرف!$C$3:$C$717)*1,المنصرف!$J$3:$J$717)</f>
        <v>0</v>
      </c>
      <c r="AB278" s="121">
        <f>SUMPRODUCT(($AB$3=المنصرف!$E$3:$E$717)*1,('بيان العهد والتسويات'!$C278=المنصرف!$C$3:$C$717)*1,المنصرف!$G$3:$G$717)</f>
        <v>0</v>
      </c>
      <c r="AC278" s="122">
        <f>SUMPRODUCT(($AB$3=المنصرف!$E$3:$E$717)*1,('بيان العهد والتسويات'!$C278=المنصرف!$C$3:$C$717)*1,المنصرف!$J$3:$J$717)</f>
        <v>0</v>
      </c>
      <c r="AD278" s="124">
        <f>SUMPRODUCT(($AD$3=المنصرف!$E$3:$E$717)*1,('بيان العهد والتسويات'!$C278=المنصرف!$C$3:$C$717)*1,المنصرف!$G$3:$G$717)</f>
        <v>0</v>
      </c>
      <c r="AE278" s="123">
        <f>SUMPRODUCT(($AD$3=المنصرف!$E$3:$E$717)*1,('بيان العهد والتسويات'!$C278=المنصرف!$C$3:$C$717)*1,المنصرف!$J$3:$J$717)</f>
        <v>0</v>
      </c>
      <c r="AF278" s="121">
        <f>SUMPRODUCT(($AF$3=المنصرف!$E$3:$E$717)*1,('بيان العهد والتسويات'!$C278=المنصرف!$C$3:$C$717)*1,المنصرف!$G$3:$G$717)</f>
        <v>0</v>
      </c>
      <c r="AG278" s="122">
        <f>SUMPRODUCT(($AF$3=المنصرف!$E$3:$E$717)*1,('بيان العهد والتسويات'!$C278=المنصرف!$C$3:$C$717)*1,المنصرف!$J$3:$J$717)</f>
        <v>0</v>
      </c>
      <c r="AH278" s="124">
        <f>SUMPRODUCT(($AH$3=المنصرف!$E$3:$E$717)*1,('بيان العهد والتسويات'!$C278=المنصرف!$C$3:$C$717)*1,المنصرف!$G$3:$G$717)</f>
        <v>0</v>
      </c>
      <c r="AI278" s="123">
        <f>SUMPRODUCT(($AH$3=المنصرف!$E$3:$E$717)*1,('بيان العهد والتسويات'!$C278=المنصرف!$C$3:$C$717)*1,المنصرف!$J$3:$J$717)</f>
        <v>0</v>
      </c>
      <c r="AJ278" s="145">
        <f>SUMPRODUCT((AJ$3=المنصرف!$E$3:$E$717)*1,('بيان العهد والتسويات'!$C278=المنصرف!$C$3:$C$717)*1,المنصرف!$G$3:$G$717)</f>
        <v>0</v>
      </c>
      <c r="AK278" s="145">
        <f>SUMPRODUCT((AJ$3=المنصرف!$E$3:$E$717)*1,('بيان العهد والتسويات'!$C278=المنصرف!$C$3:$C$717)*1,المنصرف!$J$3:$J$717)</f>
        <v>0</v>
      </c>
      <c r="AL278" s="161">
        <f>SUMPRODUCT((AL$3=المنصرف!$E$3:$E$717)*1,('بيان العهد والتسويات'!$C278=المنصرف!$C$3:$C$717)*1,المنصرف!$G$3:$G$717)</f>
        <v>0</v>
      </c>
      <c r="AM278" s="161">
        <f>SUMPRODUCT((AL$3=المنصرف!$E$3:$E$717)*1,('بيان العهد والتسويات'!$C278=المنصرف!$C$3:$C$717)*1,المنصرف!$J$3:$J$717)</f>
        <v>0</v>
      </c>
      <c r="AN278" s="160">
        <f>SUMPRODUCT((AN$3=المنصرف!$E$3:$E$717)*1,('بيان العهد والتسويات'!$C278=المنصرف!$C$3:$C$717)*1,المنصرف!$G$3:$G$717)</f>
        <v>0</v>
      </c>
      <c r="AO278" s="160">
        <f>SUMPRODUCT((AN$3=المنصرف!$E$3:$E$717)*1,('بيان العهد والتسويات'!$C278=المنصرف!$C$3:$C$717)*1,المنصرف!$J$3:$J$717)</f>
        <v>0</v>
      </c>
      <c r="AP278" s="160">
        <f>SUMPRODUCT((AP$3=المنصرف!$E$3:$E$717)*1,('بيان العهد والتسويات'!$C278=المنصرف!$C$3:$C$717)*1,المنصرف!$G$3:$G$717)</f>
        <v>0</v>
      </c>
      <c r="AQ278" s="160">
        <f>SUMPRODUCT((AP$3=المنصرف!$E$3:$E$717)*1,('بيان العهد والتسويات'!$C278=المنصرف!$C$3:$C$717)*1,المنصرف!$J$3:$J$717)</f>
        <v>0</v>
      </c>
      <c r="AR278" s="160">
        <f>SUMPRODUCT((AR$3=المنصرف!$E$3:$E$717)*1,('بيان العهد والتسويات'!$C278=المنصرف!$C$3:$C$717)*1,المنصرف!$G$3:$G$717)</f>
        <v>0</v>
      </c>
      <c r="AS278" s="160">
        <f>SUMPRODUCT((AR$3=المنصرف!$E$3:$E$717)*1,('بيان العهد والتسويات'!$C278=المنصرف!$C$3:$C$717)*1,المنصرف!$J$3:$J$717)</f>
        <v>0</v>
      </c>
      <c r="AT278" s="160">
        <f>SUMPRODUCT((AT$3=المنصرف!$E$3:$E$717)*1,('بيان العهد والتسويات'!$C278=المنصرف!$C$3:$C$717)*1,المنصرف!$G$3:$G$717)</f>
        <v>0</v>
      </c>
      <c r="AU278" s="160">
        <f>SUMPRODUCT((AT$3=المنصرف!$E$3:$E$717)*1,('بيان العهد والتسويات'!$C278=المنصرف!$C$3:$C$717)*1,المنصرف!$J$3:$J$717)</f>
        <v>0</v>
      </c>
      <c r="AV278" s="160">
        <f>SUMPRODUCT((AV$3=المنصرف!$E$3:$E$717)*1,('بيان العهد والتسويات'!$C278=المنصرف!$C$3:$C$717)*1,المنصرف!$G$3:$G$717)</f>
        <v>0</v>
      </c>
      <c r="AW278" s="160">
        <f>SUMPRODUCT((AV$3=المنصرف!$E$3:$E$717)*1,('بيان العهد والتسويات'!$C278=المنصرف!$C$3:$C$717)*1,المنصرف!$J$3:$J$717)</f>
        <v>0</v>
      </c>
      <c r="AX278" s="160">
        <f>SUMPRODUCT((AX$3=المنصرف!$E$3:$E$717)*1,('بيان العهد والتسويات'!$C278=المنصرف!$C$3:$C$717)*1,المنصرف!$G$3:$G$717)</f>
        <v>0</v>
      </c>
      <c r="AY278" s="160">
        <f>SUMPRODUCT((AX$3=المنصرف!$E$3:$E$717)*1,('بيان العهد والتسويات'!$C278=المنصرف!$C$3:$C$717)*1,المنصرف!$J$3:$J$717)</f>
        <v>0</v>
      </c>
      <c r="AZ278" s="160">
        <f>SUMPRODUCT((AZ$3=المنصرف!$E$3:$E$717)*1,('بيان العهد والتسويات'!$C278=المنصرف!$C$3:$C$717)*1,المنصرف!$G$3:$G$717)</f>
        <v>0</v>
      </c>
      <c r="BA278" s="160">
        <f>SUMPRODUCT((AZ$3=المنصرف!$E$3:$E$717)*1,('بيان العهد والتسويات'!$C278=المنصرف!$C$3:$C$717)*1,المنصرف!$J$3:$J$717)</f>
        <v>0</v>
      </c>
      <c r="BB278" s="160">
        <f>SUMPRODUCT((BB$3=المنصرف!$E$3:$E$717)*1,('بيان العهد والتسويات'!$C278=المنصرف!$C$3:$C$717)*1,المنصرف!$G$3:$G$717)</f>
        <v>0</v>
      </c>
      <c r="BC278" s="160">
        <f>SUMPRODUCT((BB$3=المنصرف!$E$3:$E$717)*1,('بيان العهد والتسويات'!$C278=المنصرف!$C$3:$C$717)*1,المنصرف!$J$3:$J$717)</f>
        <v>0</v>
      </c>
      <c r="BD278" s="160">
        <f>SUMPRODUCT((BD$3=المنصرف!$E$3:$E$717)*1,('بيان العهد والتسويات'!$C278=المنصرف!$C$3:$C$717)*1,المنصرف!$G$3:$G$717)</f>
        <v>0</v>
      </c>
      <c r="BE278" s="160">
        <f>SUMPRODUCT((BD$3=المنصرف!$E$3:$E$717)*1,('بيان العهد والتسويات'!$C278=المنصرف!$C$3:$C$717)*1,المنصرف!$J$3:$J$717)</f>
        <v>0</v>
      </c>
      <c r="BF278" s="160">
        <f>SUMPRODUCT((BF$3=المنصرف!$E$3:$E$717)*1,('بيان العهد والتسويات'!$C278=المنصرف!$C$3:$C$717)*1,المنصرف!$G$3:$G$717)</f>
        <v>0</v>
      </c>
      <c r="BG278" s="160">
        <f>SUMPRODUCT((BF$3=المنصرف!$E$3:$E$717)*1,('بيان العهد والتسويات'!$C278=المنصرف!$C$3:$C$717)*1,المنصرف!$J$3:$J$717)</f>
        <v>0</v>
      </c>
      <c r="BH278" s="160">
        <f>SUMPRODUCT((BH$3=المنصرف!$E$3:$E$717)*1,('بيان العهد والتسويات'!$C278=المنصرف!$C$3:$C$717)*1,المنصرف!$G$3:$G$717)</f>
        <v>0</v>
      </c>
      <c r="BI278" s="160">
        <f>SUMPRODUCT((BH$3=المنصرف!$E$3:$E$717)*1,('بيان العهد والتسويات'!$C278=المنصرف!$C$3:$C$717)*1,المنصرف!$J$3:$J$717)</f>
        <v>0</v>
      </c>
      <c r="BJ278" s="160">
        <f>SUMPRODUCT((BJ$3=المنصرف!$E$3:$E$717)*1,('بيان العهد والتسويات'!$C278=المنصرف!$C$3:$C$717)*1,المنصرف!$G$3:$G$717)</f>
        <v>0</v>
      </c>
      <c r="BK278" s="160">
        <f>SUMPRODUCT((BJ$3=المنصرف!$E$3:$E$717)*1,('بيان العهد والتسويات'!$C278=المنصرف!$C$3:$C$717)*1,المنصرف!$J$3:$J$717)</f>
        <v>0</v>
      </c>
      <c r="BL278" s="160">
        <f>SUMPRODUCT((BL$3=المنصرف!$E$3:$E$717)*1,('بيان العهد والتسويات'!$C278=المنصرف!$C$3:$C$717)*1,المنصرف!$G$3:$G$717)</f>
        <v>0</v>
      </c>
      <c r="BM278" s="160">
        <f>SUMPRODUCT((BL$3=المنصرف!$E$3:$E$717)*1,('بيان العهد والتسويات'!$C278=المنصرف!$C$3:$C$717)*1,المنصرف!$J$3:$J$717)</f>
        <v>0</v>
      </c>
      <c r="BN278" s="160">
        <f>SUMPRODUCT((BN$3=المنصرف!$E$3:$E$717)*1,('بيان العهد والتسويات'!$C278=المنصرف!$C$3:$C$717)*1,المنصرف!$G$3:$G$717)</f>
        <v>0</v>
      </c>
      <c r="BO278" s="160">
        <f>SUMPRODUCT((BN$3=المنصرف!$E$3:$E$717)*1,('بيان العهد والتسويات'!$C278=المنصرف!$C$3:$C$717)*1,المنصرف!$J$3:$J$717)</f>
        <v>0</v>
      </c>
      <c r="BP278" s="160">
        <f>SUMPRODUCT((BP$3=المنصرف!$E$3:$E$717)*1,('بيان العهد والتسويات'!$C278=المنصرف!$C$3:$C$717)*1,المنصرف!$G$3:$G$717)</f>
        <v>0</v>
      </c>
      <c r="BQ278" s="160">
        <f>SUMPRODUCT((BP$3=المنصرف!$E$3:$E$717)*1,('بيان العهد والتسويات'!$C278=المنصرف!$C$3:$C$717)*1,المنصرف!$J$3:$J$717)</f>
        <v>0</v>
      </c>
      <c r="BR278" s="160">
        <f>SUMPRODUCT((BR$3=المنصرف!$E$3:$E$717)*1,('بيان العهد والتسويات'!$C278=المنصرف!$C$3:$C$717)*1,المنصرف!$G$3:$G$717)</f>
        <v>0</v>
      </c>
      <c r="BS278" s="160">
        <f>SUMPRODUCT((BR$3=المنصرف!$E$3:$E$717)*1,('بيان العهد والتسويات'!$C278=المنصرف!$C$3:$C$717)*1,المنصرف!$J$3:$J$717)</f>
        <v>0</v>
      </c>
      <c r="BT278" s="160">
        <f>SUMPRODUCT((BT$3=المنصرف!$E$3:$E$717)*1,('بيان العهد والتسويات'!$C278=المنصرف!$C$3:$C$717)*1,المنصرف!$G$3:$G$717)</f>
        <v>0</v>
      </c>
      <c r="BU278" s="160">
        <f>SUMPRODUCT((BT$3=المنصرف!$E$3:$E$717)*1,('بيان العهد والتسويات'!$C278=المنصرف!$C$3:$C$717)*1,المنصرف!$J$3:$J$717)</f>
        <v>0</v>
      </c>
      <c r="BV278" s="160">
        <f>SUMPRODUCT((BV$3=المنصرف!$E$3:$E$717)*1,('بيان العهد والتسويات'!$C278=المنصرف!$C$3:$C$717)*1,المنصرف!$G$3:$G$717)</f>
        <v>0</v>
      </c>
      <c r="BW278" s="160">
        <f>SUMPRODUCT((BV$3=المنصرف!$E$3:$E$717)*1,('بيان العهد والتسويات'!$C278=المنصرف!$C$3:$C$717)*1,المنصرف!$J$3:$J$717)</f>
        <v>0</v>
      </c>
      <c r="BX278" s="160">
        <f>SUMPRODUCT((BX$3=المنصرف!$E$3:$E$717)*1,('بيان العهد والتسويات'!$C278=المنصرف!$C$3:$C$717)*1,المنصرف!$G$3:$G$717)</f>
        <v>0</v>
      </c>
      <c r="BY278" s="160">
        <f>SUMPRODUCT((BX$3=المنصرف!$E$3:$E$717)*1,('بيان العهد والتسويات'!$C278=المنصرف!$C$3:$C$717)*1,المنصرف!$J$3:$J$717)</f>
        <v>0</v>
      </c>
      <c r="BZ278" s="160">
        <f>SUMPRODUCT((BZ$3=المنصرف!$E$3:$E$717)*1,('بيان العهد والتسويات'!$C278=المنصرف!$C$3:$C$717)*1,المنصرف!$G$3:$G$717)</f>
        <v>0</v>
      </c>
      <c r="CA278" s="160">
        <f>SUMPRODUCT((BZ$3=المنصرف!$E$3:$E$717)*1,('بيان العهد والتسويات'!$C278=المنصرف!$C$3:$C$717)*1,المنصرف!$J$3:$J$717)</f>
        <v>0</v>
      </c>
      <c r="CB278" s="160">
        <f>SUMPRODUCT((CB$3=المنصرف!$E$3:$E$717)*1,('بيان العهد والتسويات'!$C278=المنصرف!$C$3:$C$717)*1,المنصرف!$G$3:$G$717)</f>
        <v>0</v>
      </c>
      <c r="CC278" s="160">
        <f>SUMPRODUCT((CB$3=المنصرف!$E$3:$E$717)*1,('بيان العهد والتسويات'!$C278=المنصرف!$C$3:$C$717)*1,المنصرف!$J$3:$J$717)</f>
        <v>0</v>
      </c>
      <c r="CD278" s="160">
        <f>SUMPRODUCT((CD$3=المنصرف!$E$3:$E$717)*1,('بيان العهد والتسويات'!$C278=المنصرف!$C$3:$C$717)*1,المنصرف!$G$3:$G$717)</f>
        <v>0</v>
      </c>
      <c r="CE278" s="160">
        <f>SUMPRODUCT((CD$3=المنصرف!$E$3:$E$717)*1,('بيان العهد والتسويات'!$C278=المنصرف!$C$3:$C$717)*1,المنصرف!$J$3:$J$717)</f>
        <v>0</v>
      </c>
      <c r="CF278" s="160">
        <f>SUMPRODUCT((CF$3=المنصرف!$E$3:$E$717)*1,('بيان العهد والتسويات'!$C278=المنصرف!$C$3:$C$717)*1,المنصرف!$G$3:$G$717)</f>
        <v>0</v>
      </c>
      <c r="CG278" s="160">
        <f>SUMPRODUCT((CF$3=المنصرف!$E$3:$E$717)*1,('بيان العهد والتسويات'!$C278=المنصرف!$C$3:$C$717)*1,المنصرف!$J$3:$J$717)</f>
        <v>0</v>
      </c>
      <c r="CH278" s="160">
        <f>SUMPRODUCT((CH$3=المنصرف!$E$3:$E$717)*1,('بيان العهد والتسويات'!$C278=المنصرف!$C$3:$C$717)*1,المنصرف!$G$3:$G$717)</f>
        <v>0</v>
      </c>
      <c r="CI278" s="160">
        <f>SUMPRODUCT((CH$3=المنصرف!$E$3:$E$717)*1,('بيان العهد والتسويات'!$C278=المنصرف!$C$3:$C$717)*1,المنصرف!$J$3:$J$717)</f>
        <v>0</v>
      </c>
      <c r="CJ278" s="160">
        <f>SUMPRODUCT((CJ$3=المنصرف!$E$3:$E$717)*1,('بيان العهد والتسويات'!$C278=المنصرف!$C$3:$C$717)*1,المنصرف!$G$3:$G$717)</f>
        <v>0</v>
      </c>
      <c r="CK278" s="160">
        <f>SUMPRODUCT((CJ$3=المنصرف!$E$3:$E$717)*1,('بيان العهد والتسويات'!$C278=المنصرف!$C$3:$C$717)*1,المنصرف!$J$3:$J$717)</f>
        <v>0</v>
      </c>
      <c r="CL278" s="160">
        <f>SUMPRODUCT((CL$3=المنصرف!$E$3:$E$717)*1,('بيان العهد والتسويات'!$C278=المنصرف!$C$3:$C$717)*1,المنصرف!$G$3:$G$717)</f>
        <v>0</v>
      </c>
      <c r="CM278" s="160">
        <f>SUMPRODUCT((CL$3=المنصرف!$E$3:$E$717)*1,('بيان العهد والتسويات'!$C278=المنصرف!$C$3:$C$717)*1,المنصرف!$J$3:$J$717)</f>
        <v>0</v>
      </c>
      <c r="CN278" s="160">
        <f>SUMPRODUCT((CN$3=المنصرف!$E$3:$E$717)*1,('بيان العهد والتسويات'!$C278=المنصرف!$C$3:$C$717)*1,المنصرف!$G$3:$G$717)</f>
        <v>0</v>
      </c>
      <c r="CO278" s="160">
        <f>SUMPRODUCT((CN$3=المنصرف!$E$3:$E$717)*1,('بيان العهد والتسويات'!$C278=المنصرف!$C$3:$C$717)*1,المنصرف!$J$3:$J$717)</f>
        <v>0</v>
      </c>
      <c r="CP278" s="160">
        <f>SUMPRODUCT((CP$3=المنصرف!$E$3:$E$717)*1,('بيان العهد والتسويات'!$C278=المنصرف!$C$3:$C$717)*1,المنصرف!$G$3:$G$717)</f>
        <v>0</v>
      </c>
      <c r="CQ278" s="160">
        <f>SUMPRODUCT((CP$3=المنصرف!$E$3:$E$717)*1,('بيان العهد والتسويات'!$C278=المنصرف!$C$3:$C$717)*1,المنصرف!$J$3:$J$717)</f>
        <v>0</v>
      </c>
      <c r="CR278" s="160">
        <f>SUMPRODUCT((CR$3=المنصرف!$E$3:$E$717)*1,('بيان العهد والتسويات'!$C278=المنصرف!$C$3:$C$717)*1,المنصرف!$G$3:$G$717)</f>
        <v>0</v>
      </c>
      <c r="CS278" s="160">
        <f>SUMPRODUCT((CR$3=المنصرف!$E$3:$E$717)*1,('بيان العهد والتسويات'!$C278=المنصرف!$C$3:$C$717)*1,المنصرف!$J$3:$J$717)</f>
        <v>0</v>
      </c>
      <c r="CT278" s="160">
        <f>SUMPRODUCT((CT$3=المنصرف!$E$3:$E$717)*1,('بيان العهد والتسويات'!$C278=المنصرف!$C$3:$C$717)*1,المنصرف!$G$3:$G$717)</f>
        <v>0</v>
      </c>
      <c r="CU278" s="160">
        <f>SUMPRODUCT((CT$3=المنصرف!$E$3:$E$717)*1,('بيان العهد والتسويات'!$C278=المنصرف!$C$3:$C$717)*1,المنصرف!$J$3:$J$717)</f>
        <v>0</v>
      </c>
      <c r="CV278" s="160">
        <f>SUMPRODUCT((CV$3=المنصرف!$E$3:$E$717)*1,('بيان العهد والتسويات'!$C278=المنصرف!$C$3:$C$717)*1,المنصرف!$G$3:$G$717)</f>
        <v>0</v>
      </c>
      <c r="CW278" s="160">
        <f>SUMPRODUCT((CV$3=المنصرف!$E$3:$E$717)*1,('بيان العهد والتسويات'!$C278=المنصرف!$C$3:$C$717)*1,المنصرف!$J$3:$J$717)</f>
        <v>0</v>
      </c>
      <c r="CX278" s="160">
        <f>SUMPRODUCT((CX$3=المنصرف!$E$3:$E$717)*1,('بيان العهد والتسويات'!$C278=المنصرف!$C$3:$C$717)*1,المنصرف!$G$3:$G$717)</f>
        <v>0</v>
      </c>
      <c r="CY278" s="160">
        <f>SUMPRODUCT((CX$3=المنصرف!$E$3:$E$717)*1,('بيان العهد والتسويات'!$C278=المنصرف!$C$3:$C$717)*1,المنصرف!$J$3:$J$717)</f>
        <v>0</v>
      </c>
      <c r="CZ278" s="160">
        <f>SUMPRODUCT((CZ$3=المنصرف!$E$3:$E$717)*1,('بيان العهد والتسويات'!$C278=المنصرف!$C$3:$C$717)*1,المنصرف!$G$3:$G$717)</f>
        <v>0</v>
      </c>
      <c r="DA278" s="160">
        <f>SUMPRODUCT((CZ$3=المنصرف!$E$3:$E$717)*1,('بيان العهد والتسويات'!$C278=المنصرف!$C$3:$C$717)*1,المنصرف!$J$3:$J$717)</f>
        <v>0</v>
      </c>
    </row>
    <row r="279" spans="3:105" ht="20.25" x14ac:dyDescent="0.15">
      <c r="C279" s="134">
        <v>46111</v>
      </c>
      <c r="D279" s="121">
        <f>SUMPRODUCT(($D$3=المنصرف!$E$3:$E$717)*1,('بيان العهد والتسويات'!$C279=المنصرف!$C$3:$C$717)*1,المنصرف!$G$3:$G$717)</f>
        <v>0</v>
      </c>
      <c r="E279" s="122">
        <f>SUMPRODUCT(($D$3=المنصرف!$E$3:$E$717)*1,('بيان العهد والتسويات'!$C279=المنصرف!$C$3:$C$717)*1,المنصرف!$J$3:$J$717)</f>
        <v>0</v>
      </c>
      <c r="F279" s="124">
        <f>SUMPRODUCT(($F$3=المنصرف!$E$3:$E$717)*1,('بيان العهد والتسويات'!$C279=المنصرف!$C$3:$C$717)*1,المنصرف!$G$3:$G$717)</f>
        <v>0</v>
      </c>
      <c r="G279" s="123">
        <f>SUMPRODUCT(($F$3=المنصرف!$E$3:$E$717)*1,('بيان العهد والتسويات'!$C279=المنصرف!$C$3:$C$717)*1,المنصرف!$J$3:$J$717)</f>
        <v>0</v>
      </c>
      <c r="H279" s="121">
        <f>SUMPRODUCT(($H$3=المنصرف!$E$3:$E$717)*1,('بيان العهد والتسويات'!$C279=المنصرف!$C$3:$C$717)*1,المنصرف!$G$3:$G$717)</f>
        <v>0</v>
      </c>
      <c r="I279" s="122">
        <f>SUMPRODUCT(($H$3=المنصرف!$E$3:$E$717)*1,('بيان العهد والتسويات'!$C279=المنصرف!$C$3:$C$717)*1,المنصرف!$J$3:$J$717)</f>
        <v>0</v>
      </c>
      <c r="J279" s="124">
        <f>SUMPRODUCT(($J$3=المنصرف!$E$3:$E$717)*1,('بيان العهد والتسويات'!$C279=المنصرف!$C$3:$C$717)*1,المنصرف!$G$3:$G$717)</f>
        <v>0</v>
      </c>
      <c r="K279" s="123">
        <f>SUMPRODUCT(($J$3=المنصرف!$E$3:$E$717)*1,('بيان العهد والتسويات'!$C279=المنصرف!$C$3:$C$717)*1,المنصرف!$J$3:$J$717)</f>
        <v>0</v>
      </c>
      <c r="L279" s="121">
        <f>SUMPRODUCT(($L$3=المنصرف!$E$3:$E$717)*1,('بيان العهد والتسويات'!$C279=المنصرف!$C$3:$C$717)*1,المنصرف!$G$3:$G$717)</f>
        <v>0</v>
      </c>
      <c r="M279" s="122">
        <f>SUMPRODUCT(($L$3=المنصرف!$E$3:$E$717)*1,('بيان العهد والتسويات'!$C279=المنصرف!$C$3:$C$717)*1,المنصرف!$J$3:$J$717)</f>
        <v>0</v>
      </c>
      <c r="N279" s="124">
        <f>SUMPRODUCT(($N$3=المنصرف!$E$3:$E$717)*1,('بيان العهد والتسويات'!$C279=المنصرف!$C$3:$C$717)*1,المنصرف!$G$3:$G$717)</f>
        <v>0</v>
      </c>
      <c r="O279" s="123">
        <f>SUMPRODUCT(($N$3=المنصرف!$E$3:$E$717)*1,('بيان العهد والتسويات'!$C279=المنصرف!$C$3:$C$717)*1,المنصرف!$J$3:$J$717)</f>
        <v>0</v>
      </c>
      <c r="P279" s="121">
        <f>SUMPRODUCT(($P$3=المنصرف!$E$3:$E$717)*1,('بيان العهد والتسويات'!$C279=المنصرف!$C$3:$C$717)*1,المنصرف!$G$3:$G$717)</f>
        <v>0</v>
      </c>
      <c r="Q279" s="122">
        <f>SUMPRODUCT(($P$3=المنصرف!$E$3:$E$717)*1,('بيان العهد والتسويات'!$C279=المنصرف!$C$3:$C$717)*1,المنصرف!$J$3:$J$717)</f>
        <v>0</v>
      </c>
      <c r="R279" s="124">
        <f>SUMPRODUCT(($R$3=المنصرف!$E$3:$E$717)*1,('بيان العهد والتسويات'!$C279=المنصرف!$C$3:$C$717)*1,المنصرف!$G$3:$G$717)</f>
        <v>0</v>
      </c>
      <c r="S279" s="123">
        <f>SUMPRODUCT(($R$3=المنصرف!$E$3:$E$717)*1,('بيان العهد والتسويات'!$C279=المنصرف!$C$3:$C$717)*1,المنصرف!$J$3:$J$717)</f>
        <v>0</v>
      </c>
      <c r="T279" s="121">
        <f>SUMPRODUCT(($T$3=المنصرف!$E$3:$E$717)*1,('بيان العهد والتسويات'!$C279=المنصرف!$C$3:$C$717)*1,المنصرف!$G$3:$G$717)</f>
        <v>0</v>
      </c>
      <c r="U279" s="122">
        <f>SUMPRODUCT(($T$3=المنصرف!$E$3:$E$717)*1,('بيان العهد والتسويات'!$C279=المنصرف!$C$3:$C$717)*1,المنصرف!$J$3:$J$717)</f>
        <v>0</v>
      </c>
      <c r="V279" s="124">
        <f>SUMPRODUCT(($V$3=المنصرف!$E$3:$E$717)*1,('بيان العهد والتسويات'!$C279=المنصرف!$C$3:$C$717)*1,المنصرف!$G$3:$G$717)</f>
        <v>0</v>
      </c>
      <c r="W279" s="123">
        <f>SUMPRODUCT(($V$3=المنصرف!$E$3:$E$717)*1,('بيان العهد والتسويات'!$C279=المنصرف!$C$3:$C$717)*1,المنصرف!$J$3:$J$717)</f>
        <v>0</v>
      </c>
      <c r="X279" s="121">
        <f>SUMPRODUCT(($X$3=المنصرف!$E$3:$E$717)*1,('بيان العهد والتسويات'!$C279=المنصرف!$C$3:$C$717)*1,المنصرف!$G$3:$G$717)</f>
        <v>0</v>
      </c>
      <c r="Y279" s="122">
        <f>SUMPRODUCT(($X$3=المنصرف!$E$3:$E$717)*1,('بيان العهد والتسويات'!$C279=المنصرف!$C$3:$C$717)*1,المنصرف!$J$3:$J$717)</f>
        <v>0</v>
      </c>
      <c r="Z279" s="124">
        <f>SUMPRODUCT(($Z$3=المنصرف!$E$3:$E$717)*1,('بيان العهد والتسويات'!$C279=المنصرف!$C$3:$C$717)*1,المنصرف!$G$3:$G$717)</f>
        <v>0</v>
      </c>
      <c r="AA279" s="123">
        <f>SUMPRODUCT(($Z$3=المنصرف!$E$3:$E$717)*1,('بيان العهد والتسويات'!$C279=المنصرف!$C$3:$C$717)*1,المنصرف!$J$3:$J$717)</f>
        <v>0</v>
      </c>
      <c r="AB279" s="121">
        <f>SUMPRODUCT(($AB$3=المنصرف!$E$3:$E$717)*1,('بيان العهد والتسويات'!$C279=المنصرف!$C$3:$C$717)*1,المنصرف!$G$3:$G$717)</f>
        <v>0</v>
      </c>
      <c r="AC279" s="122">
        <f>SUMPRODUCT(($AB$3=المنصرف!$E$3:$E$717)*1,('بيان العهد والتسويات'!$C279=المنصرف!$C$3:$C$717)*1,المنصرف!$J$3:$J$717)</f>
        <v>0</v>
      </c>
      <c r="AD279" s="124">
        <f>SUMPRODUCT(($AD$3=المنصرف!$E$3:$E$717)*1,('بيان العهد والتسويات'!$C279=المنصرف!$C$3:$C$717)*1,المنصرف!$G$3:$G$717)</f>
        <v>0</v>
      </c>
      <c r="AE279" s="123">
        <f>SUMPRODUCT(($AD$3=المنصرف!$E$3:$E$717)*1,('بيان العهد والتسويات'!$C279=المنصرف!$C$3:$C$717)*1,المنصرف!$J$3:$J$717)</f>
        <v>0</v>
      </c>
      <c r="AF279" s="121">
        <f>SUMPRODUCT(($AF$3=المنصرف!$E$3:$E$717)*1,('بيان العهد والتسويات'!$C279=المنصرف!$C$3:$C$717)*1,المنصرف!$G$3:$G$717)</f>
        <v>0</v>
      </c>
      <c r="AG279" s="122">
        <f>SUMPRODUCT(($AF$3=المنصرف!$E$3:$E$717)*1,('بيان العهد والتسويات'!$C279=المنصرف!$C$3:$C$717)*1,المنصرف!$J$3:$J$717)</f>
        <v>0</v>
      </c>
      <c r="AH279" s="124">
        <f>SUMPRODUCT(($AH$3=المنصرف!$E$3:$E$717)*1,('بيان العهد والتسويات'!$C279=المنصرف!$C$3:$C$717)*1,المنصرف!$G$3:$G$717)</f>
        <v>0</v>
      </c>
      <c r="AI279" s="123">
        <f>SUMPRODUCT(($AH$3=المنصرف!$E$3:$E$717)*1,('بيان العهد والتسويات'!$C279=المنصرف!$C$3:$C$717)*1,المنصرف!$J$3:$J$717)</f>
        <v>0</v>
      </c>
      <c r="AJ279" s="145">
        <f>SUMPRODUCT((AJ$3=المنصرف!$E$3:$E$717)*1,('بيان العهد والتسويات'!$C279=المنصرف!$C$3:$C$717)*1,المنصرف!$G$3:$G$717)</f>
        <v>0</v>
      </c>
      <c r="AK279" s="145">
        <f>SUMPRODUCT((AJ$3=المنصرف!$E$3:$E$717)*1,('بيان العهد والتسويات'!$C279=المنصرف!$C$3:$C$717)*1,المنصرف!$J$3:$J$717)</f>
        <v>0</v>
      </c>
      <c r="AL279" s="161">
        <f>SUMPRODUCT((AL$3=المنصرف!$E$3:$E$717)*1,('بيان العهد والتسويات'!$C279=المنصرف!$C$3:$C$717)*1,المنصرف!$G$3:$G$717)</f>
        <v>0</v>
      </c>
      <c r="AM279" s="161">
        <f>SUMPRODUCT((AL$3=المنصرف!$E$3:$E$717)*1,('بيان العهد والتسويات'!$C279=المنصرف!$C$3:$C$717)*1,المنصرف!$J$3:$J$717)</f>
        <v>0</v>
      </c>
      <c r="AN279" s="160">
        <f>SUMPRODUCT((AN$3=المنصرف!$E$3:$E$717)*1,('بيان العهد والتسويات'!$C279=المنصرف!$C$3:$C$717)*1,المنصرف!$G$3:$G$717)</f>
        <v>0</v>
      </c>
      <c r="AO279" s="160">
        <f>SUMPRODUCT((AN$3=المنصرف!$E$3:$E$717)*1,('بيان العهد والتسويات'!$C279=المنصرف!$C$3:$C$717)*1,المنصرف!$J$3:$J$717)</f>
        <v>0</v>
      </c>
      <c r="AP279" s="160">
        <f>SUMPRODUCT((AP$3=المنصرف!$E$3:$E$717)*1,('بيان العهد والتسويات'!$C279=المنصرف!$C$3:$C$717)*1,المنصرف!$G$3:$G$717)</f>
        <v>0</v>
      </c>
      <c r="AQ279" s="160">
        <f>SUMPRODUCT((AP$3=المنصرف!$E$3:$E$717)*1,('بيان العهد والتسويات'!$C279=المنصرف!$C$3:$C$717)*1,المنصرف!$J$3:$J$717)</f>
        <v>0</v>
      </c>
      <c r="AR279" s="160">
        <f>SUMPRODUCT((AR$3=المنصرف!$E$3:$E$717)*1,('بيان العهد والتسويات'!$C279=المنصرف!$C$3:$C$717)*1,المنصرف!$G$3:$G$717)</f>
        <v>0</v>
      </c>
      <c r="AS279" s="160">
        <f>SUMPRODUCT((AR$3=المنصرف!$E$3:$E$717)*1,('بيان العهد والتسويات'!$C279=المنصرف!$C$3:$C$717)*1,المنصرف!$J$3:$J$717)</f>
        <v>0</v>
      </c>
      <c r="AT279" s="160">
        <f>SUMPRODUCT((AT$3=المنصرف!$E$3:$E$717)*1,('بيان العهد والتسويات'!$C279=المنصرف!$C$3:$C$717)*1,المنصرف!$G$3:$G$717)</f>
        <v>0</v>
      </c>
      <c r="AU279" s="160">
        <f>SUMPRODUCT((AT$3=المنصرف!$E$3:$E$717)*1,('بيان العهد والتسويات'!$C279=المنصرف!$C$3:$C$717)*1,المنصرف!$J$3:$J$717)</f>
        <v>0</v>
      </c>
      <c r="AV279" s="160">
        <f>SUMPRODUCT((AV$3=المنصرف!$E$3:$E$717)*1,('بيان العهد والتسويات'!$C279=المنصرف!$C$3:$C$717)*1,المنصرف!$G$3:$G$717)</f>
        <v>0</v>
      </c>
      <c r="AW279" s="160">
        <f>SUMPRODUCT((AV$3=المنصرف!$E$3:$E$717)*1,('بيان العهد والتسويات'!$C279=المنصرف!$C$3:$C$717)*1,المنصرف!$J$3:$J$717)</f>
        <v>0</v>
      </c>
      <c r="AX279" s="160">
        <f>SUMPRODUCT((AX$3=المنصرف!$E$3:$E$717)*1,('بيان العهد والتسويات'!$C279=المنصرف!$C$3:$C$717)*1,المنصرف!$G$3:$G$717)</f>
        <v>0</v>
      </c>
      <c r="AY279" s="160">
        <f>SUMPRODUCT((AX$3=المنصرف!$E$3:$E$717)*1,('بيان العهد والتسويات'!$C279=المنصرف!$C$3:$C$717)*1,المنصرف!$J$3:$J$717)</f>
        <v>0</v>
      </c>
      <c r="AZ279" s="160">
        <f>SUMPRODUCT((AZ$3=المنصرف!$E$3:$E$717)*1,('بيان العهد والتسويات'!$C279=المنصرف!$C$3:$C$717)*1,المنصرف!$G$3:$G$717)</f>
        <v>0</v>
      </c>
      <c r="BA279" s="160">
        <f>SUMPRODUCT((AZ$3=المنصرف!$E$3:$E$717)*1,('بيان العهد والتسويات'!$C279=المنصرف!$C$3:$C$717)*1,المنصرف!$J$3:$J$717)</f>
        <v>0</v>
      </c>
      <c r="BB279" s="160">
        <f>SUMPRODUCT((BB$3=المنصرف!$E$3:$E$717)*1,('بيان العهد والتسويات'!$C279=المنصرف!$C$3:$C$717)*1,المنصرف!$G$3:$G$717)</f>
        <v>0</v>
      </c>
      <c r="BC279" s="160">
        <f>SUMPRODUCT((BB$3=المنصرف!$E$3:$E$717)*1,('بيان العهد والتسويات'!$C279=المنصرف!$C$3:$C$717)*1,المنصرف!$J$3:$J$717)</f>
        <v>0</v>
      </c>
      <c r="BD279" s="160">
        <f>SUMPRODUCT((BD$3=المنصرف!$E$3:$E$717)*1,('بيان العهد والتسويات'!$C279=المنصرف!$C$3:$C$717)*1,المنصرف!$G$3:$G$717)</f>
        <v>0</v>
      </c>
      <c r="BE279" s="160">
        <f>SUMPRODUCT((BD$3=المنصرف!$E$3:$E$717)*1,('بيان العهد والتسويات'!$C279=المنصرف!$C$3:$C$717)*1,المنصرف!$J$3:$J$717)</f>
        <v>0</v>
      </c>
      <c r="BF279" s="160">
        <f>SUMPRODUCT((BF$3=المنصرف!$E$3:$E$717)*1,('بيان العهد والتسويات'!$C279=المنصرف!$C$3:$C$717)*1,المنصرف!$G$3:$G$717)</f>
        <v>0</v>
      </c>
      <c r="BG279" s="160">
        <f>SUMPRODUCT((BF$3=المنصرف!$E$3:$E$717)*1,('بيان العهد والتسويات'!$C279=المنصرف!$C$3:$C$717)*1,المنصرف!$J$3:$J$717)</f>
        <v>0</v>
      </c>
      <c r="BH279" s="160">
        <f>SUMPRODUCT((BH$3=المنصرف!$E$3:$E$717)*1,('بيان العهد والتسويات'!$C279=المنصرف!$C$3:$C$717)*1,المنصرف!$G$3:$G$717)</f>
        <v>0</v>
      </c>
      <c r="BI279" s="160">
        <f>SUMPRODUCT((BH$3=المنصرف!$E$3:$E$717)*1,('بيان العهد والتسويات'!$C279=المنصرف!$C$3:$C$717)*1,المنصرف!$J$3:$J$717)</f>
        <v>0</v>
      </c>
      <c r="BJ279" s="160">
        <f>SUMPRODUCT((BJ$3=المنصرف!$E$3:$E$717)*1,('بيان العهد والتسويات'!$C279=المنصرف!$C$3:$C$717)*1,المنصرف!$G$3:$G$717)</f>
        <v>0</v>
      </c>
      <c r="BK279" s="160">
        <f>SUMPRODUCT((BJ$3=المنصرف!$E$3:$E$717)*1,('بيان العهد والتسويات'!$C279=المنصرف!$C$3:$C$717)*1,المنصرف!$J$3:$J$717)</f>
        <v>0</v>
      </c>
      <c r="BL279" s="160">
        <f>SUMPRODUCT((BL$3=المنصرف!$E$3:$E$717)*1,('بيان العهد والتسويات'!$C279=المنصرف!$C$3:$C$717)*1,المنصرف!$G$3:$G$717)</f>
        <v>0</v>
      </c>
      <c r="BM279" s="160">
        <f>SUMPRODUCT((BL$3=المنصرف!$E$3:$E$717)*1,('بيان العهد والتسويات'!$C279=المنصرف!$C$3:$C$717)*1,المنصرف!$J$3:$J$717)</f>
        <v>0</v>
      </c>
      <c r="BN279" s="160">
        <f>SUMPRODUCT((BN$3=المنصرف!$E$3:$E$717)*1,('بيان العهد والتسويات'!$C279=المنصرف!$C$3:$C$717)*1,المنصرف!$G$3:$G$717)</f>
        <v>0</v>
      </c>
      <c r="BO279" s="160">
        <f>SUMPRODUCT((BN$3=المنصرف!$E$3:$E$717)*1,('بيان العهد والتسويات'!$C279=المنصرف!$C$3:$C$717)*1,المنصرف!$J$3:$J$717)</f>
        <v>0</v>
      </c>
      <c r="BP279" s="160">
        <f>SUMPRODUCT((BP$3=المنصرف!$E$3:$E$717)*1,('بيان العهد والتسويات'!$C279=المنصرف!$C$3:$C$717)*1,المنصرف!$G$3:$G$717)</f>
        <v>0</v>
      </c>
      <c r="BQ279" s="160">
        <f>SUMPRODUCT((BP$3=المنصرف!$E$3:$E$717)*1,('بيان العهد والتسويات'!$C279=المنصرف!$C$3:$C$717)*1,المنصرف!$J$3:$J$717)</f>
        <v>0</v>
      </c>
      <c r="BR279" s="160">
        <f>SUMPRODUCT((BR$3=المنصرف!$E$3:$E$717)*1,('بيان العهد والتسويات'!$C279=المنصرف!$C$3:$C$717)*1,المنصرف!$G$3:$G$717)</f>
        <v>0</v>
      </c>
      <c r="BS279" s="160">
        <f>SUMPRODUCT((BR$3=المنصرف!$E$3:$E$717)*1,('بيان العهد والتسويات'!$C279=المنصرف!$C$3:$C$717)*1,المنصرف!$J$3:$J$717)</f>
        <v>0</v>
      </c>
      <c r="BT279" s="160">
        <f>SUMPRODUCT((BT$3=المنصرف!$E$3:$E$717)*1,('بيان العهد والتسويات'!$C279=المنصرف!$C$3:$C$717)*1,المنصرف!$G$3:$G$717)</f>
        <v>0</v>
      </c>
      <c r="BU279" s="160">
        <f>SUMPRODUCT((BT$3=المنصرف!$E$3:$E$717)*1,('بيان العهد والتسويات'!$C279=المنصرف!$C$3:$C$717)*1,المنصرف!$J$3:$J$717)</f>
        <v>0</v>
      </c>
      <c r="BV279" s="160">
        <f>SUMPRODUCT((BV$3=المنصرف!$E$3:$E$717)*1,('بيان العهد والتسويات'!$C279=المنصرف!$C$3:$C$717)*1,المنصرف!$G$3:$G$717)</f>
        <v>0</v>
      </c>
      <c r="BW279" s="160">
        <f>SUMPRODUCT((BV$3=المنصرف!$E$3:$E$717)*1,('بيان العهد والتسويات'!$C279=المنصرف!$C$3:$C$717)*1,المنصرف!$J$3:$J$717)</f>
        <v>0</v>
      </c>
      <c r="BX279" s="160">
        <f>SUMPRODUCT((BX$3=المنصرف!$E$3:$E$717)*1,('بيان العهد والتسويات'!$C279=المنصرف!$C$3:$C$717)*1,المنصرف!$G$3:$G$717)</f>
        <v>0</v>
      </c>
      <c r="BY279" s="160">
        <f>SUMPRODUCT((BX$3=المنصرف!$E$3:$E$717)*1,('بيان العهد والتسويات'!$C279=المنصرف!$C$3:$C$717)*1,المنصرف!$J$3:$J$717)</f>
        <v>0</v>
      </c>
      <c r="BZ279" s="160">
        <f>SUMPRODUCT((BZ$3=المنصرف!$E$3:$E$717)*1,('بيان العهد والتسويات'!$C279=المنصرف!$C$3:$C$717)*1,المنصرف!$G$3:$G$717)</f>
        <v>0</v>
      </c>
      <c r="CA279" s="160">
        <f>SUMPRODUCT((BZ$3=المنصرف!$E$3:$E$717)*1,('بيان العهد والتسويات'!$C279=المنصرف!$C$3:$C$717)*1,المنصرف!$J$3:$J$717)</f>
        <v>0</v>
      </c>
      <c r="CB279" s="160">
        <f>SUMPRODUCT((CB$3=المنصرف!$E$3:$E$717)*1,('بيان العهد والتسويات'!$C279=المنصرف!$C$3:$C$717)*1,المنصرف!$G$3:$G$717)</f>
        <v>0</v>
      </c>
      <c r="CC279" s="160">
        <f>SUMPRODUCT((CB$3=المنصرف!$E$3:$E$717)*1,('بيان العهد والتسويات'!$C279=المنصرف!$C$3:$C$717)*1,المنصرف!$J$3:$J$717)</f>
        <v>0</v>
      </c>
      <c r="CD279" s="160">
        <f>SUMPRODUCT((CD$3=المنصرف!$E$3:$E$717)*1,('بيان العهد والتسويات'!$C279=المنصرف!$C$3:$C$717)*1,المنصرف!$G$3:$G$717)</f>
        <v>0</v>
      </c>
      <c r="CE279" s="160">
        <f>SUMPRODUCT((CD$3=المنصرف!$E$3:$E$717)*1,('بيان العهد والتسويات'!$C279=المنصرف!$C$3:$C$717)*1,المنصرف!$J$3:$J$717)</f>
        <v>0</v>
      </c>
      <c r="CF279" s="160">
        <f>SUMPRODUCT((CF$3=المنصرف!$E$3:$E$717)*1,('بيان العهد والتسويات'!$C279=المنصرف!$C$3:$C$717)*1,المنصرف!$G$3:$G$717)</f>
        <v>0</v>
      </c>
      <c r="CG279" s="160">
        <f>SUMPRODUCT((CF$3=المنصرف!$E$3:$E$717)*1,('بيان العهد والتسويات'!$C279=المنصرف!$C$3:$C$717)*1,المنصرف!$J$3:$J$717)</f>
        <v>0</v>
      </c>
      <c r="CH279" s="160">
        <f>SUMPRODUCT((CH$3=المنصرف!$E$3:$E$717)*1,('بيان العهد والتسويات'!$C279=المنصرف!$C$3:$C$717)*1,المنصرف!$G$3:$G$717)</f>
        <v>0</v>
      </c>
      <c r="CI279" s="160">
        <f>SUMPRODUCT((CH$3=المنصرف!$E$3:$E$717)*1,('بيان العهد والتسويات'!$C279=المنصرف!$C$3:$C$717)*1,المنصرف!$J$3:$J$717)</f>
        <v>0</v>
      </c>
      <c r="CJ279" s="160">
        <f>SUMPRODUCT((CJ$3=المنصرف!$E$3:$E$717)*1,('بيان العهد والتسويات'!$C279=المنصرف!$C$3:$C$717)*1,المنصرف!$G$3:$G$717)</f>
        <v>0</v>
      </c>
      <c r="CK279" s="160">
        <f>SUMPRODUCT((CJ$3=المنصرف!$E$3:$E$717)*1,('بيان العهد والتسويات'!$C279=المنصرف!$C$3:$C$717)*1,المنصرف!$J$3:$J$717)</f>
        <v>0</v>
      </c>
      <c r="CL279" s="160">
        <f>SUMPRODUCT((CL$3=المنصرف!$E$3:$E$717)*1,('بيان العهد والتسويات'!$C279=المنصرف!$C$3:$C$717)*1,المنصرف!$G$3:$G$717)</f>
        <v>0</v>
      </c>
      <c r="CM279" s="160">
        <f>SUMPRODUCT((CL$3=المنصرف!$E$3:$E$717)*1,('بيان العهد والتسويات'!$C279=المنصرف!$C$3:$C$717)*1,المنصرف!$J$3:$J$717)</f>
        <v>0</v>
      </c>
      <c r="CN279" s="160">
        <f>SUMPRODUCT((CN$3=المنصرف!$E$3:$E$717)*1,('بيان العهد والتسويات'!$C279=المنصرف!$C$3:$C$717)*1,المنصرف!$G$3:$G$717)</f>
        <v>0</v>
      </c>
      <c r="CO279" s="160">
        <f>SUMPRODUCT((CN$3=المنصرف!$E$3:$E$717)*1,('بيان العهد والتسويات'!$C279=المنصرف!$C$3:$C$717)*1,المنصرف!$J$3:$J$717)</f>
        <v>0</v>
      </c>
      <c r="CP279" s="160">
        <f>SUMPRODUCT((CP$3=المنصرف!$E$3:$E$717)*1,('بيان العهد والتسويات'!$C279=المنصرف!$C$3:$C$717)*1,المنصرف!$G$3:$G$717)</f>
        <v>0</v>
      </c>
      <c r="CQ279" s="160">
        <f>SUMPRODUCT((CP$3=المنصرف!$E$3:$E$717)*1,('بيان العهد والتسويات'!$C279=المنصرف!$C$3:$C$717)*1,المنصرف!$J$3:$J$717)</f>
        <v>0</v>
      </c>
      <c r="CR279" s="160">
        <f>SUMPRODUCT((CR$3=المنصرف!$E$3:$E$717)*1,('بيان العهد والتسويات'!$C279=المنصرف!$C$3:$C$717)*1,المنصرف!$G$3:$G$717)</f>
        <v>0</v>
      </c>
      <c r="CS279" s="160">
        <f>SUMPRODUCT((CR$3=المنصرف!$E$3:$E$717)*1,('بيان العهد والتسويات'!$C279=المنصرف!$C$3:$C$717)*1,المنصرف!$J$3:$J$717)</f>
        <v>0</v>
      </c>
      <c r="CT279" s="160">
        <f>SUMPRODUCT((CT$3=المنصرف!$E$3:$E$717)*1,('بيان العهد والتسويات'!$C279=المنصرف!$C$3:$C$717)*1,المنصرف!$G$3:$G$717)</f>
        <v>0</v>
      </c>
      <c r="CU279" s="160">
        <f>SUMPRODUCT((CT$3=المنصرف!$E$3:$E$717)*1,('بيان العهد والتسويات'!$C279=المنصرف!$C$3:$C$717)*1,المنصرف!$J$3:$J$717)</f>
        <v>0</v>
      </c>
      <c r="CV279" s="160">
        <f>SUMPRODUCT((CV$3=المنصرف!$E$3:$E$717)*1,('بيان العهد والتسويات'!$C279=المنصرف!$C$3:$C$717)*1,المنصرف!$G$3:$G$717)</f>
        <v>0</v>
      </c>
      <c r="CW279" s="160">
        <f>SUMPRODUCT((CV$3=المنصرف!$E$3:$E$717)*1,('بيان العهد والتسويات'!$C279=المنصرف!$C$3:$C$717)*1,المنصرف!$J$3:$J$717)</f>
        <v>0</v>
      </c>
      <c r="CX279" s="160">
        <f>SUMPRODUCT((CX$3=المنصرف!$E$3:$E$717)*1,('بيان العهد والتسويات'!$C279=المنصرف!$C$3:$C$717)*1,المنصرف!$G$3:$G$717)</f>
        <v>0</v>
      </c>
      <c r="CY279" s="160">
        <f>SUMPRODUCT((CX$3=المنصرف!$E$3:$E$717)*1,('بيان العهد والتسويات'!$C279=المنصرف!$C$3:$C$717)*1,المنصرف!$J$3:$J$717)</f>
        <v>0</v>
      </c>
      <c r="CZ279" s="160">
        <f>SUMPRODUCT((CZ$3=المنصرف!$E$3:$E$717)*1,('بيان العهد والتسويات'!$C279=المنصرف!$C$3:$C$717)*1,المنصرف!$G$3:$G$717)</f>
        <v>0</v>
      </c>
      <c r="DA279" s="160">
        <f>SUMPRODUCT((CZ$3=المنصرف!$E$3:$E$717)*1,('بيان العهد والتسويات'!$C279=المنصرف!$C$3:$C$717)*1,المنصرف!$J$3:$J$717)</f>
        <v>0</v>
      </c>
    </row>
    <row r="280" spans="3:105" ht="20.25" x14ac:dyDescent="0.15">
      <c r="C280" s="134">
        <v>46112</v>
      </c>
      <c r="D280" s="121">
        <f>SUMPRODUCT(($D$3=المنصرف!$E$3:$E$717)*1,('بيان العهد والتسويات'!$C280=المنصرف!$C$3:$C$717)*1,المنصرف!$G$3:$G$717)</f>
        <v>0</v>
      </c>
      <c r="E280" s="122">
        <f>SUMPRODUCT(($D$3=المنصرف!$E$3:$E$717)*1,('بيان العهد والتسويات'!$C280=المنصرف!$C$3:$C$717)*1,المنصرف!$J$3:$J$717)</f>
        <v>0</v>
      </c>
      <c r="F280" s="124">
        <f>SUMPRODUCT(($F$3=المنصرف!$E$3:$E$717)*1,('بيان العهد والتسويات'!$C280=المنصرف!$C$3:$C$717)*1,المنصرف!$G$3:$G$717)</f>
        <v>0</v>
      </c>
      <c r="G280" s="123">
        <f>SUMPRODUCT(($F$3=المنصرف!$E$3:$E$717)*1,('بيان العهد والتسويات'!$C280=المنصرف!$C$3:$C$717)*1,المنصرف!$J$3:$J$717)</f>
        <v>0</v>
      </c>
      <c r="H280" s="121">
        <f>SUMPRODUCT(($H$3=المنصرف!$E$3:$E$717)*1,('بيان العهد والتسويات'!$C280=المنصرف!$C$3:$C$717)*1,المنصرف!$G$3:$G$717)</f>
        <v>0</v>
      </c>
      <c r="I280" s="122">
        <f>SUMPRODUCT(($H$3=المنصرف!$E$3:$E$717)*1,('بيان العهد والتسويات'!$C280=المنصرف!$C$3:$C$717)*1,المنصرف!$J$3:$J$717)</f>
        <v>0</v>
      </c>
      <c r="J280" s="124">
        <f>SUMPRODUCT(($J$3=المنصرف!$E$3:$E$717)*1,('بيان العهد والتسويات'!$C280=المنصرف!$C$3:$C$717)*1,المنصرف!$G$3:$G$717)</f>
        <v>0</v>
      </c>
      <c r="K280" s="123">
        <f>SUMPRODUCT(($J$3=المنصرف!$E$3:$E$717)*1,('بيان العهد والتسويات'!$C280=المنصرف!$C$3:$C$717)*1,المنصرف!$J$3:$J$717)</f>
        <v>0</v>
      </c>
      <c r="L280" s="121">
        <f>SUMPRODUCT(($L$3=المنصرف!$E$3:$E$717)*1,('بيان العهد والتسويات'!$C280=المنصرف!$C$3:$C$717)*1,المنصرف!$G$3:$G$717)</f>
        <v>0</v>
      </c>
      <c r="M280" s="122">
        <f>SUMPRODUCT(($L$3=المنصرف!$E$3:$E$717)*1,('بيان العهد والتسويات'!$C280=المنصرف!$C$3:$C$717)*1,المنصرف!$J$3:$J$717)</f>
        <v>0</v>
      </c>
      <c r="N280" s="124">
        <f>SUMPRODUCT(($N$3=المنصرف!$E$3:$E$717)*1,('بيان العهد والتسويات'!$C280=المنصرف!$C$3:$C$717)*1,المنصرف!$G$3:$G$717)</f>
        <v>0</v>
      </c>
      <c r="O280" s="123">
        <f>SUMPRODUCT(($N$3=المنصرف!$E$3:$E$717)*1,('بيان العهد والتسويات'!$C280=المنصرف!$C$3:$C$717)*1,المنصرف!$J$3:$J$717)</f>
        <v>0</v>
      </c>
      <c r="P280" s="121">
        <f>SUMPRODUCT(($P$3=المنصرف!$E$3:$E$717)*1,('بيان العهد والتسويات'!$C280=المنصرف!$C$3:$C$717)*1,المنصرف!$G$3:$G$717)</f>
        <v>0</v>
      </c>
      <c r="Q280" s="122">
        <f>SUMPRODUCT(($P$3=المنصرف!$E$3:$E$717)*1,('بيان العهد والتسويات'!$C280=المنصرف!$C$3:$C$717)*1,المنصرف!$J$3:$J$717)</f>
        <v>0</v>
      </c>
      <c r="R280" s="124">
        <f>SUMPRODUCT(($R$3=المنصرف!$E$3:$E$717)*1,('بيان العهد والتسويات'!$C280=المنصرف!$C$3:$C$717)*1,المنصرف!$G$3:$G$717)</f>
        <v>0</v>
      </c>
      <c r="S280" s="123">
        <f>SUMPRODUCT(($R$3=المنصرف!$E$3:$E$717)*1,('بيان العهد والتسويات'!$C280=المنصرف!$C$3:$C$717)*1,المنصرف!$J$3:$J$717)</f>
        <v>0</v>
      </c>
      <c r="T280" s="121">
        <f>SUMPRODUCT(($T$3=المنصرف!$E$3:$E$717)*1,('بيان العهد والتسويات'!$C280=المنصرف!$C$3:$C$717)*1,المنصرف!$G$3:$G$717)</f>
        <v>0</v>
      </c>
      <c r="U280" s="122">
        <f>SUMPRODUCT(($T$3=المنصرف!$E$3:$E$717)*1,('بيان العهد والتسويات'!$C280=المنصرف!$C$3:$C$717)*1,المنصرف!$J$3:$J$717)</f>
        <v>0</v>
      </c>
      <c r="V280" s="124">
        <f>SUMPRODUCT(($V$3=المنصرف!$E$3:$E$717)*1,('بيان العهد والتسويات'!$C280=المنصرف!$C$3:$C$717)*1,المنصرف!$G$3:$G$717)</f>
        <v>0</v>
      </c>
      <c r="W280" s="123">
        <f>SUMPRODUCT(($V$3=المنصرف!$E$3:$E$717)*1,('بيان العهد والتسويات'!$C280=المنصرف!$C$3:$C$717)*1,المنصرف!$J$3:$J$717)</f>
        <v>0</v>
      </c>
      <c r="X280" s="121">
        <f>SUMPRODUCT(($X$3=المنصرف!$E$3:$E$717)*1,('بيان العهد والتسويات'!$C280=المنصرف!$C$3:$C$717)*1,المنصرف!$G$3:$G$717)</f>
        <v>0</v>
      </c>
      <c r="Y280" s="122">
        <f>SUMPRODUCT(($X$3=المنصرف!$E$3:$E$717)*1,('بيان العهد والتسويات'!$C280=المنصرف!$C$3:$C$717)*1,المنصرف!$J$3:$J$717)</f>
        <v>0</v>
      </c>
      <c r="Z280" s="124">
        <f>SUMPRODUCT(($Z$3=المنصرف!$E$3:$E$717)*1,('بيان العهد والتسويات'!$C280=المنصرف!$C$3:$C$717)*1,المنصرف!$G$3:$G$717)</f>
        <v>0</v>
      </c>
      <c r="AA280" s="123">
        <f>SUMPRODUCT(($Z$3=المنصرف!$E$3:$E$717)*1,('بيان العهد والتسويات'!$C280=المنصرف!$C$3:$C$717)*1,المنصرف!$J$3:$J$717)</f>
        <v>0</v>
      </c>
      <c r="AB280" s="121">
        <f>SUMPRODUCT(($AB$3=المنصرف!$E$3:$E$717)*1,('بيان العهد والتسويات'!$C280=المنصرف!$C$3:$C$717)*1,المنصرف!$G$3:$G$717)</f>
        <v>0</v>
      </c>
      <c r="AC280" s="122">
        <f>SUMPRODUCT(($AB$3=المنصرف!$E$3:$E$717)*1,('بيان العهد والتسويات'!$C280=المنصرف!$C$3:$C$717)*1,المنصرف!$J$3:$J$717)</f>
        <v>0</v>
      </c>
      <c r="AD280" s="124">
        <f>SUMPRODUCT(($AD$3=المنصرف!$E$3:$E$717)*1,('بيان العهد والتسويات'!$C280=المنصرف!$C$3:$C$717)*1,المنصرف!$G$3:$G$717)</f>
        <v>0</v>
      </c>
      <c r="AE280" s="123">
        <f>SUMPRODUCT(($AD$3=المنصرف!$E$3:$E$717)*1,('بيان العهد والتسويات'!$C280=المنصرف!$C$3:$C$717)*1,المنصرف!$J$3:$J$717)</f>
        <v>0</v>
      </c>
      <c r="AF280" s="121">
        <f>SUMPRODUCT(($AF$3=المنصرف!$E$3:$E$717)*1,('بيان العهد والتسويات'!$C280=المنصرف!$C$3:$C$717)*1,المنصرف!$G$3:$G$717)</f>
        <v>0</v>
      </c>
      <c r="AG280" s="122">
        <f>SUMPRODUCT(($AF$3=المنصرف!$E$3:$E$717)*1,('بيان العهد والتسويات'!$C280=المنصرف!$C$3:$C$717)*1,المنصرف!$J$3:$J$717)</f>
        <v>0</v>
      </c>
      <c r="AH280" s="124">
        <f>SUMPRODUCT(($AH$3=المنصرف!$E$3:$E$717)*1,('بيان العهد والتسويات'!$C280=المنصرف!$C$3:$C$717)*1,المنصرف!$G$3:$G$717)</f>
        <v>0</v>
      </c>
      <c r="AI280" s="123">
        <f>SUMPRODUCT(($AH$3=المنصرف!$E$3:$E$717)*1,('بيان العهد والتسويات'!$C280=المنصرف!$C$3:$C$717)*1,المنصرف!$J$3:$J$717)</f>
        <v>0</v>
      </c>
      <c r="AJ280" s="145">
        <f>SUMPRODUCT((AJ$3=المنصرف!$E$3:$E$717)*1,('بيان العهد والتسويات'!$C280=المنصرف!$C$3:$C$717)*1,المنصرف!$G$3:$G$717)</f>
        <v>0</v>
      </c>
      <c r="AK280" s="145">
        <f>SUMPRODUCT((AJ$3=المنصرف!$E$3:$E$717)*1,('بيان العهد والتسويات'!$C280=المنصرف!$C$3:$C$717)*1,المنصرف!$J$3:$J$717)</f>
        <v>0</v>
      </c>
      <c r="AL280" s="161">
        <f>SUMPRODUCT((AL$3=المنصرف!$E$3:$E$717)*1,('بيان العهد والتسويات'!$C280=المنصرف!$C$3:$C$717)*1,المنصرف!$G$3:$G$717)</f>
        <v>0</v>
      </c>
      <c r="AM280" s="161">
        <f>SUMPRODUCT((AL$3=المنصرف!$E$3:$E$717)*1,('بيان العهد والتسويات'!$C280=المنصرف!$C$3:$C$717)*1,المنصرف!$J$3:$J$717)</f>
        <v>0</v>
      </c>
      <c r="AN280" s="160">
        <f>SUMPRODUCT((AN$3=المنصرف!$E$3:$E$717)*1,('بيان العهد والتسويات'!$C280=المنصرف!$C$3:$C$717)*1,المنصرف!$G$3:$G$717)</f>
        <v>0</v>
      </c>
      <c r="AO280" s="160">
        <f>SUMPRODUCT((AN$3=المنصرف!$E$3:$E$717)*1,('بيان العهد والتسويات'!$C280=المنصرف!$C$3:$C$717)*1,المنصرف!$J$3:$J$717)</f>
        <v>0</v>
      </c>
      <c r="AP280" s="160">
        <f>SUMPRODUCT((AP$3=المنصرف!$E$3:$E$717)*1,('بيان العهد والتسويات'!$C280=المنصرف!$C$3:$C$717)*1,المنصرف!$G$3:$G$717)</f>
        <v>0</v>
      </c>
      <c r="AQ280" s="160">
        <f>SUMPRODUCT((AP$3=المنصرف!$E$3:$E$717)*1,('بيان العهد والتسويات'!$C280=المنصرف!$C$3:$C$717)*1,المنصرف!$J$3:$J$717)</f>
        <v>0</v>
      </c>
      <c r="AR280" s="160">
        <f>SUMPRODUCT((AR$3=المنصرف!$E$3:$E$717)*1,('بيان العهد والتسويات'!$C280=المنصرف!$C$3:$C$717)*1,المنصرف!$G$3:$G$717)</f>
        <v>0</v>
      </c>
      <c r="AS280" s="160">
        <f>SUMPRODUCT((AR$3=المنصرف!$E$3:$E$717)*1,('بيان العهد والتسويات'!$C280=المنصرف!$C$3:$C$717)*1,المنصرف!$J$3:$J$717)</f>
        <v>0</v>
      </c>
      <c r="AT280" s="160">
        <f>SUMPRODUCT((AT$3=المنصرف!$E$3:$E$717)*1,('بيان العهد والتسويات'!$C280=المنصرف!$C$3:$C$717)*1,المنصرف!$G$3:$G$717)</f>
        <v>0</v>
      </c>
      <c r="AU280" s="160">
        <f>SUMPRODUCT((AT$3=المنصرف!$E$3:$E$717)*1,('بيان العهد والتسويات'!$C280=المنصرف!$C$3:$C$717)*1,المنصرف!$J$3:$J$717)</f>
        <v>0</v>
      </c>
      <c r="AV280" s="160">
        <f>SUMPRODUCT((AV$3=المنصرف!$E$3:$E$717)*1,('بيان العهد والتسويات'!$C280=المنصرف!$C$3:$C$717)*1,المنصرف!$G$3:$G$717)</f>
        <v>0</v>
      </c>
      <c r="AW280" s="160">
        <f>SUMPRODUCT((AV$3=المنصرف!$E$3:$E$717)*1,('بيان العهد والتسويات'!$C280=المنصرف!$C$3:$C$717)*1,المنصرف!$J$3:$J$717)</f>
        <v>0</v>
      </c>
      <c r="AX280" s="160">
        <f>SUMPRODUCT((AX$3=المنصرف!$E$3:$E$717)*1,('بيان العهد والتسويات'!$C280=المنصرف!$C$3:$C$717)*1,المنصرف!$G$3:$G$717)</f>
        <v>0</v>
      </c>
      <c r="AY280" s="160">
        <f>SUMPRODUCT((AX$3=المنصرف!$E$3:$E$717)*1,('بيان العهد والتسويات'!$C280=المنصرف!$C$3:$C$717)*1,المنصرف!$J$3:$J$717)</f>
        <v>0</v>
      </c>
      <c r="AZ280" s="160">
        <f>SUMPRODUCT((AZ$3=المنصرف!$E$3:$E$717)*1,('بيان العهد والتسويات'!$C280=المنصرف!$C$3:$C$717)*1,المنصرف!$G$3:$G$717)</f>
        <v>0</v>
      </c>
      <c r="BA280" s="160">
        <f>SUMPRODUCT((AZ$3=المنصرف!$E$3:$E$717)*1,('بيان العهد والتسويات'!$C280=المنصرف!$C$3:$C$717)*1,المنصرف!$J$3:$J$717)</f>
        <v>0</v>
      </c>
      <c r="BB280" s="160">
        <f>SUMPRODUCT((BB$3=المنصرف!$E$3:$E$717)*1,('بيان العهد والتسويات'!$C280=المنصرف!$C$3:$C$717)*1,المنصرف!$G$3:$G$717)</f>
        <v>0</v>
      </c>
      <c r="BC280" s="160">
        <f>SUMPRODUCT((BB$3=المنصرف!$E$3:$E$717)*1,('بيان العهد والتسويات'!$C280=المنصرف!$C$3:$C$717)*1,المنصرف!$J$3:$J$717)</f>
        <v>0</v>
      </c>
      <c r="BD280" s="160">
        <f>SUMPRODUCT((BD$3=المنصرف!$E$3:$E$717)*1,('بيان العهد والتسويات'!$C280=المنصرف!$C$3:$C$717)*1,المنصرف!$G$3:$G$717)</f>
        <v>0</v>
      </c>
      <c r="BE280" s="160">
        <f>SUMPRODUCT((BD$3=المنصرف!$E$3:$E$717)*1,('بيان العهد والتسويات'!$C280=المنصرف!$C$3:$C$717)*1,المنصرف!$J$3:$J$717)</f>
        <v>0</v>
      </c>
      <c r="BF280" s="160">
        <f>SUMPRODUCT((BF$3=المنصرف!$E$3:$E$717)*1,('بيان العهد والتسويات'!$C280=المنصرف!$C$3:$C$717)*1,المنصرف!$G$3:$G$717)</f>
        <v>0</v>
      </c>
      <c r="BG280" s="160">
        <f>SUMPRODUCT((BF$3=المنصرف!$E$3:$E$717)*1,('بيان العهد والتسويات'!$C280=المنصرف!$C$3:$C$717)*1,المنصرف!$J$3:$J$717)</f>
        <v>0</v>
      </c>
      <c r="BH280" s="160">
        <f>SUMPRODUCT((BH$3=المنصرف!$E$3:$E$717)*1,('بيان العهد والتسويات'!$C280=المنصرف!$C$3:$C$717)*1,المنصرف!$G$3:$G$717)</f>
        <v>0</v>
      </c>
      <c r="BI280" s="160">
        <f>SUMPRODUCT((BH$3=المنصرف!$E$3:$E$717)*1,('بيان العهد والتسويات'!$C280=المنصرف!$C$3:$C$717)*1,المنصرف!$J$3:$J$717)</f>
        <v>0</v>
      </c>
      <c r="BJ280" s="160">
        <f>SUMPRODUCT((BJ$3=المنصرف!$E$3:$E$717)*1,('بيان العهد والتسويات'!$C280=المنصرف!$C$3:$C$717)*1,المنصرف!$G$3:$G$717)</f>
        <v>0</v>
      </c>
      <c r="BK280" s="160">
        <f>SUMPRODUCT((BJ$3=المنصرف!$E$3:$E$717)*1,('بيان العهد والتسويات'!$C280=المنصرف!$C$3:$C$717)*1,المنصرف!$J$3:$J$717)</f>
        <v>0</v>
      </c>
      <c r="BL280" s="160">
        <f>SUMPRODUCT((BL$3=المنصرف!$E$3:$E$717)*1,('بيان العهد والتسويات'!$C280=المنصرف!$C$3:$C$717)*1,المنصرف!$G$3:$G$717)</f>
        <v>0</v>
      </c>
      <c r="BM280" s="160">
        <f>SUMPRODUCT((BL$3=المنصرف!$E$3:$E$717)*1,('بيان العهد والتسويات'!$C280=المنصرف!$C$3:$C$717)*1,المنصرف!$J$3:$J$717)</f>
        <v>0</v>
      </c>
      <c r="BN280" s="160">
        <f>SUMPRODUCT((BN$3=المنصرف!$E$3:$E$717)*1,('بيان العهد والتسويات'!$C280=المنصرف!$C$3:$C$717)*1,المنصرف!$G$3:$G$717)</f>
        <v>0</v>
      </c>
      <c r="BO280" s="160">
        <f>SUMPRODUCT((BN$3=المنصرف!$E$3:$E$717)*1,('بيان العهد والتسويات'!$C280=المنصرف!$C$3:$C$717)*1,المنصرف!$J$3:$J$717)</f>
        <v>0</v>
      </c>
      <c r="BP280" s="160">
        <f>SUMPRODUCT((BP$3=المنصرف!$E$3:$E$717)*1,('بيان العهد والتسويات'!$C280=المنصرف!$C$3:$C$717)*1,المنصرف!$G$3:$G$717)</f>
        <v>0</v>
      </c>
      <c r="BQ280" s="160">
        <f>SUMPRODUCT((BP$3=المنصرف!$E$3:$E$717)*1,('بيان العهد والتسويات'!$C280=المنصرف!$C$3:$C$717)*1,المنصرف!$J$3:$J$717)</f>
        <v>0</v>
      </c>
      <c r="BR280" s="160">
        <f>SUMPRODUCT((BR$3=المنصرف!$E$3:$E$717)*1,('بيان العهد والتسويات'!$C280=المنصرف!$C$3:$C$717)*1,المنصرف!$G$3:$G$717)</f>
        <v>0</v>
      </c>
      <c r="BS280" s="160">
        <f>SUMPRODUCT((BR$3=المنصرف!$E$3:$E$717)*1,('بيان العهد والتسويات'!$C280=المنصرف!$C$3:$C$717)*1,المنصرف!$J$3:$J$717)</f>
        <v>0</v>
      </c>
      <c r="BT280" s="160">
        <f>SUMPRODUCT((BT$3=المنصرف!$E$3:$E$717)*1,('بيان العهد والتسويات'!$C280=المنصرف!$C$3:$C$717)*1,المنصرف!$G$3:$G$717)</f>
        <v>0</v>
      </c>
      <c r="BU280" s="160">
        <f>SUMPRODUCT((BT$3=المنصرف!$E$3:$E$717)*1,('بيان العهد والتسويات'!$C280=المنصرف!$C$3:$C$717)*1,المنصرف!$J$3:$J$717)</f>
        <v>0</v>
      </c>
      <c r="BV280" s="160">
        <f>SUMPRODUCT((BV$3=المنصرف!$E$3:$E$717)*1,('بيان العهد والتسويات'!$C280=المنصرف!$C$3:$C$717)*1,المنصرف!$G$3:$G$717)</f>
        <v>0</v>
      </c>
      <c r="BW280" s="160">
        <f>SUMPRODUCT((BV$3=المنصرف!$E$3:$E$717)*1,('بيان العهد والتسويات'!$C280=المنصرف!$C$3:$C$717)*1,المنصرف!$J$3:$J$717)</f>
        <v>0</v>
      </c>
      <c r="BX280" s="160">
        <f>SUMPRODUCT((BX$3=المنصرف!$E$3:$E$717)*1,('بيان العهد والتسويات'!$C280=المنصرف!$C$3:$C$717)*1,المنصرف!$G$3:$G$717)</f>
        <v>0</v>
      </c>
      <c r="BY280" s="160">
        <f>SUMPRODUCT((BX$3=المنصرف!$E$3:$E$717)*1,('بيان العهد والتسويات'!$C280=المنصرف!$C$3:$C$717)*1,المنصرف!$J$3:$J$717)</f>
        <v>0</v>
      </c>
      <c r="BZ280" s="160">
        <f>SUMPRODUCT((BZ$3=المنصرف!$E$3:$E$717)*1,('بيان العهد والتسويات'!$C280=المنصرف!$C$3:$C$717)*1,المنصرف!$G$3:$G$717)</f>
        <v>0</v>
      </c>
      <c r="CA280" s="160">
        <f>SUMPRODUCT((BZ$3=المنصرف!$E$3:$E$717)*1,('بيان العهد والتسويات'!$C280=المنصرف!$C$3:$C$717)*1,المنصرف!$J$3:$J$717)</f>
        <v>0</v>
      </c>
      <c r="CB280" s="160">
        <f>SUMPRODUCT((CB$3=المنصرف!$E$3:$E$717)*1,('بيان العهد والتسويات'!$C280=المنصرف!$C$3:$C$717)*1,المنصرف!$G$3:$G$717)</f>
        <v>0</v>
      </c>
      <c r="CC280" s="160">
        <f>SUMPRODUCT((CB$3=المنصرف!$E$3:$E$717)*1,('بيان العهد والتسويات'!$C280=المنصرف!$C$3:$C$717)*1,المنصرف!$J$3:$J$717)</f>
        <v>0</v>
      </c>
      <c r="CD280" s="160">
        <f>SUMPRODUCT((CD$3=المنصرف!$E$3:$E$717)*1,('بيان العهد والتسويات'!$C280=المنصرف!$C$3:$C$717)*1,المنصرف!$G$3:$G$717)</f>
        <v>0</v>
      </c>
      <c r="CE280" s="160">
        <f>SUMPRODUCT((CD$3=المنصرف!$E$3:$E$717)*1,('بيان العهد والتسويات'!$C280=المنصرف!$C$3:$C$717)*1,المنصرف!$J$3:$J$717)</f>
        <v>0</v>
      </c>
      <c r="CF280" s="160">
        <f>SUMPRODUCT((CF$3=المنصرف!$E$3:$E$717)*1,('بيان العهد والتسويات'!$C280=المنصرف!$C$3:$C$717)*1,المنصرف!$G$3:$G$717)</f>
        <v>0</v>
      </c>
      <c r="CG280" s="160">
        <f>SUMPRODUCT((CF$3=المنصرف!$E$3:$E$717)*1,('بيان العهد والتسويات'!$C280=المنصرف!$C$3:$C$717)*1,المنصرف!$J$3:$J$717)</f>
        <v>0</v>
      </c>
      <c r="CH280" s="160">
        <f>SUMPRODUCT((CH$3=المنصرف!$E$3:$E$717)*1,('بيان العهد والتسويات'!$C280=المنصرف!$C$3:$C$717)*1,المنصرف!$G$3:$G$717)</f>
        <v>0</v>
      </c>
      <c r="CI280" s="160">
        <f>SUMPRODUCT((CH$3=المنصرف!$E$3:$E$717)*1,('بيان العهد والتسويات'!$C280=المنصرف!$C$3:$C$717)*1,المنصرف!$J$3:$J$717)</f>
        <v>0</v>
      </c>
      <c r="CJ280" s="160">
        <f>SUMPRODUCT((CJ$3=المنصرف!$E$3:$E$717)*1,('بيان العهد والتسويات'!$C280=المنصرف!$C$3:$C$717)*1,المنصرف!$G$3:$G$717)</f>
        <v>0</v>
      </c>
      <c r="CK280" s="160">
        <f>SUMPRODUCT((CJ$3=المنصرف!$E$3:$E$717)*1,('بيان العهد والتسويات'!$C280=المنصرف!$C$3:$C$717)*1,المنصرف!$J$3:$J$717)</f>
        <v>0</v>
      </c>
      <c r="CL280" s="160">
        <f>SUMPRODUCT((CL$3=المنصرف!$E$3:$E$717)*1,('بيان العهد والتسويات'!$C280=المنصرف!$C$3:$C$717)*1,المنصرف!$G$3:$G$717)</f>
        <v>0</v>
      </c>
      <c r="CM280" s="160">
        <f>SUMPRODUCT((CL$3=المنصرف!$E$3:$E$717)*1,('بيان العهد والتسويات'!$C280=المنصرف!$C$3:$C$717)*1,المنصرف!$J$3:$J$717)</f>
        <v>0</v>
      </c>
      <c r="CN280" s="160">
        <f>SUMPRODUCT((CN$3=المنصرف!$E$3:$E$717)*1,('بيان العهد والتسويات'!$C280=المنصرف!$C$3:$C$717)*1,المنصرف!$G$3:$G$717)</f>
        <v>0</v>
      </c>
      <c r="CO280" s="160">
        <f>SUMPRODUCT((CN$3=المنصرف!$E$3:$E$717)*1,('بيان العهد والتسويات'!$C280=المنصرف!$C$3:$C$717)*1,المنصرف!$J$3:$J$717)</f>
        <v>0</v>
      </c>
      <c r="CP280" s="160">
        <f>SUMPRODUCT((CP$3=المنصرف!$E$3:$E$717)*1,('بيان العهد والتسويات'!$C280=المنصرف!$C$3:$C$717)*1,المنصرف!$G$3:$G$717)</f>
        <v>0</v>
      </c>
      <c r="CQ280" s="160">
        <f>SUMPRODUCT((CP$3=المنصرف!$E$3:$E$717)*1,('بيان العهد والتسويات'!$C280=المنصرف!$C$3:$C$717)*1,المنصرف!$J$3:$J$717)</f>
        <v>0</v>
      </c>
      <c r="CR280" s="160">
        <f>SUMPRODUCT((CR$3=المنصرف!$E$3:$E$717)*1,('بيان العهد والتسويات'!$C280=المنصرف!$C$3:$C$717)*1,المنصرف!$G$3:$G$717)</f>
        <v>0</v>
      </c>
      <c r="CS280" s="160">
        <f>SUMPRODUCT((CR$3=المنصرف!$E$3:$E$717)*1,('بيان العهد والتسويات'!$C280=المنصرف!$C$3:$C$717)*1,المنصرف!$J$3:$J$717)</f>
        <v>0</v>
      </c>
      <c r="CT280" s="160">
        <f>SUMPRODUCT((CT$3=المنصرف!$E$3:$E$717)*1,('بيان العهد والتسويات'!$C280=المنصرف!$C$3:$C$717)*1,المنصرف!$G$3:$G$717)</f>
        <v>0</v>
      </c>
      <c r="CU280" s="160">
        <f>SUMPRODUCT((CT$3=المنصرف!$E$3:$E$717)*1,('بيان العهد والتسويات'!$C280=المنصرف!$C$3:$C$717)*1,المنصرف!$J$3:$J$717)</f>
        <v>0</v>
      </c>
      <c r="CV280" s="160">
        <f>SUMPRODUCT((CV$3=المنصرف!$E$3:$E$717)*1,('بيان العهد والتسويات'!$C280=المنصرف!$C$3:$C$717)*1,المنصرف!$G$3:$G$717)</f>
        <v>0</v>
      </c>
      <c r="CW280" s="160">
        <f>SUMPRODUCT((CV$3=المنصرف!$E$3:$E$717)*1,('بيان العهد والتسويات'!$C280=المنصرف!$C$3:$C$717)*1,المنصرف!$J$3:$J$717)</f>
        <v>0</v>
      </c>
      <c r="CX280" s="160">
        <f>SUMPRODUCT((CX$3=المنصرف!$E$3:$E$717)*1,('بيان العهد والتسويات'!$C280=المنصرف!$C$3:$C$717)*1,المنصرف!$G$3:$G$717)</f>
        <v>0</v>
      </c>
      <c r="CY280" s="160">
        <f>SUMPRODUCT((CX$3=المنصرف!$E$3:$E$717)*1,('بيان العهد والتسويات'!$C280=المنصرف!$C$3:$C$717)*1,المنصرف!$J$3:$J$717)</f>
        <v>0</v>
      </c>
      <c r="CZ280" s="160">
        <f>SUMPRODUCT((CZ$3=المنصرف!$E$3:$E$717)*1,('بيان العهد والتسويات'!$C280=المنصرف!$C$3:$C$717)*1,المنصرف!$G$3:$G$717)</f>
        <v>0</v>
      </c>
      <c r="DA280" s="160">
        <f>SUMPRODUCT((CZ$3=المنصرف!$E$3:$E$717)*1,('بيان العهد والتسويات'!$C280=المنصرف!$C$3:$C$717)*1,المنصرف!$J$3:$J$717)</f>
        <v>0</v>
      </c>
    </row>
    <row r="281" spans="3:105" ht="20.25" x14ac:dyDescent="0.15">
      <c r="C281" s="134">
        <v>46113</v>
      </c>
      <c r="D281" s="121">
        <f>SUMPRODUCT(($D$3=المنصرف!$E$3:$E$717)*1,('بيان العهد والتسويات'!$C281=المنصرف!$C$3:$C$717)*1,المنصرف!$G$3:$G$717)</f>
        <v>0</v>
      </c>
      <c r="E281" s="122">
        <f>SUMPRODUCT(($D$3=المنصرف!$E$3:$E$717)*1,('بيان العهد والتسويات'!$C281=المنصرف!$C$3:$C$717)*1,المنصرف!$J$3:$J$717)</f>
        <v>0</v>
      </c>
      <c r="F281" s="124">
        <f>SUMPRODUCT(($F$3=المنصرف!$E$3:$E$717)*1,('بيان العهد والتسويات'!$C281=المنصرف!$C$3:$C$717)*1,المنصرف!$G$3:$G$717)</f>
        <v>0</v>
      </c>
      <c r="G281" s="123">
        <f>SUMPRODUCT(($F$3=المنصرف!$E$3:$E$717)*1,('بيان العهد والتسويات'!$C281=المنصرف!$C$3:$C$717)*1,المنصرف!$J$3:$J$717)</f>
        <v>0</v>
      </c>
      <c r="H281" s="121">
        <f>SUMPRODUCT(($H$3=المنصرف!$E$3:$E$717)*1,('بيان العهد والتسويات'!$C281=المنصرف!$C$3:$C$717)*1,المنصرف!$G$3:$G$717)</f>
        <v>0</v>
      </c>
      <c r="I281" s="122">
        <f>SUMPRODUCT(($H$3=المنصرف!$E$3:$E$717)*1,('بيان العهد والتسويات'!$C281=المنصرف!$C$3:$C$717)*1,المنصرف!$J$3:$J$717)</f>
        <v>0</v>
      </c>
      <c r="J281" s="124">
        <f>SUMPRODUCT(($J$3=المنصرف!$E$3:$E$717)*1,('بيان العهد والتسويات'!$C281=المنصرف!$C$3:$C$717)*1,المنصرف!$G$3:$G$717)</f>
        <v>0</v>
      </c>
      <c r="K281" s="123">
        <f>SUMPRODUCT(($J$3=المنصرف!$E$3:$E$717)*1,('بيان العهد والتسويات'!$C281=المنصرف!$C$3:$C$717)*1,المنصرف!$J$3:$J$717)</f>
        <v>0</v>
      </c>
      <c r="L281" s="121">
        <f>SUMPRODUCT(($L$3=المنصرف!$E$3:$E$717)*1,('بيان العهد والتسويات'!$C281=المنصرف!$C$3:$C$717)*1,المنصرف!$G$3:$G$717)</f>
        <v>0</v>
      </c>
      <c r="M281" s="122">
        <f>SUMPRODUCT(($L$3=المنصرف!$E$3:$E$717)*1,('بيان العهد والتسويات'!$C281=المنصرف!$C$3:$C$717)*1,المنصرف!$J$3:$J$717)</f>
        <v>0</v>
      </c>
      <c r="N281" s="124">
        <f>SUMPRODUCT(($N$3=المنصرف!$E$3:$E$717)*1,('بيان العهد والتسويات'!$C281=المنصرف!$C$3:$C$717)*1,المنصرف!$G$3:$G$717)</f>
        <v>0</v>
      </c>
      <c r="O281" s="123">
        <f>SUMPRODUCT(($N$3=المنصرف!$E$3:$E$717)*1,('بيان العهد والتسويات'!$C281=المنصرف!$C$3:$C$717)*1,المنصرف!$J$3:$J$717)</f>
        <v>0</v>
      </c>
      <c r="P281" s="121">
        <f>SUMPRODUCT(($P$3=المنصرف!$E$3:$E$717)*1,('بيان العهد والتسويات'!$C281=المنصرف!$C$3:$C$717)*1,المنصرف!$G$3:$G$717)</f>
        <v>0</v>
      </c>
      <c r="Q281" s="122">
        <f>SUMPRODUCT(($P$3=المنصرف!$E$3:$E$717)*1,('بيان العهد والتسويات'!$C281=المنصرف!$C$3:$C$717)*1,المنصرف!$J$3:$J$717)</f>
        <v>0</v>
      </c>
      <c r="R281" s="124">
        <f>SUMPRODUCT(($R$3=المنصرف!$E$3:$E$717)*1,('بيان العهد والتسويات'!$C281=المنصرف!$C$3:$C$717)*1,المنصرف!$G$3:$G$717)</f>
        <v>0</v>
      </c>
      <c r="S281" s="123">
        <f>SUMPRODUCT(($R$3=المنصرف!$E$3:$E$717)*1,('بيان العهد والتسويات'!$C281=المنصرف!$C$3:$C$717)*1,المنصرف!$J$3:$J$717)</f>
        <v>0</v>
      </c>
      <c r="T281" s="121">
        <f>SUMPRODUCT(($T$3=المنصرف!$E$3:$E$717)*1,('بيان العهد والتسويات'!$C281=المنصرف!$C$3:$C$717)*1,المنصرف!$G$3:$G$717)</f>
        <v>0</v>
      </c>
      <c r="U281" s="122">
        <f>SUMPRODUCT(($T$3=المنصرف!$E$3:$E$717)*1,('بيان العهد والتسويات'!$C281=المنصرف!$C$3:$C$717)*1,المنصرف!$J$3:$J$717)</f>
        <v>0</v>
      </c>
      <c r="V281" s="124">
        <f>SUMPRODUCT(($V$3=المنصرف!$E$3:$E$717)*1,('بيان العهد والتسويات'!$C281=المنصرف!$C$3:$C$717)*1,المنصرف!$G$3:$G$717)</f>
        <v>0</v>
      </c>
      <c r="W281" s="123">
        <f>SUMPRODUCT(($V$3=المنصرف!$E$3:$E$717)*1,('بيان العهد والتسويات'!$C281=المنصرف!$C$3:$C$717)*1,المنصرف!$J$3:$J$717)</f>
        <v>0</v>
      </c>
      <c r="X281" s="121">
        <f>SUMPRODUCT(($X$3=المنصرف!$E$3:$E$717)*1,('بيان العهد والتسويات'!$C281=المنصرف!$C$3:$C$717)*1,المنصرف!$G$3:$G$717)</f>
        <v>0</v>
      </c>
      <c r="Y281" s="122">
        <f>SUMPRODUCT(($X$3=المنصرف!$E$3:$E$717)*1,('بيان العهد والتسويات'!$C281=المنصرف!$C$3:$C$717)*1,المنصرف!$J$3:$J$717)</f>
        <v>0</v>
      </c>
      <c r="Z281" s="124">
        <f>SUMPRODUCT(($Z$3=المنصرف!$E$3:$E$717)*1,('بيان العهد والتسويات'!$C281=المنصرف!$C$3:$C$717)*1,المنصرف!$G$3:$G$717)</f>
        <v>0</v>
      </c>
      <c r="AA281" s="123">
        <f>SUMPRODUCT(($Z$3=المنصرف!$E$3:$E$717)*1,('بيان العهد والتسويات'!$C281=المنصرف!$C$3:$C$717)*1,المنصرف!$J$3:$J$717)</f>
        <v>0</v>
      </c>
      <c r="AB281" s="121">
        <f>SUMPRODUCT(($AB$3=المنصرف!$E$3:$E$717)*1,('بيان العهد والتسويات'!$C281=المنصرف!$C$3:$C$717)*1,المنصرف!$G$3:$G$717)</f>
        <v>0</v>
      </c>
      <c r="AC281" s="122">
        <f>SUMPRODUCT(($AB$3=المنصرف!$E$3:$E$717)*1,('بيان العهد والتسويات'!$C281=المنصرف!$C$3:$C$717)*1,المنصرف!$J$3:$J$717)</f>
        <v>0</v>
      </c>
      <c r="AD281" s="124">
        <f>SUMPRODUCT(($AD$3=المنصرف!$E$3:$E$717)*1,('بيان العهد والتسويات'!$C281=المنصرف!$C$3:$C$717)*1,المنصرف!$G$3:$G$717)</f>
        <v>0</v>
      </c>
      <c r="AE281" s="123">
        <f>SUMPRODUCT(($AD$3=المنصرف!$E$3:$E$717)*1,('بيان العهد والتسويات'!$C281=المنصرف!$C$3:$C$717)*1,المنصرف!$J$3:$J$717)</f>
        <v>0</v>
      </c>
      <c r="AF281" s="121">
        <f>SUMPRODUCT(($AF$3=المنصرف!$E$3:$E$717)*1,('بيان العهد والتسويات'!$C281=المنصرف!$C$3:$C$717)*1,المنصرف!$G$3:$G$717)</f>
        <v>0</v>
      </c>
      <c r="AG281" s="122">
        <f>SUMPRODUCT(($AF$3=المنصرف!$E$3:$E$717)*1,('بيان العهد والتسويات'!$C281=المنصرف!$C$3:$C$717)*1,المنصرف!$J$3:$J$717)</f>
        <v>0</v>
      </c>
      <c r="AH281" s="124">
        <f>SUMPRODUCT(($AH$3=المنصرف!$E$3:$E$717)*1,('بيان العهد والتسويات'!$C281=المنصرف!$C$3:$C$717)*1,المنصرف!$G$3:$G$717)</f>
        <v>0</v>
      </c>
      <c r="AI281" s="123">
        <f>SUMPRODUCT(($AH$3=المنصرف!$E$3:$E$717)*1,('بيان العهد والتسويات'!$C281=المنصرف!$C$3:$C$717)*1,المنصرف!$J$3:$J$717)</f>
        <v>0</v>
      </c>
      <c r="AJ281" s="145">
        <f>SUMPRODUCT((AJ$3=المنصرف!$E$3:$E$717)*1,('بيان العهد والتسويات'!$C281=المنصرف!$C$3:$C$717)*1,المنصرف!$G$3:$G$717)</f>
        <v>0</v>
      </c>
      <c r="AK281" s="145">
        <f>SUMPRODUCT((AJ$3=المنصرف!$E$3:$E$717)*1,('بيان العهد والتسويات'!$C281=المنصرف!$C$3:$C$717)*1,المنصرف!$J$3:$J$717)</f>
        <v>0</v>
      </c>
      <c r="AL281" s="161">
        <f>SUMPRODUCT((AL$3=المنصرف!$E$3:$E$717)*1,('بيان العهد والتسويات'!$C281=المنصرف!$C$3:$C$717)*1,المنصرف!$G$3:$G$717)</f>
        <v>0</v>
      </c>
      <c r="AM281" s="161">
        <f>SUMPRODUCT((AL$3=المنصرف!$E$3:$E$717)*1,('بيان العهد والتسويات'!$C281=المنصرف!$C$3:$C$717)*1,المنصرف!$J$3:$J$717)</f>
        <v>0</v>
      </c>
      <c r="AN281" s="160">
        <f>SUMPRODUCT((AN$3=المنصرف!$E$3:$E$717)*1,('بيان العهد والتسويات'!$C281=المنصرف!$C$3:$C$717)*1,المنصرف!$G$3:$G$717)</f>
        <v>0</v>
      </c>
      <c r="AO281" s="160">
        <f>SUMPRODUCT((AN$3=المنصرف!$E$3:$E$717)*1,('بيان العهد والتسويات'!$C281=المنصرف!$C$3:$C$717)*1,المنصرف!$J$3:$J$717)</f>
        <v>0</v>
      </c>
      <c r="AP281" s="160">
        <f>SUMPRODUCT((AP$3=المنصرف!$E$3:$E$717)*1,('بيان العهد والتسويات'!$C281=المنصرف!$C$3:$C$717)*1,المنصرف!$G$3:$G$717)</f>
        <v>0</v>
      </c>
      <c r="AQ281" s="160">
        <f>SUMPRODUCT((AP$3=المنصرف!$E$3:$E$717)*1,('بيان العهد والتسويات'!$C281=المنصرف!$C$3:$C$717)*1,المنصرف!$J$3:$J$717)</f>
        <v>0</v>
      </c>
      <c r="AR281" s="160">
        <f>SUMPRODUCT((AR$3=المنصرف!$E$3:$E$717)*1,('بيان العهد والتسويات'!$C281=المنصرف!$C$3:$C$717)*1,المنصرف!$G$3:$G$717)</f>
        <v>0</v>
      </c>
      <c r="AS281" s="160">
        <f>SUMPRODUCT((AR$3=المنصرف!$E$3:$E$717)*1,('بيان العهد والتسويات'!$C281=المنصرف!$C$3:$C$717)*1,المنصرف!$J$3:$J$717)</f>
        <v>0</v>
      </c>
      <c r="AT281" s="160">
        <f>SUMPRODUCT((AT$3=المنصرف!$E$3:$E$717)*1,('بيان العهد والتسويات'!$C281=المنصرف!$C$3:$C$717)*1,المنصرف!$G$3:$G$717)</f>
        <v>0</v>
      </c>
      <c r="AU281" s="160">
        <f>SUMPRODUCT((AT$3=المنصرف!$E$3:$E$717)*1,('بيان العهد والتسويات'!$C281=المنصرف!$C$3:$C$717)*1,المنصرف!$J$3:$J$717)</f>
        <v>0</v>
      </c>
      <c r="AV281" s="160">
        <f>SUMPRODUCT((AV$3=المنصرف!$E$3:$E$717)*1,('بيان العهد والتسويات'!$C281=المنصرف!$C$3:$C$717)*1,المنصرف!$G$3:$G$717)</f>
        <v>0</v>
      </c>
      <c r="AW281" s="160">
        <f>SUMPRODUCT((AV$3=المنصرف!$E$3:$E$717)*1,('بيان العهد والتسويات'!$C281=المنصرف!$C$3:$C$717)*1,المنصرف!$J$3:$J$717)</f>
        <v>0</v>
      </c>
      <c r="AX281" s="160">
        <f>SUMPRODUCT((AX$3=المنصرف!$E$3:$E$717)*1,('بيان العهد والتسويات'!$C281=المنصرف!$C$3:$C$717)*1,المنصرف!$G$3:$G$717)</f>
        <v>0</v>
      </c>
      <c r="AY281" s="160">
        <f>SUMPRODUCT((AX$3=المنصرف!$E$3:$E$717)*1,('بيان العهد والتسويات'!$C281=المنصرف!$C$3:$C$717)*1,المنصرف!$J$3:$J$717)</f>
        <v>0</v>
      </c>
      <c r="AZ281" s="160">
        <f>SUMPRODUCT((AZ$3=المنصرف!$E$3:$E$717)*1,('بيان العهد والتسويات'!$C281=المنصرف!$C$3:$C$717)*1,المنصرف!$G$3:$G$717)</f>
        <v>0</v>
      </c>
      <c r="BA281" s="160">
        <f>SUMPRODUCT((AZ$3=المنصرف!$E$3:$E$717)*1,('بيان العهد والتسويات'!$C281=المنصرف!$C$3:$C$717)*1,المنصرف!$J$3:$J$717)</f>
        <v>0</v>
      </c>
      <c r="BB281" s="160">
        <f>SUMPRODUCT((BB$3=المنصرف!$E$3:$E$717)*1,('بيان العهد والتسويات'!$C281=المنصرف!$C$3:$C$717)*1,المنصرف!$G$3:$G$717)</f>
        <v>0</v>
      </c>
      <c r="BC281" s="160">
        <f>SUMPRODUCT((BB$3=المنصرف!$E$3:$E$717)*1,('بيان العهد والتسويات'!$C281=المنصرف!$C$3:$C$717)*1,المنصرف!$J$3:$J$717)</f>
        <v>0</v>
      </c>
      <c r="BD281" s="160">
        <f>SUMPRODUCT((BD$3=المنصرف!$E$3:$E$717)*1,('بيان العهد والتسويات'!$C281=المنصرف!$C$3:$C$717)*1,المنصرف!$G$3:$G$717)</f>
        <v>0</v>
      </c>
      <c r="BE281" s="160">
        <f>SUMPRODUCT((BD$3=المنصرف!$E$3:$E$717)*1,('بيان العهد والتسويات'!$C281=المنصرف!$C$3:$C$717)*1,المنصرف!$J$3:$J$717)</f>
        <v>0</v>
      </c>
      <c r="BF281" s="160">
        <f>SUMPRODUCT((BF$3=المنصرف!$E$3:$E$717)*1,('بيان العهد والتسويات'!$C281=المنصرف!$C$3:$C$717)*1,المنصرف!$G$3:$G$717)</f>
        <v>0</v>
      </c>
      <c r="BG281" s="160">
        <f>SUMPRODUCT((BF$3=المنصرف!$E$3:$E$717)*1,('بيان العهد والتسويات'!$C281=المنصرف!$C$3:$C$717)*1,المنصرف!$J$3:$J$717)</f>
        <v>0</v>
      </c>
      <c r="BH281" s="160">
        <f>SUMPRODUCT((BH$3=المنصرف!$E$3:$E$717)*1,('بيان العهد والتسويات'!$C281=المنصرف!$C$3:$C$717)*1,المنصرف!$G$3:$G$717)</f>
        <v>0</v>
      </c>
      <c r="BI281" s="160">
        <f>SUMPRODUCT((BH$3=المنصرف!$E$3:$E$717)*1,('بيان العهد والتسويات'!$C281=المنصرف!$C$3:$C$717)*1,المنصرف!$J$3:$J$717)</f>
        <v>0</v>
      </c>
      <c r="BJ281" s="160">
        <f>SUMPRODUCT((BJ$3=المنصرف!$E$3:$E$717)*1,('بيان العهد والتسويات'!$C281=المنصرف!$C$3:$C$717)*1,المنصرف!$G$3:$G$717)</f>
        <v>0</v>
      </c>
      <c r="BK281" s="160">
        <f>SUMPRODUCT((BJ$3=المنصرف!$E$3:$E$717)*1,('بيان العهد والتسويات'!$C281=المنصرف!$C$3:$C$717)*1,المنصرف!$J$3:$J$717)</f>
        <v>0</v>
      </c>
      <c r="BL281" s="160">
        <f>SUMPRODUCT((BL$3=المنصرف!$E$3:$E$717)*1,('بيان العهد والتسويات'!$C281=المنصرف!$C$3:$C$717)*1,المنصرف!$G$3:$G$717)</f>
        <v>0</v>
      </c>
      <c r="BM281" s="160">
        <f>SUMPRODUCT((BL$3=المنصرف!$E$3:$E$717)*1,('بيان العهد والتسويات'!$C281=المنصرف!$C$3:$C$717)*1,المنصرف!$J$3:$J$717)</f>
        <v>0</v>
      </c>
      <c r="BN281" s="160">
        <f>SUMPRODUCT((BN$3=المنصرف!$E$3:$E$717)*1,('بيان العهد والتسويات'!$C281=المنصرف!$C$3:$C$717)*1,المنصرف!$G$3:$G$717)</f>
        <v>0</v>
      </c>
      <c r="BO281" s="160">
        <f>SUMPRODUCT((BN$3=المنصرف!$E$3:$E$717)*1,('بيان العهد والتسويات'!$C281=المنصرف!$C$3:$C$717)*1,المنصرف!$J$3:$J$717)</f>
        <v>0</v>
      </c>
      <c r="BP281" s="160">
        <f>SUMPRODUCT((BP$3=المنصرف!$E$3:$E$717)*1,('بيان العهد والتسويات'!$C281=المنصرف!$C$3:$C$717)*1,المنصرف!$G$3:$G$717)</f>
        <v>0</v>
      </c>
      <c r="BQ281" s="160">
        <f>SUMPRODUCT((BP$3=المنصرف!$E$3:$E$717)*1,('بيان العهد والتسويات'!$C281=المنصرف!$C$3:$C$717)*1,المنصرف!$J$3:$J$717)</f>
        <v>0</v>
      </c>
      <c r="BR281" s="160">
        <f>SUMPRODUCT((BR$3=المنصرف!$E$3:$E$717)*1,('بيان العهد والتسويات'!$C281=المنصرف!$C$3:$C$717)*1,المنصرف!$G$3:$G$717)</f>
        <v>0</v>
      </c>
      <c r="BS281" s="160">
        <f>SUMPRODUCT((BR$3=المنصرف!$E$3:$E$717)*1,('بيان العهد والتسويات'!$C281=المنصرف!$C$3:$C$717)*1,المنصرف!$J$3:$J$717)</f>
        <v>0</v>
      </c>
      <c r="BT281" s="160">
        <f>SUMPRODUCT((BT$3=المنصرف!$E$3:$E$717)*1,('بيان العهد والتسويات'!$C281=المنصرف!$C$3:$C$717)*1,المنصرف!$G$3:$G$717)</f>
        <v>0</v>
      </c>
      <c r="BU281" s="160">
        <f>SUMPRODUCT((BT$3=المنصرف!$E$3:$E$717)*1,('بيان العهد والتسويات'!$C281=المنصرف!$C$3:$C$717)*1,المنصرف!$J$3:$J$717)</f>
        <v>0</v>
      </c>
      <c r="BV281" s="160">
        <f>SUMPRODUCT((BV$3=المنصرف!$E$3:$E$717)*1,('بيان العهد والتسويات'!$C281=المنصرف!$C$3:$C$717)*1,المنصرف!$G$3:$G$717)</f>
        <v>0</v>
      </c>
      <c r="BW281" s="160">
        <f>SUMPRODUCT((BV$3=المنصرف!$E$3:$E$717)*1,('بيان العهد والتسويات'!$C281=المنصرف!$C$3:$C$717)*1,المنصرف!$J$3:$J$717)</f>
        <v>0</v>
      </c>
      <c r="BX281" s="160">
        <f>SUMPRODUCT((BX$3=المنصرف!$E$3:$E$717)*1,('بيان العهد والتسويات'!$C281=المنصرف!$C$3:$C$717)*1,المنصرف!$G$3:$G$717)</f>
        <v>0</v>
      </c>
      <c r="BY281" s="160">
        <f>SUMPRODUCT((BX$3=المنصرف!$E$3:$E$717)*1,('بيان العهد والتسويات'!$C281=المنصرف!$C$3:$C$717)*1,المنصرف!$J$3:$J$717)</f>
        <v>0</v>
      </c>
      <c r="BZ281" s="160">
        <f>SUMPRODUCT((BZ$3=المنصرف!$E$3:$E$717)*1,('بيان العهد والتسويات'!$C281=المنصرف!$C$3:$C$717)*1,المنصرف!$G$3:$G$717)</f>
        <v>0</v>
      </c>
      <c r="CA281" s="160">
        <f>SUMPRODUCT((BZ$3=المنصرف!$E$3:$E$717)*1,('بيان العهد والتسويات'!$C281=المنصرف!$C$3:$C$717)*1,المنصرف!$J$3:$J$717)</f>
        <v>0</v>
      </c>
      <c r="CB281" s="160">
        <f>SUMPRODUCT((CB$3=المنصرف!$E$3:$E$717)*1,('بيان العهد والتسويات'!$C281=المنصرف!$C$3:$C$717)*1,المنصرف!$G$3:$G$717)</f>
        <v>0</v>
      </c>
      <c r="CC281" s="160">
        <f>SUMPRODUCT((CB$3=المنصرف!$E$3:$E$717)*1,('بيان العهد والتسويات'!$C281=المنصرف!$C$3:$C$717)*1,المنصرف!$J$3:$J$717)</f>
        <v>0</v>
      </c>
      <c r="CD281" s="160">
        <f>SUMPRODUCT((CD$3=المنصرف!$E$3:$E$717)*1,('بيان العهد والتسويات'!$C281=المنصرف!$C$3:$C$717)*1,المنصرف!$G$3:$G$717)</f>
        <v>0</v>
      </c>
      <c r="CE281" s="160">
        <f>SUMPRODUCT((CD$3=المنصرف!$E$3:$E$717)*1,('بيان العهد والتسويات'!$C281=المنصرف!$C$3:$C$717)*1,المنصرف!$J$3:$J$717)</f>
        <v>0</v>
      </c>
      <c r="CF281" s="160">
        <f>SUMPRODUCT((CF$3=المنصرف!$E$3:$E$717)*1,('بيان العهد والتسويات'!$C281=المنصرف!$C$3:$C$717)*1,المنصرف!$G$3:$G$717)</f>
        <v>0</v>
      </c>
      <c r="CG281" s="160">
        <f>SUMPRODUCT((CF$3=المنصرف!$E$3:$E$717)*1,('بيان العهد والتسويات'!$C281=المنصرف!$C$3:$C$717)*1,المنصرف!$J$3:$J$717)</f>
        <v>0</v>
      </c>
      <c r="CH281" s="160">
        <f>SUMPRODUCT((CH$3=المنصرف!$E$3:$E$717)*1,('بيان العهد والتسويات'!$C281=المنصرف!$C$3:$C$717)*1,المنصرف!$G$3:$G$717)</f>
        <v>0</v>
      </c>
      <c r="CI281" s="160">
        <f>SUMPRODUCT((CH$3=المنصرف!$E$3:$E$717)*1,('بيان العهد والتسويات'!$C281=المنصرف!$C$3:$C$717)*1,المنصرف!$J$3:$J$717)</f>
        <v>0</v>
      </c>
      <c r="CJ281" s="160">
        <f>SUMPRODUCT((CJ$3=المنصرف!$E$3:$E$717)*1,('بيان العهد والتسويات'!$C281=المنصرف!$C$3:$C$717)*1,المنصرف!$G$3:$G$717)</f>
        <v>0</v>
      </c>
      <c r="CK281" s="160">
        <f>SUMPRODUCT((CJ$3=المنصرف!$E$3:$E$717)*1,('بيان العهد والتسويات'!$C281=المنصرف!$C$3:$C$717)*1,المنصرف!$J$3:$J$717)</f>
        <v>0</v>
      </c>
      <c r="CL281" s="160">
        <f>SUMPRODUCT((CL$3=المنصرف!$E$3:$E$717)*1,('بيان العهد والتسويات'!$C281=المنصرف!$C$3:$C$717)*1,المنصرف!$G$3:$G$717)</f>
        <v>0</v>
      </c>
      <c r="CM281" s="160">
        <f>SUMPRODUCT((CL$3=المنصرف!$E$3:$E$717)*1,('بيان العهد والتسويات'!$C281=المنصرف!$C$3:$C$717)*1,المنصرف!$J$3:$J$717)</f>
        <v>0</v>
      </c>
      <c r="CN281" s="160">
        <f>SUMPRODUCT((CN$3=المنصرف!$E$3:$E$717)*1,('بيان العهد والتسويات'!$C281=المنصرف!$C$3:$C$717)*1,المنصرف!$G$3:$G$717)</f>
        <v>0</v>
      </c>
      <c r="CO281" s="160">
        <f>SUMPRODUCT((CN$3=المنصرف!$E$3:$E$717)*1,('بيان العهد والتسويات'!$C281=المنصرف!$C$3:$C$717)*1,المنصرف!$J$3:$J$717)</f>
        <v>0</v>
      </c>
      <c r="CP281" s="160">
        <f>SUMPRODUCT((CP$3=المنصرف!$E$3:$E$717)*1,('بيان العهد والتسويات'!$C281=المنصرف!$C$3:$C$717)*1,المنصرف!$G$3:$G$717)</f>
        <v>0</v>
      </c>
      <c r="CQ281" s="160">
        <f>SUMPRODUCT((CP$3=المنصرف!$E$3:$E$717)*1,('بيان العهد والتسويات'!$C281=المنصرف!$C$3:$C$717)*1,المنصرف!$J$3:$J$717)</f>
        <v>0</v>
      </c>
      <c r="CR281" s="160">
        <f>SUMPRODUCT((CR$3=المنصرف!$E$3:$E$717)*1,('بيان العهد والتسويات'!$C281=المنصرف!$C$3:$C$717)*1,المنصرف!$G$3:$G$717)</f>
        <v>0</v>
      </c>
      <c r="CS281" s="160">
        <f>SUMPRODUCT((CR$3=المنصرف!$E$3:$E$717)*1,('بيان العهد والتسويات'!$C281=المنصرف!$C$3:$C$717)*1,المنصرف!$J$3:$J$717)</f>
        <v>0</v>
      </c>
      <c r="CT281" s="160">
        <f>SUMPRODUCT((CT$3=المنصرف!$E$3:$E$717)*1,('بيان العهد والتسويات'!$C281=المنصرف!$C$3:$C$717)*1,المنصرف!$G$3:$G$717)</f>
        <v>0</v>
      </c>
      <c r="CU281" s="160">
        <f>SUMPRODUCT((CT$3=المنصرف!$E$3:$E$717)*1,('بيان العهد والتسويات'!$C281=المنصرف!$C$3:$C$717)*1,المنصرف!$J$3:$J$717)</f>
        <v>0</v>
      </c>
      <c r="CV281" s="160">
        <f>SUMPRODUCT((CV$3=المنصرف!$E$3:$E$717)*1,('بيان العهد والتسويات'!$C281=المنصرف!$C$3:$C$717)*1,المنصرف!$G$3:$G$717)</f>
        <v>0</v>
      </c>
      <c r="CW281" s="160">
        <f>SUMPRODUCT((CV$3=المنصرف!$E$3:$E$717)*1,('بيان العهد والتسويات'!$C281=المنصرف!$C$3:$C$717)*1,المنصرف!$J$3:$J$717)</f>
        <v>0</v>
      </c>
      <c r="CX281" s="160">
        <f>SUMPRODUCT((CX$3=المنصرف!$E$3:$E$717)*1,('بيان العهد والتسويات'!$C281=المنصرف!$C$3:$C$717)*1,المنصرف!$G$3:$G$717)</f>
        <v>0</v>
      </c>
      <c r="CY281" s="160">
        <f>SUMPRODUCT((CX$3=المنصرف!$E$3:$E$717)*1,('بيان العهد والتسويات'!$C281=المنصرف!$C$3:$C$717)*1,المنصرف!$J$3:$J$717)</f>
        <v>0</v>
      </c>
      <c r="CZ281" s="160">
        <f>SUMPRODUCT((CZ$3=المنصرف!$E$3:$E$717)*1,('بيان العهد والتسويات'!$C281=المنصرف!$C$3:$C$717)*1,المنصرف!$G$3:$G$717)</f>
        <v>0</v>
      </c>
      <c r="DA281" s="160">
        <f>SUMPRODUCT((CZ$3=المنصرف!$E$3:$E$717)*1,('بيان العهد والتسويات'!$C281=المنصرف!$C$3:$C$717)*1,المنصرف!$J$3:$J$717)</f>
        <v>0</v>
      </c>
    </row>
    <row r="282" spans="3:105" ht="20.25" x14ac:dyDescent="0.15">
      <c r="C282" s="134">
        <v>46114</v>
      </c>
      <c r="D282" s="121">
        <f>SUMPRODUCT(($D$3=المنصرف!$E$3:$E$717)*1,('بيان العهد والتسويات'!$C282=المنصرف!$C$3:$C$717)*1,المنصرف!$G$3:$G$717)</f>
        <v>0</v>
      </c>
      <c r="E282" s="122">
        <f>SUMPRODUCT(($D$3=المنصرف!$E$3:$E$717)*1,('بيان العهد والتسويات'!$C282=المنصرف!$C$3:$C$717)*1,المنصرف!$J$3:$J$717)</f>
        <v>0</v>
      </c>
      <c r="F282" s="124">
        <f>SUMPRODUCT(($F$3=المنصرف!$E$3:$E$717)*1,('بيان العهد والتسويات'!$C282=المنصرف!$C$3:$C$717)*1,المنصرف!$G$3:$G$717)</f>
        <v>0</v>
      </c>
      <c r="G282" s="123">
        <f>SUMPRODUCT(($F$3=المنصرف!$E$3:$E$717)*1,('بيان العهد والتسويات'!$C282=المنصرف!$C$3:$C$717)*1,المنصرف!$J$3:$J$717)</f>
        <v>0</v>
      </c>
      <c r="H282" s="121">
        <f>SUMPRODUCT(($H$3=المنصرف!$E$3:$E$717)*1,('بيان العهد والتسويات'!$C282=المنصرف!$C$3:$C$717)*1,المنصرف!$G$3:$G$717)</f>
        <v>0</v>
      </c>
      <c r="I282" s="122">
        <f>SUMPRODUCT(($H$3=المنصرف!$E$3:$E$717)*1,('بيان العهد والتسويات'!$C282=المنصرف!$C$3:$C$717)*1,المنصرف!$J$3:$J$717)</f>
        <v>0</v>
      </c>
      <c r="J282" s="124">
        <f>SUMPRODUCT(($J$3=المنصرف!$E$3:$E$717)*1,('بيان العهد والتسويات'!$C282=المنصرف!$C$3:$C$717)*1,المنصرف!$G$3:$G$717)</f>
        <v>0</v>
      </c>
      <c r="K282" s="123">
        <f>SUMPRODUCT(($J$3=المنصرف!$E$3:$E$717)*1,('بيان العهد والتسويات'!$C282=المنصرف!$C$3:$C$717)*1,المنصرف!$J$3:$J$717)</f>
        <v>0</v>
      </c>
      <c r="L282" s="121">
        <f>SUMPRODUCT(($L$3=المنصرف!$E$3:$E$717)*1,('بيان العهد والتسويات'!$C282=المنصرف!$C$3:$C$717)*1,المنصرف!$G$3:$G$717)</f>
        <v>0</v>
      </c>
      <c r="M282" s="122">
        <f>SUMPRODUCT(($L$3=المنصرف!$E$3:$E$717)*1,('بيان العهد والتسويات'!$C282=المنصرف!$C$3:$C$717)*1,المنصرف!$J$3:$J$717)</f>
        <v>0</v>
      </c>
      <c r="N282" s="124">
        <f>SUMPRODUCT(($N$3=المنصرف!$E$3:$E$717)*1,('بيان العهد والتسويات'!$C282=المنصرف!$C$3:$C$717)*1,المنصرف!$G$3:$G$717)</f>
        <v>0</v>
      </c>
      <c r="O282" s="123">
        <f>SUMPRODUCT(($N$3=المنصرف!$E$3:$E$717)*1,('بيان العهد والتسويات'!$C282=المنصرف!$C$3:$C$717)*1,المنصرف!$J$3:$J$717)</f>
        <v>0</v>
      </c>
      <c r="P282" s="121">
        <f>SUMPRODUCT(($P$3=المنصرف!$E$3:$E$717)*1,('بيان العهد والتسويات'!$C282=المنصرف!$C$3:$C$717)*1,المنصرف!$G$3:$G$717)</f>
        <v>0</v>
      </c>
      <c r="Q282" s="122">
        <f>SUMPRODUCT(($P$3=المنصرف!$E$3:$E$717)*1,('بيان العهد والتسويات'!$C282=المنصرف!$C$3:$C$717)*1,المنصرف!$J$3:$J$717)</f>
        <v>0</v>
      </c>
      <c r="R282" s="124">
        <f>SUMPRODUCT(($R$3=المنصرف!$E$3:$E$717)*1,('بيان العهد والتسويات'!$C282=المنصرف!$C$3:$C$717)*1,المنصرف!$G$3:$G$717)</f>
        <v>0</v>
      </c>
      <c r="S282" s="123">
        <f>SUMPRODUCT(($R$3=المنصرف!$E$3:$E$717)*1,('بيان العهد والتسويات'!$C282=المنصرف!$C$3:$C$717)*1,المنصرف!$J$3:$J$717)</f>
        <v>0</v>
      </c>
      <c r="T282" s="121">
        <f>SUMPRODUCT(($T$3=المنصرف!$E$3:$E$717)*1,('بيان العهد والتسويات'!$C282=المنصرف!$C$3:$C$717)*1,المنصرف!$G$3:$G$717)</f>
        <v>0</v>
      </c>
      <c r="U282" s="122">
        <f>SUMPRODUCT(($T$3=المنصرف!$E$3:$E$717)*1,('بيان العهد والتسويات'!$C282=المنصرف!$C$3:$C$717)*1,المنصرف!$J$3:$J$717)</f>
        <v>0</v>
      </c>
      <c r="V282" s="124">
        <f>SUMPRODUCT(($V$3=المنصرف!$E$3:$E$717)*1,('بيان العهد والتسويات'!$C282=المنصرف!$C$3:$C$717)*1,المنصرف!$G$3:$G$717)</f>
        <v>0</v>
      </c>
      <c r="W282" s="123">
        <f>SUMPRODUCT(($V$3=المنصرف!$E$3:$E$717)*1,('بيان العهد والتسويات'!$C282=المنصرف!$C$3:$C$717)*1,المنصرف!$J$3:$J$717)</f>
        <v>0</v>
      </c>
      <c r="X282" s="121">
        <f>SUMPRODUCT(($X$3=المنصرف!$E$3:$E$717)*1,('بيان العهد والتسويات'!$C282=المنصرف!$C$3:$C$717)*1,المنصرف!$G$3:$G$717)</f>
        <v>0</v>
      </c>
      <c r="Y282" s="122">
        <f>SUMPRODUCT(($X$3=المنصرف!$E$3:$E$717)*1,('بيان العهد والتسويات'!$C282=المنصرف!$C$3:$C$717)*1,المنصرف!$J$3:$J$717)</f>
        <v>0</v>
      </c>
      <c r="Z282" s="124">
        <f>SUMPRODUCT(($Z$3=المنصرف!$E$3:$E$717)*1,('بيان العهد والتسويات'!$C282=المنصرف!$C$3:$C$717)*1,المنصرف!$G$3:$G$717)</f>
        <v>0</v>
      </c>
      <c r="AA282" s="123">
        <f>SUMPRODUCT(($Z$3=المنصرف!$E$3:$E$717)*1,('بيان العهد والتسويات'!$C282=المنصرف!$C$3:$C$717)*1,المنصرف!$J$3:$J$717)</f>
        <v>0</v>
      </c>
      <c r="AB282" s="121">
        <f>SUMPRODUCT(($AB$3=المنصرف!$E$3:$E$717)*1,('بيان العهد والتسويات'!$C282=المنصرف!$C$3:$C$717)*1,المنصرف!$G$3:$G$717)</f>
        <v>0</v>
      </c>
      <c r="AC282" s="122">
        <f>SUMPRODUCT(($AB$3=المنصرف!$E$3:$E$717)*1,('بيان العهد والتسويات'!$C282=المنصرف!$C$3:$C$717)*1,المنصرف!$J$3:$J$717)</f>
        <v>0</v>
      </c>
      <c r="AD282" s="124">
        <f>SUMPRODUCT(($AD$3=المنصرف!$E$3:$E$717)*1,('بيان العهد والتسويات'!$C282=المنصرف!$C$3:$C$717)*1,المنصرف!$G$3:$G$717)</f>
        <v>0</v>
      </c>
      <c r="AE282" s="123">
        <f>SUMPRODUCT(($AD$3=المنصرف!$E$3:$E$717)*1,('بيان العهد والتسويات'!$C282=المنصرف!$C$3:$C$717)*1,المنصرف!$J$3:$J$717)</f>
        <v>0</v>
      </c>
      <c r="AF282" s="121">
        <f>SUMPRODUCT(($AF$3=المنصرف!$E$3:$E$717)*1,('بيان العهد والتسويات'!$C282=المنصرف!$C$3:$C$717)*1,المنصرف!$G$3:$G$717)</f>
        <v>0</v>
      </c>
      <c r="AG282" s="122">
        <f>SUMPRODUCT(($AF$3=المنصرف!$E$3:$E$717)*1,('بيان العهد والتسويات'!$C282=المنصرف!$C$3:$C$717)*1,المنصرف!$J$3:$J$717)</f>
        <v>0</v>
      </c>
      <c r="AH282" s="124">
        <f>SUMPRODUCT(($AH$3=المنصرف!$E$3:$E$717)*1,('بيان العهد والتسويات'!$C282=المنصرف!$C$3:$C$717)*1,المنصرف!$G$3:$G$717)</f>
        <v>0</v>
      </c>
      <c r="AI282" s="123">
        <f>SUMPRODUCT(($AH$3=المنصرف!$E$3:$E$717)*1,('بيان العهد والتسويات'!$C282=المنصرف!$C$3:$C$717)*1,المنصرف!$J$3:$J$717)</f>
        <v>0</v>
      </c>
      <c r="AJ282" s="145">
        <f>SUMPRODUCT((AJ$3=المنصرف!$E$3:$E$717)*1,('بيان العهد والتسويات'!$C282=المنصرف!$C$3:$C$717)*1,المنصرف!$G$3:$G$717)</f>
        <v>0</v>
      </c>
      <c r="AK282" s="145">
        <f>SUMPRODUCT((AJ$3=المنصرف!$E$3:$E$717)*1,('بيان العهد والتسويات'!$C282=المنصرف!$C$3:$C$717)*1,المنصرف!$J$3:$J$717)</f>
        <v>0</v>
      </c>
      <c r="AL282" s="161">
        <f>SUMPRODUCT((AL$3=المنصرف!$E$3:$E$717)*1,('بيان العهد والتسويات'!$C282=المنصرف!$C$3:$C$717)*1,المنصرف!$G$3:$G$717)</f>
        <v>0</v>
      </c>
      <c r="AM282" s="161">
        <f>SUMPRODUCT((AL$3=المنصرف!$E$3:$E$717)*1,('بيان العهد والتسويات'!$C282=المنصرف!$C$3:$C$717)*1,المنصرف!$J$3:$J$717)</f>
        <v>0</v>
      </c>
      <c r="AN282" s="160">
        <f>SUMPRODUCT((AN$3=المنصرف!$E$3:$E$717)*1,('بيان العهد والتسويات'!$C282=المنصرف!$C$3:$C$717)*1,المنصرف!$G$3:$G$717)</f>
        <v>0</v>
      </c>
      <c r="AO282" s="160">
        <f>SUMPRODUCT((AN$3=المنصرف!$E$3:$E$717)*1,('بيان العهد والتسويات'!$C282=المنصرف!$C$3:$C$717)*1,المنصرف!$J$3:$J$717)</f>
        <v>0</v>
      </c>
      <c r="AP282" s="160">
        <f>SUMPRODUCT((AP$3=المنصرف!$E$3:$E$717)*1,('بيان العهد والتسويات'!$C282=المنصرف!$C$3:$C$717)*1,المنصرف!$G$3:$G$717)</f>
        <v>0</v>
      </c>
      <c r="AQ282" s="160">
        <f>SUMPRODUCT((AP$3=المنصرف!$E$3:$E$717)*1,('بيان العهد والتسويات'!$C282=المنصرف!$C$3:$C$717)*1,المنصرف!$J$3:$J$717)</f>
        <v>0</v>
      </c>
      <c r="AR282" s="160">
        <f>SUMPRODUCT((AR$3=المنصرف!$E$3:$E$717)*1,('بيان العهد والتسويات'!$C282=المنصرف!$C$3:$C$717)*1,المنصرف!$G$3:$G$717)</f>
        <v>0</v>
      </c>
      <c r="AS282" s="160">
        <f>SUMPRODUCT((AR$3=المنصرف!$E$3:$E$717)*1,('بيان العهد والتسويات'!$C282=المنصرف!$C$3:$C$717)*1,المنصرف!$J$3:$J$717)</f>
        <v>0</v>
      </c>
      <c r="AT282" s="160">
        <f>SUMPRODUCT((AT$3=المنصرف!$E$3:$E$717)*1,('بيان العهد والتسويات'!$C282=المنصرف!$C$3:$C$717)*1,المنصرف!$G$3:$G$717)</f>
        <v>0</v>
      </c>
      <c r="AU282" s="160">
        <f>SUMPRODUCT((AT$3=المنصرف!$E$3:$E$717)*1,('بيان العهد والتسويات'!$C282=المنصرف!$C$3:$C$717)*1,المنصرف!$J$3:$J$717)</f>
        <v>0</v>
      </c>
      <c r="AV282" s="160">
        <f>SUMPRODUCT((AV$3=المنصرف!$E$3:$E$717)*1,('بيان العهد والتسويات'!$C282=المنصرف!$C$3:$C$717)*1,المنصرف!$G$3:$G$717)</f>
        <v>0</v>
      </c>
      <c r="AW282" s="160">
        <f>SUMPRODUCT((AV$3=المنصرف!$E$3:$E$717)*1,('بيان العهد والتسويات'!$C282=المنصرف!$C$3:$C$717)*1,المنصرف!$J$3:$J$717)</f>
        <v>0</v>
      </c>
      <c r="AX282" s="160">
        <f>SUMPRODUCT((AX$3=المنصرف!$E$3:$E$717)*1,('بيان العهد والتسويات'!$C282=المنصرف!$C$3:$C$717)*1,المنصرف!$G$3:$G$717)</f>
        <v>0</v>
      </c>
      <c r="AY282" s="160">
        <f>SUMPRODUCT((AX$3=المنصرف!$E$3:$E$717)*1,('بيان العهد والتسويات'!$C282=المنصرف!$C$3:$C$717)*1,المنصرف!$J$3:$J$717)</f>
        <v>0</v>
      </c>
      <c r="AZ282" s="160">
        <f>SUMPRODUCT((AZ$3=المنصرف!$E$3:$E$717)*1,('بيان العهد والتسويات'!$C282=المنصرف!$C$3:$C$717)*1,المنصرف!$G$3:$G$717)</f>
        <v>0</v>
      </c>
      <c r="BA282" s="160">
        <f>SUMPRODUCT((AZ$3=المنصرف!$E$3:$E$717)*1,('بيان العهد والتسويات'!$C282=المنصرف!$C$3:$C$717)*1,المنصرف!$J$3:$J$717)</f>
        <v>0</v>
      </c>
      <c r="BB282" s="160">
        <f>SUMPRODUCT((BB$3=المنصرف!$E$3:$E$717)*1,('بيان العهد والتسويات'!$C282=المنصرف!$C$3:$C$717)*1,المنصرف!$G$3:$G$717)</f>
        <v>0</v>
      </c>
      <c r="BC282" s="160">
        <f>SUMPRODUCT((BB$3=المنصرف!$E$3:$E$717)*1,('بيان العهد والتسويات'!$C282=المنصرف!$C$3:$C$717)*1,المنصرف!$J$3:$J$717)</f>
        <v>0</v>
      </c>
      <c r="BD282" s="160">
        <f>SUMPRODUCT((BD$3=المنصرف!$E$3:$E$717)*1,('بيان العهد والتسويات'!$C282=المنصرف!$C$3:$C$717)*1,المنصرف!$G$3:$G$717)</f>
        <v>0</v>
      </c>
      <c r="BE282" s="160">
        <f>SUMPRODUCT((BD$3=المنصرف!$E$3:$E$717)*1,('بيان العهد والتسويات'!$C282=المنصرف!$C$3:$C$717)*1,المنصرف!$J$3:$J$717)</f>
        <v>0</v>
      </c>
      <c r="BF282" s="160">
        <f>SUMPRODUCT((BF$3=المنصرف!$E$3:$E$717)*1,('بيان العهد والتسويات'!$C282=المنصرف!$C$3:$C$717)*1,المنصرف!$G$3:$G$717)</f>
        <v>0</v>
      </c>
      <c r="BG282" s="160">
        <f>SUMPRODUCT((BF$3=المنصرف!$E$3:$E$717)*1,('بيان العهد والتسويات'!$C282=المنصرف!$C$3:$C$717)*1,المنصرف!$J$3:$J$717)</f>
        <v>0</v>
      </c>
      <c r="BH282" s="160">
        <f>SUMPRODUCT((BH$3=المنصرف!$E$3:$E$717)*1,('بيان العهد والتسويات'!$C282=المنصرف!$C$3:$C$717)*1,المنصرف!$G$3:$G$717)</f>
        <v>0</v>
      </c>
      <c r="BI282" s="160">
        <f>SUMPRODUCT((BH$3=المنصرف!$E$3:$E$717)*1,('بيان العهد والتسويات'!$C282=المنصرف!$C$3:$C$717)*1,المنصرف!$J$3:$J$717)</f>
        <v>0</v>
      </c>
      <c r="BJ282" s="160">
        <f>SUMPRODUCT((BJ$3=المنصرف!$E$3:$E$717)*1,('بيان العهد والتسويات'!$C282=المنصرف!$C$3:$C$717)*1,المنصرف!$G$3:$G$717)</f>
        <v>0</v>
      </c>
      <c r="BK282" s="160">
        <f>SUMPRODUCT((BJ$3=المنصرف!$E$3:$E$717)*1,('بيان العهد والتسويات'!$C282=المنصرف!$C$3:$C$717)*1,المنصرف!$J$3:$J$717)</f>
        <v>0</v>
      </c>
      <c r="BL282" s="160">
        <f>SUMPRODUCT((BL$3=المنصرف!$E$3:$E$717)*1,('بيان العهد والتسويات'!$C282=المنصرف!$C$3:$C$717)*1,المنصرف!$G$3:$G$717)</f>
        <v>0</v>
      </c>
      <c r="BM282" s="160">
        <f>SUMPRODUCT((BL$3=المنصرف!$E$3:$E$717)*1,('بيان العهد والتسويات'!$C282=المنصرف!$C$3:$C$717)*1,المنصرف!$J$3:$J$717)</f>
        <v>0</v>
      </c>
      <c r="BN282" s="160">
        <f>SUMPRODUCT((BN$3=المنصرف!$E$3:$E$717)*1,('بيان العهد والتسويات'!$C282=المنصرف!$C$3:$C$717)*1,المنصرف!$G$3:$G$717)</f>
        <v>0</v>
      </c>
      <c r="BO282" s="160">
        <f>SUMPRODUCT((BN$3=المنصرف!$E$3:$E$717)*1,('بيان العهد والتسويات'!$C282=المنصرف!$C$3:$C$717)*1,المنصرف!$J$3:$J$717)</f>
        <v>0</v>
      </c>
      <c r="BP282" s="160">
        <f>SUMPRODUCT((BP$3=المنصرف!$E$3:$E$717)*1,('بيان العهد والتسويات'!$C282=المنصرف!$C$3:$C$717)*1,المنصرف!$G$3:$G$717)</f>
        <v>0</v>
      </c>
      <c r="BQ282" s="160">
        <f>SUMPRODUCT((BP$3=المنصرف!$E$3:$E$717)*1,('بيان العهد والتسويات'!$C282=المنصرف!$C$3:$C$717)*1,المنصرف!$J$3:$J$717)</f>
        <v>0</v>
      </c>
      <c r="BR282" s="160">
        <f>SUMPRODUCT((BR$3=المنصرف!$E$3:$E$717)*1,('بيان العهد والتسويات'!$C282=المنصرف!$C$3:$C$717)*1,المنصرف!$G$3:$G$717)</f>
        <v>0</v>
      </c>
      <c r="BS282" s="160">
        <f>SUMPRODUCT((BR$3=المنصرف!$E$3:$E$717)*1,('بيان العهد والتسويات'!$C282=المنصرف!$C$3:$C$717)*1,المنصرف!$J$3:$J$717)</f>
        <v>0</v>
      </c>
      <c r="BT282" s="160">
        <f>SUMPRODUCT((BT$3=المنصرف!$E$3:$E$717)*1,('بيان العهد والتسويات'!$C282=المنصرف!$C$3:$C$717)*1,المنصرف!$G$3:$G$717)</f>
        <v>0</v>
      </c>
      <c r="BU282" s="160">
        <f>SUMPRODUCT((BT$3=المنصرف!$E$3:$E$717)*1,('بيان العهد والتسويات'!$C282=المنصرف!$C$3:$C$717)*1,المنصرف!$J$3:$J$717)</f>
        <v>0</v>
      </c>
      <c r="BV282" s="160">
        <f>SUMPRODUCT((BV$3=المنصرف!$E$3:$E$717)*1,('بيان العهد والتسويات'!$C282=المنصرف!$C$3:$C$717)*1,المنصرف!$G$3:$G$717)</f>
        <v>0</v>
      </c>
      <c r="BW282" s="160">
        <f>SUMPRODUCT((BV$3=المنصرف!$E$3:$E$717)*1,('بيان العهد والتسويات'!$C282=المنصرف!$C$3:$C$717)*1,المنصرف!$J$3:$J$717)</f>
        <v>0</v>
      </c>
      <c r="BX282" s="160">
        <f>SUMPRODUCT((BX$3=المنصرف!$E$3:$E$717)*1,('بيان العهد والتسويات'!$C282=المنصرف!$C$3:$C$717)*1,المنصرف!$G$3:$G$717)</f>
        <v>0</v>
      </c>
      <c r="BY282" s="160">
        <f>SUMPRODUCT((BX$3=المنصرف!$E$3:$E$717)*1,('بيان العهد والتسويات'!$C282=المنصرف!$C$3:$C$717)*1,المنصرف!$J$3:$J$717)</f>
        <v>0</v>
      </c>
      <c r="BZ282" s="160">
        <f>SUMPRODUCT((BZ$3=المنصرف!$E$3:$E$717)*1,('بيان العهد والتسويات'!$C282=المنصرف!$C$3:$C$717)*1,المنصرف!$G$3:$G$717)</f>
        <v>0</v>
      </c>
      <c r="CA282" s="160">
        <f>SUMPRODUCT((BZ$3=المنصرف!$E$3:$E$717)*1,('بيان العهد والتسويات'!$C282=المنصرف!$C$3:$C$717)*1,المنصرف!$J$3:$J$717)</f>
        <v>0</v>
      </c>
      <c r="CB282" s="160">
        <f>SUMPRODUCT((CB$3=المنصرف!$E$3:$E$717)*1,('بيان العهد والتسويات'!$C282=المنصرف!$C$3:$C$717)*1,المنصرف!$G$3:$G$717)</f>
        <v>0</v>
      </c>
      <c r="CC282" s="160">
        <f>SUMPRODUCT((CB$3=المنصرف!$E$3:$E$717)*1,('بيان العهد والتسويات'!$C282=المنصرف!$C$3:$C$717)*1,المنصرف!$J$3:$J$717)</f>
        <v>0</v>
      </c>
      <c r="CD282" s="160">
        <f>SUMPRODUCT((CD$3=المنصرف!$E$3:$E$717)*1,('بيان العهد والتسويات'!$C282=المنصرف!$C$3:$C$717)*1,المنصرف!$G$3:$G$717)</f>
        <v>0</v>
      </c>
      <c r="CE282" s="160">
        <f>SUMPRODUCT((CD$3=المنصرف!$E$3:$E$717)*1,('بيان العهد والتسويات'!$C282=المنصرف!$C$3:$C$717)*1,المنصرف!$J$3:$J$717)</f>
        <v>0</v>
      </c>
      <c r="CF282" s="160">
        <f>SUMPRODUCT((CF$3=المنصرف!$E$3:$E$717)*1,('بيان العهد والتسويات'!$C282=المنصرف!$C$3:$C$717)*1,المنصرف!$G$3:$G$717)</f>
        <v>0</v>
      </c>
      <c r="CG282" s="160">
        <f>SUMPRODUCT((CF$3=المنصرف!$E$3:$E$717)*1,('بيان العهد والتسويات'!$C282=المنصرف!$C$3:$C$717)*1,المنصرف!$J$3:$J$717)</f>
        <v>0</v>
      </c>
      <c r="CH282" s="160">
        <f>SUMPRODUCT((CH$3=المنصرف!$E$3:$E$717)*1,('بيان العهد والتسويات'!$C282=المنصرف!$C$3:$C$717)*1,المنصرف!$G$3:$G$717)</f>
        <v>0</v>
      </c>
      <c r="CI282" s="160">
        <f>SUMPRODUCT((CH$3=المنصرف!$E$3:$E$717)*1,('بيان العهد والتسويات'!$C282=المنصرف!$C$3:$C$717)*1,المنصرف!$J$3:$J$717)</f>
        <v>0</v>
      </c>
      <c r="CJ282" s="160">
        <f>SUMPRODUCT((CJ$3=المنصرف!$E$3:$E$717)*1,('بيان العهد والتسويات'!$C282=المنصرف!$C$3:$C$717)*1,المنصرف!$G$3:$G$717)</f>
        <v>0</v>
      </c>
      <c r="CK282" s="160">
        <f>SUMPRODUCT((CJ$3=المنصرف!$E$3:$E$717)*1,('بيان العهد والتسويات'!$C282=المنصرف!$C$3:$C$717)*1,المنصرف!$J$3:$J$717)</f>
        <v>0</v>
      </c>
      <c r="CL282" s="160">
        <f>SUMPRODUCT((CL$3=المنصرف!$E$3:$E$717)*1,('بيان العهد والتسويات'!$C282=المنصرف!$C$3:$C$717)*1,المنصرف!$G$3:$G$717)</f>
        <v>0</v>
      </c>
      <c r="CM282" s="160">
        <f>SUMPRODUCT((CL$3=المنصرف!$E$3:$E$717)*1,('بيان العهد والتسويات'!$C282=المنصرف!$C$3:$C$717)*1,المنصرف!$J$3:$J$717)</f>
        <v>0</v>
      </c>
      <c r="CN282" s="160">
        <f>SUMPRODUCT((CN$3=المنصرف!$E$3:$E$717)*1,('بيان العهد والتسويات'!$C282=المنصرف!$C$3:$C$717)*1,المنصرف!$G$3:$G$717)</f>
        <v>0</v>
      </c>
      <c r="CO282" s="160">
        <f>SUMPRODUCT((CN$3=المنصرف!$E$3:$E$717)*1,('بيان العهد والتسويات'!$C282=المنصرف!$C$3:$C$717)*1,المنصرف!$J$3:$J$717)</f>
        <v>0</v>
      </c>
      <c r="CP282" s="160">
        <f>SUMPRODUCT((CP$3=المنصرف!$E$3:$E$717)*1,('بيان العهد والتسويات'!$C282=المنصرف!$C$3:$C$717)*1,المنصرف!$G$3:$G$717)</f>
        <v>0</v>
      </c>
      <c r="CQ282" s="160">
        <f>SUMPRODUCT((CP$3=المنصرف!$E$3:$E$717)*1,('بيان العهد والتسويات'!$C282=المنصرف!$C$3:$C$717)*1,المنصرف!$J$3:$J$717)</f>
        <v>0</v>
      </c>
      <c r="CR282" s="160">
        <f>SUMPRODUCT((CR$3=المنصرف!$E$3:$E$717)*1,('بيان العهد والتسويات'!$C282=المنصرف!$C$3:$C$717)*1,المنصرف!$G$3:$G$717)</f>
        <v>0</v>
      </c>
      <c r="CS282" s="160">
        <f>SUMPRODUCT((CR$3=المنصرف!$E$3:$E$717)*1,('بيان العهد والتسويات'!$C282=المنصرف!$C$3:$C$717)*1,المنصرف!$J$3:$J$717)</f>
        <v>0</v>
      </c>
      <c r="CT282" s="160">
        <f>SUMPRODUCT((CT$3=المنصرف!$E$3:$E$717)*1,('بيان العهد والتسويات'!$C282=المنصرف!$C$3:$C$717)*1,المنصرف!$G$3:$G$717)</f>
        <v>0</v>
      </c>
      <c r="CU282" s="160">
        <f>SUMPRODUCT((CT$3=المنصرف!$E$3:$E$717)*1,('بيان العهد والتسويات'!$C282=المنصرف!$C$3:$C$717)*1,المنصرف!$J$3:$J$717)</f>
        <v>0</v>
      </c>
      <c r="CV282" s="160">
        <f>SUMPRODUCT((CV$3=المنصرف!$E$3:$E$717)*1,('بيان العهد والتسويات'!$C282=المنصرف!$C$3:$C$717)*1,المنصرف!$G$3:$G$717)</f>
        <v>0</v>
      </c>
      <c r="CW282" s="160">
        <f>SUMPRODUCT((CV$3=المنصرف!$E$3:$E$717)*1,('بيان العهد والتسويات'!$C282=المنصرف!$C$3:$C$717)*1,المنصرف!$J$3:$J$717)</f>
        <v>0</v>
      </c>
      <c r="CX282" s="160">
        <f>SUMPRODUCT((CX$3=المنصرف!$E$3:$E$717)*1,('بيان العهد والتسويات'!$C282=المنصرف!$C$3:$C$717)*1,المنصرف!$G$3:$G$717)</f>
        <v>0</v>
      </c>
      <c r="CY282" s="160">
        <f>SUMPRODUCT((CX$3=المنصرف!$E$3:$E$717)*1,('بيان العهد والتسويات'!$C282=المنصرف!$C$3:$C$717)*1,المنصرف!$J$3:$J$717)</f>
        <v>0</v>
      </c>
      <c r="CZ282" s="160">
        <f>SUMPRODUCT((CZ$3=المنصرف!$E$3:$E$717)*1,('بيان العهد والتسويات'!$C282=المنصرف!$C$3:$C$717)*1,المنصرف!$G$3:$G$717)</f>
        <v>0</v>
      </c>
      <c r="DA282" s="160">
        <f>SUMPRODUCT((CZ$3=المنصرف!$E$3:$E$717)*1,('بيان العهد والتسويات'!$C282=المنصرف!$C$3:$C$717)*1,المنصرف!$J$3:$J$717)</f>
        <v>0</v>
      </c>
    </row>
    <row r="283" spans="3:105" ht="20.25" x14ac:dyDescent="0.15">
      <c r="C283" s="134">
        <v>46115</v>
      </c>
      <c r="D283" s="121">
        <f>SUMPRODUCT(($D$3=المنصرف!$E$3:$E$717)*1,('بيان العهد والتسويات'!$C283=المنصرف!$C$3:$C$717)*1,المنصرف!$G$3:$G$717)</f>
        <v>0</v>
      </c>
      <c r="E283" s="122">
        <f>SUMPRODUCT(($D$3=المنصرف!$E$3:$E$717)*1,('بيان العهد والتسويات'!$C283=المنصرف!$C$3:$C$717)*1,المنصرف!$J$3:$J$717)</f>
        <v>0</v>
      </c>
      <c r="F283" s="124">
        <f>SUMPRODUCT(($F$3=المنصرف!$E$3:$E$717)*1,('بيان العهد والتسويات'!$C283=المنصرف!$C$3:$C$717)*1,المنصرف!$G$3:$G$717)</f>
        <v>0</v>
      </c>
      <c r="G283" s="123">
        <f>SUMPRODUCT(($F$3=المنصرف!$E$3:$E$717)*1,('بيان العهد والتسويات'!$C283=المنصرف!$C$3:$C$717)*1,المنصرف!$J$3:$J$717)</f>
        <v>0</v>
      </c>
      <c r="H283" s="121">
        <f>SUMPRODUCT(($H$3=المنصرف!$E$3:$E$717)*1,('بيان العهد والتسويات'!$C283=المنصرف!$C$3:$C$717)*1,المنصرف!$G$3:$G$717)</f>
        <v>0</v>
      </c>
      <c r="I283" s="122">
        <f>SUMPRODUCT(($H$3=المنصرف!$E$3:$E$717)*1,('بيان العهد والتسويات'!$C283=المنصرف!$C$3:$C$717)*1,المنصرف!$J$3:$J$717)</f>
        <v>0</v>
      </c>
      <c r="J283" s="124">
        <f>SUMPRODUCT(($J$3=المنصرف!$E$3:$E$717)*1,('بيان العهد والتسويات'!$C283=المنصرف!$C$3:$C$717)*1,المنصرف!$G$3:$G$717)</f>
        <v>0</v>
      </c>
      <c r="K283" s="123">
        <f>SUMPRODUCT(($J$3=المنصرف!$E$3:$E$717)*1,('بيان العهد والتسويات'!$C283=المنصرف!$C$3:$C$717)*1,المنصرف!$J$3:$J$717)</f>
        <v>0</v>
      </c>
      <c r="L283" s="121">
        <f>SUMPRODUCT(($L$3=المنصرف!$E$3:$E$717)*1,('بيان العهد والتسويات'!$C283=المنصرف!$C$3:$C$717)*1,المنصرف!$G$3:$G$717)</f>
        <v>0</v>
      </c>
      <c r="M283" s="122">
        <f>SUMPRODUCT(($L$3=المنصرف!$E$3:$E$717)*1,('بيان العهد والتسويات'!$C283=المنصرف!$C$3:$C$717)*1,المنصرف!$J$3:$J$717)</f>
        <v>0</v>
      </c>
      <c r="N283" s="124">
        <f>SUMPRODUCT(($N$3=المنصرف!$E$3:$E$717)*1,('بيان العهد والتسويات'!$C283=المنصرف!$C$3:$C$717)*1,المنصرف!$G$3:$G$717)</f>
        <v>0</v>
      </c>
      <c r="O283" s="123">
        <f>SUMPRODUCT(($N$3=المنصرف!$E$3:$E$717)*1,('بيان العهد والتسويات'!$C283=المنصرف!$C$3:$C$717)*1,المنصرف!$J$3:$J$717)</f>
        <v>0</v>
      </c>
      <c r="P283" s="121">
        <f>SUMPRODUCT(($P$3=المنصرف!$E$3:$E$717)*1,('بيان العهد والتسويات'!$C283=المنصرف!$C$3:$C$717)*1,المنصرف!$G$3:$G$717)</f>
        <v>0</v>
      </c>
      <c r="Q283" s="122">
        <f>SUMPRODUCT(($P$3=المنصرف!$E$3:$E$717)*1,('بيان العهد والتسويات'!$C283=المنصرف!$C$3:$C$717)*1,المنصرف!$J$3:$J$717)</f>
        <v>0</v>
      </c>
      <c r="R283" s="124">
        <f>SUMPRODUCT(($R$3=المنصرف!$E$3:$E$717)*1,('بيان العهد والتسويات'!$C283=المنصرف!$C$3:$C$717)*1,المنصرف!$G$3:$G$717)</f>
        <v>0</v>
      </c>
      <c r="S283" s="123">
        <f>SUMPRODUCT(($R$3=المنصرف!$E$3:$E$717)*1,('بيان العهد والتسويات'!$C283=المنصرف!$C$3:$C$717)*1,المنصرف!$J$3:$J$717)</f>
        <v>0</v>
      </c>
      <c r="T283" s="121">
        <f>SUMPRODUCT(($T$3=المنصرف!$E$3:$E$717)*1,('بيان العهد والتسويات'!$C283=المنصرف!$C$3:$C$717)*1,المنصرف!$G$3:$G$717)</f>
        <v>0</v>
      </c>
      <c r="U283" s="122">
        <f>SUMPRODUCT(($T$3=المنصرف!$E$3:$E$717)*1,('بيان العهد والتسويات'!$C283=المنصرف!$C$3:$C$717)*1,المنصرف!$J$3:$J$717)</f>
        <v>0</v>
      </c>
      <c r="V283" s="124">
        <f>SUMPRODUCT(($V$3=المنصرف!$E$3:$E$717)*1,('بيان العهد والتسويات'!$C283=المنصرف!$C$3:$C$717)*1,المنصرف!$G$3:$G$717)</f>
        <v>0</v>
      </c>
      <c r="W283" s="123">
        <f>SUMPRODUCT(($V$3=المنصرف!$E$3:$E$717)*1,('بيان العهد والتسويات'!$C283=المنصرف!$C$3:$C$717)*1,المنصرف!$J$3:$J$717)</f>
        <v>0</v>
      </c>
      <c r="X283" s="121">
        <f>SUMPRODUCT(($X$3=المنصرف!$E$3:$E$717)*1,('بيان العهد والتسويات'!$C283=المنصرف!$C$3:$C$717)*1,المنصرف!$G$3:$G$717)</f>
        <v>0</v>
      </c>
      <c r="Y283" s="122">
        <f>SUMPRODUCT(($X$3=المنصرف!$E$3:$E$717)*1,('بيان العهد والتسويات'!$C283=المنصرف!$C$3:$C$717)*1,المنصرف!$J$3:$J$717)</f>
        <v>0</v>
      </c>
      <c r="Z283" s="124">
        <f>SUMPRODUCT(($Z$3=المنصرف!$E$3:$E$717)*1,('بيان العهد والتسويات'!$C283=المنصرف!$C$3:$C$717)*1,المنصرف!$G$3:$G$717)</f>
        <v>0</v>
      </c>
      <c r="AA283" s="123">
        <f>SUMPRODUCT(($Z$3=المنصرف!$E$3:$E$717)*1,('بيان العهد والتسويات'!$C283=المنصرف!$C$3:$C$717)*1,المنصرف!$J$3:$J$717)</f>
        <v>0</v>
      </c>
      <c r="AB283" s="121">
        <f>SUMPRODUCT(($AB$3=المنصرف!$E$3:$E$717)*1,('بيان العهد والتسويات'!$C283=المنصرف!$C$3:$C$717)*1,المنصرف!$G$3:$G$717)</f>
        <v>0</v>
      </c>
      <c r="AC283" s="122">
        <f>SUMPRODUCT(($AB$3=المنصرف!$E$3:$E$717)*1,('بيان العهد والتسويات'!$C283=المنصرف!$C$3:$C$717)*1,المنصرف!$J$3:$J$717)</f>
        <v>0</v>
      </c>
      <c r="AD283" s="124">
        <f>SUMPRODUCT(($AD$3=المنصرف!$E$3:$E$717)*1,('بيان العهد والتسويات'!$C283=المنصرف!$C$3:$C$717)*1,المنصرف!$G$3:$G$717)</f>
        <v>0</v>
      </c>
      <c r="AE283" s="123">
        <f>SUMPRODUCT(($AD$3=المنصرف!$E$3:$E$717)*1,('بيان العهد والتسويات'!$C283=المنصرف!$C$3:$C$717)*1,المنصرف!$J$3:$J$717)</f>
        <v>0</v>
      </c>
      <c r="AF283" s="121">
        <f>SUMPRODUCT(($AF$3=المنصرف!$E$3:$E$717)*1,('بيان العهد والتسويات'!$C283=المنصرف!$C$3:$C$717)*1,المنصرف!$G$3:$G$717)</f>
        <v>0</v>
      </c>
      <c r="AG283" s="122">
        <f>SUMPRODUCT(($AF$3=المنصرف!$E$3:$E$717)*1,('بيان العهد والتسويات'!$C283=المنصرف!$C$3:$C$717)*1,المنصرف!$J$3:$J$717)</f>
        <v>0</v>
      </c>
      <c r="AH283" s="124">
        <f>SUMPRODUCT(($AH$3=المنصرف!$E$3:$E$717)*1,('بيان العهد والتسويات'!$C283=المنصرف!$C$3:$C$717)*1,المنصرف!$G$3:$G$717)</f>
        <v>0</v>
      </c>
      <c r="AI283" s="123">
        <f>SUMPRODUCT(($AH$3=المنصرف!$E$3:$E$717)*1,('بيان العهد والتسويات'!$C283=المنصرف!$C$3:$C$717)*1,المنصرف!$J$3:$J$717)</f>
        <v>0</v>
      </c>
      <c r="AJ283" s="145">
        <f>SUMPRODUCT((AJ$3=المنصرف!$E$3:$E$717)*1,('بيان العهد والتسويات'!$C283=المنصرف!$C$3:$C$717)*1,المنصرف!$G$3:$G$717)</f>
        <v>0</v>
      </c>
      <c r="AK283" s="145">
        <f>SUMPRODUCT((AJ$3=المنصرف!$E$3:$E$717)*1,('بيان العهد والتسويات'!$C283=المنصرف!$C$3:$C$717)*1,المنصرف!$J$3:$J$717)</f>
        <v>0</v>
      </c>
      <c r="AL283" s="161">
        <f>SUMPRODUCT((AL$3=المنصرف!$E$3:$E$717)*1,('بيان العهد والتسويات'!$C283=المنصرف!$C$3:$C$717)*1,المنصرف!$G$3:$G$717)</f>
        <v>0</v>
      </c>
      <c r="AM283" s="161">
        <f>SUMPRODUCT((AL$3=المنصرف!$E$3:$E$717)*1,('بيان العهد والتسويات'!$C283=المنصرف!$C$3:$C$717)*1,المنصرف!$J$3:$J$717)</f>
        <v>0</v>
      </c>
      <c r="AN283" s="160">
        <f>SUMPRODUCT((AN$3=المنصرف!$E$3:$E$717)*1,('بيان العهد والتسويات'!$C283=المنصرف!$C$3:$C$717)*1,المنصرف!$G$3:$G$717)</f>
        <v>0</v>
      </c>
      <c r="AO283" s="160">
        <f>SUMPRODUCT((AN$3=المنصرف!$E$3:$E$717)*1,('بيان العهد والتسويات'!$C283=المنصرف!$C$3:$C$717)*1,المنصرف!$J$3:$J$717)</f>
        <v>0</v>
      </c>
      <c r="AP283" s="160">
        <f>SUMPRODUCT((AP$3=المنصرف!$E$3:$E$717)*1,('بيان العهد والتسويات'!$C283=المنصرف!$C$3:$C$717)*1,المنصرف!$G$3:$G$717)</f>
        <v>0</v>
      </c>
      <c r="AQ283" s="160">
        <f>SUMPRODUCT((AP$3=المنصرف!$E$3:$E$717)*1,('بيان العهد والتسويات'!$C283=المنصرف!$C$3:$C$717)*1,المنصرف!$J$3:$J$717)</f>
        <v>0</v>
      </c>
      <c r="AR283" s="160">
        <f>SUMPRODUCT((AR$3=المنصرف!$E$3:$E$717)*1,('بيان العهد والتسويات'!$C283=المنصرف!$C$3:$C$717)*1,المنصرف!$G$3:$G$717)</f>
        <v>0</v>
      </c>
      <c r="AS283" s="160">
        <f>SUMPRODUCT((AR$3=المنصرف!$E$3:$E$717)*1,('بيان العهد والتسويات'!$C283=المنصرف!$C$3:$C$717)*1,المنصرف!$J$3:$J$717)</f>
        <v>0</v>
      </c>
      <c r="AT283" s="160">
        <f>SUMPRODUCT((AT$3=المنصرف!$E$3:$E$717)*1,('بيان العهد والتسويات'!$C283=المنصرف!$C$3:$C$717)*1,المنصرف!$G$3:$G$717)</f>
        <v>0</v>
      </c>
      <c r="AU283" s="160">
        <f>SUMPRODUCT((AT$3=المنصرف!$E$3:$E$717)*1,('بيان العهد والتسويات'!$C283=المنصرف!$C$3:$C$717)*1,المنصرف!$J$3:$J$717)</f>
        <v>0</v>
      </c>
      <c r="AV283" s="160">
        <f>SUMPRODUCT((AV$3=المنصرف!$E$3:$E$717)*1,('بيان العهد والتسويات'!$C283=المنصرف!$C$3:$C$717)*1,المنصرف!$G$3:$G$717)</f>
        <v>0</v>
      </c>
      <c r="AW283" s="160">
        <f>SUMPRODUCT((AV$3=المنصرف!$E$3:$E$717)*1,('بيان العهد والتسويات'!$C283=المنصرف!$C$3:$C$717)*1,المنصرف!$J$3:$J$717)</f>
        <v>0</v>
      </c>
      <c r="AX283" s="160">
        <f>SUMPRODUCT((AX$3=المنصرف!$E$3:$E$717)*1,('بيان العهد والتسويات'!$C283=المنصرف!$C$3:$C$717)*1,المنصرف!$G$3:$G$717)</f>
        <v>0</v>
      </c>
      <c r="AY283" s="160">
        <f>SUMPRODUCT((AX$3=المنصرف!$E$3:$E$717)*1,('بيان العهد والتسويات'!$C283=المنصرف!$C$3:$C$717)*1,المنصرف!$J$3:$J$717)</f>
        <v>0</v>
      </c>
      <c r="AZ283" s="160">
        <f>SUMPRODUCT((AZ$3=المنصرف!$E$3:$E$717)*1,('بيان العهد والتسويات'!$C283=المنصرف!$C$3:$C$717)*1,المنصرف!$G$3:$G$717)</f>
        <v>0</v>
      </c>
      <c r="BA283" s="160">
        <f>SUMPRODUCT((AZ$3=المنصرف!$E$3:$E$717)*1,('بيان العهد والتسويات'!$C283=المنصرف!$C$3:$C$717)*1,المنصرف!$J$3:$J$717)</f>
        <v>0</v>
      </c>
      <c r="BB283" s="160">
        <f>SUMPRODUCT((BB$3=المنصرف!$E$3:$E$717)*1,('بيان العهد والتسويات'!$C283=المنصرف!$C$3:$C$717)*1,المنصرف!$G$3:$G$717)</f>
        <v>0</v>
      </c>
      <c r="BC283" s="160">
        <f>SUMPRODUCT((BB$3=المنصرف!$E$3:$E$717)*1,('بيان العهد والتسويات'!$C283=المنصرف!$C$3:$C$717)*1,المنصرف!$J$3:$J$717)</f>
        <v>0</v>
      </c>
      <c r="BD283" s="160">
        <f>SUMPRODUCT((BD$3=المنصرف!$E$3:$E$717)*1,('بيان العهد والتسويات'!$C283=المنصرف!$C$3:$C$717)*1,المنصرف!$G$3:$G$717)</f>
        <v>0</v>
      </c>
      <c r="BE283" s="160">
        <f>SUMPRODUCT((BD$3=المنصرف!$E$3:$E$717)*1,('بيان العهد والتسويات'!$C283=المنصرف!$C$3:$C$717)*1,المنصرف!$J$3:$J$717)</f>
        <v>0</v>
      </c>
      <c r="BF283" s="160">
        <f>SUMPRODUCT((BF$3=المنصرف!$E$3:$E$717)*1,('بيان العهد والتسويات'!$C283=المنصرف!$C$3:$C$717)*1,المنصرف!$G$3:$G$717)</f>
        <v>0</v>
      </c>
      <c r="BG283" s="160">
        <f>SUMPRODUCT((BF$3=المنصرف!$E$3:$E$717)*1,('بيان العهد والتسويات'!$C283=المنصرف!$C$3:$C$717)*1,المنصرف!$J$3:$J$717)</f>
        <v>0</v>
      </c>
      <c r="BH283" s="160">
        <f>SUMPRODUCT((BH$3=المنصرف!$E$3:$E$717)*1,('بيان العهد والتسويات'!$C283=المنصرف!$C$3:$C$717)*1,المنصرف!$G$3:$G$717)</f>
        <v>0</v>
      </c>
      <c r="BI283" s="160">
        <f>SUMPRODUCT((BH$3=المنصرف!$E$3:$E$717)*1,('بيان العهد والتسويات'!$C283=المنصرف!$C$3:$C$717)*1,المنصرف!$J$3:$J$717)</f>
        <v>0</v>
      </c>
      <c r="BJ283" s="160">
        <f>SUMPRODUCT((BJ$3=المنصرف!$E$3:$E$717)*1,('بيان العهد والتسويات'!$C283=المنصرف!$C$3:$C$717)*1,المنصرف!$G$3:$G$717)</f>
        <v>0</v>
      </c>
      <c r="BK283" s="160">
        <f>SUMPRODUCT((BJ$3=المنصرف!$E$3:$E$717)*1,('بيان العهد والتسويات'!$C283=المنصرف!$C$3:$C$717)*1,المنصرف!$J$3:$J$717)</f>
        <v>0</v>
      </c>
      <c r="BL283" s="160">
        <f>SUMPRODUCT((BL$3=المنصرف!$E$3:$E$717)*1,('بيان العهد والتسويات'!$C283=المنصرف!$C$3:$C$717)*1,المنصرف!$G$3:$G$717)</f>
        <v>0</v>
      </c>
      <c r="BM283" s="160">
        <f>SUMPRODUCT((BL$3=المنصرف!$E$3:$E$717)*1,('بيان العهد والتسويات'!$C283=المنصرف!$C$3:$C$717)*1,المنصرف!$J$3:$J$717)</f>
        <v>0</v>
      </c>
      <c r="BN283" s="160">
        <f>SUMPRODUCT((BN$3=المنصرف!$E$3:$E$717)*1,('بيان العهد والتسويات'!$C283=المنصرف!$C$3:$C$717)*1,المنصرف!$G$3:$G$717)</f>
        <v>0</v>
      </c>
      <c r="BO283" s="160">
        <f>SUMPRODUCT((BN$3=المنصرف!$E$3:$E$717)*1,('بيان العهد والتسويات'!$C283=المنصرف!$C$3:$C$717)*1,المنصرف!$J$3:$J$717)</f>
        <v>0</v>
      </c>
      <c r="BP283" s="160">
        <f>SUMPRODUCT((BP$3=المنصرف!$E$3:$E$717)*1,('بيان العهد والتسويات'!$C283=المنصرف!$C$3:$C$717)*1,المنصرف!$G$3:$G$717)</f>
        <v>0</v>
      </c>
      <c r="BQ283" s="160">
        <f>SUMPRODUCT((BP$3=المنصرف!$E$3:$E$717)*1,('بيان العهد والتسويات'!$C283=المنصرف!$C$3:$C$717)*1,المنصرف!$J$3:$J$717)</f>
        <v>0</v>
      </c>
      <c r="BR283" s="160">
        <f>SUMPRODUCT((BR$3=المنصرف!$E$3:$E$717)*1,('بيان العهد والتسويات'!$C283=المنصرف!$C$3:$C$717)*1,المنصرف!$G$3:$G$717)</f>
        <v>0</v>
      </c>
      <c r="BS283" s="160">
        <f>SUMPRODUCT((BR$3=المنصرف!$E$3:$E$717)*1,('بيان العهد والتسويات'!$C283=المنصرف!$C$3:$C$717)*1,المنصرف!$J$3:$J$717)</f>
        <v>0</v>
      </c>
      <c r="BT283" s="160">
        <f>SUMPRODUCT((BT$3=المنصرف!$E$3:$E$717)*1,('بيان العهد والتسويات'!$C283=المنصرف!$C$3:$C$717)*1,المنصرف!$G$3:$G$717)</f>
        <v>0</v>
      </c>
      <c r="BU283" s="160">
        <f>SUMPRODUCT((BT$3=المنصرف!$E$3:$E$717)*1,('بيان العهد والتسويات'!$C283=المنصرف!$C$3:$C$717)*1,المنصرف!$J$3:$J$717)</f>
        <v>0</v>
      </c>
      <c r="BV283" s="160">
        <f>SUMPRODUCT((BV$3=المنصرف!$E$3:$E$717)*1,('بيان العهد والتسويات'!$C283=المنصرف!$C$3:$C$717)*1,المنصرف!$G$3:$G$717)</f>
        <v>0</v>
      </c>
      <c r="BW283" s="160">
        <f>SUMPRODUCT((BV$3=المنصرف!$E$3:$E$717)*1,('بيان العهد والتسويات'!$C283=المنصرف!$C$3:$C$717)*1,المنصرف!$J$3:$J$717)</f>
        <v>0</v>
      </c>
      <c r="BX283" s="160">
        <f>SUMPRODUCT((BX$3=المنصرف!$E$3:$E$717)*1,('بيان العهد والتسويات'!$C283=المنصرف!$C$3:$C$717)*1,المنصرف!$G$3:$G$717)</f>
        <v>0</v>
      </c>
      <c r="BY283" s="160">
        <f>SUMPRODUCT((BX$3=المنصرف!$E$3:$E$717)*1,('بيان العهد والتسويات'!$C283=المنصرف!$C$3:$C$717)*1,المنصرف!$J$3:$J$717)</f>
        <v>0</v>
      </c>
      <c r="BZ283" s="160">
        <f>SUMPRODUCT((BZ$3=المنصرف!$E$3:$E$717)*1,('بيان العهد والتسويات'!$C283=المنصرف!$C$3:$C$717)*1,المنصرف!$G$3:$G$717)</f>
        <v>0</v>
      </c>
      <c r="CA283" s="160">
        <f>SUMPRODUCT((BZ$3=المنصرف!$E$3:$E$717)*1,('بيان العهد والتسويات'!$C283=المنصرف!$C$3:$C$717)*1,المنصرف!$J$3:$J$717)</f>
        <v>0</v>
      </c>
      <c r="CB283" s="160">
        <f>SUMPRODUCT((CB$3=المنصرف!$E$3:$E$717)*1,('بيان العهد والتسويات'!$C283=المنصرف!$C$3:$C$717)*1,المنصرف!$G$3:$G$717)</f>
        <v>0</v>
      </c>
      <c r="CC283" s="160">
        <f>SUMPRODUCT((CB$3=المنصرف!$E$3:$E$717)*1,('بيان العهد والتسويات'!$C283=المنصرف!$C$3:$C$717)*1,المنصرف!$J$3:$J$717)</f>
        <v>0</v>
      </c>
      <c r="CD283" s="160">
        <f>SUMPRODUCT((CD$3=المنصرف!$E$3:$E$717)*1,('بيان العهد والتسويات'!$C283=المنصرف!$C$3:$C$717)*1,المنصرف!$G$3:$G$717)</f>
        <v>0</v>
      </c>
      <c r="CE283" s="160">
        <f>SUMPRODUCT((CD$3=المنصرف!$E$3:$E$717)*1,('بيان العهد والتسويات'!$C283=المنصرف!$C$3:$C$717)*1,المنصرف!$J$3:$J$717)</f>
        <v>0</v>
      </c>
      <c r="CF283" s="160">
        <f>SUMPRODUCT((CF$3=المنصرف!$E$3:$E$717)*1,('بيان العهد والتسويات'!$C283=المنصرف!$C$3:$C$717)*1,المنصرف!$G$3:$G$717)</f>
        <v>0</v>
      </c>
      <c r="CG283" s="160">
        <f>SUMPRODUCT((CF$3=المنصرف!$E$3:$E$717)*1,('بيان العهد والتسويات'!$C283=المنصرف!$C$3:$C$717)*1,المنصرف!$J$3:$J$717)</f>
        <v>0</v>
      </c>
      <c r="CH283" s="160">
        <f>SUMPRODUCT((CH$3=المنصرف!$E$3:$E$717)*1,('بيان العهد والتسويات'!$C283=المنصرف!$C$3:$C$717)*1,المنصرف!$G$3:$G$717)</f>
        <v>0</v>
      </c>
      <c r="CI283" s="160">
        <f>SUMPRODUCT((CH$3=المنصرف!$E$3:$E$717)*1,('بيان العهد والتسويات'!$C283=المنصرف!$C$3:$C$717)*1,المنصرف!$J$3:$J$717)</f>
        <v>0</v>
      </c>
      <c r="CJ283" s="160">
        <f>SUMPRODUCT((CJ$3=المنصرف!$E$3:$E$717)*1,('بيان العهد والتسويات'!$C283=المنصرف!$C$3:$C$717)*1,المنصرف!$G$3:$G$717)</f>
        <v>0</v>
      </c>
      <c r="CK283" s="160">
        <f>SUMPRODUCT((CJ$3=المنصرف!$E$3:$E$717)*1,('بيان العهد والتسويات'!$C283=المنصرف!$C$3:$C$717)*1,المنصرف!$J$3:$J$717)</f>
        <v>0</v>
      </c>
      <c r="CL283" s="160">
        <f>SUMPRODUCT((CL$3=المنصرف!$E$3:$E$717)*1,('بيان العهد والتسويات'!$C283=المنصرف!$C$3:$C$717)*1,المنصرف!$G$3:$G$717)</f>
        <v>0</v>
      </c>
      <c r="CM283" s="160">
        <f>SUMPRODUCT((CL$3=المنصرف!$E$3:$E$717)*1,('بيان العهد والتسويات'!$C283=المنصرف!$C$3:$C$717)*1,المنصرف!$J$3:$J$717)</f>
        <v>0</v>
      </c>
      <c r="CN283" s="160">
        <f>SUMPRODUCT((CN$3=المنصرف!$E$3:$E$717)*1,('بيان العهد والتسويات'!$C283=المنصرف!$C$3:$C$717)*1,المنصرف!$G$3:$G$717)</f>
        <v>0</v>
      </c>
      <c r="CO283" s="160">
        <f>SUMPRODUCT((CN$3=المنصرف!$E$3:$E$717)*1,('بيان العهد والتسويات'!$C283=المنصرف!$C$3:$C$717)*1,المنصرف!$J$3:$J$717)</f>
        <v>0</v>
      </c>
      <c r="CP283" s="160">
        <f>SUMPRODUCT((CP$3=المنصرف!$E$3:$E$717)*1,('بيان العهد والتسويات'!$C283=المنصرف!$C$3:$C$717)*1,المنصرف!$G$3:$G$717)</f>
        <v>0</v>
      </c>
      <c r="CQ283" s="160">
        <f>SUMPRODUCT((CP$3=المنصرف!$E$3:$E$717)*1,('بيان العهد والتسويات'!$C283=المنصرف!$C$3:$C$717)*1,المنصرف!$J$3:$J$717)</f>
        <v>0</v>
      </c>
      <c r="CR283" s="160">
        <f>SUMPRODUCT((CR$3=المنصرف!$E$3:$E$717)*1,('بيان العهد والتسويات'!$C283=المنصرف!$C$3:$C$717)*1,المنصرف!$G$3:$G$717)</f>
        <v>0</v>
      </c>
      <c r="CS283" s="160">
        <f>SUMPRODUCT((CR$3=المنصرف!$E$3:$E$717)*1,('بيان العهد والتسويات'!$C283=المنصرف!$C$3:$C$717)*1,المنصرف!$J$3:$J$717)</f>
        <v>0</v>
      </c>
      <c r="CT283" s="160">
        <f>SUMPRODUCT((CT$3=المنصرف!$E$3:$E$717)*1,('بيان العهد والتسويات'!$C283=المنصرف!$C$3:$C$717)*1,المنصرف!$G$3:$G$717)</f>
        <v>0</v>
      </c>
      <c r="CU283" s="160">
        <f>SUMPRODUCT((CT$3=المنصرف!$E$3:$E$717)*1,('بيان العهد والتسويات'!$C283=المنصرف!$C$3:$C$717)*1,المنصرف!$J$3:$J$717)</f>
        <v>0</v>
      </c>
      <c r="CV283" s="160">
        <f>SUMPRODUCT((CV$3=المنصرف!$E$3:$E$717)*1,('بيان العهد والتسويات'!$C283=المنصرف!$C$3:$C$717)*1,المنصرف!$G$3:$G$717)</f>
        <v>0</v>
      </c>
      <c r="CW283" s="160">
        <f>SUMPRODUCT((CV$3=المنصرف!$E$3:$E$717)*1,('بيان العهد والتسويات'!$C283=المنصرف!$C$3:$C$717)*1,المنصرف!$J$3:$J$717)</f>
        <v>0</v>
      </c>
      <c r="CX283" s="160">
        <f>SUMPRODUCT((CX$3=المنصرف!$E$3:$E$717)*1,('بيان العهد والتسويات'!$C283=المنصرف!$C$3:$C$717)*1,المنصرف!$G$3:$G$717)</f>
        <v>0</v>
      </c>
      <c r="CY283" s="160">
        <f>SUMPRODUCT((CX$3=المنصرف!$E$3:$E$717)*1,('بيان العهد والتسويات'!$C283=المنصرف!$C$3:$C$717)*1,المنصرف!$J$3:$J$717)</f>
        <v>0</v>
      </c>
      <c r="CZ283" s="160">
        <f>SUMPRODUCT((CZ$3=المنصرف!$E$3:$E$717)*1,('بيان العهد والتسويات'!$C283=المنصرف!$C$3:$C$717)*1,المنصرف!$G$3:$G$717)</f>
        <v>0</v>
      </c>
      <c r="DA283" s="160">
        <f>SUMPRODUCT((CZ$3=المنصرف!$E$3:$E$717)*1,('بيان العهد والتسويات'!$C283=المنصرف!$C$3:$C$717)*1,المنصرف!$J$3:$J$717)</f>
        <v>0</v>
      </c>
    </row>
    <row r="284" spans="3:105" ht="20.25" x14ac:dyDescent="0.15">
      <c r="C284" s="134">
        <v>46116</v>
      </c>
      <c r="D284" s="121">
        <f>SUMPRODUCT(($D$3=المنصرف!$E$3:$E$717)*1,('بيان العهد والتسويات'!$C284=المنصرف!$C$3:$C$717)*1,المنصرف!$G$3:$G$717)</f>
        <v>0</v>
      </c>
      <c r="E284" s="122">
        <f>SUMPRODUCT(($D$3=المنصرف!$E$3:$E$717)*1,('بيان العهد والتسويات'!$C284=المنصرف!$C$3:$C$717)*1,المنصرف!$J$3:$J$717)</f>
        <v>0</v>
      </c>
      <c r="F284" s="124">
        <f>SUMPRODUCT(($F$3=المنصرف!$E$3:$E$717)*1,('بيان العهد والتسويات'!$C284=المنصرف!$C$3:$C$717)*1,المنصرف!$G$3:$G$717)</f>
        <v>0</v>
      </c>
      <c r="G284" s="123">
        <f>SUMPRODUCT(($F$3=المنصرف!$E$3:$E$717)*1,('بيان العهد والتسويات'!$C284=المنصرف!$C$3:$C$717)*1,المنصرف!$J$3:$J$717)</f>
        <v>0</v>
      </c>
      <c r="H284" s="121">
        <f>SUMPRODUCT(($H$3=المنصرف!$E$3:$E$717)*1,('بيان العهد والتسويات'!$C284=المنصرف!$C$3:$C$717)*1,المنصرف!$G$3:$G$717)</f>
        <v>0</v>
      </c>
      <c r="I284" s="122">
        <f>SUMPRODUCT(($H$3=المنصرف!$E$3:$E$717)*1,('بيان العهد والتسويات'!$C284=المنصرف!$C$3:$C$717)*1,المنصرف!$J$3:$J$717)</f>
        <v>0</v>
      </c>
      <c r="J284" s="124">
        <f>SUMPRODUCT(($J$3=المنصرف!$E$3:$E$717)*1,('بيان العهد والتسويات'!$C284=المنصرف!$C$3:$C$717)*1,المنصرف!$G$3:$G$717)</f>
        <v>0</v>
      </c>
      <c r="K284" s="123">
        <f>SUMPRODUCT(($J$3=المنصرف!$E$3:$E$717)*1,('بيان العهد والتسويات'!$C284=المنصرف!$C$3:$C$717)*1,المنصرف!$J$3:$J$717)</f>
        <v>0</v>
      </c>
      <c r="L284" s="121">
        <f>SUMPRODUCT(($L$3=المنصرف!$E$3:$E$717)*1,('بيان العهد والتسويات'!$C284=المنصرف!$C$3:$C$717)*1,المنصرف!$G$3:$G$717)</f>
        <v>0</v>
      </c>
      <c r="M284" s="122">
        <f>SUMPRODUCT(($L$3=المنصرف!$E$3:$E$717)*1,('بيان العهد والتسويات'!$C284=المنصرف!$C$3:$C$717)*1,المنصرف!$J$3:$J$717)</f>
        <v>0</v>
      </c>
      <c r="N284" s="124">
        <f>SUMPRODUCT(($N$3=المنصرف!$E$3:$E$717)*1,('بيان العهد والتسويات'!$C284=المنصرف!$C$3:$C$717)*1,المنصرف!$G$3:$G$717)</f>
        <v>0</v>
      </c>
      <c r="O284" s="123">
        <f>SUMPRODUCT(($N$3=المنصرف!$E$3:$E$717)*1,('بيان العهد والتسويات'!$C284=المنصرف!$C$3:$C$717)*1,المنصرف!$J$3:$J$717)</f>
        <v>0</v>
      </c>
      <c r="P284" s="121">
        <f>SUMPRODUCT(($P$3=المنصرف!$E$3:$E$717)*1,('بيان العهد والتسويات'!$C284=المنصرف!$C$3:$C$717)*1,المنصرف!$G$3:$G$717)</f>
        <v>0</v>
      </c>
      <c r="Q284" s="122">
        <f>SUMPRODUCT(($P$3=المنصرف!$E$3:$E$717)*1,('بيان العهد والتسويات'!$C284=المنصرف!$C$3:$C$717)*1,المنصرف!$J$3:$J$717)</f>
        <v>0</v>
      </c>
      <c r="R284" s="124">
        <f>SUMPRODUCT(($R$3=المنصرف!$E$3:$E$717)*1,('بيان العهد والتسويات'!$C284=المنصرف!$C$3:$C$717)*1,المنصرف!$G$3:$G$717)</f>
        <v>0</v>
      </c>
      <c r="S284" s="123">
        <f>SUMPRODUCT(($R$3=المنصرف!$E$3:$E$717)*1,('بيان العهد والتسويات'!$C284=المنصرف!$C$3:$C$717)*1,المنصرف!$J$3:$J$717)</f>
        <v>0</v>
      </c>
      <c r="T284" s="121">
        <f>SUMPRODUCT(($T$3=المنصرف!$E$3:$E$717)*1,('بيان العهد والتسويات'!$C284=المنصرف!$C$3:$C$717)*1,المنصرف!$G$3:$G$717)</f>
        <v>0</v>
      </c>
      <c r="U284" s="122">
        <f>SUMPRODUCT(($T$3=المنصرف!$E$3:$E$717)*1,('بيان العهد والتسويات'!$C284=المنصرف!$C$3:$C$717)*1,المنصرف!$J$3:$J$717)</f>
        <v>0</v>
      </c>
      <c r="V284" s="124">
        <f>SUMPRODUCT(($V$3=المنصرف!$E$3:$E$717)*1,('بيان العهد والتسويات'!$C284=المنصرف!$C$3:$C$717)*1,المنصرف!$G$3:$G$717)</f>
        <v>0</v>
      </c>
      <c r="W284" s="123">
        <f>SUMPRODUCT(($V$3=المنصرف!$E$3:$E$717)*1,('بيان العهد والتسويات'!$C284=المنصرف!$C$3:$C$717)*1,المنصرف!$J$3:$J$717)</f>
        <v>0</v>
      </c>
      <c r="X284" s="121">
        <f>SUMPRODUCT(($X$3=المنصرف!$E$3:$E$717)*1,('بيان العهد والتسويات'!$C284=المنصرف!$C$3:$C$717)*1,المنصرف!$G$3:$G$717)</f>
        <v>0</v>
      </c>
      <c r="Y284" s="122">
        <f>SUMPRODUCT(($X$3=المنصرف!$E$3:$E$717)*1,('بيان العهد والتسويات'!$C284=المنصرف!$C$3:$C$717)*1,المنصرف!$J$3:$J$717)</f>
        <v>0</v>
      </c>
      <c r="Z284" s="124">
        <f>SUMPRODUCT(($Z$3=المنصرف!$E$3:$E$717)*1,('بيان العهد والتسويات'!$C284=المنصرف!$C$3:$C$717)*1,المنصرف!$G$3:$G$717)</f>
        <v>0</v>
      </c>
      <c r="AA284" s="123">
        <f>SUMPRODUCT(($Z$3=المنصرف!$E$3:$E$717)*1,('بيان العهد والتسويات'!$C284=المنصرف!$C$3:$C$717)*1,المنصرف!$J$3:$J$717)</f>
        <v>0</v>
      </c>
      <c r="AB284" s="121">
        <f>SUMPRODUCT(($AB$3=المنصرف!$E$3:$E$717)*1,('بيان العهد والتسويات'!$C284=المنصرف!$C$3:$C$717)*1,المنصرف!$G$3:$G$717)</f>
        <v>0</v>
      </c>
      <c r="AC284" s="122">
        <f>SUMPRODUCT(($AB$3=المنصرف!$E$3:$E$717)*1,('بيان العهد والتسويات'!$C284=المنصرف!$C$3:$C$717)*1,المنصرف!$J$3:$J$717)</f>
        <v>0</v>
      </c>
      <c r="AD284" s="124">
        <f>SUMPRODUCT(($AD$3=المنصرف!$E$3:$E$717)*1,('بيان العهد والتسويات'!$C284=المنصرف!$C$3:$C$717)*1,المنصرف!$G$3:$G$717)</f>
        <v>0</v>
      </c>
      <c r="AE284" s="123">
        <f>SUMPRODUCT(($AD$3=المنصرف!$E$3:$E$717)*1,('بيان العهد والتسويات'!$C284=المنصرف!$C$3:$C$717)*1,المنصرف!$J$3:$J$717)</f>
        <v>0</v>
      </c>
      <c r="AF284" s="121">
        <f>SUMPRODUCT(($AF$3=المنصرف!$E$3:$E$717)*1,('بيان العهد والتسويات'!$C284=المنصرف!$C$3:$C$717)*1,المنصرف!$G$3:$G$717)</f>
        <v>0</v>
      </c>
      <c r="AG284" s="122">
        <f>SUMPRODUCT(($AF$3=المنصرف!$E$3:$E$717)*1,('بيان العهد والتسويات'!$C284=المنصرف!$C$3:$C$717)*1,المنصرف!$J$3:$J$717)</f>
        <v>0</v>
      </c>
      <c r="AH284" s="124">
        <f>SUMPRODUCT(($AH$3=المنصرف!$E$3:$E$717)*1,('بيان العهد والتسويات'!$C284=المنصرف!$C$3:$C$717)*1,المنصرف!$G$3:$G$717)</f>
        <v>0</v>
      </c>
      <c r="AI284" s="123">
        <f>SUMPRODUCT(($AH$3=المنصرف!$E$3:$E$717)*1,('بيان العهد والتسويات'!$C284=المنصرف!$C$3:$C$717)*1,المنصرف!$J$3:$J$717)</f>
        <v>0</v>
      </c>
      <c r="AJ284" s="145">
        <f>SUMPRODUCT((AJ$3=المنصرف!$E$3:$E$717)*1,('بيان العهد والتسويات'!$C284=المنصرف!$C$3:$C$717)*1,المنصرف!$G$3:$G$717)</f>
        <v>0</v>
      </c>
      <c r="AK284" s="145">
        <f>SUMPRODUCT((AJ$3=المنصرف!$E$3:$E$717)*1,('بيان العهد والتسويات'!$C284=المنصرف!$C$3:$C$717)*1,المنصرف!$J$3:$J$717)</f>
        <v>0</v>
      </c>
      <c r="AL284" s="161">
        <f>SUMPRODUCT((AL$3=المنصرف!$E$3:$E$717)*1,('بيان العهد والتسويات'!$C284=المنصرف!$C$3:$C$717)*1,المنصرف!$G$3:$G$717)</f>
        <v>0</v>
      </c>
      <c r="AM284" s="161">
        <f>SUMPRODUCT((AL$3=المنصرف!$E$3:$E$717)*1,('بيان العهد والتسويات'!$C284=المنصرف!$C$3:$C$717)*1,المنصرف!$J$3:$J$717)</f>
        <v>0</v>
      </c>
      <c r="AN284" s="160">
        <f>SUMPRODUCT((AN$3=المنصرف!$E$3:$E$717)*1,('بيان العهد والتسويات'!$C284=المنصرف!$C$3:$C$717)*1,المنصرف!$G$3:$G$717)</f>
        <v>0</v>
      </c>
      <c r="AO284" s="160">
        <f>SUMPRODUCT((AN$3=المنصرف!$E$3:$E$717)*1,('بيان العهد والتسويات'!$C284=المنصرف!$C$3:$C$717)*1,المنصرف!$J$3:$J$717)</f>
        <v>0</v>
      </c>
      <c r="AP284" s="160">
        <f>SUMPRODUCT((AP$3=المنصرف!$E$3:$E$717)*1,('بيان العهد والتسويات'!$C284=المنصرف!$C$3:$C$717)*1,المنصرف!$G$3:$G$717)</f>
        <v>0</v>
      </c>
      <c r="AQ284" s="160">
        <f>SUMPRODUCT((AP$3=المنصرف!$E$3:$E$717)*1,('بيان العهد والتسويات'!$C284=المنصرف!$C$3:$C$717)*1,المنصرف!$J$3:$J$717)</f>
        <v>0</v>
      </c>
      <c r="AR284" s="160">
        <f>SUMPRODUCT((AR$3=المنصرف!$E$3:$E$717)*1,('بيان العهد والتسويات'!$C284=المنصرف!$C$3:$C$717)*1,المنصرف!$G$3:$G$717)</f>
        <v>0</v>
      </c>
      <c r="AS284" s="160">
        <f>SUMPRODUCT((AR$3=المنصرف!$E$3:$E$717)*1,('بيان العهد والتسويات'!$C284=المنصرف!$C$3:$C$717)*1,المنصرف!$J$3:$J$717)</f>
        <v>0</v>
      </c>
      <c r="AT284" s="160">
        <f>SUMPRODUCT((AT$3=المنصرف!$E$3:$E$717)*1,('بيان العهد والتسويات'!$C284=المنصرف!$C$3:$C$717)*1,المنصرف!$G$3:$G$717)</f>
        <v>0</v>
      </c>
      <c r="AU284" s="160">
        <f>SUMPRODUCT((AT$3=المنصرف!$E$3:$E$717)*1,('بيان العهد والتسويات'!$C284=المنصرف!$C$3:$C$717)*1,المنصرف!$J$3:$J$717)</f>
        <v>0</v>
      </c>
      <c r="AV284" s="160">
        <f>SUMPRODUCT((AV$3=المنصرف!$E$3:$E$717)*1,('بيان العهد والتسويات'!$C284=المنصرف!$C$3:$C$717)*1,المنصرف!$G$3:$G$717)</f>
        <v>0</v>
      </c>
      <c r="AW284" s="160">
        <f>SUMPRODUCT((AV$3=المنصرف!$E$3:$E$717)*1,('بيان العهد والتسويات'!$C284=المنصرف!$C$3:$C$717)*1,المنصرف!$J$3:$J$717)</f>
        <v>0</v>
      </c>
      <c r="AX284" s="160">
        <f>SUMPRODUCT((AX$3=المنصرف!$E$3:$E$717)*1,('بيان العهد والتسويات'!$C284=المنصرف!$C$3:$C$717)*1,المنصرف!$G$3:$G$717)</f>
        <v>0</v>
      </c>
      <c r="AY284" s="160">
        <f>SUMPRODUCT((AX$3=المنصرف!$E$3:$E$717)*1,('بيان العهد والتسويات'!$C284=المنصرف!$C$3:$C$717)*1,المنصرف!$J$3:$J$717)</f>
        <v>0</v>
      </c>
      <c r="AZ284" s="160">
        <f>SUMPRODUCT((AZ$3=المنصرف!$E$3:$E$717)*1,('بيان العهد والتسويات'!$C284=المنصرف!$C$3:$C$717)*1,المنصرف!$G$3:$G$717)</f>
        <v>0</v>
      </c>
      <c r="BA284" s="160">
        <f>SUMPRODUCT((AZ$3=المنصرف!$E$3:$E$717)*1,('بيان العهد والتسويات'!$C284=المنصرف!$C$3:$C$717)*1,المنصرف!$J$3:$J$717)</f>
        <v>0</v>
      </c>
      <c r="BB284" s="160">
        <f>SUMPRODUCT((BB$3=المنصرف!$E$3:$E$717)*1,('بيان العهد والتسويات'!$C284=المنصرف!$C$3:$C$717)*1,المنصرف!$G$3:$G$717)</f>
        <v>0</v>
      </c>
      <c r="BC284" s="160">
        <f>SUMPRODUCT((BB$3=المنصرف!$E$3:$E$717)*1,('بيان العهد والتسويات'!$C284=المنصرف!$C$3:$C$717)*1,المنصرف!$J$3:$J$717)</f>
        <v>0</v>
      </c>
      <c r="BD284" s="160">
        <f>SUMPRODUCT((BD$3=المنصرف!$E$3:$E$717)*1,('بيان العهد والتسويات'!$C284=المنصرف!$C$3:$C$717)*1,المنصرف!$G$3:$G$717)</f>
        <v>0</v>
      </c>
      <c r="BE284" s="160">
        <f>SUMPRODUCT((BD$3=المنصرف!$E$3:$E$717)*1,('بيان العهد والتسويات'!$C284=المنصرف!$C$3:$C$717)*1,المنصرف!$J$3:$J$717)</f>
        <v>0</v>
      </c>
      <c r="BF284" s="160">
        <f>SUMPRODUCT((BF$3=المنصرف!$E$3:$E$717)*1,('بيان العهد والتسويات'!$C284=المنصرف!$C$3:$C$717)*1,المنصرف!$G$3:$G$717)</f>
        <v>0</v>
      </c>
      <c r="BG284" s="160">
        <f>SUMPRODUCT((BF$3=المنصرف!$E$3:$E$717)*1,('بيان العهد والتسويات'!$C284=المنصرف!$C$3:$C$717)*1,المنصرف!$J$3:$J$717)</f>
        <v>0</v>
      </c>
      <c r="BH284" s="160">
        <f>SUMPRODUCT((BH$3=المنصرف!$E$3:$E$717)*1,('بيان العهد والتسويات'!$C284=المنصرف!$C$3:$C$717)*1,المنصرف!$G$3:$G$717)</f>
        <v>0</v>
      </c>
      <c r="BI284" s="160">
        <f>SUMPRODUCT((BH$3=المنصرف!$E$3:$E$717)*1,('بيان العهد والتسويات'!$C284=المنصرف!$C$3:$C$717)*1,المنصرف!$J$3:$J$717)</f>
        <v>0</v>
      </c>
      <c r="BJ284" s="160">
        <f>SUMPRODUCT((BJ$3=المنصرف!$E$3:$E$717)*1,('بيان العهد والتسويات'!$C284=المنصرف!$C$3:$C$717)*1,المنصرف!$G$3:$G$717)</f>
        <v>0</v>
      </c>
      <c r="BK284" s="160">
        <f>SUMPRODUCT((BJ$3=المنصرف!$E$3:$E$717)*1,('بيان العهد والتسويات'!$C284=المنصرف!$C$3:$C$717)*1,المنصرف!$J$3:$J$717)</f>
        <v>0</v>
      </c>
      <c r="BL284" s="160">
        <f>SUMPRODUCT((BL$3=المنصرف!$E$3:$E$717)*1,('بيان العهد والتسويات'!$C284=المنصرف!$C$3:$C$717)*1,المنصرف!$G$3:$G$717)</f>
        <v>0</v>
      </c>
      <c r="BM284" s="160">
        <f>SUMPRODUCT((BL$3=المنصرف!$E$3:$E$717)*1,('بيان العهد والتسويات'!$C284=المنصرف!$C$3:$C$717)*1,المنصرف!$J$3:$J$717)</f>
        <v>0</v>
      </c>
      <c r="BN284" s="160">
        <f>SUMPRODUCT((BN$3=المنصرف!$E$3:$E$717)*1,('بيان العهد والتسويات'!$C284=المنصرف!$C$3:$C$717)*1,المنصرف!$G$3:$G$717)</f>
        <v>0</v>
      </c>
      <c r="BO284" s="160">
        <f>SUMPRODUCT((BN$3=المنصرف!$E$3:$E$717)*1,('بيان العهد والتسويات'!$C284=المنصرف!$C$3:$C$717)*1,المنصرف!$J$3:$J$717)</f>
        <v>0</v>
      </c>
      <c r="BP284" s="160">
        <f>SUMPRODUCT((BP$3=المنصرف!$E$3:$E$717)*1,('بيان العهد والتسويات'!$C284=المنصرف!$C$3:$C$717)*1,المنصرف!$G$3:$G$717)</f>
        <v>0</v>
      </c>
      <c r="BQ284" s="160">
        <f>SUMPRODUCT((BP$3=المنصرف!$E$3:$E$717)*1,('بيان العهد والتسويات'!$C284=المنصرف!$C$3:$C$717)*1,المنصرف!$J$3:$J$717)</f>
        <v>0</v>
      </c>
      <c r="BR284" s="160">
        <f>SUMPRODUCT((BR$3=المنصرف!$E$3:$E$717)*1,('بيان العهد والتسويات'!$C284=المنصرف!$C$3:$C$717)*1,المنصرف!$G$3:$G$717)</f>
        <v>0</v>
      </c>
      <c r="BS284" s="160">
        <f>SUMPRODUCT((BR$3=المنصرف!$E$3:$E$717)*1,('بيان العهد والتسويات'!$C284=المنصرف!$C$3:$C$717)*1,المنصرف!$J$3:$J$717)</f>
        <v>0</v>
      </c>
      <c r="BT284" s="160">
        <f>SUMPRODUCT((BT$3=المنصرف!$E$3:$E$717)*1,('بيان العهد والتسويات'!$C284=المنصرف!$C$3:$C$717)*1,المنصرف!$G$3:$G$717)</f>
        <v>0</v>
      </c>
      <c r="BU284" s="160">
        <f>SUMPRODUCT((BT$3=المنصرف!$E$3:$E$717)*1,('بيان العهد والتسويات'!$C284=المنصرف!$C$3:$C$717)*1,المنصرف!$J$3:$J$717)</f>
        <v>0</v>
      </c>
      <c r="BV284" s="160">
        <f>SUMPRODUCT((BV$3=المنصرف!$E$3:$E$717)*1,('بيان العهد والتسويات'!$C284=المنصرف!$C$3:$C$717)*1,المنصرف!$G$3:$G$717)</f>
        <v>0</v>
      </c>
      <c r="BW284" s="160">
        <f>SUMPRODUCT((BV$3=المنصرف!$E$3:$E$717)*1,('بيان العهد والتسويات'!$C284=المنصرف!$C$3:$C$717)*1,المنصرف!$J$3:$J$717)</f>
        <v>0</v>
      </c>
      <c r="BX284" s="160">
        <f>SUMPRODUCT((BX$3=المنصرف!$E$3:$E$717)*1,('بيان العهد والتسويات'!$C284=المنصرف!$C$3:$C$717)*1,المنصرف!$G$3:$G$717)</f>
        <v>0</v>
      </c>
      <c r="BY284" s="160">
        <f>SUMPRODUCT((BX$3=المنصرف!$E$3:$E$717)*1,('بيان العهد والتسويات'!$C284=المنصرف!$C$3:$C$717)*1,المنصرف!$J$3:$J$717)</f>
        <v>0</v>
      </c>
      <c r="BZ284" s="160">
        <f>SUMPRODUCT((BZ$3=المنصرف!$E$3:$E$717)*1,('بيان العهد والتسويات'!$C284=المنصرف!$C$3:$C$717)*1,المنصرف!$G$3:$G$717)</f>
        <v>0</v>
      </c>
      <c r="CA284" s="160">
        <f>SUMPRODUCT((BZ$3=المنصرف!$E$3:$E$717)*1,('بيان العهد والتسويات'!$C284=المنصرف!$C$3:$C$717)*1,المنصرف!$J$3:$J$717)</f>
        <v>0</v>
      </c>
      <c r="CB284" s="160">
        <f>SUMPRODUCT((CB$3=المنصرف!$E$3:$E$717)*1,('بيان العهد والتسويات'!$C284=المنصرف!$C$3:$C$717)*1,المنصرف!$G$3:$G$717)</f>
        <v>0</v>
      </c>
      <c r="CC284" s="160">
        <f>SUMPRODUCT((CB$3=المنصرف!$E$3:$E$717)*1,('بيان العهد والتسويات'!$C284=المنصرف!$C$3:$C$717)*1,المنصرف!$J$3:$J$717)</f>
        <v>0</v>
      </c>
      <c r="CD284" s="160">
        <f>SUMPRODUCT((CD$3=المنصرف!$E$3:$E$717)*1,('بيان العهد والتسويات'!$C284=المنصرف!$C$3:$C$717)*1,المنصرف!$G$3:$G$717)</f>
        <v>0</v>
      </c>
      <c r="CE284" s="160">
        <f>SUMPRODUCT((CD$3=المنصرف!$E$3:$E$717)*1,('بيان العهد والتسويات'!$C284=المنصرف!$C$3:$C$717)*1,المنصرف!$J$3:$J$717)</f>
        <v>0</v>
      </c>
      <c r="CF284" s="160">
        <f>SUMPRODUCT((CF$3=المنصرف!$E$3:$E$717)*1,('بيان العهد والتسويات'!$C284=المنصرف!$C$3:$C$717)*1,المنصرف!$G$3:$G$717)</f>
        <v>0</v>
      </c>
      <c r="CG284" s="160">
        <f>SUMPRODUCT((CF$3=المنصرف!$E$3:$E$717)*1,('بيان العهد والتسويات'!$C284=المنصرف!$C$3:$C$717)*1,المنصرف!$J$3:$J$717)</f>
        <v>0</v>
      </c>
      <c r="CH284" s="160">
        <f>SUMPRODUCT((CH$3=المنصرف!$E$3:$E$717)*1,('بيان العهد والتسويات'!$C284=المنصرف!$C$3:$C$717)*1,المنصرف!$G$3:$G$717)</f>
        <v>0</v>
      </c>
      <c r="CI284" s="160">
        <f>SUMPRODUCT((CH$3=المنصرف!$E$3:$E$717)*1,('بيان العهد والتسويات'!$C284=المنصرف!$C$3:$C$717)*1,المنصرف!$J$3:$J$717)</f>
        <v>0</v>
      </c>
      <c r="CJ284" s="160">
        <f>SUMPRODUCT((CJ$3=المنصرف!$E$3:$E$717)*1,('بيان العهد والتسويات'!$C284=المنصرف!$C$3:$C$717)*1,المنصرف!$G$3:$G$717)</f>
        <v>0</v>
      </c>
      <c r="CK284" s="160">
        <f>SUMPRODUCT((CJ$3=المنصرف!$E$3:$E$717)*1,('بيان العهد والتسويات'!$C284=المنصرف!$C$3:$C$717)*1,المنصرف!$J$3:$J$717)</f>
        <v>0</v>
      </c>
      <c r="CL284" s="160">
        <f>SUMPRODUCT((CL$3=المنصرف!$E$3:$E$717)*1,('بيان العهد والتسويات'!$C284=المنصرف!$C$3:$C$717)*1,المنصرف!$G$3:$G$717)</f>
        <v>0</v>
      </c>
      <c r="CM284" s="160">
        <f>SUMPRODUCT((CL$3=المنصرف!$E$3:$E$717)*1,('بيان العهد والتسويات'!$C284=المنصرف!$C$3:$C$717)*1,المنصرف!$J$3:$J$717)</f>
        <v>0</v>
      </c>
      <c r="CN284" s="160">
        <f>SUMPRODUCT((CN$3=المنصرف!$E$3:$E$717)*1,('بيان العهد والتسويات'!$C284=المنصرف!$C$3:$C$717)*1,المنصرف!$G$3:$G$717)</f>
        <v>0</v>
      </c>
      <c r="CO284" s="160">
        <f>SUMPRODUCT((CN$3=المنصرف!$E$3:$E$717)*1,('بيان العهد والتسويات'!$C284=المنصرف!$C$3:$C$717)*1,المنصرف!$J$3:$J$717)</f>
        <v>0</v>
      </c>
      <c r="CP284" s="160">
        <f>SUMPRODUCT((CP$3=المنصرف!$E$3:$E$717)*1,('بيان العهد والتسويات'!$C284=المنصرف!$C$3:$C$717)*1,المنصرف!$G$3:$G$717)</f>
        <v>0</v>
      </c>
      <c r="CQ284" s="160">
        <f>SUMPRODUCT((CP$3=المنصرف!$E$3:$E$717)*1,('بيان العهد والتسويات'!$C284=المنصرف!$C$3:$C$717)*1,المنصرف!$J$3:$J$717)</f>
        <v>0</v>
      </c>
      <c r="CR284" s="160">
        <f>SUMPRODUCT((CR$3=المنصرف!$E$3:$E$717)*1,('بيان العهد والتسويات'!$C284=المنصرف!$C$3:$C$717)*1,المنصرف!$G$3:$G$717)</f>
        <v>0</v>
      </c>
      <c r="CS284" s="160">
        <f>SUMPRODUCT((CR$3=المنصرف!$E$3:$E$717)*1,('بيان العهد والتسويات'!$C284=المنصرف!$C$3:$C$717)*1,المنصرف!$J$3:$J$717)</f>
        <v>0</v>
      </c>
      <c r="CT284" s="160">
        <f>SUMPRODUCT((CT$3=المنصرف!$E$3:$E$717)*1,('بيان العهد والتسويات'!$C284=المنصرف!$C$3:$C$717)*1,المنصرف!$G$3:$G$717)</f>
        <v>0</v>
      </c>
      <c r="CU284" s="160">
        <f>SUMPRODUCT((CT$3=المنصرف!$E$3:$E$717)*1,('بيان العهد والتسويات'!$C284=المنصرف!$C$3:$C$717)*1,المنصرف!$J$3:$J$717)</f>
        <v>0</v>
      </c>
      <c r="CV284" s="160">
        <f>SUMPRODUCT((CV$3=المنصرف!$E$3:$E$717)*1,('بيان العهد والتسويات'!$C284=المنصرف!$C$3:$C$717)*1,المنصرف!$G$3:$G$717)</f>
        <v>0</v>
      </c>
      <c r="CW284" s="160">
        <f>SUMPRODUCT((CV$3=المنصرف!$E$3:$E$717)*1,('بيان العهد والتسويات'!$C284=المنصرف!$C$3:$C$717)*1,المنصرف!$J$3:$J$717)</f>
        <v>0</v>
      </c>
      <c r="CX284" s="160">
        <f>SUMPRODUCT((CX$3=المنصرف!$E$3:$E$717)*1,('بيان العهد والتسويات'!$C284=المنصرف!$C$3:$C$717)*1,المنصرف!$G$3:$G$717)</f>
        <v>0</v>
      </c>
      <c r="CY284" s="160">
        <f>SUMPRODUCT((CX$3=المنصرف!$E$3:$E$717)*1,('بيان العهد والتسويات'!$C284=المنصرف!$C$3:$C$717)*1,المنصرف!$J$3:$J$717)</f>
        <v>0</v>
      </c>
      <c r="CZ284" s="160">
        <f>SUMPRODUCT((CZ$3=المنصرف!$E$3:$E$717)*1,('بيان العهد والتسويات'!$C284=المنصرف!$C$3:$C$717)*1,المنصرف!$G$3:$G$717)</f>
        <v>0</v>
      </c>
      <c r="DA284" s="160">
        <f>SUMPRODUCT((CZ$3=المنصرف!$E$3:$E$717)*1,('بيان العهد والتسويات'!$C284=المنصرف!$C$3:$C$717)*1,المنصرف!$J$3:$J$717)</f>
        <v>0</v>
      </c>
    </row>
    <row r="285" spans="3:105" ht="20.25" x14ac:dyDescent="0.15">
      <c r="C285" s="134">
        <v>46117</v>
      </c>
      <c r="D285" s="121">
        <f>SUMPRODUCT(($D$3=المنصرف!$E$3:$E$717)*1,('بيان العهد والتسويات'!$C285=المنصرف!$C$3:$C$717)*1,المنصرف!$G$3:$G$717)</f>
        <v>0</v>
      </c>
      <c r="E285" s="122">
        <f>SUMPRODUCT(($D$3=المنصرف!$E$3:$E$717)*1,('بيان العهد والتسويات'!$C285=المنصرف!$C$3:$C$717)*1,المنصرف!$J$3:$J$717)</f>
        <v>0</v>
      </c>
      <c r="F285" s="124">
        <f>SUMPRODUCT(($F$3=المنصرف!$E$3:$E$717)*1,('بيان العهد والتسويات'!$C285=المنصرف!$C$3:$C$717)*1,المنصرف!$G$3:$G$717)</f>
        <v>0</v>
      </c>
      <c r="G285" s="123">
        <f>SUMPRODUCT(($F$3=المنصرف!$E$3:$E$717)*1,('بيان العهد والتسويات'!$C285=المنصرف!$C$3:$C$717)*1,المنصرف!$J$3:$J$717)</f>
        <v>0</v>
      </c>
      <c r="H285" s="121">
        <f>SUMPRODUCT(($H$3=المنصرف!$E$3:$E$717)*1,('بيان العهد والتسويات'!$C285=المنصرف!$C$3:$C$717)*1,المنصرف!$G$3:$G$717)</f>
        <v>0</v>
      </c>
      <c r="I285" s="122">
        <f>SUMPRODUCT(($H$3=المنصرف!$E$3:$E$717)*1,('بيان العهد والتسويات'!$C285=المنصرف!$C$3:$C$717)*1,المنصرف!$J$3:$J$717)</f>
        <v>0</v>
      </c>
      <c r="J285" s="124">
        <f>SUMPRODUCT(($J$3=المنصرف!$E$3:$E$717)*1,('بيان العهد والتسويات'!$C285=المنصرف!$C$3:$C$717)*1,المنصرف!$G$3:$G$717)</f>
        <v>0</v>
      </c>
      <c r="K285" s="123">
        <f>SUMPRODUCT(($J$3=المنصرف!$E$3:$E$717)*1,('بيان العهد والتسويات'!$C285=المنصرف!$C$3:$C$717)*1,المنصرف!$J$3:$J$717)</f>
        <v>0</v>
      </c>
      <c r="L285" s="121">
        <f>SUMPRODUCT(($L$3=المنصرف!$E$3:$E$717)*1,('بيان العهد والتسويات'!$C285=المنصرف!$C$3:$C$717)*1,المنصرف!$G$3:$G$717)</f>
        <v>0</v>
      </c>
      <c r="M285" s="122">
        <f>SUMPRODUCT(($L$3=المنصرف!$E$3:$E$717)*1,('بيان العهد والتسويات'!$C285=المنصرف!$C$3:$C$717)*1,المنصرف!$J$3:$J$717)</f>
        <v>0</v>
      </c>
      <c r="N285" s="124">
        <f>SUMPRODUCT(($N$3=المنصرف!$E$3:$E$717)*1,('بيان العهد والتسويات'!$C285=المنصرف!$C$3:$C$717)*1,المنصرف!$G$3:$G$717)</f>
        <v>0</v>
      </c>
      <c r="O285" s="123">
        <f>SUMPRODUCT(($N$3=المنصرف!$E$3:$E$717)*1,('بيان العهد والتسويات'!$C285=المنصرف!$C$3:$C$717)*1,المنصرف!$J$3:$J$717)</f>
        <v>0</v>
      </c>
      <c r="P285" s="121">
        <f>SUMPRODUCT(($P$3=المنصرف!$E$3:$E$717)*1,('بيان العهد والتسويات'!$C285=المنصرف!$C$3:$C$717)*1,المنصرف!$G$3:$G$717)</f>
        <v>0</v>
      </c>
      <c r="Q285" s="122">
        <f>SUMPRODUCT(($P$3=المنصرف!$E$3:$E$717)*1,('بيان العهد والتسويات'!$C285=المنصرف!$C$3:$C$717)*1,المنصرف!$J$3:$J$717)</f>
        <v>0</v>
      </c>
      <c r="R285" s="124">
        <f>SUMPRODUCT(($R$3=المنصرف!$E$3:$E$717)*1,('بيان العهد والتسويات'!$C285=المنصرف!$C$3:$C$717)*1,المنصرف!$G$3:$G$717)</f>
        <v>0</v>
      </c>
      <c r="S285" s="123">
        <f>SUMPRODUCT(($R$3=المنصرف!$E$3:$E$717)*1,('بيان العهد والتسويات'!$C285=المنصرف!$C$3:$C$717)*1,المنصرف!$J$3:$J$717)</f>
        <v>0</v>
      </c>
      <c r="T285" s="121">
        <f>SUMPRODUCT(($T$3=المنصرف!$E$3:$E$717)*1,('بيان العهد والتسويات'!$C285=المنصرف!$C$3:$C$717)*1,المنصرف!$G$3:$G$717)</f>
        <v>0</v>
      </c>
      <c r="U285" s="122">
        <f>SUMPRODUCT(($T$3=المنصرف!$E$3:$E$717)*1,('بيان العهد والتسويات'!$C285=المنصرف!$C$3:$C$717)*1,المنصرف!$J$3:$J$717)</f>
        <v>0</v>
      </c>
      <c r="V285" s="124">
        <f>SUMPRODUCT(($V$3=المنصرف!$E$3:$E$717)*1,('بيان العهد والتسويات'!$C285=المنصرف!$C$3:$C$717)*1,المنصرف!$G$3:$G$717)</f>
        <v>0</v>
      </c>
      <c r="W285" s="123">
        <f>SUMPRODUCT(($V$3=المنصرف!$E$3:$E$717)*1,('بيان العهد والتسويات'!$C285=المنصرف!$C$3:$C$717)*1,المنصرف!$J$3:$J$717)</f>
        <v>0</v>
      </c>
      <c r="X285" s="121">
        <f>SUMPRODUCT(($X$3=المنصرف!$E$3:$E$717)*1,('بيان العهد والتسويات'!$C285=المنصرف!$C$3:$C$717)*1,المنصرف!$G$3:$G$717)</f>
        <v>0</v>
      </c>
      <c r="Y285" s="122">
        <f>SUMPRODUCT(($X$3=المنصرف!$E$3:$E$717)*1,('بيان العهد والتسويات'!$C285=المنصرف!$C$3:$C$717)*1,المنصرف!$J$3:$J$717)</f>
        <v>0</v>
      </c>
      <c r="Z285" s="124">
        <f>SUMPRODUCT(($Z$3=المنصرف!$E$3:$E$717)*1,('بيان العهد والتسويات'!$C285=المنصرف!$C$3:$C$717)*1,المنصرف!$G$3:$G$717)</f>
        <v>0</v>
      </c>
      <c r="AA285" s="123">
        <f>SUMPRODUCT(($Z$3=المنصرف!$E$3:$E$717)*1,('بيان العهد والتسويات'!$C285=المنصرف!$C$3:$C$717)*1,المنصرف!$J$3:$J$717)</f>
        <v>0</v>
      </c>
      <c r="AB285" s="121">
        <f>SUMPRODUCT(($AB$3=المنصرف!$E$3:$E$717)*1,('بيان العهد والتسويات'!$C285=المنصرف!$C$3:$C$717)*1,المنصرف!$G$3:$G$717)</f>
        <v>0</v>
      </c>
      <c r="AC285" s="122">
        <f>SUMPRODUCT(($AB$3=المنصرف!$E$3:$E$717)*1,('بيان العهد والتسويات'!$C285=المنصرف!$C$3:$C$717)*1,المنصرف!$J$3:$J$717)</f>
        <v>0</v>
      </c>
      <c r="AD285" s="124">
        <f>SUMPRODUCT(($AD$3=المنصرف!$E$3:$E$717)*1,('بيان العهد والتسويات'!$C285=المنصرف!$C$3:$C$717)*1,المنصرف!$G$3:$G$717)</f>
        <v>0</v>
      </c>
      <c r="AE285" s="123">
        <f>SUMPRODUCT(($AD$3=المنصرف!$E$3:$E$717)*1,('بيان العهد والتسويات'!$C285=المنصرف!$C$3:$C$717)*1,المنصرف!$J$3:$J$717)</f>
        <v>0</v>
      </c>
      <c r="AF285" s="121">
        <f>SUMPRODUCT(($AF$3=المنصرف!$E$3:$E$717)*1,('بيان العهد والتسويات'!$C285=المنصرف!$C$3:$C$717)*1,المنصرف!$G$3:$G$717)</f>
        <v>0</v>
      </c>
      <c r="AG285" s="122">
        <f>SUMPRODUCT(($AF$3=المنصرف!$E$3:$E$717)*1,('بيان العهد والتسويات'!$C285=المنصرف!$C$3:$C$717)*1,المنصرف!$J$3:$J$717)</f>
        <v>0</v>
      </c>
      <c r="AH285" s="124">
        <f>SUMPRODUCT(($AH$3=المنصرف!$E$3:$E$717)*1,('بيان العهد والتسويات'!$C285=المنصرف!$C$3:$C$717)*1,المنصرف!$G$3:$G$717)</f>
        <v>0</v>
      </c>
      <c r="AI285" s="123">
        <f>SUMPRODUCT(($AH$3=المنصرف!$E$3:$E$717)*1,('بيان العهد والتسويات'!$C285=المنصرف!$C$3:$C$717)*1,المنصرف!$J$3:$J$717)</f>
        <v>0</v>
      </c>
      <c r="AJ285" s="145">
        <f>SUMPRODUCT((AJ$3=المنصرف!$E$3:$E$717)*1,('بيان العهد والتسويات'!$C285=المنصرف!$C$3:$C$717)*1,المنصرف!$G$3:$G$717)</f>
        <v>0</v>
      </c>
      <c r="AK285" s="145">
        <f>SUMPRODUCT((AJ$3=المنصرف!$E$3:$E$717)*1,('بيان العهد والتسويات'!$C285=المنصرف!$C$3:$C$717)*1,المنصرف!$J$3:$J$717)</f>
        <v>0</v>
      </c>
      <c r="AL285" s="161">
        <f>SUMPRODUCT((AL$3=المنصرف!$E$3:$E$717)*1,('بيان العهد والتسويات'!$C285=المنصرف!$C$3:$C$717)*1,المنصرف!$G$3:$G$717)</f>
        <v>0</v>
      </c>
      <c r="AM285" s="161">
        <f>SUMPRODUCT((AL$3=المنصرف!$E$3:$E$717)*1,('بيان العهد والتسويات'!$C285=المنصرف!$C$3:$C$717)*1,المنصرف!$J$3:$J$717)</f>
        <v>0</v>
      </c>
      <c r="AN285" s="160">
        <f>SUMPRODUCT((AN$3=المنصرف!$E$3:$E$717)*1,('بيان العهد والتسويات'!$C285=المنصرف!$C$3:$C$717)*1,المنصرف!$G$3:$G$717)</f>
        <v>0</v>
      </c>
      <c r="AO285" s="160">
        <f>SUMPRODUCT((AN$3=المنصرف!$E$3:$E$717)*1,('بيان العهد والتسويات'!$C285=المنصرف!$C$3:$C$717)*1,المنصرف!$J$3:$J$717)</f>
        <v>0</v>
      </c>
      <c r="AP285" s="160">
        <f>SUMPRODUCT((AP$3=المنصرف!$E$3:$E$717)*1,('بيان العهد والتسويات'!$C285=المنصرف!$C$3:$C$717)*1,المنصرف!$G$3:$G$717)</f>
        <v>0</v>
      </c>
      <c r="AQ285" s="160">
        <f>SUMPRODUCT((AP$3=المنصرف!$E$3:$E$717)*1,('بيان العهد والتسويات'!$C285=المنصرف!$C$3:$C$717)*1,المنصرف!$J$3:$J$717)</f>
        <v>0</v>
      </c>
      <c r="AR285" s="160">
        <f>SUMPRODUCT((AR$3=المنصرف!$E$3:$E$717)*1,('بيان العهد والتسويات'!$C285=المنصرف!$C$3:$C$717)*1,المنصرف!$G$3:$G$717)</f>
        <v>0</v>
      </c>
      <c r="AS285" s="160">
        <f>SUMPRODUCT((AR$3=المنصرف!$E$3:$E$717)*1,('بيان العهد والتسويات'!$C285=المنصرف!$C$3:$C$717)*1,المنصرف!$J$3:$J$717)</f>
        <v>0</v>
      </c>
      <c r="AT285" s="160">
        <f>SUMPRODUCT((AT$3=المنصرف!$E$3:$E$717)*1,('بيان العهد والتسويات'!$C285=المنصرف!$C$3:$C$717)*1,المنصرف!$G$3:$G$717)</f>
        <v>0</v>
      </c>
      <c r="AU285" s="160">
        <f>SUMPRODUCT((AT$3=المنصرف!$E$3:$E$717)*1,('بيان العهد والتسويات'!$C285=المنصرف!$C$3:$C$717)*1,المنصرف!$J$3:$J$717)</f>
        <v>0</v>
      </c>
      <c r="AV285" s="160">
        <f>SUMPRODUCT((AV$3=المنصرف!$E$3:$E$717)*1,('بيان العهد والتسويات'!$C285=المنصرف!$C$3:$C$717)*1,المنصرف!$G$3:$G$717)</f>
        <v>0</v>
      </c>
      <c r="AW285" s="160">
        <f>SUMPRODUCT((AV$3=المنصرف!$E$3:$E$717)*1,('بيان العهد والتسويات'!$C285=المنصرف!$C$3:$C$717)*1,المنصرف!$J$3:$J$717)</f>
        <v>0</v>
      </c>
      <c r="AX285" s="160">
        <f>SUMPRODUCT((AX$3=المنصرف!$E$3:$E$717)*1,('بيان العهد والتسويات'!$C285=المنصرف!$C$3:$C$717)*1,المنصرف!$G$3:$G$717)</f>
        <v>0</v>
      </c>
      <c r="AY285" s="160">
        <f>SUMPRODUCT((AX$3=المنصرف!$E$3:$E$717)*1,('بيان العهد والتسويات'!$C285=المنصرف!$C$3:$C$717)*1,المنصرف!$J$3:$J$717)</f>
        <v>0</v>
      </c>
      <c r="AZ285" s="160">
        <f>SUMPRODUCT((AZ$3=المنصرف!$E$3:$E$717)*1,('بيان العهد والتسويات'!$C285=المنصرف!$C$3:$C$717)*1,المنصرف!$G$3:$G$717)</f>
        <v>0</v>
      </c>
      <c r="BA285" s="160">
        <f>SUMPRODUCT((AZ$3=المنصرف!$E$3:$E$717)*1,('بيان العهد والتسويات'!$C285=المنصرف!$C$3:$C$717)*1,المنصرف!$J$3:$J$717)</f>
        <v>0</v>
      </c>
      <c r="BB285" s="160">
        <f>SUMPRODUCT((BB$3=المنصرف!$E$3:$E$717)*1,('بيان العهد والتسويات'!$C285=المنصرف!$C$3:$C$717)*1,المنصرف!$G$3:$G$717)</f>
        <v>0</v>
      </c>
      <c r="BC285" s="160">
        <f>SUMPRODUCT((BB$3=المنصرف!$E$3:$E$717)*1,('بيان العهد والتسويات'!$C285=المنصرف!$C$3:$C$717)*1,المنصرف!$J$3:$J$717)</f>
        <v>0</v>
      </c>
      <c r="BD285" s="160">
        <f>SUMPRODUCT((BD$3=المنصرف!$E$3:$E$717)*1,('بيان العهد والتسويات'!$C285=المنصرف!$C$3:$C$717)*1,المنصرف!$G$3:$G$717)</f>
        <v>0</v>
      </c>
      <c r="BE285" s="160">
        <f>SUMPRODUCT((BD$3=المنصرف!$E$3:$E$717)*1,('بيان العهد والتسويات'!$C285=المنصرف!$C$3:$C$717)*1,المنصرف!$J$3:$J$717)</f>
        <v>0</v>
      </c>
      <c r="BF285" s="160">
        <f>SUMPRODUCT((BF$3=المنصرف!$E$3:$E$717)*1,('بيان العهد والتسويات'!$C285=المنصرف!$C$3:$C$717)*1,المنصرف!$G$3:$G$717)</f>
        <v>0</v>
      </c>
      <c r="BG285" s="160">
        <f>SUMPRODUCT((BF$3=المنصرف!$E$3:$E$717)*1,('بيان العهد والتسويات'!$C285=المنصرف!$C$3:$C$717)*1,المنصرف!$J$3:$J$717)</f>
        <v>0</v>
      </c>
      <c r="BH285" s="160">
        <f>SUMPRODUCT((BH$3=المنصرف!$E$3:$E$717)*1,('بيان العهد والتسويات'!$C285=المنصرف!$C$3:$C$717)*1,المنصرف!$G$3:$G$717)</f>
        <v>0</v>
      </c>
      <c r="BI285" s="160">
        <f>SUMPRODUCT((BH$3=المنصرف!$E$3:$E$717)*1,('بيان العهد والتسويات'!$C285=المنصرف!$C$3:$C$717)*1,المنصرف!$J$3:$J$717)</f>
        <v>0</v>
      </c>
      <c r="BJ285" s="160">
        <f>SUMPRODUCT((BJ$3=المنصرف!$E$3:$E$717)*1,('بيان العهد والتسويات'!$C285=المنصرف!$C$3:$C$717)*1,المنصرف!$G$3:$G$717)</f>
        <v>0</v>
      </c>
      <c r="BK285" s="160">
        <f>SUMPRODUCT((BJ$3=المنصرف!$E$3:$E$717)*1,('بيان العهد والتسويات'!$C285=المنصرف!$C$3:$C$717)*1,المنصرف!$J$3:$J$717)</f>
        <v>0</v>
      </c>
      <c r="BL285" s="160">
        <f>SUMPRODUCT((BL$3=المنصرف!$E$3:$E$717)*1,('بيان العهد والتسويات'!$C285=المنصرف!$C$3:$C$717)*1,المنصرف!$G$3:$G$717)</f>
        <v>0</v>
      </c>
      <c r="BM285" s="160">
        <f>SUMPRODUCT((BL$3=المنصرف!$E$3:$E$717)*1,('بيان العهد والتسويات'!$C285=المنصرف!$C$3:$C$717)*1,المنصرف!$J$3:$J$717)</f>
        <v>0</v>
      </c>
      <c r="BN285" s="160">
        <f>SUMPRODUCT((BN$3=المنصرف!$E$3:$E$717)*1,('بيان العهد والتسويات'!$C285=المنصرف!$C$3:$C$717)*1,المنصرف!$G$3:$G$717)</f>
        <v>0</v>
      </c>
      <c r="BO285" s="160">
        <f>SUMPRODUCT((BN$3=المنصرف!$E$3:$E$717)*1,('بيان العهد والتسويات'!$C285=المنصرف!$C$3:$C$717)*1,المنصرف!$J$3:$J$717)</f>
        <v>0</v>
      </c>
      <c r="BP285" s="160">
        <f>SUMPRODUCT((BP$3=المنصرف!$E$3:$E$717)*1,('بيان العهد والتسويات'!$C285=المنصرف!$C$3:$C$717)*1,المنصرف!$G$3:$G$717)</f>
        <v>0</v>
      </c>
      <c r="BQ285" s="160">
        <f>SUMPRODUCT((BP$3=المنصرف!$E$3:$E$717)*1,('بيان العهد والتسويات'!$C285=المنصرف!$C$3:$C$717)*1,المنصرف!$J$3:$J$717)</f>
        <v>0</v>
      </c>
      <c r="BR285" s="160">
        <f>SUMPRODUCT((BR$3=المنصرف!$E$3:$E$717)*1,('بيان العهد والتسويات'!$C285=المنصرف!$C$3:$C$717)*1,المنصرف!$G$3:$G$717)</f>
        <v>0</v>
      </c>
      <c r="BS285" s="160">
        <f>SUMPRODUCT((BR$3=المنصرف!$E$3:$E$717)*1,('بيان العهد والتسويات'!$C285=المنصرف!$C$3:$C$717)*1,المنصرف!$J$3:$J$717)</f>
        <v>0</v>
      </c>
      <c r="BT285" s="160">
        <f>SUMPRODUCT((BT$3=المنصرف!$E$3:$E$717)*1,('بيان العهد والتسويات'!$C285=المنصرف!$C$3:$C$717)*1,المنصرف!$G$3:$G$717)</f>
        <v>0</v>
      </c>
      <c r="BU285" s="160">
        <f>SUMPRODUCT((BT$3=المنصرف!$E$3:$E$717)*1,('بيان العهد والتسويات'!$C285=المنصرف!$C$3:$C$717)*1,المنصرف!$J$3:$J$717)</f>
        <v>0</v>
      </c>
      <c r="BV285" s="160">
        <f>SUMPRODUCT((BV$3=المنصرف!$E$3:$E$717)*1,('بيان العهد والتسويات'!$C285=المنصرف!$C$3:$C$717)*1,المنصرف!$G$3:$G$717)</f>
        <v>0</v>
      </c>
      <c r="BW285" s="160">
        <f>SUMPRODUCT((BV$3=المنصرف!$E$3:$E$717)*1,('بيان العهد والتسويات'!$C285=المنصرف!$C$3:$C$717)*1,المنصرف!$J$3:$J$717)</f>
        <v>0</v>
      </c>
      <c r="BX285" s="160">
        <f>SUMPRODUCT((BX$3=المنصرف!$E$3:$E$717)*1,('بيان العهد والتسويات'!$C285=المنصرف!$C$3:$C$717)*1,المنصرف!$G$3:$G$717)</f>
        <v>0</v>
      </c>
      <c r="BY285" s="160">
        <f>SUMPRODUCT((BX$3=المنصرف!$E$3:$E$717)*1,('بيان العهد والتسويات'!$C285=المنصرف!$C$3:$C$717)*1,المنصرف!$J$3:$J$717)</f>
        <v>0</v>
      </c>
      <c r="BZ285" s="160">
        <f>SUMPRODUCT((BZ$3=المنصرف!$E$3:$E$717)*1,('بيان العهد والتسويات'!$C285=المنصرف!$C$3:$C$717)*1,المنصرف!$G$3:$G$717)</f>
        <v>0</v>
      </c>
      <c r="CA285" s="160">
        <f>SUMPRODUCT((BZ$3=المنصرف!$E$3:$E$717)*1,('بيان العهد والتسويات'!$C285=المنصرف!$C$3:$C$717)*1,المنصرف!$J$3:$J$717)</f>
        <v>0</v>
      </c>
      <c r="CB285" s="160">
        <f>SUMPRODUCT((CB$3=المنصرف!$E$3:$E$717)*1,('بيان العهد والتسويات'!$C285=المنصرف!$C$3:$C$717)*1,المنصرف!$G$3:$G$717)</f>
        <v>0</v>
      </c>
      <c r="CC285" s="160">
        <f>SUMPRODUCT((CB$3=المنصرف!$E$3:$E$717)*1,('بيان العهد والتسويات'!$C285=المنصرف!$C$3:$C$717)*1,المنصرف!$J$3:$J$717)</f>
        <v>0</v>
      </c>
      <c r="CD285" s="160">
        <f>SUMPRODUCT((CD$3=المنصرف!$E$3:$E$717)*1,('بيان العهد والتسويات'!$C285=المنصرف!$C$3:$C$717)*1,المنصرف!$G$3:$G$717)</f>
        <v>0</v>
      </c>
      <c r="CE285" s="160">
        <f>SUMPRODUCT((CD$3=المنصرف!$E$3:$E$717)*1,('بيان العهد والتسويات'!$C285=المنصرف!$C$3:$C$717)*1,المنصرف!$J$3:$J$717)</f>
        <v>0</v>
      </c>
      <c r="CF285" s="160">
        <f>SUMPRODUCT((CF$3=المنصرف!$E$3:$E$717)*1,('بيان العهد والتسويات'!$C285=المنصرف!$C$3:$C$717)*1,المنصرف!$G$3:$G$717)</f>
        <v>0</v>
      </c>
      <c r="CG285" s="160">
        <f>SUMPRODUCT((CF$3=المنصرف!$E$3:$E$717)*1,('بيان العهد والتسويات'!$C285=المنصرف!$C$3:$C$717)*1,المنصرف!$J$3:$J$717)</f>
        <v>0</v>
      </c>
      <c r="CH285" s="160">
        <f>SUMPRODUCT((CH$3=المنصرف!$E$3:$E$717)*1,('بيان العهد والتسويات'!$C285=المنصرف!$C$3:$C$717)*1,المنصرف!$G$3:$G$717)</f>
        <v>0</v>
      </c>
      <c r="CI285" s="160">
        <f>SUMPRODUCT((CH$3=المنصرف!$E$3:$E$717)*1,('بيان العهد والتسويات'!$C285=المنصرف!$C$3:$C$717)*1,المنصرف!$J$3:$J$717)</f>
        <v>0</v>
      </c>
      <c r="CJ285" s="160">
        <f>SUMPRODUCT((CJ$3=المنصرف!$E$3:$E$717)*1,('بيان العهد والتسويات'!$C285=المنصرف!$C$3:$C$717)*1,المنصرف!$G$3:$G$717)</f>
        <v>0</v>
      </c>
      <c r="CK285" s="160">
        <f>SUMPRODUCT((CJ$3=المنصرف!$E$3:$E$717)*1,('بيان العهد والتسويات'!$C285=المنصرف!$C$3:$C$717)*1,المنصرف!$J$3:$J$717)</f>
        <v>0</v>
      </c>
      <c r="CL285" s="160">
        <f>SUMPRODUCT((CL$3=المنصرف!$E$3:$E$717)*1,('بيان العهد والتسويات'!$C285=المنصرف!$C$3:$C$717)*1,المنصرف!$G$3:$G$717)</f>
        <v>0</v>
      </c>
      <c r="CM285" s="160">
        <f>SUMPRODUCT((CL$3=المنصرف!$E$3:$E$717)*1,('بيان العهد والتسويات'!$C285=المنصرف!$C$3:$C$717)*1,المنصرف!$J$3:$J$717)</f>
        <v>0</v>
      </c>
      <c r="CN285" s="160">
        <f>SUMPRODUCT((CN$3=المنصرف!$E$3:$E$717)*1,('بيان العهد والتسويات'!$C285=المنصرف!$C$3:$C$717)*1,المنصرف!$G$3:$G$717)</f>
        <v>0</v>
      </c>
      <c r="CO285" s="160">
        <f>SUMPRODUCT((CN$3=المنصرف!$E$3:$E$717)*1,('بيان العهد والتسويات'!$C285=المنصرف!$C$3:$C$717)*1,المنصرف!$J$3:$J$717)</f>
        <v>0</v>
      </c>
      <c r="CP285" s="160">
        <f>SUMPRODUCT((CP$3=المنصرف!$E$3:$E$717)*1,('بيان العهد والتسويات'!$C285=المنصرف!$C$3:$C$717)*1,المنصرف!$G$3:$G$717)</f>
        <v>0</v>
      </c>
      <c r="CQ285" s="160">
        <f>SUMPRODUCT((CP$3=المنصرف!$E$3:$E$717)*1,('بيان العهد والتسويات'!$C285=المنصرف!$C$3:$C$717)*1,المنصرف!$J$3:$J$717)</f>
        <v>0</v>
      </c>
      <c r="CR285" s="160">
        <f>SUMPRODUCT((CR$3=المنصرف!$E$3:$E$717)*1,('بيان العهد والتسويات'!$C285=المنصرف!$C$3:$C$717)*1,المنصرف!$G$3:$G$717)</f>
        <v>0</v>
      </c>
      <c r="CS285" s="160">
        <f>SUMPRODUCT((CR$3=المنصرف!$E$3:$E$717)*1,('بيان العهد والتسويات'!$C285=المنصرف!$C$3:$C$717)*1,المنصرف!$J$3:$J$717)</f>
        <v>0</v>
      </c>
      <c r="CT285" s="160">
        <f>SUMPRODUCT((CT$3=المنصرف!$E$3:$E$717)*1,('بيان العهد والتسويات'!$C285=المنصرف!$C$3:$C$717)*1,المنصرف!$G$3:$G$717)</f>
        <v>0</v>
      </c>
      <c r="CU285" s="160">
        <f>SUMPRODUCT((CT$3=المنصرف!$E$3:$E$717)*1,('بيان العهد والتسويات'!$C285=المنصرف!$C$3:$C$717)*1,المنصرف!$J$3:$J$717)</f>
        <v>0</v>
      </c>
      <c r="CV285" s="160">
        <f>SUMPRODUCT((CV$3=المنصرف!$E$3:$E$717)*1,('بيان العهد والتسويات'!$C285=المنصرف!$C$3:$C$717)*1,المنصرف!$G$3:$G$717)</f>
        <v>0</v>
      </c>
      <c r="CW285" s="160">
        <f>SUMPRODUCT((CV$3=المنصرف!$E$3:$E$717)*1,('بيان العهد والتسويات'!$C285=المنصرف!$C$3:$C$717)*1,المنصرف!$J$3:$J$717)</f>
        <v>0</v>
      </c>
      <c r="CX285" s="160">
        <f>SUMPRODUCT((CX$3=المنصرف!$E$3:$E$717)*1,('بيان العهد والتسويات'!$C285=المنصرف!$C$3:$C$717)*1,المنصرف!$G$3:$G$717)</f>
        <v>0</v>
      </c>
      <c r="CY285" s="160">
        <f>SUMPRODUCT((CX$3=المنصرف!$E$3:$E$717)*1,('بيان العهد والتسويات'!$C285=المنصرف!$C$3:$C$717)*1,المنصرف!$J$3:$J$717)</f>
        <v>0</v>
      </c>
      <c r="CZ285" s="160">
        <f>SUMPRODUCT((CZ$3=المنصرف!$E$3:$E$717)*1,('بيان العهد والتسويات'!$C285=المنصرف!$C$3:$C$717)*1,المنصرف!$G$3:$G$717)</f>
        <v>0</v>
      </c>
      <c r="DA285" s="160">
        <f>SUMPRODUCT((CZ$3=المنصرف!$E$3:$E$717)*1,('بيان العهد والتسويات'!$C285=المنصرف!$C$3:$C$717)*1,المنصرف!$J$3:$J$717)</f>
        <v>0</v>
      </c>
    </row>
    <row r="286" spans="3:105" ht="20.25" x14ac:dyDescent="0.15">
      <c r="C286" s="134">
        <v>46118</v>
      </c>
      <c r="D286" s="121">
        <f>SUMPRODUCT(($D$3=المنصرف!$E$3:$E$717)*1,('بيان العهد والتسويات'!$C286=المنصرف!$C$3:$C$717)*1,المنصرف!$G$3:$G$717)</f>
        <v>0</v>
      </c>
      <c r="E286" s="122">
        <f>SUMPRODUCT(($D$3=المنصرف!$E$3:$E$717)*1,('بيان العهد والتسويات'!$C286=المنصرف!$C$3:$C$717)*1,المنصرف!$J$3:$J$717)</f>
        <v>0</v>
      </c>
      <c r="F286" s="124">
        <f>SUMPRODUCT(($F$3=المنصرف!$E$3:$E$717)*1,('بيان العهد والتسويات'!$C286=المنصرف!$C$3:$C$717)*1,المنصرف!$G$3:$G$717)</f>
        <v>0</v>
      </c>
      <c r="G286" s="123">
        <f>SUMPRODUCT(($F$3=المنصرف!$E$3:$E$717)*1,('بيان العهد والتسويات'!$C286=المنصرف!$C$3:$C$717)*1,المنصرف!$J$3:$J$717)</f>
        <v>0</v>
      </c>
      <c r="H286" s="121">
        <f>SUMPRODUCT(($H$3=المنصرف!$E$3:$E$717)*1,('بيان العهد والتسويات'!$C286=المنصرف!$C$3:$C$717)*1,المنصرف!$G$3:$G$717)</f>
        <v>0</v>
      </c>
      <c r="I286" s="122">
        <f>SUMPRODUCT(($H$3=المنصرف!$E$3:$E$717)*1,('بيان العهد والتسويات'!$C286=المنصرف!$C$3:$C$717)*1,المنصرف!$J$3:$J$717)</f>
        <v>0</v>
      </c>
      <c r="J286" s="124">
        <f>SUMPRODUCT(($J$3=المنصرف!$E$3:$E$717)*1,('بيان العهد والتسويات'!$C286=المنصرف!$C$3:$C$717)*1,المنصرف!$G$3:$G$717)</f>
        <v>0</v>
      </c>
      <c r="K286" s="123">
        <f>SUMPRODUCT(($J$3=المنصرف!$E$3:$E$717)*1,('بيان العهد والتسويات'!$C286=المنصرف!$C$3:$C$717)*1,المنصرف!$J$3:$J$717)</f>
        <v>0</v>
      </c>
      <c r="L286" s="121">
        <f>SUMPRODUCT(($L$3=المنصرف!$E$3:$E$717)*1,('بيان العهد والتسويات'!$C286=المنصرف!$C$3:$C$717)*1,المنصرف!$G$3:$G$717)</f>
        <v>0</v>
      </c>
      <c r="M286" s="122">
        <f>SUMPRODUCT(($L$3=المنصرف!$E$3:$E$717)*1,('بيان العهد والتسويات'!$C286=المنصرف!$C$3:$C$717)*1,المنصرف!$J$3:$J$717)</f>
        <v>0</v>
      </c>
      <c r="N286" s="124">
        <f>SUMPRODUCT(($N$3=المنصرف!$E$3:$E$717)*1,('بيان العهد والتسويات'!$C286=المنصرف!$C$3:$C$717)*1,المنصرف!$G$3:$G$717)</f>
        <v>0</v>
      </c>
      <c r="O286" s="123">
        <f>SUMPRODUCT(($N$3=المنصرف!$E$3:$E$717)*1,('بيان العهد والتسويات'!$C286=المنصرف!$C$3:$C$717)*1,المنصرف!$J$3:$J$717)</f>
        <v>0</v>
      </c>
      <c r="P286" s="121">
        <f>SUMPRODUCT(($P$3=المنصرف!$E$3:$E$717)*1,('بيان العهد والتسويات'!$C286=المنصرف!$C$3:$C$717)*1,المنصرف!$G$3:$G$717)</f>
        <v>0</v>
      </c>
      <c r="Q286" s="122">
        <f>SUMPRODUCT(($P$3=المنصرف!$E$3:$E$717)*1,('بيان العهد والتسويات'!$C286=المنصرف!$C$3:$C$717)*1,المنصرف!$J$3:$J$717)</f>
        <v>0</v>
      </c>
      <c r="R286" s="124">
        <f>SUMPRODUCT(($R$3=المنصرف!$E$3:$E$717)*1,('بيان العهد والتسويات'!$C286=المنصرف!$C$3:$C$717)*1,المنصرف!$G$3:$G$717)</f>
        <v>0</v>
      </c>
      <c r="S286" s="123">
        <f>SUMPRODUCT(($R$3=المنصرف!$E$3:$E$717)*1,('بيان العهد والتسويات'!$C286=المنصرف!$C$3:$C$717)*1,المنصرف!$J$3:$J$717)</f>
        <v>0</v>
      </c>
      <c r="T286" s="121">
        <f>SUMPRODUCT(($T$3=المنصرف!$E$3:$E$717)*1,('بيان العهد والتسويات'!$C286=المنصرف!$C$3:$C$717)*1,المنصرف!$G$3:$G$717)</f>
        <v>0</v>
      </c>
      <c r="U286" s="122">
        <f>SUMPRODUCT(($T$3=المنصرف!$E$3:$E$717)*1,('بيان العهد والتسويات'!$C286=المنصرف!$C$3:$C$717)*1,المنصرف!$J$3:$J$717)</f>
        <v>0</v>
      </c>
      <c r="V286" s="124">
        <f>SUMPRODUCT(($V$3=المنصرف!$E$3:$E$717)*1,('بيان العهد والتسويات'!$C286=المنصرف!$C$3:$C$717)*1,المنصرف!$G$3:$G$717)</f>
        <v>0</v>
      </c>
      <c r="W286" s="123">
        <f>SUMPRODUCT(($V$3=المنصرف!$E$3:$E$717)*1,('بيان العهد والتسويات'!$C286=المنصرف!$C$3:$C$717)*1,المنصرف!$J$3:$J$717)</f>
        <v>0</v>
      </c>
      <c r="X286" s="121">
        <f>SUMPRODUCT(($X$3=المنصرف!$E$3:$E$717)*1,('بيان العهد والتسويات'!$C286=المنصرف!$C$3:$C$717)*1,المنصرف!$G$3:$G$717)</f>
        <v>0</v>
      </c>
      <c r="Y286" s="122">
        <f>SUMPRODUCT(($X$3=المنصرف!$E$3:$E$717)*1,('بيان العهد والتسويات'!$C286=المنصرف!$C$3:$C$717)*1,المنصرف!$J$3:$J$717)</f>
        <v>0</v>
      </c>
      <c r="Z286" s="124">
        <f>SUMPRODUCT(($Z$3=المنصرف!$E$3:$E$717)*1,('بيان العهد والتسويات'!$C286=المنصرف!$C$3:$C$717)*1,المنصرف!$G$3:$G$717)</f>
        <v>0</v>
      </c>
      <c r="AA286" s="123">
        <f>SUMPRODUCT(($Z$3=المنصرف!$E$3:$E$717)*1,('بيان العهد والتسويات'!$C286=المنصرف!$C$3:$C$717)*1,المنصرف!$J$3:$J$717)</f>
        <v>0</v>
      </c>
      <c r="AB286" s="121">
        <f>SUMPRODUCT(($AB$3=المنصرف!$E$3:$E$717)*1,('بيان العهد والتسويات'!$C286=المنصرف!$C$3:$C$717)*1,المنصرف!$G$3:$G$717)</f>
        <v>0</v>
      </c>
      <c r="AC286" s="122">
        <f>SUMPRODUCT(($AB$3=المنصرف!$E$3:$E$717)*1,('بيان العهد والتسويات'!$C286=المنصرف!$C$3:$C$717)*1,المنصرف!$J$3:$J$717)</f>
        <v>0</v>
      </c>
      <c r="AD286" s="124">
        <f>SUMPRODUCT(($AD$3=المنصرف!$E$3:$E$717)*1,('بيان العهد والتسويات'!$C286=المنصرف!$C$3:$C$717)*1,المنصرف!$G$3:$G$717)</f>
        <v>0</v>
      </c>
      <c r="AE286" s="123">
        <f>SUMPRODUCT(($AD$3=المنصرف!$E$3:$E$717)*1,('بيان العهد والتسويات'!$C286=المنصرف!$C$3:$C$717)*1,المنصرف!$J$3:$J$717)</f>
        <v>0</v>
      </c>
      <c r="AF286" s="121">
        <f>SUMPRODUCT(($AF$3=المنصرف!$E$3:$E$717)*1,('بيان العهد والتسويات'!$C286=المنصرف!$C$3:$C$717)*1,المنصرف!$G$3:$G$717)</f>
        <v>0</v>
      </c>
      <c r="AG286" s="122">
        <f>SUMPRODUCT(($AF$3=المنصرف!$E$3:$E$717)*1,('بيان العهد والتسويات'!$C286=المنصرف!$C$3:$C$717)*1,المنصرف!$J$3:$J$717)</f>
        <v>0</v>
      </c>
      <c r="AH286" s="124">
        <f>SUMPRODUCT(($AH$3=المنصرف!$E$3:$E$717)*1,('بيان العهد والتسويات'!$C286=المنصرف!$C$3:$C$717)*1,المنصرف!$G$3:$G$717)</f>
        <v>0</v>
      </c>
      <c r="AI286" s="123">
        <f>SUMPRODUCT(($AH$3=المنصرف!$E$3:$E$717)*1,('بيان العهد والتسويات'!$C286=المنصرف!$C$3:$C$717)*1,المنصرف!$J$3:$J$717)</f>
        <v>0</v>
      </c>
      <c r="AJ286" s="145">
        <f>SUMPRODUCT((AJ$3=المنصرف!$E$3:$E$717)*1,('بيان العهد والتسويات'!$C286=المنصرف!$C$3:$C$717)*1,المنصرف!$G$3:$G$717)</f>
        <v>0</v>
      </c>
      <c r="AK286" s="145">
        <f>SUMPRODUCT((AJ$3=المنصرف!$E$3:$E$717)*1,('بيان العهد والتسويات'!$C286=المنصرف!$C$3:$C$717)*1,المنصرف!$J$3:$J$717)</f>
        <v>0</v>
      </c>
      <c r="AL286" s="161">
        <f>SUMPRODUCT((AL$3=المنصرف!$E$3:$E$717)*1,('بيان العهد والتسويات'!$C286=المنصرف!$C$3:$C$717)*1,المنصرف!$G$3:$G$717)</f>
        <v>0</v>
      </c>
      <c r="AM286" s="161">
        <f>SUMPRODUCT((AL$3=المنصرف!$E$3:$E$717)*1,('بيان العهد والتسويات'!$C286=المنصرف!$C$3:$C$717)*1,المنصرف!$J$3:$J$717)</f>
        <v>0</v>
      </c>
      <c r="AN286" s="160">
        <f>SUMPRODUCT((AN$3=المنصرف!$E$3:$E$717)*1,('بيان العهد والتسويات'!$C286=المنصرف!$C$3:$C$717)*1,المنصرف!$G$3:$G$717)</f>
        <v>0</v>
      </c>
      <c r="AO286" s="160">
        <f>SUMPRODUCT((AN$3=المنصرف!$E$3:$E$717)*1,('بيان العهد والتسويات'!$C286=المنصرف!$C$3:$C$717)*1,المنصرف!$J$3:$J$717)</f>
        <v>0</v>
      </c>
      <c r="AP286" s="160">
        <f>SUMPRODUCT((AP$3=المنصرف!$E$3:$E$717)*1,('بيان العهد والتسويات'!$C286=المنصرف!$C$3:$C$717)*1,المنصرف!$G$3:$G$717)</f>
        <v>0</v>
      </c>
      <c r="AQ286" s="160">
        <f>SUMPRODUCT((AP$3=المنصرف!$E$3:$E$717)*1,('بيان العهد والتسويات'!$C286=المنصرف!$C$3:$C$717)*1,المنصرف!$J$3:$J$717)</f>
        <v>0</v>
      </c>
      <c r="AR286" s="160">
        <f>SUMPRODUCT((AR$3=المنصرف!$E$3:$E$717)*1,('بيان العهد والتسويات'!$C286=المنصرف!$C$3:$C$717)*1,المنصرف!$G$3:$G$717)</f>
        <v>0</v>
      </c>
      <c r="AS286" s="160">
        <f>SUMPRODUCT((AR$3=المنصرف!$E$3:$E$717)*1,('بيان العهد والتسويات'!$C286=المنصرف!$C$3:$C$717)*1,المنصرف!$J$3:$J$717)</f>
        <v>0</v>
      </c>
      <c r="AT286" s="160">
        <f>SUMPRODUCT((AT$3=المنصرف!$E$3:$E$717)*1,('بيان العهد والتسويات'!$C286=المنصرف!$C$3:$C$717)*1,المنصرف!$G$3:$G$717)</f>
        <v>0</v>
      </c>
      <c r="AU286" s="160">
        <f>SUMPRODUCT((AT$3=المنصرف!$E$3:$E$717)*1,('بيان العهد والتسويات'!$C286=المنصرف!$C$3:$C$717)*1,المنصرف!$J$3:$J$717)</f>
        <v>0</v>
      </c>
      <c r="AV286" s="160">
        <f>SUMPRODUCT((AV$3=المنصرف!$E$3:$E$717)*1,('بيان العهد والتسويات'!$C286=المنصرف!$C$3:$C$717)*1,المنصرف!$G$3:$G$717)</f>
        <v>0</v>
      </c>
      <c r="AW286" s="160">
        <f>SUMPRODUCT((AV$3=المنصرف!$E$3:$E$717)*1,('بيان العهد والتسويات'!$C286=المنصرف!$C$3:$C$717)*1,المنصرف!$J$3:$J$717)</f>
        <v>0</v>
      </c>
      <c r="AX286" s="160">
        <f>SUMPRODUCT((AX$3=المنصرف!$E$3:$E$717)*1,('بيان العهد والتسويات'!$C286=المنصرف!$C$3:$C$717)*1,المنصرف!$G$3:$G$717)</f>
        <v>0</v>
      </c>
      <c r="AY286" s="160">
        <f>SUMPRODUCT((AX$3=المنصرف!$E$3:$E$717)*1,('بيان العهد والتسويات'!$C286=المنصرف!$C$3:$C$717)*1,المنصرف!$J$3:$J$717)</f>
        <v>0</v>
      </c>
      <c r="AZ286" s="160">
        <f>SUMPRODUCT((AZ$3=المنصرف!$E$3:$E$717)*1,('بيان العهد والتسويات'!$C286=المنصرف!$C$3:$C$717)*1,المنصرف!$G$3:$G$717)</f>
        <v>0</v>
      </c>
      <c r="BA286" s="160">
        <f>SUMPRODUCT((AZ$3=المنصرف!$E$3:$E$717)*1,('بيان العهد والتسويات'!$C286=المنصرف!$C$3:$C$717)*1,المنصرف!$J$3:$J$717)</f>
        <v>0</v>
      </c>
      <c r="BB286" s="160">
        <f>SUMPRODUCT((BB$3=المنصرف!$E$3:$E$717)*1,('بيان العهد والتسويات'!$C286=المنصرف!$C$3:$C$717)*1,المنصرف!$G$3:$G$717)</f>
        <v>0</v>
      </c>
      <c r="BC286" s="160">
        <f>SUMPRODUCT((BB$3=المنصرف!$E$3:$E$717)*1,('بيان العهد والتسويات'!$C286=المنصرف!$C$3:$C$717)*1,المنصرف!$J$3:$J$717)</f>
        <v>0</v>
      </c>
      <c r="BD286" s="160">
        <f>SUMPRODUCT((BD$3=المنصرف!$E$3:$E$717)*1,('بيان العهد والتسويات'!$C286=المنصرف!$C$3:$C$717)*1,المنصرف!$G$3:$G$717)</f>
        <v>0</v>
      </c>
      <c r="BE286" s="160">
        <f>SUMPRODUCT((BD$3=المنصرف!$E$3:$E$717)*1,('بيان العهد والتسويات'!$C286=المنصرف!$C$3:$C$717)*1,المنصرف!$J$3:$J$717)</f>
        <v>0</v>
      </c>
      <c r="BF286" s="160">
        <f>SUMPRODUCT((BF$3=المنصرف!$E$3:$E$717)*1,('بيان العهد والتسويات'!$C286=المنصرف!$C$3:$C$717)*1,المنصرف!$G$3:$G$717)</f>
        <v>0</v>
      </c>
      <c r="BG286" s="160">
        <f>SUMPRODUCT((BF$3=المنصرف!$E$3:$E$717)*1,('بيان العهد والتسويات'!$C286=المنصرف!$C$3:$C$717)*1,المنصرف!$J$3:$J$717)</f>
        <v>0</v>
      </c>
      <c r="BH286" s="160">
        <f>SUMPRODUCT((BH$3=المنصرف!$E$3:$E$717)*1,('بيان العهد والتسويات'!$C286=المنصرف!$C$3:$C$717)*1,المنصرف!$G$3:$G$717)</f>
        <v>0</v>
      </c>
      <c r="BI286" s="160">
        <f>SUMPRODUCT((BH$3=المنصرف!$E$3:$E$717)*1,('بيان العهد والتسويات'!$C286=المنصرف!$C$3:$C$717)*1,المنصرف!$J$3:$J$717)</f>
        <v>0</v>
      </c>
      <c r="BJ286" s="160">
        <f>SUMPRODUCT((BJ$3=المنصرف!$E$3:$E$717)*1,('بيان العهد والتسويات'!$C286=المنصرف!$C$3:$C$717)*1,المنصرف!$G$3:$G$717)</f>
        <v>0</v>
      </c>
      <c r="BK286" s="160">
        <f>SUMPRODUCT((BJ$3=المنصرف!$E$3:$E$717)*1,('بيان العهد والتسويات'!$C286=المنصرف!$C$3:$C$717)*1,المنصرف!$J$3:$J$717)</f>
        <v>0</v>
      </c>
      <c r="BL286" s="160">
        <f>SUMPRODUCT((BL$3=المنصرف!$E$3:$E$717)*1,('بيان العهد والتسويات'!$C286=المنصرف!$C$3:$C$717)*1,المنصرف!$G$3:$G$717)</f>
        <v>0</v>
      </c>
      <c r="BM286" s="160">
        <f>SUMPRODUCT((BL$3=المنصرف!$E$3:$E$717)*1,('بيان العهد والتسويات'!$C286=المنصرف!$C$3:$C$717)*1,المنصرف!$J$3:$J$717)</f>
        <v>0</v>
      </c>
      <c r="BN286" s="160">
        <f>SUMPRODUCT((BN$3=المنصرف!$E$3:$E$717)*1,('بيان العهد والتسويات'!$C286=المنصرف!$C$3:$C$717)*1,المنصرف!$G$3:$G$717)</f>
        <v>0</v>
      </c>
      <c r="BO286" s="160">
        <f>SUMPRODUCT((BN$3=المنصرف!$E$3:$E$717)*1,('بيان العهد والتسويات'!$C286=المنصرف!$C$3:$C$717)*1,المنصرف!$J$3:$J$717)</f>
        <v>0</v>
      </c>
      <c r="BP286" s="160">
        <f>SUMPRODUCT((BP$3=المنصرف!$E$3:$E$717)*1,('بيان العهد والتسويات'!$C286=المنصرف!$C$3:$C$717)*1,المنصرف!$G$3:$G$717)</f>
        <v>0</v>
      </c>
      <c r="BQ286" s="160">
        <f>SUMPRODUCT((BP$3=المنصرف!$E$3:$E$717)*1,('بيان العهد والتسويات'!$C286=المنصرف!$C$3:$C$717)*1,المنصرف!$J$3:$J$717)</f>
        <v>0</v>
      </c>
      <c r="BR286" s="160">
        <f>SUMPRODUCT((BR$3=المنصرف!$E$3:$E$717)*1,('بيان العهد والتسويات'!$C286=المنصرف!$C$3:$C$717)*1,المنصرف!$G$3:$G$717)</f>
        <v>0</v>
      </c>
      <c r="BS286" s="160">
        <f>SUMPRODUCT((BR$3=المنصرف!$E$3:$E$717)*1,('بيان العهد والتسويات'!$C286=المنصرف!$C$3:$C$717)*1,المنصرف!$J$3:$J$717)</f>
        <v>0</v>
      </c>
      <c r="BT286" s="160">
        <f>SUMPRODUCT((BT$3=المنصرف!$E$3:$E$717)*1,('بيان العهد والتسويات'!$C286=المنصرف!$C$3:$C$717)*1,المنصرف!$G$3:$G$717)</f>
        <v>0</v>
      </c>
      <c r="BU286" s="160">
        <f>SUMPRODUCT((BT$3=المنصرف!$E$3:$E$717)*1,('بيان العهد والتسويات'!$C286=المنصرف!$C$3:$C$717)*1,المنصرف!$J$3:$J$717)</f>
        <v>0</v>
      </c>
      <c r="BV286" s="160">
        <f>SUMPRODUCT((BV$3=المنصرف!$E$3:$E$717)*1,('بيان العهد والتسويات'!$C286=المنصرف!$C$3:$C$717)*1,المنصرف!$G$3:$G$717)</f>
        <v>0</v>
      </c>
      <c r="BW286" s="160">
        <f>SUMPRODUCT((BV$3=المنصرف!$E$3:$E$717)*1,('بيان العهد والتسويات'!$C286=المنصرف!$C$3:$C$717)*1,المنصرف!$J$3:$J$717)</f>
        <v>0</v>
      </c>
      <c r="BX286" s="160">
        <f>SUMPRODUCT((BX$3=المنصرف!$E$3:$E$717)*1,('بيان العهد والتسويات'!$C286=المنصرف!$C$3:$C$717)*1,المنصرف!$G$3:$G$717)</f>
        <v>0</v>
      </c>
      <c r="BY286" s="160">
        <f>SUMPRODUCT((BX$3=المنصرف!$E$3:$E$717)*1,('بيان العهد والتسويات'!$C286=المنصرف!$C$3:$C$717)*1,المنصرف!$J$3:$J$717)</f>
        <v>0</v>
      </c>
      <c r="BZ286" s="160">
        <f>SUMPRODUCT((BZ$3=المنصرف!$E$3:$E$717)*1,('بيان العهد والتسويات'!$C286=المنصرف!$C$3:$C$717)*1,المنصرف!$G$3:$G$717)</f>
        <v>0</v>
      </c>
      <c r="CA286" s="160">
        <f>SUMPRODUCT((BZ$3=المنصرف!$E$3:$E$717)*1,('بيان العهد والتسويات'!$C286=المنصرف!$C$3:$C$717)*1,المنصرف!$J$3:$J$717)</f>
        <v>0</v>
      </c>
      <c r="CB286" s="160">
        <f>SUMPRODUCT((CB$3=المنصرف!$E$3:$E$717)*1,('بيان العهد والتسويات'!$C286=المنصرف!$C$3:$C$717)*1,المنصرف!$G$3:$G$717)</f>
        <v>0</v>
      </c>
      <c r="CC286" s="160">
        <f>SUMPRODUCT((CB$3=المنصرف!$E$3:$E$717)*1,('بيان العهد والتسويات'!$C286=المنصرف!$C$3:$C$717)*1,المنصرف!$J$3:$J$717)</f>
        <v>0</v>
      </c>
      <c r="CD286" s="160">
        <f>SUMPRODUCT((CD$3=المنصرف!$E$3:$E$717)*1,('بيان العهد والتسويات'!$C286=المنصرف!$C$3:$C$717)*1,المنصرف!$G$3:$G$717)</f>
        <v>0</v>
      </c>
      <c r="CE286" s="160">
        <f>SUMPRODUCT((CD$3=المنصرف!$E$3:$E$717)*1,('بيان العهد والتسويات'!$C286=المنصرف!$C$3:$C$717)*1,المنصرف!$J$3:$J$717)</f>
        <v>0</v>
      </c>
      <c r="CF286" s="160">
        <f>SUMPRODUCT((CF$3=المنصرف!$E$3:$E$717)*1,('بيان العهد والتسويات'!$C286=المنصرف!$C$3:$C$717)*1,المنصرف!$G$3:$G$717)</f>
        <v>0</v>
      </c>
      <c r="CG286" s="160">
        <f>SUMPRODUCT((CF$3=المنصرف!$E$3:$E$717)*1,('بيان العهد والتسويات'!$C286=المنصرف!$C$3:$C$717)*1,المنصرف!$J$3:$J$717)</f>
        <v>0</v>
      </c>
      <c r="CH286" s="160">
        <f>SUMPRODUCT((CH$3=المنصرف!$E$3:$E$717)*1,('بيان العهد والتسويات'!$C286=المنصرف!$C$3:$C$717)*1,المنصرف!$G$3:$G$717)</f>
        <v>0</v>
      </c>
      <c r="CI286" s="160">
        <f>SUMPRODUCT((CH$3=المنصرف!$E$3:$E$717)*1,('بيان العهد والتسويات'!$C286=المنصرف!$C$3:$C$717)*1,المنصرف!$J$3:$J$717)</f>
        <v>0</v>
      </c>
      <c r="CJ286" s="160">
        <f>SUMPRODUCT((CJ$3=المنصرف!$E$3:$E$717)*1,('بيان العهد والتسويات'!$C286=المنصرف!$C$3:$C$717)*1,المنصرف!$G$3:$G$717)</f>
        <v>0</v>
      </c>
      <c r="CK286" s="160">
        <f>SUMPRODUCT((CJ$3=المنصرف!$E$3:$E$717)*1,('بيان العهد والتسويات'!$C286=المنصرف!$C$3:$C$717)*1,المنصرف!$J$3:$J$717)</f>
        <v>0</v>
      </c>
      <c r="CL286" s="160">
        <f>SUMPRODUCT((CL$3=المنصرف!$E$3:$E$717)*1,('بيان العهد والتسويات'!$C286=المنصرف!$C$3:$C$717)*1,المنصرف!$G$3:$G$717)</f>
        <v>0</v>
      </c>
      <c r="CM286" s="160">
        <f>SUMPRODUCT((CL$3=المنصرف!$E$3:$E$717)*1,('بيان العهد والتسويات'!$C286=المنصرف!$C$3:$C$717)*1,المنصرف!$J$3:$J$717)</f>
        <v>0</v>
      </c>
      <c r="CN286" s="160">
        <f>SUMPRODUCT((CN$3=المنصرف!$E$3:$E$717)*1,('بيان العهد والتسويات'!$C286=المنصرف!$C$3:$C$717)*1,المنصرف!$G$3:$G$717)</f>
        <v>0</v>
      </c>
      <c r="CO286" s="160">
        <f>SUMPRODUCT((CN$3=المنصرف!$E$3:$E$717)*1,('بيان العهد والتسويات'!$C286=المنصرف!$C$3:$C$717)*1,المنصرف!$J$3:$J$717)</f>
        <v>0</v>
      </c>
      <c r="CP286" s="160">
        <f>SUMPRODUCT((CP$3=المنصرف!$E$3:$E$717)*1,('بيان العهد والتسويات'!$C286=المنصرف!$C$3:$C$717)*1,المنصرف!$G$3:$G$717)</f>
        <v>0</v>
      </c>
      <c r="CQ286" s="160">
        <f>SUMPRODUCT((CP$3=المنصرف!$E$3:$E$717)*1,('بيان العهد والتسويات'!$C286=المنصرف!$C$3:$C$717)*1,المنصرف!$J$3:$J$717)</f>
        <v>0</v>
      </c>
      <c r="CR286" s="160">
        <f>SUMPRODUCT((CR$3=المنصرف!$E$3:$E$717)*1,('بيان العهد والتسويات'!$C286=المنصرف!$C$3:$C$717)*1,المنصرف!$G$3:$G$717)</f>
        <v>0</v>
      </c>
      <c r="CS286" s="160">
        <f>SUMPRODUCT((CR$3=المنصرف!$E$3:$E$717)*1,('بيان العهد والتسويات'!$C286=المنصرف!$C$3:$C$717)*1,المنصرف!$J$3:$J$717)</f>
        <v>0</v>
      </c>
      <c r="CT286" s="160">
        <f>SUMPRODUCT((CT$3=المنصرف!$E$3:$E$717)*1,('بيان العهد والتسويات'!$C286=المنصرف!$C$3:$C$717)*1,المنصرف!$G$3:$G$717)</f>
        <v>0</v>
      </c>
      <c r="CU286" s="160">
        <f>SUMPRODUCT((CT$3=المنصرف!$E$3:$E$717)*1,('بيان العهد والتسويات'!$C286=المنصرف!$C$3:$C$717)*1,المنصرف!$J$3:$J$717)</f>
        <v>0</v>
      </c>
      <c r="CV286" s="160">
        <f>SUMPRODUCT((CV$3=المنصرف!$E$3:$E$717)*1,('بيان العهد والتسويات'!$C286=المنصرف!$C$3:$C$717)*1,المنصرف!$G$3:$G$717)</f>
        <v>0</v>
      </c>
      <c r="CW286" s="160">
        <f>SUMPRODUCT((CV$3=المنصرف!$E$3:$E$717)*1,('بيان العهد والتسويات'!$C286=المنصرف!$C$3:$C$717)*1,المنصرف!$J$3:$J$717)</f>
        <v>0</v>
      </c>
      <c r="CX286" s="160">
        <f>SUMPRODUCT((CX$3=المنصرف!$E$3:$E$717)*1,('بيان العهد والتسويات'!$C286=المنصرف!$C$3:$C$717)*1,المنصرف!$G$3:$G$717)</f>
        <v>0</v>
      </c>
      <c r="CY286" s="160">
        <f>SUMPRODUCT((CX$3=المنصرف!$E$3:$E$717)*1,('بيان العهد والتسويات'!$C286=المنصرف!$C$3:$C$717)*1,المنصرف!$J$3:$J$717)</f>
        <v>0</v>
      </c>
      <c r="CZ286" s="160">
        <f>SUMPRODUCT((CZ$3=المنصرف!$E$3:$E$717)*1,('بيان العهد والتسويات'!$C286=المنصرف!$C$3:$C$717)*1,المنصرف!$G$3:$G$717)</f>
        <v>0</v>
      </c>
      <c r="DA286" s="160">
        <f>SUMPRODUCT((CZ$3=المنصرف!$E$3:$E$717)*1,('بيان العهد والتسويات'!$C286=المنصرف!$C$3:$C$717)*1,المنصرف!$J$3:$J$717)</f>
        <v>0</v>
      </c>
    </row>
    <row r="287" spans="3:105" ht="20.25" x14ac:dyDescent="0.15">
      <c r="C287" s="134">
        <v>46119</v>
      </c>
      <c r="D287" s="121">
        <f>SUMPRODUCT(($D$3=المنصرف!$E$3:$E$717)*1,('بيان العهد والتسويات'!$C287=المنصرف!$C$3:$C$717)*1,المنصرف!$G$3:$G$717)</f>
        <v>0</v>
      </c>
      <c r="E287" s="122">
        <f>SUMPRODUCT(($D$3=المنصرف!$E$3:$E$717)*1,('بيان العهد والتسويات'!$C287=المنصرف!$C$3:$C$717)*1,المنصرف!$J$3:$J$717)</f>
        <v>0</v>
      </c>
      <c r="F287" s="124">
        <f>SUMPRODUCT(($F$3=المنصرف!$E$3:$E$717)*1,('بيان العهد والتسويات'!$C287=المنصرف!$C$3:$C$717)*1,المنصرف!$G$3:$G$717)</f>
        <v>0</v>
      </c>
      <c r="G287" s="123">
        <f>SUMPRODUCT(($F$3=المنصرف!$E$3:$E$717)*1,('بيان العهد والتسويات'!$C287=المنصرف!$C$3:$C$717)*1,المنصرف!$J$3:$J$717)</f>
        <v>0</v>
      </c>
      <c r="H287" s="121">
        <f>SUMPRODUCT(($H$3=المنصرف!$E$3:$E$717)*1,('بيان العهد والتسويات'!$C287=المنصرف!$C$3:$C$717)*1,المنصرف!$G$3:$G$717)</f>
        <v>0</v>
      </c>
      <c r="I287" s="122">
        <f>SUMPRODUCT(($H$3=المنصرف!$E$3:$E$717)*1,('بيان العهد والتسويات'!$C287=المنصرف!$C$3:$C$717)*1,المنصرف!$J$3:$J$717)</f>
        <v>0</v>
      </c>
      <c r="J287" s="124">
        <f>SUMPRODUCT(($J$3=المنصرف!$E$3:$E$717)*1,('بيان العهد والتسويات'!$C287=المنصرف!$C$3:$C$717)*1,المنصرف!$G$3:$G$717)</f>
        <v>0</v>
      </c>
      <c r="K287" s="123">
        <f>SUMPRODUCT(($J$3=المنصرف!$E$3:$E$717)*1,('بيان العهد والتسويات'!$C287=المنصرف!$C$3:$C$717)*1,المنصرف!$J$3:$J$717)</f>
        <v>0</v>
      </c>
      <c r="L287" s="121">
        <f>SUMPRODUCT(($L$3=المنصرف!$E$3:$E$717)*1,('بيان العهد والتسويات'!$C287=المنصرف!$C$3:$C$717)*1,المنصرف!$G$3:$G$717)</f>
        <v>0</v>
      </c>
      <c r="M287" s="122">
        <f>SUMPRODUCT(($L$3=المنصرف!$E$3:$E$717)*1,('بيان العهد والتسويات'!$C287=المنصرف!$C$3:$C$717)*1,المنصرف!$J$3:$J$717)</f>
        <v>0</v>
      </c>
      <c r="N287" s="124">
        <f>SUMPRODUCT(($N$3=المنصرف!$E$3:$E$717)*1,('بيان العهد والتسويات'!$C287=المنصرف!$C$3:$C$717)*1,المنصرف!$G$3:$G$717)</f>
        <v>0</v>
      </c>
      <c r="O287" s="123">
        <f>SUMPRODUCT(($N$3=المنصرف!$E$3:$E$717)*1,('بيان العهد والتسويات'!$C287=المنصرف!$C$3:$C$717)*1,المنصرف!$J$3:$J$717)</f>
        <v>0</v>
      </c>
      <c r="P287" s="121">
        <f>SUMPRODUCT(($P$3=المنصرف!$E$3:$E$717)*1,('بيان العهد والتسويات'!$C287=المنصرف!$C$3:$C$717)*1,المنصرف!$G$3:$G$717)</f>
        <v>0</v>
      </c>
      <c r="Q287" s="122">
        <f>SUMPRODUCT(($P$3=المنصرف!$E$3:$E$717)*1,('بيان العهد والتسويات'!$C287=المنصرف!$C$3:$C$717)*1,المنصرف!$J$3:$J$717)</f>
        <v>0</v>
      </c>
      <c r="R287" s="124">
        <f>SUMPRODUCT(($R$3=المنصرف!$E$3:$E$717)*1,('بيان العهد والتسويات'!$C287=المنصرف!$C$3:$C$717)*1,المنصرف!$G$3:$G$717)</f>
        <v>0</v>
      </c>
      <c r="S287" s="123">
        <f>SUMPRODUCT(($R$3=المنصرف!$E$3:$E$717)*1,('بيان العهد والتسويات'!$C287=المنصرف!$C$3:$C$717)*1,المنصرف!$J$3:$J$717)</f>
        <v>0</v>
      </c>
      <c r="T287" s="121">
        <f>SUMPRODUCT(($T$3=المنصرف!$E$3:$E$717)*1,('بيان العهد والتسويات'!$C287=المنصرف!$C$3:$C$717)*1,المنصرف!$G$3:$G$717)</f>
        <v>0</v>
      </c>
      <c r="U287" s="122">
        <f>SUMPRODUCT(($T$3=المنصرف!$E$3:$E$717)*1,('بيان العهد والتسويات'!$C287=المنصرف!$C$3:$C$717)*1,المنصرف!$J$3:$J$717)</f>
        <v>0</v>
      </c>
      <c r="V287" s="124">
        <f>SUMPRODUCT(($V$3=المنصرف!$E$3:$E$717)*1,('بيان العهد والتسويات'!$C287=المنصرف!$C$3:$C$717)*1,المنصرف!$G$3:$G$717)</f>
        <v>0</v>
      </c>
      <c r="W287" s="123">
        <f>SUMPRODUCT(($V$3=المنصرف!$E$3:$E$717)*1,('بيان العهد والتسويات'!$C287=المنصرف!$C$3:$C$717)*1,المنصرف!$J$3:$J$717)</f>
        <v>0</v>
      </c>
      <c r="X287" s="121">
        <f>SUMPRODUCT(($X$3=المنصرف!$E$3:$E$717)*1,('بيان العهد والتسويات'!$C287=المنصرف!$C$3:$C$717)*1,المنصرف!$G$3:$G$717)</f>
        <v>0</v>
      </c>
      <c r="Y287" s="122">
        <f>SUMPRODUCT(($X$3=المنصرف!$E$3:$E$717)*1,('بيان العهد والتسويات'!$C287=المنصرف!$C$3:$C$717)*1,المنصرف!$J$3:$J$717)</f>
        <v>0</v>
      </c>
      <c r="Z287" s="124">
        <f>SUMPRODUCT(($Z$3=المنصرف!$E$3:$E$717)*1,('بيان العهد والتسويات'!$C287=المنصرف!$C$3:$C$717)*1,المنصرف!$G$3:$G$717)</f>
        <v>0</v>
      </c>
      <c r="AA287" s="123">
        <f>SUMPRODUCT(($Z$3=المنصرف!$E$3:$E$717)*1,('بيان العهد والتسويات'!$C287=المنصرف!$C$3:$C$717)*1,المنصرف!$J$3:$J$717)</f>
        <v>0</v>
      </c>
      <c r="AB287" s="121">
        <f>SUMPRODUCT(($AB$3=المنصرف!$E$3:$E$717)*1,('بيان العهد والتسويات'!$C287=المنصرف!$C$3:$C$717)*1,المنصرف!$G$3:$G$717)</f>
        <v>0</v>
      </c>
      <c r="AC287" s="122">
        <f>SUMPRODUCT(($AB$3=المنصرف!$E$3:$E$717)*1,('بيان العهد والتسويات'!$C287=المنصرف!$C$3:$C$717)*1,المنصرف!$J$3:$J$717)</f>
        <v>0</v>
      </c>
      <c r="AD287" s="124">
        <f>SUMPRODUCT(($AD$3=المنصرف!$E$3:$E$717)*1,('بيان العهد والتسويات'!$C287=المنصرف!$C$3:$C$717)*1,المنصرف!$G$3:$G$717)</f>
        <v>0</v>
      </c>
      <c r="AE287" s="123">
        <f>SUMPRODUCT(($AD$3=المنصرف!$E$3:$E$717)*1,('بيان العهد والتسويات'!$C287=المنصرف!$C$3:$C$717)*1,المنصرف!$J$3:$J$717)</f>
        <v>0</v>
      </c>
      <c r="AF287" s="121">
        <f>SUMPRODUCT(($AF$3=المنصرف!$E$3:$E$717)*1,('بيان العهد والتسويات'!$C287=المنصرف!$C$3:$C$717)*1,المنصرف!$G$3:$G$717)</f>
        <v>0</v>
      </c>
      <c r="AG287" s="122">
        <f>SUMPRODUCT(($AF$3=المنصرف!$E$3:$E$717)*1,('بيان العهد والتسويات'!$C287=المنصرف!$C$3:$C$717)*1,المنصرف!$J$3:$J$717)</f>
        <v>0</v>
      </c>
      <c r="AH287" s="124">
        <f>SUMPRODUCT(($AH$3=المنصرف!$E$3:$E$717)*1,('بيان العهد والتسويات'!$C287=المنصرف!$C$3:$C$717)*1,المنصرف!$G$3:$G$717)</f>
        <v>0</v>
      </c>
      <c r="AI287" s="123">
        <f>SUMPRODUCT(($AH$3=المنصرف!$E$3:$E$717)*1,('بيان العهد والتسويات'!$C287=المنصرف!$C$3:$C$717)*1,المنصرف!$J$3:$J$717)</f>
        <v>0</v>
      </c>
      <c r="AJ287" s="145">
        <f>SUMPRODUCT((AJ$3=المنصرف!$E$3:$E$717)*1,('بيان العهد والتسويات'!$C287=المنصرف!$C$3:$C$717)*1,المنصرف!$G$3:$G$717)</f>
        <v>0</v>
      </c>
      <c r="AK287" s="145">
        <f>SUMPRODUCT((AJ$3=المنصرف!$E$3:$E$717)*1,('بيان العهد والتسويات'!$C287=المنصرف!$C$3:$C$717)*1,المنصرف!$J$3:$J$717)</f>
        <v>0</v>
      </c>
      <c r="AL287" s="161">
        <f>SUMPRODUCT((AL$3=المنصرف!$E$3:$E$717)*1,('بيان العهد والتسويات'!$C287=المنصرف!$C$3:$C$717)*1,المنصرف!$G$3:$G$717)</f>
        <v>0</v>
      </c>
      <c r="AM287" s="161">
        <f>SUMPRODUCT((AL$3=المنصرف!$E$3:$E$717)*1,('بيان العهد والتسويات'!$C287=المنصرف!$C$3:$C$717)*1,المنصرف!$J$3:$J$717)</f>
        <v>0</v>
      </c>
      <c r="AN287" s="160">
        <f>SUMPRODUCT((AN$3=المنصرف!$E$3:$E$717)*1,('بيان العهد والتسويات'!$C287=المنصرف!$C$3:$C$717)*1,المنصرف!$G$3:$G$717)</f>
        <v>0</v>
      </c>
      <c r="AO287" s="160">
        <f>SUMPRODUCT((AN$3=المنصرف!$E$3:$E$717)*1,('بيان العهد والتسويات'!$C287=المنصرف!$C$3:$C$717)*1,المنصرف!$J$3:$J$717)</f>
        <v>0</v>
      </c>
      <c r="AP287" s="160">
        <f>SUMPRODUCT((AP$3=المنصرف!$E$3:$E$717)*1,('بيان العهد والتسويات'!$C287=المنصرف!$C$3:$C$717)*1,المنصرف!$G$3:$G$717)</f>
        <v>0</v>
      </c>
      <c r="AQ287" s="160">
        <f>SUMPRODUCT((AP$3=المنصرف!$E$3:$E$717)*1,('بيان العهد والتسويات'!$C287=المنصرف!$C$3:$C$717)*1,المنصرف!$J$3:$J$717)</f>
        <v>0</v>
      </c>
      <c r="AR287" s="160">
        <f>SUMPRODUCT((AR$3=المنصرف!$E$3:$E$717)*1,('بيان العهد والتسويات'!$C287=المنصرف!$C$3:$C$717)*1,المنصرف!$G$3:$G$717)</f>
        <v>0</v>
      </c>
      <c r="AS287" s="160">
        <f>SUMPRODUCT((AR$3=المنصرف!$E$3:$E$717)*1,('بيان العهد والتسويات'!$C287=المنصرف!$C$3:$C$717)*1,المنصرف!$J$3:$J$717)</f>
        <v>0</v>
      </c>
      <c r="AT287" s="160">
        <f>SUMPRODUCT((AT$3=المنصرف!$E$3:$E$717)*1,('بيان العهد والتسويات'!$C287=المنصرف!$C$3:$C$717)*1,المنصرف!$G$3:$G$717)</f>
        <v>0</v>
      </c>
      <c r="AU287" s="160">
        <f>SUMPRODUCT((AT$3=المنصرف!$E$3:$E$717)*1,('بيان العهد والتسويات'!$C287=المنصرف!$C$3:$C$717)*1,المنصرف!$J$3:$J$717)</f>
        <v>0</v>
      </c>
      <c r="AV287" s="160">
        <f>SUMPRODUCT((AV$3=المنصرف!$E$3:$E$717)*1,('بيان العهد والتسويات'!$C287=المنصرف!$C$3:$C$717)*1,المنصرف!$G$3:$G$717)</f>
        <v>0</v>
      </c>
      <c r="AW287" s="160">
        <f>SUMPRODUCT((AV$3=المنصرف!$E$3:$E$717)*1,('بيان العهد والتسويات'!$C287=المنصرف!$C$3:$C$717)*1,المنصرف!$J$3:$J$717)</f>
        <v>0</v>
      </c>
      <c r="AX287" s="160">
        <f>SUMPRODUCT((AX$3=المنصرف!$E$3:$E$717)*1,('بيان العهد والتسويات'!$C287=المنصرف!$C$3:$C$717)*1,المنصرف!$G$3:$G$717)</f>
        <v>0</v>
      </c>
      <c r="AY287" s="160">
        <f>SUMPRODUCT((AX$3=المنصرف!$E$3:$E$717)*1,('بيان العهد والتسويات'!$C287=المنصرف!$C$3:$C$717)*1,المنصرف!$J$3:$J$717)</f>
        <v>0</v>
      </c>
      <c r="AZ287" s="160">
        <f>SUMPRODUCT((AZ$3=المنصرف!$E$3:$E$717)*1,('بيان العهد والتسويات'!$C287=المنصرف!$C$3:$C$717)*1,المنصرف!$G$3:$G$717)</f>
        <v>0</v>
      </c>
      <c r="BA287" s="160">
        <f>SUMPRODUCT((AZ$3=المنصرف!$E$3:$E$717)*1,('بيان العهد والتسويات'!$C287=المنصرف!$C$3:$C$717)*1,المنصرف!$J$3:$J$717)</f>
        <v>0</v>
      </c>
      <c r="BB287" s="160">
        <f>SUMPRODUCT((BB$3=المنصرف!$E$3:$E$717)*1,('بيان العهد والتسويات'!$C287=المنصرف!$C$3:$C$717)*1,المنصرف!$G$3:$G$717)</f>
        <v>0</v>
      </c>
      <c r="BC287" s="160">
        <f>SUMPRODUCT((BB$3=المنصرف!$E$3:$E$717)*1,('بيان العهد والتسويات'!$C287=المنصرف!$C$3:$C$717)*1,المنصرف!$J$3:$J$717)</f>
        <v>0</v>
      </c>
      <c r="BD287" s="160">
        <f>SUMPRODUCT((BD$3=المنصرف!$E$3:$E$717)*1,('بيان العهد والتسويات'!$C287=المنصرف!$C$3:$C$717)*1,المنصرف!$G$3:$G$717)</f>
        <v>0</v>
      </c>
      <c r="BE287" s="160">
        <f>SUMPRODUCT((BD$3=المنصرف!$E$3:$E$717)*1,('بيان العهد والتسويات'!$C287=المنصرف!$C$3:$C$717)*1,المنصرف!$J$3:$J$717)</f>
        <v>0</v>
      </c>
      <c r="BF287" s="160">
        <f>SUMPRODUCT((BF$3=المنصرف!$E$3:$E$717)*1,('بيان العهد والتسويات'!$C287=المنصرف!$C$3:$C$717)*1,المنصرف!$G$3:$G$717)</f>
        <v>0</v>
      </c>
      <c r="BG287" s="160">
        <f>SUMPRODUCT((BF$3=المنصرف!$E$3:$E$717)*1,('بيان العهد والتسويات'!$C287=المنصرف!$C$3:$C$717)*1,المنصرف!$J$3:$J$717)</f>
        <v>0</v>
      </c>
      <c r="BH287" s="160">
        <f>SUMPRODUCT((BH$3=المنصرف!$E$3:$E$717)*1,('بيان العهد والتسويات'!$C287=المنصرف!$C$3:$C$717)*1,المنصرف!$G$3:$G$717)</f>
        <v>0</v>
      </c>
      <c r="BI287" s="160">
        <f>SUMPRODUCT((BH$3=المنصرف!$E$3:$E$717)*1,('بيان العهد والتسويات'!$C287=المنصرف!$C$3:$C$717)*1,المنصرف!$J$3:$J$717)</f>
        <v>0</v>
      </c>
      <c r="BJ287" s="160">
        <f>SUMPRODUCT((BJ$3=المنصرف!$E$3:$E$717)*1,('بيان العهد والتسويات'!$C287=المنصرف!$C$3:$C$717)*1,المنصرف!$G$3:$G$717)</f>
        <v>0</v>
      </c>
      <c r="BK287" s="160">
        <f>SUMPRODUCT((BJ$3=المنصرف!$E$3:$E$717)*1,('بيان العهد والتسويات'!$C287=المنصرف!$C$3:$C$717)*1,المنصرف!$J$3:$J$717)</f>
        <v>0</v>
      </c>
      <c r="BL287" s="160">
        <f>SUMPRODUCT((BL$3=المنصرف!$E$3:$E$717)*1,('بيان العهد والتسويات'!$C287=المنصرف!$C$3:$C$717)*1,المنصرف!$G$3:$G$717)</f>
        <v>0</v>
      </c>
      <c r="BM287" s="160">
        <f>SUMPRODUCT((BL$3=المنصرف!$E$3:$E$717)*1,('بيان العهد والتسويات'!$C287=المنصرف!$C$3:$C$717)*1,المنصرف!$J$3:$J$717)</f>
        <v>0</v>
      </c>
      <c r="BN287" s="160">
        <f>SUMPRODUCT((BN$3=المنصرف!$E$3:$E$717)*1,('بيان العهد والتسويات'!$C287=المنصرف!$C$3:$C$717)*1,المنصرف!$G$3:$G$717)</f>
        <v>0</v>
      </c>
      <c r="BO287" s="160">
        <f>SUMPRODUCT((BN$3=المنصرف!$E$3:$E$717)*1,('بيان العهد والتسويات'!$C287=المنصرف!$C$3:$C$717)*1,المنصرف!$J$3:$J$717)</f>
        <v>0</v>
      </c>
      <c r="BP287" s="160">
        <f>SUMPRODUCT((BP$3=المنصرف!$E$3:$E$717)*1,('بيان العهد والتسويات'!$C287=المنصرف!$C$3:$C$717)*1,المنصرف!$G$3:$G$717)</f>
        <v>0</v>
      </c>
      <c r="BQ287" s="160">
        <f>SUMPRODUCT((BP$3=المنصرف!$E$3:$E$717)*1,('بيان العهد والتسويات'!$C287=المنصرف!$C$3:$C$717)*1,المنصرف!$J$3:$J$717)</f>
        <v>0</v>
      </c>
      <c r="BR287" s="160">
        <f>SUMPRODUCT((BR$3=المنصرف!$E$3:$E$717)*1,('بيان العهد والتسويات'!$C287=المنصرف!$C$3:$C$717)*1,المنصرف!$G$3:$G$717)</f>
        <v>0</v>
      </c>
      <c r="BS287" s="160">
        <f>SUMPRODUCT((BR$3=المنصرف!$E$3:$E$717)*1,('بيان العهد والتسويات'!$C287=المنصرف!$C$3:$C$717)*1,المنصرف!$J$3:$J$717)</f>
        <v>0</v>
      </c>
      <c r="BT287" s="160">
        <f>SUMPRODUCT((BT$3=المنصرف!$E$3:$E$717)*1,('بيان العهد والتسويات'!$C287=المنصرف!$C$3:$C$717)*1,المنصرف!$G$3:$G$717)</f>
        <v>0</v>
      </c>
      <c r="BU287" s="160">
        <f>SUMPRODUCT((BT$3=المنصرف!$E$3:$E$717)*1,('بيان العهد والتسويات'!$C287=المنصرف!$C$3:$C$717)*1,المنصرف!$J$3:$J$717)</f>
        <v>0</v>
      </c>
      <c r="BV287" s="160">
        <f>SUMPRODUCT((BV$3=المنصرف!$E$3:$E$717)*1,('بيان العهد والتسويات'!$C287=المنصرف!$C$3:$C$717)*1,المنصرف!$G$3:$G$717)</f>
        <v>0</v>
      </c>
      <c r="BW287" s="160">
        <f>SUMPRODUCT((BV$3=المنصرف!$E$3:$E$717)*1,('بيان العهد والتسويات'!$C287=المنصرف!$C$3:$C$717)*1,المنصرف!$J$3:$J$717)</f>
        <v>0</v>
      </c>
      <c r="BX287" s="160">
        <f>SUMPRODUCT((BX$3=المنصرف!$E$3:$E$717)*1,('بيان العهد والتسويات'!$C287=المنصرف!$C$3:$C$717)*1,المنصرف!$G$3:$G$717)</f>
        <v>0</v>
      </c>
      <c r="BY287" s="160">
        <f>SUMPRODUCT((BX$3=المنصرف!$E$3:$E$717)*1,('بيان العهد والتسويات'!$C287=المنصرف!$C$3:$C$717)*1,المنصرف!$J$3:$J$717)</f>
        <v>0</v>
      </c>
      <c r="BZ287" s="160">
        <f>SUMPRODUCT((BZ$3=المنصرف!$E$3:$E$717)*1,('بيان العهد والتسويات'!$C287=المنصرف!$C$3:$C$717)*1,المنصرف!$G$3:$G$717)</f>
        <v>0</v>
      </c>
      <c r="CA287" s="160">
        <f>SUMPRODUCT((BZ$3=المنصرف!$E$3:$E$717)*1,('بيان العهد والتسويات'!$C287=المنصرف!$C$3:$C$717)*1,المنصرف!$J$3:$J$717)</f>
        <v>0</v>
      </c>
      <c r="CB287" s="160">
        <f>SUMPRODUCT((CB$3=المنصرف!$E$3:$E$717)*1,('بيان العهد والتسويات'!$C287=المنصرف!$C$3:$C$717)*1,المنصرف!$G$3:$G$717)</f>
        <v>0</v>
      </c>
      <c r="CC287" s="160">
        <f>SUMPRODUCT((CB$3=المنصرف!$E$3:$E$717)*1,('بيان العهد والتسويات'!$C287=المنصرف!$C$3:$C$717)*1,المنصرف!$J$3:$J$717)</f>
        <v>0</v>
      </c>
      <c r="CD287" s="160">
        <f>SUMPRODUCT((CD$3=المنصرف!$E$3:$E$717)*1,('بيان العهد والتسويات'!$C287=المنصرف!$C$3:$C$717)*1,المنصرف!$G$3:$G$717)</f>
        <v>0</v>
      </c>
      <c r="CE287" s="160">
        <f>SUMPRODUCT((CD$3=المنصرف!$E$3:$E$717)*1,('بيان العهد والتسويات'!$C287=المنصرف!$C$3:$C$717)*1,المنصرف!$J$3:$J$717)</f>
        <v>0</v>
      </c>
      <c r="CF287" s="160">
        <f>SUMPRODUCT((CF$3=المنصرف!$E$3:$E$717)*1,('بيان العهد والتسويات'!$C287=المنصرف!$C$3:$C$717)*1,المنصرف!$G$3:$G$717)</f>
        <v>0</v>
      </c>
      <c r="CG287" s="160">
        <f>SUMPRODUCT((CF$3=المنصرف!$E$3:$E$717)*1,('بيان العهد والتسويات'!$C287=المنصرف!$C$3:$C$717)*1,المنصرف!$J$3:$J$717)</f>
        <v>0</v>
      </c>
      <c r="CH287" s="160">
        <f>SUMPRODUCT((CH$3=المنصرف!$E$3:$E$717)*1,('بيان العهد والتسويات'!$C287=المنصرف!$C$3:$C$717)*1,المنصرف!$G$3:$G$717)</f>
        <v>0</v>
      </c>
      <c r="CI287" s="160">
        <f>SUMPRODUCT((CH$3=المنصرف!$E$3:$E$717)*1,('بيان العهد والتسويات'!$C287=المنصرف!$C$3:$C$717)*1,المنصرف!$J$3:$J$717)</f>
        <v>0</v>
      </c>
      <c r="CJ287" s="160">
        <f>SUMPRODUCT((CJ$3=المنصرف!$E$3:$E$717)*1,('بيان العهد والتسويات'!$C287=المنصرف!$C$3:$C$717)*1,المنصرف!$G$3:$G$717)</f>
        <v>0</v>
      </c>
      <c r="CK287" s="160">
        <f>SUMPRODUCT((CJ$3=المنصرف!$E$3:$E$717)*1,('بيان العهد والتسويات'!$C287=المنصرف!$C$3:$C$717)*1,المنصرف!$J$3:$J$717)</f>
        <v>0</v>
      </c>
      <c r="CL287" s="160">
        <f>SUMPRODUCT((CL$3=المنصرف!$E$3:$E$717)*1,('بيان العهد والتسويات'!$C287=المنصرف!$C$3:$C$717)*1,المنصرف!$G$3:$G$717)</f>
        <v>0</v>
      </c>
      <c r="CM287" s="160">
        <f>SUMPRODUCT((CL$3=المنصرف!$E$3:$E$717)*1,('بيان العهد والتسويات'!$C287=المنصرف!$C$3:$C$717)*1,المنصرف!$J$3:$J$717)</f>
        <v>0</v>
      </c>
      <c r="CN287" s="160">
        <f>SUMPRODUCT((CN$3=المنصرف!$E$3:$E$717)*1,('بيان العهد والتسويات'!$C287=المنصرف!$C$3:$C$717)*1,المنصرف!$G$3:$G$717)</f>
        <v>0</v>
      </c>
      <c r="CO287" s="160">
        <f>SUMPRODUCT((CN$3=المنصرف!$E$3:$E$717)*1,('بيان العهد والتسويات'!$C287=المنصرف!$C$3:$C$717)*1,المنصرف!$J$3:$J$717)</f>
        <v>0</v>
      </c>
      <c r="CP287" s="160">
        <f>SUMPRODUCT((CP$3=المنصرف!$E$3:$E$717)*1,('بيان العهد والتسويات'!$C287=المنصرف!$C$3:$C$717)*1,المنصرف!$G$3:$G$717)</f>
        <v>0</v>
      </c>
      <c r="CQ287" s="160">
        <f>SUMPRODUCT((CP$3=المنصرف!$E$3:$E$717)*1,('بيان العهد والتسويات'!$C287=المنصرف!$C$3:$C$717)*1,المنصرف!$J$3:$J$717)</f>
        <v>0</v>
      </c>
      <c r="CR287" s="160">
        <f>SUMPRODUCT((CR$3=المنصرف!$E$3:$E$717)*1,('بيان العهد والتسويات'!$C287=المنصرف!$C$3:$C$717)*1,المنصرف!$G$3:$G$717)</f>
        <v>0</v>
      </c>
      <c r="CS287" s="160">
        <f>SUMPRODUCT((CR$3=المنصرف!$E$3:$E$717)*1,('بيان العهد والتسويات'!$C287=المنصرف!$C$3:$C$717)*1,المنصرف!$J$3:$J$717)</f>
        <v>0</v>
      </c>
      <c r="CT287" s="160">
        <f>SUMPRODUCT((CT$3=المنصرف!$E$3:$E$717)*1,('بيان العهد والتسويات'!$C287=المنصرف!$C$3:$C$717)*1,المنصرف!$G$3:$G$717)</f>
        <v>0</v>
      </c>
      <c r="CU287" s="160">
        <f>SUMPRODUCT((CT$3=المنصرف!$E$3:$E$717)*1,('بيان العهد والتسويات'!$C287=المنصرف!$C$3:$C$717)*1,المنصرف!$J$3:$J$717)</f>
        <v>0</v>
      </c>
      <c r="CV287" s="160">
        <f>SUMPRODUCT((CV$3=المنصرف!$E$3:$E$717)*1,('بيان العهد والتسويات'!$C287=المنصرف!$C$3:$C$717)*1,المنصرف!$G$3:$G$717)</f>
        <v>0</v>
      </c>
      <c r="CW287" s="160">
        <f>SUMPRODUCT((CV$3=المنصرف!$E$3:$E$717)*1,('بيان العهد والتسويات'!$C287=المنصرف!$C$3:$C$717)*1,المنصرف!$J$3:$J$717)</f>
        <v>0</v>
      </c>
      <c r="CX287" s="160">
        <f>SUMPRODUCT((CX$3=المنصرف!$E$3:$E$717)*1,('بيان العهد والتسويات'!$C287=المنصرف!$C$3:$C$717)*1,المنصرف!$G$3:$G$717)</f>
        <v>0</v>
      </c>
      <c r="CY287" s="160">
        <f>SUMPRODUCT((CX$3=المنصرف!$E$3:$E$717)*1,('بيان العهد والتسويات'!$C287=المنصرف!$C$3:$C$717)*1,المنصرف!$J$3:$J$717)</f>
        <v>0</v>
      </c>
      <c r="CZ287" s="160">
        <f>SUMPRODUCT((CZ$3=المنصرف!$E$3:$E$717)*1,('بيان العهد والتسويات'!$C287=المنصرف!$C$3:$C$717)*1,المنصرف!$G$3:$G$717)</f>
        <v>0</v>
      </c>
      <c r="DA287" s="160">
        <f>SUMPRODUCT((CZ$3=المنصرف!$E$3:$E$717)*1,('بيان العهد والتسويات'!$C287=المنصرف!$C$3:$C$717)*1,المنصرف!$J$3:$J$717)</f>
        <v>0</v>
      </c>
    </row>
    <row r="288" spans="3:105" ht="20.25" x14ac:dyDescent="0.15">
      <c r="C288" s="134">
        <v>46120</v>
      </c>
      <c r="D288" s="121">
        <f>SUMPRODUCT(($D$3=المنصرف!$E$3:$E$717)*1,('بيان العهد والتسويات'!$C288=المنصرف!$C$3:$C$717)*1,المنصرف!$G$3:$G$717)</f>
        <v>0</v>
      </c>
      <c r="E288" s="122">
        <f>SUMPRODUCT(($D$3=المنصرف!$E$3:$E$717)*1,('بيان العهد والتسويات'!$C288=المنصرف!$C$3:$C$717)*1,المنصرف!$J$3:$J$717)</f>
        <v>0</v>
      </c>
      <c r="F288" s="124">
        <f>SUMPRODUCT(($F$3=المنصرف!$E$3:$E$717)*1,('بيان العهد والتسويات'!$C288=المنصرف!$C$3:$C$717)*1,المنصرف!$G$3:$G$717)</f>
        <v>0</v>
      </c>
      <c r="G288" s="123">
        <f>SUMPRODUCT(($F$3=المنصرف!$E$3:$E$717)*1,('بيان العهد والتسويات'!$C288=المنصرف!$C$3:$C$717)*1,المنصرف!$J$3:$J$717)</f>
        <v>0</v>
      </c>
      <c r="H288" s="121">
        <f>SUMPRODUCT(($H$3=المنصرف!$E$3:$E$717)*1,('بيان العهد والتسويات'!$C288=المنصرف!$C$3:$C$717)*1,المنصرف!$G$3:$G$717)</f>
        <v>0</v>
      </c>
      <c r="I288" s="122">
        <f>SUMPRODUCT(($H$3=المنصرف!$E$3:$E$717)*1,('بيان العهد والتسويات'!$C288=المنصرف!$C$3:$C$717)*1,المنصرف!$J$3:$J$717)</f>
        <v>0</v>
      </c>
      <c r="J288" s="124">
        <f>SUMPRODUCT(($J$3=المنصرف!$E$3:$E$717)*1,('بيان العهد والتسويات'!$C288=المنصرف!$C$3:$C$717)*1,المنصرف!$G$3:$G$717)</f>
        <v>0</v>
      </c>
      <c r="K288" s="123">
        <f>SUMPRODUCT(($J$3=المنصرف!$E$3:$E$717)*1,('بيان العهد والتسويات'!$C288=المنصرف!$C$3:$C$717)*1,المنصرف!$J$3:$J$717)</f>
        <v>0</v>
      </c>
      <c r="L288" s="121">
        <f>SUMPRODUCT(($L$3=المنصرف!$E$3:$E$717)*1,('بيان العهد والتسويات'!$C288=المنصرف!$C$3:$C$717)*1,المنصرف!$G$3:$G$717)</f>
        <v>0</v>
      </c>
      <c r="M288" s="122">
        <f>SUMPRODUCT(($L$3=المنصرف!$E$3:$E$717)*1,('بيان العهد والتسويات'!$C288=المنصرف!$C$3:$C$717)*1,المنصرف!$J$3:$J$717)</f>
        <v>0</v>
      </c>
      <c r="N288" s="124">
        <f>SUMPRODUCT(($N$3=المنصرف!$E$3:$E$717)*1,('بيان العهد والتسويات'!$C288=المنصرف!$C$3:$C$717)*1,المنصرف!$G$3:$G$717)</f>
        <v>0</v>
      </c>
      <c r="O288" s="123">
        <f>SUMPRODUCT(($N$3=المنصرف!$E$3:$E$717)*1,('بيان العهد والتسويات'!$C288=المنصرف!$C$3:$C$717)*1,المنصرف!$J$3:$J$717)</f>
        <v>0</v>
      </c>
      <c r="P288" s="121">
        <f>SUMPRODUCT(($P$3=المنصرف!$E$3:$E$717)*1,('بيان العهد والتسويات'!$C288=المنصرف!$C$3:$C$717)*1,المنصرف!$G$3:$G$717)</f>
        <v>0</v>
      </c>
      <c r="Q288" s="122">
        <f>SUMPRODUCT(($P$3=المنصرف!$E$3:$E$717)*1,('بيان العهد والتسويات'!$C288=المنصرف!$C$3:$C$717)*1,المنصرف!$J$3:$J$717)</f>
        <v>0</v>
      </c>
      <c r="R288" s="124">
        <f>SUMPRODUCT(($R$3=المنصرف!$E$3:$E$717)*1,('بيان العهد والتسويات'!$C288=المنصرف!$C$3:$C$717)*1,المنصرف!$G$3:$G$717)</f>
        <v>0</v>
      </c>
      <c r="S288" s="123">
        <f>SUMPRODUCT(($R$3=المنصرف!$E$3:$E$717)*1,('بيان العهد والتسويات'!$C288=المنصرف!$C$3:$C$717)*1,المنصرف!$J$3:$J$717)</f>
        <v>0</v>
      </c>
      <c r="T288" s="121">
        <f>SUMPRODUCT(($T$3=المنصرف!$E$3:$E$717)*1,('بيان العهد والتسويات'!$C288=المنصرف!$C$3:$C$717)*1,المنصرف!$G$3:$G$717)</f>
        <v>0</v>
      </c>
      <c r="U288" s="122">
        <f>SUMPRODUCT(($T$3=المنصرف!$E$3:$E$717)*1,('بيان العهد والتسويات'!$C288=المنصرف!$C$3:$C$717)*1,المنصرف!$J$3:$J$717)</f>
        <v>0</v>
      </c>
      <c r="V288" s="124">
        <f>SUMPRODUCT(($V$3=المنصرف!$E$3:$E$717)*1,('بيان العهد والتسويات'!$C288=المنصرف!$C$3:$C$717)*1,المنصرف!$G$3:$G$717)</f>
        <v>0</v>
      </c>
      <c r="W288" s="123">
        <f>SUMPRODUCT(($V$3=المنصرف!$E$3:$E$717)*1,('بيان العهد والتسويات'!$C288=المنصرف!$C$3:$C$717)*1,المنصرف!$J$3:$J$717)</f>
        <v>0</v>
      </c>
      <c r="X288" s="121">
        <f>SUMPRODUCT(($X$3=المنصرف!$E$3:$E$717)*1,('بيان العهد والتسويات'!$C288=المنصرف!$C$3:$C$717)*1,المنصرف!$G$3:$G$717)</f>
        <v>0</v>
      </c>
      <c r="Y288" s="122">
        <f>SUMPRODUCT(($X$3=المنصرف!$E$3:$E$717)*1,('بيان العهد والتسويات'!$C288=المنصرف!$C$3:$C$717)*1,المنصرف!$J$3:$J$717)</f>
        <v>0</v>
      </c>
      <c r="Z288" s="124">
        <f>SUMPRODUCT(($Z$3=المنصرف!$E$3:$E$717)*1,('بيان العهد والتسويات'!$C288=المنصرف!$C$3:$C$717)*1,المنصرف!$G$3:$G$717)</f>
        <v>0</v>
      </c>
      <c r="AA288" s="123">
        <f>SUMPRODUCT(($Z$3=المنصرف!$E$3:$E$717)*1,('بيان العهد والتسويات'!$C288=المنصرف!$C$3:$C$717)*1,المنصرف!$J$3:$J$717)</f>
        <v>0</v>
      </c>
      <c r="AB288" s="121">
        <f>SUMPRODUCT(($AB$3=المنصرف!$E$3:$E$717)*1,('بيان العهد والتسويات'!$C288=المنصرف!$C$3:$C$717)*1,المنصرف!$G$3:$G$717)</f>
        <v>0</v>
      </c>
      <c r="AC288" s="122">
        <f>SUMPRODUCT(($AB$3=المنصرف!$E$3:$E$717)*1,('بيان العهد والتسويات'!$C288=المنصرف!$C$3:$C$717)*1,المنصرف!$J$3:$J$717)</f>
        <v>0</v>
      </c>
      <c r="AD288" s="124">
        <f>SUMPRODUCT(($AD$3=المنصرف!$E$3:$E$717)*1,('بيان العهد والتسويات'!$C288=المنصرف!$C$3:$C$717)*1,المنصرف!$G$3:$G$717)</f>
        <v>0</v>
      </c>
      <c r="AE288" s="123">
        <f>SUMPRODUCT(($AD$3=المنصرف!$E$3:$E$717)*1,('بيان العهد والتسويات'!$C288=المنصرف!$C$3:$C$717)*1,المنصرف!$J$3:$J$717)</f>
        <v>0</v>
      </c>
      <c r="AF288" s="121">
        <f>SUMPRODUCT(($AF$3=المنصرف!$E$3:$E$717)*1,('بيان العهد والتسويات'!$C288=المنصرف!$C$3:$C$717)*1,المنصرف!$G$3:$G$717)</f>
        <v>0</v>
      </c>
      <c r="AG288" s="122">
        <f>SUMPRODUCT(($AF$3=المنصرف!$E$3:$E$717)*1,('بيان العهد والتسويات'!$C288=المنصرف!$C$3:$C$717)*1,المنصرف!$J$3:$J$717)</f>
        <v>0</v>
      </c>
      <c r="AH288" s="124">
        <f>SUMPRODUCT(($AH$3=المنصرف!$E$3:$E$717)*1,('بيان العهد والتسويات'!$C288=المنصرف!$C$3:$C$717)*1,المنصرف!$G$3:$G$717)</f>
        <v>0</v>
      </c>
      <c r="AI288" s="123">
        <f>SUMPRODUCT(($AH$3=المنصرف!$E$3:$E$717)*1,('بيان العهد والتسويات'!$C288=المنصرف!$C$3:$C$717)*1,المنصرف!$J$3:$J$717)</f>
        <v>0</v>
      </c>
      <c r="AJ288" s="145">
        <f>SUMPRODUCT((AJ$3=المنصرف!$E$3:$E$717)*1,('بيان العهد والتسويات'!$C288=المنصرف!$C$3:$C$717)*1,المنصرف!$G$3:$G$717)</f>
        <v>0</v>
      </c>
      <c r="AK288" s="145">
        <f>SUMPRODUCT((AJ$3=المنصرف!$E$3:$E$717)*1,('بيان العهد والتسويات'!$C288=المنصرف!$C$3:$C$717)*1,المنصرف!$J$3:$J$717)</f>
        <v>0</v>
      </c>
      <c r="AL288" s="161">
        <f>SUMPRODUCT((AL$3=المنصرف!$E$3:$E$717)*1,('بيان العهد والتسويات'!$C288=المنصرف!$C$3:$C$717)*1,المنصرف!$G$3:$G$717)</f>
        <v>0</v>
      </c>
      <c r="AM288" s="161">
        <f>SUMPRODUCT((AL$3=المنصرف!$E$3:$E$717)*1,('بيان العهد والتسويات'!$C288=المنصرف!$C$3:$C$717)*1,المنصرف!$J$3:$J$717)</f>
        <v>0</v>
      </c>
      <c r="AN288" s="160">
        <f>SUMPRODUCT((AN$3=المنصرف!$E$3:$E$717)*1,('بيان العهد والتسويات'!$C288=المنصرف!$C$3:$C$717)*1,المنصرف!$G$3:$G$717)</f>
        <v>0</v>
      </c>
      <c r="AO288" s="160">
        <f>SUMPRODUCT((AN$3=المنصرف!$E$3:$E$717)*1,('بيان العهد والتسويات'!$C288=المنصرف!$C$3:$C$717)*1,المنصرف!$J$3:$J$717)</f>
        <v>0</v>
      </c>
      <c r="AP288" s="160">
        <f>SUMPRODUCT((AP$3=المنصرف!$E$3:$E$717)*1,('بيان العهد والتسويات'!$C288=المنصرف!$C$3:$C$717)*1,المنصرف!$G$3:$G$717)</f>
        <v>0</v>
      </c>
      <c r="AQ288" s="160">
        <f>SUMPRODUCT((AP$3=المنصرف!$E$3:$E$717)*1,('بيان العهد والتسويات'!$C288=المنصرف!$C$3:$C$717)*1,المنصرف!$J$3:$J$717)</f>
        <v>0</v>
      </c>
      <c r="AR288" s="160">
        <f>SUMPRODUCT((AR$3=المنصرف!$E$3:$E$717)*1,('بيان العهد والتسويات'!$C288=المنصرف!$C$3:$C$717)*1,المنصرف!$G$3:$G$717)</f>
        <v>0</v>
      </c>
      <c r="AS288" s="160">
        <f>SUMPRODUCT((AR$3=المنصرف!$E$3:$E$717)*1,('بيان العهد والتسويات'!$C288=المنصرف!$C$3:$C$717)*1,المنصرف!$J$3:$J$717)</f>
        <v>0</v>
      </c>
      <c r="AT288" s="160">
        <f>SUMPRODUCT((AT$3=المنصرف!$E$3:$E$717)*1,('بيان العهد والتسويات'!$C288=المنصرف!$C$3:$C$717)*1,المنصرف!$G$3:$G$717)</f>
        <v>0</v>
      </c>
      <c r="AU288" s="160">
        <f>SUMPRODUCT((AT$3=المنصرف!$E$3:$E$717)*1,('بيان العهد والتسويات'!$C288=المنصرف!$C$3:$C$717)*1,المنصرف!$J$3:$J$717)</f>
        <v>0</v>
      </c>
      <c r="AV288" s="160">
        <f>SUMPRODUCT((AV$3=المنصرف!$E$3:$E$717)*1,('بيان العهد والتسويات'!$C288=المنصرف!$C$3:$C$717)*1,المنصرف!$G$3:$G$717)</f>
        <v>0</v>
      </c>
      <c r="AW288" s="160">
        <f>SUMPRODUCT((AV$3=المنصرف!$E$3:$E$717)*1,('بيان العهد والتسويات'!$C288=المنصرف!$C$3:$C$717)*1,المنصرف!$J$3:$J$717)</f>
        <v>0</v>
      </c>
      <c r="AX288" s="160">
        <f>SUMPRODUCT((AX$3=المنصرف!$E$3:$E$717)*1,('بيان العهد والتسويات'!$C288=المنصرف!$C$3:$C$717)*1,المنصرف!$G$3:$G$717)</f>
        <v>0</v>
      </c>
      <c r="AY288" s="160">
        <f>SUMPRODUCT((AX$3=المنصرف!$E$3:$E$717)*1,('بيان العهد والتسويات'!$C288=المنصرف!$C$3:$C$717)*1,المنصرف!$J$3:$J$717)</f>
        <v>0</v>
      </c>
      <c r="AZ288" s="160">
        <f>SUMPRODUCT((AZ$3=المنصرف!$E$3:$E$717)*1,('بيان العهد والتسويات'!$C288=المنصرف!$C$3:$C$717)*1,المنصرف!$G$3:$G$717)</f>
        <v>0</v>
      </c>
      <c r="BA288" s="160">
        <f>SUMPRODUCT((AZ$3=المنصرف!$E$3:$E$717)*1,('بيان العهد والتسويات'!$C288=المنصرف!$C$3:$C$717)*1,المنصرف!$J$3:$J$717)</f>
        <v>0</v>
      </c>
      <c r="BB288" s="160">
        <f>SUMPRODUCT((BB$3=المنصرف!$E$3:$E$717)*1,('بيان العهد والتسويات'!$C288=المنصرف!$C$3:$C$717)*1,المنصرف!$G$3:$G$717)</f>
        <v>0</v>
      </c>
      <c r="BC288" s="160">
        <f>SUMPRODUCT((BB$3=المنصرف!$E$3:$E$717)*1,('بيان العهد والتسويات'!$C288=المنصرف!$C$3:$C$717)*1,المنصرف!$J$3:$J$717)</f>
        <v>0</v>
      </c>
      <c r="BD288" s="160">
        <f>SUMPRODUCT((BD$3=المنصرف!$E$3:$E$717)*1,('بيان العهد والتسويات'!$C288=المنصرف!$C$3:$C$717)*1,المنصرف!$G$3:$G$717)</f>
        <v>0</v>
      </c>
      <c r="BE288" s="160">
        <f>SUMPRODUCT((BD$3=المنصرف!$E$3:$E$717)*1,('بيان العهد والتسويات'!$C288=المنصرف!$C$3:$C$717)*1,المنصرف!$J$3:$J$717)</f>
        <v>0</v>
      </c>
      <c r="BF288" s="160">
        <f>SUMPRODUCT((BF$3=المنصرف!$E$3:$E$717)*1,('بيان العهد والتسويات'!$C288=المنصرف!$C$3:$C$717)*1,المنصرف!$G$3:$G$717)</f>
        <v>0</v>
      </c>
      <c r="BG288" s="160">
        <f>SUMPRODUCT((BF$3=المنصرف!$E$3:$E$717)*1,('بيان العهد والتسويات'!$C288=المنصرف!$C$3:$C$717)*1,المنصرف!$J$3:$J$717)</f>
        <v>0</v>
      </c>
      <c r="BH288" s="160">
        <f>SUMPRODUCT((BH$3=المنصرف!$E$3:$E$717)*1,('بيان العهد والتسويات'!$C288=المنصرف!$C$3:$C$717)*1,المنصرف!$G$3:$G$717)</f>
        <v>0</v>
      </c>
      <c r="BI288" s="160">
        <f>SUMPRODUCT((BH$3=المنصرف!$E$3:$E$717)*1,('بيان العهد والتسويات'!$C288=المنصرف!$C$3:$C$717)*1,المنصرف!$J$3:$J$717)</f>
        <v>0</v>
      </c>
      <c r="BJ288" s="160">
        <f>SUMPRODUCT((BJ$3=المنصرف!$E$3:$E$717)*1,('بيان العهد والتسويات'!$C288=المنصرف!$C$3:$C$717)*1,المنصرف!$G$3:$G$717)</f>
        <v>0</v>
      </c>
      <c r="BK288" s="160">
        <f>SUMPRODUCT((BJ$3=المنصرف!$E$3:$E$717)*1,('بيان العهد والتسويات'!$C288=المنصرف!$C$3:$C$717)*1,المنصرف!$J$3:$J$717)</f>
        <v>0</v>
      </c>
      <c r="BL288" s="160">
        <f>SUMPRODUCT((BL$3=المنصرف!$E$3:$E$717)*1,('بيان العهد والتسويات'!$C288=المنصرف!$C$3:$C$717)*1,المنصرف!$G$3:$G$717)</f>
        <v>0</v>
      </c>
      <c r="BM288" s="160">
        <f>SUMPRODUCT((BL$3=المنصرف!$E$3:$E$717)*1,('بيان العهد والتسويات'!$C288=المنصرف!$C$3:$C$717)*1,المنصرف!$J$3:$J$717)</f>
        <v>0</v>
      </c>
      <c r="BN288" s="160">
        <f>SUMPRODUCT((BN$3=المنصرف!$E$3:$E$717)*1,('بيان العهد والتسويات'!$C288=المنصرف!$C$3:$C$717)*1,المنصرف!$G$3:$G$717)</f>
        <v>0</v>
      </c>
      <c r="BO288" s="160">
        <f>SUMPRODUCT((BN$3=المنصرف!$E$3:$E$717)*1,('بيان العهد والتسويات'!$C288=المنصرف!$C$3:$C$717)*1,المنصرف!$J$3:$J$717)</f>
        <v>0</v>
      </c>
      <c r="BP288" s="160">
        <f>SUMPRODUCT((BP$3=المنصرف!$E$3:$E$717)*1,('بيان العهد والتسويات'!$C288=المنصرف!$C$3:$C$717)*1,المنصرف!$G$3:$G$717)</f>
        <v>0</v>
      </c>
      <c r="BQ288" s="160">
        <f>SUMPRODUCT((BP$3=المنصرف!$E$3:$E$717)*1,('بيان العهد والتسويات'!$C288=المنصرف!$C$3:$C$717)*1,المنصرف!$J$3:$J$717)</f>
        <v>0</v>
      </c>
      <c r="BR288" s="160">
        <f>SUMPRODUCT((BR$3=المنصرف!$E$3:$E$717)*1,('بيان العهد والتسويات'!$C288=المنصرف!$C$3:$C$717)*1,المنصرف!$G$3:$G$717)</f>
        <v>0</v>
      </c>
      <c r="BS288" s="160">
        <f>SUMPRODUCT((BR$3=المنصرف!$E$3:$E$717)*1,('بيان العهد والتسويات'!$C288=المنصرف!$C$3:$C$717)*1,المنصرف!$J$3:$J$717)</f>
        <v>0</v>
      </c>
      <c r="BT288" s="160">
        <f>SUMPRODUCT((BT$3=المنصرف!$E$3:$E$717)*1,('بيان العهد والتسويات'!$C288=المنصرف!$C$3:$C$717)*1,المنصرف!$G$3:$G$717)</f>
        <v>0</v>
      </c>
      <c r="BU288" s="160">
        <f>SUMPRODUCT((BT$3=المنصرف!$E$3:$E$717)*1,('بيان العهد والتسويات'!$C288=المنصرف!$C$3:$C$717)*1,المنصرف!$J$3:$J$717)</f>
        <v>0</v>
      </c>
      <c r="BV288" s="160">
        <f>SUMPRODUCT((BV$3=المنصرف!$E$3:$E$717)*1,('بيان العهد والتسويات'!$C288=المنصرف!$C$3:$C$717)*1,المنصرف!$G$3:$G$717)</f>
        <v>0</v>
      </c>
      <c r="BW288" s="160">
        <f>SUMPRODUCT((BV$3=المنصرف!$E$3:$E$717)*1,('بيان العهد والتسويات'!$C288=المنصرف!$C$3:$C$717)*1,المنصرف!$J$3:$J$717)</f>
        <v>0</v>
      </c>
      <c r="BX288" s="160">
        <f>SUMPRODUCT((BX$3=المنصرف!$E$3:$E$717)*1,('بيان العهد والتسويات'!$C288=المنصرف!$C$3:$C$717)*1,المنصرف!$G$3:$G$717)</f>
        <v>0</v>
      </c>
      <c r="BY288" s="160">
        <f>SUMPRODUCT((BX$3=المنصرف!$E$3:$E$717)*1,('بيان العهد والتسويات'!$C288=المنصرف!$C$3:$C$717)*1,المنصرف!$J$3:$J$717)</f>
        <v>0</v>
      </c>
      <c r="BZ288" s="160">
        <f>SUMPRODUCT((BZ$3=المنصرف!$E$3:$E$717)*1,('بيان العهد والتسويات'!$C288=المنصرف!$C$3:$C$717)*1,المنصرف!$G$3:$G$717)</f>
        <v>0</v>
      </c>
      <c r="CA288" s="160">
        <f>SUMPRODUCT((BZ$3=المنصرف!$E$3:$E$717)*1,('بيان العهد والتسويات'!$C288=المنصرف!$C$3:$C$717)*1,المنصرف!$J$3:$J$717)</f>
        <v>0</v>
      </c>
      <c r="CB288" s="160">
        <f>SUMPRODUCT((CB$3=المنصرف!$E$3:$E$717)*1,('بيان العهد والتسويات'!$C288=المنصرف!$C$3:$C$717)*1,المنصرف!$G$3:$G$717)</f>
        <v>0</v>
      </c>
      <c r="CC288" s="160">
        <f>SUMPRODUCT((CB$3=المنصرف!$E$3:$E$717)*1,('بيان العهد والتسويات'!$C288=المنصرف!$C$3:$C$717)*1,المنصرف!$J$3:$J$717)</f>
        <v>0</v>
      </c>
      <c r="CD288" s="160">
        <f>SUMPRODUCT((CD$3=المنصرف!$E$3:$E$717)*1,('بيان العهد والتسويات'!$C288=المنصرف!$C$3:$C$717)*1,المنصرف!$G$3:$G$717)</f>
        <v>0</v>
      </c>
      <c r="CE288" s="160">
        <f>SUMPRODUCT((CD$3=المنصرف!$E$3:$E$717)*1,('بيان العهد والتسويات'!$C288=المنصرف!$C$3:$C$717)*1,المنصرف!$J$3:$J$717)</f>
        <v>0</v>
      </c>
      <c r="CF288" s="160">
        <f>SUMPRODUCT((CF$3=المنصرف!$E$3:$E$717)*1,('بيان العهد والتسويات'!$C288=المنصرف!$C$3:$C$717)*1,المنصرف!$G$3:$G$717)</f>
        <v>0</v>
      </c>
      <c r="CG288" s="160">
        <f>SUMPRODUCT((CF$3=المنصرف!$E$3:$E$717)*1,('بيان العهد والتسويات'!$C288=المنصرف!$C$3:$C$717)*1,المنصرف!$J$3:$J$717)</f>
        <v>0</v>
      </c>
      <c r="CH288" s="160">
        <f>SUMPRODUCT((CH$3=المنصرف!$E$3:$E$717)*1,('بيان العهد والتسويات'!$C288=المنصرف!$C$3:$C$717)*1,المنصرف!$G$3:$G$717)</f>
        <v>0</v>
      </c>
      <c r="CI288" s="160">
        <f>SUMPRODUCT((CH$3=المنصرف!$E$3:$E$717)*1,('بيان العهد والتسويات'!$C288=المنصرف!$C$3:$C$717)*1,المنصرف!$J$3:$J$717)</f>
        <v>0</v>
      </c>
      <c r="CJ288" s="160">
        <f>SUMPRODUCT((CJ$3=المنصرف!$E$3:$E$717)*1,('بيان العهد والتسويات'!$C288=المنصرف!$C$3:$C$717)*1,المنصرف!$G$3:$G$717)</f>
        <v>0</v>
      </c>
      <c r="CK288" s="160">
        <f>SUMPRODUCT((CJ$3=المنصرف!$E$3:$E$717)*1,('بيان العهد والتسويات'!$C288=المنصرف!$C$3:$C$717)*1,المنصرف!$J$3:$J$717)</f>
        <v>0</v>
      </c>
      <c r="CL288" s="160">
        <f>SUMPRODUCT((CL$3=المنصرف!$E$3:$E$717)*1,('بيان العهد والتسويات'!$C288=المنصرف!$C$3:$C$717)*1,المنصرف!$G$3:$G$717)</f>
        <v>0</v>
      </c>
      <c r="CM288" s="160">
        <f>SUMPRODUCT((CL$3=المنصرف!$E$3:$E$717)*1,('بيان العهد والتسويات'!$C288=المنصرف!$C$3:$C$717)*1,المنصرف!$J$3:$J$717)</f>
        <v>0</v>
      </c>
      <c r="CN288" s="160">
        <f>SUMPRODUCT((CN$3=المنصرف!$E$3:$E$717)*1,('بيان العهد والتسويات'!$C288=المنصرف!$C$3:$C$717)*1,المنصرف!$G$3:$G$717)</f>
        <v>0</v>
      </c>
      <c r="CO288" s="160">
        <f>SUMPRODUCT((CN$3=المنصرف!$E$3:$E$717)*1,('بيان العهد والتسويات'!$C288=المنصرف!$C$3:$C$717)*1,المنصرف!$J$3:$J$717)</f>
        <v>0</v>
      </c>
      <c r="CP288" s="160">
        <f>SUMPRODUCT((CP$3=المنصرف!$E$3:$E$717)*1,('بيان العهد والتسويات'!$C288=المنصرف!$C$3:$C$717)*1,المنصرف!$G$3:$G$717)</f>
        <v>0</v>
      </c>
      <c r="CQ288" s="160">
        <f>SUMPRODUCT((CP$3=المنصرف!$E$3:$E$717)*1,('بيان العهد والتسويات'!$C288=المنصرف!$C$3:$C$717)*1,المنصرف!$J$3:$J$717)</f>
        <v>0</v>
      </c>
      <c r="CR288" s="160">
        <f>SUMPRODUCT((CR$3=المنصرف!$E$3:$E$717)*1,('بيان العهد والتسويات'!$C288=المنصرف!$C$3:$C$717)*1,المنصرف!$G$3:$G$717)</f>
        <v>0</v>
      </c>
      <c r="CS288" s="160">
        <f>SUMPRODUCT((CR$3=المنصرف!$E$3:$E$717)*1,('بيان العهد والتسويات'!$C288=المنصرف!$C$3:$C$717)*1,المنصرف!$J$3:$J$717)</f>
        <v>0</v>
      </c>
      <c r="CT288" s="160">
        <f>SUMPRODUCT((CT$3=المنصرف!$E$3:$E$717)*1,('بيان العهد والتسويات'!$C288=المنصرف!$C$3:$C$717)*1,المنصرف!$G$3:$G$717)</f>
        <v>0</v>
      </c>
      <c r="CU288" s="160">
        <f>SUMPRODUCT((CT$3=المنصرف!$E$3:$E$717)*1,('بيان العهد والتسويات'!$C288=المنصرف!$C$3:$C$717)*1,المنصرف!$J$3:$J$717)</f>
        <v>0</v>
      </c>
      <c r="CV288" s="160">
        <f>SUMPRODUCT((CV$3=المنصرف!$E$3:$E$717)*1,('بيان العهد والتسويات'!$C288=المنصرف!$C$3:$C$717)*1,المنصرف!$G$3:$G$717)</f>
        <v>0</v>
      </c>
      <c r="CW288" s="160">
        <f>SUMPRODUCT((CV$3=المنصرف!$E$3:$E$717)*1,('بيان العهد والتسويات'!$C288=المنصرف!$C$3:$C$717)*1,المنصرف!$J$3:$J$717)</f>
        <v>0</v>
      </c>
      <c r="CX288" s="160">
        <f>SUMPRODUCT((CX$3=المنصرف!$E$3:$E$717)*1,('بيان العهد والتسويات'!$C288=المنصرف!$C$3:$C$717)*1,المنصرف!$G$3:$G$717)</f>
        <v>0</v>
      </c>
      <c r="CY288" s="160">
        <f>SUMPRODUCT((CX$3=المنصرف!$E$3:$E$717)*1,('بيان العهد والتسويات'!$C288=المنصرف!$C$3:$C$717)*1,المنصرف!$J$3:$J$717)</f>
        <v>0</v>
      </c>
      <c r="CZ288" s="160">
        <f>SUMPRODUCT((CZ$3=المنصرف!$E$3:$E$717)*1,('بيان العهد والتسويات'!$C288=المنصرف!$C$3:$C$717)*1,المنصرف!$G$3:$G$717)</f>
        <v>0</v>
      </c>
      <c r="DA288" s="160">
        <f>SUMPRODUCT((CZ$3=المنصرف!$E$3:$E$717)*1,('بيان العهد والتسويات'!$C288=المنصرف!$C$3:$C$717)*1,المنصرف!$J$3:$J$717)</f>
        <v>0</v>
      </c>
    </row>
    <row r="289" spans="3:105" ht="20.25" x14ac:dyDescent="0.15">
      <c r="C289" s="134">
        <v>46121</v>
      </c>
      <c r="D289" s="121">
        <f>SUMPRODUCT(($D$3=المنصرف!$E$3:$E$717)*1,('بيان العهد والتسويات'!$C289=المنصرف!$C$3:$C$717)*1,المنصرف!$G$3:$G$717)</f>
        <v>0</v>
      </c>
      <c r="E289" s="122">
        <f>SUMPRODUCT(($D$3=المنصرف!$E$3:$E$717)*1,('بيان العهد والتسويات'!$C289=المنصرف!$C$3:$C$717)*1,المنصرف!$J$3:$J$717)</f>
        <v>0</v>
      </c>
      <c r="F289" s="124">
        <f>SUMPRODUCT(($F$3=المنصرف!$E$3:$E$717)*1,('بيان العهد والتسويات'!$C289=المنصرف!$C$3:$C$717)*1,المنصرف!$G$3:$G$717)</f>
        <v>0</v>
      </c>
      <c r="G289" s="123">
        <f>SUMPRODUCT(($F$3=المنصرف!$E$3:$E$717)*1,('بيان العهد والتسويات'!$C289=المنصرف!$C$3:$C$717)*1,المنصرف!$J$3:$J$717)</f>
        <v>0</v>
      </c>
      <c r="H289" s="121">
        <f>SUMPRODUCT(($H$3=المنصرف!$E$3:$E$717)*1,('بيان العهد والتسويات'!$C289=المنصرف!$C$3:$C$717)*1,المنصرف!$G$3:$G$717)</f>
        <v>0</v>
      </c>
      <c r="I289" s="122">
        <f>SUMPRODUCT(($H$3=المنصرف!$E$3:$E$717)*1,('بيان العهد والتسويات'!$C289=المنصرف!$C$3:$C$717)*1,المنصرف!$J$3:$J$717)</f>
        <v>0</v>
      </c>
      <c r="J289" s="124">
        <f>SUMPRODUCT(($J$3=المنصرف!$E$3:$E$717)*1,('بيان العهد والتسويات'!$C289=المنصرف!$C$3:$C$717)*1,المنصرف!$G$3:$G$717)</f>
        <v>0</v>
      </c>
      <c r="K289" s="123">
        <f>SUMPRODUCT(($J$3=المنصرف!$E$3:$E$717)*1,('بيان العهد والتسويات'!$C289=المنصرف!$C$3:$C$717)*1,المنصرف!$J$3:$J$717)</f>
        <v>0</v>
      </c>
      <c r="L289" s="121">
        <f>SUMPRODUCT(($L$3=المنصرف!$E$3:$E$717)*1,('بيان العهد والتسويات'!$C289=المنصرف!$C$3:$C$717)*1,المنصرف!$G$3:$G$717)</f>
        <v>0</v>
      </c>
      <c r="M289" s="122">
        <f>SUMPRODUCT(($L$3=المنصرف!$E$3:$E$717)*1,('بيان العهد والتسويات'!$C289=المنصرف!$C$3:$C$717)*1,المنصرف!$J$3:$J$717)</f>
        <v>0</v>
      </c>
      <c r="N289" s="124">
        <f>SUMPRODUCT(($N$3=المنصرف!$E$3:$E$717)*1,('بيان العهد والتسويات'!$C289=المنصرف!$C$3:$C$717)*1,المنصرف!$G$3:$G$717)</f>
        <v>0</v>
      </c>
      <c r="O289" s="123">
        <f>SUMPRODUCT(($N$3=المنصرف!$E$3:$E$717)*1,('بيان العهد والتسويات'!$C289=المنصرف!$C$3:$C$717)*1,المنصرف!$J$3:$J$717)</f>
        <v>0</v>
      </c>
      <c r="P289" s="121">
        <f>SUMPRODUCT(($P$3=المنصرف!$E$3:$E$717)*1,('بيان العهد والتسويات'!$C289=المنصرف!$C$3:$C$717)*1,المنصرف!$G$3:$G$717)</f>
        <v>0</v>
      </c>
      <c r="Q289" s="122">
        <f>SUMPRODUCT(($P$3=المنصرف!$E$3:$E$717)*1,('بيان العهد والتسويات'!$C289=المنصرف!$C$3:$C$717)*1,المنصرف!$J$3:$J$717)</f>
        <v>0</v>
      </c>
      <c r="R289" s="124">
        <f>SUMPRODUCT(($R$3=المنصرف!$E$3:$E$717)*1,('بيان العهد والتسويات'!$C289=المنصرف!$C$3:$C$717)*1,المنصرف!$G$3:$G$717)</f>
        <v>0</v>
      </c>
      <c r="S289" s="123">
        <f>SUMPRODUCT(($R$3=المنصرف!$E$3:$E$717)*1,('بيان العهد والتسويات'!$C289=المنصرف!$C$3:$C$717)*1,المنصرف!$J$3:$J$717)</f>
        <v>0</v>
      </c>
      <c r="T289" s="121">
        <f>SUMPRODUCT(($T$3=المنصرف!$E$3:$E$717)*1,('بيان العهد والتسويات'!$C289=المنصرف!$C$3:$C$717)*1,المنصرف!$G$3:$G$717)</f>
        <v>0</v>
      </c>
      <c r="U289" s="122">
        <f>SUMPRODUCT(($T$3=المنصرف!$E$3:$E$717)*1,('بيان العهد والتسويات'!$C289=المنصرف!$C$3:$C$717)*1,المنصرف!$J$3:$J$717)</f>
        <v>0</v>
      </c>
      <c r="V289" s="124">
        <f>SUMPRODUCT(($V$3=المنصرف!$E$3:$E$717)*1,('بيان العهد والتسويات'!$C289=المنصرف!$C$3:$C$717)*1,المنصرف!$G$3:$G$717)</f>
        <v>0</v>
      </c>
      <c r="W289" s="123">
        <f>SUMPRODUCT(($V$3=المنصرف!$E$3:$E$717)*1,('بيان العهد والتسويات'!$C289=المنصرف!$C$3:$C$717)*1,المنصرف!$J$3:$J$717)</f>
        <v>0</v>
      </c>
      <c r="X289" s="121">
        <f>SUMPRODUCT(($X$3=المنصرف!$E$3:$E$717)*1,('بيان العهد والتسويات'!$C289=المنصرف!$C$3:$C$717)*1,المنصرف!$G$3:$G$717)</f>
        <v>0</v>
      </c>
      <c r="Y289" s="122">
        <f>SUMPRODUCT(($X$3=المنصرف!$E$3:$E$717)*1,('بيان العهد والتسويات'!$C289=المنصرف!$C$3:$C$717)*1,المنصرف!$J$3:$J$717)</f>
        <v>0</v>
      </c>
      <c r="Z289" s="124">
        <f>SUMPRODUCT(($Z$3=المنصرف!$E$3:$E$717)*1,('بيان العهد والتسويات'!$C289=المنصرف!$C$3:$C$717)*1,المنصرف!$G$3:$G$717)</f>
        <v>0</v>
      </c>
      <c r="AA289" s="123">
        <f>SUMPRODUCT(($Z$3=المنصرف!$E$3:$E$717)*1,('بيان العهد والتسويات'!$C289=المنصرف!$C$3:$C$717)*1,المنصرف!$J$3:$J$717)</f>
        <v>0</v>
      </c>
      <c r="AB289" s="121">
        <f>SUMPRODUCT(($AB$3=المنصرف!$E$3:$E$717)*1,('بيان العهد والتسويات'!$C289=المنصرف!$C$3:$C$717)*1,المنصرف!$G$3:$G$717)</f>
        <v>0</v>
      </c>
      <c r="AC289" s="122">
        <f>SUMPRODUCT(($AB$3=المنصرف!$E$3:$E$717)*1,('بيان العهد والتسويات'!$C289=المنصرف!$C$3:$C$717)*1,المنصرف!$J$3:$J$717)</f>
        <v>0</v>
      </c>
      <c r="AD289" s="124">
        <f>SUMPRODUCT(($AD$3=المنصرف!$E$3:$E$717)*1,('بيان العهد والتسويات'!$C289=المنصرف!$C$3:$C$717)*1,المنصرف!$G$3:$G$717)</f>
        <v>0</v>
      </c>
      <c r="AE289" s="123">
        <f>SUMPRODUCT(($AD$3=المنصرف!$E$3:$E$717)*1,('بيان العهد والتسويات'!$C289=المنصرف!$C$3:$C$717)*1,المنصرف!$J$3:$J$717)</f>
        <v>0</v>
      </c>
      <c r="AF289" s="121">
        <f>SUMPRODUCT(($AF$3=المنصرف!$E$3:$E$717)*1,('بيان العهد والتسويات'!$C289=المنصرف!$C$3:$C$717)*1,المنصرف!$G$3:$G$717)</f>
        <v>0</v>
      </c>
      <c r="AG289" s="122">
        <f>SUMPRODUCT(($AF$3=المنصرف!$E$3:$E$717)*1,('بيان العهد والتسويات'!$C289=المنصرف!$C$3:$C$717)*1,المنصرف!$J$3:$J$717)</f>
        <v>0</v>
      </c>
      <c r="AH289" s="124">
        <f>SUMPRODUCT(($AH$3=المنصرف!$E$3:$E$717)*1,('بيان العهد والتسويات'!$C289=المنصرف!$C$3:$C$717)*1,المنصرف!$G$3:$G$717)</f>
        <v>0</v>
      </c>
      <c r="AI289" s="123">
        <f>SUMPRODUCT(($AH$3=المنصرف!$E$3:$E$717)*1,('بيان العهد والتسويات'!$C289=المنصرف!$C$3:$C$717)*1,المنصرف!$J$3:$J$717)</f>
        <v>0</v>
      </c>
      <c r="AJ289" s="145">
        <f>SUMPRODUCT((AJ$3=المنصرف!$E$3:$E$717)*1,('بيان العهد والتسويات'!$C289=المنصرف!$C$3:$C$717)*1,المنصرف!$G$3:$G$717)</f>
        <v>0</v>
      </c>
      <c r="AK289" s="145">
        <f>SUMPRODUCT((AJ$3=المنصرف!$E$3:$E$717)*1,('بيان العهد والتسويات'!$C289=المنصرف!$C$3:$C$717)*1,المنصرف!$J$3:$J$717)</f>
        <v>0</v>
      </c>
      <c r="AL289" s="161">
        <f>SUMPRODUCT((AL$3=المنصرف!$E$3:$E$717)*1,('بيان العهد والتسويات'!$C289=المنصرف!$C$3:$C$717)*1,المنصرف!$G$3:$G$717)</f>
        <v>0</v>
      </c>
      <c r="AM289" s="161">
        <f>SUMPRODUCT((AL$3=المنصرف!$E$3:$E$717)*1,('بيان العهد والتسويات'!$C289=المنصرف!$C$3:$C$717)*1,المنصرف!$J$3:$J$717)</f>
        <v>0</v>
      </c>
      <c r="AN289" s="160">
        <f>SUMPRODUCT((AN$3=المنصرف!$E$3:$E$717)*1,('بيان العهد والتسويات'!$C289=المنصرف!$C$3:$C$717)*1,المنصرف!$G$3:$G$717)</f>
        <v>0</v>
      </c>
      <c r="AO289" s="160">
        <f>SUMPRODUCT((AN$3=المنصرف!$E$3:$E$717)*1,('بيان العهد والتسويات'!$C289=المنصرف!$C$3:$C$717)*1,المنصرف!$J$3:$J$717)</f>
        <v>0</v>
      </c>
      <c r="AP289" s="160">
        <f>SUMPRODUCT((AP$3=المنصرف!$E$3:$E$717)*1,('بيان العهد والتسويات'!$C289=المنصرف!$C$3:$C$717)*1,المنصرف!$G$3:$G$717)</f>
        <v>0</v>
      </c>
      <c r="AQ289" s="160">
        <f>SUMPRODUCT((AP$3=المنصرف!$E$3:$E$717)*1,('بيان العهد والتسويات'!$C289=المنصرف!$C$3:$C$717)*1,المنصرف!$J$3:$J$717)</f>
        <v>0</v>
      </c>
      <c r="AR289" s="160">
        <f>SUMPRODUCT((AR$3=المنصرف!$E$3:$E$717)*1,('بيان العهد والتسويات'!$C289=المنصرف!$C$3:$C$717)*1,المنصرف!$G$3:$G$717)</f>
        <v>0</v>
      </c>
      <c r="AS289" s="160">
        <f>SUMPRODUCT((AR$3=المنصرف!$E$3:$E$717)*1,('بيان العهد والتسويات'!$C289=المنصرف!$C$3:$C$717)*1,المنصرف!$J$3:$J$717)</f>
        <v>0</v>
      </c>
      <c r="AT289" s="160">
        <f>SUMPRODUCT((AT$3=المنصرف!$E$3:$E$717)*1,('بيان العهد والتسويات'!$C289=المنصرف!$C$3:$C$717)*1,المنصرف!$G$3:$G$717)</f>
        <v>0</v>
      </c>
      <c r="AU289" s="160">
        <f>SUMPRODUCT((AT$3=المنصرف!$E$3:$E$717)*1,('بيان العهد والتسويات'!$C289=المنصرف!$C$3:$C$717)*1,المنصرف!$J$3:$J$717)</f>
        <v>0</v>
      </c>
      <c r="AV289" s="160">
        <f>SUMPRODUCT((AV$3=المنصرف!$E$3:$E$717)*1,('بيان العهد والتسويات'!$C289=المنصرف!$C$3:$C$717)*1,المنصرف!$G$3:$G$717)</f>
        <v>0</v>
      </c>
      <c r="AW289" s="160">
        <f>SUMPRODUCT((AV$3=المنصرف!$E$3:$E$717)*1,('بيان العهد والتسويات'!$C289=المنصرف!$C$3:$C$717)*1,المنصرف!$J$3:$J$717)</f>
        <v>0</v>
      </c>
      <c r="AX289" s="160">
        <f>SUMPRODUCT((AX$3=المنصرف!$E$3:$E$717)*1,('بيان العهد والتسويات'!$C289=المنصرف!$C$3:$C$717)*1,المنصرف!$G$3:$G$717)</f>
        <v>0</v>
      </c>
      <c r="AY289" s="160">
        <f>SUMPRODUCT((AX$3=المنصرف!$E$3:$E$717)*1,('بيان العهد والتسويات'!$C289=المنصرف!$C$3:$C$717)*1,المنصرف!$J$3:$J$717)</f>
        <v>0</v>
      </c>
      <c r="AZ289" s="160">
        <f>SUMPRODUCT((AZ$3=المنصرف!$E$3:$E$717)*1,('بيان العهد والتسويات'!$C289=المنصرف!$C$3:$C$717)*1,المنصرف!$G$3:$G$717)</f>
        <v>0</v>
      </c>
      <c r="BA289" s="160">
        <f>SUMPRODUCT((AZ$3=المنصرف!$E$3:$E$717)*1,('بيان العهد والتسويات'!$C289=المنصرف!$C$3:$C$717)*1,المنصرف!$J$3:$J$717)</f>
        <v>0</v>
      </c>
      <c r="BB289" s="160">
        <f>SUMPRODUCT((BB$3=المنصرف!$E$3:$E$717)*1,('بيان العهد والتسويات'!$C289=المنصرف!$C$3:$C$717)*1,المنصرف!$G$3:$G$717)</f>
        <v>0</v>
      </c>
      <c r="BC289" s="160">
        <f>SUMPRODUCT((BB$3=المنصرف!$E$3:$E$717)*1,('بيان العهد والتسويات'!$C289=المنصرف!$C$3:$C$717)*1,المنصرف!$J$3:$J$717)</f>
        <v>0</v>
      </c>
      <c r="BD289" s="160">
        <f>SUMPRODUCT((BD$3=المنصرف!$E$3:$E$717)*1,('بيان العهد والتسويات'!$C289=المنصرف!$C$3:$C$717)*1,المنصرف!$G$3:$G$717)</f>
        <v>0</v>
      </c>
      <c r="BE289" s="160">
        <f>SUMPRODUCT((BD$3=المنصرف!$E$3:$E$717)*1,('بيان العهد والتسويات'!$C289=المنصرف!$C$3:$C$717)*1,المنصرف!$J$3:$J$717)</f>
        <v>0</v>
      </c>
      <c r="BF289" s="160">
        <f>SUMPRODUCT((BF$3=المنصرف!$E$3:$E$717)*1,('بيان العهد والتسويات'!$C289=المنصرف!$C$3:$C$717)*1,المنصرف!$G$3:$G$717)</f>
        <v>0</v>
      </c>
      <c r="BG289" s="160">
        <f>SUMPRODUCT((BF$3=المنصرف!$E$3:$E$717)*1,('بيان العهد والتسويات'!$C289=المنصرف!$C$3:$C$717)*1,المنصرف!$J$3:$J$717)</f>
        <v>0</v>
      </c>
      <c r="BH289" s="160">
        <f>SUMPRODUCT((BH$3=المنصرف!$E$3:$E$717)*1,('بيان العهد والتسويات'!$C289=المنصرف!$C$3:$C$717)*1,المنصرف!$G$3:$G$717)</f>
        <v>0</v>
      </c>
      <c r="BI289" s="160">
        <f>SUMPRODUCT((BH$3=المنصرف!$E$3:$E$717)*1,('بيان العهد والتسويات'!$C289=المنصرف!$C$3:$C$717)*1,المنصرف!$J$3:$J$717)</f>
        <v>0</v>
      </c>
      <c r="BJ289" s="160">
        <f>SUMPRODUCT((BJ$3=المنصرف!$E$3:$E$717)*1,('بيان العهد والتسويات'!$C289=المنصرف!$C$3:$C$717)*1,المنصرف!$G$3:$G$717)</f>
        <v>0</v>
      </c>
      <c r="BK289" s="160">
        <f>SUMPRODUCT((BJ$3=المنصرف!$E$3:$E$717)*1,('بيان العهد والتسويات'!$C289=المنصرف!$C$3:$C$717)*1,المنصرف!$J$3:$J$717)</f>
        <v>0</v>
      </c>
      <c r="BL289" s="160">
        <f>SUMPRODUCT((BL$3=المنصرف!$E$3:$E$717)*1,('بيان العهد والتسويات'!$C289=المنصرف!$C$3:$C$717)*1,المنصرف!$G$3:$G$717)</f>
        <v>0</v>
      </c>
      <c r="BM289" s="160">
        <f>SUMPRODUCT((BL$3=المنصرف!$E$3:$E$717)*1,('بيان العهد والتسويات'!$C289=المنصرف!$C$3:$C$717)*1,المنصرف!$J$3:$J$717)</f>
        <v>0</v>
      </c>
      <c r="BN289" s="160">
        <f>SUMPRODUCT((BN$3=المنصرف!$E$3:$E$717)*1,('بيان العهد والتسويات'!$C289=المنصرف!$C$3:$C$717)*1,المنصرف!$G$3:$G$717)</f>
        <v>0</v>
      </c>
      <c r="BO289" s="160">
        <f>SUMPRODUCT((BN$3=المنصرف!$E$3:$E$717)*1,('بيان العهد والتسويات'!$C289=المنصرف!$C$3:$C$717)*1,المنصرف!$J$3:$J$717)</f>
        <v>0</v>
      </c>
      <c r="BP289" s="160">
        <f>SUMPRODUCT((BP$3=المنصرف!$E$3:$E$717)*1,('بيان العهد والتسويات'!$C289=المنصرف!$C$3:$C$717)*1,المنصرف!$G$3:$G$717)</f>
        <v>0</v>
      </c>
      <c r="BQ289" s="160">
        <f>SUMPRODUCT((BP$3=المنصرف!$E$3:$E$717)*1,('بيان العهد والتسويات'!$C289=المنصرف!$C$3:$C$717)*1,المنصرف!$J$3:$J$717)</f>
        <v>0</v>
      </c>
      <c r="BR289" s="160">
        <f>SUMPRODUCT((BR$3=المنصرف!$E$3:$E$717)*1,('بيان العهد والتسويات'!$C289=المنصرف!$C$3:$C$717)*1,المنصرف!$G$3:$G$717)</f>
        <v>0</v>
      </c>
      <c r="BS289" s="160">
        <f>SUMPRODUCT((BR$3=المنصرف!$E$3:$E$717)*1,('بيان العهد والتسويات'!$C289=المنصرف!$C$3:$C$717)*1,المنصرف!$J$3:$J$717)</f>
        <v>0</v>
      </c>
      <c r="BT289" s="160">
        <f>SUMPRODUCT((BT$3=المنصرف!$E$3:$E$717)*1,('بيان العهد والتسويات'!$C289=المنصرف!$C$3:$C$717)*1,المنصرف!$G$3:$G$717)</f>
        <v>0</v>
      </c>
      <c r="BU289" s="160">
        <f>SUMPRODUCT((BT$3=المنصرف!$E$3:$E$717)*1,('بيان العهد والتسويات'!$C289=المنصرف!$C$3:$C$717)*1,المنصرف!$J$3:$J$717)</f>
        <v>0</v>
      </c>
      <c r="BV289" s="160">
        <f>SUMPRODUCT((BV$3=المنصرف!$E$3:$E$717)*1,('بيان العهد والتسويات'!$C289=المنصرف!$C$3:$C$717)*1,المنصرف!$G$3:$G$717)</f>
        <v>0</v>
      </c>
      <c r="BW289" s="160">
        <f>SUMPRODUCT((BV$3=المنصرف!$E$3:$E$717)*1,('بيان العهد والتسويات'!$C289=المنصرف!$C$3:$C$717)*1,المنصرف!$J$3:$J$717)</f>
        <v>0</v>
      </c>
      <c r="BX289" s="160">
        <f>SUMPRODUCT((BX$3=المنصرف!$E$3:$E$717)*1,('بيان العهد والتسويات'!$C289=المنصرف!$C$3:$C$717)*1,المنصرف!$G$3:$G$717)</f>
        <v>0</v>
      </c>
      <c r="BY289" s="160">
        <f>SUMPRODUCT((BX$3=المنصرف!$E$3:$E$717)*1,('بيان العهد والتسويات'!$C289=المنصرف!$C$3:$C$717)*1,المنصرف!$J$3:$J$717)</f>
        <v>0</v>
      </c>
      <c r="BZ289" s="160">
        <f>SUMPRODUCT((BZ$3=المنصرف!$E$3:$E$717)*1,('بيان العهد والتسويات'!$C289=المنصرف!$C$3:$C$717)*1,المنصرف!$G$3:$G$717)</f>
        <v>0</v>
      </c>
      <c r="CA289" s="160">
        <f>SUMPRODUCT((BZ$3=المنصرف!$E$3:$E$717)*1,('بيان العهد والتسويات'!$C289=المنصرف!$C$3:$C$717)*1,المنصرف!$J$3:$J$717)</f>
        <v>0</v>
      </c>
      <c r="CB289" s="160">
        <f>SUMPRODUCT((CB$3=المنصرف!$E$3:$E$717)*1,('بيان العهد والتسويات'!$C289=المنصرف!$C$3:$C$717)*1,المنصرف!$G$3:$G$717)</f>
        <v>0</v>
      </c>
      <c r="CC289" s="160">
        <f>SUMPRODUCT((CB$3=المنصرف!$E$3:$E$717)*1,('بيان العهد والتسويات'!$C289=المنصرف!$C$3:$C$717)*1,المنصرف!$J$3:$J$717)</f>
        <v>0</v>
      </c>
      <c r="CD289" s="160">
        <f>SUMPRODUCT((CD$3=المنصرف!$E$3:$E$717)*1,('بيان العهد والتسويات'!$C289=المنصرف!$C$3:$C$717)*1,المنصرف!$G$3:$G$717)</f>
        <v>0</v>
      </c>
      <c r="CE289" s="160">
        <f>SUMPRODUCT((CD$3=المنصرف!$E$3:$E$717)*1,('بيان العهد والتسويات'!$C289=المنصرف!$C$3:$C$717)*1,المنصرف!$J$3:$J$717)</f>
        <v>0</v>
      </c>
      <c r="CF289" s="160">
        <f>SUMPRODUCT((CF$3=المنصرف!$E$3:$E$717)*1,('بيان العهد والتسويات'!$C289=المنصرف!$C$3:$C$717)*1,المنصرف!$G$3:$G$717)</f>
        <v>0</v>
      </c>
      <c r="CG289" s="160">
        <f>SUMPRODUCT((CF$3=المنصرف!$E$3:$E$717)*1,('بيان العهد والتسويات'!$C289=المنصرف!$C$3:$C$717)*1,المنصرف!$J$3:$J$717)</f>
        <v>0</v>
      </c>
      <c r="CH289" s="160">
        <f>SUMPRODUCT((CH$3=المنصرف!$E$3:$E$717)*1,('بيان العهد والتسويات'!$C289=المنصرف!$C$3:$C$717)*1,المنصرف!$G$3:$G$717)</f>
        <v>0</v>
      </c>
      <c r="CI289" s="160">
        <f>SUMPRODUCT((CH$3=المنصرف!$E$3:$E$717)*1,('بيان العهد والتسويات'!$C289=المنصرف!$C$3:$C$717)*1,المنصرف!$J$3:$J$717)</f>
        <v>0</v>
      </c>
      <c r="CJ289" s="160">
        <f>SUMPRODUCT((CJ$3=المنصرف!$E$3:$E$717)*1,('بيان العهد والتسويات'!$C289=المنصرف!$C$3:$C$717)*1,المنصرف!$G$3:$G$717)</f>
        <v>0</v>
      </c>
      <c r="CK289" s="160">
        <f>SUMPRODUCT((CJ$3=المنصرف!$E$3:$E$717)*1,('بيان العهد والتسويات'!$C289=المنصرف!$C$3:$C$717)*1,المنصرف!$J$3:$J$717)</f>
        <v>0</v>
      </c>
      <c r="CL289" s="160">
        <f>SUMPRODUCT((CL$3=المنصرف!$E$3:$E$717)*1,('بيان العهد والتسويات'!$C289=المنصرف!$C$3:$C$717)*1,المنصرف!$G$3:$G$717)</f>
        <v>0</v>
      </c>
      <c r="CM289" s="160">
        <f>SUMPRODUCT((CL$3=المنصرف!$E$3:$E$717)*1,('بيان العهد والتسويات'!$C289=المنصرف!$C$3:$C$717)*1,المنصرف!$J$3:$J$717)</f>
        <v>0</v>
      </c>
      <c r="CN289" s="160">
        <f>SUMPRODUCT((CN$3=المنصرف!$E$3:$E$717)*1,('بيان العهد والتسويات'!$C289=المنصرف!$C$3:$C$717)*1,المنصرف!$G$3:$G$717)</f>
        <v>0</v>
      </c>
      <c r="CO289" s="160">
        <f>SUMPRODUCT((CN$3=المنصرف!$E$3:$E$717)*1,('بيان العهد والتسويات'!$C289=المنصرف!$C$3:$C$717)*1,المنصرف!$J$3:$J$717)</f>
        <v>0</v>
      </c>
      <c r="CP289" s="160">
        <f>SUMPRODUCT((CP$3=المنصرف!$E$3:$E$717)*1,('بيان العهد والتسويات'!$C289=المنصرف!$C$3:$C$717)*1,المنصرف!$G$3:$G$717)</f>
        <v>0</v>
      </c>
      <c r="CQ289" s="160">
        <f>SUMPRODUCT((CP$3=المنصرف!$E$3:$E$717)*1,('بيان العهد والتسويات'!$C289=المنصرف!$C$3:$C$717)*1,المنصرف!$J$3:$J$717)</f>
        <v>0</v>
      </c>
      <c r="CR289" s="160">
        <f>SUMPRODUCT((CR$3=المنصرف!$E$3:$E$717)*1,('بيان العهد والتسويات'!$C289=المنصرف!$C$3:$C$717)*1,المنصرف!$G$3:$G$717)</f>
        <v>0</v>
      </c>
      <c r="CS289" s="160">
        <f>SUMPRODUCT((CR$3=المنصرف!$E$3:$E$717)*1,('بيان العهد والتسويات'!$C289=المنصرف!$C$3:$C$717)*1,المنصرف!$J$3:$J$717)</f>
        <v>0</v>
      </c>
      <c r="CT289" s="160">
        <f>SUMPRODUCT((CT$3=المنصرف!$E$3:$E$717)*1,('بيان العهد والتسويات'!$C289=المنصرف!$C$3:$C$717)*1,المنصرف!$G$3:$G$717)</f>
        <v>0</v>
      </c>
      <c r="CU289" s="160">
        <f>SUMPRODUCT((CT$3=المنصرف!$E$3:$E$717)*1,('بيان العهد والتسويات'!$C289=المنصرف!$C$3:$C$717)*1,المنصرف!$J$3:$J$717)</f>
        <v>0</v>
      </c>
      <c r="CV289" s="160">
        <f>SUMPRODUCT((CV$3=المنصرف!$E$3:$E$717)*1,('بيان العهد والتسويات'!$C289=المنصرف!$C$3:$C$717)*1,المنصرف!$G$3:$G$717)</f>
        <v>0</v>
      </c>
      <c r="CW289" s="160">
        <f>SUMPRODUCT((CV$3=المنصرف!$E$3:$E$717)*1,('بيان العهد والتسويات'!$C289=المنصرف!$C$3:$C$717)*1,المنصرف!$J$3:$J$717)</f>
        <v>0</v>
      </c>
      <c r="CX289" s="160">
        <f>SUMPRODUCT((CX$3=المنصرف!$E$3:$E$717)*1,('بيان العهد والتسويات'!$C289=المنصرف!$C$3:$C$717)*1,المنصرف!$G$3:$G$717)</f>
        <v>0</v>
      </c>
      <c r="CY289" s="160">
        <f>SUMPRODUCT((CX$3=المنصرف!$E$3:$E$717)*1,('بيان العهد والتسويات'!$C289=المنصرف!$C$3:$C$717)*1,المنصرف!$J$3:$J$717)</f>
        <v>0</v>
      </c>
      <c r="CZ289" s="160">
        <f>SUMPRODUCT((CZ$3=المنصرف!$E$3:$E$717)*1,('بيان العهد والتسويات'!$C289=المنصرف!$C$3:$C$717)*1,المنصرف!$G$3:$G$717)</f>
        <v>0</v>
      </c>
      <c r="DA289" s="160">
        <f>SUMPRODUCT((CZ$3=المنصرف!$E$3:$E$717)*1,('بيان العهد والتسويات'!$C289=المنصرف!$C$3:$C$717)*1,المنصرف!$J$3:$J$717)</f>
        <v>0</v>
      </c>
    </row>
    <row r="290" spans="3:105" ht="20.25" x14ac:dyDescent="0.15">
      <c r="C290" s="134">
        <v>46122</v>
      </c>
      <c r="D290" s="121">
        <f>SUMPRODUCT(($D$3=المنصرف!$E$3:$E$717)*1,('بيان العهد والتسويات'!$C290=المنصرف!$C$3:$C$717)*1,المنصرف!$G$3:$G$717)</f>
        <v>0</v>
      </c>
      <c r="E290" s="122">
        <f>SUMPRODUCT(($D$3=المنصرف!$E$3:$E$717)*1,('بيان العهد والتسويات'!$C290=المنصرف!$C$3:$C$717)*1,المنصرف!$J$3:$J$717)</f>
        <v>0</v>
      </c>
      <c r="F290" s="124">
        <f>SUMPRODUCT(($F$3=المنصرف!$E$3:$E$717)*1,('بيان العهد والتسويات'!$C290=المنصرف!$C$3:$C$717)*1,المنصرف!$G$3:$G$717)</f>
        <v>0</v>
      </c>
      <c r="G290" s="123">
        <f>SUMPRODUCT(($F$3=المنصرف!$E$3:$E$717)*1,('بيان العهد والتسويات'!$C290=المنصرف!$C$3:$C$717)*1,المنصرف!$J$3:$J$717)</f>
        <v>0</v>
      </c>
      <c r="H290" s="121">
        <f>SUMPRODUCT(($H$3=المنصرف!$E$3:$E$717)*1,('بيان العهد والتسويات'!$C290=المنصرف!$C$3:$C$717)*1,المنصرف!$G$3:$G$717)</f>
        <v>0</v>
      </c>
      <c r="I290" s="122">
        <f>SUMPRODUCT(($H$3=المنصرف!$E$3:$E$717)*1,('بيان العهد والتسويات'!$C290=المنصرف!$C$3:$C$717)*1,المنصرف!$J$3:$J$717)</f>
        <v>0</v>
      </c>
      <c r="J290" s="124">
        <f>SUMPRODUCT(($J$3=المنصرف!$E$3:$E$717)*1,('بيان العهد والتسويات'!$C290=المنصرف!$C$3:$C$717)*1,المنصرف!$G$3:$G$717)</f>
        <v>0</v>
      </c>
      <c r="K290" s="123">
        <f>SUMPRODUCT(($J$3=المنصرف!$E$3:$E$717)*1,('بيان العهد والتسويات'!$C290=المنصرف!$C$3:$C$717)*1,المنصرف!$J$3:$J$717)</f>
        <v>0</v>
      </c>
      <c r="L290" s="121">
        <f>SUMPRODUCT(($L$3=المنصرف!$E$3:$E$717)*1,('بيان العهد والتسويات'!$C290=المنصرف!$C$3:$C$717)*1,المنصرف!$G$3:$G$717)</f>
        <v>0</v>
      </c>
      <c r="M290" s="122">
        <f>SUMPRODUCT(($L$3=المنصرف!$E$3:$E$717)*1,('بيان العهد والتسويات'!$C290=المنصرف!$C$3:$C$717)*1,المنصرف!$J$3:$J$717)</f>
        <v>0</v>
      </c>
      <c r="N290" s="124">
        <f>SUMPRODUCT(($N$3=المنصرف!$E$3:$E$717)*1,('بيان العهد والتسويات'!$C290=المنصرف!$C$3:$C$717)*1,المنصرف!$G$3:$G$717)</f>
        <v>0</v>
      </c>
      <c r="O290" s="123">
        <f>SUMPRODUCT(($N$3=المنصرف!$E$3:$E$717)*1,('بيان العهد والتسويات'!$C290=المنصرف!$C$3:$C$717)*1,المنصرف!$J$3:$J$717)</f>
        <v>0</v>
      </c>
      <c r="P290" s="121">
        <f>SUMPRODUCT(($P$3=المنصرف!$E$3:$E$717)*1,('بيان العهد والتسويات'!$C290=المنصرف!$C$3:$C$717)*1,المنصرف!$G$3:$G$717)</f>
        <v>0</v>
      </c>
      <c r="Q290" s="122">
        <f>SUMPRODUCT(($P$3=المنصرف!$E$3:$E$717)*1,('بيان العهد والتسويات'!$C290=المنصرف!$C$3:$C$717)*1,المنصرف!$J$3:$J$717)</f>
        <v>0</v>
      </c>
      <c r="R290" s="124">
        <f>SUMPRODUCT(($R$3=المنصرف!$E$3:$E$717)*1,('بيان العهد والتسويات'!$C290=المنصرف!$C$3:$C$717)*1,المنصرف!$G$3:$G$717)</f>
        <v>0</v>
      </c>
      <c r="S290" s="123">
        <f>SUMPRODUCT(($R$3=المنصرف!$E$3:$E$717)*1,('بيان العهد والتسويات'!$C290=المنصرف!$C$3:$C$717)*1,المنصرف!$J$3:$J$717)</f>
        <v>0</v>
      </c>
      <c r="T290" s="121">
        <f>SUMPRODUCT(($T$3=المنصرف!$E$3:$E$717)*1,('بيان العهد والتسويات'!$C290=المنصرف!$C$3:$C$717)*1,المنصرف!$G$3:$G$717)</f>
        <v>0</v>
      </c>
      <c r="U290" s="122">
        <f>SUMPRODUCT(($T$3=المنصرف!$E$3:$E$717)*1,('بيان العهد والتسويات'!$C290=المنصرف!$C$3:$C$717)*1,المنصرف!$J$3:$J$717)</f>
        <v>0</v>
      </c>
      <c r="V290" s="124">
        <f>SUMPRODUCT(($V$3=المنصرف!$E$3:$E$717)*1,('بيان العهد والتسويات'!$C290=المنصرف!$C$3:$C$717)*1,المنصرف!$G$3:$G$717)</f>
        <v>0</v>
      </c>
      <c r="W290" s="123">
        <f>SUMPRODUCT(($V$3=المنصرف!$E$3:$E$717)*1,('بيان العهد والتسويات'!$C290=المنصرف!$C$3:$C$717)*1,المنصرف!$J$3:$J$717)</f>
        <v>0</v>
      </c>
      <c r="X290" s="121">
        <f>SUMPRODUCT(($X$3=المنصرف!$E$3:$E$717)*1,('بيان العهد والتسويات'!$C290=المنصرف!$C$3:$C$717)*1,المنصرف!$G$3:$G$717)</f>
        <v>0</v>
      </c>
      <c r="Y290" s="122">
        <f>SUMPRODUCT(($X$3=المنصرف!$E$3:$E$717)*1,('بيان العهد والتسويات'!$C290=المنصرف!$C$3:$C$717)*1,المنصرف!$J$3:$J$717)</f>
        <v>0</v>
      </c>
      <c r="Z290" s="124">
        <f>SUMPRODUCT(($Z$3=المنصرف!$E$3:$E$717)*1,('بيان العهد والتسويات'!$C290=المنصرف!$C$3:$C$717)*1,المنصرف!$G$3:$G$717)</f>
        <v>0</v>
      </c>
      <c r="AA290" s="123">
        <f>SUMPRODUCT(($Z$3=المنصرف!$E$3:$E$717)*1,('بيان العهد والتسويات'!$C290=المنصرف!$C$3:$C$717)*1,المنصرف!$J$3:$J$717)</f>
        <v>0</v>
      </c>
      <c r="AB290" s="121">
        <f>SUMPRODUCT(($AB$3=المنصرف!$E$3:$E$717)*1,('بيان العهد والتسويات'!$C290=المنصرف!$C$3:$C$717)*1,المنصرف!$G$3:$G$717)</f>
        <v>0</v>
      </c>
      <c r="AC290" s="122">
        <f>SUMPRODUCT(($AB$3=المنصرف!$E$3:$E$717)*1,('بيان العهد والتسويات'!$C290=المنصرف!$C$3:$C$717)*1,المنصرف!$J$3:$J$717)</f>
        <v>0</v>
      </c>
      <c r="AD290" s="124">
        <f>SUMPRODUCT(($AD$3=المنصرف!$E$3:$E$717)*1,('بيان العهد والتسويات'!$C290=المنصرف!$C$3:$C$717)*1,المنصرف!$G$3:$G$717)</f>
        <v>0</v>
      </c>
      <c r="AE290" s="123">
        <f>SUMPRODUCT(($AD$3=المنصرف!$E$3:$E$717)*1,('بيان العهد والتسويات'!$C290=المنصرف!$C$3:$C$717)*1,المنصرف!$J$3:$J$717)</f>
        <v>0</v>
      </c>
      <c r="AF290" s="121">
        <f>SUMPRODUCT(($AF$3=المنصرف!$E$3:$E$717)*1,('بيان العهد والتسويات'!$C290=المنصرف!$C$3:$C$717)*1,المنصرف!$G$3:$G$717)</f>
        <v>0</v>
      </c>
      <c r="AG290" s="122">
        <f>SUMPRODUCT(($AF$3=المنصرف!$E$3:$E$717)*1,('بيان العهد والتسويات'!$C290=المنصرف!$C$3:$C$717)*1,المنصرف!$J$3:$J$717)</f>
        <v>0</v>
      </c>
      <c r="AH290" s="124">
        <f>SUMPRODUCT(($AH$3=المنصرف!$E$3:$E$717)*1,('بيان العهد والتسويات'!$C290=المنصرف!$C$3:$C$717)*1,المنصرف!$G$3:$G$717)</f>
        <v>0</v>
      </c>
      <c r="AI290" s="123">
        <f>SUMPRODUCT(($AH$3=المنصرف!$E$3:$E$717)*1,('بيان العهد والتسويات'!$C290=المنصرف!$C$3:$C$717)*1,المنصرف!$J$3:$J$717)</f>
        <v>0</v>
      </c>
      <c r="AJ290" s="145">
        <f>SUMPRODUCT((AJ$3=المنصرف!$E$3:$E$717)*1,('بيان العهد والتسويات'!$C290=المنصرف!$C$3:$C$717)*1,المنصرف!$G$3:$G$717)</f>
        <v>0</v>
      </c>
      <c r="AK290" s="145">
        <f>SUMPRODUCT((AJ$3=المنصرف!$E$3:$E$717)*1,('بيان العهد والتسويات'!$C290=المنصرف!$C$3:$C$717)*1,المنصرف!$J$3:$J$717)</f>
        <v>0</v>
      </c>
      <c r="AL290" s="161">
        <f>SUMPRODUCT((AL$3=المنصرف!$E$3:$E$717)*1,('بيان العهد والتسويات'!$C290=المنصرف!$C$3:$C$717)*1,المنصرف!$G$3:$G$717)</f>
        <v>0</v>
      </c>
      <c r="AM290" s="161">
        <f>SUMPRODUCT((AL$3=المنصرف!$E$3:$E$717)*1,('بيان العهد والتسويات'!$C290=المنصرف!$C$3:$C$717)*1,المنصرف!$J$3:$J$717)</f>
        <v>0</v>
      </c>
      <c r="AN290" s="160">
        <f>SUMPRODUCT((AN$3=المنصرف!$E$3:$E$717)*1,('بيان العهد والتسويات'!$C290=المنصرف!$C$3:$C$717)*1,المنصرف!$G$3:$G$717)</f>
        <v>0</v>
      </c>
      <c r="AO290" s="160">
        <f>SUMPRODUCT((AN$3=المنصرف!$E$3:$E$717)*1,('بيان العهد والتسويات'!$C290=المنصرف!$C$3:$C$717)*1,المنصرف!$J$3:$J$717)</f>
        <v>0</v>
      </c>
      <c r="AP290" s="160">
        <f>SUMPRODUCT((AP$3=المنصرف!$E$3:$E$717)*1,('بيان العهد والتسويات'!$C290=المنصرف!$C$3:$C$717)*1,المنصرف!$G$3:$G$717)</f>
        <v>0</v>
      </c>
      <c r="AQ290" s="160">
        <f>SUMPRODUCT((AP$3=المنصرف!$E$3:$E$717)*1,('بيان العهد والتسويات'!$C290=المنصرف!$C$3:$C$717)*1,المنصرف!$J$3:$J$717)</f>
        <v>0</v>
      </c>
      <c r="AR290" s="160">
        <f>SUMPRODUCT((AR$3=المنصرف!$E$3:$E$717)*1,('بيان العهد والتسويات'!$C290=المنصرف!$C$3:$C$717)*1,المنصرف!$G$3:$G$717)</f>
        <v>0</v>
      </c>
      <c r="AS290" s="160">
        <f>SUMPRODUCT((AR$3=المنصرف!$E$3:$E$717)*1,('بيان العهد والتسويات'!$C290=المنصرف!$C$3:$C$717)*1,المنصرف!$J$3:$J$717)</f>
        <v>0</v>
      </c>
      <c r="AT290" s="160">
        <f>SUMPRODUCT((AT$3=المنصرف!$E$3:$E$717)*1,('بيان العهد والتسويات'!$C290=المنصرف!$C$3:$C$717)*1,المنصرف!$G$3:$G$717)</f>
        <v>0</v>
      </c>
      <c r="AU290" s="160">
        <f>SUMPRODUCT((AT$3=المنصرف!$E$3:$E$717)*1,('بيان العهد والتسويات'!$C290=المنصرف!$C$3:$C$717)*1,المنصرف!$J$3:$J$717)</f>
        <v>0</v>
      </c>
      <c r="AV290" s="160">
        <f>SUMPRODUCT((AV$3=المنصرف!$E$3:$E$717)*1,('بيان العهد والتسويات'!$C290=المنصرف!$C$3:$C$717)*1,المنصرف!$G$3:$G$717)</f>
        <v>0</v>
      </c>
      <c r="AW290" s="160">
        <f>SUMPRODUCT((AV$3=المنصرف!$E$3:$E$717)*1,('بيان العهد والتسويات'!$C290=المنصرف!$C$3:$C$717)*1,المنصرف!$J$3:$J$717)</f>
        <v>0</v>
      </c>
      <c r="AX290" s="160">
        <f>SUMPRODUCT((AX$3=المنصرف!$E$3:$E$717)*1,('بيان العهد والتسويات'!$C290=المنصرف!$C$3:$C$717)*1,المنصرف!$G$3:$G$717)</f>
        <v>0</v>
      </c>
      <c r="AY290" s="160">
        <f>SUMPRODUCT((AX$3=المنصرف!$E$3:$E$717)*1,('بيان العهد والتسويات'!$C290=المنصرف!$C$3:$C$717)*1,المنصرف!$J$3:$J$717)</f>
        <v>0</v>
      </c>
      <c r="AZ290" s="160">
        <f>SUMPRODUCT((AZ$3=المنصرف!$E$3:$E$717)*1,('بيان العهد والتسويات'!$C290=المنصرف!$C$3:$C$717)*1,المنصرف!$G$3:$G$717)</f>
        <v>0</v>
      </c>
      <c r="BA290" s="160">
        <f>SUMPRODUCT((AZ$3=المنصرف!$E$3:$E$717)*1,('بيان العهد والتسويات'!$C290=المنصرف!$C$3:$C$717)*1,المنصرف!$J$3:$J$717)</f>
        <v>0</v>
      </c>
      <c r="BB290" s="160">
        <f>SUMPRODUCT((BB$3=المنصرف!$E$3:$E$717)*1,('بيان العهد والتسويات'!$C290=المنصرف!$C$3:$C$717)*1,المنصرف!$G$3:$G$717)</f>
        <v>0</v>
      </c>
      <c r="BC290" s="160">
        <f>SUMPRODUCT((BB$3=المنصرف!$E$3:$E$717)*1,('بيان العهد والتسويات'!$C290=المنصرف!$C$3:$C$717)*1,المنصرف!$J$3:$J$717)</f>
        <v>0</v>
      </c>
      <c r="BD290" s="160">
        <f>SUMPRODUCT((BD$3=المنصرف!$E$3:$E$717)*1,('بيان العهد والتسويات'!$C290=المنصرف!$C$3:$C$717)*1,المنصرف!$G$3:$G$717)</f>
        <v>0</v>
      </c>
      <c r="BE290" s="160">
        <f>SUMPRODUCT((BD$3=المنصرف!$E$3:$E$717)*1,('بيان العهد والتسويات'!$C290=المنصرف!$C$3:$C$717)*1,المنصرف!$J$3:$J$717)</f>
        <v>0</v>
      </c>
      <c r="BF290" s="160">
        <f>SUMPRODUCT((BF$3=المنصرف!$E$3:$E$717)*1,('بيان العهد والتسويات'!$C290=المنصرف!$C$3:$C$717)*1,المنصرف!$G$3:$G$717)</f>
        <v>0</v>
      </c>
      <c r="BG290" s="160">
        <f>SUMPRODUCT((BF$3=المنصرف!$E$3:$E$717)*1,('بيان العهد والتسويات'!$C290=المنصرف!$C$3:$C$717)*1,المنصرف!$J$3:$J$717)</f>
        <v>0</v>
      </c>
      <c r="BH290" s="160">
        <f>SUMPRODUCT((BH$3=المنصرف!$E$3:$E$717)*1,('بيان العهد والتسويات'!$C290=المنصرف!$C$3:$C$717)*1,المنصرف!$G$3:$G$717)</f>
        <v>0</v>
      </c>
      <c r="BI290" s="160">
        <f>SUMPRODUCT((BH$3=المنصرف!$E$3:$E$717)*1,('بيان العهد والتسويات'!$C290=المنصرف!$C$3:$C$717)*1,المنصرف!$J$3:$J$717)</f>
        <v>0</v>
      </c>
      <c r="BJ290" s="160">
        <f>SUMPRODUCT((BJ$3=المنصرف!$E$3:$E$717)*1,('بيان العهد والتسويات'!$C290=المنصرف!$C$3:$C$717)*1,المنصرف!$G$3:$G$717)</f>
        <v>0</v>
      </c>
      <c r="BK290" s="160">
        <f>SUMPRODUCT((BJ$3=المنصرف!$E$3:$E$717)*1,('بيان العهد والتسويات'!$C290=المنصرف!$C$3:$C$717)*1,المنصرف!$J$3:$J$717)</f>
        <v>0</v>
      </c>
      <c r="BL290" s="160">
        <f>SUMPRODUCT((BL$3=المنصرف!$E$3:$E$717)*1,('بيان العهد والتسويات'!$C290=المنصرف!$C$3:$C$717)*1,المنصرف!$G$3:$G$717)</f>
        <v>0</v>
      </c>
      <c r="BM290" s="160">
        <f>SUMPRODUCT((BL$3=المنصرف!$E$3:$E$717)*1,('بيان العهد والتسويات'!$C290=المنصرف!$C$3:$C$717)*1,المنصرف!$J$3:$J$717)</f>
        <v>0</v>
      </c>
      <c r="BN290" s="160">
        <f>SUMPRODUCT((BN$3=المنصرف!$E$3:$E$717)*1,('بيان العهد والتسويات'!$C290=المنصرف!$C$3:$C$717)*1,المنصرف!$G$3:$G$717)</f>
        <v>0</v>
      </c>
      <c r="BO290" s="160">
        <f>SUMPRODUCT((BN$3=المنصرف!$E$3:$E$717)*1,('بيان العهد والتسويات'!$C290=المنصرف!$C$3:$C$717)*1,المنصرف!$J$3:$J$717)</f>
        <v>0</v>
      </c>
      <c r="BP290" s="160">
        <f>SUMPRODUCT((BP$3=المنصرف!$E$3:$E$717)*1,('بيان العهد والتسويات'!$C290=المنصرف!$C$3:$C$717)*1,المنصرف!$G$3:$G$717)</f>
        <v>0</v>
      </c>
      <c r="BQ290" s="160">
        <f>SUMPRODUCT((BP$3=المنصرف!$E$3:$E$717)*1,('بيان العهد والتسويات'!$C290=المنصرف!$C$3:$C$717)*1,المنصرف!$J$3:$J$717)</f>
        <v>0</v>
      </c>
      <c r="BR290" s="160">
        <f>SUMPRODUCT((BR$3=المنصرف!$E$3:$E$717)*1,('بيان العهد والتسويات'!$C290=المنصرف!$C$3:$C$717)*1,المنصرف!$G$3:$G$717)</f>
        <v>0</v>
      </c>
      <c r="BS290" s="160">
        <f>SUMPRODUCT((BR$3=المنصرف!$E$3:$E$717)*1,('بيان العهد والتسويات'!$C290=المنصرف!$C$3:$C$717)*1,المنصرف!$J$3:$J$717)</f>
        <v>0</v>
      </c>
      <c r="BT290" s="160">
        <f>SUMPRODUCT((BT$3=المنصرف!$E$3:$E$717)*1,('بيان العهد والتسويات'!$C290=المنصرف!$C$3:$C$717)*1,المنصرف!$G$3:$G$717)</f>
        <v>0</v>
      </c>
      <c r="BU290" s="160">
        <f>SUMPRODUCT((BT$3=المنصرف!$E$3:$E$717)*1,('بيان العهد والتسويات'!$C290=المنصرف!$C$3:$C$717)*1,المنصرف!$J$3:$J$717)</f>
        <v>0</v>
      </c>
      <c r="BV290" s="160">
        <f>SUMPRODUCT((BV$3=المنصرف!$E$3:$E$717)*1,('بيان العهد والتسويات'!$C290=المنصرف!$C$3:$C$717)*1,المنصرف!$G$3:$G$717)</f>
        <v>0</v>
      </c>
      <c r="BW290" s="160">
        <f>SUMPRODUCT((BV$3=المنصرف!$E$3:$E$717)*1,('بيان العهد والتسويات'!$C290=المنصرف!$C$3:$C$717)*1,المنصرف!$J$3:$J$717)</f>
        <v>0</v>
      </c>
      <c r="BX290" s="160">
        <f>SUMPRODUCT((BX$3=المنصرف!$E$3:$E$717)*1,('بيان العهد والتسويات'!$C290=المنصرف!$C$3:$C$717)*1,المنصرف!$G$3:$G$717)</f>
        <v>0</v>
      </c>
      <c r="BY290" s="160">
        <f>SUMPRODUCT((BX$3=المنصرف!$E$3:$E$717)*1,('بيان العهد والتسويات'!$C290=المنصرف!$C$3:$C$717)*1,المنصرف!$J$3:$J$717)</f>
        <v>0</v>
      </c>
      <c r="BZ290" s="160">
        <f>SUMPRODUCT((BZ$3=المنصرف!$E$3:$E$717)*1,('بيان العهد والتسويات'!$C290=المنصرف!$C$3:$C$717)*1,المنصرف!$G$3:$G$717)</f>
        <v>0</v>
      </c>
      <c r="CA290" s="160">
        <f>SUMPRODUCT((BZ$3=المنصرف!$E$3:$E$717)*1,('بيان العهد والتسويات'!$C290=المنصرف!$C$3:$C$717)*1,المنصرف!$J$3:$J$717)</f>
        <v>0</v>
      </c>
      <c r="CB290" s="160">
        <f>SUMPRODUCT((CB$3=المنصرف!$E$3:$E$717)*1,('بيان العهد والتسويات'!$C290=المنصرف!$C$3:$C$717)*1,المنصرف!$G$3:$G$717)</f>
        <v>0</v>
      </c>
      <c r="CC290" s="160">
        <f>SUMPRODUCT((CB$3=المنصرف!$E$3:$E$717)*1,('بيان العهد والتسويات'!$C290=المنصرف!$C$3:$C$717)*1,المنصرف!$J$3:$J$717)</f>
        <v>0</v>
      </c>
      <c r="CD290" s="160">
        <f>SUMPRODUCT((CD$3=المنصرف!$E$3:$E$717)*1,('بيان العهد والتسويات'!$C290=المنصرف!$C$3:$C$717)*1,المنصرف!$G$3:$G$717)</f>
        <v>0</v>
      </c>
      <c r="CE290" s="160">
        <f>SUMPRODUCT((CD$3=المنصرف!$E$3:$E$717)*1,('بيان العهد والتسويات'!$C290=المنصرف!$C$3:$C$717)*1,المنصرف!$J$3:$J$717)</f>
        <v>0</v>
      </c>
      <c r="CF290" s="160">
        <f>SUMPRODUCT((CF$3=المنصرف!$E$3:$E$717)*1,('بيان العهد والتسويات'!$C290=المنصرف!$C$3:$C$717)*1,المنصرف!$G$3:$G$717)</f>
        <v>0</v>
      </c>
      <c r="CG290" s="160">
        <f>SUMPRODUCT((CF$3=المنصرف!$E$3:$E$717)*1,('بيان العهد والتسويات'!$C290=المنصرف!$C$3:$C$717)*1,المنصرف!$J$3:$J$717)</f>
        <v>0</v>
      </c>
      <c r="CH290" s="160">
        <f>SUMPRODUCT((CH$3=المنصرف!$E$3:$E$717)*1,('بيان العهد والتسويات'!$C290=المنصرف!$C$3:$C$717)*1,المنصرف!$G$3:$G$717)</f>
        <v>0</v>
      </c>
      <c r="CI290" s="160">
        <f>SUMPRODUCT((CH$3=المنصرف!$E$3:$E$717)*1,('بيان العهد والتسويات'!$C290=المنصرف!$C$3:$C$717)*1,المنصرف!$J$3:$J$717)</f>
        <v>0</v>
      </c>
      <c r="CJ290" s="160">
        <f>SUMPRODUCT((CJ$3=المنصرف!$E$3:$E$717)*1,('بيان العهد والتسويات'!$C290=المنصرف!$C$3:$C$717)*1,المنصرف!$G$3:$G$717)</f>
        <v>0</v>
      </c>
      <c r="CK290" s="160">
        <f>SUMPRODUCT((CJ$3=المنصرف!$E$3:$E$717)*1,('بيان العهد والتسويات'!$C290=المنصرف!$C$3:$C$717)*1,المنصرف!$J$3:$J$717)</f>
        <v>0</v>
      </c>
      <c r="CL290" s="160">
        <f>SUMPRODUCT((CL$3=المنصرف!$E$3:$E$717)*1,('بيان العهد والتسويات'!$C290=المنصرف!$C$3:$C$717)*1,المنصرف!$G$3:$G$717)</f>
        <v>0</v>
      </c>
      <c r="CM290" s="160">
        <f>SUMPRODUCT((CL$3=المنصرف!$E$3:$E$717)*1,('بيان العهد والتسويات'!$C290=المنصرف!$C$3:$C$717)*1,المنصرف!$J$3:$J$717)</f>
        <v>0</v>
      </c>
      <c r="CN290" s="160">
        <f>SUMPRODUCT((CN$3=المنصرف!$E$3:$E$717)*1,('بيان العهد والتسويات'!$C290=المنصرف!$C$3:$C$717)*1,المنصرف!$G$3:$G$717)</f>
        <v>0</v>
      </c>
      <c r="CO290" s="160">
        <f>SUMPRODUCT((CN$3=المنصرف!$E$3:$E$717)*1,('بيان العهد والتسويات'!$C290=المنصرف!$C$3:$C$717)*1,المنصرف!$J$3:$J$717)</f>
        <v>0</v>
      </c>
      <c r="CP290" s="160">
        <f>SUMPRODUCT((CP$3=المنصرف!$E$3:$E$717)*1,('بيان العهد والتسويات'!$C290=المنصرف!$C$3:$C$717)*1,المنصرف!$G$3:$G$717)</f>
        <v>0</v>
      </c>
      <c r="CQ290" s="160">
        <f>SUMPRODUCT((CP$3=المنصرف!$E$3:$E$717)*1,('بيان العهد والتسويات'!$C290=المنصرف!$C$3:$C$717)*1,المنصرف!$J$3:$J$717)</f>
        <v>0</v>
      </c>
      <c r="CR290" s="160">
        <f>SUMPRODUCT((CR$3=المنصرف!$E$3:$E$717)*1,('بيان العهد والتسويات'!$C290=المنصرف!$C$3:$C$717)*1,المنصرف!$G$3:$G$717)</f>
        <v>0</v>
      </c>
      <c r="CS290" s="160">
        <f>SUMPRODUCT((CR$3=المنصرف!$E$3:$E$717)*1,('بيان العهد والتسويات'!$C290=المنصرف!$C$3:$C$717)*1,المنصرف!$J$3:$J$717)</f>
        <v>0</v>
      </c>
      <c r="CT290" s="160">
        <f>SUMPRODUCT((CT$3=المنصرف!$E$3:$E$717)*1,('بيان العهد والتسويات'!$C290=المنصرف!$C$3:$C$717)*1,المنصرف!$G$3:$G$717)</f>
        <v>0</v>
      </c>
      <c r="CU290" s="160">
        <f>SUMPRODUCT((CT$3=المنصرف!$E$3:$E$717)*1,('بيان العهد والتسويات'!$C290=المنصرف!$C$3:$C$717)*1,المنصرف!$J$3:$J$717)</f>
        <v>0</v>
      </c>
      <c r="CV290" s="160">
        <f>SUMPRODUCT((CV$3=المنصرف!$E$3:$E$717)*1,('بيان العهد والتسويات'!$C290=المنصرف!$C$3:$C$717)*1,المنصرف!$G$3:$G$717)</f>
        <v>0</v>
      </c>
      <c r="CW290" s="160">
        <f>SUMPRODUCT((CV$3=المنصرف!$E$3:$E$717)*1,('بيان العهد والتسويات'!$C290=المنصرف!$C$3:$C$717)*1,المنصرف!$J$3:$J$717)</f>
        <v>0</v>
      </c>
      <c r="CX290" s="160">
        <f>SUMPRODUCT((CX$3=المنصرف!$E$3:$E$717)*1,('بيان العهد والتسويات'!$C290=المنصرف!$C$3:$C$717)*1,المنصرف!$G$3:$G$717)</f>
        <v>0</v>
      </c>
      <c r="CY290" s="160">
        <f>SUMPRODUCT((CX$3=المنصرف!$E$3:$E$717)*1,('بيان العهد والتسويات'!$C290=المنصرف!$C$3:$C$717)*1,المنصرف!$J$3:$J$717)</f>
        <v>0</v>
      </c>
      <c r="CZ290" s="160">
        <f>SUMPRODUCT((CZ$3=المنصرف!$E$3:$E$717)*1,('بيان العهد والتسويات'!$C290=المنصرف!$C$3:$C$717)*1,المنصرف!$G$3:$G$717)</f>
        <v>0</v>
      </c>
      <c r="DA290" s="160">
        <f>SUMPRODUCT((CZ$3=المنصرف!$E$3:$E$717)*1,('بيان العهد والتسويات'!$C290=المنصرف!$C$3:$C$717)*1,المنصرف!$J$3:$J$717)</f>
        <v>0</v>
      </c>
    </row>
    <row r="291" spans="3:105" ht="20.25" x14ac:dyDescent="0.15">
      <c r="C291" s="134">
        <v>46123</v>
      </c>
      <c r="D291" s="121">
        <f>SUMPRODUCT(($D$3=المنصرف!$E$3:$E$717)*1,('بيان العهد والتسويات'!$C291=المنصرف!$C$3:$C$717)*1,المنصرف!$G$3:$G$717)</f>
        <v>0</v>
      </c>
      <c r="E291" s="122">
        <f>SUMPRODUCT(($D$3=المنصرف!$E$3:$E$717)*1,('بيان العهد والتسويات'!$C291=المنصرف!$C$3:$C$717)*1,المنصرف!$J$3:$J$717)</f>
        <v>0</v>
      </c>
      <c r="F291" s="124">
        <f>SUMPRODUCT(($F$3=المنصرف!$E$3:$E$717)*1,('بيان العهد والتسويات'!$C291=المنصرف!$C$3:$C$717)*1,المنصرف!$G$3:$G$717)</f>
        <v>0</v>
      </c>
      <c r="G291" s="123">
        <f>SUMPRODUCT(($F$3=المنصرف!$E$3:$E$717)*1,('بيان العهد والتسويات'!$C291=المنصرف!$C$3:$C$717)*1,المنصرف!$J$3:$J$717)</f>
        <v>0</v>
      </c>
      <c r="H291" s="121">
        <f>SUMPRODUCT(($H$3=المنصرف!$E$3:$E$717)*1,('بيان العهد والتسويات'!$C291=المنصرف!$C$3:$C$717)*1,المنصرف!$G$3:$G$717)</f>
        <v>0</v>
      </c>
      <c r="I291" s="122">
        <f>SUMPRODUCT(($H$3=المنصرف!$E$3:$E$717)*1,('بيان العهد والتسويات'!$C291=المنصرف!$C$3:$C$717)*1,المنصرف!$J$3:$J$717)</f>
        <v>0</v>
      </c>
      <c r="J291" s="124">
        <f>SUMPRODUCT(($J$3=المنصرف!$E$3:$E$717)*1,('بيان العهد والتسويات'!$C291=المنصرف!$C$3:$C$717)*1,المنصرف!$G$3:$G$717)</f>
        <v>0</v>
      </c>
      <c r="K291" s="123">
        <f>SUMPRODUCT(($J$3=المنصرف!$E$3:$E$717)*1,('بيان العهد والتسويات'!$C291=المنصرف!$C$3:$C$717)*1,المنصرف!$J$3:$J$717)</f>
        <v>0</v>
      </c>
      <c r="L291" s="121">
        <f>SUMPRODUCT(($L$3=المنصرف!$E$3:$E$717)*1,('بيان العهد والتسويات'!$C291=المنصرف!$C$3:$C$717)*1,المنصرف!$G$3:$G$717)</f>
        <v>0</v>
      </c>
      <c r="M291" s="122">
        <f>SUMPRODUCT(($L$3=المنصرف!$E$3:$E$717)*1,('بيان العهد والتسويات'!$C291=المنصرف!$C$3:$C$717)*1,المنصرف!$J$3:$J$717)</f>
        <v>0</v>
      </c>
      <c r="N291" s="124">
        <f>SUMPRODUCT(($N$3=المنصرف!$E$3:$E$717)*1,('بيان العهد والتسويات'!$C291=المنصرف!$C$3:$C$717)*1,المنصرف!$G$3:$G$717)</f>
        <v>0</v>
      </c>
      <c r="O291" s="123">
        <f>SUMPRODUCT(($N$3=المنصرف!$E$3:$E$717)*1,('بيان العهد والتسويات'!$C291=المنصرف!$C$3:$C$717)*1,المنصرف!$J$3:$J$717)</f>
        <v>0</v>
      </c>
      <c r="P291" s="121">
        <f>SUMPRODUCT(($P$3=المنصرف!$E$3:$E$717)*1,('بيان العهد والتسويات'!$C291=المنصرف!$C$3:$C$717)*1,المنصرف!$G$3:$G$717)</f>
        <v>0</v>
      </c>
      <c r="Q291" s="122">
        <f>SUMPRODUCT(($P$3=المنصرف!$E$3:$E$717)*1,('بيان العهد والتسويات'!$C291=المنصرف!$C$3:$C$717)*1,المنصرف!$J$3:$J$717)</f>
        <v>0</v>
      </c>
      <c r="R291" s="124">
        <f>SUMPRODUCT(($R$3=المنصرف!$E$3:$E$717)*1,('بيان العهد والتسويات'!$C291=المنصرف!$C$3:$C$717)*1,المنصرف!$G$3:$G$717)</f>
        <v>0</v>
      </c>
      <c r="S291" s="123">
        <f>SUMPRODUCT(($R$3=المنصرف!$E$3:$E$717)*1,('بيان العهد والتسويات'!$C291=المنصرف!$C$3:$C$717)*1,المنصرف!$J$3:$J$717)</f>
        <v>0</v>
      </c>
      <c r="T291" s="121">
        <f>SUMPRODUCT(($T$3=المنصرف!$E$3:$E$717)*1,('بيان العهد والتسويات'!$C291=المنصرف!$C$3:$C$717)*1,المنصرف!$G$3:$G$717)</f>
        <v>0</v>
      </c>
      <c r="U291" s="122">
        <f>SUMPRODUCT(($T$3=المنصرف!$E$3:$E$717)*1,('بيان العهد والتسويات'!$C291=المنصرف!$C$3:$C$717)*1,المنصرف!$J$3:$J$717)</f>
        <v>0</v>
      </c>
      <c r="V291" s="124">
        <f>SUMPRODUCT(($V$3=المنصرف!$E$3:$E$717)*1,('بيان العهد والتسويات'!$C291=المنصرف!$C$3:$C$717)*1,المنصرف!$G$3:$G$717)</f>
        <v>0</v>
      </c>
      <c r="W291" s="123">
        <f>SUMPRODUCT(($V$3=المنصرف!$E$3:$E$717)*1,('بيان العهد والتسويات'!$C291=المنصرف!$C$3:$C$717)*1,المنصرف!$J$3:$J$717)</f>
        <v>0</v>
      </c>
      <c r="X291" s="121">
        <f>SUMPRODUCT(($X$3=المنصرف!$E$3:$E$717)*1,('بيان العهد والتسويات'!$C291=المنصرف!$C$3:$C$717)*1,المنصرف!$G$3:$G$717)</f>
        <v>0</v>
      </c>
      <c r="Y291" s="122">
        <f>SUMPRODUCT(($X$3=المنصرف!$E$3:$E$717)*1,('بيان العهد والتسويات'!$C291=المنصرف!$C$3:$C$717)*1,المنصرف!$J$3:$J$717)</f>
        <v>0</v>
      </c>
      <c r="Z291" s="124">
        <f>SUMPRODUCT(($Z$3=المنصرف!$E$3:$E$717)*1,('بيان العهد والتسويات'!$C291=المنصرف!$C$3:$C$717)*1,المنصرف!$G$3:$G$717)</f>
        <v>0</v>
      </c>
      <c r="AA291" s="123">
        <f>SUMPRODUCT(($Z$3=المنصرف!$E$3:$E$717)*1,('بيان العهد والتسويات'!$C291=المنصرف!$C$3:$C$717)*1,المنصرف!$J$3:$J$717)</f>
        <v>0</v>
      </c>
      <c r="AB291" s="121">
        <f>SUMPRODUCT(($AB$3=المنصرف!$E$3:$E$717)*1,('بيان العهد والتسويات'!$C291=المنصرف!$C$3:$C$717)*1,المنصرف!$G$3:$G$717)</f>
        <v>0</v>
      </c>
      <c r="AC291" s="122">
        <f>SUMPRODUCT(($AB$3=المنصرف!$E$3:$E$717)*1,('بيان العهد والتسويات'!$C291=المنصرف!$C$3:$C$717)*1,المنصرف!$J$3:$J$717)</f>
        <v>0</v>
      </c>
      <c r="AD291" s="124">
        <f>SUMPRODUCT(($AD$3=المنصرف!$E$3:$E$717)*1,('بيان العهد والتسويات'!$C291=المنصرف!$C$3:$C$717)*1,المنصرف!$G$3:$G$717)</f>
        <v>0</v>
      </c>
      <c r="AE291" s="123">
        <f>SUMPRODUCT(($AD$3=المنصرف!$E$3:$E$717)*1,('بيان العهد والتسويات'!$C291=المنصرف!$C$3:$C$717)*1,المنصرف!$J$3:$J$717)</f>
        <v>0</v>
      </c>
      <c r="AF291" s="121">
        <f>SUMPRODUCT(($AF$3=المنصرف!$E$3:$E$717)*1,('بيان العهد والتسويات'!$C291=المنصرف!$C$3:$C$717)*1,المنصرف!$G$3:$G$717)</f>
        <v>0</v>
      </c>
      <c r="AG291" s="122">
        <f>SUMPRODUCT(($AF$3=المنصرف!$E$3:$E$717)*1,('بيان العهد والتسويات'!$C291=المنصرف!$C$3:$C$717)*1,المنصرف!$J$3:$J$717)</f>
        <v>0</v>
      </c>
      <c r="AH291" s="124">
        <f>SUMPRODUCT(($AH$3=المنصرف!$E$3:$E$717)*1,('بيان العهد والتسويات'!$C291=المنصرف!$C$3:$C$717)*1,المنصرف!$G$3:$G$717)</f>
        <v>0</v>
      </c>
      <c r="AI291" s="123">
        <f>SUMPRODUCT(($AH$3=المنصرف!$E$3:$E$717)*1,('بيان العهد والتسويات'!$C291=المنصرف!$C$3:$C$717)*1,المنصرف!$J$3:$J$717)</f>
        <v>0</v>
      </c>
      <c r="AJ291" s="145">
        <f>SUMPRODUCT((AJ$3=المنصرف!$E$3:$E$717)*1,('بيان العهد والتسويات'!$C291=المنصرف!$C$3:$C$717)*1,المنصرف!$G$3:$G$717)</f>
        <v>0</v>
      </c>
      <c r="AK291" s="145">
        <f>SUMPRODUCT((AJ$3=المنصرف!$E$3:$E$717)*1,('بيان العهد والتسويات'!$C291=المنصرف!$C$3:$C$717)*1,المنصرف!$J$3:$J$717)</f>
        <v>0</v>
      </c>
      <c r="AL291" s="161">
        <f>SUMPRODUCT((AL$3=المنصرف!$E$3:$E$717)*1,('بيان العهد والتسويات'!$C291=المنصرف!$C$3:$C$717)*1,المنصرف!$G$3:$G$717)</f>
        <v>0</v>
      </c>
      <c r="AM291" s="161">
        <f>SUMPRODUCT((AL$3=المنصرف!$E$3:$E$717)*1,('بيان العهد والتسويات'!$C291=المنصرف!$C$3:$C$717)*1,المنصرف!$J$3:$J$717)</f>
        <v>0</v>
      </c>
      <c r="AN291" s="160">
        <f>SUMPRODUCT((AN$3=المنصرف!$E$3:$E$717)*1,('بيان العهد والتسويات'!$C291=المنصرف!$C$3:$C$717)*1,المنصرف!$G$3:$G$717)</f>
        <v>0</v>
      </c>
      <c r="AO291" s="160">
        <f>SUMPRODUCT((AN$3=المنصرف!$E$3:$E$717)*1,('بيان العهد والتسويات'!$C291=المنصرف!$C$3:$C$717)*1,المنصرف!$J$3:$J$717)</f>
        <v>0</v>
      </c>
      <c r="AP291" s="160">
        <f>SUMPRODUCT((AP$3=المنصرف!$E$3:$E$717)*1,('بيان العهد والتسويات'!$C291=المنصرف!$C$3:$C$717)*1,المنصرف!$G$3:$G$717)</f>
        <v>0</v>
      </c>
      <c r="AQ291" s="160">
        <f>SUMPRODUCT((AP$3=المنصرف!$E$3:$E$717)*1,('بيان العهد والتسويات'!$C291=المنصرف!$C$3:$C$717)*1,المنصرف!$J$3:$J$717)</f>
        <v>0</v>
      </c>
      <c r="AR291" s="160">
        <f>SUMPRODUCT((AR$3=المنصرف!$E$3:$E$717)*1,('بيان العهد والتسويات'!$C291=المنصرف!$C$3:$C$717)*1,المنصرف!$G$3:$G$717)</f>
        <v>0</v>
      </c>
      <c r="AS291" s="160">
        <f>SUMPRODUCT((AR$3=المنصرف!$E$3:$E$717)*1,('بيان العهد والتسويات'!$C291=المنصرف!$C$3:$C$717)*1,المنصرف!$J$3:$J$717)</f>
        <v>0</v>
      </c>
      <c r="AT291" s="160">
        <f>SUMPRODUCT((AT$3=المنصرف!$E$3:$E$717)*1,('بيان العهد والتسويات'!$C291=المنصرف!$C$3:$C$717)*1,المنصرف!$G$3:$G$717)</f>
        <v>0</v>
      </c>
      <c r="AU291" s="160">
        <f>SUMPRODUCT((AT$3=المنصرف!$E$3:$E$717)*1,('بيان العهد والتسويات'!$C291=المنصرف!$C$3:$C$717)*1,المنصرف!$J$3:$J$717)</f>
        <v>0</v>
      </c>
      <c r="AV291" s="160">
        <f>SUMPRODUCT((AV$3=المنصرف!$E$3:$E$717)*1,('بيان العهد والتسويات'!$C291=المنصرف!$C$3:$C$717)*1,المنصرف!$G$3:$G$717)</f>
        <v>0</v>
      </c>
      <c r="AW291" s="160">
        <f>SUMPRODUCT((AV$3=المنصرف!$E$3:$E$717)*1,('بيان العهد والتسويات'!$C291=المنصرف!$C$3:$C$717)*1,المنصرف!$J$3:$J$717)</f>
        <v>0</v>
      </c>
      <c r="AX291" s="160">
        <f>SUMPRODUCT((AX$3=المنصرف!$E$3:$E$717)*1,('بيان العهد والتسويات'!$C291=المنصرف!$C$3:$C$717)*1,المنصرف!$G$3:$G$717)</f>
        <v>0</v>
      </c>
      <c r="AY291" s="160">
        <f>SUMPRODUCT((AX$3=المنصرف!$E$3:$E$717)*1,('بيان العهد والتسويات'!$C291=المنصرف!$C$3:$C$717)*1,المنصرف!$J$3:$J$717)</f>
        <v>0</v>
      </c>
      <c r="AZ291" s="160">
        <f>SUMPRODUCT((AZ$3=المنصرف!$E$3:$E$717)*1,('بيان العهد والتسويات'!$C291=المنصرف!$C$3:$C$717)*1,المنصرف!$G$3:$G$717)</f>
        <v>0</v>
      </c>
      <c r="BA291" s="160">
        <f>SUMPRODUCT((AZ$3=المنصرف!$E$3:$E$717)*1,('بيان العهد والتسويات'!$C291=المنصرف!$C$3:$C$717)*1,المنصرف!$J$3:$J$717)</f>
        <v>0</v>
      </c>
      <c r="BB291" s="160">
        <f>SUMPRODUCT((BB$3=المنصرف!$E$3:$E$717)*1,('بيان العهد والتسويات'!$C291=المنصرف!$C$3:$C$717)*1,المنصرف!$G$3:$G$717)</f>
        <v>0</v>
      </c>
      <c r="BC291" s="160">
        <f>SUMPRODUCT((BB$3=المنصرف!$E$3:$E$717)*1,('بيان العهد والتسويات'!$C291=المنصرف!$C$3:$C$717)*1,المنصرف!$J$3:$J$717)</f>
        <v>0</v>
      </c>
      <c r="BD291" s="160">
        <f>SUMPRODUCT((BD$3=المنصرف!$E$3:$E$717)*1,('بيان العهد والتسويات'!$C291=المنصرف!$C$3:$C$717)*1,المنصرف!$G$3:$G$717)</f>
        <v>0</v>
      </c>
      <c r="BE291" s="160">
        <f>SUMPRODUCT((BD$3=المنصرف!$E$3:$E$717)*1,('بيان العهد والتسويات'!$C291=المنصرف!$C$3:$C$717)*1,المنصرف!$J$3:$J$717)</f>
        <v>0</v>
      </c>
      <c r="BF291" s="160">
        <f>SUMPRODUCT((BF$3=المنصرف!$E$3:$E$717)*1,('بيان العهد والتسويات'!$C291=المنصرف!$C$3:$C$717)*1,المنصرف!$G$3:$G$717)</f>
        <v>0</v>
      </c>
      <c r="BG291" s="160">
        <f>SUMPRODUCT((BF$3=المنصرف!$E$3:$E$717)*1,('بيان العهد والتسويات'!$C291=المنصرف!$C$3:$C$717)*1,المنصرف!$J$3:$J$717)</f>
        <v>0</v>
      </c>
      <c r="BH291" s="160">
        <f>SUMPRODUCT((BH$3=المنصرف!$E$3:$E$717)*1,('بيان العهد والتسويات'!$C291=المنصرف!$C$3:$C$717)*1,المنصرف!$G$3:$G$717)</f>
        <v>0</v>
      </c>
      <c r="BI291" s="160">
        <f>SUMPRODUCT((BH$3=المنصرف!$E$3:$E$717)*1,('بيان العهد والتسويات'!$C291=المنصرف!$C$3:$C$717)*1,المنصرف!$J$3:$J$717)</f>
        <v>0</v>
      </c>
      <c r="BJ291" s="160">
        <f>SUMPRODUCT((BJ$3=المنصرف!$E$3:$E$717)*1,('بيان العهد والتسويات'!$C291=المنصرف!$C$3:$C$717)*1,المنصرف!$G$3:$G$717)</f>
        <v>0</v>
      </c>
      <c r="BK291" s="160">
        <f>SUMPRODUCT((BJ$3=المنصرف!$E$3:$E$717)*1,('بيان العهد والتسويات'!$C291=المنصرف!$C$3:$C$717)*1,المنصرف!$J$3:$J$717)</f>
        <v>0</v>
      </c>
      <c r="BL291" s="160">
        <f>SUMPRODUCT((BL$3=المنصرف!$E$3:$E$717)*1,('بيان العهد والتسويات'!$C291=المنصرف!$C$3:$C$717)*1,المنصرف!$G$3:$G$717)</f>
        <v>0</v>
      </c>
      <c r="BM291" s="160">
        <f>SUMPRODUCT((BL$3=المنصرف!$E$3:$E$717)*1,('بيان العهد والتسويات'!$C291=المنصرف!$C$3:$C$717)*1,المنصرف!$J$3:$J$717)</f>
        <v>0</v>
      </c>
      <c r="BN291" s="160">
        <f>SUMPRODUCT((BN$3=المنصرف!$E$3:$E$717)*1,('بيان العهد والتسويات'!$C291=المنصرف!$C$3:$C$717)*1,المنصرف!$G$3:$G$717)</f>
        <v>0</v>
      </c>
      <c r="BO291" s="160">
        <f>SUMPRODUCT((BN$3=المنصرف!$E$3:$E$717)*1,('بيان العهد والتسويات'!$C291=المنصرف!$C$3:$C$717)*1,المنصرف!$J$3:$J$717)</f>
        <v>0</v>
      </c>
      <c r="BP291" s="160">
        <f>SUMPRODUCT((BP$3=المنصرف!$E$3:$E$717)*1,('بيان العهد والتسويات'!$C291=المنصرف!$C$3:$C$717)*1,المنصرف!$G$3:$G$717)</f>
        <v>0</v>
      </c>
      <c r="BQ291" s="160">
        <f>SUMPRODUCT((BP$3=المنصرف!$E$3:$E$717)*1,('بيان العهد والتسويات'!$C291=المنصرف!$C$3:$C$717)*1,المنصرف!$J$3:$J$717)</f>
        <v>0</v>
      </c>
      <c r="BR291" s="160">
        <f>SUMPRODUCT((BR$3=المنصرف!$E$3:$E$717)*1,('بيان العهد والتسويات'!$C291=المنصرف!$C$3:$C$717)*1,المنصرف!$G$3:$G$717)</f>
        <v>0</v>
      </c>
      <c r="BS291" s="160">
        <f>SUMPRODUCT((BR$3=المنصرف!$E$3:$E$717)*1,('بيان العهد والتسويات'!$C291=المنصرف!$C$3:$C$717)*1,المنصرف!$J$3:$J$717)</f>
        <v>0</v>
      </c>
      <c r="BT291" s="160">
        <f>SUMPRODUCT((BT$3=المنصرف!$E$3:$E$717)*1,('بيان العهد والتسويات'!$C291=المنصرف!$C$3:$C$717)*1,المنصرف!$G$3:$G$717)</f>
        <v>0</v>
      </c>
      <c r="BU291" s="160">
        <f>SUMPRODUCT((BT$3=المنصرف!$E$3:$E$717)*1,('بيان العهد والتسويات'!$C291=المنصرف!$C$3:$C$717)*1,المنصرف!$J$3:$J$717)</f>
        <v>0</v>
      </c>
      <c r="BV291" s="160">
        <f>SUMPRODUCT((BV$3=المنصرف!$E$3:$E$717)*1,('بيان العهد والتسويات'!$C291=المنصرف!$C$3:$C$717)*1,المنصرف!$G$3:$G$717)</f>
        <v>0</v>
      </c>
      <c r="BW291" s="160">
        <f>SUMPRODUCT((BV$3=المنصرف!$E$3:$E$717)*1,('بيان العهد والتسويات'!$C291=المنصرف!$C$3:$C$717)*1,المنصرف!$J$3:$J$717)</f>
        <v>0</v>
      </c>
      <c r="BX291" s="160">
        <f>SUMPRODUCT((BX$3=المنصرف!$E$3:$E$717)*1,('بيان العهد والتسويات'!$C291=المنصرف!$C$3:$C$717)*1,المنصرف!$G$3:$G$717)</f>
        <v>0</v>
      </c>
      <c r="BY291" s="160">
        <f>SUMPRODUCT((BX$3=المنصرف!$E$3:$E$717)*1,('بيان العهد والتسويات'!$C291=المنصرف!$C$3:$C$717)*1,المنصرف!$J$3:$J$717)</f>
        <v>0</v>
      </c>
      <c r="BZ291" s="160">
        <f>SUMPRODUCT((BZ$3=المنصرف!$E$3:$E$717)*1,('بيان العهد والتسويات'!$C291=المنصرف!$C$3:$C$717)*1,المنصرف!$G$3:$G$717)</f>
        <v>0</v>
      </c>
      <c r="CA291" s="160">
        <f>SUMPRODUCT((BZ$3=المنصرف!$E$3:$E$717)*1,('بيان العهد والتسويات'!$C291=المنصرف!$C$3:$C$717)*1,المنصرف!$J$3:$J$717)</f>
        <v>0</v>
      </c>
      <c r="CB291" s="160">
        <f>SUMPRODUCT((CB$3=المنصرف!$E$3:$E$717)*1,('بيان العهد والتسويات'!$C291=المنصرف!$C$3:$C$717)*1,المنصرف!$G$3:$G$717)</f>
        <v>0</v>
      </c>
      <c r="CC291" s="160">
        <f>SUMPRODUCT((CB$3=المنصرف!$E$3:$E$717)*1,('بيان العهد والتسويات'!$C291=المنصرف!$C$3:$C$717)*1,المنصرف!$J$3:$J$717)</f>
        <v>0</v>
      </c>
      <c r="CD291" s="160">
        <f>SUMPRODUCT((CD$3=المنصرف!$E$3:$E$717)*1,('بيان العهد والتسويات'!$C291=المنصرف!$C$3:$C$717)*1,المنصرف!$G$3:$G$717)</f>
        <v>0</v>
      </c>
      <c r="CE291" s="160">
        <f>SUMPRODUCT((CD$3=المنصرف!$E$3:$E$717)*1,('بيان العهد والتسويات'!$C291=المنصرف!$C$3:$C$717)*1,المنصرف!$J$3:$J$717)</f>
        <v>0</v>
      </c>
      <c r="CF291" s="160">
        <f>SUMPRODUCT((CF$3=المنصرف!$E$3:$E$717)*1,('بيان العهد والتسويات'!$C291=المنصرف!$C$3:$C$717)*1,المنصرف!$G$3:$G$717)</f>
        <v>0</v>
      </c>
      <c r="CG291" s="160">
        <f>SUMPRODUCT((CF$3=المنصرف!$E$3:$E$717)*1,('بيان العهد والتسويات'!$C291=المنصرف!$C$3:$C$717)*1,المنصرف!$J$3:$J$717)</f>
        <v>0</v>
      </c>
      <c r="CH291" s="160">
        <f>SUMPRODUCT((CH$3=المنصرف!$E$3:$E$717)*1,('بيان العهد والتسويات'!$C291=المنصرف!$C$3:$C$717)*1,المنصرف!$G$3:$G$717)</f>
        <v>0</v>
      </c>
      <c r="CI291" s="160">
        <f>SUMPRODUCT((CH$3=المنصرف!$E$3:$E$717)*1,('بيان العهد والتسويات'!$C291=المنصرف!$C$3:$C$717)*1,المنصرف!$J$3:$J$717)</f>
        <v>0</v>
      </c>
      <c r="CJ291" s="160">
        <f>SUMPRODUCT((CJ$3=المنصرف!$E$3:$E$717)*1,('بيان العهد والتسويات'!$C291=المنصرف!$C$3:$C$717)*1,المنصرف!$G$3:$G$717)</f>
        <v>0</v>
      </c>
      <c r="CK291" s="160">
        <f>SUMPRODUCT((CJ$3=المنصرف!$E$3:$E$717)*1,('بيان العهد والتسويات'!$C291=المنصرف!$C$3:$C$717)*1,المنصرف!$J$3:$J$717)</f>
        <v>0</v>
      </c>
      <c r="CL291" s="160">
        <f>SUMPRODUCT((CL$3=المنصرف!$E$3:$E$717)*1,('بيان العهد والتسويات'!$C291=المنصرف!$C$3:$C$717)*1,المنصرف!$G$3:$G$717)</f>
        <v>0</v>
      </c>
      <c r="CM291" s="160">
        <f>SUMPRODUCT((CL$3=المنصرف!$E$3:$E$717)*1,('بيان العهد والتسويات'!$C291=المنصرف!$C$3:$C$717)*1,المنصرف!$J$3:$J$717)</f>
        <v>0</v>
      </c>
      <c r="CN291" s="160">
        <f>SUMPRODUCT((CN$3=المنصرف!$E$3:$E$717)*1,('بيان العهد والتسويات'!$C291=المنصرف!$C$3:$C$717)*1,المنصرف!$G$3:$G$717)</f>
        <v>0</v>
      </c>
      <c r="CO291" s="160">
        <f>SUMPRODUCT((CN$3=المنصرف!$E$3:$E$717)*1,('بيان العهد والتسويات'!$C291=المنصرف!$C$3:$C$717)*1,المنصرف!$J$3:$J$717)</f>
        <v>0</v>
      </c>
      <c r="CP291" s="160">
        <f>SUMPRODUCT((CP$3=المنصرف!$E$3:$E$717)*1,('بيان العهد والتسويات'!$C291=المنصرف!$C$3:$C$717)*1,المنصرف!$G$3:$G$717)</f>
        <v>0</v>
      </c>
      <c r="CQ291" s="160">
        <f>SUMPRODUCT((CP$3=المنصرف!$E$3:$E$717)*1,('بيان العهد والتسويات'!$C291=المنصرف!$C$3:$C$717)*1,المنصرف!$J$3:$J$717)</f>
        <v>0</v>
      </c>
      <c r="CR291" s="160">
        <f>SUMPRODUCT((CR$3=المنصرف!$E$3:$E$717)*1,('بيان العهد والتسويات'!$C291=المنصرف!$C$3:$C$717)*1,المنصرف!$G$3:$G$717)</f>
        <v>0</v>
      </c>
      <c r="CS291" s="160">
        <f>SUMPRODUCT((CR$3=المنصرف!$E$3:$E$717)*1,('بيان العهد والتسويات'!$C291=المنصرف!$C$3:$C$717)*1,المنصرف!$J$3:$J$717)</f>
        <v>0</v>
      </c>
      <c r="CT291" s="160">
        <f>SUMPRODUCT((CT$3=المنصرف!$E$3:$E$717)*1,('بيان العهد والتسويات'!$C291=المنصرف!$C$3:$C$717)*1,المنصرف!$G$3:$G$717)</f>
        <v>0</v>
      </c>
      <c r="CU291" s="160">
        <f>SUMPRODUCT((CT$3=المنصرف!$E$3:$E$717)*1,('بيان العهد والتسويات'!$C291=المنصرف!$C$3:$C$717)*1,المنصرف!$J$3:$J$717)</f>
        <v>0</v>
      </c>
      <c r="CV291" s="160">
        <f>SUMPRODUCT((CV$3=المنصرف!$E$3:$E$717)*1,('بيان العهد والتسويات'!$C291=المنصرف!$C$3:$C$717)*1,المنصرف!$G$3:$G$717)</f>
        <v>0</v>
      </c>
      <c r="CW291" s="160">
        <f>SUMPRODUCT((CV$3=المنصرف!$E$3:$E$717)*1,('بيان العهد والتسويات'!$C291=المنصرف!$C$3:$C$717)*1,المنصرف!$J$3:$J$717)</f>
        <v>0</v>
      </c>
      <c r="CX291" s="160">
        <f>SUMPRODUCT((CX$3=المنصرف!$E$3:$E$717)*1,('بيان العهد والتسويات'!$C291=المنصرف!$C$3:$C$717)*1,المنصرف!$G$3:$G$717)</f>
        <v>0</v>
      </c>
      <c r="CY291" s="160">
        <f>SUMPRODUCT((CX$3=المنصرف!$E$3:$E$717)*1,('بيان العهد والتسويات'!$C291=المنصرف!$C$3:$C$717)*1,المنصرف!$J$3:$J$717)</f>
        <v>0</v>
      </c>
      <c r="CZ291" s="160">
        <f>SUMPRODUCT((CZ$3=المنصرف!$E$3:$E$717)*1,('بيان العهد والتسويات'!$C291=المنصرف!$C$3:$C$717)*1,المنصرف!$G$3:$G$717)</f>
        <v>0</v>
      </c>
      <c r="DA291" s="160">
        <f>SUMPRODUCT((CZ$3=المنصرف!$E$3:$E$717)*1,('بيان العهد والتسويات'!$C291=المنصرف!$C$3:$C$717)*1,المنصرف!$J$3:$J$717)</f>
        <v>0</v>
      </c>
    </row>
    <row r="292" spans="3:105" ht="20.25" x14ac:dyDescent="0.15">
      <c r="C292" s="134">
        <v>46124</v>
      </c>
      <c r="D292" s="121">
        <f>SUMPRODUCT(($D$3=المنصرف!$E$3:$E$717)*1,('بيان العهد والتسويات'!$C292=المنصرف!$C$3:$C$717)*1,المنصرف!$G$3:$G$717)</f>
        <v>0</v>
      </c>
      <c r="E292" s="122">
        <f>SUMPRODUCT(($D$3=المنصرف!$E$3:$E$717)*1,('بيان العهد والتسويات'!$C292=المنصرف!$C$3:$C$717)*1,المنصرف!$J$3:$J$717)</f>
        <v>0</v>
      </c>
      <c r="F292" s="124">
        <f>SUMPRODUCT(($F$3=المنصرف!$E$3:$E$717)*1,('بيان العهد والتسويات'!$C292=المنصرف!$C$3:$C$717)*1,المنصرف!$G$3:$G$717)</f>
        <v>0</v>
      </c>
      <c r="G292" s="123">
        <f>SUMPRODUCT(($F$3=المنصرف!$E$3:$E$717)*1,('بيان العهد والتسويات'!$C292=المنصرف!$C$3:$C$717)*1,المنصرف!$J$3:$J$717)</f>
        <v>0</v>
      </c>
      <c r="H292" s="121">
        <f>SUMPRODUCT(($H$3=المنصرف!$E$3:$E$717)*1,('بيان العهد والتسويات'!$C292=المنصرف!$C$3:$C$717)*1,المنصرف!$G$3:$G$717)</f>
        <v>0</v>
      </c>
      <c r="I292" s="122">
        <f>SUMPRODUCT(($H$3=المنصرف!$E$3:$E$717)*1,('بيان العهد والتسويات'!$C292=المنصرف!$C$3:$C$717)*1,المنصرف!$J$3:$J$717)</f>
        <v>0</v>
      </c>
      <c r="J292" s="124">
        <f>SUMPRODUCT(($J$3=المنصرف!$E$3:$E$717)*1,('بيان العهد والتسويات'!$C292=المنصرف!$C$3:$C$717)*1,المنصرف!$G$3:$G$717)</f>
        <v>0</v>
      </c>
      <c r="K292" s="123">
        <f>SUMPRODUCT(($J$3=المنصرف!$E$3:$E$717)*1,('بيان العهد والتسويات'!$C292=المنصرف!$C$3:$C$717)*1,المنصرف!$J$3:$J$717)</f>
        <v>0</v>
      </c>
      <c r="L292" s="121">
        <f>SUMPRODUCT(($L$3=المنصرف!$E$3:$E$717)*1,('بيان العهد والتسويات'!$C292=المنصرف!$C$3:$C$717)*1,المنصرف!$G$3:$G$717)</f>
        <v>0</v>
      </c>
      <c r="M292" s="122">
        <f>SUMPRODUCT(($L$3=المنصرف!$E$3:$E$717)*1,('بيان العهد والتسويات'!$C292=المنصرف!$C$3:$C$717)*1,المنصرف!$J$3:$J$717)</f>
        <v>0</v>
      </c>
      <c r="N292" s="124">
        <f>SUMPRODUCT(($N$3=المنصرف!$E$3:$E$717)*1,('بيان العهد والتسويات'!$C292=المنصرف!$C$3:$C$717)*1,المنصرف!$G$3:$G$717)</f>
        <v>0</v>
      </c>
      <c r="O292" s="123">
        <f>SUMPRODUCT(($N$3=المنصرف!$E$3:$E$717)*1,('بيان العهد والتسويات'!$C292=المنصرف!$C$3:$C$717)*1,المنصرف!$J$3:$J$717)</f>
        <v>0</v>
      </c>
      <c r="P292" s="121">
        <f>SUMPRODUCT(($P$3=المنصرف!$E$3:$E$717)*1,('بيان العهد والتسويات'!$C292=المنصرف!$C$3:$C$717)*1,المنصرف!$G$3:$G$717)</f>
        <v>0</v>
      </c>
      <c r="Q292" s="122">
        <f>SUMPRODUCT(($P$3=المنصرف!$E$3:$E$717)*1,('بيان العهد والتسويات'!$C292=المنصرف!$C$3:$C$717)*1,المنصرف!$J$3:$J$717)</f>
        <v>0</v>
      </c>
      <c r="R292" s="124">
        <f>SUMPRODUCT(($R$3=المنصرف!$E$3:$E$717)*1,('بيان العهد والتسويات'!$C292=المنصرف!$C$3:$C$717)*1,المنصرف!$G$3:$G$717)</f>
        <v>0</v>
      </c>
      <c r="S292" s="123">
        <f>SUMPRODUCT(($R$3=المنصرف!$E$3:$E$717)*1,('بيان العهد والتسويات'!$C292=المنصرف!$C$3:$C$717)*1,المنصرف!$J$3:$J$717)</f>
        <v>0</v>
      </c>
      <c r="T292" s="121">
        <f>SUMPRODUCT(($T$3=المنصرف!$E$3:$E$717)*1,('بيان العهد والتسويات'!$C292=المنصرف!$C$3:$C$717)*1,المنصرف!$G$3:$G$717)</f>
        <v>0</v>
      </c>
      <c r="U292" s="122">
        <f>SUMPRODUCT(($T$3=المنصرف!$E$3:$E$717)*1,('بيان العهد والتسويات'!$C292=المنصرف!$C$3:$C$717)*1,المنصرف!$J$3:$J$717)</f>
        <v>0</v>
      </c>
      <c r="V292" s="124">
        <f>SUMPRODUCT(($V$3=المنصرف!$E$3:$E$717)*1,('بيان العهد والتسويات'!$C292=المنصرف!$C$3:$C$717)*1,المنصرف!$G$3:$G$717)</f>
        <v>0</v>
      </c>
      <c r="W292" s="123">
        <f>SUMPRODUCT(($V$3=المنصرف!$E$3:$E$717)*1,('بيان العهد والتسويات'!$C292=المنصرف!$C$3:$C$717)*1,المنصرف!$J$3:$J$717)</f>
        <v>0</v>
      </c>
      <c r="X292" s="121">
        <f>SUMPRODUCT(($X$3=المنصرف!$E$3:$E$717)*1,('بيان العهد والتسويات'!$C292=المنصرف!$C$3:$C$717)*1,المنصرف!$G$3:$G$717)</f>
        <v>0</v>
      </c>
      <c r="Y292" s="122">
        <f>SUMPRODUCT(($X$3=المنصرف!$E$3:$E$717)*1,('بيان العهد والتسويات'!$C292=المنصرف!$C$3:$C$717)*1,المنصرف!$J$3:$J$717)</f>
        <v>0</v>
      </c>
      <c r="Z292" s="124">
        <f>SUMPRODUCT(($Z$3=المنصرف!$E$3:$E$717)*1,('بيان العهد والتسويات'!$C292=المنصرف!$C$3:$C$717)*1,المنصرف!$G$3:$G$717)</f>
        <v>0</v>
      </c>
      <c r="AA292" s="123">
        <f>SUMPRODUCT(($Z$3=المنصرف!$E$3:$E$717)*1,('بيان العهد والتسويات'!$C292=المنصرف!$C$3:$C$717)*1,المنصرف!$J$3:$J$717)</f>
        <v>0</v>
      </c>
      <c r="AB292" s="121">
        <f>SUMPRODUCT(($AB$3=المنصرف!$E$3:$E$717)*1,('بيان العهد والتسويات'!$C292=المنصرف!$C$3:$C$717)*1,المنصرف!$G$3:$G$717)</f>
        <v>0</v>
      </c>
      <c r="AC292" s="122">
        <f>SUMPRODUCT(($AB$3=المنصرف!$E$3:$E$717)*1,('بيان العهد والتسويات'!$C292=المنصرف!$C$3:$C$717)*1,المنصرف!$J$3:$J$717)</f>
        <v>0</v>
      </c>
      <c r="AD292" s="124">
        <f>SUMPRODUCT(($AD$3=المنصرف!$E$3:$E$717)*1,('بيان العهد والتسويات'!$C292=المنصرف!$C$3:$C$717)*1,المنصرف!$G$3:$G$717)</f>
        <v>0</v>
      </c>
      <c r="AE292" s="123">
        <f>SUMPRODUCT(($AD$3=المنصرف!$E$3:$E$717)*1,('بيان العهد والتسويات'!$C292=المنصرف!$C$3:$C$717)*1,المنصرف!$J$3:$J$717)</f>
        <v>0</v>
      </c>
      <c r="AF292" s="121">
        <f>SUMPRODUCT(($AF$3=المنصرف!$E$3:$E$717)*1,('بيان العهد والتسويات'!$C292=المنصرف!$C$3:$C$717)*1,المنصرف!$G$3:$G$717)</f>
        <v>0</v>
      </c>
      <c r="AG292" s="122">
        <f>SUMPRODUCT(($AF$3=المنصرف!$E$3:$E$717)*1,('بيان العهد والتسويات'!$C292=المنصرف!$C$3:$C$717)*1,المنصرف!$J$3:$J$717)</f>
        <v>0</v>
      </c>
      <c r="AH292" s="124">
        <f>SUMPRODUCT(($AH$3=المنصرف!$E$3:$E$717)*1,('بيان العهد والتسويات'!$C292=المنصرف!$C$3:$C$717)*1,المنصرف!$G$3:$G$717)</f>
        <v>0</v>
      </c>
      <c r="AI292" s="123">
        <f>SUMPRODUCT(($AH$3=المنصرف!$E$3:$E$717)*1,('بيان العهد والتسويات'!$C292=المنصرف!$C$3:$C$717)*1,المنصرف!$J$3:$J$717)</f>
        <v>0</v>
      </c>
      <c r="AJ292" s="145">
        <f>SUMPRODUCT((AJ$3=المنصرف!$E$3:$E$717)*1,('بيان العهد والتسويات'!$C292=المنصرف!$C$3:$C$717)*1,المنصرف!$G$3:$G$717)</f>
        <v>0</v>
      </c>
      <c r="AK292" s="145">
        <f>SUMPRODUCT((AJ$3=المنصرف!$E$3:$E$717)*1,('بيان العهد والتسويات'!$C292=المنصرف!$C$3:$C$717)*1,المنصرف!$J$3:$J$717)</f>
        <v>0</v>
      </c>
      <c r="AL292" s="161">
        <f>SUMPRODUCT((AL$3=المنصرف!$E$3:$E$717)*1,('بيان العهد والتسويات'!$C292=المنصرف!$C$3:$C$717)*1,المنصرف!$G$3:$G$717)</f>
        <v>0</v>
      </c>
      <c r="AM292" s="161">
        <f>SUMPRODUCT((AL$3=المنصرف!$E$3:$E$717)*1,('بيان العهد والتسويات'!$C292=المنصرف!$C$3:$C$717)*1,المنصرف!$J$3:$J$717)</f>
        <v>0</v>
      </c>
      <c r="AN292" s="160">
        <f>SUMPRODUCT((AN$3=المنصرف!$E$3:$E$717)*1,('بيان العهد والتسويات'!$C292=المنصرف!$C$3:$C$717)*1,المنصرف!$G$3:$G$717)</f>
        <v>0</v>
      </c>
      <c r="AO292" s="160">
        <f>SUMPRODUCT((AN$3=المنصرف!$E$3:$E$717)*1,('بيان العهد والتسويات'!$C292=المنصرف!$C$3:$C$717)*1,المنصرف!$J$3:$J$717)</f>
        <v>0</v>
      </c>
      <c r="AP292" s="160">
        <f>SUMPRODUCT((AP$3=المنصرف!$E$3:$E$717)*1,('بيان العهد والتسويات'!$C292=المنصرف!$C$3:$C$717)*1,المنصرف!$G$3:$G$717)</f>
        <v>0</v>
      </c>
      <c r="AQ292" s="160">
        <f>SUMPRODUCT((AP$3=المنصرف!$E$3:$E$717)*1,('بيان العهد والتسويات'!$C292=المنصرف!$C$3:$C$717)*1,المنصرف!$J$3:$J$717)</f>
        <v>0</v>
      </c>
      <c r="AR292" s="160">
        <f>SUMPRODUCT((AR$3=المنصرف!$E$3:$E$717)*1,('بيان العهد والتسويات'!$C292=المنصرف!$C$3:$C$717)*1,المنصرف!$G$3:$G$717)</f>
        <v>0</v>
      </c>
      <c r="AS292" s="160">
        <f>SUMPRODUCT((AR$3=المنصرف!$E$3:$E$717)*1,('بيان العهد والتسويات'!$C292=المنصرف!$C$3:$C$717)*1,المنصرف!$J$3:$J$717)</f>
        <v>0</v>
      </c>
      <c r="AT292" s="160">
        <f>SUMPRODUCT((AT$3=المنصرف!$E$3:$E$717)*1,('بيان العهد والتسويات'!$C292=المنصرف!$C$3:$C$717)*1,المنصرف!$G$3:$G$717)</f>
        <v>0</v>
      </c>
      <c r="AU292" s="160">
        <f>SUMPRODUCT((AT$3=المنصرف!$E$3:$E$717)*1,('بيان العهد والتسويات'!$C292=المنصرف!$C$3:$C$717)*1,المنصرف!$J$3:$J$717)</f>
        <v>0</v>
      </c>
      <c r="AV292" s="160">
        <f>SUMPRODUCT((AV$3=المنصرف!$E$3:$E$717)*1,('بيان العهد والتسويات'!$C292=المنصرف!$C$3:$C$717)*1,المنصرف!$G$3:$G$717)</f>
        <v>0</v>
      </c>
      <c r="AW292" s="160">
        <f>SUMPRODUCT((AV$3=المنصرف!$E$3:$E$717)*1,('بيان العهد والتسويات'!$C292=المنصرف!$C$3:$C$717)*1,المنصرف!$J$3:$J$717)</f>
        <v>0</v>
      </c>
      <c r="AX292" s="160">
        <f>SUMPRODUCT((AX$3=المنصرف!$E$3:$E$717)*1,('بيان العهد والتسويات'!$C292=المنصرف!$C$3:$C$717)*1,المنصرف!$G$3:$G$717)</f>
        <v>0</v>
      </c>
      <c r="AY292" s="160">
        <f>SUMPRODUCT((AX$3=المنصرف!$E$3:$E$717)*1,('بيان العهد والتسويات'!$C292=المنصرف!$C$3:$C$717)*1,المنصرف!$J$3:$J$717)</f>
        <v>0</v>
      </c>
      <c r="AZ292" s="160">
        <f>SUMPRODUCT((AZ$3=المنصرف!$E$3:$E$717)*1,('بيان العهد والتسويات'!$C292=المنصرف!$C$3:$C$717)*1,المنصرف!$G$3:$G$717)</f>
        <v>0</v>
      </c>
      <c r="BA292" s="160">
        <f>SUMPRODUCT((AZ$3=المنصرف!$E$3:$E$717)*1,('بيان العهد والتسويات'!$C292=المنصرف!$C$3:$C$717)*1,المنصرف!$J$3:$J$717)</f>
        <v>0</v>
      </c>
      <c r="BB292" s="160">
        <f>SUMPRODUCT((BB$3=المنصرف!$E$3:$E$717)*1,('بيان العهد والتسويات'!$C292=المنصرف!$C$3:$C$717)*1,المنصرف!$G$3:$G$717)</f>
        <v>0</v>
      </c>
      <c r="BC292" s="160">
        <f>SUMPRODUCT((BB$3=المنصرف!$E$3:$E$717)*1,('بيان العهد والتسويات'!$C292=المنصرف!$C$3:$C$717)*1,المنصرف!$J$3:$J$717)</f>
        <v>0</v>
      </c>
      <c r="BD292" s="160">
        <f>SUMPRODUCT((BD$3=المنصرف!$E$3:$E$717)*1,('بيان العهد والتسويات'!$C292=المنصرف!$C$3:$C$717)*1,المنصرف!$G$3:$G$717)</f>
        <v>0</v>
      </c>
      <c r="BE292" s="160">
        <f>SUMPRODUCT((BD$3=المنصرف!$E$3:$E$717)*1,('بيان العهد والتسويات'!$C292=المنصرف!$C$3:$C$717)*1,المنصرف!$J$3:$J$717)</f>
        <v>0</v>
      </c>
      <c r="BF292" s="160">
        <f>SUMPRODUCT((BF$3=المنصرف!$E$3:$E$717)*1,('بيان العهد والتسويات'!$C292=المنصرف!$C$3:$C$717)*1,المنصرف!$G$3:$G$717)</f>
        <v>0</v>
      </c>
      <c r="BG292" s="160">
        <f>SUMPRODUCT((BF$3=المنصرف!$E$3:$E$717)*1,('بيان العهد والتسويات'!$C292=المنصرف!$C$3:$C$717)*1,المنصرف!$J$3:$J$717)</f>
        <v>0</v>
      </c>
      <c r="BH292" s="160">
        <f>SUMPRODUCT((BH$3=المنصرف!$E$3:$E$717)*1,('بيان العهد والتسويات'!$C292=المنصرف!$C$3:$C$717)*1,المنصرف!$G$3:$G$717)</f>
        <v>0</v>
      </c>
      <c r="BI292" s="160">
        <f>SUMPRODUCT((BH$3=المنصرف!$E$3:$E$717)*1,('بيان العهد والتسويات'!$C292=المنصرف!$C$3:$C$717)*1,المنصرف!$J$3:$J$717)</f>
        <v>0</v>
      </c>
      <c r="BJ292" s="160">
        <f>SUMPRODUCT((BJ$3=المنصرف!$E$3:$E$717)*1,('بيان العهد والتسويات'!$C292=المنصرف!$C$3:$C$717)*1,المنصرف!$G$3:$G$717)</f>
        <v>0</v>
      </c>
      <c r="BK292" s="160">
        <f>SUMPRODUCT((BJ$3=المنصرف!$E$3:$E$717)*1,('بيان العهد والتسويات'!$C292=المنصرف!$C$3:$C$717)*1,المنصرف!$J$3:$J$717)</f>
        <v>0</v>
      </c>
      <c r="BL292" s="160">
        <f>SUMPRODUCT((BL$3=المنصرف!$E$3:$E$717)*1,('بيان العهد والتسويات'!$C292=المنصرف!$C$3:$C$717)*1,المنصرف!$G$3:$G$717)</f>
        <v>0</v>
      </c>
      <c r="BM292" s="160">
        <f>SUMPRODUCT((BL$3=المنصرف!$E$3:$E$717)*1,('بيان العهد والتسويات'!$C292=المنصرف!$C$3:$C$717)*1,المنصرف!$J$3:$J$717)</f>
        <v>0</v>
      </c>
      <c r="BN292" s="160">
        <f>SUMPRODUCT((BN$3=المنصرف!$E$3:$E$717)*1,('بيان العهد والتسويات'!$C292=المنصرف!$C$3:$C$717)*1,المنصرف!$G$3:$G$717)</f>
        <v>0</v>
      </c>
      <c r="BO292" s="160">
        <f>SUMPRODUCT((BN$3=المنصرف!$E$3:$E$717)*1,('بيان العهد والتسويات'!$C292=المنصرف!$C$3:$C$717)*1,المنصرف!$J$3:$J$717)</f>
        <v>0</v>
      </c>
      <c r="BP292" s="160">
        <f>SUMPRODUCT((BP$3=المنصرف!$E$3:$E$717)*1,('بيان العهد والتسويات'!$C292=المنصرف!$C$3:$C$717)*1,المنصرف!$G$3:$G$717)</f>
        <v>0</v>
      </c>
      <c r="BQ292" s="160">
        <f>SUMPRODUCT((BP$3=المنصرف!$E$3:$E$717)*1,('بيان العهد والتسويات'!$C292=المنصرف!$C$3:$C$717)*1,المنصرف!$J$3:$J$717)</f>
        <v>0</v>
      </c>
      <c r="BR292" s="160">
        <f>SUMPRODUCT((BR$3=المنصرف!$E$3:$E$717)*1,('بيان العهد والتسويات'!$C292=المنصرف!$C$3:$C$717)*1,المنصرف!$G$3:$G$717)</f>
        <v>0</v>
      </c>
      <c r="BS292" s="160">
        <f>SUMPRODUCT((BR$3=المنصرف!$E$3:$E$717)*1,('بيان العهد والتسويات'!$C292=المنصرف!$C$3:$C$717)*1,المنصرف!$J$3:$J$717)</f>
        <v>0</v>
      </c>
      <c r="BT292" s="160">
        <f>SUMPRODUCT((BT$3=المنصرف!$E$3:$E$717)*1,('بيان العهد والتسويات'!$C292=المنصرف!$C$3:$C$717)*1,المنصرف!$G$3:$G$717)</f>
        <v>0</v>
      </c>
      <c r="BU292" s="160">
        <f>SUMPRODUCT((BT$3=المنصرف!$E$3:$E$717)*1,('بيان العهد والتسويات'!$C292=المنصرف!$C$3:$C$717)*1,المنصرف!$J$3:$J$717)</f>
        <v>0</v>
      </c>
      <c r="BV292" s="160">
        <f>SUMPRODUCT((BV$3=المنصرف!$E$3:$E$717)*1,('بيان العهد والتسويات'!$C292=المنصرف!$C$3:$C$717)*1,المنصرف!$G$3:$G$717)</f>
        <v>0</v>
      </c>
      <c r="BW292" s="160">
        <f>SUMPRODUCT((BV$3=المنصرف!$E$3:$E$717)*1,('بيان العهد والتسويات'!$C292=المنصرف!$C$3:$C$717)*1,المنصرف!$J$3:$J$717)</f>
        <v>0</v>
      </c>
      <c r="BX292" s="160">
        <f>SUMPRODUCT((BX$3=المنصرف!$E$3:$E$717)*1,('بيان العهد والتسويات'!$C292=المنصرف!$C$3:$C$717)*1,المنصرف!$G$3:$G$717)</f>
        <v>0</v>
      </c>
      <c r="BY292" s="160">
        <f>SUMPRODUCT((BX$3=المنصرف!$E$3:$E$717)*1,('بيان العهد والتسويات'!$C292=المنصرف!$C$3:$C$717)*1,المنصرف!$J$3:$J$717)</f>
        <v>0</v>
      </c>
      <c r="BZ292" s="160">
        <f>SUMPRODUCT((BZ$3=المنصرف!$E$3:$E$717)*1,('بيان العهد والتسويات'!$C292=المنصرف!$C$3:$C$717)*1,المنصرف!$G$3:$G$717)</f>
        <v>0</v>
      </c>
      <c r="CA292" s="160">
        <f>SUMPRODUCT((BZ$3=المنصرف!$E$3:$E$717)*1,('بيان العهد والتسويات'!$C292=المنصرف!$C$3:$C$717)*1,المنصرف!$J$3:$J$717)</f>
        <v>0</v>
      </c>
      <c r="CB292" s="160">
        <f>SUMPRODUCT((CB$3=المنصرف!$E$3:$E$717)*1,('بيان العهد والتسويات'!$C292=المنصرف!$C$3:$C$717)*1,المنصرف!$G$3:$G$717)</f>
        <v>0</v>
      </c>
      <c r="CC292" s="160">
        <f>SUMPRODUCT((CB$3=المنصرف!$E$3:$E$717)*1,('بيان العهد والتسويات'!$C292=المنصرف!$C$3:$C$717)*1,المنصرف!$J$3:$J$717)</f>
        <v>0</v>
      </c>
      <c r="CD292" s="160">
        <f>SUMPRODUCT((CD$3=المنصرف!$E$3:$E$717)*1,('بيان العهد والتسويات'!$C292=المنصرف!$C$3:$C$717)*1,المنصرف!$G$3:$G$717)</f>
        <v>0</v>
      </c>
      <c r="CE292" s="160">
        <f>SUMPRODUCT((CD$3=المنصرف!$E$3:$E$717)*1,('بيان العهد والتسويات'!$C292=المنصرف!$C$3:$C$717)*1,المنصرف!$J$3:$J$717)</f>
        <v>0</v>
      </c>
      <c r="CF292" s="160">
        <f>SUMPRODUCT((CF$3=المنصرف!$E$3:$E$717)*1,('بيان العهد والتسويات'!$C292=المنصرف!$C$3:$C$717)*1,المنصرف!$G$3:$G$717)</f>
        <v>0</v>
      </c>
      <c r="CG292" s="160">
        <f>SUMPRODUCT((CF$3=المنصرف!$E$3:$E$717)*1,('بيان العهد والتسويات'!$C292=المنصرف!$C$3:$C$717)*1,المنصرف!$J$3:$J$717)</f>
        <v>0</v>
      </c>
      <c r="CH292" s="160">
        <f>SUMPRODUCT((CH$3=المنصرف!$E$3:$E$717)*1,('بيان العهد والتسويات'!$C292=المنصرف!$C$3:$C$717)*1,المنصرف!$G$3:$G$717)</f>
        <v>0</v>
      </c>
      <c r="CI292" s="160">
        <f>SUMPRODUCT((CH$3=المنصرف!$E$3:$E$717)*1,('بيان العهد والتسويات'!$C292=المنصرف!$C$3:$C$717)*1,المنصرف!$J$3:$J$717)</f>
        <v>0</v>
      </c>
      <c r="CJ292" s="160">
        <f>SUMPRODUCT((CJ$3=المنصرف!$E$3:$E$717)*1,('بيان العهد والتسويات'!$C292=المنصرف!$C$3:$C$717)*1,المنصرف!$G$3:$G$717)</f>
        <v>0</v>
      </c>
      <c r="CK292" s="160">
        <f>SUMPRODUCT((CJ$3=المنصرف!$E$3:$E$717)*1,('بيان العهد والتسويات'!$C292=المنصرف!$C$3:$C$717)*1,المنصرف!$J$3:$J$717)</f>
        <v>0</v>
      </c>
      <c r="CL292" s="160">
        <f>SUMPRODUCT((CL$3=المنصرف!$E$3:$E$717)*1,('بيان العهد والتسويات'!$C292=المنصرف!$C$3:$C$717)*1,المنصرف!$G$3:$G$717)</f>
        <v>0</v>
      </c>
      <c r="CM292" s="160">
        <f>SUMPRODUCT((CL$3=المنصرف!$E$3:$E$717)*1,('بيان العهد والتسويات'!$C292=المنصرف!$C$3:$C$717)*1,المنصرف!$J$3:$J$717)</f>
        <v>0</v>
      </c>
      <c r="CN292" s="160">
        <f>SUMPRODUCT((CN$3=المنصرف!$E$3:$E$717)*1,('بيان العهد والتسويات'!$C292=المنصرف!$C$3:$C$717)*1,المنصرف!$G$3:$G$717)</f>
        <v>0</v>
      </c>
      <c r="CO292" s="160">
        <f>SUMPRODUCT((CN$3=المنصرف!$E$3:$E$717)*1,('بيان العهد والتسويات'!$C292=المنصرف!$C$3:$C$717)*1,المنصرف!$J$3:$J$717)</f>
        <v>0</v>
      </c>
      <c r="CP292" s="160">
        <f>SUMPRODUCT((CP$3=المنصرف!$E$3:$E$717)*1,('بيان العهد والتسويات'!$C292=المنصرف!$C$3:$C$717)*1,المنصرف!$G$3:$G$717)</f>
        <v>0</v>
      </c>
      <c r="CQ292" s="160">
        <f>SUMPRODUCT((CP$3=المنصرف!$E$3:$E$717)*1,('بيان العهد والتسويات'!$C292=المنصرف!$C$3:$C$717)*1,المنصرف!$J$3:$J$717)</f>
        <v>0</v>
      </c>
      <c r="CR292" s="160">
        <f>SUMPRODUCT((CR$3=المنصرف!$E$3:$E$717)*1,('بيان العهد والتسويات'!$C292=المنصرف!$C$3:$C$717)*1,المنصرف!$G$3:$G$717)</f>
        <v>0</v>
      </c>
      <c r="CS292" s="160">
        <f>SUMPRODUCT((CR$3=المنصرف!$E$3:$E$717)*1,('بيان العهد والتسويات'!$C292=المنصرف!$C$3:$C$717)*1,المنصرف!$J$3:$J$717)</f>
        <v>0</v>
      </c>
      <c r="CT292" s="160">
        <f>SUMPRODUCT((CT$3=المنصرف!$E$3:$E$717)*1,('بيان العهد والتسويات'!$C292=المنصرف!$C$3:$C$717)*1,المنصرف!$G$3:$G$717)</f>
        <v>0</v>
      </c>
      <c r="CU292" s="160">
        <f>SUMPRODUCT((CT$3=المنصرف!$E$3:$E$717)*1,('بيان العهد والتسويات'!$C292=المنصرف!$C$3:$C$717)*1,المنصرف!$J$3:$J$717)</f>
        <v>0</v>
      </c>
      <c r="CV292" s="160">
        <f>SUMPRODUCT((CV$3=المنصرف!$E$3:$E$717)*1,('بيان العهد والتسويات'!$C292=المنصرف!$C$3:$C$717)*1,المنصرف!$G$3:$G$717)</f>
        <v>0</v>
      </c>
      <c r="CW292" s="160">
        <f>SUMPRODUCT((CV$3=المنصرف!$E$3:$E$717)*1,('بيان العهد والتسويات'!$C292=المنصرف!$C$3:$C$717)*1,المنصرف!$J$3:$J$717)</f>
        <v>0</v>
      </c>
      <c r="CX292" s="160">
        <f>SUMPRODUCT((CX$3=المنصرف!$E$3:$E$717)*1,('بيان العهد والتسويات'!$C292=المنصرف!$C$3:$C$717)*1,المنصرف!$G$3:$G$717)</f>
        <v>0</v>
      </c>
      <c r="CY292" s="160">
        <f>SUMPRODUCT((CX$3=المنصرف!$E$3:$E$717)*1,('بيان العهد والتسويات'!$C292=المنصرف!$C$3:$C$717)*1,المنصرف!$J$3:$J$717)</f>
        <v>0</v>
      </c>
      <c r="CZ292" s="160">
        <f>SUMPRODUCT((CZ$3=المنصرف!$E$3:$E$717)*1,('بيان العهد والتسويات'!$C292=المنصرف!$C$3:$C$717)*1,المنصرف!$G$3:$G$717)</f>
        <v>0</v>
      </c>
      <c r="DA292" s="160">
        <f>SUMPRODUCT((CZ$3=المنصرف!$E$3:$E$717)*1,('بيان العهد والتسويات'!$C292=المنصرف!$C$3:$C$717)*1,المنصرف!$J$3:$J$717)</f>
        <v>0</v>
      </c>
    </row>
    <row r="293" spans="3:105" ht="20.25" x14ac:dyDescent="0.15">
      <c r="C293" s="134">
        <v>46125</v>
      </c>
      <c r="D293" s="121">
        <f>SUMPRODUCT(($D$3=المنصرف!$E$3:$E$717)*1,('بيان العهد والتسويات'!$C293=المنصرف!$C$3:$C$717)*1,المنصرف!$G$3:$G$717)</f>
        <v>0</v>
      </c>
      <c r="E293" s="122">
        <f>SUMPRODUCT(($D$3=المنصرف!$E$3:$E$717)*1,('بيان العهد والتسويات'!$C293=المنصرف!$C$3:$C$717)*1,المنصرف!$J$3:$J$717)</f>
        <v>0</v>
      </c>
      <c r="F293" s="124">
        <f>SUMPRODUCT(($F$3=المنصرف!$E$3:$E$717)*1,('بيان العهد والتسويات'!$C293=المنصرف!$C$3:$C$717)*1,المنصرف!$G$3:$G$717)</f>
        <v>0</v>
      </c>
      <c r="G293" s="123">
        <f>SUMPRODUCT(($F$3=المنصرف!$E$3:$E$717)*1,('بيان العهد والتسويات'!$C293=المنصرف!$C$3:$C$717)*1,المنصرف!$J$3:$J$717)</f>
        <v>0</v>
      </c>
      <c r="H293" s="121">
        <f>SUMPRODUCT(($H$3=المنصرف!$E$3:$E$717)*1,('بيان العهد والتسويات'!$C293=المنصرف!$C$3:$C$717)*1,المنصرف!$G$3:$G$717)</f>
        <v>0</v>
      </c>
      <c r="I293" s="122">
        <f>SUMPRODUCT(($H$3=المنصرف!$E$3:$E$717)*1,('بيان العهد والتسويات'!$C293=المنصرف!$C$3:$C$717)*1,المنصرف!$J$3:$J$717)</f>
        <v>0</v>
      </c>
      <c r="J293" s="124">
        <f>SUMPRODUCT(($J$3=المنصرف!$E$3:$E$717)*1,('بيان العهد والتسويات'!$C293=المنصرف!$C$3:$C$717)*1,المنصرف!$G$3:$G$717)</f>
        <v>0</v>
      </c>
      <c r="K293" s="123">
        <f>SUMPRODUCT(($J$3=المنصرف!$E$3:$E$717)*1,('بيان العهد والتسويات'!$C293=المنصرف!$C$3:$C$717)*1,المنصرف!$J$3:$J$717)</f>
        <v>0</v>
      </c>
      <c r="L293" s="121">
        <f>SUMPRODUCT(($L$3=المنصرف!$E$3:$E$717)*1,('بيان العهد والتسويات'!$C293=المنصرف!$C$3:$C$717)*1,المنصرف!$G$3:$G$717)</f>
        <v>0</v>
      </c>
      <c r="M293" s="122">
        <f>SUMPRODUCT(($L$3=المنصرف!$E$3:$E$717)*1,('بيان العهد والتسويات'!$C293=المنصرف!$C$3:$C$717)*1,المنصرف!$J$3:$J$717)</f>
        <v>0</v>
      </c>
      <c r="N293" s="124">
        <f>SUMPRODUCT(($N$3=المنصرف!$E$3:$E$717)*1,('بيان العهد والتسويات'!$C293=المنصرف!$C$3:$C$717)*1,المنصرف!$G$3:$G$717)</f>
        <v>0</v>
      </c>
      <c r="O293" s="123">
        <f>SUMPRODUCT(($N$3=المنصرف!$E$3:$E$717)*1,('بيان العهد والتسويات'!$C293=المنصرف!$C$3:$C$717)*1,المنصرف!$J$3:$J$717)</f>
        <v>0</v>
      </c>
      <c r="P293" s="121">
        <f>SUMPRODUCT(($P$3=المنصرف!$E$3:$E$717)*1,('بيان العهد والتسويات'!$C293=المنصرف!$C$3:$C$717)*1,المنصرف!$G$3:$G$717)</f>
        <v>0</v>
      </c>
      <c r="Q293" s="122">
        <f>SUMPRODUCT(($P$3=المنصرف!$E$3:$E$717)*1,('بيان العهد والتسويات'!$C293=المنصرف!$C$3:$C$717)*1,المنصرف!$J$3:$J$717)</f>
        <v>0</v>
      </c>
      <c r="R293" s="124">
        <f>SUMPRODUCT(($R$3=المنصرف!$E$3:$E$717)*1,('بيان العهد والتسويات'!$C293=المنصرف!$C$3:$C$717)*1,المنصرف!$G$3:$G$717)</f>
        <v>0</v>
      </c>
      <c r="S293" s="123">
        <f>SUMPRODUCT(($R$3=المنصرف!$E$3:$E$717)*1,('بيان العهد والتسويات'!$C293=المنصرف!$C$3:$C$717)*1,المنصرف!$J$3:$J$717)</f>
        <v>0</v>
      </c>
      <c r="T293" s="121">
        <f>SUMPRODUCT(($T$3=المنصرف!$E$3:$E$717)*1,('بيان العهد والتسويات'!$C293=المنصرف!$C$3:$C$717)*1,المنصرف!$G$3:$G$717)</f>
        <v>0</v>
      </c>
      <c r="U293" s="122">
        <f>SUMPRODUCT(($T$3=المنصرف!$E$3:$E$717)*1,('بيان العهد والتسويات'!$C293=المنصرف!$C$3:$C$717)*1,المنصرف!$J$3:$J$717)</f>
        <v>0</v>
      </c>
      <c r="V293" s="124">
        <f>SUMPRODUCT(($V$3=المنصرف!$E$3:$E$717)*1,('بيان العهد والتسويات'!$C293=المنصرف!$C$3:$C$717)*1,المنصرف!$G$3:$G$717)</f>
        <v>0</v>
      </c>
      <c r="W293" s="123">
        <f>SUMPRODUCT(($V$3=المنصرف!$E$3:$E$717)*1,('بيان العهد والتسويات'!$C293=المنصرف!$C$3:$C$717)*1,المنصرف!$J$3:$J$717)</f>
        <v>0</v>
      </c>
      <c r="X293" s="121">
        <f>SUMPRODUCT(($X$3=المنصرف!$E$3:$E$717)*1,('بيان العهد والتسويات'!$C293=المنصرف!$C$3:$C$717)*1,المنصرف!$G$3:$G$717)</f>
        <v>0</v>
      </c>
      <c r="Y293" s="122">
        <f>SUMPRODUCT(($X$3=المنصرف!$E$3:$E$717)*1,('بيان العهد والتسويات'!$C293=المنصرف!$C$3:$C$717)*1,المنصرف!$J$3:$J$717)</f>
        <v>0</v>
      </c>
      <c r="Z293" s="124">
        <f>SUMPRODUCT(($Z$3=المنصرف!$E$3:$E$717)*1,('بيان العهد والتسويات'!$C293=المنصرف!$C$3:$C$717)*1,المنصرف!$G$3:$G$717)</f>
        <v>0</v>
      </c>
      <c r="AA293" s="123">
        <f>SUMPRODUCT(($Z$3=المنصرف!$E$3:$E$717)*1,('بيان العهد والتسويات'!$C293=المنصرف!$C$3:$C$717)*1,المنصرف!$J$3:$J$717)</f>
        <v>0</v>
      </c>
      <c r="AB293" s="121">
        <f>SUMPRODUCT(($AB$3=المنصرف!$E$3:$E$717)*1,('بيان العهد والتسويات'!$C293=المنصرف!$C$3:$C$717)*1,المنصرف!$G$3:$G$717)</f>
        <v>0</v>
      </c>
      <c r="AC293" s="122">
        <f>SUMPRODUCT(($AB$3=المنصرف!$E$3:$E$717)*1,('بيان العهد والتسويات'!$C293=المنصرف!$C$3:$C$717)*1,المنصرف!$J$3:$J$717)</f>
        <v>0</v>
      </c>
      <c r="AD293" s="124">
        <f>SUMPRODUCT(($AD$3=المنصرف!$E$3:$E$717)*1,('بيان العهد والتسويات'!$C293=المنصرف!$C$3:$C$717)*1,المنصرف!$G$3:$G$717)</f>
        <v>0</v>
      </c>
      <c r="AE293" s="123">
        <f>SUMPRODUCT(($AD$3=المنصرف!$E$3:$E$717)*1,('بيان العهد والتسويات'!$C293=المنصرف!$C$3:$C$717)*1,المنصرف!$J$3:$J$717)</f>
        <v>0</v>
      </c>
      <c r="AF293" s="121">
        <f>SUMPRODUCT(($AF$3=المنصرف!$E$3:$E$717)*1,('بيان العهد والتسويات'!$C293=المنصرف!$C$3:$C$717)*1,المنصرف!$G$3:$G$717)</f>
        <v>0</v>
      </c>
      <c r="AG293" s="122">
        <f>SUMPRODUCT(($AF$3=المنصرف!$E$3:$E$717)*1,('بيان العهد والتسويات'!$C293=المنصرف!$C$3:$C$717)*1,المنصرف!$J$3:$J$717)</f>
        <v>0</v>
      </c>
      <c r="AH293" s="124">
        <f>SUMPRODUCT(($AH$3=المنصرف!$E$3:$E$717)*1,('بيان العهد والتسويات'!$C293=المنصرف!$C$3:$C$717)*1,المنصرف!$G$3:$G$717)</f>
        <v>0</v>
      </c>
      <c r="AI293" s="123">
        <f>SUMPRODUCT(($AH$3=المنصرف!$E$3:$E$717)*1,('بيان العهد والتسويات'!$C293=المنصرف!$C$3:$C$717)*1,المنصرف!$J$3:$J$717)</f>
        <v>0</v>
      </c>
      <c r="AJ293" s="145">
        <f>SUMPRODUCT((AJ$3=المنصرف!$E$3:$E$717)*1,('بيان العهد والتسويات'!$C293=المنصرف!$C$3:$C$717)*1,المنصرف!$G$3:$G$717)</f>
        <v>0</v>
      </c>
      <c r="AK293" s="145">
        <f>SUMPRODUCT((AJ$3=المنصرف!$E$3:$E$717)*1,('بيان العهد والتسويات'!$C293=المنصرف!$C$3:$C$717)*1,المنصرف!$J$3:$J$717)</f>
        <v>0</v>
      </c>
      <c r="AL293" s="161">
        <f>SUMPRODUCT((AL$3=المنصرف!$E$3:$E$717)*1,('بيان العهد والتسويات'!$C293=المنصرف!$C$3:$C$717)*1,المنصرف!$G$3:$G$717)</f>
        <v>0</v>
      </c>
      <c r="AM293" s="161">
        <f>SUMPRODUCT((AL$3=المنصرف!$E$3:$E$717)*1,('بيان العهد والتسويات'!$C293=المنصرف!$C$3:$C$717)*1,المنصرف!$J$3:$J$717)</f>
        <v>0</v>
      </c>
      <c r="AN293" s="160">
        <f>SUMPRODUCT((AN$3=المنصرف!$E$3:$E$717)*1,('بيان العهد والتسويات'!$C293=المنصرف!$C$3:$C$717)*1,المنصرف!$G$3:$G$717)</f>
        <v>0</v>
      </c>
      <c r="AO293" s="160">
        <f>SUMPRODUCT((AN$3=المنصرف!$E$3:$E$717)*1,('بيان العهد والتسويات'!$C293=المنصرف!$C$3:$C$717)*1,المنصرف!$J$3:$J$717)</f>
        <v>0</v>
      </c>
      <c r="AP293" s="160">
        <f>SUMPRODUCT((AP$3=المنصرف!$E$3:$E$717)*1,('بيان العهد والتسويات'!$C293=المنصرف!$C$3:$C$717)*1,المنصرف!$G$3:$G$717)</f>
        <v>0</v>
      </c>
      <c r="AQ293" s="160">
        <f>SUMPRODUCT((AP$3=المنصرف!$E$3:$E$717)*1,('بيان العهد والتسويات'!$C293=المنصرف!$C$3:$C$717)*1,المنصرف!$J$3:$J$717)</f>
        <v>0</v>
      </c>
      <c r="AR293" s="160">
        <f>SUMPRODUCT((AR$3=المنصرف!$E$3:$E$717)*1,('بيان العهد والتسويات'!$C293=المنصرف!$C$3:$C$717)*1,المنصرف!$G$3:$G$717)</f>
        <v>0</v>
      </c>
      <c r="AS293" s="160">
        <f>SUMPRODUCT((AR$3=المنصرف!$E$3:$E$717)*1,('بيان العهد والتسويات'!$C293=المنصرف!$C$3:$C$717)*1,المنصرف!$J$3:$J$717)</f>
        <v>0</v>
      </c>
      <c r="AT293" s="160">
        <f>SUMPRODUCT((AT$3=المنصرف!$E$3:$E$717)*1,('بيان العهد والتسويات'!$C293=المنصرف!$C$3:$C$717)*1,المنصرف!$G$3:$G$717)</f>
        <v>0</v>
      </c>
      <c r="AU293" s="160">
        <f>SUMPRODUCT((AT$3=المنصرف!$E$3:$E$717)*1,('بيان العهد والتسويات'!$C293=المنصرف!$C$3:$C$717)*1,المنصرف!$J$3:$J$717)</f>
        <v>0</v>
      </c>
      <c r="AV293" s="160">
        <f>SUMPRODUCT((AV$3=المنصرف!$E$3:$E$717)*1,('بيان العهد والتسويات'!$C293=المنصرف!$C$3:$C$717)*1,المنصرف!$G$3:$G$717)</f>
        <v>0</v>
      </c>
      <c r="AW293" s="160">
        <f>SUMPRODUCT((AV$3=المنصرف!$E$3:$E$717)*1,('بيان العهد والتسويات'!$C293=المنصرف!$C$3:$C$717)*1,المنصرف!$J$3:$J$717)</f>
        <v>0</v>
      </c>
      <c r="AX293" s="160">
        <f>SUMPRODUCT((AX$3=المنصرف!$E$3:$E$717)*1,('بيان العهد والتسويات'!$C293=المنصرف!$C$3:$C$717)*1,المنصرف!$G$3:$G$717)</f>
        <v>0</v>
      </c>
      <c r="AY293" s="160">
        <f>SUMPRODUCT((AX$3=المنصرف!$E$3:$E$717)*1,('بيان العهد والتسويات'!$C293=المنصرف!$C$3:$C$717)*1,المنصرف!$J$3:$J$717)</f>
        <v>0</v>
      </c>
      <c r="AZ293" s="160">
        <f>SUMPRODUCT((AZ$3=المنصرف!$E$3:$E$717)*1,('بيان العهد والتسويات'!$C293=المنصرف!$C$3:$C$717)*1,المنصرف!$G$3:$G$717)</f>
        <v>0</v>
      </c>
      <c r="BA293" s="160">
        <f>SUMPRODUCT((AZ$3=المنصرف!$E$3:$E$717)*1,('بيان العهد والتسويات'!$C293=المنصرف!$C$3:$C$717)*1,المنصرف!$J$3:$J$717)</f>
        <v>0</v>
      </c>
      <c r="BB293" s="160">
        <f>SUMPRODUCT((BB$3=المنصرف!$E$3:$E$717)*1,('بيان العهد والتسويات'!$C293=المنصرف!$C$3:$C$717)*1,المنصرف!$G$3:$G$717)</f>
        <v>0</v>
      </c>
      <c r="BC293" s="160">
        <f>SUMPRODUCT((BB$3=المنصرف!$E$3:$E$717)*1,('بيان العهد والتسويات'!$C293=المنصرف!$C$3:$C$717)*1,المنصرف!$J$3:$J$717)</f>
        <v>0</v>
      </c>
      <c r="BD293" s="160">
        <f>SUMPRODUCT((BD$3=المنصرف!$E$3:$E$717)*1,('بيان العهد والتسويات'!$C293=المنصرف!$C$3:$C$717)*1,المنصرف!$G$3:$G$717)</f>
        <v>0</v>
      </c>
      <c r="BE293" s="160">
        <f>SUMPRODUCT((BD$3=المنصرف!$E$3:$E$717)*1,('بيان العهد والتسويات'!$C293=المنصرف!$C$3:$C$717)*1,المنصرف!$J$3:$J$717)</f>
        <v>0</v>
      </c>
      <c r="BF293" s="160">
        <f>SUMPRODUCT((BF$3=المنصرف!$E$3:$E$717)*1,('بيان العهد والتسويات'!$C293=المنصرف!$C$3:$C$717)*1,المنصرف!$G$3:$G$717)</f>
        <v>0</v>
      </c>
      <c r="BG293" s="160">
        <f>SUMPRODUCT((BF$3=المنصرف!$E$3:$E$717)*1,('بيان العهد والتسويات'!$C293=المنصرف!$C$3:$C$717)*1,المنصرف!$J$3:$J$717)</f>
        <v>0</v>
      </c>
      <c r="BH293" s="160">
        <f>SUMPRODUCT((BH$3=المنصرف!$E$3:$E$717)*1,('بيان العهد والتسويات'!$C293=المنصرف!$C$3:$C$717)*1,المنصرف!$G$3:$G$717)</f>
        <v>0</v>
      </c>
      <c r="BI293" s="160">
        <f>SUMPRODUCT((BH$3=المنصرف!$E$3:$E$717)*1,('بيان العهد والتسويات'!$C293=المنصرف!$C$3:$C$717)*1,المنصرف!$J$3:$J$717)</f>
        <v>0</v>
      </c>
      <c r="BJ293" s="160">
        <f>SUMPRODUCT((BJ$3=المنصرف!$E$3:$E$717)*1,('بيان العهد والتسويات'!$C293=المنصرف!$C$3:$C$717)*1,المنصرف!$G$3:$G$717)</f>
        <v>0</v>
      </c>
      <c r="BK293" s="160">
        <f>SUMPRODUCT((BJ$3=المنصرف!$E$3:$E$717)*1,('بيان العهد والتسويات'!$C293=المنصرف!$C$3:$C$717)*1,المنصرف!$J$3:$J$717)</f>
        <v>0</v>
      </c>
      <c r="BL293" s="160">
        <f>SUMPRODUCT((BL$3=المنصرف!$E$3:$E$717)*1,('بيان العهد والتسويات'!$C293=المنصرف!$C$3:$C$717)*1,المنصرف!$G$3:$G$717)</f>
        <v>0</v>
      </c>
      <c r="BM293" s="160">
        <f>SUMPRODUCT((BL$3=المنصرف!$E$3:$E$717)*1,('بيان العهد والتسويات'!$C293=المنصرف!$C$3:$C$717)*1,المنصرف!$J$3:$J$717)</f>
        <v>0</v>
      </c>
      <c r="BN293" s="160">
        <f>SUMPRODUCT((BN$3=المنصرف!$E$3:$E$717)*1,('بيان العهد والتسويات'!$C293=المنصرف!$C$3:$C$717)*1,المنصرف!$G$3:$G$717)</f>
        <v>0</v>
      </c>
      <c r="BO293" s="160">
        <f>SUMPRODUCT((BN$3=المنصرف!$E$3:$E$717)*1,('بيان العهد والتسويات'!$C293=المنصرف!$C$3:$C$717)*1,المنصرف!$J$3:$J$717)</f>
        <v>0</v>
      </c>
      <c r="BP293" s="160">
        <f>SUMPRODUCT((BP$3=المنصرف!$E$3:$E$717)*1,('بيان العهد والتسويات'!$C293=المنصرف!$C$3:$C$717)*1,المنصرف!$G$3:$G$717)</f>
        <v>0</v>
      </c>
      <c r="BQ293" s="160">
        <f>SUMPRODUCT((BP$3=المنصرف!$E$3:$E$717)*1,('بيان العهد والتسويات'!$C293=المنصرف!$C$3:$C$717)*1,المنصرف!$J$3:$J$717)</f>
        <v>0</v>
      </c>
      <c r="BR293" s="160">
        <f>SUMPRODUCT((BR$3=المنصرف!$E$3:$E$717)*1,('بيان العهد والتسويات'!$C293=المنصرف!$C$3:$C$717)*1,المنصرف!$G$3:$G$717)</f>
        <v>0</v>
      </c>
      <c r="BS293" s="160">
        <f>SUMPRODUCT((BR$3=المنصرف!$E$3:$E$717)*1,('بيان العهد والتسويات'!$C293=المنصرف!$C$3:$C$717)*1,المنصرف!$J$3:$J$717)</f>
        <v>0</v>
      </c>
      <c r="BT293" s="160">
        <f>SUMPRODUCT((BT$3=المنصرف!$E$3:$E$717)*1,('بيان العهد والتسويات'!$C293=المنصرف!$C$3:$C$717)*1,المنصرف!$G$3:$G$717)</f>
        <v>0</v>
      </c>
      <c r="BU293" s="160">
        <f>SUMPRODUCT((BT$3=المنصرف!$E$3:$E$717)*1,('بيان العهد والتسويات'!$C293=المنصرف!$C$3:$C$717)*1,المنصرف!$J$3:$J$717)</f>
        <v>0</v>
      </c>
      <c r="BV293" s="160">
        <f>SUMPRODUCT((BV$3=المنصرف!$E$3:$E$717)*1,('بيان العهد والتسويات'!$C293=المنصرف!$C$3:$C$717)*1,المنصرف!$G$3:$G$717)</f>
        <v>0</v>
      </c>
      <c r="BW293" s="160">
        <f>SUMPRODUCT((BV$3=المنصرف!$E$3:$E$717)*1,('بيان العهد والتسويات'!$C293=المنصرف!$C$3:$C$717)*1,المنصرف!$J$3:$J$717)</f>
        <v>0</v>
      </c>
      <c r="BX293" s="160">
        <f>SUMPRODUCT((BX$3=المنصرف!$E$3:$E$717)*1,('بيان العهد والتسويات'!$C293=المنصرف!$C$3:$C$717)*1,المنصرف!$G$3:$G$717)</f>
        <v>0</v>
      </c>
      <c r="BY293" s="160">
        <f>SUMPRODUCT((BX$3=المنصرف!$E$3:$E$717)*1,('بيان العهد والتسويات'!$C293=المنصرف!$C$3:$C$717)*1,المنصرف!$J$3:$J$717)</f>
        <v>0</v>
      </c>
      <c r="BZ293" s="160">
        <f>SUMPRODUCT((BZ$3=المنصرف!$E$3:$E$717)*1,('بيان العهد والتسويات'!$C293=المنصرف!$C$3:$C$717)*1,المنصرف!$G$3:$G$717)</f>
        <v>0</v>
      </c>
      <c r="CA293" s="160">
        <f>SUMPRODUCT((BZ$3=المنصرف!$E$3:$E$717)*1,('بيان العهد والتسويات'!$C293=المنصرف!$C$3:$C$717)*1,المنصرف!$J$3:$J$717)</f>
        <v>0</v>
      </c>
      <c r="CB293" s="160">
        <f>SUMPRODUCT((CB$3=المنصرف!$E$3:$E$717)*1,('بيان العهد والتسويات'!$C293=المنصرف!$C$3:$C$717)*1,المنصرف!$G$3:$G$717)</f>
        <v>0</v>
      </c>
      <c r="CC293" s="160">
        <f>SUMPRODUCT((CB$3=المنصرف!$E$3:$E$717)*1,('بيان العهد والتسويات'!$C293=المنصرف!$C$3:$C$717)*1,المنصرف!$J$3:$J$717)</f>
        <v>0</v>
      </c>
      <c r="CD293" s="160">
        <f>SUMPRODUCT((CD$3=المنصرف!$E$3:$E$717)*1,('بيان العهد والتسويات'!$C293=المنصرف!$C$3:$C$717)*1,المنصرف!$G$3:$G$717)</f>
        <v>0</v>
      </c>
      <c r="CE293" s="160">
        <f>SUMPRODUCT((CD$3=المنصرف!$E$3:$E$717)*1,('بيان العهد والتسويات'!$C293=المنصرف!$C$3:$C$717)*1,المنصرف!$J$3:$J$717)</f>
        <v>0</v>
      </c>
      <c r="CF293" s="160">
        <f>SUMPRODUCT((CF$3=المنصرف!$E$3:$E$717)*1,('بيان العهد والتسويات'!$C293=المنصرف!$C$3:$C$717)*1,المنصرف!$G$3:$G$717)</f>
        <v>0</v>
      </c>
      <c r="CG293" s="160">
        <f>SUMPRODUCT((CF$3=المنصرف!$E$3:$E$717)*1,('بيان العهد والتسويات'!$C293=المنصرف!$C$3:$C$717)*1,المنصرف!$J$3:$J$717)</f>
        <v>0</v>
      </c>
      <c r="CH293" s="160">
        <f>SUMPRODUCT((CH$3=المنصرف!$E$3:$E$717)*1,('بيان العهد والتسويات'!$C293=المنصرف!$C$3:$C$717)*1,المنصرف!$G$3:$G$717)</f>
        <v>0</v>
      </c>
      <c r="CI293" s="160">
        <f>SUMPRODUCT((CH$3=المنصرف!$E$3:$E$717)*1,('بيان العهد والتسويات'!$C293=المنصرف!$C$3:$C$717)*1,المنصرف!$J$3:$J$717)</f>
        <v>0</v>
      </c>
      <c r="CJ293" s="160">
        <f>SUMPRODUCT((CJ$3=المنصرف!$E$3:$E$717)*1,('بيان العهد والتسويات'!$C293=المنصرف!$C$3:$C$717)*1,المنصرف!$G$3:$G$717)</f>
        <v>0</v>
      </c>
      <c r="CK293" s="160">
        <f>SUMPRODUCT((CJ$3=المنصرف!$E$3:$E$717)*1,('بيان العهد والتسويات'!$C293=المنصرف!$C$3:$C$717)*1,المنصرف!$J$3:$J$717)</f>
        <v>0</v>
      </c>
      <c r="CL293" s="160">
        <f>SUMPRODUCT((CL$3=المنصرف!$E$3:$E$717)*1,('بيان العهد والتسويات'!$C293=المنصرف!$C$3:$C$717)*1,المنصرف!$G$3:$G$717)</f>
        <v>0</v>
      </c>
      <c r="CM293" s="160">
        <f>SUMPRODUCT((CL$3=المنصرف!$E$3:$E$717)*1,('بيان العهد والتسويات'!$C293=المنصرف!$C$3:$C$717)*1,المنصرف!$J$3:$J$717)</f>
        <v>0</v>
      </c>
      <c r="CN293" s="160">
        <f>SUMPRODUCT((CN$3=المنصرف!$E$3:$E$717)*1,('بيان العهد والتسويات'!$C293=المنصرف!$C$3:$C$717)*1,المنصرف!$G$3:$G$717)</f>
        <v>0</v>
      </c>
      <c r="CO293" s="160">
        <f>SUMPRODUCT((CN$3=المنصرف!$E$3:$E$717)*1,('بيان العهد والتسويات'!$C293=المنصرف!$C$3:$C$717)*1,المنصرف!$J$3:$J$717)</f>
        <v>0</v>
      </c>
      <c r="CP293" s="160">
        <f>SUMPRODUCT((CP$3=المنصرف!$E$3:$E$717)*1,('بيان العهد والتسويات'!$C293=المنصرف!$C$3:$C$717)*1,المنصرف!$G$3:$G$717)</f>
        <v>0</v>
      </c>
      <c r="CQ293" s="160">
        <f>SUMPRODUCT((CP$3=المنصرف!$E$3:$E$717)*1,('بيان العهد والتسويات'!$C293=المنصرف!$C$3:$C$717)*1,المنصرف!$J$3:$J$717)</f>
        <v>0</v>
      </c>
      <c r="CR293" s="160">
        <f>SUMPRODUCT((CR$3=المنصرف!$E$3:$E$717)*1,('بيان العهد والتسويات'!$C293=المنصرف!$C$3:$C$717)*1,المنصرف!$G$3:$G$717)</f>
        <v>0</v>
      </c>
      <c r="CS293" s="160">
        <f>SUMPRODUCT((CR$3=المنصرف!$E$3:$E$717)*1,('بيان العهد والتسويات'!$C293=المنصرف!$C$3:$C$717)*1,المنصرف!$J$3:$J$717)</f>
        <v>0</v>
      </c>
      <c r="CT293" s="160">
        <f>SUMPRODUCT((CT$3=المنصرف!$E$3:$E$717)*1,('بيان العهد والتسويات'!$C293=المنصرف!$C$3:$C$717)*1,المنصرف!$G$3:$G$717)</f>
        <v>0</v>
      </c>
      <c r="CU293" s="160">
        <f>SUMPRODUCT((CT$3=المنصرف!$E$3:$E$717)*1,('بيان العهد والتسويات'!$C293=المنصرف!$C$3:$C$717)*1,المنصرف!$J$3:$J$717)</f>
        <v>0</v>
      </c>
      <c r="CV293" s="160">
        <f>SUMPRODUCT((CV$3=المنصرف!$E$3:$E$717)*1,('بيان العهد والتسويات'!$C293=المنصرف!$C$3:$C$717)*1,المنصرف!$G$3:$G$717)</f>
        <v>0</v>
      </c>
      <c r="CW293" s="160">
        <f>SUMPRODUCT((CV$3=المنصرف!$E$3:$E$717)*1,('بيان العهد والتسويات'!$C293=المنصرف!$C$3:$C$717)*1,المنصرف!$J$3:$J$717)</f>
        <v>0</v>
      </c>
      <c r="CX293" s="160">
        <f>SUMPRODUCT((CX$3=المنصرف!$E$3:$E$717)*1,('بيان العهد والتسويات'!$C293=المنصرف!$C$3:$C$717)*1,المنصرف!$G$3:$G$717)</f>
        <v>0</v>
      </c>
      <c r="CY293" s="160">
        <f>SUMPRODUCT((CX$3=المنصرف!$E$3:$E$717)*1,('بيان العهد والتسويات'!$C293=المنصرف!$C$3:$C$717)*1,المنصرف!$J$3:$J$717)</f>
        <v>0</v>
      </c>
      <c r="CZ293" s="160">
        <f>SUMPRODUCT((CZ$3=المنصرف!$E$3:$E$717)*1,('بيان العهد والتسويات'!$C293=المنصرف!$C$3:$C$717)*1,المنصرف!$G$3:$G$717)</f>
        <v>0</v>
      </c>
      <c r="DA293" s="160">
        <f>SUMPRODUCT((CZ$3=المنصرف!$E$3:$E$717)*1,('بيان العهد والتسويات'!$C293=المنصرف!$C$3:$C$717)*1,المنصرف!$J$3:$J$717)</f>
        <v>0</v>
      </c>
    </row>
    <row r="294" spans="3:105" ht="20.25" x14ac:dyDescent="0.15">
      <c r="C294" s="134">
        <v>46126</v>
      </c>
      <c r="D294" s="121">
        <f>SUMPRODUCT(($D$3=المنصرف!$E$3:$E$717)*1,('بيان العهد والتسويات'!$C294=المنصرف!$C$3:$C$717)*1,المنصرف!$G$3:$G$717)</f>
        <v>0</v>
      </c>
      <c r="E294" s="122">
        <f>SUMPRODUCT(($D$3=المنصرف!$E$3:$E$717)*1,('بيان العهد والتسويات'!$C294=المنصرف!$C$3:$C$717)*1,المنصرف!$J$3:$J$717)</f>
        <v>0</v>
      </c>
      <c r="F294" s="124">
        <f>SUMPRODUCT(($F$3=المنصرف!$E$3:$E$717)*1,('بيان العهد والتسويات'!$C294=المنصرف!$C$3:$C$717)*1,المنصرف!$G$3:$G$717)</f>
        <v>0</v>
      </c>
      <c r="G294" s="123">
        <f>SUMPRODUCT(($F$3=المنصرف!$E$3:$E$717)*1,('بيان العهد والتسويات'!$C294=المنصرف!$C$3:$C$717)*1,المنصرف!$J$3:$J$717)</f>
        <v>0</v>
      </c>
      <c r="H294" s="121">
        <f>SUMPRODUCT(($H$3=المنصرف!$E$3:$E$717)*1,('بيان العهد والتسويات'!$C294=المنصرف!$C$3:$C$717)*1,المنصرف!$G$3:$G$717)</f>
        <v>0</v>
      </c>
      <c r="I294" s="122">
        <f>SUMPRODUCT(($H$3=المنصرف!$E$3:$E$717)*1,('بيان العهد والتسويات'!$C294=المنصرف!$C$3:$C$717)*1,المنصرف!$J$3:$J$717)</f>
        <v>0</v>
      </c>
      <c r="J294" s="124">
        <f>SUMPRODUCT(($J$3=المنصرف!$E$3:$E$717)*1,('بيان العهد والتسويات'!$C294=المنصرف!$C$3:$C$717)*1,المنصرف!$G$3:$G$717)</f>
        <v>0</v>
      </c>
      <c r="K294" s="123">
        <f>SUMPRODUCT(($J$3=المنصرف!$E$3:$E$717)*1,('بيان العهد والتسويات'!$C294=المنصرف!$C$3:$C$717)*1,المنصرف!$J$3:$J$717)</f>
        <v>0</v>
      </c>
      <c r="L294" s="121">
        <f>SUMPRODUCT(($L$3=المنصرف!$E$3:$E$717)*1,('بيان العهد والتسويات'!$C294=المنصرف!$C$3:$C$717)*1,المنصرف!$G$3:$G$717)</f>
        <v>0</v>
      </c>
      <c r="M294" s="122">
        <f>SUMPRODUCT(($L$3=المنصرف!$E$3:$E$717)*1,('بيان العهد والتسويات'!$C294=المنصرف!$C$3:$C$717)*1,المنصرف!$J$3:$J$717)</f>
        <v>0</v>
      </c>
      <c r="N294" s="124">
        <f>SUMPRODUCT(($N$3=المنصرف!$E$3:$E$717)*1,('بيان العهد والتسويات'!$C294=المنصرف!$C$3:$C$717)*1,المنصرف!$G$3:$G$717)</f>
        <v>0</v>
      </c>
      <c r="O294" s="123">
        <f>SUMPRODUCT(($N$3=المنصرف!$E$3:$E$717)*1,('بيان العهد والتسويات'!$C294=المنصرف!$C$3:$C$717)*1,المنصرف!$J$3:$J$717)</f>
        <v>0</v>
      </c>
      <c r="P294" s="121">
        <f>SUMPRODUCT(($P$3=المنصرف!$E$3:$E$717)*1,('بيان العهد والتسويات'!$C294=المنصرف!$C$3:$C$717)*1,المنصرف!$G$3:$G$717)</f>
        <v>0</v>
      </c>
      <c r="Q294" s="122">
        <f>SUMPRODUCT(($P$3=المنصرف!$E$3:$E$717)*1,('بيان العهد والتسويات'!$C294=المنصرف!$C$3:$C$717)*1,المنصرف!$J$3:$J$717)</f>
        <v>0</v>
      </c>
      <c r="R294" s="124">
        <f>SUMPRODUCT(($R$3=المنصرف!$E$3:$E$717)*1,('بيان العهد والتسويات'!$C294=المنصرف!$C$3:$C$717)*1,المنصرف!$G$3:$G$717)</f>
        <v>0</v>
      </c>
      <c r="S294" s="123">
        <f>SUMPRODUCT(($R$3=المنصرف!$E$3:$E$717)*1,('بيان العهد والتسويات'!$C294=المنصرف!$C$3:$C$717)*1,المنصرف!$J$3:$J$717)</f>
        <v>0</v>
      </c>
      <c r="T294" s="121">
        <f>SUMPRODUCT(($T$3=المنصرف!$E$3:$E$717)*1,('بيان العهد والتسويات'!$C294=المنصرف!$C$3:$C$717)*1,المنصرف!$G$3:$G$717)</f>
        <v>0</v>
      </c>
      <c r="U294" s="122">
        <f>SUMPRODUCT(($T$3=المنصرف!$E$3:$E$717)*1,('بيان العهد والتسويات'!$C294=المنصرف!$C$3:$C$717)*1,المنصرف!$J$3:$J$717)</f>
        <v>0</v>
      </c>
      <c r="V294" s="124">
        <f>SUMPRODUCT(($V$3=المنصرف!$E$3:$E$717)*1,('بيان العهد والتسويات'!$C294=المنصرف!$C$3:$C$717)*1,المنصرف!$G$3:$G$717)</f>
        <v>0</v>
      </c>
      <c r="W294" s="123">
        <f>SUMPRODUCT(($V$3=المنصرف!$E$3:$E$717)*1,('بيان العهد والتسويات'!$C294=المنصرف!$C$3:$C$717)*1,المنصرف!$J$3:$J$717)</f>
        <v>0</v>
      </c>
      <c r="X294" s="121">
        <f>SUMPRODUCT(($X$3=المنصرف!$E$3:$E$717)*1,('بيان العهد والتسويات'!$C294=المنصرف!$C$3:$C$717)*1,المنصرف!$G$3:$G$717)</f>
        <v>0</v>
      </c>
      <c r="Y294" s="122">
        <f>SUMPRODUCT(($X$3=المنصرف!$E$3:$E$717)*1,('بيان العهد والتسويات'!$C294=المنصرف!$C$3:$C$717)*1,المنصرف!$J$3:$J$717)</f>
        <v>0</v>
      </c>
      <c r="Z294" s="124">
        <f>SUMPRODUCT(($Z$3=المنصرف!$E$3:$E$717)*1,('بيان العهد والتسويات'!$C294=المنصرف!$C$3:$C$717)*1,المنصرف!$G$3:$G$717)</f>
        <v>0</v>
      </c>
      <c r="AA294" s="123">
        <f>SUMPRODUCT(($Z$3=المنصرف!$E$3:$E$717)*1,('بيان العهد والتسويات'!$C294=المنصرف!$C$3:$C$717)*1,المنصرف!$J$3:$J$717)</f>
        <v>0</v>
      </c>
      <c r="AB294" s="121">
        <f>SUMPRODUCT(($AB$3=المنصرف!$E$3:$E$717)*1,('بيان العهد والتسويات'!$C294=المنصرف!$C$3:$C$717)*1,المنصرف!$G$3:$G$717)</f>
        <v>0</v>
      </c>
      <c r="AC294" s="122">
        <f>SUMPRODUCT(($AB$3=المنصرف!$E$3:$E$717)*1,('بيان العهد والتسويات'!$C294=المنصرف!$C$3:$C$717)*1,المنصرف!$J$3:$J$717)</f>
        <v>0</v>
      </c>
      <c r="AD294" s="124">
        <f>SUMPRODUCT(($AD$3=المنصرف!$E$3:$E$717)*1,('بيان العهد والتسويات'!$C294=المنصرف!$C$3:$C$717)*1,المنصرف!$G$3:$G$717)</f>
        <v>0</v>
      </c>
      <c r="AE294" s="123">
        <f>SUMPRODUCT(($AD$3=المنصرف!$E$3:$E$717)*1,('بيان العهد والتسويات'!$C294=المنصرف!$C$3:$C$717)*1,المنصرف!$J$3:$J$717)</f>
        <v>0</v>
      </c>
      <c r="AF294" s="121">
        <f>SUMPRODUCT(($AF$3=المنصرف!$E$3:$E$717)*1,('بيان العهد والتسويات'!$C294=المنصرف!$C$3:$C$717)*1,المنصرف!$G$3:$G$717)</f>
        <v>0</v>
      </c>
      <c r="AG294" s="122">
        <f>SUMPRODUCT(($AF$3=المنصرف!$E$3:$E$717)*1,('بيان العهد والتسويات'!$C294=المنصرف!$C$3:$C$717)*1,المنصرف!$J$3:$J$717)</f>
        <v>0</v>
      </c>
      <c r="AH294" s="124">
        <f>SUMPRODUCT(($AH$3=المنصرف!$E$3:$E$717)*1,('بيان العهد والتسويات'!$C294=المنصرف!$C$3:$C$717)*1,المنصرف!$G$3:$G$717)</f>
        <v>0</v>
      </c>
      <c r="AI294" s="123">
        <f>SUMPRODUCT(($AH$3=المنصرف!$E$3:$E$717)*1,('بيان العهد والتسويات'!$C294=المنصرف!$C$3:$C$717)*1,المنصرف!$J$3:$J$717)</f>
        <v>0</v>
      </c>
      <c r="AJ294" s="145">
        <f>SUMPRODUCT((AJ$3=المنصرف!$E$3:$E$717)*1,('بيان العهد والتسويات'!$C294=المنصرف!$C$3:$C$717)*1,المنصرف!$G$3:$G$717)</f>
        <v>0</v>
      </c>
      <c r="AK294" s="145">
        <f>SUMPRODUCT((AJ$3=المنصرف!$E$3:$E$717)*1,('بيان العهد والتسويات'!$C294=المنصرف!$C$3:$C$717)*1,المنصرف!$J$3:$J$717)</f>
        <v>0</v>
      </c>
      <c r="AL294" s="161">
        <f>SUMPRODUCT((AL$3=المنصرف!$E$3:$E$717)*1,('بيان العهد والتسويات'!$C294=المنصرف!$C$3:$C$717)*1,المنصرف!$G$3:$G$717)</f>
        <v>0</v>
      </c>
      <c r="AM294" s="161">
        <f>SUMPRODUCT((AL$3=المنصرف!$E$3:$E$717)*1,('بيان العهد والتسويات'!$C294=المنصرف!$C$3:$C$717)*1,المنصرف!$J$3:$J$717)</f>
        <v>0</v>
      </c>
      <c r="AN294" s="160">
        <f>SUMPRODUCT((AN$3=المنصرف!$E$3:$E$717)*1,('بيان العهد والتسويات'!$C294=المنصرف!$C$3:$C$717)*1,المنصرف!$G$3:$G$717)</f>
        <v>0</v>
      </c>
      <c r="AO294" s="160">
        <f>SUMPRODUCT((AN$3=المنصرف!$E$3:$E$717)*1,('بيان العهد والتسويات'!$C294=المنصرف!$C$3:$C$717)*1,المنصرف!$J$3:$J$717)</f>
        <v>0</v>
      </c>
      <c r="AP294" s="160">
        <f>SUMPRODUCT((AP$3=المنصرف!$E$3:$E$717)*1,('بيان العهد والتسويات'!$C294=المنصرف!$C$3:$C$717)*1,المنصرف!$G$3:$G$717)</f>
        <v>0</v>
      </c>
      <c r="AQ294" s="160">
        <f>SUMPRODUCT((AP$3=المنصرف!$E$3:$E$717)*1,('بيان العهد والتسويات'!$C294=المنصرف!$C$3:$C$717)*1,المنصرف!$J$3:$J$717)</f>
        <v>0</v>
      </c>
      <c r="AR294" s="160">
        <f>SUMPRODUCT((AR$3=المنصرف!$E$3:$E$717)*1,('بيان العهد والتسويات'!$C294=المنصرف!$C$3:$C$717)*1,المنصرف!$G$3:$G$717)</f>
        <v>0</v>
      </c>
      <c r="AS294" s="160">
        <f>SUMPRODUCT((AR$3=المنصرف!$E$3:$E$717)*1,('بيان العهد والتسويات'!$C294=المنصرف!$C$3:$C$717)*1,المنصرف!$J$3:$J$717)</f>
        <v>0</v>
      </c>
      <c r="AT294" s="160">
        <f>SUMPRODUCT((AT$3=المنصرف!$E$3:$E$717)*1,('بيان العهد والتسويات'!$C294=المنصرف!$C$3:$C$717)*1,المنصرف!$G$3:$G$717)</f>
        <v>0</v>
      </c>
      <c r="AU294" s="160">
        <f>SUMPRODUCT((AT$3=المنصرف!$E$3:$E$717)*1,('بيان العهد والتسويات'!$C294=المنصرف!$C$3:$C$717)*1,المنصرف!$J$3:$J$717)</f>
        <v>0</v>
      </c>
      <c r="AV294" s="160">
        <f>SUMPRODUCT((AV$3=المنصرف!$E$3:$E$717)*1,('بيان العهد والتسويات'!$C294=المنصرف!$C$3:$C$717)*1,المنصرف!$G$3:$G$717)</f>
        <v>0</v>
      </c>
      <c r="AW294" s="160">
        <f>SUMPRODUCT((AV$3=المنصرف!$E$3:$E$717)*1,('بيان العهد والتسويات'!$C294=المنصرف!$C$3:$C$717)*1,المنصرف!$J$3:$J$717)</f>
        <v>0</v>
      </c>
      <c r="AX294" s="160">
        <f>SUMPRODUCT((AX$3=المنصرف!$E$3:$E$717)*1,('بيان العهد والتسويات'!$C294=المنصرف!$C$3:$C$717)*1,المنصرف!$G$3:$G$717)</f>
        <v>0</v>
      </c>
      <c r="AY294" s="160">
        <f>SUMPRODUCT((AX$3=المنصرف!$E$3:$E$717)*1,('بيان العهد والتسويات'!$C294=المنصرف!$C$3:$C$717)*1,المنصرف!$J$3:$J$717)</f>
        <v>0</v>
      </c>
      <c r="AZ294" s="160">
        <f>SUMPRODUCT((AZ$3=المنصرف!$E$3:$E$717)*1,('بيان العهد والتسويات'!$C294=المنصرف!$C$3:$C$717)*1,المنصرف!$G$3:$G$717)</f>
        <v>0</v>
      </c>
      <c r="BA294" s="160">
        <f>SUMPRODUCT((AZ$3=المنصرف!$E$3:$E$717)*1,('بيان العهد والتسويات'!$C294=المنصرف!$C$3:$C$717)*1,المنصرف!$J$3:$J$717)</f>
        <v>0</v>
      </c>
      <c r="BB294" s="160">
        <f>SUMPRODUCT((BB$3=المنصرف!$E$3:$E$717)*1,('بيان العهد والتسويات'!$C294=المنصرف!$C$3:$C$717)*1,المنصرف!$G$3:$G$717)</f>
        <v>0</v>
      </c>
      <c r="BC294" s="160">
        <f>SUMPRODUCT((BB$3=المنصرف!$E$3:$E$717)*1,('بيان العهد والتسويات'!$C294=المنصرف!$C$3:$C$717)*1,المنصرف!$J$3:$J$717)</f>
        <v>0</v>
      </c>
      <c r="BD294" s="160">
        <f>SUMPRODUCT((BD$3=المنصرف!$E$3:$E$717)*1,('بيان العهد والتسويات'!$C294=المنصرف!$C$3:$C$717)*1,المنصرف!$G$3:$G$717)</f>
        <v>0</v>
      </c>
      <c r="BE294" s="160">
        <f>SUMPRODUCT((BD$3=المنصرف!$E$3:$E$717)*1,('بيان العهد والتسويات'!$C294=المنصرف!$C$3:$C$717)*1,المنصرف!$J$3:$J$717)</f>
        <v>0</v>
      </c>
      <c r="BF294" s="160">
        <f>SUMPRODUCT((BF$3=المنصرف!$E$3:$E$717)*1,('بيان العهد والتسويات'!$C294=المنصرف!$C$3:$C$717)*1,المنصرف!$G$3:$G$717)</f>
        <v>0</v>
      </c>
      <c r="BG294" s="160">
        <f>SUMPRODUCT((BF$3=المنصرف!$E$3:$E$717)*1,('بيان العهد والتسويات'!$C294=المنصرف!$C$3:$C$717)*1,المنصرف!$J$3:$J$717)</f>
        <v>0</v>
      </c>
      <c r="BH294" s="160">
        <f>SUMPRODUCT((BH$3=المنصرف!$E$3:$E$717)*1,('بيان العهد والتسويات'!$C294=المنصرف!$C$3:$C$717)*1,المنصرف!$G$3:$G$717)</f>
        <v>0</v>
      </c>
      <c r="BI294" s="160">
        <f>SUMPRODUCT((BH$3=المنصرف!$E$3:$E$717)*1,('بيان العهد والتسويات'!$C294=المنصرف!$C$3:$C$717)*1,المنصرف!$J$3:$J$717)</f>
        <v>0</v>
      </c>
      <c r="BJ294" s="160">
        <f>SUMPRODUCT((BJ$3=المنصرف!$E$3:$E$717)*1,('بيان العهد والتسويات'!$C294=المنصرف!$C$3:$C$717)*1,المنصرف!$G$3:$G$717)</f>
        <v>0</v>
      </c>
      <c r="BK294" s="160">
        <f>SUMPRODUCT((BJ$3=المنصرف!$E$3:$E$717)*1,('بيان العهد والتسويات'!$C294=المنصرف!$C$3:$C$717)*1,المنصرف!$J$3:$J$717)</f>
        <v>0</v>
      </c>
      <c r="BL294" s="160">
        <f>SUMPRODUCT((BL$3=المنصرف!$E$3:$E$717)*1,('بيان العهد والتسويات'!$C294=المنصرف!$C$3:$C$717)*1,المنصرف!$G$3:$G$717)</f>
        <v>0</v>
      </c>
      <c r="BM294" s="160">
        <f>SUMPRODUCT((BL$3=المنصرف!$E$3:$E$717)*1,('بيان العهد والتسويات'!$C294=المنصرف!$C$3:$C$717)*1,المنصرف!$J$3:$J$717)</f>
        <v>0</v>
      </c>
      <c r="BN294" s="160">
        <f>SUMPRODUCT((BN$3=المنصرف!$E$3:$E$717)*1,('بيان العهد والتسويات'!$C294=المنصرف!$C$3:$C$717)*1,المنصرف!$G$3:$G$717)</f>
        <v>0</v>
      </c>
      <c r="BO294" s="160">
        <f>SUMPRODUCT((BN$3=المنصرف!$E$3:$E$717)*1,('بيان العهد والتسويات'!$C294=المنصرف!$C$3:$C$717)*1,المنصرف!$J$3:$J$717)</f>
        <v>0</v>
      </c>
      <c r="BP294" s="160">
        <f>SUMPRODUCT((BP$3=المنصرف!$E$3:$E$717)*1,('بيان العهد والتسويات'!$C294=المنصرف!$C$3:$C$717)*1,المنصرف!$G$3:$G$717)</f>
        <v>0</v>
      </c>
      <c r="BQ294" s="160">
        <f>SUMPRODUCT((BP$3=المنصرف!$E$3:$E$717)*1,('بيان العهد والتسويات'!$C294=المنصرف!$C$3:$C$717)*1,المنصرف!$J$3:$J$717)</f>
        <v>0</v>
      </c>
      <c r="BR294" s="160">
        <f>SUMPRODUCT((BR$3=المنصرف!$E$3:$E$717)*1,('بيان العهد والتسويات'!$C294=المنصرف!$C$3:$C$717)*1,المنصرف!$G$3:$G$717)</f>
        <v>0</v>
      </c>
      <c r="BS294" s="160">
        <f>SUMPRODUCT((BR$3=المنصرف!$E$3:$E$717)*1,('بيان العهد والتسويات'!$C294=المنصرف!$C$3:$C$717)*1,المنصرف!$J$3:$J$717)</f>
        <v>0</v>
      </c>
      <c r="BT294" s="160">
        <f>SUMPRODUCT((BT$3=المنصرف!$E$3:$E$717)*1,('بيان العهد والتسويات'!$C294=المنصرف!$C$3:$C$717)*1,المنصرف!$G$3:$G$717)</f>
        <v>0</v>
      </c>
      <c r="BU294" s="160">
        <f>SUMPRODUCT((BT$3=المنصرف!$E$3:$E$717)*1,('بيان العهد والتسويات'!$C294=المنصرف!$C$3:$C$717)*1,المنصرف!$J$3:$J$717)</f>
        <v>0</v>
      </c>
      <c r="BV294" s="160">
        <f>SUMPRODUCT((BV$3=المنصرف!$E$3:$E$717)*1,('بيان العهد والتسويات'!$C294=المنصرف!$C$3:$C$717)*1,المنصرف!$G$3:$G$717)</f>
        <v>0</v>
      </c>
      <c r="BW294" s="160">
        <f>SUMPRODUCT((BV$3=المنصرف!$E$3:$E$717)*1,('بيان العهد والتسويات'!$C294=المنصرف!$C$3:$C$717)*1,المنصرف!$J$3:$J$717)</f>
        <v>0</v>
      </c>
      <c r="BX294" s="160">
        <f>SUMPRODUCT((BX$3=المنصرف!$E$3:$E$717)*1,('بيان العهد والتسويات'!$C294=المنصرف!$C$3:$C$717)*1,المنصرف!$G$3:$G$717)</f>
        <v>0</v>
      </c>
      <c r="BY294" s="160">
        <f>SUMPRODUCT((BX$3=المنصرف!$E$3:$E$717)*1,('بيان العهد والتسويات'!$C294=المنصرف!$C$3:$C$717)*1,المنصرف!$J$3:$J$717)</f>
        <v>0</v>
      </c>
      <c r="BZ294" s="160">
        <f>SUMPRODUCT((BZ$3=المنصرف!$E$3:$E$717)*1,('بيان العهد والتسويات'!$C294=المنصرف!$C$3:$C$717)*1,المنصرف!$G$3:$G$717)</f>
        <v>0</v>
      </c>
      <c r="CA294" s="160">
        <f>SUMPRODUCT((BZ$3=المنصرف!$E$3:$E$717)*1,('بيان العهد والتسويات'!$C294=المنصرف!$C$3:$C$717)*1,المنصرف!$J$3:$J$717)</f>
        <v>0</v>
      </c>
      <c r="CB294" s="160">
        <f>SUMPRODUCT((CB$3=المنصرف!$E$3:$E$717)*1,('بيان العهد والتسويات'!$C294=المنصرف!$C$3:$C$717)*1,المنصرف!$G$3:$G$717)</f>
        <v>0</v>
      </c>
      <c r="CC294" s="160">
        <f>SUMPRODUCT((CB$3=المنصرف!$E$3:$E$717)*1,('بيان العهد والتسويات'!$C294=المنصرف!$C$3:$C$717)*1,المنصرف!$J$3:$J$717)</f>
        <v>0</v>
      </c>
      <c r="CD294" s="160">
        <f>SUMPRODUCT((CD$3=المنصرف!$E$3:$E$717)*1,('بيان العهد والتسويات'!$C294=المنصرف!$C$3:$C$717)*1,المنصرف!$G$3:$G$717)</f>
        <v>0</v>
      </c>
      <c r="CE294" s="160">
        <f>SUMPRODUCT((CD$3=المنصرف!$E$3:$E$717)*1,('بيان العهد والتسويات'!$C294=المنصرف!$C$3:$C$717)*1,المنصرف!$J$3:$J$717)</f>
        <v>0</v>
      </c>
      <c r="CF294" s="160">
        <f>SUMPRODUCT((CF$3=المنصرف!$E$3:$E$717)*1,('بيان العهد والتسويات'!$C294=المنصرف!$C$3:$C$717)*1,المنصرف!$G$3:$G$717)</f>
        <v>0</v>
      </c>
      <c r="CG294" s="160">
        <f>SUMPRODUCT((CF$3=المنصرف!$E$3:$E$717)*1,('بيان العهد والتسويات'!$C294=المنصرف!$C$3:$C$717)*1,المنصرف!$J$3:$J$717)</f>
        <v>0</v>
      </c>
      <c r="CH294" s="160">
        <f>SUMPRODUCT((CH$3=المنصرف!$E$3:$E$717)*1,('بيان العهد والتسويات'!$C294=المنصرف!$C$3:$C$717)*1,المنصرف!$G$3:$G$717)</f>
        <v>0</v>
      </c>
      <c r="CI294" s="160">
        <f>SUMPRODUCT((CH$3=المنصرف!$E$3:$E$717)*1,('بيان العهد والتسويات'!$C294=المنصرف!$C$3:$C$717)*1,المنصرف!$J$3:$J$717)</f>
        <v>0</v>
      </c>
      <c r="CJ294" s="160">
        <f>SUMPRODUCT((CJ$3=المنصرف!$E$3:$E$717)*1,('بيان العهد والتسويات'!$C294=المنصرف!$C$3:$C$717)*1,المنصرف!$G$3:$G$717)</f>
        <v>0</v>
      </c>
      <c r="CK294" s="160">
        <f>SUMPRODUCT((CJ$3=المنصرف!$E$3:$E$717)*1,('بيان العهد والتسويات'!$C294=المنصرف!$C$3:$C$717)*1,المنصرف!$J$3:$J$717)</f>
        <v>0</v>
      </c>
      <c r="CL294" s="160">
        <f>SUMPRODUCT((CL$3=المنصرف!$E$3:$E$717)*1,('بيان العهد والتسويات'!$C294=المنصرف!$C$3:$C$717)*1,المنصرف!$G$3:$G$717)</f>
        <v>0</v>
      </c>
      <c r="CM294" s="160">
        <f>SUMPRODUCT((CL$3=المنصرف!$E$3:$E$717)*1,('بيان العهد والتسويات'!$C294=المنصرف!$C$3:$C$717)*1,المنصرف!$J$3:$J$717)</f>
        <v>0</v>
      </c>
      <c r="CN294" s="160">
        <f>SUMPRODUCT((CN$3=المنصرف!$E$3:$E$717)*1,('بيان العهد والتسويات'!$C294=المنصرف!$C$3:$C$717)*1,المنصرف!$G$3:$G$717)</f>
        <v>0</v>
      </c>
      <c r="CO294" s="160">
        <f>SUMPRODUCT((CN$3=المنصرف!$E$3:$E$717)*1,('بيان العهد والتسويات'!$C294=المنصرف!$C$3:$C$717)*1,المنصرف!$J$3:$J$717)</f>
        <v>0</v>
      </c>
      <c r="CP294" s="160">
        <f>SUMPRODUCT((CP$3=المنصرف!$E$3:$E$717)*1,('بيان العهد والتسويات'!$C294=المنصرف!$C$3:$C$717)*1,المنصرف!$G$3:$G$717)</f>
        <v>0</v>
      </c>
      <c r="CQ294" s="160">
        <f>SUMPRODUCT((CP$3=المنصرف!$E$3:$E$717)*1,('بيان العهد والتسويات'!$C294=المنصرف!$C$3:$C$717)*1,المنصرف!$J$3:$J$717)</f>
        <v>0</v>
      </c>
      <c r="CR294" s="160">
        <f>SUMPRODUCT((CR$3=المنصرف!$E$3:$E$717)*1,('بيان العهد والتسويات'!$C294=المنصرف!$C$3:$C$717)*1,المنصرف!$G$3:$G$717)</f>
        <v>0</v>
      </c>
      <c r="CS294" s="160">
        <f>SUMPRODUCT((CR$3=المنصرف!$E$3:$E$717)*1,('بيان العهد والتسويات'!$C294=المنصرف!$C$3:$C$717)*1,المنصرف!$J$3:$J$717)</f>
        <v>0</v>
      </c>
      <c r="CT294" s="160">
        <f>SUMPRODUCT((CT$3=المنصرف!$E$3:$E$717)*1,('بيان العهد والتسويات'!$C294=المنصرف!$C$3:$C$717)*1,المنصرف!$G$3:$G$717)</f>
        <v>0</v>
      </c>
      <c r="CU294" s="160">
        <f>SUMPRODUCT((CT$3=المنصرف!$E$3:$E$717)*1,('بيان العهد والتسويات'!$C294=المنصرف!$C$3:$C$717)*1,المنصرف!$J$3:$J$717)</f>
        <v>0</v>
      </c>
      <c r="CV294" s="160">
        <f>SUMPRODUCT((CV$3=المنصرف!$E$3:$E$717)*1,('بيان العهد والتسويات'!$C294=المنصرف!$C$3:$C$717)*1,المنصرف!$G$3:$G$717)</f>
        <v>0</v>
      </c>
      <c r="CW294" s="160">
        <f>SUMPRODUCT((CV$3=المنصرف!$E$3:$E$717)*1,('بيان العهد والتسويات'!$C294=المنصرف!$C$3:$C$717)*1,المنصرف!$J$3:$J$717)</f>
        <v>0</v>
      </c>
      <c r="CX294" s="160">
        <f>SUMPRODUCT((CX$3=المنصرف!$E$3:$E$717)*1,('بيان العهد والتسويات'!$C294=المنصرف!$C$3:$C$717)*1,المنصرف!$G$3:$G$717)</f>
        <v>0</v>
      </c>
      <c r="CY294" s="160">
        <f>SUMPRODUCT((CX$3=المنصرف!$E$3:$E$717)*1,('بيان العهد والتسويات'!$C294=المنصرف!$C$3:$C$717)*1,المنصرف!$J$3:$J$717)</f>
        <v>0</v>
      </c>
      <c r="CZ294" s="160">
        <f>SUMPRODUCT((CZ$3=المنصرف!$E$3:$E$717)*1,('بيان العهد والتسويات'!$C294=المنصرف!$C$3:$C$717)*1,المنصرف!$G$3:$G$717)</f>
        <v>0</v>
      </c>
      <c r="DA294" s="160">
        <f>SUMPRODUCT((CZ$3=المنصرف!$E$3:$E$717)*1,('بيان العهد والتسويات'!$C294=المنصرف!$C$3:$C$717)*1,المنصرف!$J$3:$J$717)</f>
        <v>0</v>
      </c>
    </row>
    <row r="295" spans="3:105" ht="20.25" x14ac:dyDescent="0.15">
      <c r="C295" s="134">
        <v>46127</v>
      </c>
      <c r="D295" s="121">
        <f>SUMPRODUCT(($D$3=المنصرف!$E$3:$E$717)*1,('بيان العهد والتسويات'!$C295=المنصرف!$C$3:$C$717)*1,المنصرف!$G$3:$G$717)</f>
        <v>0</v>
      </c>
      <c r="E295" s="122">
        <f>SUMPRODUCT(($D$3=المنصرف!$E$3:$E$717)*1,('بيان العهد والتسويات'!$C295=المنصرف!$C$3:$C$717)*1,المنصرف!$J$3:$J$717)</f>
        <v>0</v>
      </c>
      <c r="F295" s="124">
        <f>SUMPRODUCT(($F$3=المنصرف!$E$3:$E$717)*1,('بيان العهد والتسويات'!$C295=المنصرف!$C$3:$C$717)*1,المنصرف!$G$3:$G$717)</f>
        <v>0</v>
      </c>
      <c r="G295" s="123">
        <f>SUMPRODUCT(($F$3=المنصرف!$E$3:$E$717)*1,('بيان العهد والتسويات'!$C295=المنصرف!$C$3:$C$717)*1,المنصرف!$J$3:$J$717)</f>
        <v>0</v>
      </c>
      <c r="H295" s="121">
        <f>SUMPRODUCT(($H$3=المنصرف!$E$3:$E$717)*1,('بيان العهد والتسويات'!$C295=المنصرف!$C$3:$C$717)*1,المنصرف!$G$3:$G$717)</f>
        <v>0</v>
      </c>
      <c r="I295" s="122">
        <f>SUMPRODUCT(($H$3=المنصرف!$E$3:$E$717)*1,('بيان العهد والتسويات'!$C295=المنصرف!$C$3:$C$717)*1,المنصرف!$J$3:$J$717)</f>
        <v>0</v>
      </c>
      <c r="J295" s="124">
        <f>SUMPRODUCT(($J$3=المنصرف!$E$3:$E$717)*1,('بيان العهد والتسويات'!$C295=المنصرف!$C$3:$C$717)*1,المنصرف!$G$3:$G$717)</f>
        <v>0</v>
      </c>
      <c r="K295" s="123">
        <f>SUMPRODUCT(($J$3=المنصرف!$E$3:$E$717)*1,('بيان العهد والتسويات'!$C295=المنصرف!$C$3:$C$717)*1,المنصرف!$J$3:$J$717)</f>
        <v>0</v>
      </c>
      <c r="L295" s="121">
        <f>SUMPRODUCT(($L$3=المنصرف!$E$3:$E$717)*1,('بيان العهد والتسويات'!$C295=المنصرف!$C$3:$C$717)*1,المنصرف!$G$3:$G$717)</f>
        <v>0</v>
      </c>
      <c r="M295" s="122">
        <f>SUMPRODUCT(($L$3=المنصرف!$E$3:$E$717)*1,('بيان العهد والتسويات'!$C295=المنصرف!$C$3:$C$717)*1,المنصرف!$J$3:$J$717)</f>
        <v>0</v>
      </c>
      <c r="N295" s="124">
        <f>SUMPRODUCT(($N$3=المنصرف!$E$3:$E$717)*1,('بيان العهد والتسويات'!$C295=المنصرف!$C$3:$C$717)*1,المنصرف!$G$3:$G$717)</f>
        <v>0</v>
      </c>
      <c r="O295" s="123">
        <f>SUMPRODUCT(($N$3=المنصرف!$E$3:$E$717)*1,('بيان العهد والتسويات'!$C295=المنصرف!$C$3:$C$717)*1,المنصرف!$J$3:$J$717)</f>
        <v>0</v>
      </c>
      <c r="P295" s="121">
        <f>SUMPRODUCT(($P$3=المنصرف!$E$3:$E$717)*1,('بيان العهد والتسويات'!$C295=المنصرف!$C$3:$C$717)*1,المنصرف!$G$3:$G$717)</f>
        <v>0</v>
      </c>
      <c r="Q295" s="122">
        <f>SUMPRODUCT(($P$3=المنصرف!$E$3:$E$717)*1,('بيان العهد والتسويات'!$C295=المنصرف!$C$3:$C$717)*1,المنصرف!$J$3:$J$717)</f>
        <v>0</v>
      </c>
      <c r="R295" s="124">
        <f>SUMPRODUCT(($R$3=المنصرف!$E$3:$E$717)*1,('بيان العهد والتسويات'!$C295=المنصرف!$C$3:$C$717)*1,المنصرف!$G$3:$G$717)</f>
        <v>0</v>
      </c>
      <c r="S295" s="123">
        <f>SUMPRODUCT(($R$3=المنصرف!$E$3:$E$717)*1,('بيان العهد والتسويات'!$C295=المنصرف!$C$3:$C$717)*1,المنصرف!$J$3:$J$717)</f>
        <v>0</v>
      </c>
      <c r="T295" s="121">
        <f>SUMPRODUCT(($T$3=المنصرف!$E$3:$E$717)*1,('بيان العهد والتسويات'!$C295=المنصرف!$C$3:$C$717)*1,المنصرف!$G$3:$G$717)</f>
        <v>0</v>
      </c>
      <c r="U295" s="122">
        <f>SUMPRODUCT(($T$3=المنصرف!$E$3:$E$717)*1,('بيان العهد والتسويات'!$C295=المنصرف!$C$3:$C$717)*1,المنصرف!$J$3:$J$717)</f>
        <v>0</v>
      </c>
      <c r="V295" s="124">
        <f>SUMPRODUCT(($V$3=المنصرف!$E$3:$E$717)*1,('بيان العهد والتسويات'!$C295=المنصرف!$C$3:$C$717)*1,المنصرف!$G$3:$G$717)</f>
        <v>0</v>
      </c>
      <c r="W295" s="123">
        <f>SUMPRODUCT(($V$3=المنصرف!$E$3:$E$717)*1,('بيان العهد والتسويات'!$C295=المنصرف!$C$3:$C$717)*1,المنصرف!$J$3:$J$717)</f>
        <v>0</v>
      </c>
      <c r="X295" s="121">
        <f>SUMPRODUCT(($X$3=المنصرف!$E$3:$E$717)*1,('بيان العهد والتسويات'!$C295=المنصرف!$C$3:$C$717)*1,المنصرف!$G$3:$G$717)</f>
        <v>0</v>
      </c>
      <c r="Y295" s="122">
        <f>SUMPRODUCT(($X$3=المنصرف!$E$3:$E$717)*1,('بيان العهد والتسويات'!$C295=المنصرف!$C$3:$C$717)*1,المنصرف!$J$3:$J$717)</f>
        <v>0</v>
      </c>
      <c r="Z295" s="124">
        <f>SUMPRODUCT(($Z$3=المنصرف!$E$3:$E$717)*1,('بيان العهد والتسويات'!$C295=المنصرف!$C$3:$C$717)*1,المنصرف!$G$3:$G$717)</f>
        <v>0</v>
      </c>
      <c r="AA295" s="123">
        <f>SUMPRODUCT(($Z$3=المنصرف!$E$3:$E$717)*1,('بيان العهد والتسويات'!$C295=المنصرف!$C$3:$C$717)*1,المنصرف!$J$3:$J$717)</f>
        <v>0</v>
      </c>
      <c r="AB295" s="121">
        <f>SUMPRODUCT(($AB$3=المنصرف!$E$3:$E$717)*1,('بيان العهد والتسويات'!$C295=المنصرف!$C$3:$C$717)*1,المنصرف!$G$3:$G$717)</f>
        <v>0</v>
      </c>
      <c r="AC295" s="122">
        <f>SUMPRODUCT(($AB$3=المنصرف!$E$3:$E$717)*1,('بيان العهد والتسويات'!$C295=المنصرف!$C$3:$C$717)*1,المنصرف!$J$3:$J$717)</f>
        <v>0</v>
      </c>
      <c r="AD295" s="124">
        <f>SUMPRODUCT(($AD$3=المنصرف!$E$3:$E$717)*1,('بيان العهد والتسويات'!$C295=المنصرف!$C$3:$C$717)*1,المنصرف!$G$3:$G$717)</f>
        <v>0</v>
      </c>
      <c r="AE295" s="123">
        <f>SUMPRODUCT(($AD$3=المنصرف!$E$3:$E$717)*1,('بيان العهد والتسويات'!$C295=المنصرف!$C$3:$C$717)*1,المنصرف!$J$3:$J$717)</f>
        <v>0</v>
      </c>
      <c r="AF295" s="121">
        <f>SUMPRODUCT(($AF$3=المنصرف!$E$3:$E$717)*1,('بيان العهد والتسويات'!$C295=المنصرف!$C$3:$C$717)*1,المنصرف!$G$3:$G$717)</f>
        <v>0</v>
      </c>
      <c r="AG295" s="122">
        <f>SUMPRODUCT(($AF$3=المنصرف!$E$3:$E$717)*1,('بيان العهد والتسويات'!$C295=المنصرف!$C$3:$C$717)*1,المنصرف!$J$3:$J$717)</f>
        <v>0</v>
      </c>
      <c r="AH295" s="124">
        <f>SUMPRODUCT(($AH$3=المنصرف!$E$3:$E$717)*1,('بيان العهد والتسويات'!$C295=المنصرف!$C$3:$C$717)*1,المنصرف!$G$3:$G$717)</f>
        <v>0</v>
      </c>
      <c r="AI295" s="123">
        <f>SUMPRODUCT(($AH$3=المنصرف!$E$3:$E$717)*1,('بيان العهد والتسويات'!$C295=المنصرف!$C$3:$C$717)*1,المنصرف!$J$3:$J$717)</f>
        <v>0</v>
      </c>
      <c r="AJ295" s="145">
        <f>SUMPRODUCT((AJ$3=المنصرف!$E$3:$E$717)*1,('بيان العهد والتسويات'!$C295=المنصرف!$C$3:$C$717)*1,المنصرف!$G$3:$G$717)</f>
        <v>0</v>
      </c>
      <c r="AK295" s="145">
        <f>SUMPRODUCT((AJ$3=المنصرف!$E$3:$E$717)*1,('بيان العهد والتسويات'!$C295=المنصرف!$C$3:$C$717)*1,المنصرف!$J$3:$J$717)</f>
        <v>0</v>
      </c>
      <c r="AL295" s="161">
        <f>SUMPRODUCT((AL$3=المنصرف!$E$3:$E$717)*1,('بيان العهد والتسويات'!$C295=المنصرف!$C$3:$C$717)*1,المنصرف!$G$3:$G$717)</f>
        <v>0</v>
      </c>
      <c r="AM295" s="161">
        <f>SUMPRODUCT((AL$3=المنصرف!$E$3:$E$717)*1,('بيان العهد والتسويات'!$C295=المنصرف!$C$3:$C$717)*1,المنصرف!$J$3:$J$717)</f>
        <v>0</v>
      </c>
      <c r="AN295" s="160">
        <f>SUMPRODUCT((AN$3=المنصرف!$E$3:$E$717)*1,('بيان العهد والتسويات'!$C295=المنصرف!$C$3:$C$717)*1,المنصرف!$G$3:$G$717)</f>
        <v>0</v>
      </c>
      <c r="AO295" s="160">
        <f>SUMPRODUCT((AN$3=المنصرف!$E$3:$E$717)*1,('بيان العهد والتسويات'!$C295=المنصرف!$C$3:$C$717)*1,المنصرف!$J$3:$J$717)</f>
        <v>0</v>
      </c>
      <c r="AP295" s="160">
        <f>SUMPRODUCT((AP$3=المنصرف!$E$3:$E$717)*1,('بيان العهد والتسويات'!$C295=المنصرف!$C$3:$C$717)*1,المنصرف!$G$3:$G$717)</f>
        <v>0</v>
      </c>
      <c r="AQ295" s="160">
        <f>SUMPRODUCT((AP$3=المنصرف!$E$3:$E$717)*1,('بيان العهد والتسويات'!$C295=المنصرف!$C$3:$C$717)*1,المنصرف!$J$3:$J$717)</f>
        <v>0</v>
      </c>
      <c r="AR295" s="160">
        <f>SUMPRODUCT((AR$3=المنصرف!$E$3:$E$717)*1,('بيان العهد والتسويات'!$C295=المنصرف!$C$3:$C$717)*1,المنصرف!$G$3:$G$717)</f>
        <v>0</v>
      </c>
      <c r="AS295" s="160">
        <f>SUMPRODUCT((AR$3=المنصرف!$E$3:$E$717)*1,('بيان العهد والتسويات'!$C295=المنصرف!$C$3:$C$717)*1,المنصرف!$J$3:$J$717)</f>
        <v>0</v>
      </c>
      <c r="AT295" s="160">
        <f>SUMPRODUCT((AT$3=المنصرف!$E$3:$E$717)*1,('بيان العهد والتسويات'!$C295=المنصرف!$C$3:$C$717)*1,المنصرف!$G$3:$G$717)</f>
        <v>0</v>
      </c>
      <c r="AU295" s="160">
        <f>SUMPRODUCT((AT$3=المنصرف!$E$3:$E$717)*1,('بيان العهد والتسويات'!$C295=المنصرف!$C$3:$C$717)*1,المنصرف!$J$3:$J$717)</f>
        <v>0</v>
      </c>
      <c r="AV295" s="160">
        <f>SUMPRODUCT((AV$3=المنصرف!$E$3:$E$717)*1,('بيان العهد والتسويات'!$C295=المنصرف!$C$3:$C$717)*1,المنصرف!$G$3:$G$717)</f>
        <v>0</v>
      </c>
      <c r="AW295" s="160">
        <f>SUMPRODUCT((AV$3=المنصرف!$E$3:$E$717)*1,('بيان العهد والتسويات'!$C295=المنصرف!$C$3:$C$717)*1,المنصرف!$J$3:$J$717)</f>
        <v>0</v>
      </c>
      <c r="AX295" s="160">
        <f>SUMPRODUCT((AX$3=المنصرف!$E$3:$E$717)*1,('بيان العهد والتسويات'!$C295=المنصرف!$C$3:$C$717)*1,المنصرف!$G$3:$G$717)</f>
        <v>0</v>
      </c>
      <c r="AY295" s="160">
        <f>SUMPRODUCT((AX$3=المنصرف!$E$3:$E$717)*1,('بيان العهد والتسويات'!$C295=المنصرف!$C$3:$C$717)*1,المنصرف!$J$3:$J$717)</f>
        <v>0</v>
      </c>
      <c r="AZ295" s="160">
        <f>SUMPRODUCT((AZ$3=المنصرف!$E$3:$E$717)*1,('بيان العهد والتسويات'!$C295=المنصرف!$C$3:$C$717)*1,المنصرف!$G$3:$G$717)</f>
        <v>0</v>
      </c>
      <c r="BA295" s="160">
        <f>SUMPRODUCT((AZ$3=المنصرف!$E$3:$E$717)*1,('بيان العهد والتسويات'!$C295=المنصرف!$C$3:$C$717)*1,المنصرف!$J$3:$J$717)</f>
        <v>0</v>
      </c>
      <c r="BB295" s="160">
        <f>SUMPRODUCT((BB$3=المنصرف!$E$3:$E$717)*1,('بيان العهد والتسويات'!$C295=المنصرف!$C$3:$C$717)*1,المنصرف!$G$3:$G$717)</f>
        <v>0</v>
      </c>
      <c r="BC295" s="160">
        <f>SUMPRODUCT((BB$3=المنصرف!$E$3:$E$717)*1,('بيان العهد والتسويات'!$C295=المنصرف!$C$3:$C$717)*1,المنصرف!$J$3:$J$717)</f>
        <v>0</v>
      </c>
      <c r="BD295" s="160">
        <f>SUMPRODUCT((BD$3=المنصرف!$E$3:$E$717)*1,('بيان العهد والتسويات'!$C295=المنصرف!$C$3:$C$717)*1,المنصرف!$G$3:$G$717)</f>
        <v>0</v>
      </c>
      <c r="BE295" s="160">
        <f>SUMPRODUCT((BD$3=المنصرف!$E$3:$E$717)*1,('بيان العهد والتسويات'!$C295=المنصرف!$C$3:$C$717)*1,المنصرف!$J$3:$J$717)</f>
        <v>0</v>
      </c>
      <c r="BF295" s="160">
        <f>SUMPRODUCT((BF$3=المنصرف!$E$3:$E$717)*1,('بيان العهد والتسويات'!$C295=المنصرف!$C$3:$C$717)*1,المنصرف!$G$3:$G$717)</f>
        <v>0</v>
      </c>
      <c r="BG295" s="160">
        <f>SUMPRODUCT((BF$3=المنصرف!$E$3:$E$717)*1,('بيان العهد والتسويات'!$C295=المنصرف!$C$3:$C$717)*1,المنصرف!$J$3:$J$717)</f>
        <v>0</v>
      </c>
      <c r="BH295" s="160">
        <f>SUMPRODUCT((BH$3=المنصرف!$E$3:$E$717)*1,('بيان العهد والتسويات'!$C295=المنصرف!$C$3:$C$717)*1,المنصرف!$G$3:$G$717)</f>
        <v>0</v>
      </c>
      <c r="BI295" s="160">
        <f>SUMPRODUCT((BH$3=المنصرف!$E$3:$E$717)*1,('بيان العهد والتسويات'!$C295=المنصرف!$C$3:$C$717)*1,المنصرف!$J$3:$J$717)</f>
        <v>0</v>
      </c>
      <c r="BJ295" s="160">
        <f>SUMPRODUCT((BJ$3=المنصرف!$E$3:$E$717)*1,('بيان العهد والتسويات'!$C295=المنصرف!$C$3:$C$717)*1,المنصرف!$G$3:$G$717)</f>
        <v>0</v>
      </c>
      <c r="BK295" s="160">
        <f>SUMPRODUCT((BJ$3=المنصرف!$E$3:$E$717)*1,('بيان العهد والتسويات'!$C295=المنصرف!$C$3:$C$717)*1,المنصرف!$J$3:$J$717)</f>
        <v>0</v>
      </c>
      <c r="BL295" s="160">
        <f>SUMPRODUCT((BL$3=المنصرف!$E$3:$E$717)*1,('بيان العهد والتسويات'!$C295=المنصرف!$C$3:$C$717)*1,المنصرف!$G$3:$G$717)</f>
        <v>0</v>
      </c>
      <c r="BM295" s="160">
        <f>SUMPRODUCT((BL$3=المنصرف!$E$3:$E$717)*1,('بيان العهد والتسويات'!$C295=المنصرف!$C$3:$C$717)*1,المنصرف!$J$3:$J$717)</f>
        <v>0</v>
      </c>
      <c r="BN295" s="160">
        <f>SUMPRODUCT((BN$3=المنصرف!$E$3:$E$717)*1,('بيان العهد والتسويات'!$C295=المنصرف!$C$3:$C$717)*1,المنصرف!$G$3:$G$717)</f>
        <v>0</v>
      </c>
      <c r="BO295" s="160">
        <f>SUMPRODUCT((BN$3=المنصرف!$E$3:$E$717)*1,('بيان العهد والتسويات'!$C295=المنصرف!$C$3:$C$717)*1,المنصرف!$J$3:$J$717)</f>
        <v>0</v>
      </c>
      <c r="BP295" s="160">
        <f>SUMPRODUCT((BP$3=المنصرف!$E$3:$E$717)*1,('بيان العهد والتسويات'!$C295=المنصرف!$C$3:$C$717)*1,المنصرف!$G$3:$G$717)</f>
        <v>0</v>
      </c>
      <c r="BQ295" s="160">
        <f>SUMPRODUCT((BP$3=المنصرف!$E$3:$E$717)*1,('بيان العهد والتسويات'!$C295=المنصرف!$C$3:$C$717)*1,المنصرف!$J$3:$J$717)</f>
        <v>0</v>
      </c>
      <c r="BR295" s="160">
        <f>SUMPRODUCT((BR$3=المنصرف!$E$3:$E$717)*1,('بيان العهد والتسويات'!$C295=المنصرف!$C$3:$C$717)*1,المنصرف!$G$3:$G$717)</f>
        <v>0</v>
      </c>
      <c r="BS295" s="160">
        <f>SUMPRODUCT((BR$3=المنصرف!$E$3:$E$717)*1,('بيان العهد والتسويات'!$C295=المنصرف!$C$3:$C$717)*1,المنصرف!$J$3:$J$717)</f>
        <v>0</v>
      </c>
      <c r="BT295" s="160">
        <f>SUMPRODUCT((BT$3=المنصرف!$E$3:$E$717)*1,('بيان العهد والتسويات'!$C295=المنصرف!$C$3:$C$717)*1,المنصرف!$G$3:$G$717)</f>
        <v>0</v>
      </c>
      <c r="BU295" s="160">
        <f>SUMPRODUCT((BT$3=المنصرف!$E$3:$E$717)*1,('بيان العهد والتسويات'!$C295=المنصرف!$C$3:$C$717)*1,المنصرف!$J$3:$J$717)</f>
        <v>0</v>
      </c>
      <c r="BV295" s="160">
        <f>SUMPRODUCT((BV$3=المنصرف!$E$3:$E$717)*1,('بيان العهد والتسويات'!$C295=المنصرف!$C$3:$C$717)*1,المنصرف!$G$3:$G$717)</f>
        <v>0</v>
      </c>
      <c r="BW295" s="160">
        <f>SUMPRODUCT((BV$3=المنصرف!$E$3:$E$717)*1,('بيان العهد والتسويات'!$C295=المنصرف!$C$3:$C$717)*1,المنصرف!$J$3:$J$717)</f>
        <v>0</v>
      </c>
      <c r="BX295" s="160">
        <f>SUMPRODUCT((BX$3=المنصرف!$E$3:$E$717)*1,('بيان العهد والتسويات'!$C295=المنصرف!$C$3:$C$717)*1,المنصرف!$G$3:$G$717)</f>
        <v>0</v>
      </c>
      <c r="BY295" s="160">
        <f>SUMPRODUCT((BX$3=المنصرف!$E$3:$E$717)*1,('بيان العهد والتسويات'!$C295=المنصرف!$C$3:$C$717)*1,المنصرف!$J$3:$J$717)</f>
        <v>0</v>
      </c>
      <c r="BZ295" s="160">
        <f>SUMPRODUCT((BZ$3=المنصرف!$E$3:$E$717)*1,('بيان العهد والتسويات'!$C295=المنصرف!$C$3:$C$717)*1,المنصرف!$G$3:$G$717)</f>
        <v>0</v>
      </c>
      <c r="CA295" s="160">
        <f>SUMPRODUCT((BZ$3=المنصرف!$E$3:$E$717)*1,('بيان العهد والتسويات'!$C295=المنصرف!$C$3:$C$717)*1,المنصرف!$J$3:$J$717)</f>
        <v>0</v>
      </c>
      <c r="CB295" s="160">
        <f>SUMPRODUCT((CB$3=المنصرف!$E$3:$E$717)*1,('بيان العهد والتسويات'!$C295=المنصرف!$C$3:$C$717)*1,المنصرف!$G$3:$G$717)</f>
        <v>0</v>
      </c>
      <c r="CC295" s="160">
        <f>SUMPRODUCT((CB$3=المنصرف!$E$3:$E$717)*1,('بيان العهد والتسويات'!$C295=المنصرف!$C$3:$C$717)*1,المنصرف!$J$3:$J$717)</f>
        <v>0</v>
      </c>
      <c r="CD295" s="160">
        <f>SUMPRODUCT((CD$3=المنصرف!$E$3:$E$717)*1,('بيان العهد والتسويات'!$C295=المنصرف!$C$3:$C$717)*1,المنصرف!$G$3:$G$717)</f>
        <v>0</v>
      </c>
      <c r="CE295" s="160">
        <f>SUMPRODUCT((CD$3=المنصرف!$E$3:$E$717)*1,('بيان العهد والتسويات'!$C295=المنصرف!$C$3:$C$717)*1,المنصرف!$J$3:$J$717)</f>
        <v>0</v>
      </c>
      <c r="CF295" s="160">
        <f>SUMPRODUCT((CF$3=المنصرف!$E$3:$E$717)*1,('بيان العهد والتسويات'!$C295=المنصرف!$C$3:$C$717)*1,المنصرف!$G$3:$G$717)</f>
        <v>0</v>
      </c>
      <c r="CG295" s="160">
        <f>SUMPRODUCT((CF$3=المنصرف!$E$3:$E$717)*1,('بيان العهد والتسويات'!$C295=المنصرف!$C$3:$C$717)*1,المنصرف!$J$3:$J$717)</f>
        <v>0</v>
      </c>
      <c r="CH295" s="160">
        <f>SUMPRODUCT((CH$3=المنصرف!$E$3:$E$717)*1,('بيان العهد والتسويات'!$C295=المنصرف!$C$3:$C$717)*1,المنصرف!$G$3:$G$717)</f>
        <v>0</v>
      </c>
      <c r="CI295" s="160">
        <f>SUMPRODUCT((CH$3=المنصرف!$E$3:$E$717)*1,('بيان العهد والتسويات'!$C295=المنصرف!$C$3:$C$717)*1,المنصرف!$J$3:$J$717)</f>
        <v>0</v>
      </c>
      <c r="CJ295" s="160">
        <f>SUMPRODUCT((CJ$3=المنصرف!$E$3:$E$717)*1,('بيان العهد والتسويات'!$C295=المنصرف!$C$3:$C$717)*1,المنصرف!$G$3:$G$717)</f>
        <v>0</v>
      </c>
      <c r="CK295" s="160">
        <f>SUMPRODUCT((CJ$3=المنصرف!$E$3:$E$717)*1,('بيان العهد والتسويات'!$C295=المنصرف!$C$3:$C$717)*1,المنصرف!$J$3:$J$717)</f>
        <v>0</v>
      </c>
      <c r="CL295" s="160">
        <f>SUMPRODUCT((CL$3=المنصرف!$E$3:$E$717)*1,('بيان العهد والتسويات'!$C295=المنصرف!$C$3:$C$717)*1,المنصرف!$G$3:$G$717)</f>
        <v>0</v>
      </c>
      <c r="CM295" s="160">
        <f>SUMPRODUCT((CL$3=المنصرف!$E$3:$E$717)*1,('بيان العهد والتسويات'!$C295=المنصرف!$C$3:$C$717)*1,المنصرف!$J$3:$J$717)</f>
        <v>0</v>
      </c>
      <c r="CN295" s="160">
        <f>SUMPRODUCT((CN$3=المنصرف!$E$3:$E$717)*1,('بيان العهد والتسويات'!$C295=المنصرف!$C$3:$C$717)*1,المنصرف!$G$3:$G$717)</f>
        <v>0</v>
      </c>
      <c r="CO295" s="160">
        <f>SUMPRODUCT((CN$3=المنصرف!$E$3:$E$717)*1,('بيان العهد والتسويات'!$C295=المنصرف!$C$3:$C$717)*1,المنصرف!$J$3:$J$717)</f>
        <v>0</v>
      </c>
      <c r="CP295" s="160">
        <f>SUMPRODUCT((CP$3=المنصرف!$E$3:$E$717)*1,('بيان العهد والتسويات'!$C295=المنصرف!$C$3:$C$717)*1,المنصرف!$G$3:$G$717)</f>
        <v>0</v>
      </c>
      <c r="CQ295" s="160">
        <f>SUMPRODUCT((CP$3=المنصرف!$E$3:$E$717)*1,('بيان العهد والتسويات'!$C295=المنصرف!$C$3:$C$717)*1,المنصرف!$J$3:$J$717)</f>
        <v>0</v>
      </c>
      <c r="CR295" s="160">
        <f>SUMPRODUCT((CR$3=المنصرف!$E$3:$E$717)*1,('بيان العهد والتسويات'!$C295=المنصرف!$C$3:$C$717)*1,المنصرف!$G$3:$G$717)</f>
        <v>0</v>
      </c>
      <c r="CS295" s="160">
        <f>SUMPRODUCT((CR$3=المنصرف!$E$3:$E$717)*1,('بيان العهد والتسويات'!$C295=المنصرف!$C$3:$C$717)*1,المنصرف!$J$3:$J$717)</f>
        <v>0</v>
      </c>
      <c r="CT295" s="160">
        <f>SUMPRODUCT((CT$3=المنصرف!$E$3:$E$717)*1,('بيان العهد والتسويات'!$C295=المنصرف!$C$3:$C$717)*1,المنصرف!$G$3:$G$717)</f>
        <v>0</v>
      </c>
      <c r="CU295" s="160">
        <f>SUMPRODUCT((CT$3=المنصرف!$E$3:$E$717)*1,('بيان العهد والتسويات'!$C295=المنصرف!$C$3:$C$717)*1,المنصرف!$J$3:$J$717)</f>
        <v>0</v>
      </c>
      <c r="CV295" s="160">
        <f>SUMPRODUCT((CV$3=المنصرف!$E$3:$E$717)*1,('بيان العهد والتسويات'!$C295=المنصرف!$C$3:$C$717)*1,المنصرف!$G$3:$G$717)</f>
        <v>0</v>
      </c>
      <c r="CW295" s="160">
        <f>SUMPRODUCT((CV$3=المنصرف!$E$3:$E$717)*1,('بيان العهد والتسويات'!$C295=المنصرف!$C$3:$C$717)*1,المنصرف!$J$3:$J$717)</f>
        <v>0</v>
      </c>
      <c r="CX295" s="160">
        <f>SUMPRODUCT((CX$3=المنصرف!$E$3:$E$717)*1,('بيان العهد والتسويات'!$C295=المنصرف!$C$3:$C$717)*1,المنصرف!$G$3:$G$717)</f>
        <v>0</v>
      </c>
      <c r="CY295" s="160">
        <f>SUMPRODUCT((CX$3=المنصرف!$E$3:$E$717)*1,('بيان العهد والتسويات'!$C295=المنصرف!$C$3:$C$717)*1,المنصرف!$J$3:$J$717)</f>
        <v>0</v>
      </c>
      <c r="CZ295" s="160">
        <f>SUMPRODUCT((CZ$3=المنصرف!$E$3:$E$717)*1,('بيان العهد والتسويات'!$C295=المنصرف!$C$3:$C$717)*1,المنصرف!$G$3:$G$717)</f>
        <v>0</v>
      </c>
      <c r="DA295" s="160">
        <f>SUMPRODUCT((CZ$3=المنصرف!$E$3:$E$717)*1,('بيان العهد والتسويات'!$C295=المنصرف!$C$3:$C$717)*1,المنصرف!$J$3:$J$717)</f>
        <v>0</v>
      </c>
    </row>
    <row r="296" spans="3:105" ht="20.25" x14ac:dyDescent="0.15">
      <c r="C296" s="134">
        <v>46128</v>
      </c>
      <c r="D296" s="121">
        <f>SUMPRODUCT(($D$3=المنصرف!$E$3:$E$717)*1,('بيان العهد والتسويات'!$C296=المنصرف!$C$3:$C$717)*1,المنصرف!$G$3:$G$717)</f>
        <v>0</v>
      </c>
      <c r="E296" s="122">
        <f>SUMPRODUCT(($D$3=المنصرف!$E$3:$E$717)*1,('بيان العهد والتسويات'!$C296=المنصرف!$C$3:$C$717)*1,المنصرف!$J$3:$J$717)</f>
        <v>0</v>
      </c>
      <c r="F296" s="124">
        <f>SUMPRODUCT(($F$3=المنصرف!$E$3:$E$717)*1,('بيان العهد والتسويات'!$C296=المنصرف!$C$3:$C$717)*1,المنصرف!$G$3:$G$717)</f>
        <v>0</v>
      </c>
      <c r="G296" s="123">
        <f>SUMPRODUCT(($F$3=المنصرف!$E$3:$E$717)*1,('بيان العهد والتسويات'!$C296=المنصرف!$C$3:$C$717)*1,المنصرف!$J$3:$J$717)</f>
        <v>0</v>
      </c>
      <c r="H296" s="121">
        <f>SUMPRODUCT(($H$3=المنصرف!$E$3:$E$717)*1,('بيان العهد والتسويات'!$C296=المنصرف!$C$3:$C$717)*1,المنصرف!$G$3:$G$717)</f>
        <v>0</v>
      </c>
      <c r="I296" s="122">
        <f>SUMPRODUCT(($H$3=المنصرف!$E$3:$E$717)*1,('بيان العهد والتسويات'!$C296=المنصرف!$C$3:$C$717)*1,المنصرف!$J$3:$J$717)</f>
        <v>0</v>
      </c>
      <c r="J296" s="124">
        <f>SUMPRODUCT(($J$3=المنصرف!$E$3:$E$717)*1,('بيان العهد والتسويات'!$C296=المنصرف!$C$3:$C$717)*1,المنصرف!$G$3:$G$717)</f>
        <v>0</v>
      </c>
      <c r="K296" s="123">
        <f>SUMPRODUCT(($J$3=المنصرف!$E$3:$E$717)*1,('بيان العهد والتسويات'!$C296=المنصرف!$C$3:$C$717)*1,المنصرف!$J$3:$J$717)</f>
        <v>0</v>
      </c>
      <c r="L296" s="121">
        <f>SUMPRODUCT(($L$3=المنصرف!$E$3:$E$717)*1,('بيان العهد والتسويات'!$C296=المنصرف!$C$3:$C$717)*1,المنصرف!$G$3:$G$717)</f>
        <v>0</v>
      </c>
      <c r="M296" s="122">
        <f>SUMPRODUCT(($L$3=المنصرف!$E$3:$E$717)*1,('بيان العهد والتسويات'!$C296=المنصرف!$C$3:$C$717)*1,المنصرف!$J$3:$J$717)</f>
        <v>0</v>
      </c>
      <c r="N296" s="124">
        <f>SUMPRODUCT(($N$3=المنصرف!$E$3:$E$717)*1,('بيان العهد والتسويات'!$C296=المنصرف!$C$3:$C$717)*1,المنصرف!$G$3:$G$717)</f>
        <v>0</v>
      </c>
      <c r="O296" s="123">
        <f>SUMPRODUCT(($N$3=المنصرف!$E$3:$E$717)*1,('بيان العهد والتسويات'!$C296=المنصرف!$C$3:$C$717)*1,المنصرف!$J$3:$J$717)</f>
        <v>0</v>
      </c>
      <c r="P296" s="121">
        <f>SUMPRODUCT(($P$3=المنصرف!$E$3:$E$717)*1,('بيان العهد والتسويات'!$C296=المنصرف!$C$3:$C$717)*1,المنصرف!$G$3:$G$717)</f>
        <v>0</v>
      </c>
      <c r="Q296" s="122">
        <f>SUMPRODUCT(($P$3=المنصرف!$E$3:$E$717)*1,('بيان العهد والتسويات'!$C296=المنصرف!$C$3:$C$717)*1,المنصرف!$J$3:$J$717)</f>
        <v>0</v>
      </c>
      <c r="R296" s="124">
        <f>SUMPRODUCT(($R$3=المنصرف!$E$3:$E$717)*1,('بيان العهد والتسويات'!$C296=المنصرف!$C$3:$C$717)*1,المنصرف!$G$3:$G$717)</f>
        <v>0</v>
      </c>
      <c r="S296" s="123">
        <f>SUMPRODUCT(($R$3=المنصرف!$E$3:$E$717)*1,('بيان العهد والتسويات'!$C296=المنصرف!$C$3:$C$717)*1,المنصرف!$J$3:$J$717)</f>
        <v>0</v>
      </c>
      <c r="T296" s="121">
        <f>SUMPRODUCT(($T$3=المنصرف!$E$3:$E$717)*1,('بيان العهد والتسويات'!$C296=المنصرف!$C$3:$C$717)*1,المنصرف!$G$3:$G$717)</f>
        <v>0</v>
      </c>
      <c r="U296" s="122">
        <f>SUMPRODUCT(($T$3=المنصرف!$E$3:$E$717)*1,('بيان العهد والتسويات'!$C296=المنصرف!$C$3:$C$717)*1,المنصرف!$J$3:$J$717)</f>
        <v>0</v>
      </c>
      <c r="V296" s="124">
        <f>SUMPRODUCT(($V$3=المنصرف!$E$3:$E$717)*1,('بيان العهد والتسويات'!$C296=المنصرف!$C$3:$C$717)*1,المنصرف!$G$3:$G$717)</f>
        <v>0</v>
      </c>
      <c r="W296" s="123">
        <f>SUMPRODUCT(($V$3=المنصرف!$E$3:$E$717)*1,('بيان العهد والتسويات'!$C296=المنصرف!$C$3:$C$717)*1,المنصرف!$J$3:$J$717)</f>
        <v>0</v>
      </c>
      <c r="X296" s="121">
        <f>SUMPRODUCT(($X$3=المنصرف!$E$3:$E$717)*1,('بيان العهد والتسويات'!$C296=المنصرف!$C$3:$C$717)*1,المنصرف!$G$3:$G$717)</f>
        <v>0</v>
      </c>
      <c r="Y296" s="122">
        <f>SUMPRODUCT(($X$3=المنصرف!$E$3:$E$717)*1,('بيان العهد والتسويات'!$C296=المنصرف!$C$3:$C$717)*1,المنصرف!$J$3:$J$717)</f>
        <v>0</v>
      </c>
      <c r="Z296" s="124">
        <f>SUMPRODUCT(($Z$3=المنصرف!$E$3:$E$717)*1,('بيان العهد والتسويات'!$C296=المنصرف!$C$3:$C$717)*1,المنصرف!$G$3:$G$717)</f>
        <v>0</v>
      </c>
      <c r="AA296" s="123">
        <f>SUMPRODUCT(($Z$3=المنصرف!$E$3:$E$717)*1,('بيان العهد والتسويات'!$C296=المنصرف!$C$3:$C$717)*1,المنصرف!$J$3:$J$717)</f>
        <v>0</v>
      </c>
      <c r="AB296" s="121">
        <f>SUMPRODUCT(($AB$3=المنصرف!$E$3:$E$717)*1,('بيان العهد والتسويات'!$C296=المنصرف!$C$3:$C$717)*1,المنصرف!$G$3:$G$717)</f>
        <v>0</v>
      </c>
      <c r="AC296" s="122">
        <f>SUMPRODUCT(($AB$3=المنصرف!$E$3:$E$717)*1,('بيان العهد والتسويات'!$C296=المنصرف!$C$3:$C$717)*1,المنصرف!$J$3:$J$717)</f>
        <v>0</v>
      </c>
      <c r="AD296" s="124">
        <f>SUMPRODUCT(($AD$3=المنصرف!$E$3:$E$717)*1,('بيان العهد والتسويات'!$C296=المنصرف!$C$3:$C$717)*1,المنصرف!$G$3:$G$717)</f>
        <v>0</v>
      </c>
      <c r="AE296" s="123">
        <f>SUMPRODUCT(($AD$3=المنصرف!$E$3:$E$717)*1,('بيان العهد والتسويات'!$C296=المنصرف!$C$3:$C$717)*1,المنصرف!$J$3:$J$717)</f>
        <v>0</v>
      </c>
      <c r="AF296" s="121">
        <f>SUMPRODUCT(($AF$3=المنصرف!$E$3:$E$717)*1,('بيان العهد والتسويات'!$C296=المنصرف!$C$3:$C$717)*1,المنصرف!$G$3:$G$717)</f>
        <v>0</v>
      </c>
      <c r="AG296" s="122">
        <f>SUMPRODUCT(($AF$3=المنصرف!$E$3:$E$717)*1,('بيان العهد والتسويات'!$C296=المنصرف!$C$3:$C$717)*1,المنصرف!$J$3:$J$717)</f>
        <v>0</v>
      </c>
      <c r="AH296" s="124">
        <f>SUMPRODUCT(($AH$3=المنصرف!$E$3:$E$717)*1,('بيان العهد والتسويات'!$C296=المنصرف!$C$3:$C$717)*1,المنصرف!$G$3:$G$717)</f>
        <v>0</v>
      </c>
      <c r="AI296" s="123">
        <f>SUMPRODUCT(($AH$3=المنصرف!$E$3:$E$717)*1,('بيان العهد والتسويات'!$C296=المنصرف!$C$3:$C$717)*1,المنصرف!$J$3:$J$717)</f>
        <v>0</v>
      </c>
      <c r="AJ296" s="145">
        <f>SUMPRODUCT((AJ$3=المنصرف!$E$3:$E$717)*1,('بيان العهد والتسويات'!$C296=المنصرف!$C$3:$C$717)*1,المنصرف!$G$3:$G$717)</f>
        <v>0</v>
      </c>
      <c r="AK296" s="145">
        <f>SUMPRODUCT((AJ$3=المنصرف!$E$3:$E$717)*1,('بيان العهد والتسويات'!$C296=المنصرف!$C$3:$C$717)*1,المنصرف!$J$3:$J$717)</f>
        <v>0</v>
      </c>
      <c r="AL296" s="161">
        <f>SUMPRODUCT((AL$3=المنصرف!$E$3:$E$717)*1,('بيان العهد والتسويات'!$C296=المنصرف!$C$3:$C$717)*1,المنصرف!$G$3:$G$717)</f>
        <v>0</v>
      </c>
      <c r="AM296" s="161">
        <f>SUMPRODUCT((AL$3=المنصرف!$E$3:$E$717)*1,('بيان العهد والتسويات'!$C296=المنصرف!$C$3:$C$717)*1,المنصرف!$J$3:$J$717)</f>
        <v>0</v>
      </c>
      <c r="AN296" s="160">
        <f>SUMPRODUCT((AN$3=المنصرف!$E$3:$E$717)*1,('بيان العهد والتسويات'!$C296=المنصرف!$C$3:$C$717)*1,المنصرف!$G$3:$G$717)</f>
        <v>0</v>
      </c>
      <c r="AO296" s="160">
        <f>SUMPRODUCT((AN$3=المنصرف!$E$3:$E$717)*1,('بيان العهد والتسويات'!$C296=المنصرف!$C$3:$C$717)*1,المنصرف!$J$3:$J$717)</f>
        <v>0</v>
      </c>
      <c r="AP296" s="160">
        <f>SUMPRODUCT((AP$3=المنصرف!$E$3:$E$717)*1,('بيان العهد والتسويات'!$C296=المنصرف!$C$3:$C$717)*1,المنصرف!$G$3:$G$717)</f>
        <v>0</v>
      </c>
      <c r="AQ296" s="160">
        <f>SUMPRODUCT((AP$3=المنصرف!$E$3:$E$717)*1,('بيان العهد والتسويات'!$C296=المنصرف!$C$3:$C$717)*1,المنصرف!$J$3:$J$717)</f>
        <v>0</v>
      </c>
      <c r="AR296" s="160">
        <f>SUMPRODUCT((AR$3=المنصرف!$E$3:$E$717)*1,('بيان العهد والتسويات'!$C296=المنصرف!$C$3:$C$717)*1,المنصرف!$G$3:$G$717)</f>
        <v>0</v>
      </c>
      <c r="AS296" s="160">
        <f>SUMPRODUCT((AR$3=المنصرف!$E$3:$E$717)*1,('بيان العهد والتسويات'!$C296=المنصرف!$C$3:$C$717)*1,المنصرف!$J$3:$J$717)</f>
        <v>0</v>
      </c>
      <c r="AT296" s="160">
        <f>SUMPRODUCT((AT$3=المنصرف!$E$3:$E$717)*1,('بيان العهد والتسويات'!$C296=المنصرف!$C$3:$C$717)*1,المنصرف!$G$3:$G$717)</f>
        <v>0</v>
      </c>
      <c r="AU296" s="160">
        <f>SUMPRODUCT((AT$3=المنصرف!$E$3:$E$717)*1,('بيان العهد والتسويات'!$C296=المنصرف!$C$3:$C$717)*1,المنصرف!$J$3:$J$717)</f>
        <v>0</v>
      </c>
      <c r="AV296" s="160">
        <f>SUMPRODUCT((AV$3=المنصرف!$E$3:$E$717)*1,('بيان العهد والتسويات'!$C296=المنصرف!$C$3:$C$717)*1,المنصرف!$G$3:$G$717)</f>
        <v>0</v>
      </c>
      <c r="AW296" s="160">
        <f>SUMPRODUCT((AV$3=المنصرف!$E$3:$E$717)*1,('بيان العهد والتسويات'!$C296=المنصرف!$C$3:$C$717)*1,المنصرف!$J$3:$J$717)</f>
        <v>0</v>
      </c>
      <c r="AX296" s="160">
        <f>SUMPRODUCT((AX$3=المنصرف!$E$3:$E$717)*1,('بيان العهد والتسويات'!$C296=المنصرف!$C$3:$C$717)*1,المنصرف!$G$3:$G$717)</f>
        <v>0</v>
      </c>
      <c r="AY296" s="160">
        <f>SUMPRODUCT((AX$3=المنصرف!$E$3:$E$717)*1,('بيان العهد والتسويات'!$C296=المنصرف!$C$3:$C$717)*1,المنصرف!$J$3:$J$717)</f>
        <v>0</v>
      </c>
      <c r="AZ296" s="160">
        <f>SUMPRODUCT((AZ$3=المنصرف!$E$3:$E$717)*1,('بيان العهد والتسويات'!$C296=المنصرف!$C$3:$C$717)*1,المنصرف!$G$3:$G$717)</f>
        <v>0</v>
      </c>
      <c r="BA296" s="160">
        <f>SUMPRODUCT((AZ$3=المنصرف!$E$3:$E$717)*1,('بيان العهد والتسويات'!$C296=المنصرف!$C$3:$C$717)*1,المنصرف!$J$3:$J$717)</f>
        <v>0</v>
      </c>
      <c r="BB296" s="160">
        <f>SUMPRODUCT((BB$3=المنصرف!$E$3:$E$717)*1,('بيان العهد والتسويات'!$C296=المنصرف!$C$3:$C$717)*1,المنصرف!$G$3:$G$717)</f>
        <v>0</v>
      </c>
      <c r="BC296" s="160">
        <f>SUMPRODUCT((BB$3=المنصرف!$E$3:$E$717)*1,('بيان العهد والتسويات'!$C296=المنصرف!$C$3:$C$717)*1,المنصرف!$J$3:$J$717)</f>
        <v>0</v>
      </c>
      <c r="BD296" s="160">
        <f>SUMPRODUCT((BD$3=المنصرف!$E$3:$E$717)*1,('بيان العهد والتسويات'!$C296=المنصرف!$C$3:$C$717)*1,المنصرف!$G$3:$G$717)</f>
        <v>0</v>
      </c>
      <c r="BE296" s="160">
        <f>SUMPRODUCT((BD$3=المنصرف!$E$3:$E$717)*1,('بيان العهد والتسويات'!$C296=المنصرف!$C$3:$C$717)*1,المنصرف!$J$3:$J$717)</f>
        <v>0</v>
      </c>
      <c r="BF296" s="160">
        <f>SUMPRODUCT((BF$3=المنصرف!$E$3:$E$717)*1,('بيان العهد والتسويات'!$C296=المنصرف!$C$3:$C$717)*1,المنصرف!$G$3:$G$717)</f>
        <v>0</v>
      </c>
      <c r="BG296" s="160">
        <f>SUMPRODUCT((BF$3=المنصرف!$E$3:$E$717)*1,('بيان العهد والتسويات'!$C296=المنصرف!$C$3:$C$717)*1,المنصرف!$J$3:$J$717)</f>
        <v>0</v>
      </c>
      <c r="BH296" s="160">
        <f>SUMPRODUCT((BH$3=المنصرف!$E$3:$E$717)*1,('بيان العهد والتسويات'!$C296=المنصرف!$C$3:$C$717)*1,المنصرف!$G$3:$G$717)</f>
        <v>0</v>
      </c>
      <c r="BI296" s="160">
        <f>SUMPRODUCT((BH$3=المنصرف!$E$3:$E$717)*1,('بيان العهد والتسويات'!$C296=المنصرف!$C$3:$C$717)*1,المنصرف!$J$3:$J$717)</f>
        <v>0</v>
      </c>
      <c r="BJ296" s="160">
        <f>SUMPRODUCT((BJ$3=المنصرف!$E$3:$E$717)*1,('بيان العهد والتسويات'!$C296=المنصرف!$C$3:$C$717)*1,المنصرف!$G$3:$G$717)</f>
        <v>0</v>
      </c>
      <c r="BK296" s="160">
        <f>SUMPRODUCT((BJ$3=المنصرف!$E$3:$E$717)*1,('بيان العهد والتسويات'!$C296=المنصرف!$C$3:$C$717)*1,المنصرف!$J$3:$J$717)</f>
        <v>0</v>
      </c>
      <c r="BL296" s="160">
        <f>SUMPRODUCT((BL$3=المنصرف!$E$3:$E$717)*1,('بيان العهد والتسويات'!$C296=المنصرف!$C$3:$C$717)*1,المنصرف!$G$3:$G$717)</f>
        <v>0</v>
      </c>
      <c r="BM296" s="160">
        <f>SUMPRODUCT((BL$3=المنصرف!$E$3:$E$717)*1,('بيان العهد والتسويات'!$C296=المنصرف!$C$3:$C$717)*1,المنصرف!$J$3:$J$717)</f>
        <v>0</v>
      </c>
      <c r="BN296" s="160">
        <f>SUMPRODUCT((BN$3=المنصرف!$E$3:$E$717)*1,('بيان العهد والتسويات'!$C296=المنصرف!$C$3:$C$717)*1,المنصرف!$G$3:$G$717)</f>
        <v>0</v>
      </c>
      <c r="BO296" s="160">
        <f>SUMPRODUCT((BN$3=المنصرف!$E$3:$E$717)*1,('بيان العهد والتسويات'!$C296=المنصرف!$C$3:$C$717)*1,المنصرف!$J$3:$J$717)</f>
        <v>0</v>
      </c>
      <c r="BP296" s="160">
        <f>SUMPRODUCT((BP$3=المنصرف!$E$3:$E$717)*1,('بيان العهد والتسويات'!$C296=المنصرف!$C$3:$C$717)*1,المنصرف!$G$3:$G$717)</f>
        <v>0</v>
      </c>
      <c r="BQ296" s="160">
        <f>SUMPRODUCT((BP$3=المنصرف!$E$3:$E$717)*1,('بيان العهد والتسويات'!$C296=المنصرف!$C$3:$C$717)*1,المنصرف!$J$3:$J$717)</f>
        <v>0</v>
      </c>
      <c r="BR296" s="160">
        <f>SUMPRODUCT((BR$3=المنصرف!$E$3:$E$717)*1,('بيان العهد والتسويات'!$C296=المنصرف!$C$3:$C$717)*1,المنصرف!$G$3:$G$717)</f>
        <v>0</v>
      </c>
      <c r="BS296" s="160">
        <f>SUMPRODUCT((BR$3=المنصرف!$E$3:$E$717)*1,('بيان العهد والتسويات'!$C296=المنصرف!$C$3:$C$717)*1,المنصرف!$J$3:$J$717)</f>
        <v>0</v>
      </c>
      <c r="BT296" s="160">
        <f>SUMPRODUCT((BT$3=المنصرف!$E$3:$E$717)*1,('بيان العهد والتسويات'!$C296=المنصرف!$C$3:$C$717)*1,المنصرف!$G$3:$G$717)</f>
        <v>0</v>
      </c>
      <c r="BU296" s="160">
        <f>SUMPRODUCT((BT$3=المنصرف!$E$3:$E$717)*1,('بيان العهد والتسويات'!$C296=المنصرف!$C$3:$C$717)*1,المنصرف!$J$3:$J$717)</f>
        <v>0</v>
      </c>
      <c r="BV296" s="160">
        <f>SUMPRODUCT((BV$3=المنصرف!$E$3:$E$717)*1,('بيان العهد والتسويات'!$C296=المنصرف!$C$3:$C$717)*1,المنصرف!$G$3:$G$717)</f>
        <v>0</v>
      </c>
      <c r="BW296" s="160">
        <f>SUMPRODUCT((BV$3=المنصرف!$E$3:$E$717)*1,('بيان العهد والتسويات'!$C296=المنصرف!$C$3:$C$717)*1,المنصرف!$J$3:$J$717)</f>
        <v>0</v>
      </c>
      <c r="BX296" s="160">
        <f>SUMPRODUCT((BX$3=المنصرف!$E$3:$E$717)*1,('بيان العهد والتسويات'!$C296=المنصرف!$C$3:$C$717)*1,المنصرف!$G$3:$G$717)</f>
        <v>0</v>
      </c>
      <c r="BY296" s="160">
        <f>SUMPRODUCT((BX$3=المنصرف!$E$3:$E$717)*1,('بيان العهد والتسويات'!$C296=المنصرف!$C$3:$C$717)*1,المنصرف!$J$3:$J$717)</f>
        <v>0</v>
      </c>
      <c r="BZ296" s="160">
        <f>SUMPRODUCT((BZ$3=المنصرف!$E$3:$E$717)*1,('بيان العهد والتسويات'!$C296=المنصرف!$C$3:$C$717)*1,المنصرف!$G$3:$G$717)</f>
        <v>0</v>
      </c>
      <c r="CA296" s="160">
        <f>SUMPRODUCT((BZ$3=المنصرف!$E$3:$E$717)*1,('بيان العهد والتسويات'!$C296=المنصرف!$C$3:$C$717)*1,المنصرف!$J$3:$J$717)</f>
        <v>0</v>
      </c>
      <c r="CB296" s="160">
        <f>SUMPRODUCT((CB$3=المنصرف!$E$3:$E$717)*1,('بيان العهد والتسويات'!$C296=المنصرف!$C$3:$C$717)*1,المنصرف!$G$3:$G$717)</f>
        <v>0</v>
      </c>
      <c r="CC296" s="160">
        <f>SUMPRODUCT((CB$3=المنصرف!$E$3:$E$717)*1,('بيان العهد والتسويات'!$C296=المنصرف!$C$3:$C$717)*1,المنصرف!$J$3:$J$717)</f>
        <v>0</v>
      </c>
      <c r="CD296" s="160">
        <f>SUMPRODUCT((CD$3=المنصرف!$E$3:$E$717)*1,('بيان العهد والتسويات'!$C296=المنصرف!$C$3:$C$717)*1,المنصرف!$G$3:$G$717)</f>
        <v>0</v>
      </c>
      <c r="CE296" s="160">
        <f>SUMPRODUCT((CD$3=المنصرف!$E$3:$E$717)*1,('بيان العهد والتسويات'!$C296=المنصرف!$C$3:$C$717)*1,المنصرف!$J$3:$J$717)</f>
        <v>0</v>
      </c>
      <c r="CF296" s="160">
        <f>SUMPRODUCT((CF$3=المنصرف!$E$3:$E$717)*1,('بيان العهد والتسويات'!$C296=المنصرف!$C$3:$C$717)*1,المنصرف!$G$3:$G$717)</f>
        <v>0</v>
      </c>
      <c r="CG296" s="160">
        <f>SUMPRODUCT((CF$3=المنصرف!$E$3:$E$717)*1,('بيان العهد والتسويات'!$C296=المنصرف!$C$3:$C$717)*1,المنصرف!$J$3:$J$717)</f>
        <v>0</v>
      </c>
      <c r="CH296" s="160">
        <f>SUMPRODUCT((CH$3=المنصرف!$E$3:$E$717)*1,('بيان العهد والتسويات'!$C296=المنصرف!$C$3:$C$717)*1,المنصرف!$G$3:$G$717)</f>
        <v>0</v>
      </c>
      <c r="CI296" s="160">
        <f>SUMPRODUCT((CH$3=المنصرف!$E$3:$E$717)*1,('بيان العهد والتسويات'!$C296=المنصرف!$C$3:$C$717)*1,المنصرف!$J$3:$J$717)</f>
        <v>0</v>
      </c>
      <c r="CJ296" s="160">
        <f>SUMPRODUCT((CJ$3=المنصرف!$E$3:$E$717)*1,('بيان العهد والتسويات'!$C296=المنصرف!$C$3:$C$717)*1,المنصرف!$G$3:$G$717)</f>
        <v>0</v>
      </c>
      <c r="CK296" s="160">
        <f>SUMPRODUCT((CJ$3=المنصرف!$E$3:$E$717)*1,('بيان العهد والتسويات'!$C296=المنصرف!$C$3:$C$717)*1,المنصرف!$J$3:$J$717)</f>
        <v>0</v>
      </c>
      <c r="CL296" s="160">
        <f>SUMPRODUCT((CL$3=المنصرف!$E$3:$E$717)*1,('بيان العهد والتسويات'!$C296=المنصرف!$C$3:$C$717)*1,المنصرف!$G$3:$G$717)</f>
        <v>0</v>
      </c>
      <c r="CM296" s="160">
        <f>SUMPRODUCT((CL$3=المنصرف!$E$3:$E$717)*1,('بيان العهد والتسويات'!$C296=المنصرف!$C$3:$C$717)*1,المنصرف!$J$3:$J$717)</f>
        <v>0</v>
      </c>
      <c r="CN296" s="160">
        <f>SUMPRODUCT((CN$3=المنصرف!$E$3:$E$717)*1,('بيان العهد والتسويات'!$C296=المنصرف!$C$3:$C$717)*1,المنصرف!$G$3:$G$717)</f>
        <v>0</v>
      </c>
      <c r="CO296" s="160">
        <f>SUMPRODUCT((CN$3=المنصرف!$E$3:$E$717)*1,('بيان العهد والتسويات'!$C296=المنصرف!$C$3:$C$717)*1,المنصرف!$J$3:$J$717)</f>
        <v>0</v>
      </c>
      <c r="CP296" s="160">
        <f>SUMPRODUCT((CP$3=المنصرف!$E$3:$E$717)*1,('بيان العهد والتسويات'!$C296=المنصرف!$C$3:$C$717)*1,المنصرف!$G$3:$G$717)</f>
        <v>0</v>
      </c>
      <c r="CQ296" s="160">
        <f>SUMPRODUCT((CP$3=المنصرف!$E$3:$E$717)*1,('بيان العهد والتسويات'!$C296=المنصرف!$C$3:$C$717)*1,المنصرف!$J$3:$J$717)</f>
        <v>0</v>
      </c>
      <c r="CR296" s="160">
        <f>SUMPRODUCT((CR$3=المنصرف!$E$3:$E$717)*1,('بيان العهد والتسويات'!$C296=المنصرف!$C$3:$C$717)*1,المنصرف!$G$3:$G$717)</f>
        <v>0</v>
      </c>
      <c r="CS296" s="160">
        <f>SUMPRODUCT((CR$3=المنصرف!$E$3:$E$717)*1,('بيان العهد والتسويات'!$C296=المنصرف!$C$3:$C$717)*1,المنصرف!$J$3:$J$717)</f>
        <v>0</v>
      </c>
      <c r="CT296" s="160">
        <f>SUMPRODUCT((CT$3=المنصرف!$E$3:$E$717)*1,('بيان العهد والتسويات'!$C296=المنصرف!$C$3:$C$717)*1,المنصرف!$G$3:$G$717)</f>
        <v>0</v>
      </c>
      <c r="CU296" s="160">
        <f>SUMPRODUCT((CT$3=المنصرف!$E$3:$E$717)*1,('بيان العهد والتسويات'!$C296=المنصرف!$C$3:$C$717)*1,المنصرف!$J$3:$J$717)</f>
        <v>0</v>
      </c>
      <c r="CV296" s="160">
        <f>SUMPRODUCT((CV$3=المنصرف!$E$3:$E$717)*1,('بيان العهد والتسويات'!$C296=المنصرف!$C$3:$C$717)*1,المنصرف!$G$3:$G$717)</f>
        <v>0</v>
      </c>
      <c r="CW296" s="160">
        <f>SUMPRODUCT((CV$3=المنصرف!$E$3:$E$717)*1,('بيان العهد والتسويات'!$C296=المنصرف!$C$3:$C$717)*1,المنصرف!$J$3:$J$717)</f>
        <v>0</v>
      </c>
      <c r="CX296" s="160">
        <f>SUMPRODUCT((CX$3=المنصرف!$E$3:$E$717)*1,('بيان العهد والتسويات'!$C296=المنصرف!$C$3:$C$717)*1,المنصرف!$G$3:$G$717)</f>
        <v>0</v>
      </c>
      <c r="CY296" s="160">
        <f>SUMPRODUCT((CX$3=المنصرف!$E$3:$E$717)*1,('بيان العهد والتسويات'!$C296=المنصرف!$C$3:$C$717)*1,المنصرف!$J$3:$J$717)</f>
        <v>0</v>
      </c>
      <c r="CZ296" s="160">
        <f>SUMPRODUCT((CZ$3=المنصرف!$E$3:$E$717)*1,('بيان العهد والتسويات'!$C296=المنصرف!$C$3:$C$717)*1,المنصرف!$G$3:$G$717)</f>
        <v>0</v>
      </c>
      <c r="DA296" s="160">
        <f>SUMPRODUCT((CZ$3=المنصرف!$E$3:$E$717)*1,('بيان العهد والتسويات'!$C296=المنصرف!$C$3:$C$717)*1,المنصرف!$J$3:$J$717)</f>
        <v>0</v>
      </c>
    </row>
    <row r="297" spans="3:105" ht="20.25" x14ac:dyDescent="0.15">
      <c r="C297" s="134">
        <v>46129</v>
      </c>
      <c r="D297" s="121">
        <f>SUMPRODUCT(($D$3=المنصرف!$E$3:$E$717)*1,('بيان العهد والتسويات'!$C297=المنصرف!$C$3:$C$717)*1,المنصرف!$G$3:$G$717)</f>
        <v>0</v>
      </c>
      <c r="E297" s="122">
        <f>SUMPRODUCT(($D$3=المنصرف!$E$3:$E$717)*1,('بيان العهد والتسويات'!$C297=المنصرف!$C$3:$C$717)*1,المنصرف!$J$3:$J$717)</f>
        <v>0</v>
      </c>
      <c r="F297" s="124">
        <f>SUMPRODUCT(($F$3=المنصرف!$E$3:$E$717)*1,('بيان العهد والتسويات'!$C297=المنصرف!$C$3:$C$717)*1,المنصرف!$G$3:$G$717)</f>
        <v>0</v>
      </c>
      <c r="G297" s="123">
        <f>SUMPRODUCT(($F$3=المنصرف!$E$3:$E$717)*1,('بيان العهد والتسويات'!$C297=المنصرف!$C$3:$C$717)*1,المنصرف!$J$3:$J$717)</f>
        <v>0</v>
      </c>
      <c r="H297" s="121">
        <f>SUMPRODUCT(($H$3=المنصرف!$E$3:$E$717)*1,('بيان العهد والتسويات'!$C297=المنصرف!$C$3:$C$717)*1,المنصرف!$G$3:$G$717)</f>
        <v>0</v>
      </c>
      <c r="I297" s="122">
        <f>SUMPRODUCT(($H$3=المنصرف!$E$3:$E$717)*1,('بيان العهد والتسويات'!$C297=المنصرف!$C$3:$C$717)*1,المنصرف!$J$3:$J$717)</f>
        <v>0</v>
      </c>
      <c r="J297" s="124">
        <f>SUMPRODUCT(($J$3=المنصرف!$E$3:$E$717)*1,('بيان العهد والتسويات'!$C297=المنصرف!$C$3:$C$717)*1,المنصرف!$G$3:$G$717)</f>
        <v>0</v>
      </c>
      <c r="K297" s="123">
        <f>SUMPRODUCT(($J$3=المنصرف!$E$3:$E$717)*1,('بيان العهد والتسويات'!$C297=المنصرف!$C$3:$C$717)*1,المنصرف!$J$3:$J$717)</f>
        <v>0</v>
      </c>
      <c r="L297" s="121">
        <f>SUMPRODUCT(($L$3=المنصرف!$E$3:$E$717)*1,('بيان العهد والتسويات'!$C297=المنصرف!$C$3:$C$717)*1,المنصرف!$G$3:$G$717)</f>
        <v>0</v>
      </c>
      <c r="M297" s="122">
        <f>SUMPRODUCT(($L$3=المنصرف!$E$3:$E$717)*1,('بيان العهد والتسويات'!$C297=المنصرف!$C$3:$C$717)*1,المنصرف!$J$3:$J$717)</f>
        <v>0</v>
      </c>
      <c r="N297" s="124">
        <f>SUMPRODUCT(($N$3=المنصرف!$E$3:$E$717)*1,('بيان العهد والتسويات'!$C297=المنصرف!$C$3:$C$717)*1,المنصرف!$G$3:$G$717)</f>
        <v>0</v>
      </c>
      <c r="O297" s="123">
        <f>SUMPRODUCT(($N$3=المنصرف!$E$3:$E$717)*1,('بيان العهد والتسويات'!$C297=المنصرف!$C$3:$C$717)*1,المنصرف!$J$3:$J$717)</f>
        <v>0</v>
      </c>
      <c r="P297" s="121">
        <f>SUMPRODUCT(($P$3=المنصرف!$E$3:$E$717)*1,('بيان العهد والتسويات'!$C297=المنصرف!$C$3:$C$717)*1,المنصرف!$G$3:$G$717)</f>
        <v>0</v>
      </c>
      <c r="Q297" s="122">
        <f>SUMPRODUCT(($P$3=المنصرف!$E$3:$E$717)*1,('بيان العهد والتسويات'!$C297=المنصرف!$C$3:$C$717)*1,المنصرف!$J$3:$J$717)</f>
        <v>0</v>
      </c>
      <c r="R297" s="124">
        <f>SUMPRODUCT(($R$3=المنصرف!$E$3:$E$717)*1,('بيان العهد والتسويات'!$C297=المنصرف!$C$3:$C$717)*1,المنصرف!$G$3:$G$717)</f>
        <v>0</v>
      </c>
      <c r="S297" s="123">
        <f>SUMPRODUCT(($R$3=المنصرف!$E$3:$E$717)*1,('بيان العهد والتسويات'!$C297=المنصرف!$C$3:$C$717)*1,المنصرف!$J$3:$J$717)</f>
        <v>0</v>
      </c>
      <c r="T297" s="121">
        <f>SUMPRODUCT(($T$3=المنصرف!$E$3:$E$717)*1,('بيان العهد والتسويات'!$C297=المنصرف!$C$3:$C$717)*1,المنصرف!$G$3:$G$717)</f>
        <v>0</v>
      </c>
      <c r="U297" s="122">
        <f>SUMPRODUCT(($T$3=المنصرف!$E$3:$E$717)*1,('بيان العهد والتسويات'!$C297=المنصرف!$C$3:$C$717)*1,المنصرف!$J$3:$J$717)</f>
        <v>0</v>
      </c>
      <c r="V297" s="124">
        <f>SUMPRODUCT(($V$3=المنصرف!$E$3:$E$717)*1,('بيان العهد والتسويات'!$C297=المنصرف!$C$3:$C$717)*1,المنصرف!$G$3:$G$717)</f>
        <v>0</v>
      </c>
      <c r="W297" s="123">
        <f>SUMPRODUCT(($V$3=المنصرف!$E$3:$E$717)*1,('بيان العهد والتسويات'!$C297=المنصرف!$C$3:$C$717)*1,المنصرف!$J$3:$J$717)</f>
        <v>0</v>
      </c>
      <c r="X297" s="121">
        <f>SUMPRODUCT(($X$3=المنصرف!$E$3:$E$717)*1,('بيان العهد والتسويات'!$C297=المنصرف!$C$3:$C$717)*1,المنصرف!$G$3:$G$717)</f>
        <v>0</v>
      </c>
      <c r="Y297" s="122">
        <f>SUMPRODUCT(($X$3=المنصرف!$E$3:$E$717)*1,('بيان العهد والتسويات'!$C297=المنصرف!$C$3:$C$717)*1,المنصرف!$J$3:$J$717)</f>
        <v>0</v>
      </c>
      <c r="Z297" s="124">
        <f>SUMPRODUCT(($Z$3=المنصرف!$E$3:$E$717)*1,('بيان العهد والتسويات'!$C297=المنصرف!$C$3:$C$717)*1,المنصرف!$G$3:$G$717)</f>
        <v>0</v>
      </c>
      <c r="AA297" s="123">
        <f>SUMPRODUCT(($Z$3=المنصرف!$E$3:$E$717)*1,('بيان العهد والتسويات'!$C297=المنصرف!$C$3:$C$717)*1,المنصرف!$J$3:$J$717)</f>
        <v>0</v>
      </c>
      <c r="AB297" s="121">
        <f>SUMPRODUCT(($AB$3=المنصرف!$E$3:$E$717)*1,('بيان العهد والتسويات'!$C297=المنصرف!$C$3:$C$717)*1,المنصرف!$G$3:$G$717)</f>
        <v>0</v>
      </c>
      <c r="AC297" s="122">
        <f>SUMPRODUCT(($AB$3=المنصرف!$E$3:$E$717)*1,('بيان العهد والتسويات'!$C297=المنصرف!$C$3:$C$717)*1,المنصرف!$J$3:$J$717)</f>
        <v>0</v>
      </c>
      <c r="AD297" s="124">
        <f>SUMPRODUCT(($AD$3=المنصرف!$E$3:$E$717)*1,('بيان العهد والتسويات'!$C297=المنصرف!$C$3:$C$717)*1,المنصرف!$G$3:$G$717)</f>
        <v>0</v>
      </c>
      <c r="AE297" s="123">
        <f>SUMPRODUCT(($AD$3=المنصرف!$E$3:$E$717)*1,('بيان العهد والتسويات'!$C297=المنصرف!$C$3:$C$717)*1,المنصرف!$J$3:$J$717)</f>
        <v>0</v>
      </c>
      <c r="AF297" s="121">
        <f>SUMPRODUCT(($AF$3=المنصرف!$E$3:$E$717)*1,('بيان العهد والتسويات'!$C297=المنصرف!$C$3:$C$717)*1,المنصرف!$G$3:$G$717)</f>
        <v>0</v>
      </c>
      <c r="AG297" s="122">
        <f>SUMPRODUCT(($AF$3=المنصرف!$E$3:$E$717)*1,('بيان العهد والتسويات'!$C297=المنصرف!$C$3:$C$717)*1,المنصرف!$J$3:$J$717)</f>
        <v>0</v>
      </c>
      <c r="AH297" s="124">
        <f>SUMPRODUCT(($AH$3=المنصرف!$E$3:$E$717)*1,('بيان العهد والتسويات'!$C297=المنصرف!$C$3:$C$717)*1,المنصرف!$G$3:$G$717)</f>
        <v>0</v>
      </c>
      <c r="AI297" s="123">
        <f>SUMPRODUCT(($AH$3=المنصرف!$E$3:$E$717)*1,('بيان العهد والتسويات'!$C297=المنصرف!$C$3:$C$717)*1,المنصرف!$J$3:$J$717)</f>
        <v>0</v>
      </c>
      <c r="AJ297" s="145">
        <f>SUMPRODUCT((AJ$3=المنصرف!$E$3:$E$717)*1,('بيان العهد والتسويات'!$C297=المنصرف!$C$3:$C$717)*1,المنصرف!$G$3:$G$717)</f>
        <v>0</v>
      </c>
      <c r="AK297" s="145">
        <f>SUMPRODUCT((AJ$3=المنصرف!$E$3:$E$717)*1,('بيان العهد والتسويات'!$C297=المنصرف!$C$3:$C$717)*1,المنصرف!$J$3:$J$717)</f>
        <v>0</v>
      </c>
      <c r="AL297" s="161">
        <f>SUMPRODUCT((AL$3=المنصرف!$E$3:$E$717)*1,('بيان العهد والتسويات'!$C297=المنصرف!$C$3:$C$717)*1,المنصرف!$G$3:$G$717)</f>
        <v>0</v>
      </c>
      <c r="AM297" s="161">
        <f>SUMPRODUCT((AL$3=المنصرف!$E$3:$E$717)*1,('بيان العهد والتسويات'!$C297=المنصرف!$C$3:$C$717)*1,المنصرف!$J$3:$J$717)</f>
        <v>0</v>
      </c>
      <c r="AN297" s="160">
        <f>SUMPRODUCT((AN$3=المنصرف!$E$3:$E$717)*1,('بيان العهد والتسويات'!$C297=المنصرف!$C$3:$C$717)*1,المنصرف!$G$3:$G$717)</f>
        <v>0</v>
      </c>
      <c r="AO297" s="160">
        <f>SUMPRODUCT((AN$3=المنصرف!$E$3:$E$717)*1,('بيان العهد والتسويات'!$C297=المنصرف!$C$3:$C$717)*1,المنصرف!$J$3:$J$717)</f>
        <v>0</v>
      </c>
      <c r="AP297" s="160">
        <f>SUMPRODUCT((AP$3=المنصرف!$E$3:$E$717)*1,('بيان العهد والتسويات'!$C297=المنصرف!$C$3:$C$717)*1,المنصرف!$G$3:$G$717)</f>
        <v>0</v>
      </c>
      <c r="AQ297" s="160">
        <f>SUMPRODUCT((AP$3=المنصرف!$E$3:$E$717)*1,('بيان العهد والتسويات'!$C297=المنصرف!$C$3:$C$717)*1,المنصرف!$J$3:$J$717)</f>
        <v>0</v>
      </c>
      <c r="AR297" s="160">
        <f>SUMPRODUCT((AR$3=المنصرف!$E$3:$E$717)*1,('بيان العهد والتسويات'!$C297=المنصرف!$C$3:$C$717)*1,المنصرف!$G$3:$G$717)</f>
        <v>0</v>
      </c>
      <c r="AS297" s="160">
        <f>SUMPRODUCT((AR$3=المنصرف!$E$3:$E$717)*1,('بيان العهد والتسويات'!$C297=المنصرف!$C$3:$C$717)*1,المنصرف!$J$3:$J$717)</f>
        <v>0</v>
      </c>
      <c r="AT297" s="160">
        <f>SUMPRODUCT((AT$3=المنصرف!$E$3:$E$717)*1,('بيان العهد والتسويات'!$C297=المنصرف!$C$3:$C$717)*1,المنصرف!$G$3:$G$717)</f>
        <v>0</v>
      </c>
      <c r="AU297" s="160">
        <f>SUMPRODUCT((AT$3=المنصرف!$E$3:$E$717)*1,('بيان العهد والتسويات'!$C297=المنصرف!$C$3:$C$717)*1,المنصرف!$J$3:$J$717)</f>
        <v>0</v>
      </c>
      <c r="AV297" s="160">
        <f>SUMPRODUCT((AV$3=المنصرف!$E$3:$E$717)*1,('بيان العهد والتسويات'!$C297=المنصرف!$C$3:$C$717)*1,المنصرف!$G$3:$G$717)</f>
        <v>0</v>
      </c>
      <c r="AW297" s="160">
        <f>SUMPRODUCT((AV$3=المنصرف!$E$3:$E$717)*1,('بيان العهد والتسويات'!$C297=المنصرف!$C$3:$C$717)*1,المنصرف!$J$3:$J$717)</f>
        <v>0</v>
      </c>
      <c r="AX297" s="160">
        <f>SUMPRODUCT((AX$3=المنصرف!$E$3:$E$717)*1,('بيان العهد والتسويات'!$C297=المنصرف!$C$3:$C$717)*1,المنصرف!$G$3:$G$717)</f>
        <v>0</v>
      </c>
      <c r="AY297" s="160">
        <f>SUMPRODUCT((AX$3=المنصرف!$E$3:$E$717)*1,('بيان العهد والتسويات'!$C297=المنصرف!$C$3:$C$717)*1,المنصرف!$J$3:$J$717)</f>
        <v>0</v>
      </c>
      <c r="AZ297" s="160">
        <f>SUMPRODUCT((AZ$3=المنصرف!$E$3:$E$717)*1,('بيان العهد والتسويات'!$C297=المنصرف!$C$3:$C$717)*1,المنصرف!$G$3:$G$717)</f>
        <v>0</v>
      </c>
      <c r="BA297" s="160">
        <f>SUMPRODUCT((AZ$3=المنصرف!$E$3:$E$717)*1,('بيان العهد والتسويات'!$C297=المنصرف!$C$3:$C$717)*1,المنصرف!$J$3:$J$717)</f>
        <v>0</v>
      </c>
      <c r="BB297" s="160">
        <f>SUMPRODUCT((BB$3=المنصرف!$E$3:$E$717)*1,('بيان العهد والتسويات'!$C297=المنصرف!$C$3:$C$717)*1,المنصرف!$G$3:$G$717)</f>
        <v>0</v>
      </c>
      <c r="BC297" s="160">
        <f>SUMPRODUCT((BB$3=المنصرف!$E$3:$E$717)*1,('بيان العهد والتسويات'!$C297=المنصرف!$C$3:$C$717)*1,المنصرف!$J$3:$J$717)</f>
        <v>0</v>
      </c>
      <c r="BD297" s="160">
        <f>SUMPRODUCT((BD$3=المنصرف!$E$3:$E$717)*1,('بيان العهد والتسويات'!$C297=المنصرف!$C$3:$C$717)*1,المنصرف!$G$3:$G$717)</f>
        <v>0</v>
      </c>
      <c r="BE297" s="160">
        <f>SUMPRODUCT((BD$3=المنصرف!$E$3:$E$717)*1,('بيان العهد والتسويات'!$C297=المنصرف!$C$3:$C$717)*1,المنصرف!$J$3:$J$717)</f>
        <v>0</v>
      </c>
      <c r="BF297" s="160">
        <f>SUMPRODUCT((BF$3=المنصرف!$E$3:$E$717)*1,('بيان العهد والتسويات'!$C297=المنصرف!$C$3:$C$717)*1,المنصرف!$G$3:$G$717)</f>
        <v>0</v>
      </c>
      <c r="BG297" s="160">
        <f>SUMPRODUCT((BF$3=المنصرف!$E$3:$E$717)*1,('بيان العهد والتسويات'!$C297=المنصرف!$C$3:$C$717)*1,المنصرف!$J$3:$J$717)</f>
        <v>0</v>
      </c>
      <c r="BH297" s="160">
        <f>SUMPRODUCT((BH$3=المنصرف!$E$3:$E$717)*1,('بيان العهد والتسويات'!$C297=المنصرف!$C$3:$C$717)*1,المنصرف!$G$3:$G$717)</f>
        <v>0</v>
      </c>
      <c r="BI297" s="160">
        <f>SUMPRODUCT((BH$3=المنصرف!$E$3:$E$717)*1,('بيان العهد والتسويات'!$C297=المنصرف!$C$3:$C$717)*1,المنصرف!$J$3:$J$717)</f>
        <v>0</v>
      </c>
      <c r="BJ297" s="160">
        <f>SUMPRODUCT((BJ$3=المنصرف!$E$3:$E$717)*1,('بيان العهد والتسويات'!$C297=المنصرف!$C$3:$C$717)*1,المنصرف!$G$3:$G$717)</f>
        <v>0</v>
      </c>
      <c r="BK297" s="160">
        <f>SUMPRODUCT((BJ$3=المنصرف!$E$3:$E$717)*1,('بيان العهد والتسويات'!$C297=المنصرف!$C$3:$C$717)*1,المنصرف!$J$3:$J$717)</f>
        <v>0</v>
      </c>
      <c r="BL297" s="160">
        <f>SUMPRODUCT((BL$3=المنصرف!$E$3:$E$717)*1,('بيان العهد والتسويات'!$C297=المنصرف!$C$3:$C$717)*1,المنصرف!$G$3:$G$717)</f>
        <v>0</v>
      </c>
      <c r="BM297" s="160">
        <f>SUMPRODUCT((BL$3=المنصرف!$E$3:$E$717)*1,('بيان العهد والتسويات'!$C297=المنصرف!$C$3:$C$717)*1,المنصرف!$J$3:$J$717)</f>
        <v>0</v>
      </c>
      <c r="BN297" s="160">
        <f>SUMPRODUCT((BN$3=المنصرف!$E$3:$E$717)*1,('بيان العهد والتسويات'!$C297=المنصرف!$C$3:$C$717)*1,المنصرف!$G$3:$G$717)</f>
        <v>0</v>
      </c>
      <c r="BO297" s="160">
        <f>SUMPRODUCT((BN$3=المنصرف!$E$3:$E$717)*1,('بيان العهد والتسويات'!$C297=المنصرف!$C$3:$C$717)*1,المنصرف!$J$3:$J$717)</f>
        <v>0</v>
      </c>
      <c r="BP297" s="160">
        <f>SUMPRODUCT((BP$3=المنصرف!$E$3:$E$717)*1,('بيان العهد والتسويات'!$C297=المنصرف!$C$3:$C$717)*1,المنصرف!$G$3:$G$717)</f>
        <v>0</v>
      </c>
      <c r="BQ297" s="160">
        <f>SUMPRODUCT((BP$3=المنصرف!$E$3:$E$717)*1,('بيان العهد والتسويات'!$C297=المنصرف!$C$3:$C$717)*1,المنصرف!$J$3:$J$717)</f>
        <v>0</v>
      </c>
      <c r="BR297" s="160">
        <f>SUMPRODUCT((BR$3=المنصرف!$E$3:$E$717)*1,('بيان العهد والتسويات'!$C297=المنصرف!$C$3:$C$717)*1,المنصرف!$G$3:$G$717)</f>
        <v>0</v>
      </c>
      <c r="BS297" s="160">
        <f>SUMPRODUCT((BR$3=المنصرف!$E$3:$E$717)*1,('بيان العهد والتسويات'!$C297=المنصرف!$C$3:$C$717)*1,المنصرف!$J$3:$J$717)</f>
        <v>0</v>
      </c>
      <c r="BT297" s="160">
        <f>SUMPRODUCT((BT$3=المنصرف!$E$3:$E$717)*1,('بيان العهد والتسويات'!$C297=المنصرف!$C$3:$C$717)*1,المنصرف!$G$3:$G$717)</f>
        <v>0</v>
      </c>
      <c r="BU297" s="160">
        <f>SUMPRODUCT((BT$3=المنصرف!$E$3:$E$717)*1,('بيان العهد والتسويات'!$C297=المنصرف!$C$3:$C$717)*1,المنصرف!$J$3:$J$717)</f>
        <v>0</v>
      </c>
      <c r="BV297" s="160">
        <f>SUMPRODUCT((BV$3=المنصرف!$E$3:$E$717)*1,('بيان العهد والتسويات'!$C297=المنصرف!$C$3:$C$717)*1,المنصرف!$G$3:$G$717)</f>
        <v>0</v>
      </c>
      <c r="BW297" s="160">
        <f>SUMPRODUCT((BV$3=المنصرف!$E$3:$E$717)*1,('بيان العهد والتسويات'!$C297=المنصرف!$C$3:$C$717)*1,المنصرف!$J$3:$J$717)</f>
        <v>0</v>
      </c>
      <c r="BX297" s="160">
        <f>SUMPRODUCT((BX$3=المنصرف!$E$3:$E$717)*1,('بيان العهد والتسويات'!$C297=المنصرف!$C$3:$C$717)*1,المنصرف!$G$3:$G$717)</f>
        <v>0</v>
      </c>
      <c r="BY297" s="160">
        <f>SUMPRODUCT((BX$3=المنصرف!$E$3:$E$717)*1,('بيان العهد والتسويات'!$C297=المنصرف!$C$3:$C$717)*1,المنصرف!$J$3:$J$717)</f>
        <v>0</v>
      </c>
      <c r="BZ297" s="160">
        <f>SUMPRODUCT((BZ$3=المنصرف!$E$3:$E$717)*1,('بيان العهد والتسويات'!$C297=المنصرف!$C$3:$C$717)*1,المنصرف!$G$3:$G$717)</f>
        <v>0</v>
      </c>
      <c r="CA297" s="160">
        <f>SUMPRODUCT((BZ$3=المنصرف!$E$3:$E$717)*1,('بيان العهد والتسويات'!$C297=المنصرف!$C$3:$C$717)*1,المنصرف!$J$3:$J$717)</f>
        <v>0</v>
      </c>
      <c r="CB297" s="160">
        <f>SUMPRODUCT((CB$3=المنصرف!$E$3:$E$717)*1,('بيان العهد والتسويات'!$C297=المنصرف!$C$3:$C$717)*1,المنصرف!$G$3:$G$717)</f>
        <v>0</v>
      </c>
      <c r="CC297" s="160">
        <f>SUMPRODUCT((CB$3=المنصرف!$E$3:$E$717)*1,('بيان العهد والتسويات'!$C297=المنصرف!$C$3:$C$717)*1,المنصرف!$J$3:$J$717)</f>
        <v>0</v>
      </c>
      <c r="CD297" s="160">
        <f>SUMPRODUCT((CD$3=المنصرف!$E$3:$E$717)*1,('بيان العهد والتسويات'!$C297=المنصرف!$C$3:$C$717)*1,المنصرف!$G$3:$G$717)</f>
        <v>0</v>
      </c>
      <c r="CE297" s="160">
        <f>SUMPRODUCT((CD$3=المنصرف!$E$3:$E$717)*1,('بيان العهد والتسويات'!$C297=المنصرف!$C$3:$C$717)*1,المنصرف!$J$3:$J$717)</f>
        <v>0</v>
      </c>
      <c r="CF297" s="160">
        <f>SUMPRODUCT((CF$3=المنصرف!$E$3:$E$717)*1,('بيان العهد والتسويات'!$C297=المنصرف!$C$3:$C$717)*1,المنصرف!$G$3:$G$717)</f>
        <v>0</v>
      </c>
      <c r="CG297" s="160">
        <f>SUMPRODUCT((CF$3=المنصرف!$E$3:$E$717)*1,('بيان العهد والتسويات'!$C297=المنصرف!$C$3:$C$717)*1,المنصرف!$J$3:$J$717)</f>
        <v>0</v>
      </c>
      <c r="CH297" s="160">
        <f>SUMPRODUCT((CH$3=المنصرف!$E$3:$E$717)*1,('بيان العهد والتسويات'!$C297=المنصرف!$C$3:$C$717)*1,المنصرف!$G$3:$G$717)</f>
        <v>0</v>
      </c>
      <c r="CI297" s="160">
        <f>SUMPRODUCT((CH$3=المنصرف!$E$3:$E$717)*1,('بيان العهد والتسويات'!$C297=المنصرف!$C$3:$C$717)*1,المنصرف!$J$3:$J$717)</f>
        <v>0</v>
      </c>
      <c r="CJ297" s="160">
        <f>SUMPRODUCT((CJ$3=المنصرف!$E$3:$E$717)*1,('بيان العهد والتسويات'!$C297=المنصرف!$C$3:$C$717)*1,المنصرف!$G$3:$G$717)</f>
        <v>0</v>
      </c>
      <c r="CK297" s="160">
        <f>SUMPRODUCT((CJ$3=المنصرف!$E$3:$E$717)*1,('بيان العهد والتسويات'!$C297=المنصرف!$C$3:$C$717)*1,المنصرف!$J$3:$J$717)</f>
        <v>0</v>
      </c>
      <c r="CL297" s="160">
        <f>SUMPRODUCT((CL$3=المنصرف!$E$3:$E$717)*1,('بيان العهد والتسويات'!$C297=المنصرف!$C$3:$C$717)*1,المنصرف!$G$3:$G$717)</f>
        <v>0</v>
      </c>
      <c r="CM297" s="160">
        <f>SUMPRODUCT((CL$3=المنصرف!$E$3:$E$717)*1,('بيان العهد والتسويات'!$C297=المنصرف!$C$3:$C$717)*1,المنصرف!$J$3:$J$717)</f>
        <v>0</v>
      </c>
      <c r="CN297" s="160">
        <f>SUMPRODUCT((CN$3=المنصرف!$E$3:$E$717)*1,('بيان العهد والتسويات'!$C297=المنصرف!$C$3:$C$717)*1,المنصرف!$G$3:$G$717)</f>
        <v>0</v>
      </c>
      <c r="CO297" s="160">
        <f>SUMPRODUCT((CN$3=المنصرف!$E$3:$E$717)*1,('بيان العهد والتسويات'!$C297=المنصرف!$C$3:$C$717)*1,المنصرف!$J$3:$J$717)</f>
        <v>0</v>
      </c>
      <c r="CP297" s="160">
        <f>SUMPRODUCT((CP$3=المنصرف!$E$3:$E$717)*1,('بيان العهد والتسويات'!$C297=المنصرف!$C$3:$C$717)*1,المنصرف!$G$3:$G$717)</f>
        <v>0</v>
      </c>
      <c r="CQ297" s="160">
        <f>SUMPRODUCT((CP$3=المنصرف!$E$3:$E$717)*1,('بيان العهد والتسويات'!$C297=المنصرف!$C$3:$C$717)*1,المنصرف!$J$3:$J$717)</f>
        <v>0</v>
      </c>
      <c r="CR297" s="160">
        <f>SUMPRODUCT((CR$3=المنصرف!$E$3:$E$717)*1,('بيان العهد والتسويات'!$C297=المنصرف!$C$3:$C$717)*1,المنصرف!$G$3:$G$717)</f>
        <v>0</v>
      </c>
      <c r="CS297" s="160">
        <f>SUMPRODUCT((CR$3=المنصرف!$E$3:$E$717)*1,('بيان العهد والتسويات'!$C297=المنصرف!$C$3:$C$717)*1,المنصرف!$J$3:$J$717)</f>
        <v>0</v>
      </c>
      <c r="CT297" s="160">
        <f>SUMPRODUCT((CT$3=المنصرف!$E$3:$E$717)*1,('بيان العهد والتسويات'!$C297=المنصرف!$C$3:$C$717)*1,المنصرف!$G$3:$G$717)</f>
        <v>0</v>
      </c>
      <c r="CU297" s="160">
        <f>SUMPRODUCT((CT$3=المنصرف!$E$3:$E$717)*1,('بيان العهد والتسويات'!$C297=المنصرف!$C$3:$C$717)*1,المنصرف!$J$3:$J$717)</f>
        <v>0</v>
      </c>
      <c r="CV297" s="160">
        <f>SUMPRODUCT((CV$3=المنصرف!$E$3:$E$717)*1,('بيان العهد والتسويات'!$C297=المنصرف!$C$3:$C$717)*1,المنصرف!$G$3:$G$717)</f>
        <v>0</v>
      </c>
      <c r="CW297" s="160">
        <f>SUMPRODUCT((CV$3=المنصرف!$E$3:$E$717)*1,('بيان العهد والتسويات'!$C297=المنصرف!$C$3:$C$717)*1,المنصرف!$J$3:$J$717)</f>
        <v>0</v>
      </c>
      <c r="CX297" s="160">
        <f>SUMPRODUCT((CX$3=المنصرف!$E$3:$E$717)*1,('بيان العهد والتسويات'!$C297=المنصرف!$C$3:$C$717)*1,المنصرف!$G$3:$G$717)</f>
        <v>0</v>
      </c>
      <c r="CY297" s="160">
        <f>SUMPRODUCT((CX$3=المنصرف!$E$3:$E$717)*1,('بيان العهد والتسويات'!$C297=المنصرف!$C$3:$C$717)*1,المنصرف!$J$3:$J$717)</f>
        <v>0</v>
      </c>
      <c r="CZ297" s="160">
        <f>SUMPRODUCT((CZ$3=المنصرف!$E$3:$E$717)*1,('بيان العهد والتسويات'!$C297=المنصرف!$C$3:$C$717)*1,المنصرف!$G$3:$G$717)</f>
        <v>0</v>
      </c>
      <c r="DA297" s="160">
        <f>SUMPRODUCT((CZ$3=المنصرف!$E$3:$E$717)*1,('بيان العهد والتسويات'!$C297=المنصرف!$C$3:$C$717)*1,المنصرف!$J$3:$J$717)</f>
        <v>0</v>
      </c>
    </row>
    <row r="298" spans="3:105" ht="20.25" x14ac:dyDescent="0.15">
      <c r="C298" s="134">
        <v>46130</v>
      </c>
      <c r="D298" s="121">
        <f>SUMPRODUCT(($D$3=المنصرف!$E$3:$E$717)*1,('بيان العهد والتسويات'!$C298=المنصرف!$C$3:$C$717)*1,المنصرف!$G$3:$G$717)</f>
        <v>0</v>
      </c>
      <c r="E298" s="122">
        <f>SUMPRODUCT(($D$3=المنصرف!$E$3:$E$717)*1,('بيان العهد والتسويات'!$C298=المنصرف!$C$3:$C$717)*1,المنصرف!$J$3:$J$717)</f>
        <v>0</v>
      </c>
      <c r="F298" s="124">
        <f>SUMPRODUCT(($F$3=المنصرف!$E$3:$E$717)*1,('بيان العهد والتسويات'!$C298=المنصرف!$C$3:$C$717)*1,المنصرف!$G$3:$G$717)</f>
        <v>0</v>
      </c>
      <c r="G298" s="123">
        <f>SUMPRODUCT(($F$3=المنصرف!$E$3:$E$717)*1,('بيان العهد والتسويات'!$C298=المنصرف!$C$3:$C$717)*1,المنصرف!$J$3:$J$717)</f>
        <v>0</v>
      </c>
      <c r="H298" s="121">
        <f>SUMPRODUCT(($H$3=المنصرف!$E$3:$E$717)*1,('بيان العهد والتسويات'!$C298=المنصرف!$C$3:$C$717)*1,المنصرف!$G$3:$G$717)</f>
        <v>0</v>
      </c>
      <c r="I298" s="122">
        <f>SUMPRODUCT(($H$3=المنصرف!$E$3:$E$717)*1,('بيان العهد والتسويات'!$C298=المنصرف!$C$3:$C$717)*1,المنصرف!$J$3:$J$717)</f>
        <v>0</v>
      </c>
      <c r="J298" s="124">
        <f>SUMPRODUCT(($J$3=المنصرف!$E$3:$E$717)*1,('بيان العهد والتسويات'!$C298=المنصرف!$C$3:$C$717)*1,المنصرف!$G$3:$G$717)</f>
        <v>0</v>
      </c>
      <c r="K298" s="123">
        <f>SUMPRODUCT(($J$3=المنصرف!$E$3:$E$717)*1,('بيان العهد والتسويات'!$C298=المنصرف!$C$3:$C$717)*1,المنصرف!$J$3:$J$717)</f>
        <v>0</v>
      </c>
      <c r="L298" s="121">
        <f>SUMPRODUCT(($L$3=المنصرف!$E$3:$E$717)*1,('بيان العهد والتسويات'!$C298=المنصرف!$C$3:$C$717)*1,المنصرف!$G$3:$G$717)</f>
        <v>0</v>
      </c>
      <c r="M298" s="122">
        <f>SUMPRODUCT(($L$3=المنصرف!$E$3:$E$717)*1,('بيان العهد والتسويات'!$C298=المنصرف!$C$3:$C$717)*1,المنصرف!$J$3:$J$717)</f>
        <v>0</v>
      </c>
      <c r="N298" s="124">
        <f>SUMPRODUCT(($N$3=المنصرف!$E$3:$E$717)*1,('بيان العهد والتسويات'!$C298=المنصرف!$C$3:$C$717)*1,المنصرف!$G$3:$G$717)</f>
        <v>0</v>
      </c>
      <c r="O298" s="123">
        <f>SUMPRODUCT(($N$3=المنصرف!$E$3:$E$717)*1,('بيان العهد والتسويات'!$C298=المنصرف!$C$3:$C$717)*1,المنصرف!$J$3:$J$717)</f>
        <v>0</v>
      </c>
      <c r="P298" s="121">
        <f>SUMPRODUCT(($P$3=المنصرف!$E$3:$E$717)*1,('بيان العهد والتسويات'!$C298=المنصرف!$C$3:$C$717)*1,المنصرف!$G$3:$G$717)</f>
        <v>0</v>
      </c>
      <c r="Q298" s="122">
        <f>SUMPRODUCT(($P$3=المنصرف!$E$3:$E$717)*1,('بيان العهد والتسويات'!$C298=المنصرف!$C$3:$C$717)*1,المنصرف!$J$3:$J$717)</f>
        <v>0</v>
      </c>
      <c r="R298" s="124">
        <f>SUMPRODUCT(($R$3=المنصرف!$E$3:$E$717)*1,('بيان العهد والتسويات'!$C298=المنصرف!$C$3:$C$717)*1,المنصرف!$G$3:$G$717)</f>
        <v>0</v>
      </c>
      <c r="S298" s="123">
        <f>SUMPRODUCT(($R$3=المنصرف!$E$3:$E$717)*1,('بيان العهد والتسويات'!$C298=المنصرف!$C$3:$C$717)*1,المنصرف!$J$3:$J$717)</f>
        <v>0</v>
      </c>
      <c r="T298" s="121">
        <f>SUMPRODUCT(($T$3=المنصرف!$E$3:$E$717)*1,('بيان العهد والتسويات'!$C298=المنصرف!$C$3:$C$717)*1,المنصرف!$G$3:$G$717)</f>
        <v>0</v>
      </c>
      <c r="U298" s="122">
        <f>SUMPRODUCT(($T$3=المنصرف!$E$3:$E$717)*1,('بيان العهد والتسويات'!$C298=المنصرف!$C$3:$C$717)*1,المنصرف!$J$3:$J$717)</f>
        <v>0</v>
      </c>
      <c r="V298" s="124">
        <f>SUMPRODUCT(($V$3=المنصرف!$E$3:$E$717)*1,('بيان العهد والتسويات'!$C298=المنصرف!$C$3:$C$717)*1,المنصرف!$G$3:$G$717)</f>
        <v>0</v>
      </c>
      <c r="W298" s="123">
        <f>SUMPRODUCT(($V$3=المنصرف!$E$3:$E$717)*1,('بيان العهد والتسويات'!$C298=المنصرف!$C$3:$C$717)*1,المنصرف!$J$3:$J$717)</f>
        <v>0</v>
      </c>
      <c r="X298" s="121">
        <f>SUMPRODUCT(($X$3=المنصرف!$E$3:$E$717)*1,('بيان العهد والتسويات'!$C298=المنصرف!$C$3:$C$717)*1,المنصرف!$G$3:$G$717)</f>
        <v>0</v>
      </c>
      <c r="Y298" s="122">
        <f>SUMPRODUCT(($X$3=المنصرف!$E$3:$E$717)*1,('بيان العهد والتسويات'!$C298=المنصرف!$C$3:$C$717)*1,المنصرف!$J$3:$J$717)</f>
        <v>0</v>
      </c>
      <c r="Z298" s="124">
        <f>SUMPRODUCT(($Z$3=المنصرف!$E$3:$E$717)*1,('بيان العهد والتسويات'!$C298=المنصرف!$C$3:$C$717)*1,المنصرف!$G$3:$G$717)</f>
        <v>0</v>
      </c>
      <c r="AA298" s="123">
        <f>SUMPRODUCT(($Z$3=المنصرف!$E$3:$E$717)*1,('بيان العهد والتسويات'!$C298=المنصرف!$C$3:$C$717)*1,المنصرف!$J$3:$J$717)</f>
        <v>0</v>
      </c>
      <c r="AB298" s="121">
        <f>SUMPRODUCT(($AB$3=المنصرف!$E$3:$E$717)*1,('بيان العهد والتسويات'!$C298=المنصرف!$C$3:$C$717)*1,المنصرف!$G$3:$G$717)</f>
        <v>0</v>
      </c>
      <c r="AC298" s="122">
        <f>SUMPRODUCT(($AB$3=المنصرف!$E$3:$E$717)*1,('بيان العهد والتسويات'!$C298=المنصرف!$C$3:$C$717)*1,المنصرف!$J$3:$J$717)</f>
        <v>0</v>
      </c>
      <c r="AD298" s="124">
        <f>SUMPRODUCT(($AD$3=المنصرف!$E$3:$E$717)*1,('بيان العهد والتسويات'!$C298=المنصرف!$C$3:$C$717)*1,المنصرف!$G$3:$G$717)</f>
        <v>0</v>
      </c>
      <c r="AE298" s="123">
        <f>SUMPRODUCT(($AD$3=المنصرف!$E$3:$E$717)*1,('بيان العهد والتسويات'!$C298=المنصرف!$C$3:$C$717)*1,المنصرف!$J$3:$J$717)</f>
        <v>0</v>
      </c>
      <c r="AF298" s="121">
        <f>SUMPRODUCT(($AF$3=المنصرف!$E$3:$E$717)*1,('بيان العهد والتسويات'!$C298=المنصرف!$C$3:$C$717)*1,المنصرف!$G$3:$G$717)</f>
        <v>0</v>
      </c>
      <c r="AG298" s="122">
        <f>SUMPRODUCT(($AF$3=المنصرف!$E$3:$E$717)*1,('بيان العهد والتسويات'!$C298=المنصرف!$C$3:$C$717)*1,المنصرف!$J$3:$J$717)</f>
        <v>0</v>
      </c>
      <c r="AH298" s="124">
        <f>SUMPRODUCT(($AH$3=المنصرف!$E$3:$E$717)*1,('بيان العهد والتسويات'!$C298=المنصرف!$C$3:$C$717)*1,المنصرف!$G$3:$G$717)</f>
        <v>0</v>
      </c>
      <c r="AI298" s="123">
        <f>SUMPRODUCT(($AH$3=المنصرف!$E$3:$E$717)*1,('بيان العهد والتسويات'!$C298=المنصرف!$C$3:$C$717)*1,المنصرف!$J$3:$J$717)</f>
        <v>0</v>
      </c>
      <c r="AJ298" s="145">
        <f>SUMPRODUCT((AJ$3=المنصرف!$E$3:$E$717)*1,('بيان العهد والتسويات'!$C298=المنصرف!$C$3:$C$717)*1,المنصرف!$G$3:$G$717)</f>
        <v>0</v>
      </c>
      <c r="AK298" s="145">
        <f>SUMPRODUCT((AJ$3=المنصرف!$E$3:$E$717)*1,('بيان العهد والتسويات'!$C298=المنصرف!$C$3:$C$717)*1,المنصرف!$J$3:$J$717)</f>
        <v>0</v>
      </c>
      <c r="AL298" s="161">
        <f>SUMPRODUCT((AL$3=المنصرف!$E$3:$E$717)*1,('بيان العهد والتسويات'!$C298=المنصرف!$C$3:$C$717)*1,المنصرف!$G$3:$G$717)</f>
        <v>0</v>
      </c>
      <c r="AM298" s="161">
        <f>SUMPRODUCT((AL$3=المنصرف!$E$3:$E$717)*1,('بيان العهد والتسويات'!$C298=المنصرف!$C$3:$C$717)*1,المنصرف!$J$3:$J$717)</f>
        <v>0</v>
      </c>
      <c r="AN298" s="160">
        <f>SUMPRODUCT((AN$3=المنصرف!$E$3:$E$717)*1,('بيان العهد والتسويات'!$C298=المنصرف!$C$3:$C$717)*1,المنصرف!$G$3:$G$717)</f>
        <v>0</v>
      </c>
      <c r="AO298" s="160">
        <f>SUMPRODUCT((AN$3=المنصرف!$E$3:$E$717)*1,('بيان العهد والتسويات'!$C298=المنصرف!$C$3:$C$717)*1,المنصرف!$J$3:$J$717)</f>
        <v>0</v>
      </c>
      <c r="AP298" s="160">
        <f>SUMPRODUCT((AP$3=المنصرف!$E$3:$E$717)*1,('بيان العهد والتسويات'!$C298=المنصرف!$C$3:$C$717)*1,المنصرف!$G$3:$G$717)</f>
        <v>0</v>
      </c>
      <c r="AQ298" s="160">
        <f>SUMPRODUCT((AP$3=المنصرف!$E$3:$E$717)*1,('بيان العهد والتسويات'!$C298=المنصرف!$C$3:$C$717)*1,المنصرف!$J$3:$J$717)</f>
        <v>0</v>
      </c>
      <c r="AR298" s="160">
        <f>SUMPRODUCT((AR$3=المنصرف!$E$3:$E$717)*1,('بيان العهد والتسويات'!$C298=المنصرف!$C$3:$C$717)*1,المنصرف!$G$3:$G$717)</f>
        <v>0</v>
      </c>
      <c r="AS298" s="160">
        <f>SUMPRODUCT((AR$3=المنصرف!$E$3:$E$717)*1,('بيان العهد والتسويات'!$C298=المنصرف!$C$3:$C$717)*1,المنصرف!$J$3:$J$717)</f>
        <v>0</v>
      </c>
      <c r="AT298" s="160">
        <f>SUMPRODUCT((AT$3=المنصرف!$E$3:$E$717)*1,('بيان العهد والتسويات'!$C298=المنصرف!$C$3:$C$717)*1,المنصرف!$G$3:$G$717)</f>
        <v>0</v>
      </c>
      <c r="AU298" s="160">
        <f>SUMPRODUCT((AT$3=المنصرف!$E$3:$E$717)*1,('بيان العهد والتسويات'!$C298=المنصرف!$C$3:$C$717)*1,المنصرف!$J$3:$J$717)</f>
        <v>0</v>
      </c>
      <c r="AV298" s="160">
        <f>SUMPRODUCT((AV$3=المنصرف!$E$3:$E$717)*1,('بيان العهد والتسويات'!$C298=المنصرف!$C$3:$C$717)*1,المنصرف!$G$3:$G$717)</f>
        <v>0</v>
      </c>
      <c r="AW298" s="160">
        <f>SUMPRODUCT((AV$3=المنصرف!$E$3:$E$717)*1,('بيان العهد والتسويات'!$C298=المنصرف!$C$3:$C$717)*1,المنصرف!$J$3:$J$717)</f>
        <v>0</v>
      </c>
      <c r="AX298" s="160">
        <f>SUMPRODUCT((AX$3=المنصرف!$E$3:$E$717)*1,('بيان العهد والتسويات'!$C298=المنصرف!$C$3:$C$717)*1,المنصرف!$G$3:$G$717)</f>
        <v>0</v>
      </c>
      <c r="AY298" s="160">
        <f>SUMPRODUCT((AX$3=المنصرف!$E$3:$E$717)*1,('بيان العهد والتسويات'!$C298=المنصرف!$C$3:$C$717)*1,المنصرف!$J$3:$J$717)</f>
        <v>0</v>
      </c>
      <c r="AZ298" s="160">
        <f>SUMPRODUCT((AZ$3=المنصرف!$E$3:$E$717)*1,('بيان العهد والتسويات'!$C298=المنصرف!$C$3:$C$717)*1,المنصرف!$G$3:$G$717)</f>
        <v>0</v>
      </c>
      <c r="BA298" s="160">
        <f>SUMPRODUCT((AZ$3=المنصرف!$E$3:$E$717)*1,('بيان العهد والتسويات'!$C298=المنصرف!$C$3:$C$717)*1,المنصرف!$J$3:$J$717)</f>
        <v>0</v>
      </c>
      <c r="BB298" s="160">
        <f>SUMPRODUCT((BB$3=المنصرف!$E$3:$E$717)*1,('بيان العهد والتسويات'!$C298=المنصرف!$C$3:$C$717)*1,المنصرف!$G$3:$G$717)</f>
        <v>0</v>
      </c>
      <c r="BC298" s="160">
        <f>SUMPRODUCT((BB$3=المنصرف!$E$3:$E$717)*1,('بيان العهد والتسويات'!$C298=المنصرف!$C$3:$C$717)*1,المنصرف!$J$3:$J$717)</f>
        <v>0</v>
      </c>
      <c r="BD298" s="160">
        <f>SUMPRODUCT((BD$3=المنصرف!$E$3:$E$717)*1,('بيان العهد والتسويات'!$C298=المنصرف!$C$3:$C$717)*1,المنصرف!$G$3:$G$717)</f>
        <v>0</v>
      </c>
      <c r="BE298" s="160">
        <f>SUMPRODUCT((BD$3=المنصرف!$E$3:$E$717)*1,('بيان العهد والتسويات'!$C298=المنصرف!$C$3:$C$717)*1,المنصرف!$J$3:$J$717)</f>
        <v>0</v>
      </c>
      <c r="BF298" s="160">
        <f>SUMPRODUCT((BF$3=المنصرف!$E$3:$E$717)*1,('بيان العهد والتسويات'!$C298=المنصرف!$C$3:$C$717)*1,المنصرف!$G$3:$G$717)</f>
        <v>0</v>
      </c>
      <c r="BG298" s="160">
        <f>SUMPRODUCT((BF$3=المنصرف!$E$3:$E$717)*1,('بيان العهد والتسويات'!$C298=المنصرف!$C$3:$C$717)*1,المنصرف!$J$3:$J$717)</f>
        <v>0</v>
      </c>
      <c r="BH298" s="160">
        <f>SUMPRODUCT((BH$3=المنصرف!$E$3:$E$717)*1,('بيان العهد والتسويات'!$C298=المنصرف!$C$3:$C$717)*1,المنصرف!$G$3:$G$717)</f>
        <v>0</v>
      </c>
      <c r="BI298" s="160">
        <f>SUMPRODUCT((BH$3=المنصرف!$E$3:$E$717)*1,('بيان العهد والتسويات'!$C298=المنصرف!$C$3:$C$717)*1,المنصرف!$J$3:$J$717)</f>
        <v>0</v>
      </c>
      <c r="BJ298" s="160">
        <f>SUMPRODUCT((BJ$3=المنصرف!$E$3:$E$717)*1,('بيان العهد والتسويات'!$C298=المنصرف!$C$3:$C$717)*1,المنصرف!$G$3:$G$717)</f>
        <v>0</v>
      </c>
      <c r="BK298" s="160">
        <f>SUMPRODUCT((BJ$3=المنصرف!$E$3:$E$717)*1,('بيان العهد والتسويات'!$C298=المنصرف!$C$3:$C$717)*1,المنصرف!$J$3:$J$717)</f>
        <v>0</v>
      </c>
      <c r="BL298" s="160">
        <f>SUMPRODUCT((BL$3=المنصرف!$E$3:$E$717)*1,('بيان العهد والتسويات'!$C298=المنصرف!$C$3:$C$717)*1,المنصرف!$G$3:$G$717)</f>
        <v>0</v>
      </c>
      <c r="BM298" s="160">
        <f>SUMPRODUCT((BL$3=المنصرف!$E$3:$E$717)*1,('بيان العهد والتسويات'!$C298=المنصرف!$C$3:$C$717)*1,المنصرف!$J$3:$J$717)</f>
        <v>0</v>
      </c>
      <c r="BN298" s="160">
        <f>SUMPRODUCT((BN$3=المنصرف!$E$3:$E$717)*1,('بيان العهد والتسويات'!$C298=المنصرف!$C$3:$C$717)*1,المنصرف!$G$3:$G$717)</f>
        <v>0</v>
      </c>
      <c r="BO298" s="160">
        <f>SUMPRODUCT((BN$3=المنصرف!$E$3:$E$717)*1,('بيان العهد والتسويات'!$C298=المنصرف!$C$3:$C$717)*1,المنصرف!$J$3:$J$717)</f>
        <v>0</v>
      </c>
      <c r="BP298" s="160">
        <f>SUMPRODUCT((BP$3=المنصرف!$E$3:$E$717)*1,('بيان العهد والتسويات'!$C298=المنصرف!$C$3:$C$717)*1,المنصرف!$G$3:$G$717)</f>
        <v>0</v>
      </c>
      <c r="BQ298" s="160">
        <f>SUMPRODUCT((BP$3=المنصرف!$E$3:$E$717)*1,('بيان العهد والتسويات'!$C298=المنصرف!$C$3:$C$717)*1,المنصرف!$J$3:$J$717)</f>
        <v>0</v>
      </c>
      <c r="BR298" s="160">
        <f>SUMPRODUCT((BR$3=المنصرف!$E$3:$E$717)*1,('بيان العهد والتسويات'!$C298=المنصرف!$C$3:$C$717)*1,المنصرف!$G$3:$G$717)</f>
        <v>0</v>
      </c>
      <c r="BS298" s="160">
        <f>SUMPRODUCT((BR$3=المنصرف!$E$3:$E$717)*1,('بيان العهد والتسويات'!$C298=المنصرف!$C$3:$C$717)*1,المنصرف!$J$3:$J$717)</f>
        <v>0</v>
      </c>
      <c r="BT298" s="160">
        <f>SUMPRODUCT((BT$3=المنصرف!$E$3:$E$717)*1,('بيان العهد والتسويات'!$C298=المنصرف!$C$3:$C$717)*1,المنصرف!$G$3:$G$717)</f>
        <v>0</v>
      </c>
      <c r="BU298" s="160">
        <f>SUMPRODUCT((BT$3=المنصرف!$E$3:$E$717)*1,('بيان العهد والتسويات'!$C298=المنصرف!$C$3:$C$717)*1,المنصرف!$J$3:$J$717)</f>
        <v>0</v>
      </c>
      <c r="BV298" s="160">
        <f>SUMPRODUCT((BV$3=المنصرف!$E$3:$E$717)*1,('بيان العهد والتسويات'!$C298=المنصرف!$C$3:$C$717)*1,المنصرف!$G$3:$G$717)</f>
        <v>0</v>
      </c>
      <c r="BW298" s="160">
        <f>SUMPRODUCT((BV$3=المنصرف!$E$3:$E$717)*1,('بيان العهد والتسويات'!$C298=المنصرف!$C$3:$C$717)*1,المنصرف!$J$3:$J$717)</f>
        <v>0</v>
      </c>
      <c r="BX298" s="160">
        <f>SUMPRODUCT((BX$3=المنصرف!$E$3:$E$717)*1,('بيان العهد والتسويات'!$C298=المنصرف!$C$3:$C$717)*1,المنصرف!$G$3:$G$717)</f>
        <v>0</v>
      </c>
      <c r="BY298" s="160">
        <f>SUMPRODUCT((BX$3=المنصرف!$E$3:$E$717)*1,('بيان العهد والتسويات'!$C298=المنصرف!$C$3:$C$717)*1,المنصرف!$J$3:$J$717)</f>
        <v>0</v>
      </c>
      <c r="BZ298" s="160">
        <f>SUMPRODUCT((BZ$3=المنصرف!$E$3:$E$717)*1,('بيان العهد والتسويات'!$C298=المنصرف!$C$3:$C$717)*1,المنصرف!$G$3:$G$717)</f>
        <v>0</v>
      </c>
      <c r="CA298" s="160">
        <f>SUMPRODUCT((BZ$3=المنصرف!$E$3:$E$717)*1,('بيان العهد والتسويات'!$C298=المنصرف!$C$3:$C$717)*1,المنصرف!$J$3:$J$717)</f>
        <v>0</v>
      </c>
      <c r="CB298" s="160">
        <f>SUMPRODUCT((CB$3=المنصرف!$E$3:$E$717)*1,('بيان العهد والتسويات'!$C298=المنصرف!$C$3:$C$717)*1,المنصرف!$G$3:$G$717)</f>
        <v>0</v>
      </c>
      <c r="CC298" s="160">
        <f>SUMPRODUCT((CB$3=المنصرف!$E$3:$E$717)*1,('بيان العهد والتسويات'!$C298=المنصرف!$C$3:$C$717)*1,المنصرف!$J$3:$J$717)</f>
        <v>0</v>
      </c>
      <c r="CD298" s="160">
        <f>SUMPRODUCT((CD$3=المنصرف!$E$3:$E$717)*1,('بيان العهد والتسويات'!$C298=المنصرف!$C$3:$C$717)*1,المنصرف!$G$3:$G$717)</f>
        <v>0</v>
      </c>
      <c r="CE298" s="160">
        <f>SUMPRODUCT((CD$3=المنصرف!$E$3:$E$717)*1,('بيان العهد والتسويات'!$C298=المنصرف!$C$3:$C$717)*1,المنصرف!$J$3:$J$717)</f>
        <v>0</v>
      </c>
      <c r="CF298" s="160">
        <f>SUMPRODUCT((CF$3=المنصرف!$E$3:$E$717)*1,('بيان العهد والتسويات'!$C298=المنصرف!$C$3:$C$717)*1,المنصرف!$G$3:$G$717)</f>
        <v>0</v>
      </c>
      <c r="CG298" s="160">
        <f>SUMPRODUCT((CF$3=المنصرف!$E$3:$E$717)*1,('بيان العهد والتسويات'!$C298=المنصرف!$C$3:$C$717)*1,المنصرف!$J$3:$J$717)</f>
        <v>0</v>
      </c>
      <c r="CH298" s="160">
        <f>SUMPRODUCT((CH$3=المنصرف!$E$3:$E$717)*1,('بيان العهد والتسويات'!$C298=المنصرف!$C$3:$C$717)*1,المنصرف!$G$3:$G$717)</f>
        <v>0</v>
      </c>
      <c r="CI298" s="160">
        <f>SUMPRODUCT((CH$3=المنصرف!$E$3:$E$717)*1,('بيان العهد والتسويات'!$C298=المنصرف!$C$3:$C$717)*1,المنصرف!$J$3:$J$717)</f>
        <v>0</v>
      </c>
      <c r="CJ298" s="160">
        <f>SUMPRODUCT((CJ$3=المنصرف!$E$3:$E$717)*1,('بيان العهد والتسويات'!$C298=المنصرف!$C$3:$C$717)*1,المنصرف!$G$3:$G$717)</f>
        <v>0</v>
      </c>
      <c r="CK298" s="160">
        <f>SUMPRODUCT((CJ$3=المنصرف!$E$3:$E$717)*1,('بيان العهد والتسويات'!$C298=المنصرف!$C$3:$C$717)*1,المنصرف!$J$3:$J$717)</f>
        <v>0</v>
      </c>
      <c r="CL298" s="160">
        <f>SUMPRODUCT((CL$3=المنصرف!$E$3:$E$717)*1,('بيان العهد والتسويات'!$C298=المنصرف!$C$3:$C$717)*1,المنصرف!$G$3:$G$717)</f>
        <v>0</v>
      </c>
      <c r="CM298" s="160">
        <f>SUMPRODUCT((CL$3=المنصرف!$E$3:$E$717)*1,('بيان العهد والتسويات'!$C298=المنصرف!$C$3:$C$717)*1,المنصرف!$J$3:$J$717)</f>
        <v>0</v>
      </c>
      <c r="CN298" s="160">
        <f>SUMPRODUCT((CN$3=المنصرف!$E$3:$E$717)*1,('بيان العهد والتسويات'!$C298=المنصرف!$C$3:$C$717)*1,المنصرف!$G$3:$G$717)</f>
        <v>0</v>
      </c>
      <c r="CO298" s="160">
        <f>SUMPRODUCT((CN$3=المنصرف!$E$3:$E$717)*1,('بيان العهد والتسويات'!$C298=المنصرف!$C$3:$C$717)*1,المنصرف!$J$3:$J$717)</f>
        <v>0</v>
      </c>
      <c r="CP298" s="160">
        <f>SUMPRODUCT((CP$3=المنصرف!$E$3:$E$717)*1,('بيان العهد والتسويات'!$C298=المنصرف!$C$3:$C$717)*1,المنصرف!$G$3:$G$717)</f>
        <v>0</v>
      </c>
      <c r="CQ298" s="160">
        <f>SUMPRODUCT((CP$3=المنصرف!$E$3:$E$717)*1,('بيان العهد والتسويات'!$C298=المنصرف!$C$3:$C$717)*1,المنصرف!$J$3:$J$717)</f>
        <v>0</v>
      </c>
      <c r="CR298" s="160">
        <f>SUMPRODUCT((CR$3=المنصرف!$E$3:$E$717)*1,('بيان العهد والتسويات'!$C298=المنصرف!$C$3:$C$717)*1,المنصرف!$G$3:$G$717)</f>
        <v>0</v>
      </c>
      <c r="CS298" s="160">
        <f>SUMPRODUCT((CR$3=المنصرف!$E$3:$E$717)*1,('بيان العهد والتسويات'!$C298=المنصرف!$C$3:$C$717)*1,المنصرف!$J$3:$J$717)</f>
        <v>0</v>
      </c>
      <c r="CT298" s="160">
        <f>SUMPRODUCT((CT$3=المنصرف!$E$3:$E$717)*1,('بيان العهد والتسويات'!$C298=المنصرف!$C$3:$C$717)*1,المنصرف!$G$3:$G$717)</f>
        <v>0</v>
      </c>
      <c r="CU298" s="160">
        <f>SUMPRODUCT((CT$3=المنصرف!$E$3:$E$717)*1,('بيان العهد والتسويات'!$C298=المنصرف!$C$3:$C$717)*1,المنصرف!$J$3:$J$717)</f>
        <v>0</v>
      </c>
      <c r="CV298" s="160">
        <f>SUMPRODUCT((CV$3=المنصرف!$E$3:$E$717)*1,('بيان العهد والتسويات'!$C298=المنصرف!$C$3:$C$717)*1,المنصرف!$G$3:$G$717)</f>
        <v>0</v>
      </c>
      <c r="CW298" s="160">
        <f>SUMPRODUCT((CV$3=المنصرف!$E$3:$E$717)*1,('بيان العهد والتسويات'!$C298=المنصرف!$C$3:$C$717)*1,المنصرف!$J$3:$J$717)</f>
        <v>0</v>
      </c>
      <c r="CX298" s="160">
        <f>SUMPRODUCT((CX$3=المنصرف!$E$3:$E$717)*1,('بيان العهد والتسويات'!$C298=المنصرف!$C$3:$C$717)*1,المنصرف!$G$3:$G$717)</f>
        <v>0</v>
      </c>
      <c r="CY298" s="160">
        <f>SUMPRODUCT((CX$3=المنصرف!$E$3:$E$717)*1,('بيان العهد والتسويات'!$C298=المنصرف!$C$3:$C$717)*1,المنصرف!$J$3:$J$717)</f>
        <v>0</v>
      </c>
      <c r="CZ298" s="160">
        <f>SUMPRODUCT((CZ$3=المنصرف!$E$3:$E$717)*1,('بيان العهد والتسويات'!$C298=المنصرف!$C$3:$C$717)*1,المنصرف!$G$3:$G$717)</f>
        <v>0</v>
      </c>
      <c r="DA298" s="160">
        <f>SUMPRODUCT((CZ$3=المنصرف!$E$3:$E$717)*1,('بيان العهد والتسويات'!$C298=المنصرف!$C$3:$C$717)*1,المنصرف!$J$3:$J$717)</f>
        <v>0</v>
      </c>
    </row>
    <row r="299" spans="3:105" ht="20.25" x14ac:dyDescent="0.15">
      <c r="C299" s="134">
        <v>46131</v>
      </c>
      <c r="D299" s="121">
        <f>SUMPRODUCT(($D$3=المنصرف!$E$3:$E$717)*1,('بيان العهد والتسويات'!$C299=المنصرف!$C$3:$C$717)*1,المنصرف!$G$3:$G$717)</f>
        <v>0</v>
      </c>
      <c r="E299" s="122">
        <f>SUMPRODUCT(($D$3=المنصرف!$E$3:$E$717)*1,('بيان العهد والتسويات'!$C299=المنصرف!$C$3:$C$717)*1,المنصرف!$J$3:$J$717)</f>
        <v>0</v>
      </c>
      <c r="F299" s="124">
        <f>SUMPRODUCT(($F$3=المنصرف!$E$3:$E$717)*1,('بيان العهد والتسويات'!$C299=المنصرف!$C$3:$C$717)*1,المنصرف!$G$3:$G$717)</f>
        <v>0</v>
      </c>
      <c r="G299" s="123">
        <f>SUMPRODUCT(($F$3=المنصرف!$E$3:$E$717)*1,('بيان العهد والتسويات'!$C299=المنصرف!$C$3:$C$717)*1,المنصرف!$J$3:$J$717)</f>
        <v>0</v>
      </c>
      <c r="H299" s="121">
        <f>SUMPRODUCT(($H$3=المنصرف!$E$3:$E$717)*1,('بيان العهد والتسويات'!$C299=المنصرف!$C$3:$C$717)*1,المنصرف!$G$3:$G$717)</f>
        <v>0</v>
      </c>
      <c r="I299" s="122">
        <f>SUMPRODUCT(($H$3=المنصرف!$E$3:$E$717)*1,('بيان العهد والتسويات'!$C299=المنصرف!$C$3:$C$717)*1,المنصرف!$J$3:$J$717)</f>
        <v>0</v>
      </c>
      <c r="J299" s="124">
        <f>SUMPRODUCT(($J$3=المنصرف!$E$3:$E$717)*1,('بيان العهد والتسويات'!$C299=المنصرف!$C$3:$C$717)*1,المنصرف!$G$3:$G$717)</f>
        <v>0</v>
      </c>
      <c r="K299" s="123">
        <f>SUMPRODUCT(($J$3=المنصرف!$E$3:$E$717)*1,('بيان العهد والتسويات'!$C299=المنصرف!$C$3:$C$717)*1,المنصرف!$J$3:$J$717)</f>
        <v>0</v>
      </c>
      <c r="L299" s="121">
        <f>SUMPRODUCT(($L$3=المنصرف!$E$3:$E$717)*1,('بيان العهد والتسويات'!$C299=المنصرف!$C$3:$C$717)*1,المنصرف!$G$3:$G$717)</f>
        <v>0</v>
      </c>
      <c r="M299" s="122">
        <f>SUMPRODUCT(($L$3=المنصرف!$E$3:$E$717)*1,('بيان العهد والتسويات'!$C299=المنصرف!$C$3:$C$717)*1,المنصرف!$J$3:$J$717)</f>
        <v>0</v>
      </c>
      <c r="N299" s="124">
        <f>SUMPRODUCT(($N$3=المنصرف!$E$3:$E$717)*1,('بيان العهد والتسويات'!$C299=المنصرف!$C$3:$C$717)*1,المنصرف!$G$3:$G$717)</f>
        <v>0</v>
      </c>
      <c r="O299" s="123">
        <f>SUMPRODUCT(($N$3=المنصرف!$E$3:$E$717)*1,('بيان العهد والتسويات'!$C299=المنصرف!$C$3:$C$717)*1,المنصرف!$J$3:$J$717)</f>
        <v>0</v>
      </c>
      <c r="P299" s="121">
        <f>SUMPRODUCT(($P$3=المنصرف!$E$3:$E$717)*1,('بيان العهد والتسويات'!$C299=المنصرف!$C$3:$C$717)*1,المنصرف!$G$3:$G$717)</f>
        <v>0</v>
      </c>
      <c r="Q299" s="122">
        <f>SUMPRODUCT(($P$3=المنصرف!$E$3:$E$717)*1,('بيان العهد والتسويات'!$C299=المنصرف!$C$3:$C$717)*1,المنصرف!$J$3:$J$717)</f>
        <v>0</v>
      </c>
      <c r="R299" s="124">
        <f>SUMPRODUCT(($R$3=المنصرف!$E$3:$E$717)*1,('بيان العهد والتسويات'!$C299=المنصرف!$C$3:$C$717)*1,المنصرف!$G$3:$G$717)</f>
        <v>0</v>
      </c>
      <c r="S299" s="123">
        <f>SUMPRODUCT(($R$3=المنصرف!$E$3:$E$717)*1,('بيان العهد والتسويات'!$C299=المنصرف!$C$3:$C$717)*1,المنصرف!$J$3:$J$717)</f>
        <v>0</v>
      </c>
      <c r="T299" s="121">
        <f>SUMPRODUCT(($T$3=المنصرف!$E$3:$E$717)*1,('بيان العهد والتسويات'!$C299=المنصرف!$C$3:$C$717)*1,المنصرف!$G$3:$G$717)</f>
        <v>0</v>
      </c>
      <c r="U299" s="122">
        <f>SUMPRODUCT(($T$3=المنصرف!$E$3:$E$717)*1,('بيان العهد والتسويات'!$C299=المنصرف!$C$3:$C$717)*1,المنصرف!$J$3:$J$717)</f>
        <v>0</v>
      </c>
      <c r="V299" s="124">
        <f>SUMPRODUCT(($V$3=المنصرف!$E$3:$E$717)*1,('بيان العهد والتسويات'!$C299=المنصرف!$C$3:$C$717)*1,المنصرف!$G$3:$G$717)</f>
        <v>0</v>
      </c>
      <c r="W299" s="123">
        <f>SUMPRODUCT(($V$3=المنصرف!$E$3:$E$717)*1,('بيان العهد والتسويات'!$C299=المنصرف!$C$3:$C$717)*1,المنصرف!$J$3:$J$717)</f>
        <v>0</v>
      </c>
      <c r="X299" s="121">
        <f>SUMPRODUCT(($X$3=المنصرف!$E$3:$E$717)*1,('بيان العهد والتسويات'!$C299=المنصرف!$C$3:$C$717)*1,المنصرف!$G$3:$G$717)</f>
        <v>0</v>
      </c>
      <c r="Y299" s="122">
        <f>SUMPRODUCT(($X$3=المنصرف!$E$3:$E$717)*1,('بيان العهد والتسويات'!$C299=المنصرف!$C$3:$C$717)*1,المنصرف!$J$3:$J$717)</f>
        <v>0</v>
      </c>
      <c r="Z299" s="124">
        <f>SUMPRODUCT(($Z$3=المنصرف!$E$3:$E$717)*1,('بيان العهد والتسويات'!$C299=المنصرف!$C$3:$C$717)*1,المنصرف!$G$3:$G$717)</f>
        <v>0</v>
      </c>
      <c r="AA299" s="123">
        <f>SUMPRODUCT(($Z$3=المنصرف!$E$3:$E$717)*1,('بيان العهد والتسويات'!$C299=المنصرف!$C$3:$C$717)*1,المنصرف!$J$3:$J$717)</f>
        <v>0</v>
      </c>
      <c r="AB299" s="121">
        <f>SUMPRODUCT(($AB$3=المنصرف!$E$3:$E$717)*1,('بيان العهد والتسويات'!$C299=المنصرف!$C$3:$C$717)*1,المنصرف!$G$3:$G$717)</f>
        <v>0</v>
      </c>
      <c r="AC299" s="122">
        <f>SUMPRODUCT(($AB$3=المنصرف!$E$3:$E$717)*1,('بيان العهد والتسويات'!$C299=المنصرف!$C$3:$C$717)*1,المنصرف!$J$3:$J$717)</f>
        <v>0</v>
      </c>
      <c r="AD299" s="124">
        <f>SUMPRODUCT(($AD$3=المنصرف!$E$3:$E$717)*1,('بيان العهد والتسويات'!$C299=المنصرف!$C$3:$C$717)*1,المنصرف!$G$3:$G$717)</f>
        <v>0</v>
      </c>
      <c r="AE299" s="123">
        <f>SUMPRODUCT(($AD$3=المنصرف!$E$3:$E$717)*1,('بيان العهد والتسويات'!$C299=المنصرف!$C$3:$C$717)*1,المنصرف!$J$3:$J$717)</f>
        <v>0</v>
      </c>
      <c r="AF299" s="121">
        <f>SUMPRODUCT(($AF$3=المنصرف!$E$3:$E$717)*1,('بيان العهد والتسويات'!$C299=المنصرف!$C$3:$C$717)*1,المنصرف!$G$3:$G$717)</f>
        <v>0</v>
      </c>
      <c r="AG299" s="122">
        <f>SUMPRODUCT(($AF$3=المنصرف!$E$3:$E$717)*1,('بيان العهد والتسويات'!$C299=المنصرف!$C$3:$C$717)*1,المنصرف!$J$3:$J$717)</f>
        <v>0</v>
      </c>
      <c r="AH299" s="124">
        <f>SUMPRODUCT(($AH$3=المنصرف!$E$3:$E$717)*1,('بيان العهد والتسويات'!$C299=المنصرف!$C$3:$C$717)*1,المنصرف!$G$3:$G$717)</f>
        <v>0</v>
      </c>
      <c r="AI299" s="123">
        <f>SUMPRODUCT(($AH$3=المنصرف!$E$3:$E$717)*1,('بيان العهد والتسويات'!$C299=المنصرف!$C$3:$C$717)*1,المنصرف!$J$3:$J$717)</f>
        <v>0</v>
      </c>
      <c r="AJ299" s="145">
        <f>SUMPRODUCT((AJ$3=المنصرف!$E$3:$E$717)*1,('بيان العهد والتسويات'!$C299=المنصرف!$C$3:$C$717)*1,المنصرف!$G$3:$G$717)</f>
        <v>0</v>
      </c>
      <c r="AK299" s="145">
        <f>SUMPRODUCT((AJ$3=المنصرف!$E$3:$E$717)*1,('بيان العهد والتسويات'!$C299=المنصرف!$C$3:$C$717)*1,المنصرف!$J$3:$J$717)</f>
        <v>0</v>
      </c>
      <c r="AL299" s="161">
        <f>SUMPRODUCT((AL$3=المنصرف!$E$3:$E$717)*1,('بيان العهد والتسويات'!$C299=المنصرف!$C$3:$C$717)*1,المنصرف!$G$3:$G$717)</f>
        <v>0</v>
      </c>
      <c r="AM299" s="161">
        <f>SUMPRODUCT((AL$3=المنصرف!$E$3:$E$717)*1,('بيان العهد والتسويات'!$C299=المنصرف!$C$3:$C$717)*1,المنصرف!$J$3:$J$717)</f>
        <v>0</v>
      </c>
      <c r="AN299" s="160">
        <f>SUMPRODUCT((AN$3=المنصرف!$E$3:$E$717)*1,('بيان العهد والتسويات'!$C299=المنصرف!$C$3:$C$717)*1,المنصرف!$G$3:$G$717)</f>
        <v>0</v>
      </c>
      <c r="AO299" s="160">
        <f>SUMPRODUCT((AN$3=المنصرف!$E$3:$E$717)*1,('بيان العهد والتسويات'!$C299=المنصرف!$C$3:$C$717)*1,المنصرف!$J$3:$J$717)</f>
        <v>0</v>
      </c>
      <c r="AP299" s="160">
        <f>SUMPRODUCT((AP$3=المنصرف!$E$3:$E$717)*1,('بيان العهد والتسويات'!$C299=المنصرف!$C$3:$C$717)*1,المنصرف!$G$3:$G$717)</f>
        <v>0</v>
      </c>
      <c r="AQ299" s="160">
        <f>SUMPRODUCT((AP$3=المنصرف!$E$3:$E$717)*1,('بيان العهد والتسويات'!$C299=المنصرف!$C$3:$C$717)*1,المنصرف!$J$3:$J$717)</f>
        <v>0</v>
      </c>
      <c r="AR299" s="160">
        <f>SUMPRODUCT((AR$3=المنصرف!$E$3:$E$717)*1,('بيان العهد والتسويات'!$C299=المنصرف!$C$3:$C$717)*1,المنصرف!$G$3:$G$717)</f>
        <v>0</v>
      </c>
      <c r="AS299" s="160">
        <f>SUMPRODUCT((AR$3=المنصرف!$E$3:$E$717)*1,('بيان العهد والتسويات'!$C299=المنصرف!$C$3:$C$717)*1,المنصرف!$J$3:$J$717)</f>
        <v>0</v>
      </c>
      <c r="AT299" s="160">
        <f>SUMPRODUCT((AT$3=المنصرف!$E$3:$E$717)*1,('بيان العهد والتسويات'!$C299=المنصرف!$C$3:$C$717)*1,المنصرف!$G$3:$G$717)</f>
        <v>0</v>
      </c>
      <c r="AU299" s="160">
        <f>SUMPRODUCT((AT$3=المنصرف!$E$3:$E$717)*1,('بيان العهد والتسويات'!$C299=المنصرف!$C$3:$C$717)*1,المنصرف!$J$3:$J$717)</f>
        <v>0</v>
      </c>
      <c r="AV299" s="160">
        <f>SUMPRODUCT((AV$3=المنصرف!$E$3:$E$717)*1,('بيان العهد والتسويات'!$C299=المنصرف!$C$3:$C$717)*1,المنصرف!$G$3:$G$717)</f>
        <v>0</v>
      </c>
      <c r="AW299" s="160">
        <f>SUMPRODUCT((AV$3=المنصرف!$E$3:$E$717)*1,('بيان العهد والتسويات'!$C299=المنصرف!$C$3:$C$717)*1,المنصرف!$J$3:$J$717)</f>
        <v>0</v>
      </c>
      <c r="AX299" s="160">
        <f>SUMPRODUCT((AX$3=المنصرف!$E$3:$E$717)*1,('بيان العهد والتسويات'!$C299=المنصرف!$C$3:$C$717)*1,المنصرف!$G$3:$G$717)</f>
        <v>0</v>
      </c>
      <c r="AY299" s="160">
        <f>SUMPRODUCT((AX$3=المنصرف!$E$3:$E$717)*1,('بيان العهد والتسويات'!$C299=المنصرف!$C$3:$C$717)*1,المنصرف!$J$3:$J$717)</f>
        <v>0</v>
      </c>
      <c r="AZ299" s="160">
        <f>SUMPRODUCT((AZ$3=المنصرف!$E$3:$E$717)*1,('بيان العهد والتسويات'!$C299=المنصرف!$C$3:$C$717)*1,المنصرف!$G$3:$G$717)</f>
        <v>0</v>
      </c>
      <c r="BA299" s="160">
        <f>SUMPRODUCT((AZ$3=المنصرف!$E$3:$E$717)*1,('بيان العهد والتسويات'!$C299=المنصرف!$C$3:$C$717)*1,المنصرف!$J$3:$J$717)</f>
        <v>0</v>
      </c>
      <c r="BB299" s="160">
        <f>SUMPRODUCT((BB$3=المنصرف!$E$3:$E$717)*1,('بيان العهد والتسويات'!$C299=المنصرف!$C$3:$C$717)*1,المنصرف!$G$3:$G$717)</f>
        <v>0</v>
      </c>
      <c r="BC299" s="160">
        <f>SUMPRODUCT((BB$3=المنصرف!$E$3:$E$717)*1,('بيان العهد والتسويات'!$C299=المنصرف!$C$3:$C$717)*1,المنصرف!$J$3:$J$717)</f>
        <v>0</v>
      </c>
      <c r="BD299" s="160">
        <f>SUMPRODUCT((BD$3=المنصرف!$E$3:$E$717)*1,('بيان العهد والتسويات'!$C299=المنصرف!$C$3:$C$717)*1,المنصرف!$G$3:$G$717)</f>
        <v>0</v>
      </c>
      <c r="BE299" s="160">
        <f>SUMPRODUCT((BD$3=المنصرف!$E$3:$E$717)*1,('بيان العهد والتسويات'!$C299=المنصرف!$C$3:$C$717)*1,المنصرف!$J$3:$J$717)</f>
        <v>0</v>
      </c>
      <c r="BF299" s="160">
        <f>SUMPRODUCT((BF$3=المنصرف!$E$3:$E$717)*1,('بيان العهد والتسويات'!$C299=المنصرف!$C$3:$C$717)*1,المنصرف!$G$3:$G$717)</f>
        <v>0</v>
      </c>
      <c r="BG299" s="160">
        <f>SUMPRODUCT((BF$3=المنصرف!$E$3:$E$717)*1,('بيان العهد والتسويات'!$C299=المنصرف!$C$3:$C$717)*1,المنصرف!$J$3:$J$717)</f>
        <v>0</v>
      </c>
      <c r="BH299" s="160">
        <f>SUMPRODUCT((BH$3=المنصرف!$E$3:$E$717)*1,('بيان العهد والتسويات'!$C299=المنصرف!$C$3:$C$717)*1,المنصرف!$G$3:$G$717)</f>
        <v>0</v>
      </c>
      <c r="BI299" s="160">
        <f>SUMPRODUCT((BH$3=المنصرف!$E$3:$E$717)*1,('بيان العهد والتسويات'!$C299=المنصرف!$C$3:$C$717)*1,المنصرف!$J$3:$J$717)</f>
        <v>0</v>
      </c>
      <c r="BJ299" s="160">
        <f>SUMPRODUCT((BJ$3=المنصرف!$E$3:$E$717)*1,('بيان العهد والتسويات'!$C299=المنصرف!$C$3:$C$717)*1,المنصرف!$G$3:$G$717)</f>
        <v>0</v>
      </c>
      <c r="BK299" s="160">
        <f>SUMPRODUCT((BJ$3=المنصرف!$E$3:$E$717)*1,('بيان العهد والتسويات'!$C299=المنصرف!$C$3:$C$717)*1,المنصرف!$J$3:$J$717)</f>
        <v>0</v>
      </c>
      <c r="BL299" s="160">
        <f>SUMPRODUCT((BL$3=المنصرف!$E$3:$E$717)*1,('بيان العهد والتسويات'!$C299=المنصرف!$C$3:$C$717)*1,المنصرف!$G$3:$G$717)</f>
        <v>0</v>
      </c>
      <c r="BM299" s="160">
        <f>SUMPRODUCT((BL$3=المنصرف!$E$3:$E$717)*1,('بيان العهد والتسويات'!$C299=المنصرف!$C$3:$C$717)*1,المنصرف!$J$3:$J$717)</f>
        <v>0</v>
      </c>
      <c r="BN299" s="160">
        <f>SUMPRODUCT((BN$3=المنصرف!$E$3:$E$717)*1,('بيان العهد والتسويات'!$C299=المنصرف!$C$3:$C$717)*1,المنصرف!$G$3:$G$717)</f>
        <v>0</v>
      </c>
      <c r="BO299" s="160">
        <f>SUMPRODUCT((BN$3=المنصرف!$E$3:$E$717)*1,('بيان العهد والتسويات'!$C299=المنصرف!$C$3:$C$717)*1,المنصرف!$J$3:$J$717)</f>
        <v>0</v>
      </c>
      <c r="BP299" s="160">
        <f>SUMPRODUCT((BP$3=المنصرف!$E$3:$E$717)*1,('بيان العهد والتسويات'!$C299=المنصرف!$C$3:$C$717)*1,المنصرف!$G$3:$G$717)</f>
        <v>0</v>
      </c>
      <c r="BQ299" s="160">
        <f>SUMPRODUCT((BP$3=المنصرف!$E$3:$E$717)*1,('بيان العهد والتسويات'!$C299=المنصرف!$C$3:$C$717)*1,المنصرف!$J$3:$J$717)</f>
        <v>0</v>
      </c>
      <c r="BR299" s="160">
        <f>SUMPRODUCT((BR$3=المنصرف!$E$3:$E$717)*1,('بيان العهد والتسويات'!$C299=المنصرف!$C$3:$C$717)*1,المنصرف!$G$3:$G$717)</f>
        <v>0</v>
      </c>
      <c r="BS299" s="160">
        <f>SUMPRODUCT((BR$3=المنصرف!$E$3:$E$717)*1,('بيان العهد والتسويات'!$C299=المنصرف!$C$3:$C$717)*1,المنصرف!$J$3:$J$717)</f>
        <v>0</v>
      </c>
      <c r="BT299" s="160">
        <f>SUMPRODUCT((BT$3=المنصرف!$E$3:$E$717)*1,('بيان العهد والتسويات'!$C299=المنصرف!$C$3:$C$717)*1,المنصرف!$G$3:$G$717)</f>
        <v>0</v>
      </c>
      <c r="BU299" s="160">
        <f>SUMPRODUCT((BT$3=المنصرف!$E$3:$E$717)*1,('بيان العهد والتسويات'!$C299=المنصرف!$C$3:$C$717)*1,المنصرف!$J$3:$J$717)</f>
        <v>0</v>
      </c>
      <c r="BV299" s="160">
        <f>SUMPRODUCT((BV$3=المنصرف!$E$3:$E$717)*1,('بيان العهد والتسويات'!$C299=المنصرف!$C$3:$C$717)*1,المنصرف!$G$3:$G$717)</f>
        <v>0</v>
      </c>
      <c r="BW299" s="160">
        <f>SUMPRODUCT((BV$3=المنصرف!$E$3:$E$717)*1,('بيان العهد والتسويات'!$C299=المنصرف!$C$3:$C$717)*1,المنصرف!$J$3:$J$717)</f>
        <v>0</v>
      </c>
      <c r="BX299" s="160">
        <f>SUMPRODUCT((BX$3=المنصرف!$E$3:$E$717)*1,('بيان العهد والتسويات'!$C299=المنصرف!$C$3:$C$717)*1,المنصرف!$G$3:$G$717)</f>
        <v>0</v>
      </c>
      <c r="BY299" s="160">
        <f>SUMPRODUCT((BX$3=المنصرف!$E$3:$E$717)*1,('بيان العهد والتسويات'!$C299=المنصرف!$C$3:$C$717)*1,المنصرف!$J$3:$J$717)</f>
        <v>0</v>
      </c>
      <c r="BZ299" s="160">
        <f>SUMPRODUCT((BZ$3=المنصرف!$E$3:$E$717)*1,('بيان العهد والتسويات'!$C299=المنصرف!$C$3:$C$717)*1,المنصرف!$G$3:$G$717)</f>
        <v>0</v>
      </c>
      <c r="CA299" s="160">
        <f>SUMPRODUCT((BZ$3=المنصرف!$E$3:$E$717)*1,('بيان العهد والتسويات'!$C299=المنصرف!$C$3:$C$717)*1,المنصرف!$J$3:$J$717)</f>
        <v>0</v>
      </c>
      <c r="CB299" s="160">
        <f>SUMPRODUCT((CB$3=المنصرف!$E$3:$E$717)*1,('بيان العهد والتسويات'!$C299=المنصرف!$C$3:$C$717)*1,المنصرف!$G$3:$G$717)</f>
        <v>0</v>
      </c>
      <c r="CC299" s="160">
        <f>SUMPRODUCT((CB$3=المنصرف!$E$3:$E$717)*1,('بيان العهد والتسويات'!$C299=المنصرف!$C$3:$C$717)*1,المنصرف!$J$3:$J$717)</f>
        <v>0</v>
      </c>
      <c r="CD299" s="160">
        <f>SUMPRODUCT((CD$3=المنصرف!$E$3:$E$717)*1,('بيان العهد والتسويات'!$C299=المنصرف!$C$3:$C$717)*1,المنصرف!$G$3:$G$717)</f>
        <v>0</v>
      </c>
      <c r="CE299" s="160">
        <f>SUMPRODUCT((CD$3=المنصرف!$E$3:$E$717)*1,('بيان العهد والتسويات'!$C299=المنصرف!$C$3:$C$717)*1,المنصرف!$J$3:$J$717)</f>
        <v>0</v>
      </c>
      <c r="CF299" s="160">
        <f>SUMPRODUCT((CF$3=المنصرف!$E$3:$E$717)*1,('بيان العهد والتسويات'!$C299=المنصرف!$C$3:$C$717)*1,المنصرف!$G$3:$G$717)</f>
        <v>0</v>
      </c>
      <c r="CG299" s="160">
        <f>SUMPRODUCT((CF$3=المنصرف!$E$3:$E$717)*1,('بيان العهد والتسويات'!$C299=المنصرف!$C$3:$C$717)*1,المنصرف!$J$3:$J$717)</f>
        <v>0</v>
      </c>
      <c r="CH299" s="160">
        <f>SUMPRODUCT((CH$3=المنصرف!$E$3:$E$717)*1,('بيان العهد والتسويات'!$C299=المنصرف!$C$3:$C$717)*1,المنصرف!$G$3:$G$717)</f>
        <v>0</v>
      </c>
      <c r="CI299" s="160">
        <f>SUMPRODUCT((CH$3=المنصرف!$E$3:$E$717)*1,('بيان العهد والتسويات'!$C299=المنصرف!$C$3:$C$717)*1,المنصرف!$J$3:$J$717)</f>
        <v>0</v>
      </c>
      <c r="CJ299" s="160">
        <f>SUMPRODUCT((CJ$3=المنصرف!$E$3:$E$717)*1,('بيان العهد والتسويات'!$C299=المنصرف!$C$3:$C$717)*1,المنصرف!$G$3:$G$717)</f>
        <v>0</v>
      </c>
      <c r="CK299" s="160">
        <f>SUMPRODUCT((CJ$3=المنصرف!$E$3:$E$717)*1,('بيان العهد والتسويات'!$C299=المنصرف!$C$3:$C$717)*1,المنصرف!$J$3:$J$717)</f>
        <v>0</v>
      </c>
      <c r="CL299" s="160">
        <f>SUMPRODUCT((CL$3=المنصرف!$E$3:$E$717)*1,('بيان العهد والتسويات'!$C299=المنصرف!$C$3:$C$717)*1,المنصرف!$G$3:$G$717)</f>
        <v>0</v>
      </c>
      <c r="CM299" s="160">
        <f>SUMPRODUCT((CL$3=المنصرف!$E$3:$E$717)*1,('بيان العهد والتسويات'!$C299=المنصرف!$C$3:$C$717)*1,المنصرف!$J$3:$J$717)</f>
        <v>0</v>
      </c>
      <c r="CN299" s="160">
        <f>SUMPRODUCT((CN$3=المنصرف!$E$3:$E$717)*1,('بيان العهد والتسويات'!$C299=المنصرف!$C$3:$C$717)*1,المنصرف!$G$3:$G$717)</f>
        <v>0</v>
      </c>
      <c r="CO299" s="160">
        <f>SUMPRODUCT((CN$3=المنصرف!$E$3:$E$717)*1,('بيان العهد والتسويات'!$C299=المنصرف!$C$3:$C$717)*1,المنصرف!$J$3:$J$717)</f>
        <v>0</v>
      </c>
      <c r="CP299" s="160">
        <f>SUMPRODUCT((CP$3=المنصرف!$E$3:$E$717)*1,('بيان العهد والتسويات'!$C299=المنصرف!$C$3:$C$717)*1,المنصرف!$G$3:$G$717)</f>
        <v>0</v>
      </c>
      <c r="CQ299" s="160">
        <f>SUMPRODUCT((CP$3=المنصرف!$E$3:$E$717)*1,('بيان العهد والتسويات'!$C299=المنصرف!$C$3:$C$717)*1,المنصرف!$J$3:$J$717)</f>
        <v>0</v>
      </c>
      <c r="CR299" s="160">
        <f>SUMPRODUCT((CR$3=المنصرف!$E$3:$E$717)*1,('بيان العهد والتسويات'!$C299=المنصرف!$C$3:$C$717)*1,المنصرف!$G$3:$G$717)</f>
        <v>0</v>
      </c>
      <c r="CS299" s="160">
        <f>SUMPRODUCT((CR$3=المنصرف!$E$3:$E$717)*1,('بيان العهد والتسويات'!$C299=المنصرف!$C$3:$C$717)*1,المنصرف!$J$3:$J$717)</f>
        <v>0</v>
      </c>
      <c r="CT299" s="160">
        <f>SUMPRODUCT((CT$3=المنصرف!$E$3:$E$717)*1,('بيان العهد والتسويات'!$C299=المنصرف!$C$3:$C$717)*1,المنصرف!$G$3:$G$717)</f>
        <v>0</v>
      </c>
      <c r="CU299" s="160">
        <f>SUMPRODUCT((CT$3=المنصرف!$E$3:$E$717)*1,('بيان العهد والتسويات'!$C299=المنصرف!$C$3:$C$717)*1,المنصرف!$J$3:$J$717)</f>
        <v>0</v>
      </c>
      <c r="CV299" s="160">
        <f>SUMPRODUCT((CV$3=المنصرف!$E$3:$E$717)*1,('بيان العهد والتسويات'!$C299=المنصرف!$C$3:$C$717)*1,المنصرف!$G$3:$G$717)</f>
        <v>0</v>
      </c>
      <c r="CW299" s="160">
        <f>SUMPRODUCT((CV$3=المنصرف!$E$3:$E$717)*1,('بيان العهد والتسويات'!$C299=المنصرف!$C$3:$C$717)*1,المنصرف!$J$3:$J$717)</f>
        <v>0</v>
      </c>
      <c r="CX299" s="160">
        <f>SUMPRODUCT((CX$3=المنصرف!$E$3:$E$717)*1,('بيان العهد والتسويات'!$C299=المنصرف!$C$3:$C$717)*1,المنصرف!$G$3:$G$717)</f>
        <v>0</v>
      </c>
      <c r="CY299" s="160">
        <f>SUMPRODUCT((CX$3=المنصرف!$E$3:$E$717)*1,('بيان العهد والتسويات'!$C299=المنصرف!$C$3:$C$717)*1,المنصرف!$J$3:$J$717)</f>
        <v>0</v>
      </c>
      <c r="CZ299" s="160">
        <f>SUMPRODUCT((CZ$3=المنصرف!$E$3:$E$717)*1,('بيان العهد والتسويات'!$C299=المنصرف!$C$3:$C$717)*1,المنصرف!$G$3:$G$717)</f>
        <v>0</v>
      </c>
      <c r="DA299" s="160">
        <f>SUMPRODUCT((CZ$3=المنصرف!$E$3:$E$717)*1,('بيان العهد والتسويات'!$C299=المنصرف!$C$3:$C$717)*1,المنصرف!$J$3:$J$717)</f>
        <v>0</v>
      </c>
    </row>
    <row r="300" spans="3:105" ht="20.25" x14ac:dyDescent="0.15">
      <c r="C300" s="134">
        <v>46132</v>
      </c>
      <c r="D300" s="121">
        <f>SUMPRODUCT(($D$3=المنصرف!$E$3:$E$717)*1,('بيان العهد والتسويات'!$C300=المنصرف!$C$3:$C$717)*1,المنصرف!$G$3:$G$717)</f>
        <v>0</v>
      </c>
      <c r="E300" s="122">
        <f>SUMPRODUCT(($D$3=المنصرف!$E$3:$E$717)*1,('بيان العهد والتسويات'!$C300=المنصرف!$C$3:$C$717)*1,المنصرف!$J$3:$J$717)</f>
        <v>0</v>
      </c>
      <c r="F300" s="124">
        <f>SUMPRODUCT(($F$3=المنصرف!$E$3:$E$717)*1,('بيان العهد والتسويات'!$C300=المنصرف!$C$3:$C$717)*1,المنصرف!$G$3:$G$717)</f>
        <v>0</v>
      </c>
      <c r="G300" s="123">
        <f>SUMPRODUCT(($F$3=المنصرف!$E$3:$E$717)*1,('بيان العهد والتسويات'!$C300=المنصرف!$C$3:$C$717)*1,المنصرف!$J$3:$J$717)</f>
        <v>0</v>
      </c>
      <c r="H300" s="121">
        <f>SUMPRODUCT(($H$3=المنصرف!$E$3:$E$717)*1,('بيان العهد والتسويات'!$C300=المنصرف!$C$3:$C$717)*1,المنصرف!$G$3:$G$717)</f>
        <v>0</v>
      </c>
      <c r="I300" s="122">
        <f>SUMPRODUCT(($H$3=المنصرف!$E$3:$E$717)*1,('بيان العهد والتسويات'!$C300=المنصرف!$C$3:$C$717)*1,المنصرف!$J$3:$J$717)</f>
        <v>0</v>
      </c>
      <c r="J300" s="124">
        <f>SUMPRODUCT(($J$3=المنصرف!$E$3:$E$717)*1,('بيان العهد والتسويات'!$C300=المنصرف!$C$3:$C$717)*1,المنصرف!$G$3:$G$717)</f>
        <v>0</v>
      </c>
      <c r="K300" s="123">
        <f>SUMPRODUCT(($J$3=المنصرف!$E$3:$E$717)*1,('بيان العهد والتسويات'!$C300=المنصرف!$C$3:$C$717)*1,المنصرف!$J$3:$J$717)</f>
        <v>0</v>
      </c>
      <c r="L300" s="121">
        <f>SUMPRODUCT(($L$3=المنصرف!$E$3:$E$717)*1,('بيان العهد والتسويات'!$C300=المنصرف!$C$3:$C$717)*1,المنصرف!$G$3:$G$717)</f>
        <v>0</v>
      </c>
      <c r="M300" s="122">
        <f>SUMPRODUCT(($L$3=المنصرف!$E$3:$E$717)*1,('بيان العهد والتسويات'!$C300=المنصرف!$C$3:$C$717)*1,المنصرف!$J$3:$J$717)</f>
        <v>0</v>
      </c>
      <c r="N300" s="124">
        <f>SUMPRODUCT(($N$3=المنصرف!$E$3:$E$717)*1,('بيان العهد والتسويات'!$C300=المنصرف!$C$3:$C$717)*1,المنصرف!$G$3:$G$717)</f>
        <v>0</v>
      </c>
      <c r="O300" s="123">
        <f>SUMPRODUCT(($N$3=المنصرف!$E$3:$E$717)*1,('بيان العهد والتسويات'!$C300=المنصرف!$C$3:$C$717)*1,المنصرف!$J$3:$J$717)</f>
        <v>0</v>
      </c>
      <c r="P300" s="121">
        <f>SUMPRODUCT(($P$3=المنصرف!$E$3:$E$717)*1,('بيان العهد والتسويات'!$C300=المنصرف!$C$3:$C$717)*1,المنصرف!$G$3:$G$717)</f>
        <v>0</v>
      </c>
      <c r="Q300" s="122">
        <f>SUMPRODUCT(($P$3=المنصرف!$E$3:$E$717)*1,('بيان العهد والتسويات'!$C300=المنصرف!$C$3:$C$717)*1,المنصرف!$J$3:$J$717)</f>
        <v>0</v>
      </c>
      <c r="R300" s="124">
        <f>SUMPRODUCT(($R$3=المنصرف!$E$3:$E$717)*1,('بيان العهد والتسويات'!$C300=المنصرف!$C$3:$C$717)*1,المنصرف!$G$3:$G$717)</f>
        <v>0</v>
      </c>
      <c r="S300" s="123">
        <f>SUMPRODUCT(($R$3=المنصرف!$E$3:$E$717)*1,('بيان العهد والتسويات'!$C300=المنصرف!$C$3:$C$717)*1,المنصرف!$J$3:$J$717)</f>
        <v>0</v>
      </c>
      <c r="T300" s="121">
        <f>SUMPRODUCT(($T$3=المنصرف!$E$3:$E$717)*1,('بيان العهد والتسويات'!$C300=المنصرف!$C$3:$C$717)*1,المنصرف!$G$3:$G$717)</f>
        <v>0</v>
      </c>
      <c r="U300" s="122">
        <f>SUMPRODUCT(($T$3=المنصرف!$E$3:$E$717)*1,('بيان العهد والتسويات'!$C300=المنصرف!$C$3:$C$717)*1,المنصرف!$J$3:$J$717)</f>
        <v>0</v>
      </c>
      <c r="V300" s="124">
        <f>SUMPRODUCT(($V$3=المنصرف!$E$3:$E$717)*1,('بيان العهد والتسويات'!$C300=المنصرف!$C$3:$C$717)*1,المنصرف!$G$3:$G$717)</f>
        <v>0</v>
      </c>
      <c r="W300" s="123">
        <f>SUMPRODUCT(($V$3=المنصرف!$E$3:$E$717)*1,('بيان العهد والتسويات'!$C300=المنصرف!$C$3:$C$717)*1,المنصرف!$J$3:$J$717)</f>
        <v>0</v>
      </c>
      <c r="X300" s="121">
        <f>SUMPRODUCT(($X$3=المنصرف!$E$3:$E$717)*1,('بيان العهد والتسويات'!$C300=المنصرف!$C$3:$C$717)*1,المنصرف!$G$3:$G$717)</f>
        <v>0</v>
      </c>
      <c r="Y300" s="122">
        <f>SUMPRODUCT(($X$3=المنصرف!$E$3:$E$717)*1,('بيان العهد والتسويات'!$C300=المنصرف!$C$3:$C$717)*1,المنصرف!$J$3:$J$717)</f>
        <v>0</v>
      </c>
      <c r="Z300" s="124">
        <f>SUMPRODUCT(($Z$3=المنصرف!$E$3:$E$717)*1,('بيان العهد والتسويات'!$C300=المنصرف!$C$3:$C$717)*1,المنصرف!$G$3:$G$717)</f>
        <v>0</v>
      </c>
      <c r="AA300" s="123">
        <f>SUMPRODUCT(($Z$3=المنصرف!$E$3:$E$717)*1,('بيان العهد والتسويات'!$C300=المنصرف!$C$3:$C$717)*1,المنصرف!$J$3:$J$717)</f>
        <v>0</v>
      </c>
      <c r="AB300" s="121">
        <f>SUMPRODUCT(($AB$3=المنصرف!$E$3:$E$717)*1,('بيان العهد والتسويات'!$C300=المنصرف!$C$3:$C$717)*1,المنصرف!$G$3:$G$717)</f>
        <v>0</v>
      </c>
      <c r="AC300" s="122">
        <f>SUMPRODUCT(($AB$3=المنصرف!$E$3:$E$717)*1,('بيان العهد والتسويات'!$C300=المنصرف!$C$3:$C$717)*1,المنصرف!$J$3:$J$717)</f>
        <v>0</v>
      </c>
      <c r="AD300" s="124">
        <f>SUMPRODUCT(($AD$3=المنصرف!$E$3:$E$717)*1,('بيان العهد والتسويات'!$C300=المنصرف!$C$3:$C$717)*1,المنصرف!$G$3:$G$717)</f>
        <v>0</v>
      </c>
      <c r="AE300" s="123">
        <f>SUMPRODUCT(($AD$3=المنصرف!$E$3:$E$717)*1,('بيان العهد والتسويات'!$C300=المنصرف!$C$3:$C$717)*1,المنصرف!$J$3:$J$717)</f>
        <v>0</v>
      </c>
      <c r="AF300" s="121">
        <f>SUMPRODUCT(($AF$3=المنصرف!$E$3:$E$717)*1,('بيان العهد والتسويات'!$C300=المنصرف!$C$3:$C$717)*1,المنصرف!$G$3:$G$717)</f>
        <v>0</v>
      </c>
      <c r="AG300" s="122">
        <f>SUMPRODUCT(($AF$3=المنصرف!$E$3:$E$717)*1,('بيان العهد والتسويات'!$C300=المنصرف!$C$3:$C$717)*1,المنصرف!$J$3:$J$717)</f>
        <v>0</v>
      </c>
      <c r="AH300" s="124">
        <f>SUMPRODUCT(($AH$3=المنصرف!$E$3:$E$717)*1,('بيان العهد والتسويات'!$C300=المنصرف!$C$3:$C$717)*1,المنصرف!$G$3:$G$717)</f>
        <v>0</v>
      </c>
      <c r="AI300" s="123">
        <f>SUMPRODUCT(($AH$3=المنصرف!$E$3:$E$717)*1,('بيان العهد والتسويات'!$C300=المنصرف!$C$3:$C$717)*1,المنصرف!$J$3:$J$717)</f>
        <v>0</v>
      </c>
      <c r="AJ300" s="145">
        <f>SUMPRODUCT((AJ$3=المنصرف!$E$3:$E$717)*1,('بيان العهد والتسويات'!$C300=المنصرف!$C$3:$C$717)*1,المنصرف!$G$3:$G$717)</f>
        <v>0</v>
      </c>
      <c r="AK300" s="145">
        <f>SUMPRODUCT((AJ$3=المنصرف!$E$3:$E$717)*1,('بيان العهد والتسويات'!$C300=المنصرف!$C$3:$C$717)*1,المنصرف!$J$3:$J$717)</f>
        <v>0</v>
      </c>
      <c r="AL300" s="161">
        <f>SUMPRODUCT((AL$3=المنصرف!$E$3:$E$717)*1,('بيان العهد والتسويات'!$C300=المنصرف!$C$3:$C$717)*1,المنصرف!$G$3:$G$717)</f>
        <v>0</v>
      </c>
      <c r="AM300" s="161">
        <f>SUMPRODUCT((AL$3=المنصرف!$E$3:$E$717)*1,('بيان العهد والتسويات'!$C300=المنصرف!$C$3:$C$717)*1,المنصرف!$J$3:$J$717)</f>
        <v>0</v>
      </c>
      <c r="AN300" s="160">
        <f>SUMPRODUCT((AN$3=المنصرف!$E$3:$E$717)*1,('بيان العهد والتسويات'!$C300=المنصرف!$C$3:$C$717)*1,المنصرف!$G$3:$G$717)</f>
        <v>0</v>
      </c>
      <c r="AO300" s="160">
        <f>SUMPRODUCT((AN$3=المنصرف!$E$3:$E$717)*1,('بيان العهد والتسويات'!$C300=المنصرف!$C$3:$C$717)*1,المنصرف!$J$3:$J$717)</f>
        <v>0</v>
      </c>
      <c r="AP300" s="160">
        <f>SUMPRODUCT((AP$3=المنصرف!$E$3:$E$717)*1,('بيان العهد والتسويات'!$C300=المنصرف!$C$3:$C$717)*1,المنصرف!$G$3:$G$717)</f>
        <v>0</v>
      </c>
      <c r="AQ300" s="160">
        <f>SUMPRODUCT((AP$3=المنصرف!$E$3:$E$717)*1,('بيان العهد والتسويات'!$C300=المنصرف!$C$3:$C$717)*1,المنصرف!$J$3:$J$717)</f>
        <v>0</v>
      </c>
      <c r="AR300" s="160">
        <f>SUMPRODUCT((AR$3=المنصرف!$E$3:$E$717)*1,('بيان العهد والتسويات'!$C300=المنصرف!$C$3:$C$717)*1,المنصرف!$G$3:$G$717)</f>
        <v>0</v>
      </c>
      <c r="AS300" s="160">
        <f>SUMPRODUCT((AR$3=المنصرف!$E$3:$E$717)*1,('بيان العهد والتسويات'!$C300=المنصرف!$C$3:$C$717)*1,المنصرف!$J$3:$J$717)</f>
        <v>0</v>
      </c>
      <c r="AT300" s="160">
        <f>SUMPRODUCT((AT$3=المنصرف!$E$3:$E$717)*1,('بيان العهد والتسويات'!$C300=المنصرف!$C$3:$C$717)*1,المنصرف!$G$3:$G$717)</f>
        <v>0</v>
      </c>
      <c r="AU300" s="160">
        <f>SUMPRODUCT((AT$3=المنصرف!$E$3:$E$717)*1,('بيان العهد والتسويات'!$C300=المنصرف!$C$3:$C$717)*1,المنصرف!$J$3:$J$717)</f>
        <v>0</v>
      </c>
      <c r="AV300" s="160">
        <f>SUMPRODUCT((AV$3=المنصرف!$E$3:$E$717)*1,('بيان العهد والتسويات'!$C300=المنصرف!$C$3:$C$717)*1,المنصرف!$G$3:$G$717)</f>
        <v>0</v>
      </c>
      <c r="AW300" s="160">
        <f>SUMPRODUCT((AV$3=المنصرف!$E$3:$E$717)*1,('بيان العهد والتسويات'!$C300=المنصرف!$C$3:$C$717)*1,المنصرف!$J$3:$J$717)</f>
        <v>0</v>
      </c>
      <c r="AX300" s="160">
        <f>SUMPRODUCT((AX$3=المنصرف!$E$3:$E$717)*1,('بيان العهد والتسويات'!$C300=المنصرف!$C$3:$C$717)*1,المنصرف!$G$3:$G$717)</f>
        <v>0</v>
      </c>
      <c r="AY300" s="160">
        <f>SUMPRODUCT((AX$3=المنصرف!$E$3:$E$717)*1,('بيان العهد والتسويات'!$C300=المنصرف!$C$3:$C$717)*1,المنصرف!$J$3:$J$717)</f>
        <v>0</v>
      </c>
      <c r="AZ300" s="160">
        <f>SUMPRODUCT((AZ$3=المنصرف!$E$3:$E$717)*1,('بيان العهد والتسويات'!$C300=المنصرف!$C$3:$C$717)*1,المنصرف!$G$3:$G$717)</f>
        <v>0</v>
      </c>
      <c r="BA300" s="160">
        <f>SUMPRODUCT((AZ$3=المنصرف!$E$3:$E$717)*1,('بيان العهد والتسويات'!$C300=المنصرف!$C$3:$C$717)*1,المنصرف!$J$3:$J$717)</f>
        <v>0</v>
      </c>
      <c r="BB300" s="160">
        <f>SUMPRODUCT((BB$3=المنصرف!$E$3:$E$717)*1,('بيان العهد والتسويات'!$C300=المنصرف!$C$3:$C$717)*1,المنصرف!$G$3:$G$717)</f>
        <v>0</v>
      </c>
      <c r="BC300" s="160">
        <f>SUMPRODUCT((BB$3=المنصرف!$E$3:$E$717)*1,('بيان العهد والتسويات'!$C300=المنصرف!$C$3:$C$717)*1,المنصرف!$J$3:$J$717)</f>
        <v>0</v>
      </c>
      <c r="BD300" s="160">
        <f>SUMPRODUCT((BD$3=المنصرف!$E$3:$E$717)*1,('بيان العهد والتسويات'!$C300=المنصرف!$C$3:$C$717)*1,المنصرف!$G$3:$G$717)</f>
        <v>0</v>
      </c>
      <c r="BE300" s="160">
        <f>SUMPRODUCT((BD$3=المنصرف!$E$3:$E$717)*1,('بيان العهد والتسويات'!$C300=المنصرف!$C$3:$C$717)*1,المنصرف!$J$3:$J$717)</f>
        <v>0</v>
      </c>
      <c r="BF300" s="160">
        <f>SUMPRODUCT((BF$3=المنصرف!$E$3:$E$717)*1,('بيان العهد والتسويات'!$C300=المنصرف!$C$3:$C$717)*1,المنصرف!$G$3:$G$717)</f>
        <v>0</v>
      </c>
      <c r="BG300" s="160">
        <f>SUMPRODUCT((BF$3=المنصرف!$E$3:$E$717)*1,('بيان العهد والتسويات'!$C300=المنصرف!$C$3:$C$717)*1,المنصرف!$J$3:$J$717)</f>
        <v>0</v>
      </c>
      <c r="BH300" s="160">
        <f>SUMPRODUCT((BH$3=المنصرف!$E$3:$E$717)*1,('بيان العهد والتسويات'!$C300=المنصرف!$C$3:$C$717)*1,المنصرف!$G$3:$G$717)</f>
        <v>0</v>
      </c>
      <c r="BI300" s="160">
        <f>SUMPRODUCT((BH$3=المنصرف!$E$3:$E$717)*1,('بيان العهد والتسويات'!$C300=المنصرف!$C$3:$C$717)*1,المنصرف!$J$3:$J$717)</f>
        <v>0</v>
      </c>
      <c r="BJ300" s="160">
        <f>SUMPRODUCT((BJ$3=المنصرف!$E$3:$E$717)*1,('بيان العهد والتسويات'!$C300=المنصرف!$C$3:$C$717)*1,المنصرف!$G$3:$G$717)</f>
        <v>0</v>
      </c>
      <c r="BK300" s="160">
        <f>SUMPRODUCT((BJ$3=المنصرف!$E$3:$E$717)*1,('بيان العهد والتسويات'!$C300=المنصرف!$C$3:$C$717)*1,المنصرف!$J$3:$J$717)</f>
        <v>0</v>
      </c>
      <c r="BL300" s="160">
        <f>SUMPRODUCT((BL$3=المنصرف!$E$3:$E$717)*1,('بيان العهد والتسويات'!$C300=المنصرف!$C$3:$C$717)*1,المنصرف!$G$3:$G$717)</f>
        <v>0</v>
      </c>
      <c r="BM300" s="160">
        <f>SUMPRODUCT((BL$3=المنصرف!$E$3:$E$717)*1,('بيان العهد والتسويات'!$C300=المنصرف!$C$3:$C$717)*1,المنصرف!$J$3:$J$717)</f>
        <v>0</v>
      </c>
      <c r="BN300" s="160">
        <f>SUMPRODUCT((BN$3=المنصرف!$E$3:$E$717)*1,('بيان العهد والتسويات'!$C300=المنصرف!$C$3:$C$717)*1,المنصرف!$G$3:$G$717)</f>
        <v>0</v>
      </c>
      <c r="BO300" s="160">
        <f>SUMPRODUCT((BN$3=المنصرف!$E$3:$E$717)*1,('بيان العهد والتسويات'!$C300=المنصرف!$C$3:$C$717)*1,المنصرف!$J$3:$J$717)</f>
        <v>0</v>
      </c>
      <c r="BP300" s="160">
        <f>SUMPRODUCT((BP$3=المنصرف!$E$3:$E$717)*1,('بيان العهد والتسويات'!$C300=المنصرف!$C$3:$C$717)*1,المنصرف!$G$3:$G$717)</f>
        <v>0</v>
      </c>
      <c r="BQ300" s="160">
        <f>SUMPRODUCT((BP$3=المنصرف!$E$3:$E$717)*1,('بيان العهد والتسويات'!$C300=المنصرف!$C$3:$C$717)*1,المنصرف!$J$3:$J$717)</f>
        <v>0</v>
      </c>
      <c r="BR300" s="160">
        <f>SUMPRODUCT((BR$3=المنصرف!$E$3:$E$717)*1,('بيان العهد والتسويات'!$C300=المنصرف!$C$3:$C$717)*1,المنصرف!$G$3:$G$717)</f>
        <v>0</v>
      </c>
      <c r="BS300" s="160">
        <f>SUMPRODUCT((BR$3=المنصرف!$E$3:$E$717)*1,('بيان العهد والتسويات'!$C300=المنصرف!$C$3:$C$717)*1,المنصرف!$J$3:$J$717)</f>
        <v>0</v>
      </c>
      <c r="BT300" s="160">
        <f>SUMPRODUCT((BT$3=المنصرف!$E$3:$E$717)*1,('بيان العهد والتسويات'!$C300=المنصرف!$C$3:$C$717)*1,المنصرف!$G$3:$G$717)</f>
        <v>0</v>
      </c>
      <c r="BU300" s="160">
        <f>SUMPRODUCT((BT$3=المنصرف!$E$3:$E$717)*1,('بيان العهد والتسويات'!$C300=المنصرف!$C$3:$C$717)*1,المنصرف!$J$3:$J$717)</f>
        <v>0</v>
      </c>
      <c r="BV300" s="160">
        <f>SUMPRODUCT((BV$3=المنصرف!$E$3:$E$717)*1,('بيان العهد والتسويات'!$C300=المنصرف!$C$3:$C$717)*1,المنصرف!$G$3:$G$717)</f>
        <v>0</v>
      </c>
      <c r="BW300" s="160">
        <f>SUMPRODUCT((BV$3=المنصرف!$E$3:$E$717)*1,('بيان العهد والتسويات'!$C300=المنصرف!$C$3:$C$717)*1,المنصرف!$J$3:$J$717)</f>
        <v>0</v>
      </c>
      <c r="BX300" s="160">
        <f>SUMPRODUCT((BX$3=المنصرف!$E$3:$E$717)*1,('بيان العهد والتسويات'!$C300=المنصرف!$C$3:$C$717)*1,المنصرف!$G$3:$G$717)</f>
        <v>0</v>
      </c>
      <c r="BY300" s="160">
        <f>SUMPRODUCT((BX$3=المنصرف!$E$3:$E$717)*1,('بيان العهد والتسويات'!$C300=المنصرف!$C$3:$C$717)*1,المنصرف!$J$3:$J$717)</f>
        <v>0</v>
      </c>
      <c r="BZ300" s="160">
        <f>SUMPRODUCT((BZ$3=المنصرف!$E$3:$E$717)*1,('بيان العهد والتسويات'!$C300=المنصرف!$C$3:$C$717)*1,المنصرف!$G$3:$G$717)</f>
        <v>0</v>
      </c>
      <c r="CA300" s="160">
        <f>SUMPRODUCT((BZ$3=المنصرف!$E$3:$E$717)*1,('بيان العهد والتسويات'!$C300=المنصرف!$C$3:$C$717)*1,المنصرف!$J$3:$J$717)</f>
        <v>0</v>
      </c>
      <c r="CB300" s="160">
        <f>SUMPRODUCT((CB$3=المنصرف!$E$3:$E$717)*1,('بيان العهد والتسويات'!$C300=المنصرف!$C$3:$C$717)*1,المنصرف!$G$3:$G$717)</f>
        <v>0</v>
      </c>
      <c r="CC300" s="160">
        <f>SUMPRODUCT((CB$3=المنصرف!$E$3:$E$717)*1,('بيان العهد والتسويات'!$C300=المنصرف!$C$3:$C$717)*1,المنصرف!$J$3:$J$717)</f>
        <v>0</v>
      </c>
      <c r="CD300" s="160">
        <f>SUMPRODUCT((CD$3=المنصرف!$E$3:$E$717)*1,('بيان العهد والتسويات'!$C300=المنصرف!$C$3:$C$717)*1,المنصرف!$G$3:$G$717)</f>
        <v>0</v>
      </c>
      <c r="CE300" s="160">
        <f>SUMPRODUCT((CD$3=المنصرف!$E$3:$E$717)*1,('بيان العهد والتسويات'!$C300=المنصرف!$C$3:$C$717)*1,المنصرف!$J$3:$J$717)</f>
        <v>0</v>
      </c>
      <c r="CF300" s="160">
        <f>SUMPRODUCT((CF$3=المنصرف!$E$3:$E$717)*1,('بيان العهد والتسويات'!$C300=المنصرف!$C$3:$C$717)*1,المنصرف!$G$3:$G$717)</f>
        <v>0</v>
      </c>
      <c r="CG300" s="160">
        <f>SUMPRODUCT((CF$3=المنصرف!$E$3:$E$717)*1,('بيان العهد والتسويات'!$C300=المنصرف!$C$3:$C$717)*1,المنصرف!$J$3:$J$717)</f>
        <v>0</v>
      </c>
      <c r="CH300" s="160">
        <f>SUMPRODUCT((CH$3=المنصرف!$E$3:$E$717)*1,('بيان العهد والتسويات'!$C300=المنصرف!$C$3:$C$717)*1,المنصرف!$G$3:$G$717)</f>
        <v>0</v>
      </c>
      <c r="CI300" s="160">
        <f>SUMPRODUCT((CH$3=المنصرف!$E$3:$E$717)*1,('بيان العهد والتسويات'!$C300=المنصرف!$C$3:$C$717)*1,المنصرف!$J$3:$J$717)</f>
        <v>0</v>
      </c>
      <c r="CJ300" s="160">
        <f>SUMPRODUCT((CJ$3=المنصرف!$E$3:$E$717)*1,('بيان العهد والتسويات'!$C300=المنصرف!$C$3:$C$717)*1,المنصرف!$G$3:$G$717)</f>
        <v>0</v>
      </c>
      <c r="CK300" s="160">
        <f>SUMPRODUCT((CJ$3=المنصرف!$E$3:$E$717)*1,('بيان العهد والتسويات'!$C300=المنصرف!$C$3:$C$717)*1,المنصرف!$J$3:$J$717)</f>
        <v>0</v>
      </c>
      <c r="CL300" s="160">
        <f>SUMPRODUCT((CL$3=المنصرف!$E$3:$E$717)*1,('بيان العهد والتسويات'!$C300=المنصرف!$C$3:$C$717)*1,المنصرف!$G$3:$G$717)</f>
        <v>0</v>
      </c>
      <c r="CM300" s="160">
        <f>SUMPRODUCT((CL$3=المنصرف!$E$3:$E$717)*1,('بيان العهد والتسويات'!$C300=المنصرف!$C$3:$C$717)*1,المنصرف!$J$3:$J$717)</f>
        <v>0</v>
      </c>
      <c r="CN300" s="160">
        <f>SUMPRODUCT((CN$3=المنصرف!$E$3:$E$717)*1,('بيان العهد والتسويات'!$C300=المنصرف!$C$3:$C$717)*1,المنصرف!$G$3:$G$717)</f>
        <v>0</v>
      </c>
      <c r="CO300" s="160">
        <f>SUMPRODUCT((CN$3=المنصرف!$E$3:$E$717)*1,('بيان العهد والتسويات'!$C300=المنصرف!$C$3:$C$717)*1,المنصرف!$J$3:$J$717)</f>
        <v>0</v>
      </c>
      <c r="CP300" s="160">
        <f>SUMPRODUCT((CP$3=المنصرف!$E$3:$E$717)*1,('بيان العهد والتسويات'!$C300=المنصرف!$C$3:$C$717)*1,المنصرف!$G$3:$G$717)</f>
        <v>0</v>
      </c>
      <c r="CQ300" s="160">
        <f>SUMPRODUCT((CP$3=المنصرف!$E$3:$E$717)*1,('بيان العهد والتسويات'!$C300=المنصرف!$C$3:$C$717)*1,المنصرف!$J$3:$J$717)</f>
        <v>0</v>
      </c>
      <c r="CR300" s="160">
        <f>SUMPRODUCT((CR$3=المنصرف!$E$3:$E$717)*1,('بيان العهد والتسويات'!$C300=المنصرف!$C$3:$C$717)*1,المنصرف!$G$3:$G$717)</f>
        <v>0</v>
      </c>
      <c r="CS300" s="160">
        <f>SUMPRODUCT((CR$3=المنصرف!$E$3:$E$717)*1,('بيان العهد والتسويات'!$C300=المنصرف!$C$3:$C$717)*1,المنصرف!$J$3:$J$717)</f>
        <v>0</v>
      </c>
      <c r="CT300" s="160">
        <f>SUMPRODUCT((CT$3=المنصرف!$E$3:$E$717)*1,('بيان العهد والتسويات'!$C300=المنصرف!$C$3:$C$717)*1,المنصرف!$G$3:$G$717)</f>
        <v>0</v>
      </c>
      <c r="CU300" s="160">
        <f>SUMPRODUCT((CT$3=المنصرف!$E$3:$E$717)*1,('بيان العهد والتسويات'!$C300=المنصرف!$C$3:$C$717)*1,المنصرف!$J$3:$J$717)</f>
        <v>0</v>
      </c>
      <c r="CV300" s="160">
        <f>SUMPRODUCT((CV$3=المنصرف!$E$3:$E$717)*1,('بيان العهد والتسويات'!$C300=المنصرف!$C$3:$C$717)*1,المنصرف!$G$3:$G$717)</f>
        <v>0</v>
      </c>
      <c r="CW300" s="160">
        <f>SUMPRODUCT((CV$3=المنصرف!$E$3:$E$717)*1,('بيان العهد والتسويات'!$C300=المنصرف!$C$3:$C$717)*1,المنصرف!$J$3:$J$717)</f>
        <v>0</v>
      </c>
      <c r="CX300" s="160">
        <f>SUMPRODUCT((CX$3=المنصرف!$E$3:$E$717)*1,('بيان العهد والتسويات'!$C300=المنصرف!$C$3:$C$717)*1,المنصرف!$G$3:$G$717)</f>
        <v>0</v>
      </c>
      <c r="CY300" s="160">
        <f>SUMPRODUCT((CX$3=المنصرف!$E$3:$E$717)*1,('بيان العهد والتسويات'!$C300=المنصرف!$C$3:$C$717)*1,المنصرف!$J$3:$J$717)</f>
        <v>0</v>
      </c>
      <c r="CZ300" s="160">
        <f>SUMPRODUCT((CZ$3=المنصرف!$E$3:$E$717)*1,('بيان العهد والتسويات'!$C300=المنصرف!$C$3:$C$717)*1,المنصرف!$G$3:$G$717)</f>
        <v>0</v>
      </c>
      <c r="DA300" s="160">
        <f>SUMPRODUCT((CZ$3=المنصرف!$E$3:$E$717)*1,('بيان العهد والتسويات'!$C300=المنصرف!$C$3:$C$717)*1,المنصرف!$J$3:$J$717)</f>
        <v>0</v>
      </c>
    </row>
    <row r="301" spans="3:105" ht="20.25" x14ac:dyDescent="0.15">
      <c r="C301" s="134">
        <v>46133</v>
      </c>
      <c r="D301" s="121">
        <f>SUMPRODUCT(($D$3=المنصرف!$E$3:$E$717)*1,('بيان العهد والتسويات'!$C301=المنصرف!$C$3:$C$717)*1,المنصرف!$G$3:$G$717)</f>
        <v>0</v>
      </c>
      <c r="E301" s="122">
        <f>SUMPRODUCT(($D$3=المنصرف!$E$3:$E$717)*1,('بيان العهد والتسويات'!$C301=المنصرف!$C$3:$C$717)*1,المنصرف!$J$3:$J$717)</f>
        <v>0</v>
      </c>
      <c r="F301" s="124">
        <f>SUMPRODUCT(($F$3=المنصرف!$E$3:$E$717)*1,('بيان العهد والتسويات'!$C301=المنصرف!$C$3:$C$717)*1,المنصرف!$G$3:$G$717)</f>
        <v>0</v>
      </c>
      <c r="G301" s="123">
        <f>SUMPRODUCT(($F$3=المنصرف!$E$3:$E$717)*1,('بيان العهد والتسويات'!$C301=المنصرف!$C$3:$C$717)*1,المنصرف!$J$3:$J$717)</f>
        <v>0</v>
      </c>
      <c r="H301" s="121">
        <f>SUMPRODUCT(($H$3=المنصرف!$E$3:$E$717)*1,('بيان العهد والتسويات'!$C301=المنصرف!$C$3:$C$717)*1,المنصرف!$G$3:$G$717)</f>
        <v>0</v>
      </c>
      <c r="I301" s="122">
        <f>SUMPRODUCT(($H$3=المنصرف!$E$3:$E$717)*1,('بيان العهد والتسويات'!$C301=المنصرف!$C$3:$C$717)*1,المنصرف!$J$3:$J$717)</f>
        <v>0</v>
      </c>
      <c r="J301" s="124">
        <f>SUMPRODUCT(($J$3=المنصرف!$E$3:$E$717)*1,('بيان العهد والتسويات'!$C301=المنصرف!$C$3:$C$717)*1,المنصرف!$G$3:$G$717)</f>
        <v>0</v>
      </c>
      <c r="K301" s="123">
        <f>SUMPRODUCT(($J$3=المنصرف!$E$3:$E$717)*1,('بيان العهد والتسويات'!$C301=المنصرف!$C$3:$C$717)*1,المنصرف!$J$3:$J$717)</f>
        <v>0</v>
      </c>
      <c r="L301" s="121">
        <f>SUMPRODUCT(($L$3=المنصرف!$E$3:$E$717)*1,('بيان العهد والتسويات'!$C301=المنصرف!$C$3:$C$717)*1,المنصرف!$G$3:$G$717)</f>
        <v>0</v>
      </c>
      <c r="M301" s="122">
        <f>SUMPRODUCT(($L$3=المنصرف!$E$3:$E$717)*1,('بيان العهد والتسويات'!$C301=المنصرف!$C$3:$C$717)*1,المنصرف!$J$3:$J$717)</f>
        <v>0</v>
      </c>
      <c r="N301" s="124">
        <f>SUMPRODUCT(($N$3=المنصرف!$E$3:$E$717)*1,('بيان العهد والتسويات'!$C301=المنصرف!$C$3:$C$717)*1,المنصرف!$G$3:$G$717)</f>
        <v>0</v>
      </c>
      <c r="O301" s="123">
        <f>SUMPRODUCT(($N$3=المنصرف!$E$3:$E$717)*1,('بيان العهد والتسويات'!$C301=المنصرف!$C$3:$C$717)*1,المنصرف!$J$3:$J$717)</f>
        <v>0</v>
      </c>
      <c r="P301" s="121">
        <f>SUMPRODUCT(($P$3=المنصرف!$E$3:$E$717)*1,('بيان العهد والتسويات'!$C301=المنصرف!$C$3:$C$717)*1,المنصرف!$G$3:$G$717)</f>
        <v>0</v>
      </c>
      <c r="Q301" s="122">
        <f>SUMPRODUCT(($P$3=المنصرف!$E$3:$E$717)*1,('بيان العهد والتسويات'!$C301=المنصرف!$C$3:$C$717)*1,المنصرف!$J$3:$J$717)</f>
        <v>0</v>
      </c>
      <c r="R301" s="124">
        <f>SUMPRODUCT(($R$3=المنصرف!$E$3:$E$717)*1,('بيان العهد والتسويات'!$C301=المنصرف!$C$3:$C$717)*1,المنصرف!$G$3:$G$717)</f>
        <v>0</v>
      </c>
      <c r="S301" s="123">
        <f>SUMPRODUCT(($R$3=المنصرف!$E$3:$E$717)*1,('بيان العهد والتسويات'!$C301=المنصرف!$C$3:$C$717)*1,المنصرف!$J$3:$J$717)</f>
        <v>0</v>
      </c>
      <c r="T301" s="121">
        <f>SUMPRODUCT(($T$3=المنصرف!$E$3:$E$717)*1,('بيان العهد والتسويات'!$C301=المنصرف!$C$3:$C$717)*1,المنصرف!$G$3:$G$717)</f>
        <v>0</v>
      </c>
      <c r="U301" s="122">
        <f>SUMPRODUCT(($T$3=المنصرف!$E$3:$E$717)*1,('بيان العهد والتسويات'!$C301=المنصرف!$C$3:$C$717)*1,المنصرف!$J$3:$J$717)</f>
        <v>0</v>
      </c>
      <c r="V301" s="124">
        <f>SUMPRODUCT(($V$3=المنصرف!$E$3:$E$717)*1,('بيان العهد والتسويات'!$C301=المنصرف!$C$3:$C$717)*1,المنصرف!$G$3:$G$717)</f>
        <v>0</v>
      </c>
      <c r="W301" s="123">
        <f>SUMPRODUCT(($V$3=المنصرف!$E$3:$E$717)*1,('بيان العهد والتسويات'!$C301=المنصرف!$C$3:$C$717)*1,المنصرف!$J$3:$J$717)</f>
        <v>0</v>
      </c>
      <c r="X301" s="121">
        <f>SUMPRODUCT(($X$3=المنصرف!$E$3:$E$717)*1,('بيان العهد والتسويات'!$C301=المنصرف!$C$3:$C$717)*1,المنصرف!$G$3:$G$717)</f>
        <v>0</v>
      </c>
      <c r="Y301" s="122">
        <f>SUMPRODUCT(($X$3=المنصرف!$E$3:$E$717)*1,('بيان العهد والتسويات'!$C301=المنصرف!$C$3:$C$717)*1,المنصرف!$J$3:$J$717)</f>
        <v>0</v>
      </c>
      <c r="Z301" s="124">
        <f>SUMPRODUCT(($Z$3=المنصرف!$E$3:$E$717)*1,('بيان العهد والتسويات'!$C301=المنصرف!$C$3:$C$717)*1,المنصرف!$G$3:$G$717)</f>
        <v>0</v>
      </c>
      <c r="AA301" s="123">
        <f>SUMPRODUCT(($Z$3=المنصرف!$E$3:$E$717)*1,('بيان العهد والتسويات'!$C301=المنصرف!$C$3:$C$717)*1,المنصرف!$J$3:$J$717)</f>
        <v>0</v>
      </c>
      <c r="AB301" s="121">
        <f>SUMPRODUCT(($AB$3=المنصرف!$E$3:$E$717)*1,('بيان العهد والتسويات'!$C301=المنصرف!$C$3:$C$717)*1,المنصرف!$G$3:$G$717)</f>
        <v>0</v>
      </c>
      <c r="AC301" s="122">
        <f>SUMPRODUCT(($AB$3=المنصرف!$E$3:$E$717)*1,('بيان العهد والتسويات'!$C301=المنصرف!$C$3:$C$717)*1,المنصرف!$J$3:$J$717)</f>
        <v>0</v>
      </c>
      <c r="AD301" s="124">
        <f>SUMPRODUCT(($AD$3=المنصرف!$E$3:$E$717)*1,('بيان العهد والتسويات'!$C301=المنصرف!$C$3:$C$717)*1,المنصرف!$G$3:$G$717)</f>
        <v>0</v>
      </c>
      <c r="AE301" s="123">
        <f>SUMPRODUCT(($AD$3=المنصرف!$E$3:$E$717)*1,('بيان العهد والتسويات'!$C301=المنصرف!$C$3:$C$717)*1,المنصرف!$J$3:$J$717)</f>
        <v>0</v>
      </c>
      <c r="AF301" s="121">
        <f>SUMPRODUCT(($AF$3=المنصرف!$E$3:$E$717)*1,('بيان العهد والتسويات'!$C301=المنصرف!$C$3:$C$717)*1,المنصرف!$G$3:$G$717)</f>
        <v>0</v>
      </c>
      <c r="AG301" s="122">
        <f>SUMPRODUCT(($AF$3=المنصرف!$E$3:$E$717)*1,('بيان العهد والتسويات'!$C301=المنصرف!$C$3:$C$717)*1,المنصرف!$J$3:$J$717)</f>
        <v>0</v>
      </c>
      <c r="AH301" s="124">
        <f>SUMPRODUCT(($AH$3=المنصرف!$E$3:$E$717)*1,('بيان العهد والتسويات'!$C301=المنصرف!$C$3:$C$717)*1,المنصرف!$G$3:$G$717)</f>
        <v>0</v>
      </c>
      <c r="AI301" s="123">
        <f>SUMPRODUCT(($AH$3=المنصرف!$E$3:$E$717)*1,('بيان العهد والتسويات'!$C301=المنصرف!$C$3:$C$717)*1,المنصرف!$J$3:$J$717)</f>
        <v>0</v>
      </c>
      <c r="AJ301" s="145">
        <f>SUMPRODUCT((AJ$3=المنصرف!$E$3:$E$717)*1,('بيان العهد والتسويات'!$C301=المنصرف!$C$3:$C$717)*1,المنصرف!$G$3:$G$717)</f>
        <v>0</v>
      </c>
      <c r="AK301" s="145">
        <f>SUMPRODUCT((AJ$3=المنصرف!$E$3:$E$717)*1,('بيان العهد والتسويات'!$C301=المنصرف!$C$3:$C$717)*1,المنصرف!$J$3:$J$717)</f>
        <v>0</v>
      </c>
      <c r="AL301" s="161">
        <f>SUMPRODUCT((AL$3=المنصرف!$E$3:$E$717)*1,('بيان العهد والتسويات'!$C301=المنصرف!$C$3:$C$717)*1,المنصرف!$G$3:$G$717)</f>
        <v>0</v>
      </c>
      <c r="AM301" s="161">
        <f>SUMPRODUCT((AL$3=المنصرف!$E$3:$E$717)*1,('بيان العهد والتسويات'!$C301=المنصرف!$C$3:$C$717)*1,المنصرف!$J$3:$J$717)</f>
        <v>0</v>
      </c>
      <c r="AN301" s="160">
        <f>SUMPRODUCT((AN$3=المنصرف!$E$3:$E$717)*1,('بيان العهد والتسويات'!$C301=المنصرف!$C$3:$C$717)*1,المنصرف!$G$3:$G$717)</f>
        <v>0</v>
      </c>
      <c r="AO301" s="160">
        <f>SUMPRODUCT((AN$3=المنصرف!$E$3:$E$717)*1,('بيان العهد والتسويات'!$C301=المنصرف!$C$3:$C$717)*1,المنصرف!$J$3:$J$717)</f>
        <v>0</v>
      </c>
      <c r="AP301" s="160">
        <f>SUMPRODUCT((AP$3=المنصرف!$E$3:$E$717)*1,('بيان العهد والتسويات'!$C301=المنصرف!$C$3:$C$717)*1,المنصرف!$G$3:$G$717)</f>
        <v>0</v>
      </c>
      <c r="AQ301" s="160">
        <f>SUMPRODUCT((AP$3=المنصرف!$E$3:$E$717)*1,('بيان العهد والتسويات'!$C301=المنصرف!$C$3:$C$717)*1,المنصرف!$J$3:$J$717)</f>
        <v>0</v>
      </c>
      <c r="AR301" s="160">
        <f>SUMPRODUCT((AR$3=المنصرف!$E$3:$E$717)*1,('بيان العهد والتسويات'!$C301=المنصرف!$C$3:$C$717)*1,المنصرف!$G$3:$G$717)</f>
        <v>0</v>
      </c>
      <c r="AS301" s="160">
        <f>SUMPRODUCT((AR$3=المنصرف!$E$3:$E$717)*1,('بيان العهد والتسويات'!$C301=المنصرف!$C$3:$C$717)*1,المنصرف!$J$3:$J$717)</f>
        <v>0</v>
      </c>
      <c r="AT301" s="160">
        <f>SUMPRODUCT((AT$3=المنصرف!$E$3:$E$717)*1,('بيان العهد والتسويات'!$C301=المنصرف!$C$3:$C$717)*1,المنصرف!$G$3:$G$717)</f>
        <v>0</v>
      </c>
      <c r="AU301" s="160">
        <f>SUMPRODUCT((AT$3=المنصرف!$E$3:$E$717)*1,('بيان العهد والتسويات'!$C301=المنصرف!$C$3:$C$717)*1,المنصرف!$J$3:$J$717)</f>
        <v>0</v>
      </c>
      <c r="AV301" s="160">
        <f>SUMPRODUCT((AV$3=المنصرف!$E$3:$E$717)*1,('بيان العهد والتسويات'!$C301=المنصرف!$C$3:$C$717)*1,المنصرف!$G$3:$G$717)</f>
        <v>0</v>
      </c>
      <c r="AW301" s="160">
        <f>SUMPRODUCT((AV$3=المنصرف!$E$3:$E$717)*1,('بيان العهد والتسويات'!$C301=المنصرف!$C$3:$C$717)*1,المنصرف!$J$3:$J$717)</f>
        <v>0</v>
      </c>
      <c r="AX301" s="160">
        <f>SUMPRODUCT((AX$3=المنصرف!$E$3:$E$717)*1,('بيان العهد والتسويات'!$C301=المنصرف!$C$3:$C$717)*1,المنصرف!$G$3:$G$717)</f>
        <v>0</v>
      </c>
      <c r="AY301" s="160">
        <f>SUMPRODUCT((AX$3=المنصرف!$E$3:$E$717)*1,('بيان العهد والتسويات'!$C301=المنصرف!$C$3:$C$717)*1,المنصرف!$J$3:$J$717)</f>
        <v>0</v>
      </c>
      <c r="AZ301" s="160">
        <f>SUMPRODUCT((AZ$3=المنصرف!$E$3:$E$717)*1,('بيان العهد والتسويات'!$C301=المنصرف!$C$3:$C$717)*1,المنصرف!$G$3:$G$717)</f>
        <v>0</v>
      </c>
      <c r="BA301" s="160">
        <f>SUMPRODUCT((AZ$3=المنصرف!$E$3:$E$717)*1,('بيان العهد والتسويات'!$C301=المنصرف!$C$3:$C$717)*1,المنصرف!$J$3:$J$717)</f>
        <v>0</v>
      </c>
      <c r="BB301" s="160">
        <f>SUMPRODUCT((BB$3=المنصرف!$E$3:$E$717)*1,('بيان العهد والتسويات'!$C301=المنصرف!$C$3:$C$717)*1,المنصرف!$G$3:$G$717)</f>
        <v>0</v>
      </c>
      <c r="BC301" s="160">
        <f>SUMPRODUCT((BB$3=المنصرف!$E$3:$E$717)*1,('بيان العهد والتسويات'!$C301=المنصرف!$C$3:$C$717)*1,المنصرف!$J$3:$J$717)</f>
        <v>0</v>
      </c>
      <c r="BD301" s="160">
        <f>SUMPRODUCT((BD$3=المنصرف!$E$3:$E$717)*1,('بيان العهد والتسويات'!$C301=المنصرف!$C$3:$C$717)*1,المنصرف!$G$3:$G$717)</f>
        <v>0</v>
      </c>
      <c r="BE301" s="160">
        <f>SUMPRODUCT((BD$3=المنصرف!$E$3:$E$717)*1,('بيان العهد والتسويات'!$C301=المنصرف!$C$3:$C$717)*1,المنصرف!$J$3:$J$717)</f>
        <v>0</v>
      </c>
      <c r="BF301" s="160">
        <f>SUMPRODUCT((BF$3=المنصرف!$E$3:$E$717)*1,('بيان العهد والتسويات'!$C301=المنصرف!$C$3:$C$717)*1,المنصرف!$G$3:$G$717)</f>
        <v>0</v>
      </c>
      <c r="BG301" s="160">
        <f>SUMPRODUCT((BF$3=المنصرف!$E$3:$E$717)*1,('بيان العهد والتسويات'!$C301=المنصرف!$C$3:$C$717)*1,المنصرف!$J$3:$J$717)</f>
        <v>0</v>
      </c>
      <c r="BH301" s="160">
        <f>SUMPRODUCT((BH$3=المنصرف!$E$3:$E$717)*1,('بيان العهد والتسويات'!$C301=المنصرف!$C$3:$C$717)*1,المنصرف!$G$3:$G$717)</f>
        <v>0</v>
      </c>
      <c r="BI301" s="160">
        <f>SUMPRODUCT((BH$3=المنصرف!$E$3:$E$717)*1,('بيان العهد والتسويات'!$C301=المنصرف!$C$3:$C$717)*1,المنصرف!$J$3:$J$717)</f>
        <v>0</v>
      </c>
      <c r="BJ301" s="160">
        <f>SUMPRODUCT((BJ$3=المنصرف!$E$3:$E$717)*1,('بيان العهد والتسويات'!$C301=المنصرف!$C$3:$C$717)*1,المنصرف!$G$3:$G$717)</f>
        <v>0</v>
      </c>
      <c r="BK301" s="160">
        <f>SUMPRODUCT((BJ$3=المنصرف!$E$3:$E$717)*1,('بيان العهد والتسويات'!$C301=المنصرف!$C$3:$C$717)*1,المنصرف!$J$3:$J$717)</f>
        <v>0</v>
      </c>
      <c r="BL301" s="160">
        <f>SUMPRODUCT((BL$3=المنصرف!$E$3:$E$717)*1,('بيان العهد والتسويات'!$C301=المنصرف!$C$3:$C$717)*1,المنصرف!$G$3:$G$717)</f>
        <v>0</v>
      </c>
      <c r="BM301" s="160">
        <f>SUMPRODUCT((BL$3=المنصرف!$E$3:$E$717)*1,('بيان العهد والتسويات'!$C301=المنصرف!$C$3:$C$717)*1,المنصرف!$J$3:$J$717)</f>
        <v>0</v>
      </c>
      <c r="BN301" s="160">
        <f>SUMPRODUCT((BN$3=المنصرف!$E$3:$E$717)*1,('بيان العهد والتسويات'!$C301=المنصرف!$C$3:$C$717)*1,المنصرف!$G$3:$G$717)</f>
        <v>0</v>
      </c>
      <c r="BO301" s="160">
        <f>SUMPRODUCT((BN$3=المنصرف!$E$3:$E$717)*1,('بيان العهد والتسويات'!$C301=المنصرف!$C$3:$C$717)*1,المنصرف!$J$3:$J$717)</f>
        <v>0</v>
      </c>
      <c r="BP301" s="160">
        <f>SUMPRODUCT((BP$3=المنصرف!$E$3:$E$717)*1,('بيان العهد والتسويات'!$C301=المنصرف!$C$3:$C$717)*1,المنصرف!$G$3:$G$717)</f>
        <v>0</v>
      </c>
      <c r="BQ301" s="160">
        <f>SUMPRODUCT((BP$3=المنصرف!$E$3:$E$717)*1,('بيان العهد والتسويات'!$C301=المنصرف!$C$3:$C$717)*1,المنصرف!$J$3:$J$717)</f>
        <v>0</v>
      </c>
      <c r="BR301" s="160">
        <f>SUMPRODUCT((BR$3=المنصرف!$E$3:$E$717)*1,('بيان العهد والتسويات'!$C301=المنصرف!$C$3:$C$717)*1,المنصرف!$G$3:$G$717)</f>
        <v>0</v>
      </c>
      <c r="BS301" s="160">
        <f>SUMPRODUCT((BR$3=المنصرف!$E$3:$E$717)*1,('بيان العهد والتسويات'!$C301=المنصرف!$C$3:$C$717)*1,المنصرف!$J$3:$J$717)</f>
        <v>0</v>
      </c>
      <c r="BT301" s="160">
        <f>SUMPRODUCT((BT$3=المنصرف!$E$3:$E$717)*1,('بيان العهد والتسويات'!$C301=المنصرف!$C$3:$C$717)*1,المنصرف!$G$3:$G$717)</f>
        <v>0</v>
      </c>
      <c r="BU301" s="160">
        <f>SUMPRODUCT((BT$3=المنصرف!$E$3:$E$717)*1,('بيان العهد والتسويات'!$C301=المنصرف!$C$3:$C$717)*1,المنصرف!$J$3:$J$717)</f>
        <v>0</v>
      </c>
      <c r="BV301" s="160">
        <f>SUMPRODUCT((BV$3=المنصرف!$E$3:$E$717)*1,('بيان العهد والتسويات'!$C301=المنصرف!$C$3:$C$717)*1,المنصرف!$G$3:$G$717)</f>
        <v>0</v>
      </c>
      <c r="BW301" s="160">
        <f>SUMPRODUCT((BV$3=المنصرف!$E$3:$E$717)*1,('بيان العهد والتسويات'!$C301=المنصرف!$C$3:$C$717)*1,المنصرف!$J$3:$J$717)</f>
        <v>0</v>
      </c>
      <c r="BX301" s="160">
        <f>SUMPRODUCT((BX$3=المنصرف!$E$3:$E$717)*1,('بيان العهد والتسويات'!$C301=المنصرف!$C$3:$C$717)*1,المنصرف!$G$3:$G$717)</f>
        <v>0</v>
      </c>
      <c r="BY301" s="160">
        <f>SUMPRODUCT((BX$3=المنصرف!$E$3:$E$717)*1,('بيان العهد والتسويات'!$C301=المنصرف!$C$3:$C$717)*1,المنصرف!$J$3:$J$717)</f>
        <v>0</v>
      </c>
      <c r="BZ301" s="160">
        <f>SUMPRODUCT((BZ$3=المنصرف!$E$3:$E$717)*1,('بيان العهد والتسويات'!$C301=المنصرف!$C$3:$C$717)*1,المنصرف!$G$3:$G$717)</f>
        <v>0</v>
      </c>
      <c r="CA301" s="160">
        <f>SUMPRODUCT((BZ$3=المنصرف!$E$3:$E$717)*1,('بيان العهد والتسويات'!$C301=المنصرف!$C$3:$C$717)*1,المنصرف!$J$3:$J$717)</f>
        <v>0</v>
      </c>
      <c r="CB301" s="160">
        <f>SUMPRODUCT((CB$3=المنصرف!$E$3:$E$717)*1,('بيان العهد والتسويات'!$C301=المنصرف!$C$3:$C$717)*1,المنصرف!$G$3:$G$717)</f>
        <v>0</v>
      </c>
      <c r="CC301" s="160">
        <f>SUMPRODUCT((CB$3=المنصرف!$E$3:$E$717)*1,('بيان العهد والتسويات'!$C301=المنصرف!$C$3:$C$717)*1,المنصرف!$J$3:$J$717)</f>
        <v>0</v>
      </c>
      <c r="CD301" s="160">
        <f>SUMPRODUCT((CD$3=المنصرف!$E$3:$E$717)*1,('بيان العهد والتسويات'!$C301=المنصرف!$C$3:$C$717)*1,المنصرف!$G$3:$G$717)</f>
        <v>0</v>
      </c>
      <c r="CE301" s="160">
        <f>SUMPRODUCT((CD$3=المنصرف!$E$3:$E$717)*1,('بيان العهد والتسويات'!$C301=المنصرف!$C$3:$C$717)*1,المنصرف!$J$3:$J$717)</f>
        <v>0</v>
      </c>
      <c r="CF301" s="160">
        <f>SUMPRODUCT((CF$3=المنصرف!$E$3:$E$717)*1,('بيان العهد والتسويات'!$C301=المنصرف!$C$3:$C$717)*1,المنصرف!$G$3:$G$717)</f>
        <v>0</v>
      </c>
      <c r="CG301" s="160">
        <f>SUMPRODUCT((CF$3=المنصرف!$E$3:$E$717)*1,('بيان العهد والتسويات'!$C301=المنصرف!$C$3:$C$717)*1,المنصرف!$J$3:$J$717)</f>
        <v>0</v>
      </c>
      <c r="CH301" s="160">
        <f>SUMPRODUCT((CH$3=المنصرف!$E$3:$E$717)*1,('بيان العهد والتسويات'!$C301=المنصرف!$C$3:$C$717)*1,المنصرف!$G$3:$G$717)</f>
        <v>0</v>
      </c>
      <c r="CI301" s="160">
        <f>SUMPRODUCT((CH$3=المنصرف!$E$3:$E$717)*1,('بيان العهد والتسويات'!$C301=المنصرف!$C$3:$C$717)*1,المنصرف!$J$3:$J$717)</f>
        <v>0</v>
      </c>
      <c r="CJ301" s="160">
        <f>SUMPRODUCT((CJ$3=المنصرف!$E$3:$E$717)*1,('بيان العهد والتسويات'!$C301=المنصرف!$C$3:$C$717)*1,المنصرف!$G$3:$G$717)</f>
        <v>0</v>
      </c>
      <c r="CK301" s="160">
        <f>SUMPRODUCT((CJ$3=المنصرف!$E$3:$E$717)*1,('بيان العهد والتسويات'!$C301=المنصرف!$C$3:$C$717)*1,المنصرف!$J$3:$J$717)</f>
        <v>0</v>
      </c>
      <c r="CL301" s="160">
        <f>SUMPRODUCT((CL$3=المنصرف!$E$3:$E$717)*1,('بيان العهد والتسويات'!$C301=المنصرف!$C$3:$C$717)*1,المنصرف!$G$3:$G$717)</f>
        <v>0</v>
      </c>
      <c r="CM301" s="160">
        <f>SUMPRODUCT((CL$3=المنصرف!$E$3:$E$717)*1,('بيان العهد والتسويات'!$C301=المنصرف!$C$3:$C$717)*1,المنصرف!$J$3:$J$717)</f>
        <v>0</v>
      </c>
      <c r="CN301" s="160">
        <f>SUMPRODUCT((CN$3=المنصرف!$E$3:$E$717)*1,('بيان العهد والتسويات'!$C301=المنصرف!$C$3:$C$717)*1,المنصرف!$G$3:$G$717)</f>
        <v>0</v>
      </c>
      <c r="CO301" s="160">
        <f>SUMPRODUCT((CN$3=المنصرف!$E$3:$E$717)*1,('بيان العهد والتسويات'!$C301=المنصرف!$C$3:$C$717)*1,المنصرف!$J$3:$J$717)</f>
        <v>0</v>
      </c>
      <c r="CP301" s="160">
        <f>SUMPRODUCT((CP$3=المنصرف!$E$3:$E$717)*1,('بيان العهد والتسويات'!$C301=المنصرف!$C$3:$C$717)*1,المنصرف!$G$3:$G$717)</f>
        <v>0</v>
      </c>
      <c r="CQ301" s="160">
        <f>SUMPRODUCT((CP$3=المنصرف!$E$3:$E$717)*1,('بيان العهد والتسويات'!$C301=المنصرف!$C$3:$C$717)*1,المنصرف!$J$3:$J$717)</f>
        <v>0</v>
      </c>
      <c r="CR301" s="160">
        <f>SUMPRODUCT((CR$3=المنصرف!$E$3:$E$717)*1,('بيان العهد والتسويات'!$C301=المنصرف!$C$3:$C$717)*1,المنصرف!$G$3:$G$717)</f>
        <v>0</v>
      </c>
      <c r="CS301" s="160">
        <f>SUMPRODUCT((CR$3=المنصرف!$E$3:$E$717)*1,('بيان العهد والتسويات'!$C301=المنصرف!$C$3:$C$717)*1,المنصرف!$J$3:$J$717)</f>
        <v>0</v>
      </c>
      <c r="CT301" s="160">
        <f>SUMPRODUCT((CT$3=المنصرف!$E$3:$E$717)*1,('بيان العهد والتسويات'!$C301=المنصرف!$C$3:$C$717)*1,المنصرف!$G$3:$G$717)</f>
        <v>0</v>
      </c>
      <c r="CU301" s="160">
        <f>SUMPRODUCT((CT$3=المنصرف!$E$3:$E$717)*1,('بيان العهد والتسويات'!$C301=المنصرف!$C$3:$C$717)*1,المنصرف!$J$3:$J$717)</f>
        <v>0</v>
      </c>
      <c r="CV301" s="160">
        <f>SUMPRODUCT((CV$3=المنصرف!$E$3:$E$717)*1,('بيان العهد والتسويات'!$C301=المنصرف!$C$3:$C$717)*1,المنصرف!$G$3:$G$717)</f>
        <v>0</v>
      </c>
      <c r="CW301" s="160">
        <f>SUMPRODUCT((CV$3=المنصرف!$E$3:$E$717)*1,('بيان العهد والتسويات'!$C301=المنصرف!$C$3:$C$717)*1,المنصرف!$J$3:$J$717)</f>
        <v>0</v>
      </c>
      <c r="CX301" s="160">
        <f>SUMPRODUCT((CX$3=المنصرف!$E$3:$E$717)*1,('بيان العهد والتسويات'!$C301=المنصرف!$C$3:$C$717)*1,المنصرف!$G$3:$G$717)</f>
        <v>0</v>
      </c>
      <c r="CY301" s="160">
        <f>SUMPRODUCT((CX$3=المنصرف!$E$3:$E$717)*1,('بيان العهد والتسويات'!$C301=المنصرف!$C$3:$C$717)*1,المنصرف!$J$3:$J$717)</f>
        <v>0</v>
      </c>
      <c r="CZ301" s="160">
        <f>SUMPRODUCT((CZ$3=المنصرف!$E$3:$E$717)*1,('بيان العهد والتسويات'!$C301=المنصرف!$C$3:$C$717)*1,المنصرف!$G$3:$G$717)</f>
        <v>0</v>
      </c>
      <c r="DA301" s="160">
        <f>SUMPRODUCT((CZ$3=المنصرف!$E$3:$E$717)*1,('بيان العهد والتسويات'!$C301=المنصرف!$C$3:$C$717)*1,المنصرف!$J$3:$J$717)</f>
        <v>0</v>
      </c>
    </row>
    <row r="302" spans="3:105" ht="20.25" x14ac:dyDescent="0.15">
      <c r="C302" s="134">
        <v>46134</v>
      </c>
      <c r="D302" s="121">
        <f>SUMPRODUCT(($D$3=المنصرف!$E$3:$E$717)*1,('بيان العهد والتسويات'!$C302=المنصرف!$C$3:$C$717)*1,المنصرف!$G$3:$G$717)</f>
        <v>0</v>
      </c>
      <c r="E302" s="122">
        <f>SUMPRODUCT(($D$3=المنصرف!$E$3:$E$717)*1,('بيان العهد والتسويات'!$C302=المنصرف!$C$3:$C$717)*1,المنصرف!$J$3:$J$717)</f>
        <v>0</v>
      </c>
      <c r="F302" s="124">
        <f>SUMPRODUCT(($F$3=المنصرف!$E$3:$E$717)*1,('بيان العهد والتسويات'!$C302=المنصرف!$C$3:$C$717)*1,المنصرف!$G$3:$G$717)</f>
        <v>0</v>
      </c>
      <c r="G302" s="123">
        <f>SUMPRODUCT(($F$3=المنصرف!$E$3:$E$717)*1,('بيان العهد والتسويات'!$C302=المنصرف!$C$3:$C$717)*1,المنصرف!$J$3:$J$717)</f>
        <v>0</v>
      </c>
      <c r="H302" s="121">
        <f>SUMPRODUCT(($H$3=المنصرف!$E$3:$E$717)*1,('بيان العهد والتسويات'!$C302=المنصرف!$C$3:$C$717)*1,المنصرف!$G$3:$G$717)</f>
        <v>0</v>
      </c>
      <c r="I302" s="122">
        <f>SUMPRODUCT(($H$3=المنصرف!$E$3:$E$717)*1,('بيان العهد والتسويات'!$C302=المنصرف!$C$3:$C$717)*1,المنصرف!$J$3:$J$717)</f>
        <v>0</v>
      </c>
      <c r="J302" s="124">
        <f>SUMPRODUCT(($J$3=المنصرف!$E$3:$E$717)*1,('بيان العهد والتسويات'!$C302=المنصرف!$C$3:$C$717)*1,المنصرف!$G$3:$G$717)</f>
        <v>0</v>
      </c>
      <c r="K302" s="123">
        <f>SUMPRODUCT(($J$3=المنصرف!$E$3:$E$717)*1,('بيان العهد والتسويات'!$C302=المنصرف!$C$3:$C$717)*1,المنصرف!$J$3:$J$717)</f>
        <v>0</v>
      </c>
      <c r="L302" s="121">
        <f>SUMPRODUCT(($L$3=المنصرف!$E$3:$E$717)*1,('بيان العهد والتسويات'!$C302=المنصرف!$C$3:$C$717)*1,المنصرف!$G$3:$G$717)</f>
        <v>0</v>
      </c>
      <c r="M302" s="122">
        <f>SUMPRODUCT(($L$3=المنصرف!$E$3:$E$717)*1,('بيان العهد والتسويات'!$C302=المنصرف!$C$3:$C$717)*1,المنصرف!$J$3:$J$717)</f>
        <v>0</v>
      </c>
      <c r="N302" s="124">
        <f>SUMPRODUCT(($N$3=المنصرف!$E$3:$E$717)*1,('بيان العهد والتسويات'!$C302=المنصرف!$C$3:$C$717)*1,المنصرف!$G$3:$G$717)</f>
        <v>0</v>
      </c>
      <c r="O302" s="123">
        <f>SUMPRODUCT(($N$3=المنصرف!$E$3:$E$717)*1,('بيان العهد والتسويات'!$C302=المنصرف!$C$3:$C$717)*1,المنصرف!$J$3:$J$717)</f>
        <v>0</v>
      </c>
      <c r="P302" s="121">
        <f>SUMPRODUCT(($P$3=المنصرف!$E$3:$E$717)*1,('بيان العهد والتسويات'!$C302=المنصرف!$C$3:$C$717)*1,المنصرف!$G$3:$G$717)</f>
        <v>0</v>
      </c>
      <c r="Q302" s="122">
        <f>SUMPRODUCT(($P$3=المنصرف!$E$3:$E$717)*1,('بيان العهد والتسويات'!$C302=المنصرف!$C$3:$C$717)*1,المنصرف!$J$3:$J$717)</f>
        <v>0</v>
      </c>
      <c r="R302" s="124">
        <f>SUMPRODUCT(($R$3=المنصرف!$E$3:$E$717)*1,('بيان العهد والتسويات'!$C302=المنصرف!$C$3:$C$717)*1,المنصرف!$G$3:$G$717)</f>
        <v>0</v>
      </c>
      <c r="S302" s="123">
        <f>SUMPRODUCT(($R$3=المنصرف!$E$3:$E$717)*1,('بيان العهد والتسويات'!$C302=المنصرف!$C$3:$C$717)*1,المنصرف!$J$3:$J$717)</f>
        <v>0</v>
      </c>
      <c r="T302" s="121">
        <f>SUMPRODUCT(($T$3=المنصرف!$E$3:$E$717)*1,('بيان العهد والتسويات'!$C302=المنصرف!$C$3:$C$717)*1,المنصرف!$G$3:$G$717)</f>
        <v>0</v>
      </c>
      <c r="U302" s="122">
        <f>SUMPRODUCT(($T$3=المنصرف!$E$3:$E$717)*1,('بيان العهد والتسويات'!$C302=المنصرف!$C$3:$C$717)*1,المنصرف!$J$3:$J$717)</f>
        <v>0</v>
      </c>
      <c r="V302" s="124">
        <f>SUMPRODUCT(($V$3=المنصرف!$E$3:$E$717)*1,('بيان العهد والتسويات'!$C302=المنصرف!$C$3:$C$717)*1,المنصرف!$G$3:$G$717)</f>
        <v>0</v>
      </c>
      <c r="W302" s="123">
        <f>SUMPRODUCT(($V$3=المنصرف!$E$3:$E$717)*1,('بيان العهد والتسويات'!$C302=المنصرف!$C$3:$C$717)*1,المنصرف!$J$3:$J$717)</f>
        <v>0</v>
      </c>
      <c r="X302" s="121">
        <f>SUMPRODUCT(($X$3=المنصرف!$E$3:$E$717)*1,('بيان العهد والتسويات'!$C302=المنصرف!$C$3:$C$717)*1,المنصرف!$G$3:$G$717)</f>
        <v>0</v>
      </c>
      <c r="Y302" s="122">
        <f>SUMPRODUCT(($X$3=المنصرف!$E$3:$E$717)*1,('بيان العهد والتسويات'!$C302=المنصرف!$C$3:$C$717)*1,المنصرف!$J$3:$J$717)</f>
        <v>0</v>
      </c>
      <c r="Z302" s="124">
        <f>SUMPRODUCT(($Z$3=المنصرف!$E$3:$E$717)*1,('بيان العهد والتسويات'!$C302=المنصرف!$C$3:$C$717)*1,المنصرف!$G$3:$G$717)</f>
        <v>0</v>
      </c>
      <c r="AA302" s="123">
        <f>SUMPRODUCT(($Z$3=المنصرف!$E$3:$E$717)*1,('بيان العهد والتسويات'!$C302=المنصرف!$C$3:$C$717)*1,المنصرف!$J$3:$J$717)</f>
        <v>0</v>
      </c>
      <c r="AB302" s="121">
        <f>SUMPRODUCT(($AB$3=المنصرف!$E$3:$E$717)*1,('بيان العهد والتسويات'!$C302=المنصرف!$C$3:$C$717)*1,المنصرف!$G$3:$G$717)</f>
        <v>0</v>
      </c>
      <c r="AC302" s="122">
        <f>SUMPRODUCT(($AB$3=المنصرف!$E$3:$E$717)*1,('بيان العهد والتسويات'!$C302=المنصرف!$C$3:$C$717)*1,المنصرف!$J$3:$J$717)</f>
        <v>0</v>
      </c>
      <c r="AD302" s="124">
        <f>SUMPRODUCT(($AD$3=المنصرف!$E$3:$E$717)*1,('بيان العهد والتسويات'!$C302=المنصرف!$C$3:$C$717)*1,المنصرف!$G$3:$G$717)</f>
        <v>0</v>
      </c>
      <c r="AE302" s="123">
        <f>SUMPRODUCT(($AD$3=المنصرف!$E$3:$E$717)*1,('بيان العهد والتسويات'!$C302=المنصرف!$C$3:$C$717)*1,المنصرف!$J$3:$J$717)</f>
        <v>0</v>
      </c>
      <c r="AF302" s="121">
        <f>SUMPRODUCT(($AF$3=المنصرف!$E$3:$E$717)*1,('بيان العهد والتسويات'!$C302=المنصرف!$C$3:$C$717)*1,المنصرف!$G$3:$G$717)</f>
        <v>0</v>
      </c>
      <c r="AG302" s="122">
        <f>SUMPRODUCT(($AF$3=المنصرف!$E$3:$E$717)*1,('بيان العهد والتسويات'!$C302=المنصرف!$C$3:$C$717)*1,المنصرف!$J$3:$J$717)</f>
        <v>0</v>
      </c>
      <c r="AH302" s="124">
        <f>SUMPRODUCT(($AH$3=المنصرف!$E$3:$E$717)*1,('بيان العهد والتسويات'!$C302=المنصرف!$C$3:$C$717)*1,المنصرف!$G$3:$G$717)</f>
        <v>0</v>
      </c>
      <c r="AI302" s="123">
        <f>SUMPRODUCT(($AH$3=المنصرف!$E$3:$E$717)*1,('بيان العهد والتسويات'!$C302=المنصرف!$C$3:$C$717)*1,المنصرف!$J$3:$J$717)</f>
        <v>0</v>
      </c>
      <c r="AJ302" s="145">
        <f>SUMPRODUCT((AJ$3=المنصرف!$E$3:$E$717)*1,('بيان العهد والتسويات'!$C302=المنصرف!$C$3:$C$717)*1,المنصرف!$G$3:$G$717)</f>
        <v>0</v>
      </c>
      <c r="AK302" s="145">
        <f>SUMPRODUCT((AJ$3=المنصرف!$E$3:$E$717)*1,('بيان العهد والتسويات'!$C302=المنصرف!$C$3:$C$717)*1,المنصرف!$J$3:$J$717)</f>
        <v>0</v>
      </c>
      <c r="AL302" s="161">
        <f>SUMPRODUCT((AL$3=المنصرف!$E$3:$E$717)*1,('بيان العهد والتسويات'!$C302=المنصرف!$C$3:$C$717)*1,المنصرف!$G$3:$G$717)</f>
        <v>0</v>
      </c>
      <c r="AM302" s="161">
        <f>SUMPRODUCT((AL$3=المنصرف!$E$3:$E$717)*1,('بيان العهد والتسويات'!$C302=المنصرف!$C$3:$C$717)*1,المنصرف!$J$3:$J$717)</f>
        <v>0</v>
      </c>
      <c r="AN302" s="160">
        <f>SUMPRODUCT((AN$3=المنصرف!$E$3:$E$717)*1,('بيان العهد والتسويات'!$C302=المنصرف!$C$3:$C$717)*1,المنصرف!$G$3:$G$717)</f>
        <v>0</v>
      </c>
      <c r="AO302" s="160">
        <f>SUMPRODUCT((AN$3=المنصرف!$E$3:$E$717)*1,('بيان العهد والتسويات'!$C302=المنصرف!$C$3:$C$717)*1,المنصرف!$J$3:$J$717)</f>
        <v>0</v>
      </c>
      <c r="AP302" s="160">
        <f>SUMPRODUCT((AP$3=المنصرف!$E$3:$E$717)*1,('بيان العهد والتسويات'!$C302=المنصرف!$C$3:$C$717)*1,المنصرف!$G$3:$G$717)</f>
        <v>0</v>
      </c>
      <c r="AQ302" s="160">
        <f>SUMPRODUCT((AP$3=المنصرف!$E$3:$E$717)*1,('بيان العهد والتسويات'!$C302=المنصرف!$C$3:$C$717)*1,المنصرف!$J$3:$J$717)</f>
        <v>0</v>
      </c>
      <c r="AR302" s="160">
        <f>SUMPRODUCT((AR$3=المنصرف!$E$3:$E$717)*1,('بيان العهد والتسويات'!$C302=المنصرف!$C$3:$C$717)*1,المنصرف!$G$3:$G$717)</f>
        <v>0</v>
      </c>
      <c r="AS302" s="160">
        <f>SUMPRODUCT((AR$3=المنصرف!$E$3:$E$717)*1,('بيان العهد والتسويات'!$C302=المنصرف!$C$3:$C$717)*1,المنصرف!$J$3:$J$717)</f>
        <v>0</v>
      </c>
      <c r="AT302" s="160">
        <f>SUMPRODUCT((AT$3=المنصرف!$E$3:$E$717)*1,('بيان العهد والتسويات'!$C302=المنصرف!$C$3:$C$717)*1,المنصرف!$G$3:$G$717)</f>
        <v>0</v>
      </c>
      <c r="AU302" s="160">
        <f>SUMPRODUCT((AT$3=المنصرف!$E$3:$E$717)*1,('بيان العهد والتسويات'!$C302=المنصرف!$C$3:$C$717)*1,المنصرف!$J$3:$J$717)</f>
        <v>0</v>
      </c>
      <c r="AV302" s="160">
        <f>SUMPRODUCT((AV$3=المنصرف!$E$3:$E$717)*1,('بيان العهد والتسويات'!$C302=المنصرف!$C$3:$C$717)*1,المنصرف!$G$3:$G$717)</f>
        <v>0</v>
      </c>
      <c r="AW302" s="160">
        <f>SUMPRODUCT((AV$3=المنصرف!$E$3:$E$717)*1,('بيان العهد والتسويات'!$C302=المنصرف!$C$3:$C$717)*1,المنصرف!$J$3:$J$717)</f>
        <v>0</v>
      </c>
      <c r="AX302" s="160">
        <f>SUMPRODUCT((AX$3=المنصرف!$E$3:$E$717)*1,('بيان العهد والتسويات'!$C302=المنصرف!$C$3:$C$717)*1,المنصرف!$G$3:$G$717)</f>
        <v>0</v>
      </c>
      <c r="AY302" s="160">
        <f>SUMPRODUCT((AX$3=المنصرف!$E$3:$E$717)*1,('بيان العهد والتسويات'!$C302=المنصرف!$C$3:$C$717)*1,المنصرف!$J$3:$J$717)</f>
        <v>0</v>
      </c>
      <c r="AZ302" s="160">
        <f>SUMPRODUCT((AZ$3=المنصرف!$E$3:$E$717)*1,('بيان العهد والتسويات'!$C302=المنصرف!$C$3:$C$717)*1,المنصرف!$G$3:$G$717)</f>
        <v>0</v>
      </c>
      <c r="BA302" s="160">
        <f>SUMPRODUCT((AZ$3=المنصرف!$E$3:$E$717)*1,('بيان العهد والتسويات'!$C302=المنصرف!$C$3:$C$717)*1,المنصرف!$J$3:$J$717)</f>
        <v>0</v>
      </c>
      <c r="BB302" s="160">
        <f>SUMPRODUCT((BB$3=المنصرف!$E$3:$E$717)*1,('بيان العهد والتسويات'!$C302=المنصرف!$C$3:$C$717)*1,المنصرف!$G$3:$G$717)</f>
        <v>0</v>
      </c>
      <c r="BC302" s="160">
        <f>SUMPRODUCT((BB$3=المنصرف!$E$3:$E$717)*1,('بيان العهد والتسويات'!$C302=المنصرف!$C$3:$C$717)*1,المنصرف!$J$3:$J$717)</f>
        <v>0</v>
      </c>
      <c r="BD302" s="160">
        <f>SUMPRODUCT((BD$3=المنصرف!$E$3:$E$717)*1,('بيان العهد والتسويات'!$C302=المنصرف!$C$3:$C$717)*1,المنصرف!$G$3:$G$717)</f>
        <v>0</v>
      </c>
      <c r="BE302" s="160">
        <f>SUMPRODUCT((BD$3=المنصرف!$E$3:$E$717)*1,('بيان العهد والتسويات'!$C302=المنصرف!$C$3:$C$717)*1,المنصرف!$J$3:$J$717)</f>
        <v>0</v>
      </c>
      <c r="BF302" s="160">
        <f>SUMPRODUCT((BF$3=المنصرف!$E$3:$E$717)*1,('بيان العهد والتسويات'!$C302=المنصرف!$C$3:$C$717)*1,المنصرف!$G$3:$G$717)</f>
        <v>0</v>
      </c>
      <c r="BG302" s="160">
        <f>SUMPRODUCT((BF$3=المنصرف!$E$3:$E$717)*1,('بيان العهد والتسويات'!$C302=المنصرف!$C$3:$C$717)*1,المنصرف!$J$3:$J$717)</f>
        <v>0</v>
      </c>
      <c r="BH302" s="160">
        <f>SUMPRODUCT((BH$3=المنصرف!$E$3:$E$717)*1,('بيان العهد والتسويات'!$C302=المنصرف!$C$3:$C$717)*1,المنصرف!$G$3:$G$717)</f>
        <v>0</v>
      </c>
      <c r="BI302" s="160">
        <f>SUMPRODUCT((BH$3=المنصرف!$E$3:$E$717)*1,('بيان العهد والتسويات'!$C302=المنصرف!$C$3:$C$717)*1,المنصرف!$J$3:$J$717)</f>
        <v>0</v>
      </c>
      <c r="BJ302" s="160">
        <f>SUMPRODUCT((BJ$3=المنصرف!$E$3:$E$717)*1,('بيان العهد والتسويات'!$C302=المنصرف!$C$3:$C$717)*1,المنصرف!$G$3:$G$717)</f>
        <v>0</v>
      </c>
      <c r="BK302" s="160">
        <f>SUMPRODUCT((BJ$3=المنصرف!$E$3:$E$717)*1,('بيان العهد والتسويات'!$C302=المنصرف!$C$3:$C$717)*1,المنصرف!$J$3:$J$717)</f>
        <v>0</v>
      </c>
      <c r="BL302" s="160">
        <f>SUMPRODUCT((BL$3=المنصرف!$E$3:$E$717)*1,('بيان العهد والتسويات'!$C302=المنصرف!$C$3:$C$717)*1,المنصرف!$G$3:$G$717)</f>
        <v>0</v>
      </c>
      <c r="BM302" s="160">
        <f>SUMPRODUCT((BL$3=المنصرف!$E$3:$E$717)*1,('بيان العهد والتسويات'!$C302=المنصرف!$C$3:$C$717)*1,المنصرف!$J$3:$J$717)</f>
        <v>0</v>
      </c>
      <c r="BN302" s="160">
        <f>SUMPRODUCT((BN$3=المنصرف!$E$3:$E$717)*1,('بيان العهد والتسويات'!$C302=المنصرف!$C$3:$C$717)*1,المنصرف!$G$3:$G$717)</f>
        <v>0</v>
      </c>
      <c r="BO302" s="160">
        <f>SUMPRODUCT((BN$3=المنصرف!$E$3:$E$717)*1,('بيان العهد والتسويات'!$C302=المنصرف!$C$3:$C$717)*1,المنصرف!$J$3:$J$717)</f>
        <v>0</v>
      </c>
      <c r="BP302" s="160">
        <f>SUMPRODUCT((BP$3=المنصرف!$E$3:$E$717)*1,('بيان العهد والتسويات'!$C302=المنصرف!$C$3:$C$717)*1,المنصرف!$G$3:$G$717)</f>
        <v>0</v>
      </c>
      <c r="BQ302" s="160">
        <f>SUMPRODUCT((BP$3=المنصرف!$E$3:$E$717)*1,('بيان العهد والتسويات'!$C302=المنصرف!$C$3:$C$717)*1,المنصرف!$J$3:$J$717)</f>
        <v>0</v>
      </c>
      <c r="BR302" s="160">
        <f>SUMPRODUCT((BR$3=المنصرف!$E$3:$E$717)*1,('بيان العهد والتسويات'!$C302=المنصرف!$C$3:$C$717)*1,المنصرف!$G$3:$G$717)</f>
        <v>0</v>
      </c>
      <c r="BS302" s="160">
        <f>SUMPRODUCT((BR$3=المنصرف!$E$3:$E$717)*1,('بيان العهد والتسويات'!$C302=المنصرف!$C$3:$C$717)*1,المنصرف!$J$3:$J$717)</f>
        <v>0</v>
      </c>
      <c r="BT302" s="160">
        <f>SUMPRODUCT((BT$3=المنصرف!$E$3:$E$717)*1,('بيان العهد والتسويات'!$C302=المنصرف!$C$3:$C$717)*1,المنصرف!$G$3:$G$717)</f>
        <v>0</v>
      </c>
      <c r="BU302" s="160">
        <f>SUMPRODUCT((BT$3=المنصرف!$E$3:$E$717)*1,('بيان العهد والتسويات'!$C302=المنصرف!$C$3:$C$717)*1,المنصرف!$J$3:$J$717)</f>
        <v>0</v>
      </c>
      <c r="BV302" s="160">
        <f>SUMPRODUCT((BV$3=المنصرف!$E$3:$E$717)*1,('بيان العهد والتسويات'!$C302=المنصرف!$C$3:$C$717)*1,المنصرف!$G$3:$G$717)</f>
        <v>0</v>
      </c>
      <c r="BW302" s="160">
        <f>SUMPRODUCT((BV$3=المنصرف!$E$3:$E$717)*1,('بيان العهد والتسويات'!$C302=المنصرف!$C$3:$C$717)*1,المنصرف!$J$3:$J$717)</f>
        <v>0</v>
      </c>
      <c r="BX302" s="160">
        <f>SUMPRODUCT((BX$3=المنصرف!$E$3:$E$717)*1,('بيان العهد والتسويات'!$C302=المنصرف!$C$3:$C$717)*1,المنصرف!$G$3:$G$717)</f>
        <v>0</v>
      </c>
      <c r="BY302" s="160">
        <f>SUMPRODUCT((BX$3=المنصرف!$E$3:$E$717)*1,('بيان العهد والتسويات'!$C302=المنصرف!$C$3:$C$717)*1,المنصرف!$J$3:$J$717)</f>
        <v>0</v>
      </c>
      <c r="BZ302" s="160">
        <f>SUMPRODUCT((BZ$3=المنصرف!$E$3:$E$717)*1,('بيان العهد والتسويات'!$C302=المنصرف!$C$3:$C$717)*1,المنصرف!$G$3:$G$717)</f>
        <v>0</v>
      </c>
      <c r="CA302" s="160">
        <f>SUMPRODUCT((BZ$3=المنصرف!$E$3:$E$717)*1,('بيان العهد والتسويات'!$C302=المنصرف!$C$3:$C$717)*1,المنصرف!$J$3:$J$717)</f>
        <v>0</v>
      </c>
      <c r="CB302" s="160">
        <f>SUMPRODUCT((CB$3=المنصرف!$E$3:$E$717)*1,('بيان العهد والتسويات'!$C302=المنصرف!$C$3:$C$717)*1,المنصرف!$G$3:$G$717)</f>
        <v>0</v>
      </c>
      <c r="CC302" s="160">
        <f>SUMPRODUCT((CB$3=المنصرف!$E$3:$E$717)*1,('بيان العهد والتسويات'!$C302=المنصرف!$C$3:$C$717)*1,المنصرف!$J$3:$J$717)</f>
        <v>0</v>
      </c>
      <c r="CD302" s="160">
        <f>SUMPRODUCT((CD$3=المنصرف!$E$3:$E$717)*1,('بيان العهد والتسويات'!$C302=المنصرف!$C$3:$C$717)*1,المنصرف!$G$3:$G$717)</f>
        <v>0</v>
      </c>
      <c r="CE302" s="160">
        <f>SUMPRODUCT((CD$3=المنصرف!$E$3:$E$717)*1,('بيان العهد والتسويات'!$C302=المنصرف!$C$3:$C$717)*1,المنصرف!$J$3:$J$717)</f>
        <v>0</v>
      </c>
      <c r="CF302" s="160">
        <f>SUMPRODUCT((CF$3=المنصرف!$E$3:$E$717)*1,('بيان العهد والتسويات'!$C302=المنصرف!$C$3:$C$717)*1,المنصرف!$G$3:$G$717)</f>
        <v>0</v>
      </c>
      <c r="CG302" s="160">
        <f>SUMPRODUCT((CF$3=المنصرف!$E$3:$E$717)*1,('بيان العهد والتسويات'!$C302=المنصرف!$C$3:$C$717)*1,المنصرف!$J$3:$J$717)</f>
        <v>0</v>
      </c>
      <c r="CH302" s="160">
        <f>SUMPRODUCT((CH$3=المنصرف!$E$3:$E$717)*1,('بيان العهد والتسويات'!$C302=المنصرف!$C$3:$C$717)*1,المنصرف!$G$3:$G$717)</f>
        <v>0</v>
      </c>
      <c r="CI302" s="160">
        <f>SUMPRODUCT((CH$3=المنصرف!$E$3:$E$717)*1,('بيان العهد والتسويات'!$C302=المنصرف!$C$3:$C$717)*1,المنصرف!$J$3:$J$717)</f>
        <v>0</v>
      </c>
      <c r="CJ302" s="160">
        <f>SUMPRODUCT((CJ$3=المنصرف!$E$3:$E$717)*1,('بيان العهد والتسويات'!$C302=المنصرف!$C$3:$C$717)*1,المنصرف!$G$3:$G$717)</f>
        <v>0</v>
      </c>
      <c r="CK302" s="160">
        <f>SUMPRODUCT((CJ$3=المنصرف!$E$3:$E$717)*1,('بيان العهد والتسويات'!$C302=المنصرف!$C$3:$C$717)*1,المنصرف!$J$3:$J$717)</f>
        <v>0</v>
      </c>
      <c r="CL302" s="160">
        <f>SUMPRODUCT((CL$3=المنصرف!$E$3:$E$717)*1,('بيان العهد والتسويات'!$C302=المنصرف!$C$3:$C$717)*1,المنصرف!$G$3:$G$717)</f>
        <v>0</v>
      </c>
      <c r="CM302" s="160">
        <f>SUMPRODUCT((CL$3=المنصرف!$E$3:$E$717)*1,('بيان العهد والتسويات'!$C302=المنصرف!$C$3:$C$717)*1,المنصرف!$J$3:$J$717)</f>
        <v>0</v>
      </c>
      <c r="CN302" s="160">
        <f>SUMPRODUCT((CN$3=المنصرف!$E$3:$E$717)*1,('بيان العهد والتسويات'!$C302=المنصرف!$C$3:$C$717)*1,المنصرف!$G$3:$G$717)</f>
        <v>0</v>
      </c>
      <c r="CO302" s="160">
        <f>SUMPRODUCT((CN$3=المنصرف!$E$3:$E$717)*1,('بيان العهد والتسويات'!$C302=المنصرف!$C$3:$C$717)*1,المنصرف!$J$3:$J$717)</f>
        <v>0</v>
      </c>
      <c r="CP302" s="160">
        <f>SUMPRODUCT((CP$3=المنصرف!$E$3:$E$717)*1,('بيان العهد والتسويات'!$C302=المنصرف!$C$3:$C$717)*1,المنصرف!$G$3:$G$717)</f>
        <v>0</v>
      </c>
      <c r="CQ302" s="160">
        <f>SUMPRODUCT((CP$3=المنصرف!$E$3:$E$717)*1,('بيان العهد والتسويات'!$C302=المنصرف!$C$3:$C$717)*1,المنصرف!$J$3:$J$717)</f>
        <v>0</v>
      </c>
      <c r="CR302" s="160">
        <f>SUMPRODUCT((CR$3=المنصرف!$E$3:$E$717)*1,('بيان العهد والتسويات'!$C302=المنصرف!$C$3:$C$717)*1,المنصرف!$G$3:$G$717)</f>
        <v>0</v>
      </c>
      <c r="CS302" s="160">
        <f>SUMPRODUCT((CR$3=المنصرف!$E$3:$E$717)*1,('بيان العهد والتسويات'!$C302=المنصرف!$C$3:$C$717)*1,المنصرف!$J$3:$J$717)</f>
        <v>0</v>
      </c>
      <c r="CT302" s="160">
        <f>SUMPRODUCT((CT$3=المنصرف!$E$3:$E$717)*1,('بيان العهد والتسويات'!$C302=المنصرف!$C$3:$C$717)*1,المنصرف!$G$3:$G$717)</f>
        <v>0</v>
      </c>
      <c r="CU302" s="160">
        <f>SUMPRODUCT((CT$3=المنصرف!$E$3:$E$717)*1,('بيان العهد والتسويات'!$C302=المنصرف!$C$3:$C$717)*1,المنصرف!$J$3:$J$717)</f>
        <v>0</v>
      </c>
      <c r="CV302" s="160">
        <f>SUMPRODUCT((CV$3=المنصرف!$E$3:$E$717)*1,('بيان العهد والتسويات'!$C302=المنصرف!$C$3:$C$717)*1,المنصرف!$G$3:$G$717)</f>
        <v>0</v>
      </c>
      <c r="CW302" s="160">
        <f>SUMPRODUCT((CV$3=المنصرف!$E$3:$E$717)*1,('بيان العهد والتسويات'!$C302=المنصرف!$C$3:$C$717)*1,المنصرف!$J$3:$J$717)</f>
        <v>0</v>
      </c>
      <c r="CX302" s="160">
        <f>SUMPRODUCT((CX$3=المنصرف!$E$3:$E$717)*1,('بيان العهد والتسويات'!$C302=المنصرف!$C$3:$C$717)*1,المنصرف!$G$3:$G$717)</f>
        <v>0</v>
      </c>
      <c r="CY302" s="160">
        <f>SUMPRODUCT((CX$3=المنصرف!$E$3:$E$717)*1,('بيان العهد والتسويات'!$C302=المنصرف!$C$3:$C$717)*1,المنصرف!$J$3:$J$717)</f>
        <v>0</v>
      </c>
      <c r="CZ302" s="160">
        <f>SUMPRODUCT((CZ$3=المنصرف!$E$3:$E$717)*1,('بيان العهد والتسويات'!$C302=المنصرف!$C$3:$C$717)*1,المنصرف!$G$3:$G$717)</f>
        <v>0</v>
      </c>
      <c r="DA302" s="160">
        <f>SUMPRODUCT((CZ$3=المنصرف!$E$3:$E$717)*1,('بيان العهد والتسويات'!$C302=المنصرف!$C$3:$C$717)*1,المنصرف!$J$3:$J$717)</f>
        <v>0</v>
      </c>
    </row>
    <row r="303" spans="3:105" ht="20.25" x14ac:dyDescent="0.15">
      <c r="C303" s="134">
        <v>46135</v>
      </c>
      <c r="D303" s="121">
        <f>SUMPRODUCT(($D$3=المنصرف!$E$3:$E$717)*1,('بيان العهد والتسويات'!$C303=المنصرف!$C$3:$C$717)*1,المنصرف!$G$3:$G$717)</f>
        <v>0</v>
      </c>
      <c r="E303" s="122">
        <f>SUMPRODUCT(($D$3=المنصرف!$E$3:$E$717)*1,('بيان العهد والتسويات'!$C303=المنصرف!$C$3:$C$717)*1,المنصرف!$J$3:$J$717)</f>
        <v>0</v>
      </c>
      <c r="F303" s="124">
        <f>SUMPRODUCT(($F$3=المنصرف!$E$3:$E$717)*1,('بيان العهد والتسويات'!$C303=المنصرف!$C$3:$C$717)*1,المنصرف!$G$3:$G$717)</f>
        <v>0</v>
      </c>
      <c r="G303" s="123">
        <f>SUMPRODUCT(($F$3=المنصرف!$E$3:$E$717)*1,('بيان العهد والتسويات'!$C303=المنصرف!$C$3:$C$717)*1,المنصرف!$J$3:$J$717)</f>
        <v>0</v>
      </c>
      <c r="H303" s="121">
        <f>SUMPRODUCT(($H$3=المنصرف!$E$3:$E$717)*1,('بيان العهد والتسويات'!$C303=المنصرف!$C$3:$C$717)*1,المنصرف!$G$3:$G$717)</f>
        <v>0</v>
      </c>
      <c r="I303" s="122">
        <f>SUMPRODUCT(($H$3=المنصرف!$E$3:$E$717)*1,('بيان العهد والتسويات'!$C303=المنصرف!$C$3:$C$717)*1,المنصرف!$J$3:$J$717)</f>
        <v>0</v>
      </c>
      <c r="J303" s="124">
        <f>SUMPRODUCT(($J$3=المنصرف!$E$3:$E$717)*1,('بيان العهد والتسويات'!$C303=المنصرف!$C$3:$C$717)*1,المنصرف!$G$3:$G$717)</f>
        <v>0</v>
      </c>
      <c r="K303" s="123">
        <f>SUMPRODUCT(($J$3=المنصرف!$E$3:$E$717)*1,('بيان العهد والتسويات'!$C303=المنصرف!$C$3:$C$717)*1,المنصرف!$J$3:$J$717)</f>
        <v>0</v>
      </c>
      <c r="L303" s="121">
        <f>SUMPRODUCT(($L$3=المنصرف!$E$3:$E$717)*1,('بيان العهد والتسويات'!$C303=المنصرف!$C$3:$C$717)*1,المنصرف!$G$3:$G$717)</f>
        <v>0</v>
      </c>
      <c r="M303" s="122">
        <f>SUMPRODUCT(($L$3=المنصرف!$E$3:$E$717)*1,('بيان العهد والتسويات'!$C303=المنصرف!$C$3:$C$717)*1,المنصرف!$J$3:$J$717)</f>
        <v>0</v>
      </c>
      <c r="N303" s="124">
        <f>SUMPRODUCT(($N$3=المنصرف!$E$3:$E$717)*1,('بيان العهد والتسويات'!$C303=المنصرف!$C$3:$C$717)*1,المنصرف!$G$3:$G$717)</f>
        <v>0</v>
      </c>
      <c r="O303" s="123">
        <f>SUMPRODUCT(($N$3=المنصرف!$E$3:$E$717)*1,('بيان العهد والتسويات'!$C303=المنصرف!$C$3:$C$717)*1,المنصرف!$J$3:$J$717)</f>
        <v>0</v>
      </c>
      <c r="P303" s="121">
        <f>SUMPRODUCT(($P$3=المنصرف!$E$3:$E$717)*1,('بيان العهد والتسويات'!$C303=المنصرف!$C$3:$C$717)*1,المنصرف!$G$3:$G$717)</f>
        <v>0</v>
      </c>
      <c r="Q303" s="122">
        <f>SUMPRODUCT(($P$3=المنصرف!$E$3:$E$717)*1,('بيان العهد والتسويات'!$C303=المنصرف!$C$3:$C$717)*1,المنصرف!$J$3:$J$717)</f>
        <v>0</v>
      </c>
      <c r="R303" s="124">
        <f>SUMPRODUCT(($R$3=المنصرف!$E$3:$E$717)*1,('بيان العهد والتسويات'!$C303=المنصرف!$C$3:$C$717)*1,المنصرف!$G$3:$G$717)</f>
        <v>0</v>
      </c>
      <c r="S303" s="123">
        <f>SUMPRODUCT(($R$3=المنصرف!$E$3:$E$717)*1,('بيان العهد والتسويات'!$C303=المنصرف!$C$3:$C$717)*1,المنصرف!$J$3:$J$717)</f>
        <v>0</v>
      </c>
      <c r="T303" s="121">
        <f>SUMPRODUCT(($T$3=المنصرف!$E$3:$E$717)*1,('بيان العهد والتسويات'!$C303=المنصرف!$C$3:$C$717)*1,المنصرف!$G$3:$G$717)</f>
        <v>0</v>
      </c>
      <c r="U303" s="122">
        <f>SUMPRODUCT(($T$3=المنصرف!$E$3:$E$717)*1,('بيان العهد والتسويات'!$C303=المنصرف!$C$3:$C$717)*1,المنصرف!$J$3:$J$717)</f>
        <v>0</v>
      </c>
      <c r="V303" s="124">
        <f>SUMPRODUCT(($V$3=المنصرف!$E$3:$E$717)*1,('بيان العهد والتسويات'!$C303=المنصرف!$C$3:$C$717)*1,المنصرف!$G$3:$G$717)</f>
        <v>0</v>
      </c>
      <c r="W303" s="123">
        <f>SUMPRODUCT(($V$3=المنصرف!$E$3:$E$717)*1,('بيان العهد والتسويات'!$C303=المنصرف!$C$3:$C$717)*1,المنصرف!$J$3:$J$717)</f>
        <v>0</v>
      </c>
      <c r="X303" s="121">
        <f>SUMPRODUCT(($X$3=المنصرف!$E$3:$E$717)*1,('بيان العهد والتسويات'!$C303=المنصرف!$C$3:$C$717)*1,المنصرف!$G$3:$G$717)</f>
        <v>0</v>
      </c>
      <c r="Y303" s="122">
        <f>SUMPRODUCT(($X$3=المنصرف!$E$3:$E$717)*1,('بيان العهد والتسويات'!$C303=المنصرف!$C$3:$C$717)*1,المنصرف!$J$3:$J$717)</f>
        <v>0</v>
      </c>
      <c r="Z303" s="124">
        <f>SUMPRODUCT(($Z$3=المنصرف!$E$3:$E$717)*1,('بيان العهد والتسويات'!$C303=المنصرف!$C$3:$C$717)*1,المنصرف!$G$3:$G$717)</f>
        <v>0</v>
      </c>
      <c r="AA303" s="123">
        <f>SUMPRODUCT(($Z$3=المنصرف!$E$3:$E$717)*1,('بيان العهد والتسويات'!$C303=المنصرف!$C$3:$C$717)*1,المنصرف!$J$3:$J$717)</f>
        <v>0</v>
      </c>
      <c r="AB303" s="121">
        <f>SUMPRODUCT(($AB$3=المنصرف!$E$3:$E$717)*1,('بيان العهد والتسويات'!$C303=المنصرف!$C$3:$C$717)*1,المنصرف!$G$3:$G$717)</f>
        <v>0</v>
      </c>
      <c r="AC303" s="122">
        <f>SUMPRODUCT(($AB$3=المنصرف!$E$3:$E$717)*1,('بيان العهد والتسويات'!$C303=المنصرف!$C$3:$C$717)*1,المنصرف!$J$3:$J$717)</f>
        <v>0</v>
      </c>
      <c r="AD303" s="124">
        <f>SUMPRODUCT(($AD$3=المنصرف!$E$3:$E$717)*1,('بيان العهد والتسويات'!$C303=المنصرف!$C$3:$C$717)*1,المنصرف!$G$3:$G$717)</f>
        <v>0</v>
      </c>
      <c r="AE303" s="123">
        <f>SUMPRODUCT(($AD$3=المنصرف!$E$3:$E$717)*1,('بيان العهد والتسويات'!$C303=المنصرف!$C$3:$C$717)*1,المنصرف!$J$3:$J$717)</f>
        <v>0</v>
      </c>
      <c r="AF303" s="121">
        <f>SUMPRODUCT(($AF$3=المنصرف!$E$3:$E$717)*1,('بيان العهد والتسويات'!$C303=المنصرف!$C$3:$C$717)*1,المنصرف!$G$3:$G$717)</f>
        <v>0</v>
      </c>
      <c r="AG303" s="122">
        <f>SUMPRODUCT(($AF$3=المنصرف!$E$3:$E$717)*1,('بيان العهد والتسويات'!$C303=المنصرف!$C$3:$C$717)*1,المنصرف!$J$3:$J$717)</f>
        <v>0</v>
      </c>
      <c r="AH303" s="124">
        <f>SUMPRODUCT(($AH$3=المنصرف!$E$3:$E$717)*1,('بيان العهد والتسويات'!$C303=المنصرف!$C$3:$C$717)*1,المنصرف!$G$3:$G$717)</f>
        <v>0</v>
      </c>
      <c r="AI303" s="123">
        <f>SUMPRODUCT(($AH$3=المنصرف!$E$3:$E$717)*1,('بيان العهد والتسويات'!$C303=المنصرف!$C$3:$C$717)*1,المنصرف!$J$3:$J$717)</f>
        <v>0</v>
      </c>
      <c r="AJ303" s="145">
        <f>SUMPRODUCT((AJ$3=المنصرف!$E$3:$E$717)*1,('بيان العهد والتسويات'!$C303=المنصرف!$C$3:$C$717)*1,المنصرف!$G$3:$G$717)</f>
        <v>0</v>
      </c>
      <c r="AK303" s="145">
        <f>SUMPRODUCT((AJ$3=المنصرف!$E$3:$E$717)*1,('بيان العهد والتسويات'!$C303=المنصرف!$C$3:$C$717)*1,المنصرف!$J$3:$J$717)</f>
        <v>0</v>
      </c>
      <c r="AL303" s="161">
        <f>SUMPRODUCT((AL$3=المنصرف!$E$3:$E$717)*1,('بيان العهد والتسويات'!$C303=المنصرف!$C$3:$C$717)*1,المنصرف!$G$3:$G$717)</f>
        <v>0</v>
      </c>
      <c r="AM303" s="161">
        <f>SUMPRODUCT((AL$3=المنصرف!$E$3:$E$717)*1,('بيان العهد والتسويات'!$C303=المنصرف!$C$3:$C$717)*1,المنصرف!$J$3:$J$717)</f>
        <v>0</v>
      </c>
      <c r="AN303" s="160">
        <f>SUMPRODUCT((AN$3=المنصرف!$E$3:$E$717)*1,('بيان العهد والتسويات'!$C303=المنصرف!$C$3:$C$717)*1,المنصرف!$G$3:$G$717)</f>
        <v>0</v>
      </c>
      <c r="AO303" s="160">
        <f>SUMPRODUCT((AN$3=المنصرف!$E$3:$E$717)*1,('بيان العهد والتسويات'!$C303=المنصرف!$C$3:$C$717)*1,المنصرف!$J$3:$J$717)</f>
        <v>0</v>
      </c>
      <c r="AP303" s="160">
        <f>SUMPRODUCT((AP$3=المنصرف!$E$3:$E$717)*1,('بيان العهد والتسويات'!$C303=المنصرف!$C$3:$C$717)*1,المنصرف!$G$3:$G$717)</f>
        <v>0</v>
      </c>
      <c r="AQ303" s="160">
        <f>SUMPRODUCT((AP$3=المنصرف!$E$3:$E$717)*1,('بيان العهد والتسويات'!$C303=المنصرف!$C$3:$C$717)*1,المنصرف!$J$3:$J$717)</f>
        <v>0</v>
      </c>
      <c r="AR303" s="160">
        <f>SUMPRODUCT((AR$3=المنصرف!$E$3:$E$717)*1,('بيان العهد والتسويات'!$C303=المنصرف!$C$3:$C$717)*1,المنصرف!$G$3:$G$717)</f>
        <v>0</v>
      </c>
      <c r="AS303" s="160">
        <f>SUMPRODUCT((AR$3=المنصرف!$E$3:$E$717)*1,('بيان العهد والتسويات'!$C303=المنصرف!$C$3:$C$717)*1,المنصرف!$J$3:$J$717)</f>
        <v>0</v>
      </c>
      <c r="AT303" s="160">
        <f>SUMPRODUCT((AT$3=المنصرف!$E$3:$E$717)*1,('بيان العهد والتسويات'!$C303=المنصرف!$C$3:$C$717)*1,المنصرف!$G$3:$G$717)</f>
        <v>0</v>
      </c>
      <c r="AU303" s="160">
        <f>SUMPRODUCT((AT$3=المنصرف!$E$3:$E$717)*1,('بيان العهد والتسويات'!$C303=المنصرف!$C$3:$C$717)*1,المنصرف!$J$3:$J$717)</f>
        <v>0</v>
      </c>
      <c r="AV303" s="160">
        <f>SUMPRODUCT((AV$3=المنصرف!$E$3:$E$717)*1,('بيان العهد والتسويات'!$C303=المنصرف!$C$3:$C$717)*1,المنصرف!$G$3:$G$717)</f>
        <v>0</v>
      </c>
      <c r="AW303" s="160">
        <f>SUMPRODUCT((AV$3=المنصرف!$E$3:$E$717)*1,('بيان العهد والتسويات'!$C303=المنصرف!$C$3:$C$717)*1,المنصرف!$J$3:$J$717)</f>
        <v>0</v>
      </c>
      <c r="AX303" s="160">
        <f>SUMPRODUCT((AX$3=المنصرف!$E$3:$E$717)*1,('بيان العهد والتسويات'!$C303=المنصرف!$C$3:$C$717)*1,المنصرف!$G$3:$G$717)</f>
        <v>0</v>
      </c>
      <c r="AY303" s="160">
        <f>SUMPRODUCT((AX$3=المنصرف!$E$3:$E$717)*1,('بيان العهد والتسويات'!$C303=المنصرف!$C$3:$C$717)*1,المنصرف!$J$3:$J$717)</f>
        <v>0</v>
      </c>
      <c r="AZ303" s="160">
        <f>SUMPRODUCT((AZ$3=المنصرف!$E$3:$E$717)*1,('بيان العهد والتسويات'!$C303=المنصرف!$C$3:$C$717)*1,المنصرف!$G$3:$G$717)</f>
        <v>0</v>
      </c>
      <c r="BA303" s="160">
        <f>SUMPRODUCT((AZ$3=المنصرف!$E$3:$E$717)*1,('بيان العهد والتسويات'!$C303=المنصرف!$C$3:$C$717)*1,المنصرف!$J$3:$J$717)</f>
        <v>0</v>
      </c>
      <c r="BB303" s="160">
        <f>SUMPRODUCT((BB$3=المنصرف!$E$3:$E$717)*1,('بيان العهد والتسويات'!$C303=المنصرف!$C$3:$C$717)*1,المنصرف!$G$3:$G$717)</f>
        <v>0</v>
      </c>
      <c r="BC303" s="160">
        <f>SUMPRODUCT((BB$3=المنصرف!$E$3:$E$717)*1,('بيان العهد والتسويات'!$C303=المنصرف!$C$3:$C$717)*1,المنصرف!$J$3:$J$717)</f>
        <v>0</v>
      </c>
      <c r="BD303" s="160">
        <f>SUMPRODUCT((BD$3=المنصرف!$E$3:$E$717)*1,('بيان العهد والتسويات'!$C303=المنصرف!$C$3:$C$717)*1,المنصرف!$G$3:$G$717)</f>
        <v>0</v>
      </c>
      <c r="BE303" s="160">
        <f>SUMPRODUCT((BD$3=المنصرف!$E$3:$E$717)*1,('بيان العهد والتسويات'!$C303=المنصرف!$C$3:$C$717)*1,المنصرف!$J$3:$J$717)</f>
        <v>0</v>
      </c>
      <c r="BF303" s="160">
        <f>SUMPRODUCT((BF$3=المنصرف!$E$3:$E$717)*1,('بيان العهد والتسويات'!$C303=المنصرف!$C$3:$C$717)*1,المنصرف!$G$3:$G$717)</f>
        <v>0</v>
      </c>
      <c r="BG303" s="160">
        <f>SUMPRODUCT((BF$3=المنصرف!$E$3:$E$717)*1,('بيان العهد والتسويات'!$C303=المنصرف!$C$3:$C$717)*1,المنصرف!$J$3:$J$717)</f>
        <v>0</v>
      </c>
      <c r="BH303" s="160">
        <f>SUMPRODUCT((BH$3=المنصرف!$E$3:$E$717)*1,('بيان العهد والتسويات'!$C303=المنصرف!$C$3:$C$717)*1,المنصرف!$G$3:$G$717)</f>
        <v>0</v>
      </c>
      <c r="BI303" s="160">
        <f>SUMPRODUCT((BH$3=المنصرف!$E$3:$E$717)*1,('بيان العهد والتسويات'!$C303=المنصرف!$C$3:$C$717)*1,المنصرف!$J$3:$J$717)</f>
        <v>0</v>
      </c>
      <c r="BJ303" s="160">
        <f>SUMPRODUCT((BJ$3=المنصرف!$E$3:$E$717)*1,('بيان العهد والتسويات'!$C303=المنصرف!$C$3:$C$717)*1,المنصرف!$G$3:$G$717)</f>
        <v>0</v>
      </c>
      <c r="BK303" s="160">
        <f>SUMPRODUCT((BJ$3=المنصرف!$E$3:$E$717)*1,('بيان العهد والتسويات'!$C303=المنصرف!$C$3:$C$717)*1,المنصرف!$J$3:$J$717)</f>
        <v>0</v>
      </c>
      <c r="BL303" s="160">
        <f>SUMPRODUCT((BL$3=المنصرف!$E$3:$E$717)*1,('بيان العهد والتسويات'!$C303=المنصرف!$C$3:$C$717)*1,المنصرف!$G$3:$G$717)</f>
        <v>0</v>
      </c>
      <c r="BM303" s="160">
        <f>SUMPRODUCT((BL$3=المنصرف!$E$3:$E$717)*1,('بيان العهد والتسويات'!$C303=المنصرف!$C$3:$C$717)*1,المنصرف!$J$3:$J$717)</f>
        <v>0</v>
      </c>
      <c r="BN303" s="160">
        <f>SUMPRODUCT((BN$3=المنصرف!$E$3:$E$717)*1,('بيان العهد والتسويات'!$C303=المنصرف!$C$3:$C$717)*1,المنصرف!$G$3:$G$717)</f>
        <v>0</v>
      </c>
      <c r="BO303" s="160">
        <f>SUMPRODUCT((BN$3=المنصرف!$E$3:$E$717)*1,('بيان العهد والتسويات'!$C303=المنصرف!$C$3:$C$717)*1,المنصرف!$J$3:$J$717)</f>
        <v>0</v>
      </c>
      <c r="BP303" s="160">
        <f>SUMPRODUCT((BP$3=المنصرف!$E$3:$E$717)*1,('بيان العهد والتسويات'!$C303=المنصرف!$C$3:$C$717)*1,المنصرف!$G$3:$G$717)</f>
        <v>0</v>
      </c>
      <c r="BQ303" s="160">
        <f>SUMPRODUCT((BP$3=المنصرف!$E$3:$E$717)*1,('بيان العهد والتسويات'!$C303=المنصرف!$C$3:$C$717)*1,المنصرف!$J$3:$J$717)</f>
        <v>0</v>
      </c>
      <c r="BR303" s="160">
        <f>SUMPRODUCT((BR$3=المنصرف!$E$3:$E$717)*1,('بيان العهد والتسويات'!$C303=المنصرف!$C$3:$C$717)*1,المنصرف!$G$3:$G$717)</f>
        <v>0</v>
      </c>
      <c r="BS303" s="160">
        <f>SUMPRODUCT((BR$3=المنصرف!$E$3:$E$717)*1,('بيان العهد والتسويات'!$C303=المنصرف!$C$3:$C$717)*1,المنصرف!$J$3:$J$717)</f>
        <v>0</v>
      </c>
      <c r="BT303" s="160">
        <f>SUMPRODUCT((BT$3=المنصرف!$E$3:$E$717)*1,('بيان العهد والتسويات'!$C303=المنصرف!$C$3:$C$717)*1,المنصرف!$G$3:$G$717)</f>
        <v>0</v>
      </c>
      <c r="BU303" s="160">
        <f>SUMPRODUCT((BT$3=المنصرف!$E$3:$E$717)*1,('بيان العهد والتسويات'!$C303=المنصرف!$C$3:$C$717)*1,المنصرف!$J$3:$J$717)</f>
        <v>0</v>
      </c>
      <c r="BV303" s="160">
        <f>SUMPRODUCT((BV$3=المنصرف!$E$3:$E$717)*1,('بيان العهد والتسويات'!$C303=المنصرف!$C$3:$C$717)*1,المنصرف!$G$3:$G$717)</f>
        <v>0</v>
      </c>
      <c r="BW303" s="160">
        <f>SUMPRODUCT((BV$3=المنصرف!$E$3:$E$717)*1,('بيان العهد والتسويات'!$C303=المنصرف!$C$3:$C$717)*1,المنصرف!$J$3:$J$717)</f>
        <v>0</v>
      </c>
      <c r="BX303" s="160">
        <f>SUMPRODUCT((BX$3=المنصرف!$E$3:$E$717)*1,('بيان العهد والتسويات'!$C303=المنصرف!$C$3:$C$717)*1,المنصرف!$G$3:$G$717)</f>
        <v>0</v>
      </c>
      <c r="BY303" s="160">
        <f>SUMPRODUCT((BX$3=المنصرف!$E$3:$E$717)*1,('بيان العهد والتسويات'!$C303=المنصرف!$C$3:$C$717)*1,المنصرف!$J$3:$J$717)</f>
        <v>0</v>
      </c>
      <c r="BZ303" s="160">
        <f>SUMPRODUCT((BZ$3=المنصرف!$E$3:$E$717)*1,('بيان العهد والتسويات'!$C303=المنصرف!$C$3:$C$717)*1,المنصرف!$G$3:$G$717)</f>
        <v>0</v>
      </c>
      <c r="CA303" s="160">
        <f>SUMPRODUCT((BZ$3=المنصرف!$E$3:$E$717)*1,('بيان العهد والتسويات'!$C303=المنصرف!$C$3:$C$717)*1,المنصرف!$J$3:$J$717)</f>
        <v>0</v>
      </c>
      <c r="CB303" s="160">
        <f>SUMPRODUCT((CB$3=المنصرف!$E$3:$E$717)*1,('بيان العهد والتسويات'!$C303=المنصرف!$C$3:$C$717)*1,المنصرف!$G$3:$G$717)</f>
        <v>0</v>
      </c>
      <c r="CC303" s="160">
        <f>SUMPRODUCT((CB$3=المنصرف!$E$3:$E$717)*1,('بيان العهد والتسويات'!$C303=المنصرف!$C$3:$C$717)*1,المنصرف!$J$3:$J$717)</f>
        <v>0</v>
      </c>
      <c r="CD303" s="160">
        <f>SUMPRODUCT((CD$3=المنصرف!$E$3:$E$717)*1,('بيان العهد والتسويات'!$C303=المنصرف!$C$3:$C$717)*1,المنصرف!$G$3:$G$717)</f>
        <v>0</v>
      </c>
      <c r="CE303" s="160">
        <f>SUMPRODUCT((CD$3=المنصرف!$E$3:$E$717)*1,('بيان العهد والتسويات'!$C303=المنصرف!$C$3:$C$717)*1,المنصرف!$J$3:$J$717)</f>
        <v>0</v>
      </c>
      <c r="CF303" s="160">
        <f>SUMPRODUCT((CF$3=المنصرف!$E$3:$E$717)*1,('بيان العهد والتسويات'!$C303=المنصرف!$C$3:$C$717)*1,المنصرف!$G$3:$G$717)</f>
        <v>0</v>
      </c>
      <c r="CG303" s="160">
        <f>SUMPRODUCT((CF$3=المنصرف!$E$3:$E$717)*1,('بيان العهد والتسويات'!$C303=المنصرف!$C$3:$C$717)*1,المنصرف!$J$3:$J$717)</f>
        <v>0</v>
      </c>
      <c r="CH303" s="160">
        <f>SUMPRODUCT((CH$3=المنصرف!$E$3:$E$717)*1,('بيان العهد والتسويات'!$C303=المنصرف!$C$3:$C$717)*1,المنصرف!$G$3:$G$717)</f>
        <v>0</v>
      </c>
      <c r="CI303" s="160">
        <f>SUMPRODUCT((CH$3=المنصرف!$E$3:$E$717)*1,('بيان العهد والتسويات'!$C303=المنصرف!$C$3:$C$717)*1,المنصرف!$J$3:$J$717)</f>
        <v>0</v>
      </c>
      <c r="CJ303" s="160">
        <f>SUMPRODUCT((CJ$3=المنصرف!$E$3:$E$717)*1,('بيان العهد والتسويات'!$C303=المنصرف!$C$3:$C$717)*1,المنصرف!$G$3:$G$717)</f>
        <v>0</v>
      </c>
      <c r="CK303" s="160">
        <f>SUMPRODUCT((CJ$3=المنصرف!$E$3:$E$717)*1,('بيان العهد والتسويات'!$C303=المنصرف!$C$3:$C$717)*1,المنصرف!$J$3:$J$717)</f>
        <v>0</v>
      </c>
      <c r="CL303" s="160">
        <f>SUMPRODUCT((CL$3=المنصرف!$E$3:$E$717)*1,('بيان العهد والتسويات'!$C303=المنصرف!$C$3:$C$717)*1,المنصرف!$G$3:$G$717)</f>
        <v>0</v>
      </c>
      <c r="CM303" s="160">
        <f>SUMPRODUCT((CL$3=المنصرف!$E$3:$E$717)*1,('بيان العهد والتسويات'!$C303=المنصرف!$C$3:$C$717)*1,المنصرف!$J$3:$J$717)</f>
        <v>0</v>
      </c>
      <c r="CN303" s="160">
        <f>SUMPRODUCT((CN$3=المنصرف!$E$3:$E$717)*1,('بيان العهد والتسويات'!$C303=المنصرف!$C$3:$C$717)*1,المنصرف!$G$3:$G$717)</f>
        <v>0</v>
      </c>
      <c r="CO303" s="160">
        <f>SUMPRODUCT((CN$3=المنصرف!$E$3:$E$717)*1,('بيان العهد والتسويات'!$C303=المنصرف!$C$3:$C$717)*1,المنصرف!$J$3:$J$717)</f>
        <v>0</v>
      </c>
      <c r="CP303" s="160">
        <f>SUMPRODUCT((CP$3=المنصرف!$E$3:$E$717)*1,('بيان العهد والتسويات'!$C303=المنصرف!$C$3:$C$717)*1,المنصرف!$G$3:$G$717)</f>
        <v>0</v>
      </c>
      <c r="CQ303" s="160">
        <f>SUMPRODUCT((CP$3=المنصرف!$E$3:$E$717)*1,('بيان العهد والتسويات'!$C303=المنصرف!$C$3:$C$717)*1,المنصرف!$J$3:$J$717)</f>
        <v>0</v>
      </c>
      <c r="CR303" s="160">
        <f>SUMPRODUCT((CR$3=المنصرف!$E$3:$E$717)*1,('بيان العهد والتسويات'!$C303=المنصرف!$C$3:$C$717)*1,المنصرف!$G$3:$G$717)</f>
        <v>0</v>
      </c>
      <c r="CS303" s="160">
        <f>SUMPRODUCT((CR$3=المنصرف!$E$3:$E$717)*1,('بيان العهد والتسويات'!$C303=المنصرف!$C$3:$C$717)*1,المنصرف!$J$3:$J$717)</f>
        <v>0</v>
      </c>
      <c r="CT303" s="160">
        <f>SUMPRODUCT((CT$3=المنصرف!$E$3:$E$717)*1,('بيان العهد والتسويات'!$C303=المنصرف!$C$3:$C$717)*1,المنصرف!$G$3:$G$717)</f>
        <v>0</v>
      </c>
      <c r="CU303" s="160">
        <f>SUMPRODUCT((CT$3=المنصرف!$E$3:$E$717)*1,('بيان العهد والتسويات'!$C303=المنصرف!$C$3:$C$717)*1,المنصرف!$J$3:$J$717)</f>
        <v>0</v>
      </c>
      <c r="CV303" s="160">
        <f>SUMPRODUCT((CV$3=المنصرف!$E$3:$E$717)*1,('بيان العهد والتسويات'!$C303=المنصرف!$C$3:$C$717)*1,المنصرف!$G$3:$G$717)</f>
        <v>0</v>
      </c>
      <c r="CW303" s="160">
        <f>SUMPRODUCT((CV$3=المنصرف!$E$3:$E$717)*1,('بيان العهد والتسويات'!$C303=المنصرف!$C$3:$C$717)*1,المنصرف!$J$3:$J$717)</f>
        <v>0</v>
      </c>
      <c r="CX303" s="160">
        <f>SUMPRODUCT((CX$3=المنصرف!$E$3:$E$717)*1,('بيان العهد والتسويات'!$C303=المنصرف!$C$3:$C$717)*1,المنصرف!$G$3:$G$717)</f>
        <v>0</v>
      </c>
      <c r="CY303" s="160">
        <f>SUMPRODUCT((CX$3=المنصرف!$E$3:$E$717)*1,('بيان العهد والتسويات'!$C303=المنصرف!$C$3:$C$717)*1,المنصرف!$J$3:$J$717)</f>
        <v>0</v>
      </c>
      <c r="CZ303" s="160">
        <f>SUMPRODUCT((CZ$3=المنصرف!$E$3:$E$717)*1,('بيان العهد والتسويات'!$C303=المنصرف!$C$3:$C$717)*1,المنصرف!$G$3:$G$717)</f>
        <v>0</v>
      </c>
      <c r="DA303" s="160">
        <f>SUMPRODUCT((CZ$3=المنصرف!$E$3:$E$717)*1,('بيان العهد والتسويات'!$C303=المنصرف!$C$3:$C$717)*1,المنصرف!$J$3:$J$717)</f>
        <v>0</v>
      </c>
    </row>
    <row r="304" spans="3:105" ht="20.25" x14ac:dyDescent="0.15">
      <c r="C304" s="134">
        <v>46136</v>
      </c>
      <c r="D304" s="121">
        <f>SUMPRODUCT(($D$3=المنصرف!$E$3:$E$717)*1,('بيان العهد والتسويات'!$C304=المنصرف!$C$3:$C$717)*1,المنصرف!$G$3:$G$717)</f>
        <v>0</v>
      </c>
      <c r="E304" s="122">
        <f>SUMPRODUCT(($D$3=المنصرف!$E$3:$E$717)*1,('بيان العهد والتسويات'!$C304=المنصرف!$C$3:$C$717)*1,المنصرف!$J$3:$J$717)</f>
        <v>0</v>
      </c>
      <c r="F304" s="124">
        <f>SUMPRODUCT(($F$3=المنصرف!$E$3:$E$717)*1,('بيان العهد والتسويات'!$C304=المنصرف!$C$3:$C$717)*1,المنصرف!$G$3:$G$717)</f>
        <v>0</v>
      </c>
      <c r="G304" s="123">
        <f>SUMPRODUCT(($F$3=المنصرف!$E$3:$E$717)*1,('بيان العهد والتسويات'!$C304=المنصرف!$C$3:$C$717)*1,المنصرف!$J$3:$J$717)</f>
        <v>0</v>
      </c>
      <c r="H304" s="121">
        <f>SUMPRODUCT(($H$3=المنصرف!$E$3:$E$717)*1,('بيان العهد والتسويات'!$C304=المنصرف!$C$3:$C$717)*1,المنصرف!$G$3:$G$717)</f>
        <v>0</v>
      </c>
      <c r="I304" s="122">
        <f>SUMPRODUCT(($H$3=المنصرف!$E$3:$E$717)*1,('بيان العهد والتسويات'!$C304=المنصرف!$C$3:$C$717)*1,المنصرف!$J$3:$J$717)</f>
        <v>0</v>
      </c>
      <c r="J304" s="124">
        <f>SUMPRODUCT(($J$3=المنصرف!$E$3:$E$717)*1,('بيان العهد والتسويات'!$C304=المنصرف!$C$3:$C$717)*1,المنصرف!$G$3:$G$717)</f>
        <v>0</v>
      </c>
      <c r="K304" s="123">
        <f>SUMPRODUCT(($J$3=المنصرف!$E$3:$E$717)*1,('بيان العهد والتسويات'!$C304=المنصرف!$C$3:$C$717)*1,المنصرف!$J$3:$J$717)</f>
        <v>0</v>
      </c>
      <c r="L304" s="121">
        <f>SUMPRODUCT(($L$3=المنصرف!$E$3:$E$717)*1,('بيان العهد والتسويات'!$C304=المنصرف!$C$3:$C$717)*1,المنصرف!$G$3:$G$717)</f>
        <v>0</v>
      </c>
      <c r="M304" s="122">
        <f>SUMPRODUCT(($L$3=المنصرف!$E$3:$E$717)*1,('بيان العهد والتسويات'!$C304=المنصرف!$C$3:$C$717)*1,المنصرف!$J$3:$J$717)</f>
        <v>0</v>
      </c>
      <c r="N304" s="124">
        <f>SUMPRODUCT(($N$3=المنصرف!$E$3:$E$717)*1,('بيان العهد والتسويات'!$C304=المنصرف!$C$3:$C$717)*1,المنصرف!$G$3:$G$717)</f>
        <v>0</v>
      </c>
      <c r="O304" s="123">
        <f>SUMPRODUCT(($N$3=المنصرف!$E$3:$E$717)*1,('بيان العهد والتسويات'!$C304=المنصرف!$C$3:$C$717)*1,المنصرف!$J$3:$J$717)</f>
        <v>0</v>
      </c>
      <c r="P304" s="121">
        <f>SUMPRODUCT(($P$3=المنصرف!$E$3:$E$717)*1,('بيان العهد والتسويات'!$C304=المنصرف!$C$3:$C$717)*1,المنصرف!$G$3:$G$717)</f>
        <v>0</v>
      </c>
      <c r="Q304" s="122">
        <f>SUMPRODUCT(($P$3=المنصرف!$E$3:$E$717)*1,('بيان العهد والتسويات'!$C304=المنصرف!$C$3:$C$717)*1,المنصرف!$J$3:$J$717)</f>
        <v>0</v>
      </c>
      <c r="R304" s="124">
        <f>SUMPRODUCT(($R$3=المنصرف!$E$3:$E$717)*1,('بيان العهد والتسويات'!$C304=المنصرف!$C$3:$C$717)*1,المنصرف!$G$3:$G$717)</f>
        <v>0</v>
      </c>
      <c r="S304" s="123">
        <f>SUMPRODUCT(($R$3=المنصرف!$E$3:$E$717)*1,('بيان العهد والتسويات'!$C304=المنصرف!$C$3:$C$717)*1,المنصرف!$J$3:$J$717)</f>
        <v>0</v>
      </c>
      <c r="T304" s="121">
        <f>SUMPRODUCT(($T$3=المنصرف!$E$3:$E$717)*1,('بيان العهد والتسويات'!$C304=المنصرف!$C$3:$C$717)*1,المنصرف!$G$3:$G$717)</f>
        <v>0</v>
      </c>
      <c r="U304" s="122">
        <f>SUMPRODUCT(($T$3=المنصرف!$E$3:$E$717)*1,('بيان العهد والتسويات'!$C304=المنصرف!$C$3:$C$717)*1,المنصرف!$J$3:$J$717)</f>
        <v>0</v>
      </c>
      <c r="V304" s="124">
        <f>SUMPRODUCT(($V$3=المنصرف!$E$3:$E$717)*1,('بيان العهد والتسويات'!$C304=المنصرف!$C$3:$C$717)*1,المنصرف!$G$3:$G$717)</f>
        <v>0</v>
      </c>
      <c r="W304" s="123">
        <f>SUMPRODUCT(($V$3=المنصرف!$E$3:$E$717)*1,('بيان العهد والتسويات'!$C304=المنصرف!$C$3:$C$717)*1,المنصرف!$J$3:$J$717)</f>
        <v>0</v>
      </c>
      <c r="X304" s="121">
        <f>SUMPRODUCT(($X$3=المنصرف!$E$3:$E$717)*1,('بيان العهد والتسويات'!$C304=المنصرف!$C$3:$C$717)*1,المنصرف!$G$3:$G$717)</f>
        <v>0</v>
      </c>
      <c r="Y304" s="122">
        <f>SUMPRODUCT(($X$3=المنصرف!$E$3:$E$717)*1,('بيان العهد والتسويات'!$C304=المنصرف!$C$3:$C$717)*1,المنصرف!$J$3:$J$717)</f>
        <v>0</v>
      </c>
      <c r="Z304" s="124">
        <f>SUMPRODUCT(($Z$3=المنصرف!$E$3:$E$717)*1,('بيان العهد والتسويات'!$C304=المنصرف!$C$3:$C$717)*1,المنصرف!$G$3:$G$717)</f>
        <v>0</v>
      </c>
      <c r="AA304" s="123">
        <f>SUMPRODUCT(($Z$3=المنصرف!$E$3:$E$717)*1,('بيان العهد والتسويات'!$C304=المنصرف!$C$3:$C$717)*1,المنصرف!$J$3:$J$717)</f>
        <v>0</v>
      </c>
      <c r="AB304" s="121">
        <f>SUMPRODUCT(($AB$3=المنصرف!$E$3:$E$717)*1,('بيان العهد والتسويات'!$C304=المنصرف!$C$3:$C$717)*1,المنصرف!$G$3:$G$717)</f>
        <v>0</v>
      </c>
      <c r="AC304" s="122">
        <f>SUMPRODUCT(($AB$3=المنصرف!$E$3:$E$717)*1,('بيان العهد والتسويات'!$C304=المنصرف!$C$3:$C$717)*1,المنصرف!$J$3:$J$717)</f>
        <v>0</v>
      </c>
      <c r="AD304" s="124">
        <f>SUMPRODUCT(($AD$3=المنصرف!$E$3:$E$717)*1,('بيان العهد والتسويات'!$C304=المنصرف!$C$3:$C$717)*1,المنصرف!$G$3:$G$717)</f>
        <v>0</v>
      </c>
      <c r="AE304" s="123">
        <f>SUMPRODUCT(($AD$3=المنصرف!$E$3:$E$717)*1,('بيان العهد والتسويات'!$C304=المنصرف!$C$3:$C$717)*1,المنصرف!$J$3:$J$717)</f>
        <v>0</v>
      </c>
      <c r="AF304" s="121">
        <f>SUMPRODUCT(($AF$3=المنصرف!$E$3:$E$717)*1,('بيان العهد والتسويات'!$C304=المنصرف!$C$3:$C$717)*1,المنصرف!$G$3:$G$717)</f>
        <v>0</v>
      </c>
      <c r="AG304" s="122">
        <f>SUMPRODUCT(($AF$3=المنصرف!$E$3:$E$717)*1,('بيان العهد والتسويات'!$C304=المنصرف!$C$3:$C$717)*1,المنصرف!$J$3:$J$717)</f>
        <v>0</v>
      </c>
      <c r="AH304" s="124">
        <f>SUMPRODUCT(($AH$3=المنصرف!$E$3:$E$717)*1,('بيان العهد والتسويات'!$C304=المنصرف!$C$3:$C$717)*1,المنصرف!$G$3:$G$717)</f>
        <v>0</v>
      </c>
      <c r="AI304" s="123">
        <f>SUMPRODUCT(($AH$3=المنصرف!$E$3:$E$717)*1,('بيان العهد والتسويات'!$C304=المنصرف!$C$3:$C$717)*1,المنصرف!$J$3:$J$717)</f>
        <v>0</v>
      </c>
      <c r="AJ304" s="145">
        <f>SUMPRODUCT((AJ$3=المنصرف!$E$3:$E$717)*1,('بيان العهد والتسويات'!$C304=المنصرف!$C$3:$C$717)*1,المنصرف!$G$3:$G$717)</f>
        <v>0</v>
      </c>
      <c r="AK304" s="145">
        <f>SUMPRODUCT((AJ$3=المنصرف!$E$3:$E$717)*1,('بيان العهد والتسويات'!$C304=المنصرف!$C$3:$C$717)*1,المنصرف!$J$3:$J$717)</f>
        <v>0</v>
      </c>
      <c r="AL304" s="161">
        <f>SUMPRODUCT((AL$3=المنصرف!$E$3:$E$717)*1,('بيان العهد والتسويات'!$C304=المنصرف!$C$3:$C$717)*1,المنصرف!$G$3:$G$717)</f>
        <v>0</v>
      </c>
      <c r="AM304" s="161">
        <f>SUMPRODUCT((AL$3=المنصرف!$E$3:$E$717)*1,('بيان العهد والتسويات'!$C304=المنصرف!$C$3:$C$717)*1,المنصرف!$J$3:$J$717)</f>
        <v>0</v>
      </c>
      <c r="AN304" s="160">
        <f>SUMPRODUCT((AN$3=المنصرف!$E$3:$E$717)*1,('بيان العهد والتسويات'!$C304=المنصرف!$C$3:$C$717)*1,المنصرف!$G$3:$G$717)</f>
        <v>0</v>
      </c>
      <c r="AO304" s="160">
        <f>SUMPRODUCT((AN$3=المنصرف!$E$3:$E$717)*1,('بيان العهد والتسويات'!$C304=المنصرف!$C$3:$C$717)*1,المنصرف!$J$3:$J$717)</f>
        <v>0</v>
      </c>
      <c r="AP304" s="160">
        <f>SUMPRODUCT((AP$3=المنصرف!$E$3:$E$717)*1,('بيان العهد والتسويات'!$C304=المنصرف!$C$3:$C$717)*1,المنصرف!$G$3:$G$717)</f>
        <v>0</v>
      </c>
      <c r="AQ304" s="160">
        <f>SUMPRODUCT((AP$3=المنصرف!$E$3:$E$717)*1,('بيان العهد والتسويات'!$C304=المنصرف!$C$3:$C$717)*1,المنصرف!$J$3:$J$717)</f>
        <v>0</v>
      </c>
      <c r="AR304" s="160">
        <f>SUMPRODUCT((AR$3=المنصرف!$E$3:$E$717)*1,('بيان العهد والتسويات'!$C304=المنصرف!$C$3:$C$717)*1,المنصرف!$G$3:$G$717)</f>
        <v>0</v>
      </c>
      <c r="AS304" s="160">
        <f>SUMPRODUCT((AR$3=المنصرف!$E$3:$E$717)*1,('بيان العهد والتسويات'!$C304=المنصرف!$C$3:$C$717)*1,المنصرف!$J$3:$J$717)</f>
        <v>0</v>
      </c>
      <c r="AT304" s="160">
        <f>SUMPRODUCT((AT$3=المنصرف!$E$3:$E$717)*1,('بيان العهد والتسويات'!$C304=المنصرف!$C$3:$C$717)*1,المنصرف!$G$3:$G$717)</f>
        <v>0</v>
      </c>
      <c r="AU304" s="160">
        <f>SUMPRODUCT((AT$3=المنصرف!$E$3:$E$717)*1,('بيان العهد والتسويات'!$C304=المنصرف!$C$3:$C$717)*1,المنصرف!$J$3:$J$717)</f>
        <v>0</v>
      </c>
      <c r="AV304" s="160">
        <f>SUMPRODUCT((AV$3=المنصرف!$E$3:$E$717)*1,('بيان العهد والتسويات'!$C304=المنصرف!$C$3:$C$717)*1,المنصرف!$G$3:$G$717)</f>
        <v>0</v>
      </c>
      <c r="AW304" s="160">
        <f>SUMPRODUCT((AV$3=المنصرف!$E$3:$E$717)*1,('بيان العهد والتسويات'!$C304=المنصرف!$C$3:$C$717)*1,المنصرف!$J$3:$J$717)</f>
        <v>0</v>
      </c>
      <c r="AX304" s="160">
        <f>SUMPRODUCT((AX$3=المنصرف!$E$3:$E$717)*1,('بيان العهد والتسويات'!$C304=المنصرف!$C$3:$C$717)*1,المنصرف!$G$3:$G$717)</f>
        <v>0</v>
      </c>
      <c r="AY304" s="160">
        <f>SUMPRODUCT((AX$3=المنصرف!$E$3:$E$717)*1,('بيان العهد والتسويات'!$C304=المنصرف!$C$3:$C$717)*1,المنصرف!$J$3:$J$717)</f>
        <v>0</v>
      </c>
      <c r="AZ304" s="160">
        <f>SUMPRODUCT((AZ$3=المنصرف!$E$3:$E$717)*1,('بيان العهد والتسويات'!$C304=المنصرف!$C$3:$C$717)*1,المنصرف!$G$3:$G$717)</f>
        <v>0</v>
      </c>
      <c r="BA304" s="160">
        <f>SUMPRODUCT((AZ$3=المنصرف!$E$3:$E$717)*1,('بيان العهد والتسويات'!$C304=المنصرف!$C$3:$C$717)*1,المنصرف!$J$3:$J$717)</f>
        <v>0</v>
      </c>
      <c r="BB304" s="160">
        <f>SUMPRODUCT((BB$3=المنصرف!$E$3:$E$717)*1,('بيان العهد والتسويات'!$C304=المنصرف!$C$3:$C$717)*1,المنصرف!$G$3:$G$717)</f>
        <v>0</v>
      </c>
      <c r="BC304" s="160">
        <f>SUMPRODUCT((BB$3=المنصرف!$E$3:$E$717)*1,('بيان العهد والتسويات'!$C304=المنصرف!$C$3:$C$717)*1,المنصرف!$J$3:$J$717)</f>
        <v>0</v>
      </c>
      <c r="BD304" s="160">
        <f>SUMPRODUCT((BD$3=المنصرف!$E$3:$E$717)*1,('بيان العهد والتسويات'!$C304=المنصرف!$C$3:$C$717)*1,المنصرف!$G$3:$G$717)</f>
        <v>0</v>
      </c>
      <c r="BE304" s="160">
        <f>SUMPRODUCT((BD$3=المنصرف!$E$3:$E$717)*1,('بيان العهد والتسويات'!$C304=المنصرف!$C$3:$C$717)*1,المنصرف!$J$3:$J$717)</f>
        <v>0</v>
      </c>
      <c r="BF304" s="160">
        <f>SUMPRODUCT((BF$3=المنصرف!$E$3:$E$717)*1,('بيان العهد والتسويات'!$C304=المنصرف!$C$3:$C$717)*1,المنصرف!$G$3:$G$717)</f>
        <v>0</v>
      </c>
      <c r="BG304" s="160">
        <f>SUMPRODUCT((BF$3=المنصرف!$E$3:$E$717)*1,('بيان العهد والتسويات'!$C304=المنصرف!$C$3:$C$717)*1,المنصرف!$J$3:$J$717)</f>
        <v>0</v>
      </c>
      <c r="BH304" s="160">
        <f>SUMPRODUCT((BH$3=المنصرف!$E$3:$E$717)*1,('بيان العهد والتسويات'!$C304=المنصرف!$C$3:$C$717)*1,المنصرف!$G$3:$G$717)</f>
        <v>0</v>
      </c>
      <c r="BI304" s="160">
        <f>SUMPRODUCT((BH$3=المنصرف!$E$3:$E$717)*1,('بيان العهد والتسويات'!$C304=المنصرف!$C$3:$C$717)*1,المنصرف!$J$3:$J$717)</f>
        <v>0</v>
      </c>
      <c r="BJ304" s="160">
        <f>SUMPRODUCT((BJ$3=المنصرف!$E$3:$E$717)*1,('بيان العهد والتسويات'!$C304=المنصرف!$C$3:$C$717)*1,المنصرف!$G$3:$G$717)</f>
        <v>0</v>
      </c>
      <c r="BK304" s="160">
        <f>SUMPRODUCT((BJ$3=المنصرف!$E$3:$E$717)*1,('بيان العهد والتسويات'!$C304=المنصرف!$C$3:$C$717)*1,المنصرف!$J$3:$J$717)</f>
        <v>0</v>
      </c>
      <c r="BL304" s="160">
        <f>SUMPRODUCT((BL$3=المنصرف!$E$3:$E$717)*1,('بيان العهد والتسويات'!$C304=المنصرف!$C$3:$C$717)*1,المنصرف!$G$3:$G$717)</f>
        <v>0</v>
      </c>
      <c r="BM304" s="160">
        <f>SUMPRODUCT((BL$3=المنصرف!$E$3:$E$717)*1,('بيان العهد والتسويات'!$C304=المنصرف!$C$3:$C$717)*1,المنصرف!$J$3:$J$717)</f>
        <v>0</v>
      </c>
      <c r="BN304" s="160">
        <f>SUMPRODUCT((BN$3=المنصرف!$E$3:$E$717)*1,('بيان العهد والتسويات'!$C304=المنصرف!$C$3:$C$717)*1,المنصرف!$G$3:$G$717)</f>
        <v>0</v>
      </c>
      <c r="BO304" s="160">
        <f>SUMPRODUCT((BN$3=المنصرف!$E$3:$E$717)*1,('بيان العهد والتسويات'!$C304=المنصرف!$C$3:$C$717)*1,المنصرف!$J$3:$J$717)</f>
        <v>0</v>
      </c>
      <c r="BP304" s="160">
        <f>SUMPRODUCT((BP$3=المنصرف!$E$3:$E$717)*1,('بيان العهد والتسويات'!$C304=المنصرف!$C$3:$C$717)*1,المنصرف!$G$3:$G$717)</f>
        <v>0</v>
      </c>
      <c r="BQ304" s="160">
        <f>SUMPRODUCT((BP$3=المنصرف!$E$3:$E$717)*1,('بيان العهد والتسويات'!$C304=المنصرف!$C$3:$C$717)*1,المنصرف!$J$3:$J$717)</f>
        <v>0</v>
      </c>
      <c r="BR304" s="160">
        <f>SUMPRODUCT((BR$3=المنصرف!$E$3:$E$717)*1,('بيان العهد والتسويات'!$C304=المنصرف!$C$3:$C$717)*1,المنصرف!$G$3:$G$717)</f>
        <v>0</v>
      </c>
      <c r="BS304" s="160">
        <f>SUMPRODUCT((BR$3=المنصرف!$E$3:$E$717)*1,('بيان العهد والتسويات'!$C304=المنصرف!$C$3:$C$717)*1,المنصرف!$J$3:$J$717)</f>
        <v>0</v>
      </c>
      <c r="BT304" s="160">
        <f>SUMPRODUCT((BT$3=المنصرف!$E$3:$E$717)*1,('بيان العهد والتسويات'!$C304=المنصرف!$C$3:$C$717)*1,المنصرف!$G$3:$G$717)</f>
        <v>0</v>
      </c>
      <c r="BU304" s="160">
        <f>SUMPRODUCT((BT$3=المنصرف!$E$3:$E$717)*1,('بيان العهد والتسويات'!$C304=المنصرف!$C$3:$C$717)*1,المنصرف!$J$3:$J$717)</f>
        <v>0</v>
      </c>
      <c r="BV304" s="160">
        <f>SUMPRODUCT((BV$3=المنصرف!$E$3:$E$717)*1,('بيان العهد والتسويات'!$C304=المنصرف!$C$3:$C$717)*1,المنصرف!$G$3:$G$717)</f>
        <v>0</v>
      </c>
      <c r="BW304" s="160">
        <f>SUMPRODUCT((BV$3=المنصرف!$E$3:$E$717)*1,('بيان العهد والتسويات'!$C304=المنصرف!$C$3:$C$717)*1,المنصرف!$J$3:$J$717)</f>
        <v>0</v>
      </c>
      <c r="BX304" s="160">
        <f>SUMPRODUCT((BX$3=المنصرف!$E$3:$E$717)*1,('بيان العهد والتسويات'!$C304=المنصرف!$C$3:$C$717)*1,المنصرف!$G$3:$G$717)</f>
        <v>0</v>
      </c>
      <c r="BY304" s="160">
        <f>SUMPRODUCT((BX$3=المنصرف!$E$3:$E$717)*1,('بيان العهد والتسويات'!$C304=المنصرف!$C$3:$C$717)*1,المنصرف!$J$3:$J$717)</f>
        <v>0</v>
      </c>
      <c r="BZ304" s="160">
        <f>SUMPRODUCT((BZ$3=المنصرف!$E$3:$E$717)*1,('بيان العهد والتسويات'!$C304=المنصرف!$C$3:$C$717)*1,المنصرف!$G$3:$G$717)</f>
        <v>0</v>
      </c>
      <c r="CA304" s="160">
        <f>SUMPRODUCT((BZ$3=المنصرف!$E$3:$E$717)*1,('بيان العهد والتسويات'!$C304=المنصرف!$C$3:$C$717)*1,المنصرف!$J$3:$J$717)</f>
        <v>0</v>
      </c>
      <c r="CB304" s="160">
        <f>SUMPRODUCT((CB$3=المنصرف!$E$3:$E$717)*1,('بيان العهد والتسويات'!$C304=المنصرف!$C$3:$C$717)*1,المنصرف!$G$3:$G$717)</f>
        <v>0</v>
      </c>
      <c r="CC304" s="160">
        <f>SUMPRODUCT((CB$3=المنصرف!$E$3:$E$717)*1,('بيان العهد والتسويات'!$C304=المنصرف!$C$3:$C$717)*1,المنصرف!$J$3:$J$717)</f>
        <v>0</v>
      </c>
      <c r="CD304" s="160">
        <f>SUMPRODUCT((CD$3=المنصرف!$E$3:$E$717)*1,('بيان العهد والتسويات'!$C304=المنصرف!$C$3:$C$717)*1,المنصرف!$G$3:$G$717)</f>
        <v>0</v>
      </c>
      <c r="CE304" s="160">
        <f>SUMPRODUCT((CD$3=المنصرف!$E$3:$E$717)*1,('بيان العهد والتسويات'!$C304=المنصرف!$C$3:$C$717)*1,المنصرف!$J$3:$J$717)</f>
        <v>0</v>
      </c>
      <c r="CF304" s="160">
        <f>SUMPRODUCT((CF$3=المنصرف!$E$3:$E$717)*1,('بيان العهد والتسويات'!$C304=المنصرف!$C$3:$C$717)*1,المنصرف!$G$3:$G$717)</f>
        <v>0</v>
      </c>
      <c r="CG304" s="160">
        <f>SUMPRODUCT((CF$3=المنصرف!$E$3:$E$717)*1,('بيان العهد والتسويات'!$C304=المنصرف!$C$3:$C$717)*1,المنصرف!$J$3:$J$717)</f>
        <v>0</v>
      </c>
      <c r="CH304" s="160">
        <f>SUMPRODUCT((CH$3=المنصرف!$E$3:$E$717)*1,('بيان العهد والتسويات'!$C304=المنصرف!$C$3:$C$717)*1,المنصرف!$G$3:$G$717)</f>
        <v>0</v>
      </c>
      <c r="CI304" s="160">
        <f>SUMPRODUCT((CH$3=المنصرف!$E$3:$E$717)*1,('بيان العهد والتسويات'!$C304=المنصرف!$C$3:$C$717)*1,المنصرف!$J$3:$J$717)</f>
        <v>0</v>
      </c>
      <c r="CJ304" s="160">
        <f>SUMPRODUCT((CJ$3=المنصرف!$E$3:$E$717)*1,('بيان العهد والتسويات'!$C304=المنصرف!$C$3:$C$717)*1,المنصرف!$G$3:$G$717)</f>
        <v>0</v>
      </c>
      <c r="CK304" s="160">
        <f>SUMPRODUCT((CJ$3=المنصرف!$E$3:$E$717)*1,('بيان العهد والتسويات'!$C304=المنصرف!$C$3:$C$717)*1,المنصرف!$J$3:$J$717)</f>
        <v>0</v>
      </c>
      <c r="CL304" s="160">
        <f>SUMPRODUCT((CL$3=المنصرف!$E$3:$E$717)*1,('بيان العهد والتسويات'!$C304=المنصرف!$C$3:$C$717)*1,المنصرف!$G$3:$G$717)</f>
        <v>0</v>
      </c>
      <c r="CM304" s="160">
        <f>SUMPRODUCT((CL$3=المنصرف!$E$3:$E$717)*1,('بيان العهد والتسويات'!$C304=المنصرف!$C$3:$C$717)*1,المنصرف!$J$3:$J$717)</f>
        <v>0</v>
      </c>
      <c r="CN304" s="160">
        <f>SUMPRODUCT((CN$3=المنصرف!$E$3:$E$717)*1,('بيان العهد والتسويات'!$C304=المنصرف!$C$3:$C$717)*1,المنصرف!$G$3:$G$717)</f>
        <v>0</v>
      </c>
      <c r="CO304" s="160">
        <f>SUMPRODUCT((CN$3=المنصرف!$E$3:$E$717)*1,('بيان العهد والتسويات'!$C304=المنصرف!$C$3:$C$717)*1,المنصرف!$J$3:$J$717)</f>
        <v>0</v>
      </c>
      <c r="CP304" s="160">
        <f>SUMPRODUCT((CP$3=المنصرف!$E$3:$E$717)*1,('بيان العهد والتسويات'!$C304=المنصرف!$C$3:$C$717)*1,المنصرف!$G$3:$G$717)</f>
        <v>0</v>
      </c>
      <c r="CQ304" s="160">
        <f>SUMPRODUCT((CP$3=المنصرف!$E$3:$E$717)*1,('بيان العهد والتسويات'!$C304=المنصرف!$C$3:$C$717)*1,المنصرف!$J$3:$J$717)</f>
        <v>0</v>
      </c>
      <c r="CR304" s="160">
        <f>SUMPRODUCT((CR$3=المنصرف!$E$3:$E$717)*1,('بيان العهد والتسويات'!$C304=المنصرف!$C$3:$C$717)*1,المنصرف!$G$3:$G$717)</f>
        <v>0</v>
      </c>
      <c r="CS304" s="160">
        <f>SUMPRODUCT((CR$3=المنصرف!$E$3:$E$717)*1,('بيان العهد والتسويات'!$C304=المنصرف!$C$3:$C$717)*1,المنصرف!$J$3:$J$717)</f>
        <v>0</v>
      </c>
      <c r="CT304" s="160">
        <f>SUMPRODUCT((CT$3=المنصرف!$E$3:$E$717)*1,('بيان العهد والتسويات'!$C304=المنصرف!$C$3:$C$717)*1,المنصرف!$G$3:$G$717)</f>
        <v>0</v>
      </c>
      <c r="CU304" s="160">
        <f>SUMPRODUCT((CT$3=المنصرف!$E$3:$E$717)*1,('بيان العهد والتسويات'!$C304=المنصرف!$C$3:$C$717)*1,المنصرف!$J$3:$J$717)</f>
        <v>0</v>
      </c>
      <c r="CV304" s="160">
        <f>SUMPRODUCT((CV$3=المنصرف!$E$3:$E$717)*1,('بيان العهد والتسويات'!$C304=المنصرف!$C$3:$C$717)*1,المنصرف!$G$3:$G$717)</f>
        <v>0</v>
      </c>
      <c r="CW304" s="160">
        <f>SUMPRODUCT((CV$3=المنصرف!$E$3:$E$717)*1,('بيان العهد والتسويات'!$C304=المنصرف!$C$3:$C$717)*1,المنصرف!$J$3:$J$717)</f>
        <v>0</v>
      </c>
      <c r="CX304" s="160">
        <f>SUMPRODUCT((CX$3=المنصرف!$E$3:$E$717)*1,('بيان العهد والتسويات'!$C304=المنصرف!$C$3:$C$717)*1,المنصرف!$G$3:$G$717)</f>
        <v>0</v>
      </c>
      <c r="CY304" s="160">
        <f>SUMPRODUCT((CX$3=المنصرف!$E$3:$E$717)*1,('بيان العهد والتسويات'!$C304=المنصرف!$C$3:$C$717)*1,المنصرف!$J$3:$J$717)</f>
        <v>0</v>
      </c>
      <c r="CZ304" s="160">
        <f>SUMPRODUCT((CZ$3=المنصرف!$E$3:$E$717)*1,('بيان العهد والتسويات'!$C304=المنصرف!$C$3:$C$717)*1,المنصرف!$G$3:$G$717)</f>
        <v>0</v>
      </c>
      <c r="DA304" s="160">
        <f>SUMPRODUCT((CZ$3=المنصرف!$E$3:$E$717)*1,('بيان العهد والتسويات'!$C304=المنصرف!$C$3:$C$717)*1,المنصرف!$J$3:$J$717)</f>
        <v>0</v>
      </c>
    </row>
    <row r="305" spans="3:105" ht="20.25" x14ac:dyDescent="0.15">
      <c r="C305" s="134">
        <v>46137</v>
      </c>
      <c r="D305" s="121">
        <f>SUMPRODUCT(($D$3=المنصرف!$E$3:$E$717)*1,('بيان العهد والتسويات'!$C305=المنصرف!$C$3:$C$717)*1,المنصرف!$G$3:$G$717)</f>
        <v>0</v>
      </c>
      <c r="E305" s="122">
        <f>SUMPRODUCT(($D$3=المنصرف!$E$3:$E$717)*1,('بيان العهد والتسويات'!$C305=المنصرف!$C$3:$C$717)*1,المنصرف!$J$3:$J$717)</f>
        <v>0</v>
      </c>
      <c r="F305" s="124">
        <f>SUMPRODUCT(($F$3=المنصرف!$E$3:$E$717)*1,('بيان العهد والتسويات'!$C305=المنصرف!$C$3:$C$717)*1,المنصرف!$G$3:$G$717)</f>
        <v>0</v>
      </c>
      <c r="G305" s="123">
        <f>SUMPRODUCT(($F$3=المنصرف!$E$3:$E$717)*1,('بيان العهد والتسويات'!$C305=المنصرف!$C$3:$C$717)*1,المنصرف!$J$3:$J$717)</f>
        <v>0</v>
      </c>
      <c r="H305" s="121">
        <f>SUMPRODUCT(($H$3=المنصرف!$E$3:$E$717)*1,('بيان العهد والتسويات'!$C305=المنصرف!$C$3:$C$717)*1,المنصرف!$G$3:$G$717)</f>
        <v>0</v>
      </c>
      <c r="I305" s="122">
        <f>SUMPRODUCT(($H$3=المنصرف!$E$3:$E$717)*1,('بيان العهد والتسويات'!$C305=المنصرف!$C$3:$C$717)*1,المنصرف!$J$3:$J$717)</f>
        <v>0</v>
      </c>
      <c r="J305" s="124">
        <f>SUMPRODUCT(($J$3=المنصرف!$E$3:$E$717)*1,('بيان العهد والتسويات'!$C305=المنصرف!$C$3:$C$717)*1,المنصرف!$G$3:$G$717)</f>
        <v>0</v>
      </c>
      <c r="K305" s="123">
        <f>SUMPRODUCT(($J$3=المنصرف!$E$3:$E$717)*1,('بيان العهد والتسويات'!$C305=المنصرف!$C$3:$C$717)*1,المنصرف!$J$3:$J$717)</f>
        <v>0</v>
      </c>
      <c r="L305" s="121">
        <f>SUMPRODUCT(($L$3=المنصرف!$E$3:$E$717)*1,('بيان العهد والتسويات'!$C305=المنصرف!$C$3:$C$717)*1,المنصرف!$G$3:$G$717)</f>
        <v>0</v>
      </c>
      <c r="M305" s="122">
        <f>SUMPRODUCT(($L$3=المنصرف!$E$3:$E$717)*1,('بيان العهد والتسويات'!$C305=المنصرف!$C$3:$C$717)*1,المنصرف!$J$3:$J$717)</f>
        <v>0</v>
      </c>
      <c r="N305" s="124">
        <f>SUMPRODUCT(($N$3=المنصرف!$E$3:$E$717)*1,('بيان العهد والتسويات'!$C305=المنصرف!$C$3:$C$717)*1,المنصرف!$G$3:$G$717)</f>
        <v>0</v>
      </c>
      <c r="O305" s="123">
        <f>SUMPRODUCT(($N$3=المنصرف!$E$3:$E$717)*1,('بيان العهد والتسويات'!$C305=المنصرف!$C$3:$C$717)*1,المنصرف!$J$3:$J$717)</f>
        <v>0</v>
      </c>
      <c r="P305" s="121">
        <f>SUMPRODUCT(($P$3=المنصرف!$E$3:$E$717)*1,('بيان العهد والتسويات'!$C305=المنصرف!$C$3:$C$717)*1,المنصرف!$G$3:$G$717)</f>
        <v>0</v>
      </c>
      <c r="Q305" s="122">
        <f>SUMPRODUCT(($P$3=المنصرف!$E$3:$E$717)*1,('بيان العهد والتسويات'!$C305=المنصرف!$C$3:$C$717)*1,المنصرف!$J$3:$J$717)</f>
        <v>0</v>
      </c>
      <c r="R305" s="124">
        <f>SUMPRODUCT(($R$3=المنصرف!$E$3:$E$717)*1,('بيان العهد والتسويات'!$C305=المنصرف!$C$3:$C$717)*1,المنصرف!$G$3:$G$717)</f>
        <v>0</v>
      </c>
      <c r="S305" s="123">
        <f>SUMPRODUCT(($R$3=المنصرف!$E$3:$E$717)*1,('بيان العهد والتسويات'!$C305=المنصرف!$C$3:$C$717)*1,المنصرف!$J$3:$J$717)</f>
        <v>0</v>
      </c>
      <c r="T305" s="121">
        <f>SUMPRODUCT(($T$3=المنصرف!$E$3:$E$717)*1,('بيان العهد والتسويات'!$C305=المنصرف!$C$3:$C$717)*1,المنصرف!$G$3:$G$717)</f>
        <v>0</v>
      </c>
      <c r="U305" s="122">
        <f>SUMPRODUCT(($T$3=المنصرف!$E$3:$E$717)*1,('بيان العهد والتسويات'!$C305=المنصرف!$C$3:$C$717)*1,المنصرف!$J$3:$J$717)</f>
        <v>0</v>
      </c>
      <c r="V305" s="124">
        <f>SUMPRODUCT(($V$3=المنصرف!$E$3:$E$717)*1,('بيان العهد والتسويات'!$C305=المنصرف!$C$3:$C$717)*1,المنصرف!$G$3:$G$717)</f>
        <v>0</v>
      </c>
      <c r="W305" s="123">
        <f>SUMPRODUCT(($V$3=المنصرف!$E$3:$E$717)*1,('بيان العهد والتسويات'!$C305=المنصرف!$C$3:$C$717)*1,المنصرف!$J$3:$J$717)</f>
        <v>0</v>
      </c>
      <c r="X305" s="121">
        <f>SUMPRODUCT(($X$3=المنصرف!$E$3:$E$717)*1,('بيان العهد والتسويات'!$C305=المنصرف!$C$3:$C$717)*1,المنصرف!$G$3:$G$717)</f>
        <v>0</v>
      </c>
      <c r="Y305" s="122">
        <f>SUMPRODUCT(($X$3=المنصرف!$E$3:$E$717)*1,('بيان العهد والتسويات'!$C305=المنصرف!$C$3:$C$717)*1,المنصرف!$J$3:$J$717)</f>
        <v>0</v>
      </c>
      <c r="Z305" s="124">
        <f>SUMPRODUCT(($Z$3=المنصرف!$E$3:$E$717)*1,('بيان العهد والتسويات'!$C305=المنصرف!$C$3:$C$717)*1,المنصرف!$G$3:$G$717)</f>
        <v>0</v>
      </c>
      <c r="AA305" s="123">
        <f>SUMPRODUCT(($Z$3=المنصرف!$E$3:$E$717)*1,('بيان العهد والتسويات'!$C305=المنصرف!$C$3:$C$717)*1,المنصرف!$J$3:$J$717)</f>
        <v>0</v>
      </c>
      <c r="AB305" s="121">
        <f>SUMPRODUCT(($AB$3=المنصرف!$E$3:$E$717)*1,('بيان العهد والتسويات'!$C305=المنصرف!$C$3:$C$717)*1,المنصرف!$G$3:$G$717)</f>
        <v>0</v>
      </c>
      <c r="AC305" s="122">
        <f>SUMPRODUCT(($AB$3=المنصرف!$E$3:$E$717)*1,('بيان العهد والتسويات'!$C305=المنصرف!$C$3:$C$717)*1,المنصرف!$J$3:$J$717)</f>
        <v>0</v>
      </c>
      <c r="AD305" s="124">
        <f>SUMPRODUCT(($AD$3=المنصرف!$E$3:$E$717)*1,('بيان العهد والتسويات'!$C305=المنصرف!$C$3:$C$717)*1,المنصرف!$G$3:$G$717)</f>
        <v>0</v>
      </c>
      <c r="AE305" s="123">
        <f>SUMPRODUCT(($AD$3=المنصرف!$E$3:$E$717)*1,('بيان العهد والتسويات'!$C305=المنصرف!$C$3:$C$717)*1,المنصرف!$J$3:$J$717)</f>
        <v>0</v>
      </c>
      <c r="AF305" s="121">
        <f>SUMPRODUCT(($AF$3=المنصرف!$E$3:$E$717)*1,('بيان العهد والتسويات'!$C305=المنصرف!$C$3:$C$717)*1,المنصرف!$G$3:$G$717)</f>
        <v>0</v>
      </c>
      <c r="AG305" s="122">
        <f>SUMPRODUCT(($AF$3=المنصرف!$E$3:$E$717)*1,('بيان العهد والتسويات'!$C305=المنصرف!$C$3:$C$717)*1,المنصرف!$J$3:$J$717)</f>
        <v>0</v>
      </c>
      <c r="AH305" s="124">
        <f>SUMPRODUCT(($AH$3=المنصرف!$E$3:$E$717)*1,('بيان العهد والتسويات'!$C305=المنصرف!$C$3:$C$717)*1,المنصرف!$G$3:$G$717)</f>
        <v>0</v>
      </c>
      <c r="AI305" s="123">
        <f>SUMPRODUCT(($AH$3=المنصرف!$E$3:$E$717)*1,('بيان العهد والتسويات'!$C305=المنصرف!$C$3:$C$717)*1,المنصرف!$J$3:$J$717)</f>
        <v>0</v>
      </c>
      <c r="AJ305" s="145">
        <f>SUMPRODUCT((AJ$3=المنصرف!$E$3:$E$717)*1,('بيان العهد والتسويات'!$C305=المنصرف!$C$3:$C$717)*1,المنصرف!$G$3:$G$717)</f>
        <v>0</v>
      </c>
      <c r="AK305" s="145">
        <f>SUMPRODUCT((AJ$3=المنصرف!$E$3:$E$717)*1,('بيان العهد والتسويات'!$C305=المنصرف!$C$3:$C$717)*1,المنصرف!$J$3:$J$717)</f>
        <v>0</v>
      </c>
      <c r="AL305" s="161">
        <f>SUMPRODUCT((AL$3=المنصرف!$E$3:$E$717)*1,('بيان العهد والتسويات'!$C305=المنصرف!$C$3:$C$717)*1,المنصرف!$G$3:$G$717)</f>
        <v>0</v>
      </c>
      <c r="AM305" s="161">
        <f>SUMPRODUCT((AL$3=المنصرف!$E$3:$E$717)*1,('بيان العهد والتسويات'!$C305=المنصرف!$C$3:$C$717)*1,المنصرف!$J$3:$J$717)</f>
        <v>0</v>
      </c>
      <c r="AN305" s="160">
        <f>SUMPRODUCT((AN$3=المنصرف!$E$3:$E$717)*1,('بيان العهد والتسويات'!$C305=المنصرف!$C$3:$C$717)*1,المنصرف!$G$3:$G$717)</f>
        <v>0</v>
      </c>
      <c r="AO305" s="160">
        <f>SUMPRODUCT((AN$3=المنصرف!$E$3:$E$717)*1,('بيان العهد والتسويات'!$C305=المنصرف!$C$3:$C$717)*1,المنصرف!$J$3:$J$717)</f>
        <v>0</v>
      </c>
      <c r="AP305" s="160">
        <f>SUMPRODUCT((AP$3=المنصرف!$E$3:$E$717)*1,('بيان العهد والتسويات'!$C305=المنصرف!$C$3:$C$717)*1,المنصرف!$G$3:$G$717)</f>
        <v>0</v>
      </c>
      <c r="AQ305" s="160">
        <f>SUMPRODUCT((AP$3=المنصرف!$E$3:$E$717)*1,('بيان العهد والتسويات'!$C305=المنصرف!$C$3:$C$717)*1,المنصرف!$J$3:$J$717)</f>
        <v>0</v>
      </c>
      <c r="AR305" s="160">
        <f>SUMPRODUCT((AR$3=المنصرف!$E$3:$E$717)*1,('بيان العهد والتسويات'!$C305=المنصرف!$C$3:$C$717)*1,المنصرف!$G$3:$G$717)</f>
        <v>0</v>
      </c>
      <c r="AS305" s="160">
        <f>SUMPRODUCT((AR$3=المنصرف!$E$3:$E$717)*1,('بيان العهد والتسويات'!$C305=المنصرف!$C$3:$C$717)*1,المنصرف!$J$3:$J$717)</f>
        <v>0</v>
      </c>
      <c r="AT305" s="160">
        <f>SUMPRODUCT((AT$3=المنصرف!$E$3:$E$717)*1,('بيان العهد والتسويات'!$C305=المنصرف!$C$3:$C$717)*1,المنصرف!$G$3:$G$717)</f>
        <v>0</v>
      </c>
      <c r="AU305" s="160">
        <f>SUMPRODUCT((AT$3=المنصرف!$E$3:$E$717)*1,('بيان العهد والتسويات'!$C305=المنصرف!$C$3:$C$717)*1,المنصرف!$J$3:$J$717)</f>
        <v>0</v>
      </c>
      <c r="AV305" s="160">
        <f>SUMPRODUCT((AV$3=المنصرف!$E$3:$E$717)*1,('بيان العهد والتسويات'!$C305=المنصرف!$C$3:$C$717)*1,المنصرف!$G$3:$G$717)</f>
        <v>0</v>
      </c>
      <c r="AW305" s="160">
        <f>SUMPRODUCT((AV$3=المنصرف!$E$3:$E$717)*1,('بيان العهد والتسويات'!$C305=المنصرف!$C$3:$C$717)*1,المنصرف!$J$3:$J$717)</f>
        <v>0</v>
      </c>
      <c r="AX305" s="160">
        <f>SUMPRODUCT((AX$3=المنصرف!$E$3:$E$717)*1,('بيان العهد والتسويات'!$C305=المنصرف!$C$3:$C$717)*1,المنصرف!$G$3:$G$717)</f>
        <v>0</v>
      </c>
      <c r="AY305" s="160">
        <f>SUMPRODUCT((AX$3=المنصرف!$E$3:$E$717)*1,('بيان العهد والتسويات'!$C305=المنصرف!$C$3:$C$717)*1,المنصرف!$J$3:$J$717)</f>
        <v>0</v>
      </c>
      <c r="AZ305" s="160">
        <f>SUMPRODUCT((AZ$3=المنصرف!$E$3:$E$717)*1,('بيان العهد والتسويات'!$C305=المنصرف!$C$3:$C$717)*1,المنصرف!$G$3:$G$717)</f>
        <v>0</v>
      </c>
      <c r="BA305" s="160">
        <f>SUMPRODUCT((AZ$3=المنصرف!$E$3:$E$717)*1,('بيان العهد والتسويات'!$C305=المنصرف!$C$3:$C$717)*1,المنصرف!$J$3:$J$717)</f>
        <v>0</v>
      </c>
      <c r="BB305" s="160">
        <f>SUMPRODUCT((BB$3=المنصرف!$E$3:$E$717)*1,('بيان العهد والتسويات'!$C305=المنصرف!$C$3:$C$717)*1,المنصرف!$G$3:$G$717)</f>
        <v>0</v>
      </c>
      <c r="BC305" s="160">
        <f>SUMPRODUCT((BB$3=المنصرف!$E$3:$E$717)*1,('بيان العهد والتسويات'!$C305=المنصرف!$C$3:$C$717)*1,المنصرف!$J$3:$J$717)</f>
        <v>0</v>
      </c>
      <c r="BD305" s="160">
        <f>SUMPRODUCT((BD$3=المنصرف!$E$3:$E$717)*1,('بيان العهد والتسويات'!$C305=المنصرف!$C$3:$C$717)*1,المنصرف!$G$3:$G$717)</f>
        <v>0</v>
      </c>
      <c r="BE305" s="160">
        <f>SUMPRODUCT((BD$3=المنصرف!$E$3:$E$717)*1,('بيان العهد والتسويات'!$C305=المنصرف!$C$3:$C$717)*1,المنصرف!$J$3:$J$717)</f>
        <v>0</v>
      </c>
      <c r="BF305" s="160">
        <f>SUMPRODUCT((BF$3=المنصرف!$E$3:$E$717)*1,('بيان العهد والتسويات'!$C305=المنصرف!$C$3:$C$717)*1,المنصرف!$G$3:$G$717)</f>
        <v>0</v>
      </c>
      <c r="BG305" s="160">
        <f>SUMPRODUCT((BF$3=المنصرف!$E$3:$E$717)*1,('بيان العهد والتسويات'!$C305=المنصرف!$C$3:$C$717)*1,المنصرف!$J$3:$J$717)</f>
        <v>0</v>
      </c>
      <c r="BH305" s="160">
        <f>SUMPRODUCT((BH$3=المنصرف!$E$3:$E$717)*1,('بيان العهد والتسويات'!$C305=المنصرف!$C$3:$C$717)*1,المنصرف!$G$3:$G$717)</f>
        <v>0</v>
      </c>
      <c r="BI305" s="160">
        <f>SUMPRODUCT((BH$3=المنصرف!$E$3:$E$717)*1,('بيان العهد والتسويات'!$C305=المنصرف!$C$3:$C$717)*1,المنصرف!$J$3:$J$717)</f>
        <v>0</v>
      </c>
      <c r="BJ305" s="160">
        <f>SUMPRODUCT((BJ$3=المنصرف!$E$3:$E$717)*1,('بيان العهد والتسويات'!$C305=المنصرف!$C$3:$C$717)*1,المنصرف!$G$3:$G$717)</f>
        <v>0</v>
      </c>
      <c r="BK305" s="160">
        <f>SUMPRODUCT((BJ$3=المنصرف!$E$3:$E$717)*1,('بيان العهد والتسويات'!$C305=المنصرف!$C$3:$C$717)*1,المنصرف!$J$3:$J$717)</f>
        <v>0</v>
      </c>
      <c r="BL305" s="160">
        <f>SUMPRODUCT((BL$3=المنصرف!$E$3:$E$717)*1,('بيان العهد والتسويات'!$C305=المنصرف!$C$3:$C$717)*1,المنصرف!$G$3:$G$717)</f>
        <v>0</v>
      </c>
      <c r="BM305" s="160">
        <f>SUMPRODUCT((BL$3=المنصرف!$E$3:$E$717)*1,('بيان العهد والتسويات'!$C305=المنصرف!$C$3:$C$717)*1,المنصرف!$J$3:$J$717)</f>
        <v>0</v>
      </c>
      <c r="BN305" s="160">
        <f>SUMPRODUCT((BN$3=المنصرف!$E$3:$E$717)*1,('بيان العهد والتسويات'!$C305=المنصرف!$C$3:$C$717)*1,المنصرف!$G$3:$G$717)</f>
        <v>0</v>
      </c>
      <c r="BO305" s="160">
        <f>SUMPRODUCT((BN$3=المنصرف!$E$3:$E$717)*1,('بيان العهد والتسويات'!$C305=المنصرف!$C$3:$C$717)*1,المنصرف!$J$3:$J$717)</f>
        <v>0</v>
      </c>
      <c r="BP305" s="160">
        <f>SUMPRODUCT((BP$3=المنصرف!$E$3:$E$717)*1,('بيان العهد والتسويات'!$C305=المنصرف!$C$3:$C$717)*1,المنصرف!$G$3:$G$717)</f>
        <v>0</v>
      </c>
      <c r="BQ305" s="160">
        <f>SUMPRODUCT((BP$3=المنصرف!$E$3:$E$717)*1,('بيان العهد والتسويات'!$C305=المنصرف!$C$3:$C$717)*1,المنصرف!$J$3:$J$717)</f>
        <v>0</v>
      </c>
      <c r="BR305" s="160">
        <f>SUMPRODUCT((BR$3=المنصرف!$E$3:$E$717)*1,('بيان العهد والتسويات'!$C305=المنصرف!$C$3:$C$717)*1,المنصرف!$G$3:$G$717)</f>
        <v>0</v>
      </c>
      <c r="BS305" s="160">
        <f>SUMPRODUCT((BR$3=المنصرف!$E$3:$E$717)*1,('بيان العهد والتسويات'!$C305=المنصرف!$C$3:$C$717)*1,المنصرف!$J$3:$J$717)</f>
        <v>0</v>
      </c>
      <c r="BT305" s="160">
        <f>SUMPRODUCT((BT$3=المنصرف!$E$3:$E$717)*1,('بيان العهد والتسويات'!$C305=المنصرف!$C$3:$C$717)*1,المنصرف!$G$3:$G$717)</f>
        <v>0</v>
      </c>
      <c r="BU305" s="160">
        <f>SUMPRODUCT((BT$3=المنصرف!$E$3:$E$717)*1,('بيان العهد والتسويات'!$C305=المنصرف!$C$3:$C$717)*1,المنصرف!$J$3:$J$717)</f>
        <v>0</v>
      </c>
      <c r="BV305" s="160">
        <f>SUMPRODUCT((BV$3=المنصرف!$E$3:$E$717)*1,('بيان العهد والتسويات'!$C305=المنصرف!$C$3:$C$717)*1,المنصرف!$G$3:$G$717)</f>
        <v>0</v>
      </c>
      <c r="BW305" s="160">
        <f>SUMPRODUCT((BV$3=المنصرف!$E$3:$E$717)*1,('بيان العهد والتسويات'!$C305=المنصرف!$C$3:$C$717)*1,المنصرف!$J$3:$J$717)</f>
        <v>0</v>
      </c>
      <c r="BX305" s="160">
        <f>SUMPRODUCT((BX$3=المنصرف!$E$3:$E$717)*1,('بيان العهد والتسويات'!$C305=المنصرف!$C$3:$C$717)*1,المنصرف!$G$3:$G$717)</f>
        <v>0</v>
      </c>
      <c r="BY305" s="160">
        <f>SUMPRODUCT((BX$3=المنصرف!$E$3:$E$717)*1,('بيان العهد والتسويات'!$C305=المنصرف!$C$3:$C$717)*1,المنصرف!$J$3:$J$717)</f>
        <v>0</v>
      </c>
      <c r="BZ305" s="160">
        <f>SUMPRODUCT((BZ$3=المنصرف!$E$3:$E$717)*1,('بيان العهد والتسويات'!$C305=المنصرف!$C$3:$C$717)*1,المنصرف!$G$3:$G$717)</f>
        <v>0</v>
      </c>
      <c r="CA305" s="160">
        <f>SUMPRODUCT((BZ$3=المنصرف!$E$3:$E$717)*1,('بيان العهد والتسويات'!$C305=المنصرف!$C$3:$C$717)*1,المنصرف!$J$3:$J$717)</f>
        <v>0</v>
      </c>
      <c r="CB305" s="160">
        <f>SUMPRODUCT((CB$3=المنصرف!$E$3:$E$717)*1,('بيان العهد والتسويات'!$C305=المنصرف!$C$3:$C$717)*1,المنصرف!$G$3:$G$717)</f>
        <v>0</v>
      </c>
      <c r="CC305" s="160">
        <f>SUMPRODUCT((CB$3=المنصرف!$E$3:$E$717)*1,('بيان العهد والتسويات'!$C305=المنصرف!$C$3:$C$717)*1,المنصرف!$J$3:$J$717)</f>
        <v>0</v>
      </c>
      <c r="CD305" s="160">
        <f>SUMPRODUCT((CD$3=المنصرف!$E$3:$E$717)*1,('بيان العهد والتسويات'!$C305=المنصرف!$C$3:$C$717)*1,المنصرف!$G$3:$G$717)</f>
        <v>0</v>
      </c>
      <c r="CE305" s="160">
        <f>SUMPRODUCT((CD$3=المنصرف!$E$3:$E$717)*1,('بيان العهد والتسويات'!$C305=المنصرف!$C$3:$C$717)*1,المنصرف!$J$3:$J$717)</f>
        <v>0</v>
      </c>
      <c r="CF305" s="160">
        <f>SUMPRODUCT((CF$3=المنصرف!$E$3:$E$717)*1,('بيان العهد والتسويات'!$C305=المنصرف!$C$3:$C$717)*1,المنصرف!$G$3:$G$717)</f>
        <v>0</v>
      </c>
      <c r="CG305" s="160">
        <f>SUMPRODUCT((CF$3=المنصرف!$E$3:$E$717)*1,('بيان العهد والتسويات'!$C305=المنصرف!$C$3:$C$717)*1,المنصرف!$J$3:$J$717)</f>
        <v>0</v>
      </c>
      <c r="CH305" s="160">
        <f>SUMPRODUCT((CH$3=المنصرف!$E$3:$E$717)*1,('بيان العهد والتسويات'!$C305=المنصرف!$C$3:$C$717)*1,المنصرف!$G$3:$G$717)</f>
        <v>0</v>
      </c>
      <c r="CI305" s="160">
        <f>SUMPRODUCT((CH$3=المنصرف!$E$3:$E$717)*1,('بيان العهد والتسويات'!$C305=المنصرف!$C$3:$C$717)*1,المنصرف!$J$3:$J$717)</f>
        <v>0</v>
      </c>
      <c r="CJ305" s="160">
        <f>SUMPRODUCT((CJ$3=المنصرف!$E$3:$E$717)*1,('بيان العهد والتسويات'!$C305=المنصرف!$C$3:$C$717)*1,المنصرف!$G$3:$G$717)</f>
        <v>0</v>
      </c>
      <c r="CK305" s="160">
        <f>SUMPRODUCT((CJ$3=المنصرف!$E$3:$E$717)*1,('بيان العهد والتسويات'!$C305=المنصرف!$C$3:$C$717)*1,المنصرف!$J$3:$J$717)</f>
        <v>0</v>
      </c>
      <c r="CL305" s="160">
        <f>SUMPRODUCT((CL$3=المنصرف!$E$3:$E$717)*1,('بيان العهد والتسويات'!$C305=المنصرف!$C$3:$C$717)*1,المنصرف!$G$3:$G$717)</f>
        <v>0</v>
      </c>
      <c r="CM305" s="160">
        <f>SUMPRODUCT((CL$3=المنصرف!$E$3:$E$717)*1,('بيان العهد والتسويات'!$C305=المنصرف!$C$3:$C$717)*1,المنصرف!$J$3:$J$717)</f>
        <v>0</v>
      </c>
      <c r="CN305" s="160">
        <f>SUMPRODUCT((CN$3=المنصرف!$E$3:$E$717)*1,('بيان العهد والتسويات'!$C305=المنصرف!$C$3:$C$717)*1,المنصرف!$G$3:$G$717)</f>
        <v>0</v>
      </c>
      <c r="CO305" s="160">
        <f>SUMPRODUCT((CN$3=المنصرف!$E$3:$E$717)*1,('بيان العهد والتسويات'!$C305=المنصرف!$C$3:$C$717)*1,المنصرف!$J$3:$J$717)</f>
        <v>0</v>
      </c>
      <c r="CP305" s="160">
        <f>SUMPRODUCT((CP$3=المنصرف!$E$3:$E$717)*1,('بيان العهد والتسويات'!$C305=المنصرف!$C$3:$C$717)*1,المنصرف!$G$3:$G$717)</f>
        <v>0</v>
      </c>
      <c r="CQ305" s="160">
        <f>SUMPRODUCT((CP$3=المنصرف!$E$3:$E$717)*1,('بيان العهد والتسويات'!$C305=المنصرف!$C$3:$C$717)*1,المنصرف!$J$3:$J$717)</f>
        <v>0</v>
      </c>
      <c r="CR305" s="160">
        <f>SUMPRODUCT((CR$3=المنصرف!$E$3:$E$717)*1,('بيان العهد والتسويات'!$C305=المنصرف!$C$3:$C$717)*1,المنصرف!$G$3:$G$717)</f>
        <v>0</v>
      </c>
      <c r="CS305" s="160">
        <f>SUMPRODUCT((CR$3=المنصرف!$E$3:$E$717)*1,('بيان العهد والتسويات'!$C305=المنصرف!$C$3:$C$717)*1,المنصرف!$J$3:$J$717)</f>
        <v>0</v>
      </c>
      <c r="CT305" s="160">
        <f>SUMPRODUCT((CT$3=المنصرف!$E$3:$E$717)*1,('بيان العهد والتسويات'!$C305=المنصرف!$C$3:$C$717)*1,المنصرف!$G$3:$G$717)</f>
        <v>0</v>
      </c>
      <c r="CU305" s="160">
        <f>SUMPRODUCT((CT$3=المنصرف!$E$3:$E$717)*1,('بيان العهد والتسويات'!$C305=المنصرف!$C$3:$C$717)*1,المنصرف!$J$3:$J$717)</f>
        <v>0</v>
      </c>
      <c r="CV305" s="160">
        <f>SUMPRODUCT((CV$3=المنصرف!$E$3:$E$717)*1,('بيان العهد والتسويات'!$C305=المنصرف!$C$3:$C$717)*1,المنصرف!$G$3:$G$717)</f>
        <v>0</v>
      </c>
      <c r="CW305" s="160">
        <f>SUMPRODUCT((CV$3=المنصرف!$E$3:$E$717)*1,('بيان العهد والتسويات'!$C305=المنصرف!$C$3:$C$717)*1,المنصرف!$J$3:$J$717)</f>
        <v>0</v>
      </c>
      <c r="CX305" s="160">
        <f>SUMPRODUCT((CX$3=المنصرف!$E$3:$E$717)*1,('بيان العهد والتسويات'!$C305=المنصرف!$C$3:$C$717)*1,المنصرف!$G$3:$G$717)</f>
        <v>0</v>
      </c>
      <c r="CY305" s="160">
        <f>SUMPRODUCT((CX$3=المنصرف!$E$3:$E$717)*1,('بيان العهد والتسويات'!$C305=المنصرف!$C$3:$C$717)*1,المنصرف!$J$3:$J$717)</f>
        <v>0</v>
      </c>
      <c r="CZ305" s="160">
        <f>SUMPRODUCT((CZ$3=المنصرف!$E$3:$E$717)*1,('بيان العهد والتسويات'!$C305=المنصرف!$C$3:$C$717)*1,المنصرف!$G$3:$G$717)</f>
        <v>0</v>
      </c>
      <c r="DA305" s="160">
        <f>SUMPRODUCT((CZ$3=المنصرف!$E$3:$E$717)*1,('بيان العهد والتسويات'!$C305=المنصرف!$C$3:$C$717)*1,المنصرف!$J$3:$J$717)</f>
        <v>0</v>
      </c>
    </row>
    <row r="306" spans="3:105" ht="20.25" x14ac:dyDescent="0.15">
      <c r="C306" s="134">
        <v>46138</v>
      </c>
      <c r="D306" s="121">
        <f>SUMPRODUCT(($D$3=المنصرف!$E$3:$E$717)*1,('بيان العهد والتسويات'!$C306=المنصرف!$C$3:$C$717)*1,المنصرف!$G$3:$G$717)</f>
        <v>0</v>
      </c>
      <c r="E306" s="122">
        <f>SUMPRODUCT(($D$3=المنصرف!$E$3:$E$717)*1,('بيان العهد والتسويات'!$C306=المنصرف!$C$3:$C$717)*1,المنصرف!$J$3:$J$717)</f>
        <v>0</v>
      </c>
      <c r="F306" s="124">
        <f>SUMPRODUCT(($F$3=المنصرف!$E$3:$E$717)*1,('بيان العهد والتسويات'!$C306=المنصرف!$C$3:$C$717)*1,المنصرف!$G$3:$G$717)</f>
        <v>0</v>
      </c>
      <c r="G306" s="123">
        <f>SUMPRODUCT(($F$3=المنصرف!$E$3:$E$717)*1,('بيان العهد والتسويات'!$C306=المنصرف!$C$3:$C$717)*1,المنصرف!$J$3:$J$717)</f>
        <v>0</v>
      </c>
      <c r="H306" s="121">
        <f>SUMPRODUCT(($H$3=المنصرف!$E$3:$E$717)*1,('بيان العهد والتسويات'!$C306=المنصرف!$C$3:$C$717)*1,المنصرف!$G$3:$G$717)</f>
        <v>0</v>
      </c>
      <c r="I306" s="122">
        <f>SUMPRODUCT(($H$3=المنصرف!$E$3:$E$717)*1,('بيان العهد والتسويات'!$C306=المنصرف!$C$3:$C$717)*1,المنصرف!$J$3:$J$717)</f>
        <v>0</v>
      </c>
      <c r="J306" s="124">
        <f>SUMPRODUCT(($J$3=المنصرف!$E$3:$E$717)*1,('بيان العهد والتسويات'!$C306=المنصرف!$C$3:$C$717)*1,المنصرف!$G$3:$G$717)</f>
        <v>0</v>
      </c>
      <c r="K306" s="123">
        <f>SUMPRODUCT(($J$3=المنصرف!$E$3:$E$717)*1,('بيان العهد والتسويات'!$C306=المنصرف!$C$3:$C$717)*1,المنصرف!$J$3:$J$717)</f>
        <v>0</v>
      </c>
      <c r="L306" s="121">
        <f>SUMPRODUCT(($L$3=المنصرف!$E$3:$E$717)*1,('بيان العهد والتسويات'!$C306=المنصرف!$C$3:$C$717)*1,المنصرف!$G$3:$G$717)</f>
        <v>0</v>
      </c>
      <c r="M306" s="122">
        <f>SUMPRODUCT(($L$3=المنصرف!$E$3:$E$717)*1,('بيان العهد والتسويات'!$C306=المنصرف!$C$3:$C$717)*1,المنصرف!$J$3:$J$717)</f>
        <v>0</v>
      </c>
      <c r="N306" s="124">
        <f>SUMPRODUCT(($N$3=المنصرف!$E$3:$E$717)*1,('بيان العهد والتسويات'!$C306=المنصرف!$C$3:$C$717)*1,المنصرف!$G$3:$G$717)</f>
        <v>0</v>
      </c>
      <c r="O306" s="123">
        <f>SUMPRODUCT(($N$3=المنصرف!$E$3:$E$717)*1,('بيان العهد والتسويات'!$C306=المنصرف!$C$3:$C$717)*1,المنصرف!$J$3:$J$717)</f>
        <v>0</v>
      </c>
      <c r="P306" s="121">
        <f>SUMPRODUCT(($P$3=المنصرف!$E$3:$E$717)*1,('بيان العهد والتسويات'!$C306=المنصرف!$C$3:$C$717)*1,المنصرف!$G$3:$G$717)</f>
        <v>0</v>
      </c>
      <c r="Q306" s="122">
        <f>SUMPRODUCT(($P$3=المنصرف!$E$3:$E$717)*1,('بيان العهد والتسويات'!$C306=المنصرف!$C$3:$C$717)*1,المنصرف!$J$3:$J$717)</f>
        <v>0</v>
      </c>
      <c r="R306" s="124">
        <f>SUMPRODUCT(($R$3=المنصرف!$E$3:$E$717)*1,('بيان العهد والتسويات'!$C306=المنصرف!$C$3:$C$717)*1,المنصرف!$G$3:$G$717)</f>
        <v>0</v>
      </c>
      <c r="S306" s="123">
        <f>SUMPRODUCT(($R$3=المنصرف!$E$3:$E$717)*1,('بيان العهد والتسويات'!$C306=المنصرف!$C$3:$C$717)*1,المنصرف!$J$3:$J$717)</f>
        <v>0</v>
      </c>
      <c r="T306" s="121">
        <f>SUMPRODUCT(($T$3=المنصرف!$E$3:$E$717)*1,('بيان العهد والتسويات'!$C306=المنصرف!$C$3:$C$717)*1,المنصرف!$G$3:$G$717)</f>
        <v>0</v>
      </c>
      <c r="U306" s="122">
        <f>SUMPRODUCT(($T$3=المنصرف!$E$3:$E$717)*1,('بيان العهد والتسويات'!$C306=المنصرف!$C$3:$C$717)*1,المنصرف!$J$3:$J$717)</f>
        <v>0</v>
      </c>
      <c r="V306" s="124">
        <f>SUMPRODUCT(($V$3=المنصرف!$E$3:$E$717)*1,('بيان العهد والتسويات'!$C306=المنصرف!$C$3:$C$717)*1,المنصرف!$G$3:$G$717)</f>
        <v>0</v>
      </c>
      <c r="W306" s="123">
        <f>SUMPRODUCT(($V$3=المنصرف!$E$3:$E$717)*1,('بيان العهد والتسويات'!$C306=المنصرف!$C$3:$C$717)*1,المنصرف!$J$3:$J$717)</f>
        <v>0</v>
      </c>
      <c r="X306" s="121">
        <f>SUMPRODUCT(($X$3=المنصرف!$E$3:$E$717)*1,('بيان العهد والتسويات'!$C306=المنصرف!$C$3:$C$717)*1,المنصرف!$G$3:$G$717)</f>
        <v>0</v>
      </c>
      <c r="Y306" s="122">
        <f>SUMPRODUCT(($X$3=المنصرف!$E$3:$E$717)*1,('بيان العهد والتسويات'!$C306=المنصرف!$C$3:$C$717)*1,المنصرف!$J$3:$J$717)</f>
        <v>0</v>
      </c>
      <c r="Z306" s="124">
        <f>SUMPRODUCT(($Z$3=المنصرف!$E$3:$E$717)*1,('بيان العهد والتسويات'!$C306=المنصرف!$C$3:$C$717)*1,المنصرف!$G$3:$G$717)</f>
        <v>0</v>
      </c>
      <c r="AA306" s="123">
        <f>SUMPRODUCT(($Z$3=المنصرف!$E$3:$E$717)*1,('بيان العهد والتسويات'!$C306=المنصرف!$C$3:$C$717)*1,المنصرف!$J$3:$J$717)</f>
        <v>0</v>
      </c>
      <c r="AB306" s="121">
        <f>SUMPRODUCT(($AB$3=المنصرف!$E$3:$E$717)*1,('بيان العهد والتسويات'!$C306=المنصرف!$C$3:$C$717)*1,المنصرف!$G$3:$G$717)</f>
        <v>0</v>
      </c>
      <c r="AC306" s="122">
        <f>SUMPRODUCT(($AB$3=المنصرف!$E$3:$E$717)*1,('بيان العهد والتسويات'!$C306=المنصرف!$C$3:$C$717)*1,المنصرف!$J$3:$J$717)</f>
        <v>0</v>
      </c>
      <c r="AD306" s="124">
        <f>SUMPRODUCT(($AD$3=المنصرف!$E$3:$E$717)*1,('بيان العهد والتسويات'!$C306=المنصرف!$C$3:$C$717)*1,المنصرف!$G$3:$G$717)</f>
        <v>0</v>
      </c>
      <c r="AE306" s="123">
        <f>SUMPRODUCT(($AD$3=المنصرف!$E$3:$E$717)*1,('بيان العهد والتسويات'!$C306=المنصرف!$C$3:$C$717)*1,المنصرف!$J$3:$J$717)</f>
        <v>0</v>
      </c>
      <c r="AF306" s="121">
        <f>SUMPRODUCT(($AF$3=المنصرف!$E$3:$E$717)*1,('بيان العهد والتسويات'!$C306=المنصرف!$C$3:$C$717)*1,المنصرف!$G$3:$G$717)</f>
        <v>0</v>
      </c>
      <c r="AG306" s="122">
        <f>SUMPRODUCT(($AF$3=المنصرف!$E$3:$E$717)*1,('بيان العهد والتسويات'!$C306=المنصرف!$C$3:$C$717)*1,المنصرف!$J$3:$J$717)</f>
        <v>0</v>
      </c>
      <c r="AH306" s="124">
        <f>SUMPRODUCT(($AH$3=المنصرف!$E$3:$E$717)*1,('بيان العهد والتسويات'!$C306=المنصرف!$C$3:$C$717)*1,المنصرف!$G$3:$G$717)</f>
        <v>0</v>
      </c>
      <c r="AI306" s="123">
        <f>SUMPRODUCT(($AH$3=المنصرف!$E$3:$E$717)*1,('بيان العهد والتسويات'!$C306=المنصرف!$C$3:$C$717)*1,المنصرف!$J$3:$J$717)</f>
        <v>0</v>
      </c>
      <c r="AJ306" s="145">
        <f>SUMPRODUCT((AJ$3=المنصرف!$E$3:$E$717)*1,('بيان العهد والتسويات'!$C306=المنصرف!$C$3:$C$717)*1,المنصرف!$G$3:$G$717)</f>
        <v>0</v>
      </c>
      <c r="AK306" s="145">
        <f>SUMPRODUCT((AJ$3=المنصرف!$E$3:$E$717)*1,('بيان العهد والتسويات'!$C306=المنصرف!$C$3:$C$717)*1,المنصرف!$J$3:$J$717)</f>
        <v>0</v>
      </c>
      <c r="AL306" s="161">
        <f>SUMPRODUCT((AL$3=المنصرف!$E$3:$E$717)*1,('بيان العهد والتسويات'!$C306=المنصرف!$C$3:$C$717)*1,المنصرف!$G$3:$G$717)</f>
        <v>0</v>
      </c>
      <c r="AM306" s="161">
        <f>SUMPRODUCT((AL$3=المنصرف!$E$3:$E$717)*1,('بيان العهد والتسويات'!$C306=المنصرف!$C$3:$C$717)*1,المنصرف!$J$3:$J$717)</f>
        <v>0</v>
      </c>
      <c r="AN306" s="160">
        <f>SUMPRODUCT((AN$3=المنصرف!$E$3:$E$717)*1,('بيان العهد والتسويات'!$C306=المنصرف!$C$3:$C$717)*1,المنصرف!$G$3:$G$717)</f>
        <v>0</v>
      </c>
      <c r="AO306" s="160">
        <f>SUMPRODUCT((AN$3=المنصرف!$E$3:$E$717)*1,('بيان العهد والتسويات'!$C306=المنصرف!$C$3:$C$717)*1,المنصرف!$J$3:$J$717)</f>
        <v>0</v>
      </c>
      <c r="AP306" s="160">
        <f>SUMPRODUCT((AP$3=المنصرف!$E$3:$E$717)*1,('بيان العهد والتسويات'!$C306=المنصرف!$C$3:$C$717)*1,المنصرف!$G$3:$G$717)</f>
        <v>0</v>
      </c>
      <c r="AQ306" s="160">
        <f>SUMPRODUCT((AP$3=المنصرف!$E$3:$E$717)*1,('بيان العهد والتسويات'!$C306=المنصرف!$C$3:$C$717)*1,المنصرف!$J$3:$J$717)</f>
        <v>0</v>
      </c>
      <c r="AR306" s="160">
        <f>SUMPRODUCT((AR$3=المنصرف!$E$3:$E$717)*1,('بيان العهد والتسويات'!$C306=المنصرف!$C$3:$C$717)*1,المنصرف!$G$3:$G$717)</f>
        <v>0</v>
      </c>
      <c r="AS306" s="160">
        <f>SUMPRODUCT((AR$3=المنصرف!$E$3:$E$717)*1,('بيان العهد والتسويات'!$C306=المنصرف!$C$3:$C$717)*1,المنصرف!$J$3:$J$717)</f>
        <v>0</v>
      </c>
      <c r="AT306" s="160">
        <f>SUMPRODUCT((AT$3=المنصرف!$E$3:$E$717)*1,('بيان العهد والتسويات'!$C306=المنصرف!$C$3:$C$717)*1,المنصرف!$G$3:$G$717)</f>
        <v>0</v>
      </c>
      <c r="AU306" s="160">
        <f>SUMPRODUCT((AT$3=المنصرف!$E$3:$E$717)*1,('بيان العهد والتسويات'!$C306=المنصرف!$C$3:$C$717)*1,المنصرف!$J$3:$J$717)</f>
        <v>0</v>
      </c>
      <c r="AV306" s="160">
        <f>SUMPRODUCT((AV$3=المنصرف!$E$3:$E$717)*1,('بيان العهد والتسويات'!$C306=المنصرف!$C$3:$C$717)*1,المنصرف!$G$3:$G$717)</f>
        <v>0</v>
      </c>
      <c r="AW306" s="160">
        <f>SUMPRODUCT((AV$3=المنصرف!$E$3:$E$717)*1,('بيان العهد والتسويات'!$C306=المنصرف!$C$3:$C$717)*1,المنصرف!$J$3:$J$717)</f>
        <v>0</v>
      </c>
      <c r="AX306" s="160">
        <f>SUMPRODUCT((AX$3=المنصرف!$E$3:$E$717)*1,('بيان العهد والتسويات'!$C306=المنصرف!$C$3:$C$717)*1,المنصرف!$G$3:$G$717)</f>
        <v>0</v>
      </c>
      <c r="AY306" s="160">
        <f>SUMPRODUCT((AX$3=المنصرف!$E$3:$E$717)*1,('بيان العهد والتسويات'!$C306=المنصرف!$C$3:$C$717)*1,المنصرف!$J$3:$J$717)</f>
        <v>0</v>
      </c>
      <c r="AZ306" s="160">
        <f>SUMPRODUCT((AZ$3=المنصرف!$E$3:$E$717)*1,('بيان العهد والتسويات'!$C306=المنصرف!$C$3:$C$717)*1,المنصرف!$G$3:$G$717)</f>
        <v>0</v>
      </c>
      <c r="BA306" s="160">
        <f>SUMPRODUCT((AZ$3=المنصرف!$E$3:$E$717)*1,('بيان العهد والتسويات'!$C306=المنصرف!$C$3:$C$717)*1,المنصرف!$J$3:$J$717)</f>
        <v>0</v>
      </c>
      <c r="BB306" s="160">
        <f>SUMPRODUCT((BB$3=المنصرف!$E$3:$E$717)*1,('بيان العهد والتسويات'!$C306=المنصرف!$C$3:$C$717)*1,المنصرف!$G$3:$G$717)</f>
        <v>0</v>
      </c>
      <c r="BC306" s="160">
        <f>SUMPRODUCT((BB$3=المنصرف!$E$3:$E$717)*1,('بيان العهد والتسويات'!$C306=المنصرف!$C$3:$C$717)*1,المنصرف!$J$3:$J$717)</f>
        <v>0</v>
      </c>
      <c r="BD306" s="160">
        <f>SUMPRODUCT((BD$3=المنصرف!$E$3:$E$717)*1,('بيان العهد والتسويات'!$C306=المنصرف!$C$3:$C$717)*1,المنصرف!$G$3:$G$717)</f>
        <v>0</v>
      </c>
      <c r="BE306" s="160">
        <f>SUMPRODUCT((BD$3=المنصرف!$E$3:$E$717)*1,('بيان العهد والتسويات'!$C306=المنصرف!$C$3:$C$717)*1,المنصرف!$J$3:$J$717)</f>
        <v>0</v>
      </c>
      <c r="BF306" s="160">
        <f>SUMPRODUCT((BF$3=المنصرف!$E$3:$E$717)*1,('بيان العهد والتسويات'!$C306=المنصرف!$C$3:$C$717)*1,المنصرف!$G$3:$G$717)</f>
        <v>0</v>
      </c>
      <c r="BG306" s="160">
        <f>SUMPRODUCT((BF$3=المنصرف!$E$3:$E$717)*1,('بيان العهد والتسويات'!$C306=المنصرف!$C$3:$C$717)*1,المنصرف!$J$3:$J$717)</f>
        <v>0</v>
      </c>
      <c r="BH306" s="160">
        <f>SUMPRODUCT((BH$3=المنصرف!$E$3:$E$717)*1,('بيان العهد والتسويات'!$C306=المنصرف!$C$3:$C$717)*1,المنصرف!$G$3:$G$717)</f>
        <v>0</v>
      </c>
      <c r="BI306" s="160">
        <f>SUMPRODUCT((BH$3=المنصرف!$E$3:$E$717)*1,('بيان العهد والتسويات'!$C306=المنصرف!$C$3:$C$717)*1,المنصرف!$J$3:$J$717)</f>
        <v>0</v>
      </c>
      <c r="BJ306" s="160">
        <f>SUMPRODUCT((BJ$3=المنصرف!$E$3:$E$717)*1,('بيان العهد والتسويات'!$C306=المنصرف!$C$3:$C$717)*1,المنصرف!$G$3:$G$717)</f>
        <v>0</v>
      </c>
      <c r="BK306" s="160">
        <f>SUMPRODUCT((BJ$3=المنصرف!$E$3:$E$717)*1,('بيان العهد والتسويات'!$C306=المنصرف!$C$3:$C$717)*1,المنصرف!$J$3:$J$717)</f>
        <v>0</v>
      </c>
      <c r="BL306" s="160">
        <f>SUMPRODUCT((BL$3=المنصرف!$E$3:$E$717)*1,('بيان العهد والتسويات'!$C306=المنصرف!$C$3:$C$717)*1,المنصرف!$G$3:$G$717)</f>
        <v>0</v>
      </c>
      <c r="BM306" s="160">
        <f>SUMPRODUCT((BL$3=المنصرف!$E$3:$E$717)*1,('بيان العهد والتسويات'!$C306=المنصرف!$C$3:$C$717)*1,المنصرف!$J$3:$J$717)</f>
        <v>0</v>
      </c>
      <c r="BN306" s="160">
        <f>SUMPRODUCT((BN$3=المنصرف!$E$3:$E$717)*1,('بيان العهد والتسويات'!$C306=المنصرف!$C$3:$C$717)*1,المنصرف!$G$3:$G$717)</f>
        <v>0</v>
      </c>
      <c r="BO306" s="160">
        <f>SUMPRODUCT((BN$3=المنصرف!$E$3:$E$717)*1,('بيان العهد والتسويات'!$C306=المنصرف!$C$3:$C$717)*1,المنصرف!$J$3:$J$717)</f>
        <v>0</v>
      </c>
      <c r="BP306" s="160">
        <f>SUMPRODUCT((BP$3=المنصرف!$E$3:$E$717)*1,('بيان العهد والتسويات'!$C306=المنصرف!$C$3:$C$717)*1,المنصرف!$G$3:$G$717)</f>
        <v>0</v>
      </c>
      <c r="BQ306" s="160">
        <f>SUMPRODUCT((BP$3=المنصرف!$E$3:$E$717)*1,('بيان العهد والتسويات'!$C306=المنصرف!$C$3:$C$717)*1,المنصرف!$J$3:$J$717)</f>
        <v>0</v>
      </c>
      <c r="BR306" s="160">
        <f>SUMPRODUCT((BR$3=المنصرف!$E$3:$E$717)*1,('بيان العهد والتسويات'!$C306=المنصرف!$C$3:$C$717)*1,المنصرف!$G$3:$G$717)</f>
        <v>0</v>
      </c>
      <c r="BS306" s="160">
        <f>SUMPRODUCT((BR$3=المنصرف!$E$3:$E$717)*1,('بيان العهد والتسويات'!$C306=المنصرف!$C$3:$C$717)*1,المنصرف!$J$3:$J$717)</f>
        <v>0</v>
      </c>
      <c r="BT306" s="160">
        <f>SUMPRODUCT((BT$3=المنصرف!$E$3:$E$717)*1,('بيان العهد والتسويات'!$C306=المنصرف!$C$3:$C$717)*1,المنصرف!$G$3:$G$717)</f>
        <v>0</v>
      </c>
      <c r="BU306" s="160">
        <f>SUMPRODUCT((BT$3=المنصرف!$E$3:$E$717)*1,('بيان العهد والتسويات'!$C306=المنصرف!$C$3:$C$717)*1,المنصرف!$J$3:$J$717)</f>
        <v>0</v>
      </c>
      <c r="BV306" s="160">
        <f>SUMPRODUCT((BV$3=المنصرف!$E$3:$E$717)*1,('بيان العهد والتسويات'!$C306=المنصرف!$C$3:$C$717)*1,المنصرف!$G$3:$G$717)</f>
        <v>0</v>
      </c>
      <c r="BW306" s="160">
        <f>SUMPRODUCT((BV$3=المنصرف!$E$3:$E$717)*1,('بيان العهد والتسويات'!$C306=المنصرف!$C$3:$C$717)*1,المنصرف!$J$3:$J$717)</f>
        <v>0</v>
      </c>
      <c r="BX306" s="160">
        <f>SUMPRODUCT((BX$3=المنصرف!$E$3:$E$717)*1,('بيان العهد والتسويات'!$C306=المنصرف!$C$3:$C$717)*1,المنصرف!$G$3:$G$717)</f>
        <v>0</v>
      </c>
      <c r="BY306" s="160">
        <f>SUMPRODUCT((BX$3=المنصرف!$E$3:$E$717)*1,('بيان العهد والتسويات'!$C306=المنصرف!$C$3:$C$717)*1,المنصرف!$J$3:$J$717)</f>
        <v>0</v>
      </c>
      <c r="BZ306" s="160">
        <f>SUMPRODUCT((BZ$3=المنصرف!$E$3:$E$717)*1,('بيان العهد والتسويات'!$C306=المنصرف!$C$3:$C$717)*1,المنصرف!$G$3:$G$717)</f>
        <v>0</v>
      </c>
      <c r="CA306" s="160">
        <f>SUMPRODUCT((BZ$3=المنصرف!$E$3:$E$717)*1,('بيان العهد والتسويات'!$C306=المنصرف!$C$3:$C$717)*1,المنصرف!$J$3:$J$717)</f>
        <v>0</v>
      </c>
      <c r="CB306" s="160">
        <f>SUMPRODUCT((CB$3=المنصرف!$E$3:$E$717)*1,('بيان العهد والتسويات'!$C306=المنصرف!$C$3:$C$717)*1,المنصرف!$G$3:$G$717)</f>
        <v>0</v>
      </c>
      <c r="CC306" s="160">
        <f>SUMPRODUCT((CB$3=المنصرف!$E$3:$E$717)*1,('بيان العهد والتسويات'!$C306=المنصرف!$C$3:$C$717)*1,المنصرف!$J$3:$J$717)</f>
        <v>0</v>
      </c>
      <c r="CD306" s="160">
        <f>SUMPRODUCT((CD$3=المنصرف!$E$3:$E$717)*1,('بيان العهد والتسويات'!$C306=المنصرف!$C$3:$C$717)*1,المنصرف!$G$3:$G$717)</f>
        <v>0</v>
      </c>
      <c r="CE306" s="160">
        <f>SUMPRODUCT((CD$3=المنصرف!$E$3:$E$717)*1,('بيان العهد والتسويات'!$C306=المنصرف!$C$3:$C$717)*1,المنصرف!$J$3:$J$717)</f>
        <v>0</v>
      </c>
      <c r="CF306" s="160">
        <f>SUMPRODUCT((CF$3=المنصرف!$E$3:$E$717)*1,('بيان العهد والتسويات'!$C306=المنصرف!$C$3:$C$717)*1,المنصرف!$G$3:$G$717)</f>
        <v>0</v>
      </c>
      <c r="CG306" s="160">
        <f>SUMPRODUCT((CF$3=المنصرف!$E$3:$E$717)*1,('بيان العهد والتسويات'!$C306=المنصرف!$C$3:$C$717)*1,المنصرف!$J$3:$J$717)</f>
        <v>0</v>
      </c>
      <c r="CH306" s="160">
        <f>SUMPRODUCT((CH$3=المنصرف!$E$3:$E$717)*1,('بيان العهد والتسويات'!$C306=المنصرف!$C$3:$C$717)*1,المنصرف!$G$3:$G$717)</f>
        <v>0</v>
      </c>
      <c r="CI306" s="160">
        <f>SUMPRODUCT((CH$3=المنصرف!$E$3:$E$717)*1,('بيان العهد والتسويات'!$C306=المنصرف!$C$3:$C$717)*1,المنصرف!$J$3:$J$717)</f>
        <v>0</v>
      </c>
      <c r="CJ306" s="160">
        <f>SUMPRODUCT((CJ$3=المنصرف!$E$3:$E$717)*1,('بيان العهد والتسويات'!$C306=المنصرف!$C$3:$C$717)*1,المنصرف!$G$3:$G$717)</f>
        <v>0</v>
      </c>
      <c r="CK306" s="160">
        <f>SUMPRODUCT((CJ$3=المنصرف!$E$3:$E$717)*1,('بيان العهد والتسويات'!$C306=المنصرف!$C$3:$C$717)*1,المنصرف!$J$3:$J$717)</f>
        <v>0</v>
      </c>
      <c r="CL306" s="160">
        <f>SUMPRODUCT((CL$3=المنصرف!$E$3:$E$717)*1,('بيان العهد والتسويات'!$C306=المنصرف!$C$3:$C$717)*1,المنصرف!$G$3:$G$717)</f>
        <v>0</v>
      </c>
      <c r="CM306" s="160">
        <f>SUMPRODUCT((CL$3=المنصرف!$E$3:$E$717)*1,('بيان العهد والتسويات'!$C306=المنصرف!$C$3:$C$717)*1,المنصرف!$J$3:$J$717)</f>
        <v>0</v>
      </c>
      <c r="CN306" s="160">
        <f>SUMPRODUCT((CN$3=المنصرف!$E$3:$E$717)*1,('بيان العهد والتسويات'!$C306=المنصرف!$C$3:$C$717)*1,المنصرف!$G$3:$G$717)</f>
        <v>0</v>
      </c>
      <c r="CO306" s="160">
        <f>SUMPRODUCT((CN$3=المنصرف!$E$3:$E$717)*1,('بيان العهد والتسويات'!$C306=المنصرف!$C$3:$C$717)*1,المنصرف!$J$3:$J$717)</f>
        <v>0</v>
      </c>
      <c r="CP306" s="160">
        <f>SUMPRODUCT((CP$3=المنصرف!$E$3:$E$717)*1,('بيان العهد والتسويات'!$C306=المنصرف!$C$3:$C$717)*1,المنصرف!$G$3:$G$717)</f>
        <v>0</v>
      </c>
      <c r="CQ306" s="160">
        <f>SUMPRODUCT((CP$3=المنصرف!$E$3:$E$717)*1,('بيان العهد والتسويات'!$C306=المنصرف!$C$3:$C$717)*1,المنصرف!$J$3:$J$717)</f>
        <v>0</v>
      </c>
      <c r="CR306" s="160">
        <f>SUMPRODUCT((CR$3=المنصرف!$E$3:$E$717)*1,('بيان العهد والتسويات'!$C306=المنصرف!$C$3:$C$717)*1,المنصرف!$G$3:$G$717)</f>
        <v>0</v>
      </c>
      <c r="CS306" s="160">
        <f>SUMPRODUCT((CR$3=المنصرف!$E$3:$E$717)*1,('بيان العهد والتسويات'!$C306=المنصرف!$C$3:$C$717)*1,المنصرف!$J$3:$J$717)</f>
        <v>0</v>
      </c>
      <c r="CT306" s="160">
        <f>SUMPRODUCT((CT$3=المنصرف!$E$3:$E$717)*1,('بيان العهد والتسويات'!$C306=المنصرف!$C$3:$C$717)*1,المنصرف!$G$3:$G$717)</f>
        <v>0</v>
      </c>
      <c r="CU306" s="160">
        <f>SUMPRODUCT((CT$3=المنصرف!$E$3:$E$717)*1,('بيان العهد والتسويات'!$C306=المنصرف!$C$3:$C$717)*1,المنصرف!$J$3:$J$717)</f>
        <v>0</v>
      </c>
      <c r="CV306" s="160">
        <f>SUMPRODUCT((CV$3=المنصرف!$E$3:$E$717)*1,('بيان العهد والتسويات'!$C306=المنصرف!$C$3:$C$717)*1,المنصرف!$G$3:$G$717)</f>
        <v>0</v>
      </c>
      <c r="CW306" s="160">
        <f>SUMPRODUCT((CV$3=المنصرف!$E$3:$E$717)*1,('بيان العهد والتسويات'!$C306=المنصرف!$C$3:$C$717)*1,المنصرف!$J$3:$J$717)</f>
        <v>0</v>
      </c>
      <c r="CX306" s="160">
        <f>SUMPRODUCT((CX$3=المنصرف!$E$3:$E$717)*1,('بيان العهد والتسويات'!$C306=المنصرف!$C$3:$C$717)*1,المنصرف!$G$3:$G$717)</f>
        <v>0</v>
      </c>
      <c r="CY306" s="160">
        <f>SUMPRODUCT((CX$3=المنصرف!$E$3:$E$717)*1,('بيان العهد والتسويات'!$C306=المنصرف!$C$3:$C$717)*1,المنصرف!$J$3:$J$717)</f>
        <v>0</v>
      </c>
      <c r="CZ306" s="160">
        <f>SUMPRODUCT((CZ$3=المنصرف!$E$3:$E$717)*1,('بيان العهد والتسويات'!$C306=المنصرف!$C$3:$C$717)*1,المنصرف!$G$3:$G$717)</f>
        <v>0</v>
      </c>
      <c r="DA306" s="160">
        <f>SUMPRODUCT((CZ$3=المنصرف!$E$3:$E$717)*1,('بيان العهد والتسويات'!$C306=المنصرف!$C$3:$C$717)*1,المنصرف!$J$3:$J$717)</f>
        <v>0</v>
      </c>
    </row>
    <row r="307" spans="3:105" ht="20.25" x14ac:dyDescent="0.15">
      <c r="C307" s="134">
        <v>46139</v>
      </c>
      <c r="D307" s="121">
        <f>SUMPRODUCT(($D$3=المنصرف!$E$3:$E$717)*1,('بيان العهد والتسويات'!$C307=المنصرف!$C$3:$C$717)*1,المنصرف!$G$3:$G$717)</f>
        <v>0</v>
      </c>
      <c r="E307" s="122">
        <f>SUMPRODUCT(($D$3=المنصرف!$E$3:$E$717)*1,('بيان العهد والتسويات'!$C307=المنصرف!$C$3:$C$717)*1,المنصرف!$J$3:$J$717)</f>
        <v>0</v>
      </c>
      <c r="F307" s="124">
        <f>SUMPRODUCT(($F$3=المنصرف!$E$3:$E$717)*1,('بيان العهد والتسويات'!$C307=المنصرف!$C$3:$C$717)*1,المنصرف!$G$3:$G$717)</f>
        <v>0</v>
      </c>
      <c r="G307" s="123">
        <f>SUMPRODUCT(($F$3=المنصرف!$E$3:$E$717)*1,('بيان العهد والتسويات'!$C307=المنصرف!$C$3:$C$717)*1,المنصرف!$J$3:$J$717)</f>
        <v>0</v>
      </c>
      <c r="H307" s="121">
        <f>SUMPRODUCT(($H$3=المنصرف!$E$3:$E$717)*1,('بيان العهد والتسويات'!$C307=المنصرف!$C$3:$C$717)*1,المنصرف!$G$3:$G$717)</f>
        <v>0</v>
      </c>
      <c r="I307" s="122">
        <f>SUMPRODUCT(($H$3=المنصرف!$E$3:$E$717)*1,('بيان العهد والتسويات'!$C307=المنصرف!$C$3:$C$717)*1,المنصرف!$J$3:$J$717)</f>
        <v>0</v>
      </c>
      <c r="J307" s="124">
        <f>SUMPRODUCT(($J$3=المنصرف!$E$3:$E$717)*1,('بيان العهد والتسويات'!$C307=المنصرف!$C$3:$C$717)*1,المنصرف!$G$3:$G$717)</f>
        <v>0</v>
      </c>
      <c r="K307" s="123">
        <f>SUMPRODUCT(($J$3=المنصرف!$E$3:$E$717)*1,('بيان العهد والتسويات'!$C307=المنصرف!$C$3:$C$717)*1,المنصرف!$J$3:$J$717)</f>
        <v>0</v>
      </c>
      <c r="L307" s="121">
        <f>SUMPRODUCT(($L$3=المنصرف!$E$3:$E$717)*1,('بيان العهد والتسويات'!$C307=المنصرف!$C$3:$C$717)*1,المنصرف!$G$3:$G$717)</f>
        <v>0</v>
      </c>
      <c r="M307" s="122">
        <f>SUMPRODUCT(($L$3=المنصرف!$E$3:$E$717)*1,('بيان العهد والتسويات'!$C307=المنصرف!$C$3:$C$717)*1,المنصرف!$J$3:$J$717)</f>
        <v>0</v>
      </c>
      <c r="N307" s="124">
        <f>SUMPRODUCT(($N$3=المنصرف!$E$3:$E$717)*1,('بيان العهد والتسويات'!$C307=المنصرف!$C$3:$C$717)*1,المنصرف!$G$3:$G$717)</f>
        <v>0</v>
      </c>
      <c r="O307" s="123">
        <f>SUMPRODUCT(($N$3=المنصرف!$E$3:$E$717)*1,('بيان العهد والتسويات'!$C307=المنصرف!$C$3:$C$717)*1,المنصرف!$J$3:$J$717)</f>
        <v>0</v>
      </c>
      <c r="P307" s="121">
        <f>SUMPRODUCT(($P$3=المنصرف!$E$3:$E$717)*1,('بيان العهد والتسويات'!$C307=المنصرف!$C$3:$C$717)*1,المنصرف!$G$3:$G$717)</f>
        <v>0</v>
      </c>
      <c r="Q307" s="122">
        <f>SUMPRODUCT(($P$3=المنصرف!$E$3:$E$717)*1,('بيان العهد والتسويات'!$C307=المنصرف!$C$3:$C$717)*1,المنصرف!$J$3:$J$717)</f>
        <v>0</v>
      </c>
      <c r="R307" s="124">
        <f>SUMPRODUCT(($R$3=المنصرف!$E$3:$E$717)*1,('بيان العهد والتسويات'!$C307=المنصرف!$C$3:$C$717)*1,المنصرف!$G$3:$G$717)</f>
        <v>0</v>
      </c>
      <c r="S307" s="123">
        <f>SUMPRODUCT(($R$3=المنصرف!$E$3:$E$717)*1,('بيان العهد والتسويات'!$C307=المنصرف!$C$3:$C$717)*1,المنصرف!$J$3:$J$717)</f>
        <v>0</v>
      </c>
      <c r="T307" s="121">
        <f>SUMPRODUCT(($T$3=المنصرف!$E$3:$E$717)*1,('بيان العهد والتسويات'!$C307=المنصرف!$C$3:$C$717)*1,المنصرف!$G$3:$G$717)</f>
        <v>0</v>
      </c>
      <c r="U307" s="122">
        <f>SUMPRODUCT(($T$3=المنصرف!$E$3:$E$717)*1,('بيان العهد والتسويات'!$C307=المنصرف!$C$3:$C$717)*1,المنصرف!$J$3:$J$717)</f>
        <v>0</v>
      </c>
      <c r="V307" s="124">
        <f>SUMPRODUCT(($V$3=المنصرف!$E$3:$E$717)*1,('بيان العهد والتسويات'!$C307=المنصرف!$C$3:$C$717)*1,المنصرف!$G$3:$G$717)</f>
        <v>0</v>
      </c>
      <c r="W307" s="123">
        <f>SUMPRODUCT(($V$3=المنصرف!$E$3:$E$717)*1,('بيان العهد والتسويات'!$C307=المنصرف!$C$3:$C$717)*1,المنصرف!$J$3:$J$717)</f>
        <v>0</v>
      </c>
      <c r="X307" s="121">
        <f>SUMPRODUCT(($X$3=المنصرف!$E$3:$E$717)*1,('بيان العهد والتسويات'!$C307=المنصرف!$C$3:$C$717)*1,المنصرف!$G$3:$G$717)</f>
        <v>0</v>
      </c>
      <c r="Y307" s="122">
        <f>SUMPRODUCT(($X$3=المنصرف!$E$3:$E$717)*1,('بيان العهد والتسويات'!$C307=المنصرف!$C$3:$C$717)*1,المنصرف!$J$3:$J$717)</f>
        <v>0</v>
      </c>
      <c r="Z307" s="124">
        <f>SUMPRODUCT(($Z$3=المنصرف!$E$3:$E$717)*1,('بيان العهد والتسويات'!$C307=المنصرف!$C$3:$C$717)*1,المنصرف!$G$3:$G$717)</f>
        <v>0</v>
      </c>
      <c r="AA307" s="123">
        <f>SUMPRODUCT(($Z$3=المنصرف!$E$3:$E$717)*1,('بيان العهد والتسويات'!$C307=المنصرف!$C$3:$C$717)*1,المنصرف!$J$3:$J$717)</f>
        <v>0</v>
      </c>
      <c r="AB307" s="121">
        <f>SUMPRODUCT(($AB$3=المنصرف!$E$3:$E$717)*1,('بيان العهد والتسويات'!$C307=المنصرف!$C$3:$C$717)*1,المنصرف!$G$3:$G$717)</f>
        <v>0</v>
      </c>
      <c r="AC307" s="122">
        <f>SUMPRODUCT(($AB$3=المنصرف!$E$3:$E$717)*1,('بيان العهد والتسويات'!$C307=المنصرف!$C$3:$C$717)*1,المنصرف!$J$3:$J$717)</f>
        <v>0</v>
      </c>
      <c r="AD307" s="124">
        <f>SUMPRODUCT(($AD$3=المنصرف!$E$3:$E$717)*1,('بيان العهد والتسويات'!$C307=المنصرف!$C$3:$C$717)*1,المنصرف!$G$3:$G$717)</f>
        <v>0</v>
      </c>
      <c r="AE307" s="123">
        <f>SUMPRODUCT(($AD$3=المنصرف!$E$3:$E$717)*1,('بيان العهد والتسويات'!$C307=المنصرف!$C$3:$C$717)*1,المنصرف!$J$3:$J$717)</f>
        <v>0</v>
      </c>
      <c r="AF307" s="121">
        <f>SUMPRODUCT(($AF$3=المنصرف!$E$3:$E$717)*1,('بيان العهد والتسويات'!$C307=المنصرف!$C$3:$C$717)*1,المنصرف!$G$3:$G$717)</f>
        <v>0</v>
      </c>
      <c r="AG307" s="122">
        <f>SUMPRODUCT(($AF$3=المنصرف!$E$3:$E$717)*1,('بيان العهد والتسويات'!$C307=المنصرف!$C$3:$C$717)*1,المنصرف!$J$3:$J$717)</f>
        <v>0</v>
      </c>
      <c r="AH307" s="124">
        <f>SUMPRODUCT(($AH$3=المنصرف!$E$3:$E$717)*1,('بيان العهد والتسويات'!$C307=المنصرف!$C$3:$C$717)*1,المنصرف!$G$3:$G$717)</f>
        <v>0</v>
      </c>
      <c r="AI307" s="123">
        <f>SUMPRODUCT(($AH$3=المنصرف!$E$3:$E$717)*1,('بيان العهد والتسويات'!$C307=المنصرف!$C$3:$C$717)*1,المنصرف!$J$3:$J$717)</f>
        <v>0</v>
      </c>
      <c r="AJ307" s="145">
        <f>SUMPRODUCT((AJ$3=المنصرف!$E$3:$E$717)*1,('بيان العهد والتسويات'!$C307=المنصرف!$C$3:$C$717)*1,المنصرف!$G$3:$G$717)</f>
        <v>0</v>
      </c>
      <c r="AK307" s="145">
        <f>SUMPRODUCT((AJ$3=المنصرف!$E$3:$E$717)*1,('بيان العهد والتسويات'!$C307=المنصرف!$C$3:$C$717)*1,المنصرف!$J$3:$J$717)</f>
        <v>0</v>
      </c>
      <c r="AL307" s="161">
        <f>SUMPRODUCT((AL$3=المنصرف!$E$3:$E$717)*1,('بيان العهد والتسويات'!$C307=المنصرف!$C$3:$C$717)*1,المنصرف!$G$3:$G$717)</f>
        <v>0</v>
      </c>
      <c r="AM307" s="161">
        <f>SUMPRODUCT((AL$3=المنصرف!$E$3:$E$717)*1,('بيان العهد والتسويات'!$C307=المنصرف!$C$3:$C$717)*1,المنصرف!$J$3:$J$717)</f>
        <v>0</v>
      </c>
      <c r="AN307" s="160">
        <f>SUMPRODUCT((AN$3=المنصرف!$E$3:$E$717)*1,('بيان العهد والتسويات'!$C307=المنصرف!$C$3:$C$717)*1,المنصرف!$G$3:$G$717)</f>
        <v>0</v>
      </c>
      <c r="AO307" s="160">
        <f>SUMPRODUCT((AN$3=المنصرف!$E$3:$E$717)*1,('بيان العهد والتسويات'!$C307=المنصرف!$C$3:$C$717)*1,المنصرف!$J$3:$J$717)</f>
        <v>0</v>
      </c>
      <c r="AP307" s="160">
        <f>SUMPRODUCT((AP$3=المنصرف!$E$3:$E$717)*1,('بيان العهد والتسويات'!$C307=المنصرف!$C$3:$C$717)*1,المنصرف!$G$3:$G$717)</f>
        <v>0</v>
      </c>
      <c r="AQ307" s="160">
        <f>SUMPRODUCT((AP$3=المنصرف!$E$3:$E$717)*1,('بيان العهد والتسويات'!$C307=المنصرف!$C$3:$C$717)*1,المنصرف!$J$3:$J$717)</f>
        <v>0</v>
      </c>
      <c r="AR307" s="160">
        <f>SUMPRODUCT((AR$3=المنصرف!$E$3:$E$717)*1,('بيان العهد والتسويات'!$C307=المنصرف!$C$3:$C$717)*1,المنصرف!$G$3:$G$717)</f>
        <v>0</v>
      </c>
      <c r="AS307" s="160">
        <f>SUMPRODUCT((AR$3=المنصرف!$E$3:$E$717)*1,('بيان العهد والتسويات'!$C307=المنصرف!$C$3:$C$717)*1,المنصرف!$J$3:$J$717)</f>
        <v>0</v>
      </c>
      <c r="AT307" s="160">
        <f>SUMPRODUCT((AT$3=المنصرف!$E$3:$E$717)*1,('بيان العهد والتسويات'!$C307=المنصرف!$C$3:$C$717)*1,المنصرف!$G$3:$G$717)</f>
        <v>0</v>
      </c>
      <c r="AU307" s="160">
        <f>SUMPRODUCT((AT$3=المنصرف!$E$3:$E$717)*1,('بيان العهد والتسويات'!$C307=المنصرف!$C$3:$C$717)*1,المنصرف!$J$3:$J$717)</f>
        <v>0</v>
      </c>
      <c r="AV307" s="160">
        <f>SUMPRODUCT((AV$3=المنصرف!$E$3:$E$717)*1,('بيان العهد والتسويات'!$C307=المنصرف!$C$3:$C$717)*1,المنصرف!$G$3:$G$717)</f>
        <v>0</v>
      </c>
      <c r="AW307" s="160">
        <f>SUMPRODUCT((AV$3=المنصرف!$E$3:$E$717)*1,('بيان العهد والتسويات'!$C307=المنصرف!$C$3:$C$717)*1,المنصرف!$J$3:$J$717)</f>
        <v>0</v>
      </c>
      <c r="AX307" s="160">
        <f>SUMPRODUCT((AX$3=المنصرف!$E$3:$E$717)*1,('بيان العهد والتسويات'!$C307=المنصرف!$C$3:$C$717)*1,المنصرف!$G$3:$G$717)</f>
        <v>0</v>
      </c>
      <c r="AY307" s="160">
        <f>SUMPRODUCT((AX$3=المنصرف!$E$3:$E$717)*1,('بيان العهد والتسويات'!$C307=المنصرف!$C$3:$C$717)*1,المنصرف!$J$3:$J$717)</f>
        <v>0</v>
      </c>
      <c r="AZ307" s="160">
        <f>SUMPRODUCT((AZ$3=المنصرف!$E$3:$E$717)*1,('بيان العهد والتسويات'!$C307=المنصرف!$C$3:$C$717)*1,المنصرف!$G$3:$G$717)</f>
        <v>0</v>
      </c>
      <c r="BA307" s="160">
        <f>SUMPRODUCT((AZ$3=المنصرف!$E$3:$E$717)*1,('بيان العهد والتسويات'!$C307=المنصرف!$C$3:$C$717)*1,المنصرف!$J$3:$J$717)</f>
        <v>0</v>
      </c>
      <c r="BB307" s="160">
        <f>SUMPRODUCT((BB$3=المنصرف!$E$3:$E$717)*1,('بيان العهد والتسويات'!$C307=المنصرف!$C$3:$C$717)*1,المنصرف!$G$3:$G$717)</f>
        <v>0</v>
      </c>
      <c r="BC307" s="160">
        <f>SUMPRODUCT((BB$3=المنصرف!$E$3:$E$717)*1,('بيان العهد والتسويات'!$C307=المنصرف!$C$3:$C$717)*1,المنصرف!$J$3:$J$717)</f>
        <v>0</v>
      </c>
      <c r="BD307" s="160">
        <f>SUMPRODUCT((BD$3=المنصرف!$E$3:$E$717)*1,('بيان العهد والتسويات'!$C307=المنصرف!$C$3:$C$717)*1,المنصرف!$G$3:$G$717)</f>
        <v>0</v>
      </c>
      <c r="BE307" s="160">
        <f>SUMPRODUCT((BD$3=المنصرف!$E$3:$E$717)*1,('بيان العهد والتسويات'!$C307=المنصرف!$C$3:$C$717)*1,المنصرف!$J$3:$J$717)</f>
        <v>0</v>
      </c>
      <c r="BF307" s="160">
        <f>SUMPRODUCT((BF$3=المنصرف!$E$3:$E$717)*1,('بيان العهد والتسويات'!$C307=المنصرف!$C$3:$C$717)*1,المنصرف!$G$3:$G$717)</f>
        <v>0</v>
      </c>
      <c r="BG307" s="160">
        <f>SUMPRODUCT((BF$3=المنصرف!$E$3:$E$717)*1,('بيان العهد والتسويات'!$C307=المنصرف!$C$3:$C$717)*1,المنصرف!$J$3:$J$717)</f>
        <v>0</v>
      </c>
      <c r="BH307" s="160">
        <f>SUMPRODUCT((BH$3=المنصرف!$E$3:$E$717)*1,('بيان العهد والتسويات'!$C307=المنصرف!$C$3:$C$717)*1,المنصرف!$G$3:$G$717)</f>
        <v>0</v>
      </c>
      <c r="BI307" s="160">
        <f>SUMPRODUCT((BH$3=المنصرف!$E$3:$E$717)*1,('بيان العهد والتسويات'!$C307=المنصرف!$C$3:$C$717)*1,المنصرف!$J$3:$J$717)</f>
        <v>0</v>
      </c>
      <c r="BJ307" s="160">
        <f>SUMPRODUCT((BJ$3=المنصرف!$E$3:$E$717)*1,('بيان العهد والتسويات'!$C307=المنصرف!$C$3:$C$717)*1,المنصرف!$G$3:$G$717)</f>
        <v>0</v>
      </c>
      <c r="BK307" s="160">
        <f>SUMPRODUCT((BJ$3=المنصرف!$E$3:$E$717)*1,('بيان العهد والتسويات'!$C307=المنصرف!$C$3:$C$717)*1,المنصرف!$J$3:$J$717)</f>
        <v>0</v>
      </c>
      <c r="BL307" s="160">
        <f>SUMPRODUCT((BL$3=المنصرف!$E$3:$E$717)*1,('بيان العهد والتسويات'!$C307=المنصرف!$C$3:$C$717)*1,المنصرف!$G$3:$G$717)</f>
        <v>0</v>
      </c>
      <c r="BM307" s="160">
        <f>SUMPRODUCT((BL$3=المنصرف!$E$3:$E$717)*1,('بيان العهد والتسويات'!$C307=المنصرف!$C$3:$C$717)*1,المنصرف!$J$3:$J$717)</f>
        <v>0</v>
      </c>
      <c r="BN307" s="160">
        <f>SUMPRODUCT((BN$3=المنصرف!$E$3:$E$717)*1,('بيان العهد والتسويات'!$C307=المنصرف!$C$3:$C$717)*1,المنصرف!$G$3:$G$717)</f>
        <v>0</v>
      </c>
      <c r="BO307" s="160">
        <f>SUMPRODUCT((BN$3=المنصرف!$E$3:$E$717)*1,('بيان العهد والتسويات'!$C307=المنصرف!$C$3:$C$717)*1,المنصرف!$J$3:$J$717)</f>
        <v>0</v>
      </c>
      <c r="BP307" s="160">
        <f>SUMPRODUCT((BP$3=المنصرف!$E$3:$E$717)*1,('بيان العهد والتسويات'!$C307=المنصرف!$C$3:$C$717)*1,المنصرف!$G$3:$G$717)</f>
        <v>0</v>
      </c>
      <c r="BQ307" s="160">
        <f>SUMPRODUCT((BP$3=المنصرف!$E$3:$E$717)*1,('بيان العهد والتسويات'!$C307=المنصرف!$C$3:$C$717)*1,المنصرف!$J$3:$J$717)</f>
        <v>0</v>
      </c>
      <c r="BR307" s="160">
        <f>SUMPRODUCT((BR$3=المنصرف!$E$3:$E$717)*1,('بيان العهد والتسويات'!$C307=المنصرف!$C$3:$C$717)*1,المنصرف!$G$3:$G$717)</f>
        <v>0</v>
      </c>
      <c r="BS307" s="160">
        <f>SUMPRODUCT((BR$3=المنصرف!$E$3:$E$717)*1,('بيان العهد والتسويات'!$C307=المنصرف!$C$3:$C$717)*1,المنصرف!$J$3:$J$717)</f>
        <v>0</v>
      </c>
      <c r="BT307" s="160">
        <f>SUMPRODUCT((BT$3=المنصرف!$E$3:$E$717)*1,('بيان العهد والتسويات'!$C307=المنصرف!$C$3:$C$717)*1,المنصرف!$G$3:$G$717)</f>
        <v>0</v>
      </c>
      <c r="BU307" s="160">
        <f>SUMPRODUCT((BT$3=المنصرف!$E$3:$E$717)*1,('بيان العهد والتسويات'!$C307=المنصرف!$C$3:$C$717)*1,المنصرف!$J$3:$J$717)</f>
        <v>0</v>
      </c>
      <c r="BV307" s="160">
        <f>SUMPRODUCT((BV$3=المنصرف!$E$3:$E$717)*1,('بيان العهد والتسويات'!$C307=المنصرف!$C$3:$C$717)*1,المنصرف!$G$3:$G$717)</f>
        <v>0</v>
      </c>
      <c r="BW307" s="160">
        <f>SUMPRODUCT((BV$3=المنصرف!$E$3:$E$717)*1,('بيان العهد والتسويات'!$C307=المنصرف!$C$3:$C$717)*1,المنصرف!$J$3:$J$717)</f>
        <v>0</v>
      </c>
      <c r="BX307" s="160">
        <f>SUMPRODUCT((BX$3=المنصرف!$E$3:$E$717)*1,('بيان العهد والتسويات'!$C307=المنصرف!$C$3:$C$717)*1,المنصرف!$G$3:$G$717)</f>
        <v>0</v>
      </c>
      <c r="BY307" s="160">
        <f>SUMPRODUCT((BX$3=المنصرف!$E$3:$E$717)*1,('بيان العهد والتسويات'!$C307=المنصرف!$C$3:$C$717)*1,المنصرف!$J$3:$J$717)</f>
        <v>0</v>
      </c>
      <c r="BZ307" s="160">
        <f>SUMPRODUCT((BZ$3=المنصرف!$E$3:$E$717)*1,('بيان العهد والتسويات'!$C307=المنصرف!$C$3:$C$717)*1,المنصرف!$G$3:$G$717)</f>
        <v>0</v>
      </c>
      <c r="CA307" s="160">
        <f>SUMPRODUCT((BZ$3=المنصرف!$E$3:$E$717)*1,('بيان العهد والتسويات'!$C307=المنصرف!$C$3:$C$717)*1,المنصرف!$J$3:$J$717)</f>
        <v>0</v>
      </c>
      <c r="CB307" s="160">
        <f>SUMPRODUCT((CB$3=المنصرف!$E$3:$E$717)*1,('بيان العهد والتسويات'!$C307=المنصرف!$C$3:$C$717)*1,المنصرف!$G$3:$G$717)</f>
        <v>0</v>
      </c>
      <c r="CC307" s="160">
        <f>SUMPRODUCT((CB$3=المنصرف!$E$3:$E$717)*1,('بيان العهد والتسويات'!$C307=المنصرف!$C$3:$C$717)*1,المنصرف!$J$3:$J$717)</f>
        <v>0</v>
      </c>
      <c r="CD307" s="160">
        <f>SUMPRODUCT((CD$3=المنصرف!$E$3:$E$717)*1,('بيان العهد والتسويات'!$C307=المنصرف!$C$3:$C$717)*1,المنصرف!$G$3:$G$717)</f>
        <v>0</v>
      </c>
      <c r="CE307" s="160">
        <f>SUMPRODUCT((CD$3=المنصرف!$E$3:$E$717)*1,('بيان العهد والتسويات'!$C307=المنصرف!$C$3:$C$717)*1,المنصرف!$J$3:$J$717)</f>
        <v>0</v>
      </c>
      <c r="CF307" s="160">
        <f>SUMPRODUCT((CF$3=المنصرف!$E$3:$E$717)*1,('بيان العهد والتسويات'!$C307=المنصرف!$C$3:$C$717)*1,المنصرف!$G$3:$G$717)</f>
        <v>0</v>
      </c>
      <c r="CG307" s="160">
        <f>SUMPRODUCT((CF$3=المنصرف!$E$3:$E$717)*1,('بيان العهد والتسويات'!$C307=المنصرف!$C$3:$C$717)*1,المنصرف!$J$3:$J$717)</f>
        <v>0</v>
      </c>
      <c r="CH307" s="160">
        <f>SUMPRODUCT((CH$3=المنصرف!$E$3:$E$717)*1,('بيان العهد والتسويات'!$C307=المنصرف!$C$3:$C$717)*1,المنصرف!$G$3:$G$717)</f>
        <v>0</v>
      </c>
      <c r="CI307" s="160">
        <f>SUMPRODUCT((CH$3=المنصرف!$E$3:$E$717)*1,('بيان العهد والتسويات'!$C307=المنصرف!$C$3:$C$717)*1,المنصرف!$J$3:$J$717)</f>
        <v>0</v>
      </c>
      <c r="CJ307" s="160">
        <f>SUMPRODUCT((CJ$3=المنصرف!$E$3:$E$717)*1,('بيان العهد والتسويات'!$C307=المنصرف!$C$3:$C$717)*1,المنصرف!$G$3:$G$717)</f>
        <v>0</v>
      </c>
      <c r="CK307" s="160">
        <f>SUMPRODUCT((CJ$3=المنصرف!$E$3:$E$717)*1,('بيان العهد والتسويات'!$C307=المنصرف!$C$3:$C$717)*1,المنصرف!$J$3:$J$717)</f>
        <v>0</v>
      </c>
      <c r="CL307" s="160">
        <f>SUMPRODUCT((CL$3=المنصرف!$E$3:$E$717)*1,('بيان العهد والتسويات'!$C307=المنصرف!$C$3:$C$717)*1,المنصرف!$G$3:$G$717)</f>
        <v>0</v>
      </c>
      <c r="CM307" s="160">
        <f>SUMPRODUCT((CL$3=المنصرف!$E$3:$E$717)*1,('بيان العهد والتسويات'!$C307=المنصرف!$C$3:$C$717)*1,المنصرف!$J$3:$J$717)</f>
        <v>0</v>
      </c>
      <c r="CN307" s="160">
        <f>SUMPRODUCT((CN$3=المنصرف!$E$3:$E$717)*1,('بيان العهد والتسويات'!$C307=المنصرف!$C$3:$C$717)*1,المنصرف!$G$3:$G$717)</f>
        <v>0</v>
      </c>
      <c r="CO307" s="160">
        <f>SUMPRODUCT((CN$3=المنصرف!$E$3:$E$717)*1,('بيان العهد والتسويات'!$C307=المنصرف!$C$3:$C$717)*1,المنصرف!$J$3:$J$717)</f>
        <v>0</v>
      </c>
      <c r="CP307" s="160">
        <f>SUMPRODUCT((CP$3=المنصرف!$E$3:$E$717)*1,('بيان العهد والتسويات'!$C307=المنصرف!$C$3:$C$717)*1,المنصرف!$G$3:$G$717)</f>
        <v>0</v>
      </c>
      <c r="CQ307" s="160">
        <f>SUMPRODUCT((CP$3=المنصرف!$E$3:$E$717)*1,('بيان العهد والتسويات'!$C307=المنصرف!$C$3:$C$717)*1,المنصرف!$J$3:$J$717)</f>
        <v>0</v>
      </c>
      <c r="CR307" s="160">
        <f>SUMPRODUCT((CR$3=المنصرف!$E$3:$E$717)*1,('بيان العهد والتسويات'!$C307=المنصرف!$C$3:$C$717)*1,المنصرف!$G$3:$G$717)</f>
        <v>0</v>
      </c>
      <c r="CS307" s="160">
        <f>SUMPRODUCT((CR$3=المنصرف!$E$3:$E$717)*1,('بيان العهد والتسويات'!$C307=المنصرف!$C$3:$C$717)*1,المنصرف!$J$3:$J$717)</f>
        <v>0</v>
      </c>
      <c r="CT307" s="160">
        <f>SUMPRODUCT((CT$3=المنصرف!$E$3:$E$717)*1,('بيان العهد والتسويات'!$C307=المنصرف!$C$3:$C$717)*1,المنصرف!$G$3:$G$717)</f>
        <v>0</v>
      </c>
      <c r="CU307" s="160">
        <f>SUMPRODUCT((CT$3=المنصرف!$E$3:$E$717)*1,('بيان العهد والتسويات'!$C307=المنصرف!$C$3:$C$717)*1,المنصرف!$J$3:$J$717)</f>
        <v>0</v>
      </c>
      <c r="CV307" s="160">
        <f>SUMPRODUCT((CV$3=المنصرف!$E$3:$E$717)*1,('بيان العهد والتسويات'!$C307=المنصرف!$C$3:$C$717)*1,المنصرف!$G$3:$G$717)</f>
        <v>0</v>
      </c>
      <c r="CW307" s="160">
        <f>SUMPRODUCT((CV$3=المنصرف!$E$3:$E$717)*1,('بيان العهد والتسويات'!$C307=المنصرف!$C$3:$C$717)*1,المنصرف!$J$3:$J$717)</f>
        <v>0</v>
      </c>
      <c r="CX307" s="160">
        <f>SUMPRODUCT((CX$3=المنصرف!$E$3:$E$717)*1,('بيان العهد والتسويات'!$C307=المنصرف!$C$3:$C$717)*1,المنصرف!$G$3:$G$717)</f>
        <v>0</v>
      </c>
      <c r="CY307" s="160">
        <f>SUMPRODUCT((CX$3=المنصرف!$E$3:$E$717)*1,('بيان العهد والتسويات'!$C307=المنصرف!$C$3:$C$717)*1,المنصرف!$J$3:$J$717)</f>
        <v>0</v>
      </c>
      <c r="CZ307" s="160">
        <f>SUMPRODUCT((CZ$3=المنصرف!$E$3:$E$717)*1,('بيان العهد والتسويات'!$C307=المنصرف!$C$3:$C$717)*1,المنصرف!$G$3:$G$717)</f>
        <v>0</v>
      </c>
      <c r="DA307" s="160">
        <f>SUMPRODUCT((CZ$3=المنصرف!$E$3:$E$717)*1,('بيان العهد والتسويات'!$C307=المنصرف!$C$3:$C$717)*1,المنصرف!$J$3:$J$717)</f>
        <v>0</v>
      </c>
    </row>
    <row r="308" spans="3:105" ht="20.25" x14ac:dyDescent="0.15">
      <c r="C308" s="134">
        <v>46140</v>
      </c>
      <c r="D308" s="121">
        <f>SUMPRODUCT(($D$3=المنصرف!$E$3:$E$717)*1,('بيان العهد والتسويات'!$C308=المنصرف!$C$3:$C$717)*1,المنصرف!$G$3:$G$717)</f>
        <v>0</v>
      </c>
      <c r="E308" s="122">
        <f>SUMPRODUCT(($D$3=المنصرف!$E$3:$E$717)*1,('بيان العهد والتسويات'!$C308=المنصرف!$C$3:$C$717)*1,المنصرف!$J$3:$J$717)</f>
        <v>0</v>
      </c>
      <c r="F308" s="124">
        <f>SUMPRODUCT(($F$3=المنصرف!$E$3:$E$717)*1,('بيان العهد والتسويات'!$C308=المنصرف!$C$3:$C$717)*1,المنصرف!$G$3:$G$717)</f>
        <v>0</v>
      </c>
      <c r="G308" s="123">
        <f>SUMPRODUCT(($F$3=المنصرف!$E$3:$E$717)*1,('بيان العهد والتسويات'!$C308=المنصرف!$C$3:$C$717)*1,المنصرف!$J$3:$J$717)</f>
        <v>0</v>
      </c>
      <c r="H308" s="121">
        <f>SUMPRODUCT(($H$3=المنصرف!$E$3:$E$717)*1,('بيان العهد والتسويات'!$C308=المنصرف!$C$3:$C$717)*1,المنصرف!$G$3:$G$717)</f>
        <v>0</v>
      </c>
      <c r="I308" s="122">
        <f>SUMPRODUCT(($H$3=المنصرف!$E$3:$E$717)*1,('بيان العهد والتسويات'!$C308=المنصرف!$C$3:$C$717)*1,المنصرف!$J$3:$J$717)</f>
        <v>0</v>
      </c>
      <c r="J308" s="124">
        <f>SUMPRODUCT(($J$3=المنصرف!$E$3:$E$717)*1,('بيان العهد والتسويات'!$C308=المنصرف!$C$3:$C$717)*1,المنصرف!$G$3:$G$717)</f>
        <v>0</v>
      </c>
      <c r="K308" s="123">
        <f>SUMPRODUCT(($J$3=المنصرف!$E$3:$E$717)*1,('بيان العهد والتسويات'!$C308=المنصرف!$C$3:$C$717)*1,المنصرف!$J$3:$J$717)</f>
        <v>0</v>
      </c>
      <c r="L308" s="121">
        <f>SUMPRODUCT(($L$3=المنصرف!$E$3:$E$717)*1,('بيان العهد والتسويات'!$C308=المنصرف!$C$3:$C$717)*1,المنصرف!$G$3:$G$717)</f>
        <v>0</v>
      </c>
      <c r="M308" s="122">
        <f>SUMPRODUCT(($L$3=المنصرف!$E$3:$E$717)*1,('بيان العهد والتسويات'!$C308=المنصرف!$C$3:$C$717)*1,المنصرف!$J$3:$J$717)</f>
        <v>0</v>
      </c>
      <c r="N308" s="124">
        <f>SUMPRODUCT(($N$3=المنصرف!$E$3:$E$717)*1,('بيان العهد والتسويات'!$C308=المنصرف!$C$3:$C$717)*1,المنصرف!$G$3:$G$717)</f>
        <v>0</v>
      </c>
      <c r="O308" s="123">
        <f>SUMPRODUCT(($N$3=المنصرف!$E$3:$E$717)*1,('بيان العهد والتسويات'!$C308=المنصرف!$C$3:$C$717)*1,المنصرف!$J$3:$J$717)</f>
        <v>0</v>
      </c>
      <c r="P308" s="121">
        <f>SUMPRODUCT(($P$3=المنصرف!$E$3:$E$717)*1,('بيان العهد والتسويات'!$C308=المنصرف!$C$3:$C$717)*1,المنصرف!$G$3:$G$717)</f>
        <v>0</v>
      </c>
      <c r="Q308" s="122">
        <f>SUMPRODUCT(($P$3=المنصرف!$E$3:$E$717)*1,('بيان العهد والتسويات'!$C308=المنصرف!$C$3:$C$717)*1,المنصرف!$J$3:$J$717)</f>
        <v>0</v>
      </c>
      <c r="R308" s="124">
        <f>SUMPRODUCT(($R$3=المنصرف!$E$3:$E$717)*1,('بيان العهد والتسويات'!$C308=المنصرف!$C$3:$C$717)*1,المنصرف!$G$3:$G$717)</f>
        <v>0</v>
      </c>
      <c r="S308" s="123">
        <f>SUMPRODUCT(($R$3=المنصرف!$E$3:$E$717)*1,('بيان العهد والتسويات'!$C308=المنصرف!$C$3:$C$717)*1,المنصرف!$J$3:$J$717)</f>
        <v>0</v>
      </c>
      <c r="T308" s="121">
        <f>SUMPRODUCT(($T$3=المنصرف!$E$3:$E$717)*1,('بيان العهد والتسويات'!$C308=المنصرف!$C$3:$C$717)*1,المنصرف!$G$3:$G$717)</f>
        <v>0</v>
      </c>
      <c r="U308" s="122">
        <f>SUMPRODUCT(($T$3=المنصرف!$E$3:$E$717)*1,('بيان العهد والتسويات'!$C308=المنصرف!$C$3:$C$717)*1,المنصرف!$J$3:$J$717)</f>
        <v>0</v>
      </c>
      <c r="V308" s="124">
        <f>SUMPRODUCT(($V$3=المنصرف!$E$3:$E$717)*1,('بيان العهد والتسويات'!$C308=المنصرف!$C$3:$C$717)*1,المنصرف!$G$3:$G$717)</f>
        <v>0</v>
      </c>
      <c r="W308" s="123">
        <f>SUMPRODUCT(($V$3=المنصرف!$E$3:$E$717)*1,('بيان العهد والتسويات'!$C308=المنصرف!$C$3:$C$717)*1,المنصرف!$J$3:$J$717)</f>
        <v>0</v>
      </c>
      <c r="X308" s="121">
        <f>SUMPRODUCT(($X$3=المنصرف!$E$3:$E$717)*1,('بيان العهد والتسويات'!$C308=المنصرف!$C$3:$C$717)*1,المنصرف!$G$3:$G$717)</f>
        <v>0</v>
      </c>
      <c r="Y308" s="122">
        <f>SUMPRODUCT(($X$3=المنصرف!$E$3:$E$717)*1,('بيان العهد والتسويات'!$C308=المنصرف!$C$3:$C$717)*1,المنصرف!$J$3:$J$717)</f>
        <v>0</v>
      </c>
      <c r="Z308" s="124">
        <f>SUMPRODUCT(($Z$3=المنصرف!$E$3:$E$717)*1,('بيان العهد والتسويات'!$C308=المنصرف!$C$3:$C$717)*1,المنصرف!$G$3:$G$717)</f>
        <v>0</v>
      </c>
      <c r="AA308" s="123">
        <f>SUMPRODUCT(($Z$3=المنصرف!$E$3:$E$717)*1,('بيان العهد والتسويات'!$C308=المنصرف!$C$3:$C$717)*1,المنصرف!$J$3:$J$717)</f>
        <v>0</v>
      </c>
      <c r="AB308" s="121">
        <f>SUMPRODUCT(($AB$3=المنصرف!$E$3:$E$717)*1,('بيان العهد والتسويات'!$C308=المنصرف!$C$3:$C$717)*1,المنصرف!$G$3:$G$717)</f>
        <v>0</v>
      </c>
      <c r="AC308" s="122">
        <f>SUMPRODUCT(($AB$3=المنصرف!$E$3:$E$717)*1,('بيان العهد والتسويات'!$C308=المنصرف!$C$3:$C$717)*1,المنصرف!$J$3:$J$717)</f>
        <v>0</v>
      </c>
      <c r="AD308" s="124">
        <f>SUMPRODUCT(($AD$3=المنصرف!$E$3:$E$717)*1,('بيان العهد والتسويات'!$C308=المنصرف!$C$3:$C$717)*1,المنصرف!$G$3:$G$717)</f>
        <v>0</v>
      </c>
      <c r="AE308" s="123">
        <f>SUMPRODUCT(($AD$3=المنصرف!$E$3:$E$717)*1,('بيان العهد والتسويات'!$C308=المنصرف!$C$3:$C$717)*1,المنصرف!$J$3:$J$717)</f>
        <v>0</v>
      </c>
      <c r="AF308" s="121">
        <f>SUMPRODUCT(($AF$3=المنصرف!$E$3:$E$717)*1,('بيان العهد والتسويات'!$C308=المنصرف!$C$3:$C$717)*1,المنصرف!$G$3:$G$717)</f>
        <v>0</v>
      </c>
      <c r="AG308" s="122">
        <f>SUMPRODUCT(($AF$3=المنصرف!$E$3:$E$717)*1,('بيان العهد والتسويات'!$C308=المنصرف!$C$3:$C$717)*1,المنصرف!$J$3:$J$717)</f>
        <v>0</v>
      </c>
      <c r="AH308" s="124">
        <f>SUMPRODUCT(($AH$3=المنصرف!$E$3:$E$717)*1,('بيان العهد والتسويات'!$C308=المنصرف!$C$3:$C$717)*1,المنصرف!$G$3:$G$717)</f>
        <v>0</v>
      </c>
      <c r="AI308" s="123">
        <f>SUMPRODUCT(($AH$3=المنصرف!$E$3:$E$717)*1,('بيان العهد والتسويات'!$C308=المنصرف!$C$3:$C$717)*1,المنصرف!$J$3:$J$717)</f>
        <v>0</v>
      </c>
      <c r="AJ308" s="145">
        <f>SUMPRODUCT((AJ$3=المنصرف!$E$3:$E$717)*1,('بيان العهد والتسويات'!$C308=المنصرف!$C$3:$C$717)*1,المنصرف!$G$3:$G$717)</f>
        <v>0</v>
      </c>
      <c r="AK308" s="145">
        <f>SUMPRODUCT((AJ$3=المنصرف!$E$3:$E$717)*1,('بيان العهد والتسويات'!$C308=المنصرف!$C$3:$C$717)*1,المنصرف!$J$3:$J$717)</f>
        <v>0</v>
      </c>
      <c r="AL308" s="161">
        <f>SUMPRODUCT((AL$3=المنصرف!$E$3:$E$717)*1,('بيان العهد والتسويات'!$C308=المنصرف!$C$3:$C$717)*1,المنصرف!$G$3:$G$717)</f>
        <v>0</v>
      </c>
      <c r="AM308" s="161">
        <f>SUMPRODUCT((AL$3=المنصرف!$E$3:$E$717)*1,('بيان العهد والتسويات'!$C308=المنصرف!$C$3:$C$717)*1,المنصرف!$J$3:$J$717)</f>
        <v>0</v>
      </c>
      <c r="AN308" s="160">
        <f>SUMPRODUCT((AN$3=المنصرف!$E$3:$E$717)*1,('بيان العهد والتسويات'!$C308=المنصرف!$C$3:$C$717)*1,المنصرف!$G$3:$G$717)</f>
        <v>0</v>
      </c>
      <c r="AO308" s="160">
        <f>SUMPRODUCT((AN$3=المنصرف!$E$3:$E$717)*1,('بيان العهد والتسويات'!$C308=المنصرف!$C$3:$C$717)*1,المنصرف!$J$3:$J$717)</f>
        <v>0</v>
      </c>
      <c r="AP308" s="160">
        <f>SUMPRODUCT((AP$3=المنصرف!$E$3:$E$717)*1,('بيان العهد والتسويات'!$C308=المنصرف!$C$3:$C$717)*1,المنصرف!$G$3:$G$717)</f>
        <v>0</v>
      </c>
      <c r="AQ308" s="160">
        <f>SUMPRODUCT((AP$3=المنصرف!$E$3:$E$717)*1,('بيان العهد والتسويات'!$C308=المنصرف!$C$3:$C$717)*1,المنصرف!$J$3:$J$717)</f>
        <v>0</v>
      </c>
      <c r="AR308" s="160">
        <f>SUMPRODUCT((AR$3=المنصرف!$E$3:$E$717)*1,('بيان العهد والتسويات'!$C308=المنصرف!$C$3:$C$717)*1,المنصرف!$G$3:$G$717)</f>
        <v>0</v>
      </c>
      <c r="AS308" s="160">
        <f>SUMPRODUCT((AR$3=المنصرف!$E$3:$E$717)*1,('بيان العهد والتسويات'!$C308=المنصرف!$C$3:$C$717)*1,المنصرف!$J$3:$J$717)</f>
        <v>0</v>
      </c>
      <c r="AT308" s="160">
        <f>SUMPRODUCT((AT$3=المنصرف!$E$3:$E$717)*1,('بيان العهد والتسويات'!$C308=المنصرف!$C$3:$C$717)*1,المنصرف!$G$3:$G$717)</f>
        <v>0</v>
      </c>
      <c r="AU308" s="160">
        <f>SUMPRODUCT((AT$3=المنصرف!$E$3:$E$717)*1,('بيان العهد والتسويات'!$C308=المنصرف!$C$3:$C$717)*1,المنصرف!$J$3:$J$717)</f>
        <v>0</v>
      </c>
      <c r="AV308" s="160">
        <f>SUMPRODUCT((AV$3=المنصرف!$E$3:$E$717)*1,('بيان العهد والتسويات'!$C308=المنصرف!$C$3:$C$717)*1,المنصرف!$G$3:$G$717)</f>
        <v>0</v>
      </c>
      <c r="AW308" s="160">
        <f>SUMPRODUCT((AV$3=المنصرف!$E$3:$E$717)*1,('بيان العهد والتسويات'!$C308=المنصرف!$C$3:$C$717)*1,المنصرف!$J$3:$J$717)</f>
        <v>0</v>
      </c>
      <c r="AX308" s="160">
        <f>SUMPRODUCT((AX$3=المنصرف!$E$3:$E$717)*1,('بيان العهد والتسويات'!$C308=المنصرف!$C$3:$C$717)*1,المنصرف!$G$3:$G$717)</f>
        <v>0</v>
      </c>
      <c r="AY308" s="160">
        <f>SUMPRODUCT((AX$3=المنصرف!$E$3:$E$717)*1,('بيان العهد والتسويات'!$C308=المنصرف!$C$3:$C$717)*1,المنصرف!$J$3:$J$717)</f>
        <v>0</v>
      </c>
      <c r="AZ308" s="160">
        <f>SUMPRODUCT((AZ$3=المنصرف!$E$3:$E$717)*1,('بيان العهد والتسويات'!$C308=المنصرف!$C$3:$C$717)*1,المنصرف!$G$3:$G$717)</f>
        <v>0</v>
      </c>
      <c r="BA308" s="160">
        <f>SUMPRODUCT((AZ$3=المنصرف!$E$3:$E$717)*1,('بيان العهد والتسويات'!$C308=المنصرف!$C$3:$C$717)*1,المنصرف!$J$3:$J$717)</f>
        <v>0</v>
      </c>
      <c r="BB308" s="160">
        <f>SUMPRODUCT((BB$3=المنصرف!$E$3:$E$717)*1,('بيان العهد والتسويات'!$C308=المنصرف!$C$3:$C$717)*1,المنصرف!$G$3:$G$717)</f>
        <v>0</v>
      </c>
      <c r="BC308" s="160">
        <f>SUMPRODUCT((BB$3=المنصرف!$E$3:$E$717)*1,('بيان العهد والتسويات'!$C308=المنصرف!$C$3:$C$717)*1,المنصرف!$J$3:$J$717)</f>
        <v>0</v>
      </c>
      <c r="BD308" s="160">
        <f>SUMPRODUCT((BD$3=المنصرف!$E$3:$E$717)*1,('بيان العهد والتسويات'!$C308=المنصرف!$C$3:$C$717)*1,المنصرف!$G$3:$G$717)</f>
        <v>0</v>
      </c>
      <c r="BE308" s="160">
        <f>SUMPRODUCT((BD$3=المنصرف!$E$3:$E$717)*1,('بيان العهد والتسويات'!$C308=المنصرف!$C$3:$C$717)*1,المنصرف!$J$3:$J$717)</f>
        <v>0</v>
      </c>
      <c r="BF308" s="160">
        <f>SUMPRODUCT((BF$3=المنصرف!$E$3:$E$717)*1,('بيان العهد والتسويات'!$C308=المنصرف!$C$3:$C$717)*1,المنصرف!$G$3:$G$717)</f>
        <v>0</v>
      </c>
      <c r="BG308" s="160">
        <f>SUMPRODUCT((BF$3=المنصرف!$E$3:$E$717)*1,('بيان العهد والتسويات'!$C308=المنصرف!$C$3:$C$717)*1,المنصرف!$J$3:$J$717)</f>
        <v>0</v>
      </c>
      <c r="BH308" s="160">
        <f>SUMPRODUCT((BH$3=المنصرف!$E$3:$E$717)*1,('بيان العهد والتسويات'!$C308=المنصرف!$C$3:$C$717)*1,المنصرف!$G$3:$G$717)</f>
        <v>0</v>
      </c>
      <c r="BI308" s="160">
        <f>SUMPRODUCT((BH$3=المنصرف!$E$3:$E$717)*1,('بيان العهد والتسويات'!$C308=المنصرف!$C$3:$C$717)*1,المنصرف!$J$3:$J$717)</f>
        <v>0</v>
      </c>
      <c r="BJ308" s="160">
        <f>SUMPRODUCT((BJ$3=المنصرف!$E$3:$E$717)*1,('بيان العهد والتسويات'!$C308=المنصرف!$C$3:$C$717)*1,المنصرف!$G$3:$G$717)</f>
        <v>0</v>
      </c>
      <c r="BK308" s="160">
        <f>SUMPRODUCT((BJ$3=المنصرف!$E$3:$E$717)*1,('بيان العهد والتسويات'!$C308=المنصرف!$C$3:$C$717)*1,المنصرف!$J$3:$J$717)</f>
        <v>0</v>
      </c>
      <c r="BL308" s="160">
        <f>SUMPRODUCT((BL$3=المنصرف!$E$3:$E$717)*1,('بيان العهد والتسويات'!$C308=المنصرف!$C$3:$C$717)*1,المنصرف!$G$3:$G$717)</f>
        <v>0</v>
      </c>
      <c r="BM308" s="160">
        <f>SUMPRODUCT((BL$3=المنصرف!$E$3:$E$717)*1,('بيان العهد والتسويات'!$C308=المنصرف!$C$3:$C$717)*1,المنصرف!$J$3:$J$717)</f>
        <v>0</v>
      </c>
      <c r="BN308" s="160">
        <f>SUMPRODUCT((BN$3=المنصرف!$E$3:$E$717)*1,('بيان العهد والتسويات'!$C308=المنصرف!$C$3:$C$717)*1,المنصرف!$G$3:$G$717)</f>
        <v>0</v>
      </c>
      <c r="BO308" s="160">
        <f>SUMPRODUCT((BN$3=المنصرف!$E$3:$E$717)*1,('بيان العهد والتسويات'!$C308=المنصرف!$C$3:$C$717)*1,المنصرف!$J$3:$J$717)</f>
        <v>0</v>
      </c>
      <c r="BP308" s="160">
        <f>SUMPRODUCT((BP$3=المنصرف!$E$3:$E$717)*1,('بيان العهد والتسويات'!$C308=المنصرف!$C$3:$C$717)*1,المنصرف!$G$3:$G$717)</f>
        <v>0</v>
      </c>
      <c r="BQ308" s="160">
        <f>SUMPRODUCT((BP$3=المنصرف!$E$3:$E$717)*1,('بيان العهد والتسويات'!$C308=المنصرف!$C$3:$C$717)*1,المنصرف!$J$3:$J$717)</f>
        <v>0</v>
      </c>
      <c r="BR308" s="160">
        <f>SUMPRODUCT((BR$3=المنصرف!$E$3:$E$717)*1,('بيان العهد والتسويات'!$C308=المنصرف!$C$3:$C$717)*1,المنصرف!$G$3:$G$717)</f>
        <v>0</v>
      </c>
      <c r="BS308" s="160">
        <f>SUMPRODUCT((BR$3=المنصرف!$E$3:$E$717)*1,('بيان العهد والتسويات'!$C308=المنصرف!$C$3:$C$717)*1,المنصرف!$J$3:$J$717)</f>
        <v>0</v>
      </c>
      <c r="BT308" s="160">
        <f>SUMPRODUCT((BT$3=المنصرف!$E$3:$E$717)*1,('بيان العهد والتسويات'!$C308=المنصرف!$C$3:$C$717)*1,المنصرف!$G$3:$G$717)</f>
        <v>0</v>
      </c>
      <c r="BU308" s="160">
        <f>SUMPRODUCT((BT$3=المنصرف!$E$3:$E$717)*1,('بيان العهد والتسويات'!$C308=المنصرف!$C$3:$C$717)*1,المنصرف!$J$3:$J$717)</f>
        <v>0</v>
      </c>
      <c r="BV308" s="160">
        <f>SUMPRODUCT((BV$3=المنصرف!$E$3:$E$717)*1,('بيان العهد والتسويات'!$C308=المنصرف!$C$3:$C$717)*1,المنصرف!$G$3:$G$717)</f>
        <v>0</v>
      </c>
      <c r="BW308" s="160">
        <f>SUMPRODUCT((BV$3=المنصرف!$E$3:$E$717)*1,('بيان العهد والتسويات'!$C308=المنصرف!$C$3:$C$717)*1,المنصرف!$J$3:$J$717)</f>
        <v>0</v>
      </c>
      <c r="BX308" s="160">
        <f>SUMPRODUCT((BX$3=المنصرف!$E$3:$E$717)*1,('بيان العهد والتسويات'!$C308=المنصرف!$C$3:$C$717)*1,المنصرف!$G$3:$G$717)</f>
        <v>0</v>
      </c>
      <c r="BY308" s="160">
        <f>SUMPRODUCT((BX$3=المنصرف!$E$3:$E$717)*1,('بيان العهد والتسويات'!$C308=المنصرف!$C$3:$C$717)*1,المنصرف!$J$3:$J$717)</f>
        <v>0</v>
      </c>
      <c r="BZ308" s="160">
        <f>SUMPRODUCT((BZ$3=المنصرف!$E$3:$E$717)*1,('بيان العهد والتسويات'!$C308=المنصرف!$C$3:$C$717)*1,المنصرف!$G$3:$G$717)</f>
        <v>0</v>
      </c>
      <c r="CA308" s="160">
        <f>SUMPRODUCT((BZ$3=المنصرف!$E$3:$E$717)*1,('بيان العهد والتسويات'!$C308=المنصرف!$C$3:$C$717)*1,المنصرف!$J$3:$J$717)</f>
        <v>0</v>
      </c>
      <c r="CB308" s="160">
        <f>SUMPRODUCT((CB$3=المنصرف!$E$3:$E$717)*1,('بيان العهد والتسويات'!$C308=المنصرف!$C$3:$C$717)*1,المنصرف!$G$3:$G$717)</f>
        <v>0</v>
      </c>
      <c r="CC308" s="160">
        <f>SUMPRODUCT((CB$3=المنصرف!$E$3:$E$717)*1,('بيان العهد والتسويات'!$C308=المنصرف!$C$3:$C$717)*1,المنصرف!$J$3:$J$717)</f>
        <v>0</v>
      </c>
      <c r="CD308" s="160">
        <f>SUMPRODUCT((CD$3=المنصرف!$E$3:$E$717)*1,('بيان العهد والتسويات'!$C308=المنصرف!$C$3:$C$717)*1,المنصرف!$G$3:$G$717)</f>
        <v>0</v>
      </c>
      <c r="CE308" s="160">
        <f>SUMPRODUCT((CD$3=المنصرف!$E$3:$E$717)*1,('بيان العهد والتسويات'!$C308=المنصرف!$C$3:$C$717)*1,المنصرف!$J$3:$J$717)</f>
        <v>0</v>
      </c>
      <c r="CF308" s="160">
        <f>SUMPRODUCT((CF$3=المنصرف!$E$3:$E$717)*1,('بيان العهد والتسويات'!$C308=المنصرف!$C$3:$C$717)*1,المنصرف!$G$3:$G$717)</f>
        <v>0</v>
      </c>
      <c r="CG308" s="160">
        <f>SUMPRODUCT((CF$3=المنصرف!$E$3:$E$717)*1,('بيان العهد والتسويات'!$C308=المنصرف!$C$3:$C$717)*1,المنصرف!$J$3:$J$717)</f>
        <v>0</v>
      </c>
      <c r="CH308" s="160">
        <f>SUMPRODUCT((CH$3=المنصرف!$E$3:$E$717)*1,('بيان العهد والتسويات'!$C308=المنصرف!$C$3:$C$717)*1,المنصرف!$G$3:$G$717)</f>
        <v>0</v>
      </c>
      <c r="CI308" s="160">
        <f>SUMPRODUCT((CH$3=المنصرف!$E$3:$E$717)*1,('بيان العهد والتسويات'!$C308=المنصرف!$C$3:$C$717)*1,المنصرف!$J$3:$J$717)</f>
        <v>0</v>
      </c>
      <c r="CJ308" s="160">
        <f>SUMPRODUCT((CJ$3=المنصرف!$E$3:$E$717)*1,('بيان العهد والتسويات'!$C308=المنصرف!$C$3:$C$717)*1,المنصرف!$G$3:$G$717)</f>
        <v>0</v>
      </c>
      <c r="CK308" s="160">
        <f>SUMPRODUCT((CJ$3=المنصرف!$E$3:$E$717)*1,('بيان العهد والتسويات'!$C308=المنصرف!$C$3:$C$717)*1,المنصرف!$J$3:$J$717)</f>
        <v>0</v>
      </c>
      <c r="CL308" s="160">
        <f>SUMPRODUCT((CL$3=المنصرف!$E$3:$E$717)*1,('بيان العهد والتسويات'!$C308=المنصرف!$C$3:$C$717)*1,المنصرف!$G$3:$G$717)</f>
        <v>0</v>
      </c>
      <c r="CM308" s="160">
        <f>SUMPRODUCT((CL$3=المنصرف!$E$3:$E$717)*1,('بيان العهد والتسويات'!$C308=المنصرف!$C$3:$C$717)*1,المنصرف!$J$3:$J$717)</f>
        <v>0</v>
      </c>
      <c r="CN308" s="160">
        <f>SUMPRODUCT((CN$3=المنصرف!$E$3:$E$717)*1,('بيان العهد والتسويات'!$C308=المنصرف!$C$3:$C$717)*1,المنصرف!$G$3:$G$717)</f>
        <v>0</v>
      </c>
      <c r="CO308" s="160">
        <f>SUMPRODUCT((CN$3=المنصرف!$E$3:$E$717)*1,('بيان العهد والتسويات'!$C308=المنصرف!$C$3:$C$717)*1,المنصرف!$J$3:$J$717)</f>
        <v>0</v>
      </c>
      <c r="CP308" s="160">
        <f>SUMPRODUCT((CP$3=المنصرف!$E$3:$E$717)*1,('بيان العهد والتسويات'!$C308=المنصرف!$C$3:$C$717)*1,المنصرف!$G$3:$G$717)</f>
        <v>0</v>
      </c>
      <c r="CQ308" s="160">
        <f>SUMPRODUCT((CP$3=المنصرف!$E$3:$E$717)*1,('بيان العهد والتسويات'!$C308=المنصرف!$C$3:$C$717)*1,المنصرف!$J$3:$J$717)</f>
        <v>0</v>
      </c>
      <c r="CR308" s="160">
        <f>SUMPRODUCT((CR$3=المنصرف!$E$3:$E$717)*1,('بيان العهد والتسويات'!$C308=المنصرف!$C$3:$C$717)*1,المنصرف!$G$3:$G$717)</f>
        <v>0</v>
      </c>
      <c r="CS308" s="160">
        <f>SUMPRODUCT((CR$3=المنصرف!$E$3:$E$717)*1,('بيان العهد والتسويات'!$C308=المنصرف!$C$3:$C$717)*1,المنصرف!$J$3:$J$717)</f>
        <v>0</v>
      </c>
      <c r="CT308" s="160">
        <f>SUMPRODUCT((CT$3=المنصرف!$E$3:$E$717)*1,('بيان العهد والتسويات'!$C308=المنصرف!$C$3:$C$717)*1,المنصرف!$G$3:$G$717)</f>
        <v>0</v>
      </c>
      <c r="CU308" s="160">
        <f>SUMPRODUCT((CT$3=المنصرف!$E$3:$E$717)*1,('بيان العهد والتسويات'!$C308=المنصرف!$C$3:$C$717)*1,المنصرف!$J$3:$J$717)</f>
        <v>0</v>
      </c>
      <c r="CV308" s="160">
        <f>SUMPRODUCT((CV$3=المنصرف!$E$3:$E$717)*1,('بيان العهد والتسويات'!$C308=المنصرف!$C$3:$C$717)*1,المنصرف!$G$3:$G$717)</f>
        <v>0</v>
      </c>
      <c r="CW308" s="160">
        <f>SUMPRODUCT((CV$3=المنصرف!$E$3:$E$717)*1,('بيان العهد والتسويات'!$C308=المنصرف!$C$3:$C$717)*1,المنصرف!$J$3:$J$717)</f>
        <v>0</v>
      </c>
      <c r="CX308" s="160">
        <f>SUMPRODUCT((CX$3=المنصرف!$E$3:$E$717)*1,('بيان العهد والتسويات'!$C308=المنصرف!$C$3:$C$717)*1,المنصرف!$G$3:$G$717)</f>
        <v>0</v>
      </c>
      <c r="CY308" s="160">
        <f>SUMPRODUCT((CX$3=المنصرف!$E$3:$E$717)*1,('بيان العهد والتسويات'!$C308=المنصرف!$C$3:$C$717)*1,المنصرف!$J$3:$J$717)</f>
        <v>0</v>
      </c>
      <c r="CZ308" s="160">
        <f>SUMPRODUCT((CZ$3=المنصرف!$E$3:$E$717)*1,('بيان العهد والتسويات'!$C308=المنصرف!$C$3:$C$717)*1,المنصرف!$G$3:$G$717)</f>
        <v>0</v>
      </c>
      <c r="DA308" s="160">
        <f>SUMPRODUCT((CZ$3=المنصرف!$E$3:$E$717)*1,('بيان العهد والتسويات'!$C308=المنصرف!$C$3:$C$717)*1,المنصرف!$J$3:$J$717)</f>
        <v>0</v>
      </c>
    </row>
    <row r="309" spans="3:105" ht="20.25" x14ac:dyDescent="0.15">
      <c r="C309" s="134">
        <v>46141</v>
      </c>
      <c r="D309" s="121">
        <f>SUMPRODUCT(($D$3=المنصرف!$E$3:$E$717)*1,('بيان العهد والتسويات'!$C309=المنصرف!$C$3:$C$717)*1,المنصرف!$G$3:$G$717)</f>
        <v>0</v>
      </c>
      <c r="E309" s="122">
        <f>SUMPRODUCT(($D$3=المنصرف!$E$3:$E$717)*1,('بيان العهد والتسويات'!$C309=المنصرف!$C$3:$C$717)*1,المنصرف!$J$3:$J$717)</f>
        <v>0</v>
      </c>
      <c r="F309" s="124">
        <f>SUMPRODUCT(($F$3=المنصرف!$E$3:$E$717)*1,('بيان العهد والتسويات'!$C309=المنصرف!$C$3:$C$717)*1,المنصرف!$G$3:$G$717)</f>
        <v>0</v>
      </c>
      <c r="G309" s="123">
        <f>SUMPRODUCT(($F$3=المنصرف!$E$3:$E$717)*1,('بيان العهد والتسويات'!$C309=المنصرف!$C$3:$C$717)*1,المنصرف!$J$3:$J$717)</f>
        <v>0</v>
      </c>
      <c r="H309" s="121">
        <f>SUMPRODUCT(($H$3=المنصرف!$E$3:$E$717)*1,('بيان العهد والتسويات'!$C309=المنصرف!$C$3:$C$717)*1,المنصرف!$G$3:$G$717)</f>
        <v>0</v>
      </c>
      <c r="I309" s="122">
        <f>SUMPRODUCT(($H$3=المنصرف!$E$3:$E$717)*1,('بيان العهد والتسويات'!$C309=المنصرف!$C$3:$C$717)*1,المنصرف!$J$3:$J$717)</f>
        <v>0</v>
      </c>
      <c r="J309" s="124">
        <f>SUMPRODUCT(($J$3=المنصرف!$E$3:$E$717)*1,('بيان العهد والتسويات'!$C309=المنصرف!$C$3:$C$717)*1,المنصرف!$G$3:$G$717)</f>
        <v>0</v>
      </c>
      <c r="K309" s="123">
        <f>SUMPRODUCT(($J$3=المنصرف!$E$3:$E$717)*1,('بيان العهد والتسويات'!$C309=المنصرف!$C$3:$C$717)*1,المنصرف!$J$3:$J$717)</f>
        <v>0</v>
      </c>
      <c r="L309" s="121">
        <f>SUMPRODUCT(($L$3=المنصرف!$E$3:$E$717)*1,('بيان العهد والتسويات'!$C309=المنصرف!$C$3:$C$717)*1,المنصرف!$G$3:$G$717)</f>
        <v>0</v>
      </c>
      <c r="M309" s="122">
        <f>SUMPRODUCT(($L$3=المنصرف!$E$3:$E$717)*1,('بيان العهد والتسويات'!$C309=المنصرف!$C$3:$C$717)*1,المنصرف!$J$3:$J$717)</f>
        <v>0</v>
      </c>
      <c r="N309" s="124">
        <f>SUMPRODUCT(($N$3=المنصرف!$E$3:$E$717)*1,('بيان العهد والتسويات'!$C309=المنصرف!$C$3:$C$717)*1,المنصرف!$G$3:$G$717)</f>
        <v>0</v>
      </c>
      <c r="O309" s="123">
        <f>SUMPRODUCT(($N$3=المنصرف!$E$3:$E$717)*1,('بيان العهد والتسويات'!$C309=المنصرف!$C$3:$C$717)*1,المنصرف!$J$3:$J$717)</f>
        <v>0</v>
      </c>
      <c r="P309" s="121">
        <f>SUMPRODUCT(($P$3=المنصرف!$E$3:$E$717)*1,('بيان العهد والتسويات'!$C309=المنصرف!$C$3:$C$717)*1,المنصرف!$G$3:$G$717)</f>
        <v>0</v>
      </c>
      <c r="Q309" s="122">
        <f>SUMPRODUCT(($P$3=المنصرف!$E$3:$E$717)*1,('بيان العهد والتسويات'!$C309=المنصرف!$C$3:$C$717)*1,المنصرف!$J$3:$J$717)</f>
        <v>0</v>
      </c>
      <c r="R309" s="124">
        <f>SUMPRODUCT(($R$3=المنصرف!$E$3:$E$717)*1,('بيان العهد والتسويات'!$C309=المنصرف!$C$3:$C$717)*1,المنصرف!$G$3:$G$717)</f>
        <v>0</v>
      </c>
      <c r="S309" s="123">
        <f>SUMPRODUCT(($R$3=المنصرف!$E$3:$E$717)*1,('بيان العهد والتسويات'!$C309=المنصرف!$C$3:$C$717)*1,المنصرف!$J$3:$J$717)</f>
        <v>0</v>
      </c>
      <c r="T309" s="121">
        <f>SUMPRODUCT(($T$3=المنصرف!$E$3:$E$717)*1,('بيان العهد والتسويات'!$C309=المنصرف!$C$3:$C$717)*1,المنصرف!$G$3:$G$717)</f>
        <v>0</v>
      </c>
      <c r="U309" s="122">
        <f>SUMPRODUCT(($T$3=المنصرف!$E$3:$E$717)*1,('بيان العهد والتسويات'!$C309=المنصرف!$C$3:$C$717)*1,المنصرف!$J$3:$J$717)</f>
        <v>0</v>
      </c>
      <c r="V309" s="124">
        <f>SUMPRODUCT(($V$3=المنصرف!$E$3:$E$717)*1,('بيان العهد والتسويات'!$C309=المنصرف!$C$3:$C$717)*1,المنصرف!$G$3:$G$717)</f>
        <v>0</v>
      </c>
      <c r="W309" s="123">
        <f>SUMPRODUCT(($V$3=المنصرف!$E$3:$E$717)*1,('بيان العهد والتسويات'!$C309=المنصرف!$C$3:$C$717)*1,المنصرف!$J$3:$J$717)</f>
        <v>0</v>
      </c>
      <c r="X309" s="121">
        <f>SUMPRODUCT(($X$3=المنصرف!$E$3:$E$717)*1,('بيان العهد والتسويات'!$C309=المنصرف!$C$3:$C$717)*1,المنصرف!$G$3:$G$717)</f>
        <v>0</v>
      </c>
      <c r="Y309" s="122">
        <f>SUMPRODUCT(($X$3=المنصرف!$E$3:$E$717)*1,('بيان العهد والتسويات'!$C309=المنصرف!$C$3:$C$717)*1,المنصرف!$J$3:$J$717)</f>
        <v>0</v>
      </c>
      <c r="Z309" s="124">
        <f>SUMPRODUCT(($Z$3=المنصرف!$E$3:$E$717)*1,('بيان العهد والتسويات'!$C309=المنصرف!$C$3:$C$717)*1,المنصرف!$G$3:$G$717)</f>
        <v>0</v>
      </c>
      <c r="AA309" s="123">
        <f>SUMPRODUCT(($Z$3=المنصرف!$E$3:$E$717)*1,('بيان العهد والتسويات'!$C309=المنصرف!$C$3:$C$717)*1,المنصرف!$J$3:$J$717)</f>
        <v>0</v>
      </c>
      <c r="AB309" s="121">
        <f>SUMPRODUCT(($AB$3=المنصرف!$E$3:$E$717)*1,('بيان العهد والتسويات'!$C309=المنصرف!$C$3:$C$717)*1,المنصرف!$G$3:$G$717)</f>
        <v>0</v>
      </c>
      <c r="AC309" s="122">
        <f>SUMPRODUCT(($AB$3=المنصرف!$E$3:$E$717)*1,('بيان العهد والتسويات'!$C309=المنصرف!$C$3:$C$717)*1,المنصرف!$J$3:$J$717)</f>
        <v>0</v>
      </c>
      <c r="AD309" s="124">
        <f>SUMPRODUCT(($AD$3=المنصرف!$E$3:$E$717)*1,('بيان العهد والتسويات'!$C309=المنصرف!$C$3:$C$717)*1,المنصرف!$G$3:$G$717)</f>
        <v>0</v>
      </c>
      <c r="AE309" s="123">
        <f>SUMPRODUCT(($AD$3=المنصرف!$E$3:$E$717)*1,('بيان العهد والتسويات'!$C309=المنصرف!$C$3:$C$717)*1,المنصرف!$J$3:$J$717)</f>
        <v>0</v>
      </c>
      <c r="AF309" s="121">
        <f>SUMPRODUCT(($AF$3=المنصرف!$E$3:$E$717)*1,('بيان العهد والتسويات'!$C309=المنصرف!$C$3:$C$717)*1,المنصرف!$G$3:$G$717)</f>
        <v>0</v>
      </c>
      <c r="AG309" s="122">
        <f>SUMPRODUCT(($AF$3=المنصرف!$E$3:$E$717)*1,('بيان العهد والتسويات'!$C309=المنصرف!$C$3:$C$717)*1,المنصرف!$J$3:$J$717)</f>
        <v>0</v>
      </c>
      <c r="AH309" s="124">
        <f>SUMPRODUCT(($AH$3=المنصرف!$E$3:$E$717)*1,('بيان العهد والتسويات'!$C309=المنصرف!$C$3:$C$717)*1,المنصرف!$G$3:$G$717)</f>
        <v>0</v>
      </c>
      <c r="AI309" s="123">
        <f>SUMPRODUCT(($AH$3=المنصرف!$E$3:$E$717)*1,('بيان العهد والتسويات'!$C309=المنصرف!$C$3:$C$717)*1,المنصرف!$J$3:$J$717)</f>
        <v>0</v>
      </c>
      <c r="AJ309" s="145">
        <f>SUMPRODUCT((AJ$3=المنصرف!$E$3:$E$717)*1,('بيان العهد والتسويات'!$C309=المنصرف!$C$3:$C$717)*1,المنصرف!$G$3:$G$717)</f>
        <v>0</v>
      </c>
      <c r="AK309" s="145">
        <f>SUMPRODUCT((AJ$3=المنصرف!$E$3:$E$717)*1,('بيان العهد والتسويات'!$C309=المنصرف!$C$3:$C$717)*1,المنصرف!$J$3:$J$717)</f>
        <v>0</v>
      </c>
      <c r="AL309" s="161">
        <f>SUMPRODUCT((AL$3=المنصرف!$E$3:$E$717)*1,('بيان العهد والتسويات'!$C309=المنصرف!$C$3:$C$717)*1,المنصرف!$G$3:$G$717)</f>
        <v>0</v>
      </c>
      <c r="AM309" s="161">
        <f>SUMPRODUCT((AL$3=المنصرف!$E$3:$E$717)*1,('بيان العهد والتسويات'!$C309=المنصرف!$C$3:$C$717)*1,المنصرف!$J$3:$J$717)</f>
        <v>0</v>
      </c>
      <c r="AN309" s="160">
        <f>SUMPRODUCT((AN$3=المنصرف!$E$3:$E$717)*1,('بيان العهد والتسويات'!$C309=المنصرف!$C$3:$C$717)*1,المنصرف!$G$3:$G$717)</f>
        <v>0</v>
      </c>
      <c r="AO309" s="160">
        <f>SUMPRODUCT((AN$3=المنصرف!$E$3:$E$717)*1,('بيان العهد والتسويات'!$C309=المنصرف!$C$3:$C$717)*1,المنصرف!$J$3:$J$717)</f>
        <v>0</v>
      </c>
      <c r="AP309" s="160">
        <f>SUMPRODUCT((AP$3=المنصرف!$E$3:$E$717)*1,('بيان العهد والتسويات'!$C309=المنصرف!$C$3:$C$717)*1,المنصرف!$G$3:$G$717)</f>
        <v>0</v>
      </c>
      <c r="AQ309" s="160">
        <f>SUMPRODUCT((AP$3=المنصرف!$E$3:$E$717)*1,('بيان العهد والتسويات'!$C309=المنصرف!$C$3:$C$717)*1,المنصرف!$J$3:$J$717)</f>
        <v>0</v>
      </c>
      <c r="AR309" s="160">
        <f>SUMPRODUCT((AR$3=المنصرف!$E$3:$E$717)*1,('بيان العهد والتسويات'!$C309=المنصرف!$C$3:$C$717)*1,المنصرف!$G$3:$G$717)</f>
        <v>0</v>
      </c>
      <c r="AS309" s="160">
        <f>SUMPRODUCT((AR$3=المنصرف!$E$3:$E$717)*1,('بيان العهد والتسويات'!$C309=المنصرف!$C$3:$C$717)*1,المنصرف!$J$3:$J$717)</f>
        <v>0</v>
      </c>
      <c r="AT309" s="160">
        <f>SUMPRODUCT((AT$3=المنصرف!$E$3:$E$717)*1,('بيان العهد والتسويات'!$C309=المنصرف!$C$3:$C$717)*1,المنصرف!$G$3:$G$717)</f>
        <v>0</v>
      </c>
      <c r="AU309" s="160">
        <f>SUMPRODUCT((AT$3=المنصرف!$E$3:$E$717)*1,('بيان العهد والتسويات'!$C309=المنصرف!$C$3:$C$717)*1,المنصرف!$J$3:$J$717)</f>
        <v>0</v>
      </c>
      <c r="AV309" s="160">
        <f>SUMPRODUCT((AV$3=المنصرف!$E$3:$E$717)*1,('بيان العهد والتسويات'!$C309=المنصرف!$C$3:$C$717)*1,المنصرف!$G$3:$G$717)</f>
        <v>0</v>
      </c>
      <c r="AW309" s="160">
        <f>SUMPRODUCT((AV$3=المنصرف!$E$3:$E$717)*1,('بيان العهد والتسويات'!$C309=المنصرف!$C$3:$C$717)*1,المنصرف!$J$3:$J$717)</f>
        <v>0</v>
      </c>
      <c r="AX309" s="160">
        <f>SUMPRODUCT((AX$3=المنصرف!$E$3:$E$717)*1,('بيان العهد والتسويات'!$C309=المنصرف!$C$3:$C$717)*1,المنصرف!$G$3:$G$717)</f>
        <v>0</v>
      </c>
      <c r="AY309" s="160">
        <f>SUMPRODUCT((AX$3=المنصرف!$E$3:$E$717)*1,('بيان العهد والتسويات'!$C309=المنصرف!$C$3:$C$717)*1,المنصرف!$J$3:$J$717)</f>
        <v>0</v>
      </c>
      <c r="AZ309" s="160">
        <f>SUMPRODUCT((AZ$3=المنصرف!$E$3:$E$717)*1,('بيان العهد والتسويات'!$C309=المنصرف!$C$3:$C$717)*1,المنصرف!$G$3:$G$717)</f>
        <v>0</v>
      </c>
      <c r="BA309" s="160">
        <f>SUMPRODUCT((AZ$3=المنصرف!$E$3:$E$717)*1,('بيان العهد والتسويات'!$C309=المنصرف!$C$3:$C$717)*1,المنصرف!$J$3:$J$717)</f>
        <v>0</v>
      </c>
      <c r="BB309" s="160">
        <f>SUMPRODUCT((BB$3=المنصرف!$E$3:$E$717)*1,('بيان العهد والتسويات'!$C309=المنصرف!$C$3:$C$717)*1,المنصرف!$G$3:$G$717)</f>
        <v>0</v>
      </c>
      <c r="BC309" s="160">
        <f>SUMPRODUCT((BB$3=المنصرف!$E$3:$E$717)*1,('بيان العهد والتسويات'!$C309=المنصرف!$C$3:$C$717)*1,المنصرف!$J$3:$J$717)</f>
        <v>0</v>
      </c>
      <c r="BD309" s="160">
        <f>SUMPRODUCT((BD$3=المنصرف!$E$3:$E$717)*1,('بيان العهد والتسويات'!$C309=المنصرف!$C$3:$C$717)*1,المنصرف!$G$3:$G$717)</f>
        <v>0</v>
      </c>
      <c r="BE309" s="160">
        <f>SUMPRODUCT((BD$3=المنصرف!$E$3:$E$717)*1,('بيان العهد والتسويات'!$C309=المنصرف!$C$3:$C$717)*1,المنصرف!$J$3:$J$717)</f>
        <v>0</v>
      </c>
      <c r="BF309" s="160">
        <f>SUMPRODUCT((BF$3=المنصرف!$E$3:$E$717)*1,('بيان العهد والتسويات'!$C309=المنصرف!$C$3:$C$717)*1,المنصرف!$G$3:$G$717)</f>
        <v>0</v>
      </c>
      <c r="BG309" s="160">
        <f>SUMPRODUCT((BF$3=المنصرف!$E$3:$E$717)*1,('بيان العهد والتسويات'!$C309=المنصرف!$C$3:$C$717)*1,المنصرف!$J$3:$J$717)</f>
        <v>0</v>
      </c>
      <c r="BH309" s="160">
        <f>SUMPRODUCT((BH$3=المنصرف!$E$3:$E$717)*1,('بيان العهد والتسويات'!$C309=المنصرف!$C$3:$C$717)*1,المنصرف!$G$3:$G$717)</f>
        <v>0</v>
      </c>
      <c r="BI309" s="160">
        <f>SUMPRODUCT((BH$3=المنصرف!$E$3:$E$717)*1,('بيان العهد والتسويات'!$C309=المنصرف!$C$3:$C$717)*1,المنصرف!$J$3:$J$717)</f>
        <v>0</v>
      </c>
      <c r="BJ309" s="160">
        <f>SUMPRODUCT((BJ$3=المنصرف!$E$3:$E$717)*1,('بيان العهد والتسويات'!$C309=المنصرف!$C$3:$C$717)*1,المنصرف!$G$3:$G$717)</f>
        <v>0</v>
      </c>
      <c r="BK309" s="160">
        <f>SUMPRODUCT((BJ$3=المنصرف!$E$3:$E$717)*1,('بيان العهد والتسويات'!$C309=المنصرف!$C$3:$C$717)*1,المنصرف!$J$3:$J$717)</f>
        <v>0</v>
      </c>
      <c r="BL309" s="160">
        <f>SUMPRODUCT((BL$3=المنصرف!$E$3:$E$717)*1,('بيان العهد والتسويات'!$C309=المنصرف!$C$3:$C$717)*1,المنصرف!$G$3:$G$717)</f>
        <v>0</v>
      </c>
      <c r="BM309" s="160">
        <f>SUMPRODUCT((BL$3=المنصرف!$E$3:$E$717)*1,('بيان العهد والتسويات'!$C309=المنصرف!$C$3:$C$717)*1,المنصرف!$J$3:$J$717)</f>
        <v>0</v>
      </c>
      <c r="BN309" s="160">
        <f>SUMPRODUCT((BN$3=المنصرف!$E$3:$E$717)*1,('بيان العهد والتسويات'!$C309=المنصرف!$C$3:$C$717)*1,المنصرف!$G$3:$G$717)</f>
        <v>0</v>
      </c>
      <c r="BO309" s="160">
        <f>SUMPRODUCT((BN$3=المنصرف!$E$3:$E$717)*1,('بيان العهد والتسويات'!$C309=المنصرف!$C$3:$C$717)*1,المنصرف!$J$3:$J$717)</f>
        <v>0</v>
      </c>
      <c r="BP309" s="160">
        <f>SUMPRODUCT((BP$3=المنصرف!$E$3:$E$717)*1,('بيان العهد والتسويات'!$C309=المنصرف!$C$3:$C$717)*1,المنصرف!$G$3:$G$717)</f>
        <v>0</v>
      </c>
      <c r="BQ309" s="160">
        <f>SUMPRODUCT((BP$3=المنصرف!$E$3:$E$717)*1,('بيان العهد والتسويات'!$C309=المنصرف!$C$3:$C$717)*1,المنصرف!$J$3:$J$717)</f>
        <v>0</v>
      </c>
      <c r="BR309" s="160">
        <f>SUMPRODUCT((BR$3=المنصرف!$E$3:$E$717)*1,('بيان العهد والتسويات'!$C309=المنصرف!$C$3:$C$717)*1,المنصرف!$G$3:$G$717)</f>
        <v>0</v>
      </c>
      <c r="BS309" s="160">
        <f>SUMPRODUCT((BR$3=المنصرف!$E$3:$E$717)*1,('بيان العهد والتسويات'!$C309=المنصرف!$C$3:$C$717)*1,المنصرف!$J$3:$J$717)</f>
        <v>0</v>
      </c>
      <c r="BT309" s="160">
        <f>SUMPRODUCT((BT$3=المنصرف!$E$3:$E$717)*1,('بيان العهد والتسويات'!$C309=المنصرف!$C$3:$C$717)*1,المنصرف!$G$3:$G$717)</f>
        <v>0</v>
      </c>
      <c r="BU309" s="160">
        <f>SUMPRODUCT((BT$3=المنصرف!$E$3:$E$717)*1,('بيان العهد والتسويات'!$C309=المنصرف!$C$3:$C$717)*1,المنصرف!$J$3:$J$717)</f>
        <v>0</v>
      </c>
      <c r="BV309" s="160">
        <f>SUMPRODUCT((BV$3=المنصرف!$E$3:$E$717)*1,('بيان العهد والتسويات'!$C309=المنصرف!$C$3:$C$717)*1,المنصرف!$G$3:$G$717)</f>
        <v>0</v>
      </c>
      <c r="BW309" s="160">
        <f>SUMPRODUCT((BV$3=المنصرف!$E$3:$E$717)*1,('بيان العهد والتسويات'!$C309=المنصرف!$C$3:$C$717)*1,المنصرف!$J$3:$J$717)</f>
        <v>0</v>
      </c>
      <c r="BX309" s="160">
        <f>SUMPRODUCT((BX$3=المنصرف!$E$3:$E$717)*1,('بيان العهد والتسويات'!$C309=المنصرف!$C$3:$C$717)*1,المنصرف!$G$3:$G$717)</f>
        <v>0</v>
      </c>
      <c r="BY309" s="160">
        <f>SUMPRODUCT((BX$3=المنصرف!$E$3:$E$717)*1,('بيان العهد والتسويات'!$C309=المنصرف!$C$3:$C$717)*1,المنصرف!$J$3:$J$717)</f>
        <v>0</v>
      </c>
      <c r="BZ309" s="160">
        <f>SUMPRODUCT((BZ$3=المنصرف!$E$3:$E$717)*1,('بيان العهد والتسويات'!$C309=المنصرف!$C$3:$C$717)*1,المنصرف!$G$3:$G$717)</f>
        <v>0</v>
      </c>
      <c r="CA309" s="160">
        <f>SUMPRODUCT((BZ$3=المنصرف!$E$3:$E$717)*1,('بيان العهد والتسويات'!$C309=المنصرف!$C$3:$C$717)*1,المنصرف!$J$3:$J$717)</f>
        <v>0</v>
      </c>
      <c r="CB309" s="160">
        <f>SUMPRODUCT((CB$3=المنصرف!$E$3:$E$717)*1,('بيان العهد والتسويات'!$C309=المنصرف!$C$3:$C$717)*1,المنصرف!$G$3:$G$717)</f>
        <v>0</v>
      </c>
      <c r="CC309" s="160">
        <f>SUMPRODUCT((CB$3=المنصرف!$E$3:$E$717)*1,('بيان العهد والتسويات'!$C309=المنصرف!$C$3:$C$717)*1,المنصرف!$J$3:$J$717)</f>
        <v>0</v>
      </c>
      <c r="CD309" s="160">
        <f>SUMPRODUCT((CD$3=المنصرف!$E$3:$E$717)*1,('بيان العهد والتسويات'!$C309=المنصرف!$C$3:$C$717)*1,المنصرف!$G$3:$G$717)</f>
        <v>0</v>
      </c>
      <c r="CE309" s="160">
        <f>SUMPRODUCT((CD$3=المنصرف!$E$3:$E$717)*1,('بيان العهد والتسويات'!$C309=المنصرف!$C$3:$C$717)*1,المنصرف!$J$3:$J$717)</f>
        <v>0</v>
      </c>
      <c r="CF309" s="160">
        <f>SUMPRODUCT((CF$3=المنصرف!$E$3:$E$717)*1,('بيان العهد والتسويات'!$C309=المنصرف!$C$3:$C$717)*1,المنصرف!$G$3:$G$717)</f>
        <v>0</v>
      </c>
      <c r="CG309" s="160">
        <f>SUMPRODUCT((CF$3=المنصرف!$E$3:$E$717)*1,('بيان العهد والتسويات'!$C309=المنصرف!$C$3:$C$717)*1,المنصرف!$J$3:$J$717)</f>
        <v>0</v>
      </c>
      <c r="CH309" s="160">
        <f>SUMPRODUCT((CH$3=المنصرف!$E$3:$E$717)*1,('بيان العهد والتسويات'!$C309=المنصرف!$C$3:$C$717)*1,المنصرف!$G$3:$G$717)</f>
        <v>0</v>
      </c>
      <c r="CI309" s="160">
        <f>SUMPRODUCT((CH$3=المنصرف!$E$3:$E$717)*1,('بيان العهد والتسويات'!$C309=المنصرف!$C$3:$C$717)*1,المنصرف!$J$3:$J$717)</f>
        <v>0</v>
      </c>
      <c r="CJ309" s="160">
        <f>SUMPRODUCT((CJ$3=المنصرف!$E$3:$E$717)*1,('بيان العهد والتسويات'!$C309=المنصرف!$C$3:$C$717)*1,المنصرف!$G$3:$G$717)</f>
        <v>0</v>
      </c>
      <c r="CK309" s="160">
        <f>SUMPRODUCT((CJ$3=المنصرف!$E$3:$E$717)*1,('بيان العهد والتسويات'!$C309=المنصرف!$C$3:$C$717)*1,المنصرف!$J$3:$J$717)</f>
        <v>0</v>
      </c>
      <c r="CL309" s="160">
        <f>SUMPRODUCT((CL$3=المنصرف!$E$3:$E$717)*1,('بيان العهد والتسويات'!$C309=المنصرف!$C$3:$C$717)*1,المنصرف!$G$3:$G$717)</f>
        <v>0</v>
      </c>
      <c r="CM309" s="160">
        <f>SUMPRODUCT((CL$3=المنصرف!$E$3:$E$717)*1,('بيان العهد والتسويات'!$C309=المنصرف!$C$3:$C$717)*1,المنصرف!$J$3:$J$717)</f>
        <v>0</v>
      </c>
      <c r="CN309" s="160">
        <f>SUMPRODUCT((CN$3=المنصرف!$E$3:$E$717)*1,('بيان العهد والتسويات'!$C309=المنصرف!$C$3:$C$717)*1,المنصرف!$G$3:$G$717)</f>
        <v>0</v>
      </c>
      <c r="CO309" s="160">
        <f>SUMPRODUCT((CN$3=المنصرف!$E$3:$E$717)*1,('بيان العهد والتسويات'!$C309=المنصرف!$C$3:$C$717)*1,المنصرف!$J$3:$J$717)</f>
        <v>0</v>
      </c>
      <c r="CP309" s="160">
        <f>SUMPRODUCT((CP$3=المنصرف!$E$3:$E$717)*1,('بيان العهد والتسويات'!$C309=المنصرف!$C$3:$C$717)*1,المنصرف!$G$3:$G$717)</f>
        <v>0</v>
      </c>
      <c r="CQ309" s="160">
        <f>SUMPRODUCT((CP$3=المنصرف!$E$3:$E$717)*1,('بيان العهد والتسويات'!$C309=المنصرف!$C$3:$C$717)*1,المنصرف!$J$3:$J$717)</f>
        <v>0</v>
      </c>
      <c r="CR309" s="160">
        <f>SUMPRODUCT((CR$3=المنصرف!$E$3:$E$717)*1,('بيان العهد والتسويات'!$C309=المنصرف!$C$3:$C$717)*1,المنصرف!$G$3:$G$717)</f>
        <v>0</v>
      </c>
      <c r="CS309" s="160">
        <f>SUMPRODUCT((CR$3=المنصرف!$E$3:$E$717)*1,('بيان العهد والتسويات'!$C309=المنصرف!$C$3:$C$717)*1,المنصرف!$J$3:$J$717)</f>
        <v>0</v>
      </c>
      <c r="CT309" s="160">
        <f>SUMPRODUCT((CT$3=المنصرف!$E$3:$E$717)*1,('بيان العهد والتسويات'!$C309=المنصرف!$C$3:$C$717)*1,المنصرف!$G$3:$G$717)</f>
        <v>0</v>
      </c>
      <c r="CU309" s="160">
        <f>SUMPRODUCT((CT$3=المنصرف!$E$3:$E$717)*1,('بيان العهد والتسويات'!$C309=المنصرف!$C$3:$C$717)*1,المنصرف!$J$3:$J$717)</f>
        <v>0</v>
      </c>
      <c r="CV309" s="160">
        <f>SUMPRODUCT((CV$3=المنصرف!$E$3:$E$717)*1,('بيان العهد والتسويات'!$C309=المنصرف!$C$3:$C$717)*1,المنصرف!$G$3:$G$717)</f>
        <v>0</v>
      </c>
      <c r="CW309" s="160">
        <f>SUMPRODUCT((CV$3=المنصرف!$E$3:$E$717)*1,('بيان العهد والتسويات'!$C309=المنصرف!$C$3:$C$717)*1,المنصرف!$J$3:$J$717)</f>
        <v>0</v>
      </c>
      <c r="CX309" s="160">
        <f>SUMPRODUCT((CX$3=المنصرف!$E$3:$E$717)*1,('بيان العهد والتسويات'!$C309=المنصرف!$C$3:$C$717)*1,المنصرف!$G$3:$G$717)</f>
        <v>0</v>
      </c>
      <c r="CY309" s="160">
        <f>SUMPRODUCT((CX$3=المنصرف!$E$3:$E$717)*1,('بيان العهد والتسويات'!$C309=المنصرف!$C$3:$C$717)*1,المنصرف!$J$3:$J$717)</f>
        <v>0</v>
      </c>
      <c r="CZ309" s="160">
        <f>SUMPRODUCT((CZ$3=المنصرف!$E$3:$E$717)*1,('بيان العهد والتسويات'!$C309=المنصرف!$C$3:$C$717)*1,المنصرف!$G$3:$G$717)</f>
        <v>0</v>
      </c>
      <c r="DA309" s="160">
        <f>SUMPRODUCT((CZ$3=المنصرف!$E$3:$E$717)*1,('بيان العهد والتسويات'!$C309=المنصرف!$C$3:$C$717)*1,المنصرف!$J$3:$J$717)</f>
        <v>0</v>
      </c>
    </row>
    <row r="310" spans="3:105" ht="20.25" x14ac:dyDescent="0.15">
      <c r="C310" s="134">
        <v>46142</v>
      </c>
      <c r="D310" s="121">
        <f>SUMPRODUCT(($D$3=المنصرف!$E$3:$E$717)*1,('بيان العهد والتسويات'!$C310=المنصرف!$C$3:$C$717)*1,المنصرف!$G$3:$G$717)</f>
        <v>0</v>
      </c>
      <c r="E310" s="122">
        <f>SUMPRODUCT(($D$3=المنصرف!$E$3:$E$717)*1,('بيان العهد والتسويات'!$C310=المنصرف!$C$3:$C$717)*1,المنصرف!$J$3:$J$717)</f>
        <v>0</v>
      </c>
      <c r="F310" s="124">
        <f>SUMPRODUCT(($F$3=المنصرف!$E$3:$E$717)*1,('بيان العهد والتسويات'!$C310=المنصرف!$C$3:$C$717)*1,المنصرف!$G$3:$G$717)</f>
        <v>0</v>
      </c>
      <c r="G310" s="123">
        <f>SUMPRODUCT(($F$3=المنصرف!$E$3:$E$717)*1,('بيان العهد والتسويات'!$C310=المنصرف!$C$3:$C$717)*1,المنصرف!$J$3:$J$717)</f>
        <v>0</v>
      </c>
      <c r="H310" s="121">
        <f>SUMPRODUCT(($H$3=المنصرف!$E$3:$E$717)*1,('بيان العهد والتسويات'!$C310=المنصرف!$C$3:$C$717)*1,المنصرف!$G$3:$G$717)</f>
        <v>0</v>
      </c>
      <c r="I310" s="122">
        <f>SUMPRODUCT(($H$3=المنصرف!$E$3:$E$717)*1,('بيان العهد والتسويات'!$C310=المنصرف!$C$3:$C$717)*1,المنصرف!$J$3:$J$717)</f>
        <v>0</v>
      </c>
      <c r="J310" s="124">
        <f>SUMPRODUCT(($J$3=المنصرف!$E$3:$E$717)*1,('بيان العهد والتسويات'!$C310=المنصرف!$C$3:$C$717)*1,المنصرف!$G$3:$G$717)</f>
        <v>0</v>
      </c>
      <c r="K310" s="123">
        <f>SUMPRODUCT(($J$3=المنصرف!$E$3:$E$717)*1,('بيان العهد والتسويات'!$C310=المنصرف!$C$3:$C$717)*1,المنصرف!$J$3:$J$717)</f>
        <v>0</v>
      </c>
      <c r="L310" s="121">
        <f>SUMPRODUCT(($L$3=المنصرف!$E$3:$E$717)*1,('بيان العهد والتسويات'!$C310=المنصرف!$C$3:$C$717)*1,المنصرف!$G$3:$G$717)</f>
        <v>0</v>
      </c>
      <c r="M310" s="122">
        <f>SUMPRODUCT(($L$3=المنصرف!$E$3:$E$717)*1,('بيان العهد والتسويات'!$C310=المنصرف!$C$3:$C$717)*1,المنصرف!$J$3:$J$717)</f>
        <v>0</v>
      </c>
      <c r="N310" s="124">
        <f>SUMPRODUCT(($N$3=المنصرف!$E$3:$E$717)*1,('بيان العهد والتسويات'!$C310=المنصرف!$C$3:$C$717)*1,المنصرف!$G$3:$G$717)</f>
        <v>0</v>
      </c>
      <c r="O310" s="123">
        <f>SUMPRODUCT(($N$3=المنصرف!$E$3:$E$717)*1,('بيان العهد والتسويات'!$C310=المنصرف!$C$3:$C$717)*1,المنصرف!$J$3:$J$717)</f>
        <v>0</v>
      </c>
      <c r="P310" s="121">
        <f>SUMPRODUCT(($P$3=المنصرف!$E$3:$E$717)*1,('بيان العهد والتسويات'!$C310=المنصرف!$C$3:$C$717)*1,المنصرف!$G$3:$G$717)</f>
        <v>0</v>
      </c>
      <c r="Q310" s="122">
        <f>SUMPRODUCT(($P$3=المنصرف!$E$3:$E$717)*1,('بيان العهد والتسويات'!$C310=المنصرف!$C$3:$C$717)*1,المنصرف!$J$3:$J$717)</f>
        <v>0</v>
      </c>
      <c r="R310" s="124">
        <f>SUMPRODUCT(($R$3=المنصرف!$E$3:$E$717)*1,('بيان العهد والتسويات'!$C310=المنصرف!$C$3:$C$717)*1,المنصرف!$G$3:$G$717)</f>
        <v>0</v>
      </c>
      <c r="S310" s="123">
        <f>SUMPRODUCT(($R$3=المنصرف!$E$3:$E$717)*1,('بيان العهد والتسويات'!$C310=المنصرف!$C$3:$C$717)*1,المنصرف!$J$3:$J$717)</f>
        <v>0</v>
      </c>
      <c r="T310" s="121">
        <f>SUMPRODUCT(($T$3=المنصرف!$E$3:$E$717)*1,('بيان العهد والتسويات'!$C310=المنصرف!$C$3:$C$717)*1,المنصرف!$G$3:$G$717)</f>
        <v>0</v>
      </c>
      <c r="U310" s="122">
        <f>SUMPRODUCT(($T$3=المنصرف!$E$3:$E$717)*1,('بيان العهد والتسويات'!$C310=المنصرف!$C$3:$C$717)*1,المنصرف!$J$3:$J$717)</f>
        <v>0</v>
      </c>
      <c r="V310" s="124">
        <f>SUMPRODUCT(($V$3=المنصرف!$E$3:$E$717)*1,('بيان العهد والتسويات'!$C310=المنصرف!$C$3:$C$717)*1,المنصرف!$G$3:$G$717)</f>
        <v>0</v>
      </c>
      <c r="W310" s="123">
        <f>SUMPRODUCT(($V$3=المنصرف!$E$3:$E$717)*1,('بيان العهد والتسويات'!$C310=المنصرف!$C$3:$C$717)*1,المنصرف!$J$3:$J$717)</f>
        <v>0</v>
      </c>
      <c r="X310" s="121">
        <f>SUMPRODUCT(($X$3=المنصرف!$E$3:$E$717)*1,('بيان العهد والتسويات'!$C310=المنصرف!$C$3:$C$717)*1,المنصرف!$G$3:$G$717)</f>
        <v>0</v>
      </c>
      <c r="Y310" s="122">
        <f>SUMPRODUCT(($X$3=المنصرف!$E$3:$E$717)*1,('بيان العهد والتسويات'!$C310=المنصرف!$C$3:$C$717)*1,المنصرف!$J$3:$J$717)</f>
        <v>0</v>
      </c>
      <c r="Z310" s="124">
        <f>SUMPRODUCT(($Z$3=المنصرف!$E$3:$E$717)*1,('بيان العهد والتسويات'!$C310=المنصرف!$C$3:$C$717)*1,المنصرف!$G$3:$G$717)</f>
        <v>0</v>
      </c>
      <c r="AA310" s="123">
        <f>SUMPRODUCT(($Z$3=المنصرف!$E$3:$E$717)*1,('بيان العهد والتسويات'!$C310=المنصرف!$C$3:$C$717)*1,المنصرف!$J$3:$J$717)</f>
        <v>0</v>
      </c>
      <c r="AB310" s="121">
        <f>SUMPRODUCT(($AB$3=المنصرف!$E$3:$E$717)*1,('بيان العهد والتسويات'!$C310=المنصرف!$C$3:$C$717)*1,المنصرف!$G$3:$G$717)</f>
        <v>0</v>
      </c>
      <c r="AC310" s="122">
        <f>SUMPRODUCT(($AB$3=المنصرف!$E$3:$E$717)*1,('بيان العهد والتسويات'!$C310=المنصرف!$C$3:$C$717)*1,المنصرف!$J$3:$J$717)</f>
        <v>0</v>
      </c>
      <c r="AD310" s="124">
        <f>SUMPRODUCT(($AD$3=المنصرف!$E$3:$E$717)*1,('بيان العهد والتسويات'!$C310=المنصرف!$C$3:$C$717)*1,المنصرف!$G$3:$G$717)</f>
        <v>0</v>
      </c>
      <c r="AE310" s="123">
        <f>SUMPRODUCT(($AD$3=المنصرف!$E$3:$E$717)*1,('بيان العهد والتسويات'!$C310=المنصرف!$C$3:$C$717)*1,المنصرف!$J$3:$J$717)</f>
        <v>0</v>
      </c>
      <c r="AF310" s="121">
        <f>SUMPRODUCT(($AF$3=المنصرف!$E$3:$E$717)*1,('بيان العهد والتسويات'!$C310=المنصرف!$C$3:$C$717)*1,المنصرف!$G$3:$G$717)</f>
        <v>0</v>
      </c>
      <c r="AG310" s="122">
        <f>SUMPRODUCT(($AF$3=المنصرف!$E$3:$E$717)*1,('بيان العهد والتسويات'!$C310=المنصرف!$C$3:$C$717)*1,المنصرف!$J$3:$J$717)</f>
        <v>0</v>
      </c>
      <c r="AH310" s="124">
        <f>SUMPRODUCT(($AH$3=المنصرف!$E$3:$E$717)*1,('بيان العهد والتسويات'!$C310=المنصرف!$C$3:$C$717)*1,المنصرف!$G$3:$G$717)</f>
        <v>0</v>
      </c>
      <c r="AI310" s="123">
        <f>SUMPRODUCT(($AH$3=المنصرف!$E$3:$E$717)*1,('بيان العهد والتسويات'!$C310=المنصرف!$C$3:$C$717)*1,المنصرف!$J$3:$J$717)</f>
        <v>0</v>
      </c>
      <c r="AJ310" s="145">
        <f>SUMPRODUCT((AJ$3=المنصرف!$E$3:$E$717)*1,('بيان العهد والتسويات'!$C310=المنصرف!$C$3:$C$717)*1,المنصرف!$G$3:$G$717)</f>
        <v>0</v>
      </c>
      <c r="AK310" s="145">
        <f>SUMPRODUCT((AJ$3=المنصرف!$E$3:$E$717)*1,('بيان العهد والتسويات'!$C310=المنصرف!$C$3:$C$717)*1,المنصرف!$J$3:$J$717)</f>
        <v>0</v>
      </c>
      <c r="AL310" s="161">
        <f>SUMPRODUCT((AL$3=المنصرف!$E$3:$E$717)*1,('بيان العهد والتسويات'!$C310=المنصرف!$C$3:$C$717)*1,المنصرف!$G$3:$G$717)</f>
        <v>0</v>
      </c>
      <c r="AM310" s="161">
        <f>SUMPRODUCT((AL$3=المنصرف!$E$3:$E$717)*1,('بيان العهد والتسويات'!$C310=المنصرف!$C$3:$C$717)*1,المنصرف!$J$3:$J$717)</f>
        <v>0</v>
      </c>
      <c r="AN310" s="160">
        <f>SUMPRODUCT((AN$3=المنصرف!$E$3:$E$717)*1,('بيان العهد والتسويات'!$C310=المنصرف!$C$3:$C$717)*1,المنصرف!$G$3:$G$717)</f>
        <v>0</v>
      </c>
      <c r="AO310" s="160">
        <f>SUMPRODUCT((AN$3=المنصرف!$E$3:$E$717)*1,('بيان العهد والتسويات'!$C310=المنصرف!$C$3:$C$717)*1,المنصرف!$J$3:$J$717)</f>
        <v>0</v>
      </c>
      <c r="AP310" s="160">
        <f>SUMPRODUCT((AP$3=المنصرف!$E$3:$E$717)*1,('بيان العهد والتسويات'!$C310=المنصرف!$C$3:$C$717)*1,المنصرف!$G$3:$G$717)</f>
        <v>0</v>
      </c>
      <c r="AQ310" s="160">
        <f>SUMPRODUCT((AP$3=المنصرف!$E$3:$E$717)*1,('بيان العهد والتسويات'!$C310=المنصرف!$C$3:$C$717)*1,المنصرف!$J$3:$J$717)</f>
        <v>0</v>
      </c>
      <c r="AR310" s="160">
        <f>SUMPRODUCT((AR$3=المنصرف!$E$3:$E$717)*1,('بيان العهد والتسويات'!$C310=المنصرف!$C$3:$C$717)*1,المنصرف!$G$3:$G$717)</f>
        <v>0</v>
      </c>
      <c r="AS310" s="160">
        <f>SUMPRODUCT((AR$3=المنصرف!$E$3:$E$717)*1,('بيان العهد والتسويات'!$C310=المنصرف!$C$3:$C$717)*1,المنصرف!$J$3:$J$717)</f>
        <v>0</v>
      </c>
      <c r="AT310" s="160">
        <f>SUMPRODUCT((AT$3=المنصرف!$E$3:$E$717)*1,('بيان العهد والتسويات'!$C310=المنصرف!$C$3:$C$717)*1,المنصرف!$G$3:$G$717)</f>
        <v>0</v>
      </c>
      <c r="AU310" s="160">
        <f>SUMPRODUCT((AT$3=المنصرف!$E$3:$E$717)*1,('بيان العهد والتسويات'!$C310=المنصرف!$C$3:$C$717)*1,المنصرف!$J$3:$J$717)</f>
        <v>0</v>
      </c>
      <c r="AV310" s="160">
        <f>SUMPRODUCT((AV$3=المنصرف!$E$3:$E$717)*1,('بيان العهد والتسويات'!$C310=المنصرف!$C$3:$C$717)*1,المنصرف!$G$3:$G$717)</f>
        <v>0</v>
      </c>
      <c r="AW310" s="160">
        <f>SUMPRODUCT((AV$3=المنصرف!$E$3:$E$717)*1,('بيان العهد والتسويات'!$C310=المنصرف!$C$3:$C$717)*1,المنصرف!$J$3:$J$717)</f>
        <v>0</v>
      </c>
      <c r="AX310" s="160">
        <f>SUMPRODUCT((AX$3=المنصرف!$E$3:$E$717)*1,('بيان العهد والتسويات'!$C310=المنصرف!$C$3:$C$717)*1,المنصرف!$G$3:$G$717)</f>
        <v>0</v>
      </c>
      <c r="AY310" s="160">
        <f>SUMPRODUCT((AX$3=المنصرف!$E$3:$E$717)*1,('بيان العهد والتسويات'!$C310=المنصرف!$C$3:$C$717)*1,المنصرف!$J$3:$J$717)</f>
        <v>0</v>
      </c>
      <c r="AZ310" s="160">
        <f>SUMPRODUCT((AZ$3=المنصرف!$E$3:$E$717)*1,('بيان العهد والتسويات'!$C310=المنصرف!$C$3:$C$717)*1,المنصرف!$G$3:$G$717)</f>
        <v>0</v>
      </c>
      <c r="BA310" s="160">
        <f>SUMPRODUCT((AZ$3=المنصرف!$E$3:$E$717)*1,('بيان العهد والتسويات'!$C310=المنصرف!$C$3:$C$717)*1,المنصرف!$J$3:$J$717)</f>
        <v>0</v>
      </c>
      <c r="BB310" s="160">
        <f>SUMPRODUCT((BB$3=المنصرف!$E$3:$E$717)*1,('بيان العهد والتسويات'!$C310=المنصرف!$C$3:$C$717)*1,المنصرف!$G$3:$G$717)</f>
        <v>0</v>
      </c>
      <c r="BC310" s="160">
        <f>SUMPRODUCT((BB$3=المنصرف!$E$3:$E$717)*1,('بيان العهد والتسويات'!$C310=المنصرف!$C$3:$C$717)*1,المنصرف!$J$3:$J$717)</f>
        <v>0</v>
      </c>
      <c r="BD310" s="160">
        <f>SUMPRODUCT((BD$3=المنصرف!$E$3:$E$717)*1,('بيان العهد والتسويات'!$C310=المنصرف!$C$3:$C$717)*1,المنصرف!$G$3:$G$717)</f>
        <v>0</v>
      </c>
      <c r="BE310" s="160">
        <f>SUMPRODUCT((BD$3=المنصرف!$E$3:$E$717)*1,('بيان العهد والتسويات'!$C310=المنصرف!$C$3:$C$717)*1,المنصرف!$J$3:$J$717)</f>
        <v>0</v>
      </c>
      <c r="BF310" s="160">
        <f>SUMPRODUCT((BF$3=المنصرف!$E$3:$E$717)*1,('بيان العهد والتسويات'!$C310=المنصرف!$C$3:$C$717)*1,المنصرف!$G$3:$G$717)</f>
        <v>0</v>
      </c>
      <c r="BG310" s="160">
        <f>SUMPRODUCT((BF$3=المنصرف!$E$3:$E$717)*1,('بيان العهد والتسويات'!$C310=المنصرف!$C$3:$C$717)*1,المنصرف!$J$3:$J$717)</f>
        <v>0</v>
      </c>
      <c r="BH310" s="160">
        <f>SUMPRODUCT((BH$3=المنصرف!$E$3:$E$717)*1,('بيان العهد والتسويات'!$C310=المنصرف!$C$3:$C$717)*1,المنصرف!$G$3:$G$717)</f>
        <v>0</v>
      </c>
      <c r="BI310" s="160">
        <f>SUMPRODUCT((BH$3=المنصرف!$E$3:$E$717)*1,('بيان العهد والتسويات'!$C310=المنصرف!$C$3:$C$717)*1,المنصرف!$J$3:$J$717)</f>
        <v>0</v>
      </c>
      <c r="BJ310" s="160">
        <f>SUMPRODUCT((BJ$3=المنصرف!$E$3:$E$717)*1,('بيان العهد والتسويات'!$C310=المنصرف!$C$3:$C$717)*1,المنصرف!$G$3:$G$717)</f>
        <v>0</v>
      </c>
      <c r="BK310" s="160">
        <f>SUMPRODUCT((BJ$3=المنصرف!$E$3:$E$717)*1,('بيان العهد والتسويات'!$C310=المنصرف!$C$3:$C$717)*1,المنصرف!$J$3:$J$717)</f>
        <v>0</v>
      </c>
      <c r="BL310" s="160">
        <f>SUMPRODUCT((BL$3=المنصرف!$E$3:$E$717)*1,('بيان العهد والتسويات'!$C310=المنصرف!$C$3:$C$717)*1,المنصرف!$G$3:$G$717)</f>
        <v>0</v>
      </c>
      <c r="BM310" s="160">
        <f>SUMPRODUCT((BL$3=المنصرف!$E$3:$E$717)*1,('بيان العهد والتسويات'!$C310=المنصرف!$C$3:$C$717)*1,المنصرف!$J$3:$J$717)</f>
        <v>0</v>
      </c>
      <c r="BN310" s="160">
        <f>SUMPRODUCT((BN$3=المنصرف!$E$3:$E$717)*1,('بيان العهد والتسويات'!$C310=المنصرف!$C$3:$C$717)*1,المنصرف!$G$3:$G$717)</f>
        <v>0</v>
      </c>
      <c r="BO310" s="160">
        <f>SUMPRODUCT((BN$3=المنصرف!$E$3:$E$717)*1,('بيان العهد والتسويات'!$C310=المنصرف!$C$3:$C$717)*1,المنصرف!$J$3:$J$717)</f>
        <v>0</v>
      </c>
      <c r="BP310" s="160">
        <f>SUMPRODUCT((BP$3=المنصرف!$E$3:$E$717)*1,('بيان العهد والتسويات'!$C310=المنصرف!$C$3:$C$717)*1,المنصرف!$G$3:$G$717)</f>
        <v>0</v>
      </c>
      <c r="BQ310" s="160">
        <f>SUMPRODUCT((BP$3=المنصرف!$E$3:$E$717)*1,('بيان العهد والتسويات'!$C310=المنصرف!$C$3:$C$717)*1,المنصرف!$J$3:$J$717)</f>
        <v>0</v>
      </c>
      <c r="BR310" s="160">
        <f>SUMPRODUCT((BR$3=المنصرف!$E$3:$E$717)*1,('بيان العهد والتسويات'!$C310=المنصرف!$C$3:$C$717)*1,المنصرف!$G$3:$G$717)</f>
        <v>0</v>
      </c>
      <c r="BS310" s="160">
        <f>SUMPRODUCT((BR$3=المنصرف!$E$3:$E$717)*1,('بيان العهد والتسويات'!$C310=المنصرف!$C$3:$C$717)*1,المنصرف!$J$3:$J$717)</f>
        <v>0</v>
      </c>
      <c r="BT310" s="160">
        <f>SUMPRODUCT((BT$3=المنصرف!$E$3:$E$717)*1,('بيان العهد والتسويات'!$C310=المنصرف!$C$3:$C$717)*1,المنصرف!$G$3:$G$717)</f>
        <v>0</v>
      </c>
      <c r="BU310" s="160">
        <f>SUMPRODUCT((BT$3=المنصرف!$E$3:$E$717)*1,('بيان العهد والتسويات'!$C310=المنصرف!$C$3:$C$717)*1,المنصرف!$J$3:$J$717)</f>
        <v>0</v>
      </c>
      <c r="BV310" s="160">
        <f>SUMPRODUCT((BV$3=المنصرف!$E$3:$E$717)*1,('بيان العهد والتسويات'!$C310=المنصرف!$C$3:$C$717)*1,المنصرف!$G$3:$G$717)</f>
        <v>0</v>
      </c>
      <c r="BW310" s="160">
        <f>SUMPRODUCT((BV$3=المنصرف!$E$3:$E$717)*1,('بيان العهد والتسويات'!$C310=المنصرف!$C$3:$C$717)*1,المنصرف!$J$3:$J$717)</f>
        <v>0</v>
      </c>
      <c r="BX310" s="160">
        <f>SUMPRODUCT((BX$3=المنصرف!$E$3:$E$717)*1,('بيان العهد والتسويات'!$C310=المنصرف!$C$3:$C$717)*1,المنصرف!$G$3:$G$717)</f>
        <v>0</v>
      </c>
      <c r="BY310" s="160">
        <f>SUMPRODUCT((BX$3=المنصرف!$E$3:$E$717)*1,('بيان العهد والتسويات'!$C310=المنصرف!$C$3:$C$717)*1,المنصرف!$J$3:$J$717)</f>
        <v>0</v>
      </c>
      <c r="BZ310" s="160">
        <f>SUMPRODUCT((BZ$3=المنصرف!$E$3:$E$717)*1,('بيان العهد والتسويات'!$C310=المنصرف!$C$3:$C$717)*1,المنصرف!$G$3:$G$717)</f>
        <v>0</v>
      </c>
      <c r="CA310" s="160">
        <f>SUMPRODUCT((BZ$3=المنصرف!$E$3:$E$717)*1,('بيان العهد والتسويات'!$C310=المنصرف!$C$3:$C$717)*1,المنصرف!$J$3:$J$717)</f>
        <v>0</v>
      </c>
      <c r="CB310" s="160">
        <f>SUMPRODUCT((CB$3=المنصرف!$E$3:$E$717)*1,('بيان العهد والتسويات'!$C310=المنصرف!$C$3:$C$717)*1,المنصرف!$G$3:$G$717)</f>
        <v>0</v>
      </c>
      <c r="CC310" s="160">
        <f>SUMPRODUCT((CB$3=المنصرف!$E$3:$E$717)*1,('بيان العهد والتسويات'!$C310=المنصرف!$C$3:$C$717)*1,المنصرف!$J$3:$J$717)</f>
        <v>0</v>
      </c>
      <c r="CD310" s="160">
        <f>SUMPRODUCT((CD$3=المنصرف!$E$3:$E$717)*1,('بيان العهد والتسويات'!$C310=المنصرف!$C$3:$C$717)*1,المنصرف!$G$3:$G$717)</f>
        <v>0</v>
      </c>
      <c r="CE310" s="160">
        <f>SUMPRODUCT((CD$3=المنصرف!$E$3:$E$717)*1,('بيان العهد والتسويات'!$C310=المنصرف!$C$3:$C$717)*1,المنصرف!$J$3:$J$717)</f>
        <v>0</v>
      </c>
      <c r="CF310" s="160">
        <f>SUMPRODUCT((CF$3=المنصرف!$E$3:$E$717)*1,('بيان العهد والتسويات'!$C310=المنصرف!$C$3:$C$717)*1,المنصرف!$G$3:$G$717)</f>
        <v>0</v>
      </c>
      <c r="CG310" s="160">
        <f>SUMPRODUCT((CF$3=المنصرف!$E$3:$E$717)*1,('بيان العهد والتسويات'!$C310=المنصرف!$C$3:$C$717)*1,المنصرف!$J$3:$J$717)</f>
        <v>0</v>
      </c>
      <c r="CH310" s="160">
        <f>SUMPRODUCT((CH$3=المنصرف!$E$3:$E$717)*1,('بيان العهد والتسويات'!$C310=المنصرف!$C$3:$C$717)*1,المنصرف!$G$3:$G$717)</f>
        <v>0</v>
      </c>
      <c r="CI310" s="160">
        <f>SUMPRODUCT((CH$3=المنصرف!$E$3:$E$717)*1,('بيان العهد والتسويات'!$C310=المنصرف!$C$3:$C$717)*1,المنصرف!$J$3:$J$717)</f>
        <v>0</v>
      </c>
      <c r="CJ310" s="160">
        <f>SUMPRODUCT((CJ$3=المنصرف!$E$3:$E$717)*1,('بيان العهد والتسويات'!$C310=المنصرف!$C$3:$C$717)*1,المنصرف!$G$3:$G$717)</f>
        <v>0</v>
      </c>
      <c r="CK310" s="160">
        <f>SUMPRODUCT((CJ$3=المنصرف!$E$3:$E$717)*1,('بيان العهد والتسويات'!$C310=المنصرف!$C$3:$C$717)*1,المنصرف!$J$3:$J$717)</f>
        <v>0</v>
      </c>
      <c r="CL310" s="160">
        <f>SUMPRODUCT((CL$3=المنصرف!$E$3:$E$717)*1,('بيان العهد والتسويات'!$C310=المنصرف!$C$3:$C$717)*1,المنصرف!$G$3:$G$717)</f>
        <v>0</v>
      </c>
      <c r="CM310" s="160">
        <f>SUMPRODUCT((CL$3=المنصرف!$E$3:$E$717)*1,('بيان العهد والتسويات'!$C310=المنصرف!$C$3:$C$717)*1,المنصرف!$J$3:$J$717)</f>
        <v>0</v>
      </c>
      <c r="CN310" s="160">
        <f>SUMPRODUCT((CN$3=المنصرف!$E$3:$E$717)*1,('بيان العهد والتسويات'!$C310=المنصرف!$C$3:$C$717)*1,المنصرف!$G$3:$G$717)</f>
        <v>0</v>
      </c>
      <c r="CO310" s="160">
        <f>SUMPRODUCT((CN$3=المنصرف!$E$3:$E$717)*1,('بيان العهد والتسويات'!$C310=المنصرف!$C$3:$C$717)*1,المنصرف!$J$3:$J$717)</f>
        <v>0</v>
      </c>
      <c r="CP310" s="160">
        <f>SUMPRODUCT((CP$3=المنصرف!$E$3:$E$717)*1,('بيان العهد والتسويات'!$C310=المنصرف!$C$3:$C$717)*1,المنصرف!$G$3:$G$717)</f>
        <v>0</v>
      </c>
      <c r="CQ310" s="160">
        <f>SUMPRODUCT((CP$3=المنصرف!$E$3:$E$717)*1,('بيان العهد والتسويات'!$C310=المنصرف!$C$3:$C$717)*1,المنصرف!$J$3:$J$717)</f>
        <v>0</v>
      </c>
      <c r="CR310" s="160">
        <f>SUMPRODUCT((CR$3=المنصرف!$E$3:$E$717)*1,('بيان العهد والتسويات'!$C310=المنصرف!$C$3:$C$717)*1,المنصرف!$G$3:$G$717)</f>
        <v>0</v>
      </c>
      <c r="CS310" s="160">
        <f>SUMPRODUCT((CR$3=المنصرف!$E$3:$E$717)*1,('بيان العهد والتسويات'!$C310=المنصرف!$C$3:$C$717)*1,المنصرف!$J$3:$J$717)</f>
        <v>0</v>
      </c>
      <c r="CT310" s="160">
        <f>SUMPRODUCT((CT$3=المنصرف!$E$3:$E$717)*1,('بيان العهد والتسويات'!$C310=المنصرف!$C$3:$C$717)*1,المنصرف!$G$3:$G$717)</f>
        <v>0</v>
      </c>
      <c r="CU310" s="160">
        <f>SUMPRODUCT((CT$3=المنصرف!$E$3:$E$717)*1,('بيان العهد والتسويات'!$C310=المنصرف!$C$3:$C$717)*1,المنصرف!$J$3:$J$717)</f>
        <v>0</v>
      </c>
      <c r="CV310" s="160">
        <f>SUMPRODUCT((CV$3=المنصرف!$E$3:$E$717)*1,('بيان العهد والتسويات'!$C310=المنصرف!$C$3:$C$717)*1,المنصرف!$G$3:$G$717)</f>
        <v>0</v>
      </c>
      <c r="CW310" s="160">
        <f>SUMPRODUCT((CV$3=المنصرف!$E$3:$E$717)*1,('بيان العهد والتسويات'!$C310=المنصرف!$C$3:$C$717)*1,المنصرف!$J$3:$J$717)</f>
        <v>0</v>
      </c>
      <c r="CX310" s="160">
        <f>SUMPRODUCT((CX$3=المنصرف!$E$3:$E$717)*1,('بيان العهد والتسويات'!$C310=المنصرف!$C$3:$C$717)*1,المنصرف!$G$3:$G$717)</f>
        <v>0</v>
      </c>
      <c r="CY310" s="160">
        <f>SUMPRODUCT((CX$3=المنصرف!$E$3:$E$717)*1,('بيان العهد والتسويات'!$C310=المنصرف!$C$3:$C$717)*1,المنصرف!$J$3:$J$717)</f>
        <v>0</v>
      </c>
      <c r="CZ310" s="160">
        <f>SUMPRODUCT((CZ$3=المنصرف!$E$3:$E$717)*1,('بيان العهد والتسويات'!$C310=المنصرف!$C$3:$C$717)*1,المنصرف!$G$3:$G$717)</f>
        <v>0</v>
      </c>
      <c r="DA310" s="160">
        <f>SUMPRODUCT((CZ$3=المنصرف!$E$3:$E$717)*1,('بيان العهد والتسويات'!$C310=المنصرف!$C$3:$C$717)*1,المنصرف!$J$3:$J$717)</f>
        <v>0</v>
      </c>
    </row>
    <row r="311" spans="3:105" ht="20.25" x14ac:dyDescent="0.15">
      <c r="C311" s="134">
        <v>46143</v>
      </c>
      <c r="D311" s="121">
        <f>SUMPRODUCT(($D$3=المنصرف!$E$3:$E$717)*1,('بيان العهد والتسويات'!$C311=المنصرف!$C$3:$C$717)*1,المنصرف!$G$3:$G$717)</f>
        <v>0</v>
      </c>
      <c r="E311" s="122">
        <f>SUMPRODUCT(($D$3=المنصرف!$E$3:$E$717)*1,('بيان العهد والتسويات'!$C311=المنصرف!$C$3:$C$717)*1,المنصرف!$J$3:$J$717)</f>
        <v>0</v>
      </c>
      <c r="F311" s="124">
        <f>SUMPRODUCT(($F$3=المنصرف!$E$3:$E$717)*1,('بيان العهد والتسويات'!$C311=المنصرف!$C$3:$C$717)*1,المنصرف!$G$3:$G$717)</f>
        <v>0</v>
      </c>
      <c r="G311" s="123">
        <f>SUMPRODUCT(($F$3=المنصرف!$E$3:$E$717)*1,('بيان العهد والتسويات'!$C311=المنصرف!$C$3:$C$717)*1,المنصرف!$J$3:$J$717)</f>
        <v>0</v>
      </c>
      <c r="H311" s="121">
        <f>SUMPRODUCT(($H$3=المنصرف!$E$3:$E$717)*1,('بيان العهد والتسويات'!$C311=المنصرف!$C$3:$C$717)*1,المنصرف!$G$3:$G$717)</f>
        <v>0</v>
      </c>
      <c r="I311" s="122">
        <f>SUMPRODUCT(($H$3=المنصرف!$E$3:$E$717)*1,('بيان العهد والتسويات'!$C311=المنصرف!$C$3:$C$717)*1,المنصرف!$J$3:$J$717)</f>
        <v>0</v>
      </c>
      <c r="J311" s="124">
        <f>SUMPRODUCT(($J$3=المنصرف!$E$3:$E$717)*1,('بيان العهد والتسويات'!$C311=المنصرف!$C$3:$C$717)*1,المنصرف!$G$3:$G$717)</f>
        <v>0</v>
      </c>
      <c r="K311" s="123">
        <f>SUMPRODUCT(($J$3=المنصرف!$E$3:$E$717)*1,('بيان العهد والتسويات'!$C311=المنصرف!$C$3:$C$717)*1,المنصرف!$J$3:$J$717)</f>
        <v>0</v>
      </c>
      <c r="L311" s="121">
        <f>SUMPRODUCT(($L$3=المنصرف!$E$3:$E$717)*1,('بيان العهد والتسويات'!$C311=المنصرف!$C$3:$C$717)*1,المنصرف!$G$3:$G$717)</f>
        <v>0</v>
      </c>
      <c r="M311" s="122">
        <f>SUMPRODUCT(($L$3=المنصرف!$E$3:$E$717)*1,('بيان العهد والتسويات'!$C311=المنصرف!$C$3:$C$717)*1,المنصرف!$J$3:$J$717)</f>
        <v>0</v>
      </c>
      <c r="N311" s="124">
        <f>SUMPRODUCT(($N$3=المنصرف!$E$3:$E$717)*1,('بيان العهد والتسويات'!$C311=المنصرف!$C$3:$C$717)*1,المنصرف!$G$3:$G$717)</f>
        <v>0</v>
      </c>
      <c r="O311" s="123">
        <f>SUMPRODUCT(($N$3=المنصرف!$E$3:$E$717)*1,('بيان العهد والتسويات'!$C311=المنصرف!$C$3:$C$717)*1,المنصرف!$J$3:$J$717)</f>
        <v>0</v>
      </c>
      <c r="P311" s="121">
        <f>SUMPRODUCT(($P$3=المنصرف!$E$3:$E$717)*1,('بيان العهد والتسويات'!$C311=المنصرف!$C$3:$C$717)*1,المنصرف!$G$3:$G$717)</f>
        <v>0</v>
      </c>
      <c r="Q311" s="122">
        <f>SUMPRODUCT(($P$3=المنصرف!$E$3:$E$717)*1,('بيان العهد والتسويات'!$C311=المنصرف!$C$3:$C$717)*1,المنصرف!$J$3:$J$717)</f>
        <v>0</v>
      </c>
      <c r="R311" s="124">
        <f>SUMPRODUCT(($R$3=المنصرف!$E$3:$E$717)*1,('بيان العهد والتسويات'!$C311=المنصرف!$C$3:$C$717)*1,المنصرف!$G$3:$G$717)</f>
        <v>0</v>
      </c>
      <c r="S311" s="123">
        <f>SUMPRODUCT(($R$3=المنصرف!$E$3:$E$717)*1,('بيان العهد والتسويات'!$C311=المنصرف!$C$3:$C$717)*1,المنصرف!$J$3:$J$717)</f>
        <v>0</v>
      </c>
      <c r="T311" s="121">
        <f>SUMPRODUCT(($T$3=المنصرف!$E$3:$E$717)*1,('بيان العهد والتسويات'!$C311=المنصرف!$C$3:$C$717)*1,المنصرف!$G$3:$G$717)</f>
        <v>0</v>
      </c>
      <c r="U311" s="122">
        <f>SUMPRODUCT(($T$3=المنصرف!$E$3:$E$717)*1,('بيان العهد والتسويات'!$C311=المنصرف!$C$3:$C$717)*1,المنصرف!$J$3:$J$717)</f>
        <v>0</v>
      </c>
      <c r="V311" s="124">
        <f>SUMPRODUCT(($V$3=المنصرف!$E$3:$E$717)*1,('بيان العهد والتسويات'!$C311=المنصرف!$C$3:$C$717)*1,المنصرف!$G$3:$G$717)</f>
        <v>0</v>
      </c>
      <c r="W311" s="123">
        <f>SUMPRODUCT(($V$3=المنصرف!$E$3:$E$717)*1,('بيان العهد والتسويات'!$C311=المنصرف!$C$3:$C$717)*1,المنصرف!$J$3:$J$717)</f>
        <v>0</v>
      </c>
      <c r="X311" s="121">
        <f>SUMPRODUCT(($X$3=المنصرف!$E$3:$E$717)*1,('بيان العهد والتسويات'!$C311=المنصرف!$C$3:$C$717)*1,المنصرف!$G$3:$G$717)</f>
        <v>0</v>
      </c>
      <c r="Y311" s="122">
        <f>SUMPRODUCT(($X$3=المنصرف!$E$3:$E$717)*1,('بيان العهد والتسويات'!$C311=المنصرف!$C$3:$C$717)*1,المنصرف!$J$3:$J$717)</f>
        <v>0</v>
      </c>
      <c r="Z311" s="124">
        <f>SUMPRODUCT(($Z$3=المنصرف!$E$3:$E$717)*1,('بيان العهد والتسويات'!$C311=المنصرف!$C$3:$C$717)*1,المنصرف!$G$3:$G$717)</f>
        <v>0</v>
      </c>
      <c r="AA311" s="123">
        <f>SUMPRODUCT(($Z$3=المنصرف!$E$3:$E$717)*1,('بيان العهد والتسويات'!$C311=المنصرف!$C$3:$C$717)*1,المنصرف!$J$3:$J$717)</f>
        <v>0</v>
      </c>
      <c r="AB311" s="121">
        <f>SUMPRODUCT(($AB$3=المنصرف!$E$3:$E$717)*1,('بيان العهد والتسويات'!$C311=المنصرف!$C$3:$C$717)*1,المنصرف!$G$3:$G$717)</f>
        <v>0</v>
      </c>
      <c r="AC311" s="122">
        <f>SUMPRODUCT(($AB$3=المنصرف!$E$3:$E$717)*1,('بيان العهد والتسويات'!$C311=المنصرف!$C$3:$C$717)*1,المنصرف!$J$3:$J$717)</f>
        <v>0</v>
      </c>
      <c r="AD311" s="124">
        <f>SUMPRODUCT(($AD$3=المنصرف!$E$3:$E$717)*1,('بيان العهد والتسويات'!$C311=المنصرف!$C$3:$C$717)*1,المنصرف!$G$3:$G$717)</f>
        <v>0</v>
      </c>
      <c r="AE311" s="123">
        <f>SUMPRODUCT(($AD$3=المنصرف!$E$3:$E$717)*1,('بيان العهد والتسويات'!$C311=المنصرف!$C$3:$C$717)*1,المنصرف!$J$3:$J$717)</f>
        <v>0</v>
      </c>
      <c r="AF311" s="121">
        <f>SUMPRODUCT(($AF$3=المنصرف!$E$3:$E$717)*1,('بيان العهد والتسويات'!$C311=المنصرف!$C$3:$C$717)*1,المنصرف!$G$3:$G$717)</f>
        <v>0</v>
      </c>
      <c r="AG311" s="122">
        <f>SUMPRODUCT(($AF$3=المنصرف!$E$3:$E$717)*1,('بيان العهد والتسويات'!$C311=المنصرف!$C$3:$C$717)*1,المنصرف!$J$3:$J$717)</f>
        <v>0</v>
      </c>
      <c r="AH311" s="124">
        <f>SUMPRODUCT(($AH$3=المنصرف!$E$3:$E$717)*1,('بيان العهد والتسويات'!$C311=المنصرف!$C$3:$C$717)*1,المنصرف!$G$3:$G$717)</f>
        <v>0</v>
      </c>
      <c r="AI311" s="123">
        <f>SUMPRODUCT(($AH$3=المنصرف!$E$3:$E$717)*1,('بيان العهد والتسويات'!$C311=المنصرف!$C$3:$C$717)*1,المنصرف!$J$3:$J$717)</f>
        <v>0</v>
      </c>
      <c r="AJ311" s="145">
        <f>SUMPRODUCT((AJ$3=المنصرف!$E$3:$E$717)*1,('بيان العهد والتسويات'!$C311=المنصرف!$C$3:$C$717)*1,المنصرف!$G$3:$G$717)</f>
        <v>0</v>
      </c>
      <c r="AK311" s="145">
        <f>SUMPRODUCT((AJ$3=المنصرف!$E$3:$E$717)*1,('بيان العهد والتسويات'!$C311=المنصرف!$C$3:$C$717)*1,المنصرف!$J$3:$J$717)</f>
        <v>0</v>
      </c>
      <c r="AL311" s="161">
        <f>SUMPRODUCT((AL$3=المنصرف!$E$3:$E$717)*1,('بيان العهد والتسويات'!$C311=المنصرف!$C$3:$C$717)*1,المنصرف!$G$3:$G$717)</f>
        <v>0</v>
      </c>
      <c r="AM311" s="161">
        <f>SUMPRODUCT((AL$3=المنصرف!$E$3:$E$717)*1,('بيان العهد والتسويات'!$C311=المنصرف!$C$3:$C$717)*1,المنصرف!$J$3:$J$717)</f>
        <v>0</v>
      </c>
      <c r="AN311" s="160">
        <f>SUMPRODUCT((AN$3=المنصرف!$E$3:$E$717)*1,('بيان العهد والتسويات'!$C311=المنصرف!$C$3:$C$717)*1,المنصرف!$G$3:$G$717)</f>
        <v>0</v>
      </c>
      <c r="AO311" s="160">
        <f>SUMPRODUCT((AN$3=المنصرف!$E$3:$E$717)*1,('بيان العهد والتسويات'!$C311=المنصرف!$C$3:$C$717)*1,المنصرف!$J$3:$J$717)</f>
        <v>0</v>
      </c>
      <c r="AP311" s="160">
        <f>SUMPRODUCT((AP$3=المنصرف!$E$3:$E$717)*1,('بيان العهد والتسويات'!$C311=المنصرف!$C$3:$C$717)*1,المنصرف!$G$3:$G$717)</f>
        <v>0</v>
      </c>
      <c r="AQ311" s="160">
        <f>SUMPRODUCT((AP$3=المنصرف!$E$3:$E$717)*1,('بيان العهد والتسويات'!$C311=المنصرف!$C$3:$C$717)*1,المنصرف!$J$3:$J$717)</f>
        <v>0</v>
      </c>
      <c r="AR311" s="160">
        <f>SUMPRODUCT((AR$3=المنصرف!$E$3:$E$717)*1,('بيان العهد والتسويات'!$C311=المنصرف!$C$3:$C$717)*1,المنصرف!$G$3:$G$717)</f>
        <v>0</v>
      </c>
      <c r="AS311" s="160">
        <f>SUMPRODUCT((AR$3=المنصرف!$E$3:$E$717)*1,('بيان العهد والتسويات'!$C311=المنصرف!$C$3:$C$717)*1,المنصرف!$J$3:$J$717)</f>
        <v>0</v>
      </c>
      <c r="AT311" s="160">
        <f>SUMPRODUCT((AT$3=المنصرف!$E$3:$E$717)*1,('بيان العهد والتسويات'!$C311=المنصرف!$C$3:$C$717)*1,المنصرف!$G$3:$G$717)</f>
        <v>0</v>
      </c>
      <c r="AU311" s="160">
        <f>SUMPRODUCT((AT$3=المنصرف!$E$3:$E$717)*1,('بيان العهد والتسويات'!$C311=المنصرف!$C$3:$C$717)*1,المنصرف!$J$3:$J$717)</f>
        <v>0</v>
      </c>
      <c r="AV311" s="160">
        <f>SUMPRODUCT((AV$3=المنصرف!$E$3:$E$717)*1,('بيان العهد والتسويات'!$C311=المنصرف!$C$3:$C$717)*1,المنصرف!$G$3:$G$717)</f>
        <v>0</v>
      </c>
      <c r="AW311" s="160">
        <f>SUMPRODUCT((AV$3=المنصرف!$E$3:$E$717)*1,('بيان العهد والتسويات'!$C311=المنصرف!$C$3:$C$717)*1,المنصرف!$J$3:$J$717)</f>
        <v>0</v>
      </c>
      <c r="AX311" s="160">
        <f>SUMPRODUCT((AX$3=المنصرف!$E$3:$E$717)*1,('بيان العهد والتسويات'!$C311=المنصرف!$C$3:$C$717)*1,المنصرف!$G$3:$G$717)</f>
        <v>0</v>
      </c>
      <c r="AY311" s="160">
        <f>SUMPRODUCT((AX$3=المنصرف!$E$3:$E$717)*1,('بيان العهد والتسويات'!$C311=المنصرف!$C$3:$C$717)*1,المنصرف!$J$3:$J$717)</f>
        <v>0</v>
      </c>
      <c r="AZ311" s="160">
        <f>SUMPRODUCT((AZ$3=المنصرف!$E$3:$E$717)*1,('بيان العهد والتسويات'!$C311=المنصرف!$C$3:$C$717)*1,المنصرف!$G$3:$G$717)</f>
        <v>0</v>
      </c>
      <c r="BA311" s="160">
        <f>SUMPRODUCT((AZ$3=المنصرف!$E$3:$E$717)*1,('بيان العهد والتسويات'!$C311=المنصرف!$C$3:$C$717)*1,المنصرف!$J$3:$J$717)</f>
        <v>0</v>
      </c>
      <c r="BB311" s="160">
        <f>SUMPRODUCT((BB$3=المنصرف!$E$3:$E$717)*1,('بيان العهد والتسويات'!$C311=المنصرف!$C$3:$C$717)*1,المنصرف!$G$3:$G$717)</f>
        <v>0</v>
      </c>
      <c r="BC311" s="160">
        <f>SUMPRODUCT((BB$3=المنصرف!$E$3:$E$717)*1,('بيان العهد والتسويات'!$C311=المنصرف!$C$3:$C$717)*1,المنصرف!$J$3:$J$717)</f>
        <v>0</v>
      </c>
      <c r="BD311" s="160">
        <f>SUMPRODUCT((BD$3=المنصرف!$E$3:$E$717)*1,('بيان العهد والتسويات'!$C311=المنصرف!$C$3:$C$717)*1,المنصرف!$G$3:$G$717)</f>
        <v>0</v>
      </c>
      <c r="BE311" s="160">
        <f>SUMPRODUCT((BD$3=المنصرف!$E$3:$E$717)*1,('بيان العهد والتسويات'!$C311=المنصرف!$C$3:$C$717)*1,المنصرف!$J$3:$J$717)</f>
        <v>0</v>
      </c>
      <c r="BF311" s="160">
        <f>SUMPRODUCT((BF$3=المنصرف!$E$3:$E$717)*1,('بيان العهد والتسويات'!$C311=المنصرف!$C$3:$C$717)*1,المنصرف!$G$3:$G$717)</f>
        <v>0</v>
      </c>
      <c r="BG311" s="160">
        <f>SUMPRODUCT((BF$3=المنصرف!$E$3:$E$717)*1,('بيان العهد والتسويات'!$C311=المنصرف!$C$3:$C$717)*1,المنصرف!$J$3:$J$717)</f>
        <v>0</v>
      </c>
      <c r="BH311" s="160">
        <f>SUMPRODUCT((BH$3=المنصرف!$E$3:$E$717)*1,('بيان العهد والتسويات'!$C311=المنصرف!$C$3:$C$717)*1,المنصرف!$G$3:$G$717)</f>
        <v>0</v>
      </c>
      <c r="BI311" s="160">
        <f>SUMPRODUCT((BH$3=المنصرف!$E$3:$E$717)*1,('بيان العهد والتسويات'!$C311=المنصرف!$C$3:$C$717)*1,المنصرف!$J$3:$J$717)</f>
        <v>0</v>
      </c>
      <c r="BJ311" s="160">
        <f>SUMPRODUCT((BJ$3=المنصرف!$E$3:$E$717)*1,('بيان العهد والتسويات'!$C311=المنصرف!$C$3:$C$717)*1,المنصرف!$G$3:$G$717)</f>
        <v>0</v>
      </c>
      <c r="BK311" s="160">
        <f>SUMPRODUCT((BJ$3=المنصرف!$E$3:$E$717)*1,('بيان العهد والتسويات'!$C311=المنصرف!$C$3:$C$717)*1,المنصرف!$J$3:$J$717)</f>
        <v>0</v>
      </c>
      <c r="BL311" s="160">
        <f>SUMPRODUCT((BL$3=المنصرف!$E$3:$E$717)*1,('بيان العهد والتسويات'!$C311=المنصرف!$C$3:$C$717)*1,المنصرف!$G$3:$G$717)</f>
        <v>0</v>
      </c>
      <c r="BM311" s="160">
        <f>SUMPRODUCT((BL$3=المنصرف!$E$3:$E$717)*1,('بيان العهد والتسويات'!$C311=المنصرف!$C$3:$C$717)*1,المنصرف!$J$3:$J$717)</f>
        <v>0</v>
      </c>
      <c r="BN311" s="160">
        <f>SUMPRODUCT((BN$3=المنصرف!$E$3:$E$717)*1,('بيان العهد والتسويات'!$C311=المنصرف!$C$3:$C$717)*1,المنصرف!$G$3:$G$717)</f>
        <v>0</v>
      </c>
      <c r="BO311" s="160">
        <f>SUMPRODUCT((BN$3=المنصرف!$E$3:$E$717)*1,('بيان العهد والتسويات'!$C311=المنصرف!$C$3:$C$717)*1,المنصرف!$J$3:$J$717)</f>
        <v>0</v>
      </c>
      <c r="BP311" s="160">
        <f>SUMPRODUCT((BP$3=المنصرف!$E$3:$E$717)*1,('بيان العهد والتسويات'!$C311=المنصرف!$C$3:$C$717)*1,المنصرف!$G$3:$G$717)</f>
        <v>0</v>
      </c>
      <c r="BQ311" s="160">
        <f>SUMPRODUCT((BP$3=المنصرف!$E$3:$E$717)*1,('بيان العهد والتسويات'!$C311=المنصرف!$C$3:$C$717)*1,المنصرف!$J$3:$J$717)</f>
        <v>0</v>
      </c>
      <c r="BR311" s="160">
        <f>SUMPRODUCT((BR$3=المنصرف!$E$3:$E$717)*1,('بيان العهد والتسويات'!$C311=المنصرف!$C$3:$C$717)*1,المنصرف!$G$3:$G$717)</f>
        <v>0</v>
      </c>
      <c r="BS311" s="160">
        <f>SUMPRODUCT((BR$3=المنصرف!$E$3:$E$717)*1,('بيان العهد والتسويات'!$C311=المنصرف!$C$3:$C$717)*1,المنصرف!$J$3:$J$717)</f>
        <v>0</v>
      </c>
      <c r="BT311" s="160">
        <f>SUMPRODUCT((BT$3=المنصرف!$E$3:$E$717)*1,('بيان العهد والتسويات'!$C311=المنصرف!$C$3:$C$717)*1,المنصرف!$G$3:$G$717)</f>
        <v>0</v>
      </c>
      <c r="BU311" s="160">
        <f>SUMPRODUCT((BT$3=المنصرف!$E$3:$E$717)*1,('بيان العهد والتسويات'!$C311=المنصرف!$C$3:$C$717)*1,المنصرف!$J$3:$J$717)</f>
        <v>0</v>
      </c>
      <c r="BV311" s="160">
        <f>SUMPRODUCT((BV$3=المنصرف!$E$3:$E$717)*1,('بيان العهد والتسويات'!$C311=المنصرف!$C$3:$C$717)*1,المنصرف!$G$3:$G$717)</f>
        <v>0</v>
      </c>
      <c r="BW311" s="160">
        <f>SUMPRODUCT((BV$3=المنصرف!$E$3:$E$717)*1,('بيان العهد والتسويات'!$C311=المنصرف!$C$3:$C$717)*1,المنصرف!$J$3:$J$717)</f>
        <v>0</v>
      </c>
      <c r="BX311" s="160">
        <f>SUMPRODUCT((BX$3=المنصرف!$E$3:$E$717)*1,('بيان العهد والتسويات'!$C311=المنصرف!$C$3:$C$717)*1,المنصرف!$G$3:$G$717)</f>
        <v>0</v>
      </c>
      <c r="BY311" s="160">
        <f>SUMPRODUCT((BX$3=المنصرف!$E$3:$E$717)*1,('بيان العهد والتسويات'!$C311=المنصرف!$C$3:$C$717)*1,المنصرف!$J$3:$J$717)</f>
        <v>0</v>
      </c>
      <c r="BZ311" s="160">
        <f>SUMPRODUCT((BZ$3=المنصرف!$E$3:$E$717)*1,('بيان العهد والتسويات'!$C311=المنصرف!$C$3:$C$717)*1,المنصرف!$G$3:$G$717)</f>
        <v>0</v>
      </c>
      <c r="CA311" s="160">
        <f>SUMPRODUCT((BZ$3=المنصرف!$E$3:$E$717)*1,('بيان العهد والتسويات'!$C311=المنصرف!$C$3:$C$717)*1,المنصرف!$J$3:$J$717)</f>
        <v>0</v>
      </c>
      <c r="CB311" s="160">
        <f>SUMPRODUCT((CB$3=المنصرف!$E$3:$E$717)*1,('بيان العهد والتسويات'!$C311=المنصرف!$C$3:$C$717)*1,المنصرف!$G$3:$G$717)</f>
        <v>0</v>
      </c>
      <c r="CC311" s="160">
        <f>SUMPRODUCT((CB$3=المنصرف!$E$3:$E$717)*1,('بيان العهد والتسويات'!$C311=المنصرف!$C$3:$C$717)*1,المنصرف!$J$3:$J$717)</f>
        <v>0</v>
      </c>
      <c r="CD311" s="160">
        <f>SUMPRODUCT((CD$3=المنصرف!$E$3:$E$717)*1,('بيان العهد والتسويات'!$C311=المنصرف!$C$3:$C$717)*1,المنصرف!$G$3:$G$717)</f>
        <v>0</v>
      </c>
      <c r="CE311" s="160">
        <f>SUMPRODUCT((CD$3=المنصرف!$E$3:$E$717)*1,('بيان العهد والتسويات'!$C311=المنصرف!$C$3:$C$717)*1,المنصرف!$J$3:$J$717)</f>
        <v>0</v>
      </c>
      <c r="CF311" s="160">
        <f>SUMPRODUCT((CF$3=المنصرف!$E$3:$E$717)*1,('بيان العهد والتسويات'!$C311=المنصرف!$C$3:$C$717)*1,المنصرف!$G$3:$G$717)</f>
        <v>0</v>
      </c>
      <c r="CG311" s="160">
        <f>SUMPRODUCT((CF$3=المنصرف!$E$3:$E$717)*1,('بيان العهد والتسويات'!$C311=المنصرف!$C$3:$C$717)*1,المنصرف!$J$3:$J$717)</f>
        <v>0</v>
      </c>
      <c r="CH311" s="160">
        <f>SUMPRODUCT((CH$3=المنصرف!$E$3:$E$717)*1,('بيان العهد والتسويات'!$C311=المنصرف!$C$3:$C$717)*1,المنصرف!$G$3:$G$717)</f>
        <v>0</v>
      </c>
      <c r="CI311" s="160">
        <f>SUMPRODUCT((CH$3=المنصرف!$E$3:$E$717)*1,('بيان العهد والتسويات'!$C311=المنصرف!$C$3:$C$717)*1,المنصرف!$J$3:$J$717)</f>
        <v>0</v>
      </c>
      <c r="CJ311" s="160">
        <f>SUMPRODUCT((CJ$3=المنصرف!$E$3:$E$717)*1,('بيان العهد والتسويات'!$C311=المنصرف!$C$3:$C$717)*1,المنصرف!$G$3:$G$717)</f>
        <v>0</v>
      </c>
      <c r="CK311" s="160">
        <f>SUMPRODUCT((CJ$3=المنصرف!$E$3:$E$717)*1,('بيان العهد والتسويات'!$C311=المنصرف!$C$3:$C$717)*1,المنصرف!$J$3:$J$717)</f>
        <v>0</v>
      </c>
      <c r="CL311" s="160">
        <f>SUMPRODUCT((CL$3=المنصرف!$E$3:$E$717)*1,('بيان العهد والتسويات'!$C311=المنصرف!$C$3:$C$717)*1,المنصرف!$G$3:$G$717)</f>
        <v>0</v>
      </c>
      <c r="CM311" s="160">
        <f>SUMPRODUCT((CL$3=المنصرف!$E$3:$E$717)*1,('بيان العهد والتسويات'!$C311=المنصرف!$C$3:$C$717)*1,المنصرف!$J$3:$J$717)</f>
        <v>0</v>
      </c>
      <c r="CN311" s="160">
        <f>SUMPRODUCT((CN$3=المنصرف!$E$3:$E$717)*1,('بيان العهد والتسويات'!$C311=المنصرف!$C$3:$C$717)*1,المنصرف!$G$3:$G$717)</f>
        <v>0</v>
      </c>
      <c r="CO311" s="160">
        <f>SUMPRODUCT((CN$3=المنصرف!$E$3:$E$717)*1,('بيان العهد والتسويات'!$C311=المنصرف!$C$3:$C$717)*1,المنصرف!$J$3:$J$717)</f>
        <v>0</v>
      </c>
      <c r="CP311" s="160">
        <f>SUMPRODUCT((CP$3=المنصرف!$E$3:$E$717)*1,('بيان العهد والتسويات'!$C311=المنصرف!$C$3:$C$717)*1,المنصرف!$G$3:$G$717)</f>
        <v>0</v>
      </c>
      <c r="CQ311" s="160">
        <f>SUMPRODUCT((CP$3=المنصرف!$E$3:$E$717)*1,('بيان العهد والتسويات'!$C311=المنصرف!$C$3:$C$717)*1,المنصرف!$J$3:$J$717)</f>
        <v>0</v>
      </c>
      <c r="CR311" s="160">
        <f>SUMPRODUCT((CR$3=المنصرف!$E$3:$E$717)*1,('بيان العهد والتسويات'!$C311=المنصرف!$C$3:$C$717)*1,المنصرف!$G$3:$G$717)</f>
        <v>0</v>
      </c>
      <c r="CS311" s="160">
        <f>SUMPRODUCT((CR$3=المنصرف!$E$3:$E$717)*1,('بيان العهد والتسويات'!$C311=المنصرف!$C$3:$C$717)*1,المنصرف!$J$3:$J$717)</f>
        <v>0</v>
      </c>
      <c r="CT311" s="160">
        <f>SUMPRODUCT((CT$3=المنصرف!$E$3:$E$717)*1,('بيان العهد والتسويات'!$C311=المنصرف!$C$3:$C$717)*1,المنصرف!$G$3:$G$717)</f>
        <v>0</v>
      </c>
      <c r="CU311" s="160">
        <f>SUMPRODUCT((CT$3=المنصرف!$E$3:$E$717)*1,('بيان العهد والتسويات'!$C311=المنصرف!$C$3:$C$717)*1,المنصرف!$J$3:$J$717)</f>
        <v>0</v>
      </c>
      <c r="CV311" s="160">
        <f>SUMPRODUCT((CV$3=المنصرف!$E$3:$E$717)*1,('بيان العهد والتسويات'!$C311=المنصرف!$C$3:$C$717)*1,المنصرف!$G$3:$G$717)</f>
        <v>0</v>
      </c>
      <c r="CW311" s="160">
        <f>SUMPRODUCT((CV$3=المنصرف!$E$3:$E$717)*1,('بيان العهد والتسويات'!$C311=المنصرف!$C$3:$C$717)*1,المنصرف!$J$3:$J$717)</f>
        <v>0</v>
      </c>
      <c r="CX311" s="160">
        <f>SUMPRODUCT((CX$3=المنصرف!$E$3:$E$717)*1,('بيان العهد والتسويات'!$C311=المنصرف!$C$3:$C$717)*1,المنصرف!$G$3:$G$717)</f>
        <v>0</v>
      </c>
      <c r="CY311" s="160">
        <f>SUMPRODUCT((CX$3=المنصرف!$E$3:$E$717)*1,('بيان العهد والتسويات'!$C311=المنصرف!$C$3:$C$717)*1,المنصرف!$J$3:$J$717)</f>
        <v>0</v>
      </c>
      <c r="CZ311" s="160">
        <f>SUMPRODUCT((CZ$3=المنصرف!$E$3:$E$717)*1,('بيان العهد والتسويات'!$C311=المنصرف!$C$3:$C$717)*1,المنصرف!$G$3:$G$717)</f>
        <v>0</v>
      </c>
      <c r="DA311" s="160">
        <f>SUMPRODUCT((CZ$3=المنصرف!$E$3:$E$717)*1,('بيان العهد والتسويات'!$C311=المنصرف!$C$3:$C$717)*1,المنصرف!$J$3:$J$717)</f>
        <v>0</v>
      </c>
    </row>
    <row r="312" spans="3:105" ht="20.25" x14ac:dyDescent="0.15">
      <c r="C312" s="134">
        <v>46144</v>
      </c>
      <c r="D312" s="121">
        <f>SUMPRODUCT(($D$3=المنصرف!$E$3:$E$717)*1,('بيان العهد والتسويات'!$C312=المنصرف!$C$3:$C$717)*1,المنصرف!$G$3:$G$717)</f>
        <v>0</v>
      </c>
      <c r="E312" s="122">
        <f>SUMPRODUCT(($D$3=المنصرف!$E$3:$E$717)*1,('بيان العهد والتسويات'!$C312=المنصرف!$C$3:$C$717)*1,المنصرف!$J$3:$J$717)</f>
        <v>0</v>
      </c>
      <c r="F312" s="124">
        <f>SUMPRODUCT(($F$3=المنصرف!$E$3:$E$717)*1,('بيان العهد والتسويات'!$C312=المنصرف!$C$3:$C$717)*1,المنصرف!$G$3:$G$717)</f>
        <v>0</v>
      </c>
      <c r="G312" s="123">
        <f>SUMPRODUCT(($F$3=المنصرف!$E$3:$E$717)*1,('بيان العهد والتسويات'!$C312=المنصرف!$C$3:$C$717)*1,المنصرف!$J$3:$J$717)</f>
        <v>0</v>
      </c>
      <c r="H312" s="121">
        <f>SUMPRODUCT(($H$3=المنصرف!$E$3:$E$717)*1,('بيان العهد والتسويات'!$C312=المنصرف!$C$3:$C$717)*1,المنصرف!$G$3:$G$717)</f>
        <v>0</v>
      </c>
      <c r="I312" s="122">
        <f>SUMPRODUCT(($H$3=المنصرف!$E$3:$E$717)*1,('بيان العهد والتسويات'!$C312=المنصرف!$C$3:$C$717)*1,المنصرف!$J$3:$J$717)</f>
        <v>0</v>
      </c>
      <c r="J312" s="124">
        <f>SUMPRODUCT(($J$3=المنصرف!$E$3:$E$717)*1,('بيان العهد والتسويات'!$C312=المنصرف!$C$3:$C$717)*1,المنصرف!$G$3:$G$717)</f>
        <v>0</v>
      </c>
      <c r="K312" s="123">
        <f>SUMPRODUCT(($J$3=المنصرف!$E$3:$E$717)*1,('بيان العهد والتسويات'!$C312=المنصرف!$C$3:$C$717)*1,المنصرف!$J$3:$J$717)</f>
        <v>0</v>
      </c>
      <c r="L312" s="121">
        <f>SUMPRODUCT(($L$3=المنصرف!$E$3:$E$717)*1,('بيان العهد والتسويات'!$C312=المنصرف!$C$3:$C$717)*1,المنصرف!$G$3:$G$717)</f>
        <v>0</v>
      </c>
      <c r="M312" s="122">
        <f>SUMPRODUCT(($L$3=المنصرف!$E$3:$E$717)*1,('بيان العهد والتسويات'!$C312=المنصرف!$C$3:$C$717)*1,المنصرف!$J$3:$J$717)</f>
        <v>0</v>
      </c>
      <c r="N312" s="124">
        <f>SUMPRODUCT(($N$3=المنصرف!$E$3:$E$717)*1,('بيان العهد والتسويات'!$C312=المنصرف!$C$3:$C$717)*1,المنصرف!$G$3:$G$717)</f>
        <v>0</v>
      </c>
      <c r="O312" s="123">
        <f>SUMPRODUCT(($N$3=المنصرف!$E$3:$E$717)*1,('بيان العهد والتسويات'!$C312=المنصرف!$C$3:$C$717)*1,المنصرف!$J$3:$J$717)</f>
        <v>0</v>
      </c>
      <c r="P312" s="121">
        <f>SUMPRODUCT(($P$3=المنصرف!$E$3:$E$717)*1,('بيان العهد والتسويات'!$C312=المنصرف!$C$3:$C$717)*1,المنصرف!$G$3:$G$717)</f>
        <v>0</v>
      </c>
      <c r="Q312" s="122">
        <f>SUMPRODUCT(($P$3=المنصرف!$E$3:$E$717)*1,('بيان العهد والتسويات'!$C312=المنصرف!$C$3:$C$717)*1,المنصرف!$J$3:$J$717)</f>
        <v>0</v>
      </c>
      <c r="R312" s="124">
        <f>SUMPRODUCT(($R$3=المنصرف!$E$3:$E$717)*1,('بيان العهد والتسويات'!$C312=المنصرف!$C$3:$C$717)*1,المنصرف!$G$3:$G$717)</f>
        <v>0</v>
      </c>
      <c r="S312" s="123">
        <f>SUMPRODUCT(($R$3=المنصرف!$E$3:$E$717)*1,('بيان العهد والتسويات'!$C312=المنصرف!$C$3:$C$717)*1,المنصرف!$J$3:$J$717)</f>
        <v>0</v>
      </c>
      <c r="T312" s="121">
        <f>SUMPRODUCT(($T$3=المنصرف!$E$3:$E$717)*1,('بيان العهد والتسويات'!$C312=المنصرف!$C$3:$C$717)*1,المنصرف!$G$3:$G$717)</f>
        <v>0</v>
      </c>
      <c r="U312" s="122">
        <f>SUMPRODUCT(($T$3=المنصرف!$E$3:$E$717)*1,('بيان العهد والتسويات'!$C312=المنصرف!$C$3:$C$717)*1,المنصرف!$J$3:$J$717)</f>
        <v>0</v>
      </c>
      <c r="V312" s="124">
        <f>SUMPRODUCT(($V$3=المنصرف!$E$3:$E$717)*1,('بيان العهد والتسويات'!$C312=المنصرف!$C$3:$C$717)*1,المنصرف!$G$3:$G$717)</f>
        <v>0</v>
      </c>
      <c r="W312" s="123">
        <f>SUMPRODUCT(($V$3=المنصرف!$E$3:$E$717)*1,('بيان العهد والتسويات'!$C312=المنصرف!$C$3:$C$717)*1,المنصرف!$J$3:$J$717)</f>
        <v>0</v>
      </c>
      <c r="X312" s="121">
        <f>SUMPRODUCT(($X$3=المنصرف!$E$3:$E$717)*1,('بيان العهد والتسويات'!$C312=المنصرف!$C$3:$C$717)*1,المنصرف!$G$3:$G$717)</f>
        <v>0</v>
      </c>
      <c r="Y312" s="122">
        <f>SUMPRODUCT(($X$3=المنصرف!$E$3:$E$717)*1,('بيان العهد والتسويات'!$C312=المنصرف!$C$3:$C$717)*1,المنصرف!$J$3:$J$717)</f>
        <v>0</v>
      </c>
      <c r="Z312" s="124">
        <f>SUMPRODUCT(($Z$3=المنصرف!$E$3:$E$717)*1,('بيان العهد والتسويات'!$C312=المنصرف!$C$3:$C$717)*1,المنصرف!$G$3:$G$717)</f>
        <v>0</v>
      </c>
      <c r="AA312" s="123">
        <f>SUMPRODUCT(($Z$3=المنصرف!$E$3:$E$717)*1,('بيان العهد والتسويات'!$C312=المنصرف!$C$3:$C$717)*1,المنصرف!$J$3:$J$717)</f>
        <v>0</v>
      </c>
      <c r="AB312" s="121">
        <f>SUMPRODUCT(($AB$3=المنصرف!$E$3:$E$717)*1,('بيان العهد والتسويات'!$C312=المنصرف!$C$3:$C$717)*1,المنصرف!$G$3:$G$717)</f>
        <v>0</v>
      </c>
      <c r="AC312" s="122">
        <f>SUMPRODUCT(($AB$3=المنصرف!$E$3:$E$717)*1,('بيان العهد والتسويات'!$C312=المنصرف!$C$3:$C$717)*1,المنصرف!$J$3:$J$717)</f>
        <v>0</v>
      </c>
      <c r="AD312" s="124">
        <f>SUMPRODUCT(($AD$3=المنصرف!$E$3:$E$717)*1,('بيان العهد والتسويات'!$C312=المنصرف!$C$3:$C$717)*1,المنصرف!$G$3:$G$717)</f>
        <v>0</v>
      </c>
      <c r="AE312" s="123">
        <f>SUMPRODUCT(($AD$3=المنصرف!$E$3:$E$717)*1,('بيان العهد والتسويات'!$C312=المنصرف!$C$3:$C$717)*1,المنصرف!$J$3:$J$717)</f>
        <v>0</v>
      </c>
      <c r="AF312" s="121">
        <f>SUMPRODUCT(($AF$3=المنصرف!$E$3:$E$717)*1,('بيان العهد والتسويات'!$C312=المنصرف!$C$3:$C$717)*1,المنصرف!$G$3:$G$717)</f>
        <v>0</v>
      </c>
      <c r="AG312" s="122">
        <f>SUMPRODUCT(($AF$3=المنصرف!$E$3:$E$717)*1,('بيان العهد والتسويات'!$C312=المنصرف!$C$3:$C$717)*1,المنصرف!$J$3:$J$717)</f>
        <v>0</v>
      </c>
      <c r="AH312" s="124">
        <f>SUMPRODUCT(($AH$3=المنصرف!$E$3:$E$717)*1,('بيان العهد والتسويات'!$C312=المنصرف!$C$3:$C$717)*1,المنصرف!$G$3:$G$717)</f>
        <v>0</v>
      </c>
      <c r="AI312" s="123">
        <f>SUMPRODUCT(($AH$3=المنصرف!$E$3:$E$717)*1,('بيان العهد والتسويات'!$C312=المنصرف!$C$3:$C$717)*1,المنصرف!$J$3:$J$717)</f>
        <v>0</v>
      </c>
      <c r="AJ312" s="145">
        <f>SUMPRODUCT((AJ$3=المنصرف!$E$3:$E$717)*1,('بيان العهد والتسويات'!$C312=المنصرف!$C$3:$C$717)*1,المنصرف!$G$3:$G$717)</f>
        <v>0</v>
      </c>
      <c r="AK312" s="145">
        <f>SUMPRODUCT((AJ$3=المنصرف!$E$3:$E$717)*1,('بيان العهد والتسويات'!$C312=المنصرف!$C$3:$C$717)*1,المنصرف!$J$3:$J$717)</f>
        <v>0</v>
      </c>
      <c r="AL312" s="161">
        <f>SUMPRODUCT((AL$3=المنصرف!$E$3:$E$717)*1,('بيان العهد والتسويات'!$C312=المنصرف!$C$3:$C$717)*1,المنصرف!$G$3:$G$717)</f>
        <v>0</v>
      </c>
      <c r="AM312" s="161">
        <f>SUMPRODUCT((AL$3=المنصرف!$E$3:$E$717)*1,('بيان العهد والتسويات'!$C312=المنصرف!$C$3:$C$717)*1,المنصرف!$J$3:$J$717)</f>
        <v>0</v>
      </c>
      <c r="AN312" s="160">
        <f>SUMPRODUCT((AN$3=المنصرف!$E$3:$E$717)*1,('بيان العهد والتسويات'!$C312=المنصرف!$C$3:$C$717)*1,المنصرف!$G$3:$G$717)</f>
        <v>0</v>
      </c>
      <c r="AO312" s="160">
        <f>SUMPRODUCT((AN$3=المنصرف!$E$3:$E$717)*1,('بيان العهد والتسويات'!$C312=المنصرف!$C$3:$C$717)*1,المنصرف!$J$3:$J$717)</f>
        <v>0</v>
      </c>
      <c r="AP312" s="160">
        <f>SUMPRODUCT((AP$3=المنصرف!$E$3:$E$717)*1,('بيان العهد والتسويات'!$C312=المنصرف!$C$3:$C$717)*1,المنصرف!$G$3:$G$717)</f>
        <v>0</v>
      </c>
      <c r="AQ312" s="160">
        <f>SUMPRODUCT((AP$3=المنصرف!$E$3:$E$717)*1,('بيان العهد والتسويات'!$C312=المنصرف!$C$3:$C$717)*1,المنصرف!$J$3:$J$717)</f>
        <v>0</v>
      </c>
      <c r="AR312" s="160">
        <f>SUMPRODUCT((AR$3=المنصرف!$E$3:$E$717)*1,('بيان العهد والتسويات'!$C312=المنصرف!$C$3:$C$717)*1,المنصرف!$G$3:$G$717)</f>
        <v>0</v>
      </c>
      <c r="AS312" s="160">
        <f>SUMPRODUCT((AR$3=المنصرف!$E$3:$E$717)*1,('بيان العهد والتسويات'!$C312=المنصرف!$C$3:$C$717)*1,المنصرف!$J$3:$J$717)</f>
        <v>0</v>
      </c>
      <c r="AT312" s="160">
        <f>SUMPRODUCT((AT$3=المنصرف!$E$3:$E$717)*1,('بيان العهد والتسويات'!$C312=المنصرف!$C$3:$C$717)*1,المنصرف!$G$3:$G$717)</f>
        <v>0</v>
      </c>
      <c r="AU312" s="160">
        <f>SUMPRODUCT((AT$3=المنصرف!$E$3:$E$717)*1,('بيان العهد والتسويات'!$C312=المنصرف!$C$3:$C$717)*1,المنصرف!$J$3:$J$717)</f>
        <v>0</v>
      </c>
      <c r="AV312" s="160">
        <f>SUMPRODUCT((AV$3=المنصرف!$E$3:$E$717)*1,('بيان العهد والتسويات'!$C312=المنصرف!$C$3:$C$717)*1,المنصرف!$G$3:$G$717)</f>
        <v>0</v>
      </c>
      <c r="AW312" s="160">
        <f>SUMPRODUCT((AV$3=المنصرف!$E$3:$E$717)*1,('بيان العهد والتسويات'!$C312=المنصرف!$C$3:$C$717)*1,المنصرف!$J$3:$J$717)</f>
        <v>0</v>
      </c>
      <c r="AX312" s="160">
        <f>SUMPRODUCT((AX$3=المنصرف!$E$3:$E$717)*1,('بيان العهد والتسويات'!$C312=المنصرف!$C$3:$C$717)*1,المنصرف!$G$3:$G$717)</f>
        <v>0</v>
      </c>
      <c r="AY312" s="160">
        <f>SUMPRODUCT((AX$3=المنصرف!$E$3:$E$717)*1,('بيان العهد والتسويات'!$C312=المنصرف!$C$3:$C$717)*1,المنصرف!$J$3:$J$717)</f>
        <v>0</v>
      </c>
      <c r="AZ312" s="160">
        <f>SUMPRODUCT((AZ$3=المنصرف!$E$3:$E$717)*1,('بيان العهد والتسويات'!$C312=المنصرف!$C$3:$C$717)*1,المنصرف!$G$3:$G$717)</f>
        <v>0</v>
      </c>
      <c r="BA312" s="160">
        <f>SUMPRODUCT((AZ$3=المنصرف!$E$3:$E$717)*1,('بيان العهد والتسويات'!$C312=المنصرف!$C$3:$C$717)*1,المنصرف!$J$3:$J$717)</f>
        <v>0</v>
      </c>
      <c r="BB312" s="160">
        <f>SUMPRODUCT((BB$3=المنصرف!$E$3:$E$717)*1,('بيان العهد والتسويات'!$C312=المنصرف!$C$3:$C$717)*1,المنصرف!$G$3:$G$717)</f>
        <v>0</v>
      </c>
      <c r="BC312" s="160">
        <f>SUMPRODUCT((BB$3=المنصرف!$E$3:$E$717)*1,('بيان العهد والتسويات'!$C312=المنصرف!$C$3:$C$717)*1,المنصرف!$J$3:$J$717)</f>
        <v>0</v>
      </c>
      <c r="BD312" s="160">
        <f>SUMPRODUCT((BD$3=المنصرف!$E$3:$E$717)*1,('بيان العهد والتسويات'!$C312=المنصرف!$C$3:$C$717)*1,المنصرف!$G$3:$G$717)</f>
        <v>0</v>
      </c>
      <c r="BE312" s="160">
        <f>SUMPRODUCT((BD$3=المنصرف!$E$3:$E$717)*1,('بيان العهد والتسويات'!$C312=المنصرف!$C$3:$C$717)*1,المنصرف!$J$3:$J$717)</f>
        <v>0</v>
      </c>
      <c r="BF312" s="160">
        <f>SUMPRODUCT((BF$3=المنصرف!$E$3:$E$717)*1,('بيان العهد والتسويات'!$C312=المنصرف!$C$3:$C$717)*1,المنصرف!$G$3:$G$717)</f>
        <v>0</v>
      </c>
      <c r="BG312" s="160">
        <f>SUMPRODUCT((BF$3=المنصرف!$E$3:$E$717)*1,('بيان العهد والتسويات'!$C312=المنصرف!$C$3:$C$717)*1,المنصرف!$J$3:$J$717)</f>
        <v>0</v>
      </c>
      <c r="BH312" s="160">
        <f>SUMPRODUCT((BH$3=المنصرف!$E$3:$E$717)*1,('بيان العهد والتسويات'!$C312=المنصرف!$C$3:$C$717)*1,المنصرف!$G$3:$G$717)</f>
        <v>0</v>
      </c>
      <c r="BI312" s="160">
        <f>SUMPRODUCT((BH$3=المنصرف!$E$3:$E$717)*1,('بيان العهد والتسويات'!$C312=المنصرف!$C$3:$C$717)*1,المنصرف!$J$3:$J$717)</f>
        <v>0</v>
      </c>
      <c r="BJ312" s="160">
        <f>SUMPRODUCT((BJ$3=المنصرف!$E$3:$E$717)*1,('بيان العهد والتسويات'!$C312=المنصرف!$C$3:$C$717)*1,المنصرف!$G$3:$G$717)</f>
        <v>0</v>
      </c>
      <c r="BK312" s="160">
        <f>SUMPRODUCT((BJ$3=المنصرف!$E$3:$E$717)*1,('بيان العهد والتسويات'!$C312=المنصرف!$C$3:$C$717)*1,المنصرف!$J$3:$J$717)</f>
        <v>0</v>
      </c>
      <c r="BL312" s="160">
        <f>SUMPRODUCT((BL$3=المنصرف!$E$3:$E$717)*1,('بيان العهد والتسويات'!$C312=المنصرف!$C$3:$C$717)*1,المنصرف!$G$3:$G$717)</f>
        <v>0</v>
      </c>
      <c r="BM312" s="160">
        <f>SUMPRODUCT((BL$3=المنصرف!$E$3:$E$717)*1,('بيان العهد والتسويات'!$C312=المنصرف!$C$3:$C$717)*1,المنصرف!$J$3:$J$717)</f>
        <v>0</v>
      </c>
      <c r="BN312" s="160">
        <f>SUMPRODUCT((BN$3=المنصرف!$E$3:$E$717)*1,('بيان العهد والتسويات'!$C312=المنصرف!$C$3:$C$717)*1,المنصرف!$G$3:$G$717)</f>
        <v>0</v>
      </c>
      <c r="BO312" s="160">
        <f>SUMPRODUCT((BN$3=المنصرف!$E$3:$E$717)*1,('بيان العهد والتسويات'!$C312=المنصرف!$C$3:$C$717)*1,المنصرف!$J$3:$J$717)</f>
        <v>0</v>
      </c>
      <c r="BP312" s="160">
        <f>SUMPRODUCT((BP$3=المنصرف!$E$3:$E$717)*1,('بيان العهد والتسويات'!$C312=المنصرف!$C$3:$C$717)*1,المنصرف!$G$3:$G$717)</f>
        <v>0</v>
      </c>
      <c r="BQ312" s="160">
        <f>SUMPRODUCT((BP$3=المنصرف!$E$3:$E$717)*1,('بيان العهد والتسويات'!$C312=المنصرف!$C$3:$C$717)*1,المنصرف!$J$3:$J$717)</f>
        <v>0</v>
      </c>
      <c r="BR312" s="160">
        <f>SUMPRODUCT((BR$3=المنصرف!$E$3:$E$717)*1,('بيان العهد والتسويات'!$C312=المنصرف!$C$3:$C$717)*1,المنصرف!$G$3:$G$717)</f>
        <v>0</v>
      </c>
      <c r="BS312" s="160">
        <f>SUMPRODUCT((BR$3=المنصرف!$E$3:$E$717)*1,('بيان العهد والتسويات'!$C312=المنصرف!$C$3:$C$717)*1,المنصرف!$J$3:$J$717)</f>
        <v>0</v>
      </c>
      <c r="BT312" s="160">
        <f>SUMPRODUCT((BT$3=المنصرف!$E$3:$E$717)*1,('بيان العهد والتسويات'!$C312=المنصرف!$C$3:$C$717)*1,المنصرف!$G$3:$G$717)</f>
        <v>0</v>
      </c>
      <c r="BU312" s="160">
        <f>SUMPRODUCT((BT$3=المنصرف!$E$3:$E$717)*1,('بيان العهد والتسويات'!$C312=المنصرف!$C$3:$C$717)*1,المنصرف!$J$3:$J$717)</f>
        <v>0</v>
      </c>
      <c r="BV312" s="160">
        <f>SUMPRODUCT((BV$3=المنصرف!$E$3:$E$717)*1,('بيان العهد والتسويات'!$C312=المنصرف!$C$3:$C$717)*1,المنصرف!$G$3:$G$717)</f>
        <v>0</v>
      </c>
      <c r="BW312" s="160">
        <f>SUMPRODUCT((BV$3=المنصرف!$E$3:$E$717)*1,('بيان العهد والتسويات'!$C312=المنصرف!$C$3:$C$717)*1,المنصرف!$J$3:$J$717)</f>
        <v>0</v>
      </c>
      <c r="BX312" s="160">
        <f>SUMPRODUCT((BX$3=المنصرف!$E$3:$E$717)*1,('بيان العهد والتسويات'!$C312=المنصرف!$C$3:$C$717)*1,المنصرف!$G$3:$G$717)</f>
        <v>0</v>
      </c>
      <c r="BY312" s="160">
        <f>SUMPRODUCT((BX$3=المنصرف!$E$3:$E$717)*1,('بيان العهد والتسويات'!$C312=المنصرف!$C$3:$C$717)*1,المنصرف!$J$3:$J$717)</f>
        <v>0</v>
      </c>
      <c r="BZ312" s="160">
        <f>SUMPRODUCT((BZ$3=المنصرف!$E$3:$E$717)*1,('بيان العهد والتسويات'!$C312=المنصرف!$C$3:$C$717)*1,المنصرف!$G$3:$G$717)</f>
        <v>0</v>
      </c>
      <c r="CA312" s="160">
        <f>SUMPRODUCT((BZ$3=المنصرف!$E$3:$E$717)*1,('بيان العهد والتسويات'!$C312=المنصرف!$C$3:$C$717)*1,المنصرف!$J$3:$J$717)</f>
        <v>0</v>
      </c>
      <c r="CB312" s="160">
        <f>SUMPRODUCT((CB$3=المنصرف!$E$3:$E$717)*1,('بيان العهد والتسويات'!$C312=المنصرف!$C$3:$C$717)*1,المنصرف!$G$3:$G$717)</f>
        <v>0</v>
      </c>
      <c r="CC312" s="160">
        <f>SUMPRODUCT((CB$3=المنصرف!$E$3:$E$717)*1,('بيان العهد والتسويات'!$C312=المنصرف!$C$3:$C$717)*1,المنصرف!$J$3:$J$717)</f>
        <v>0</v>
      </c>
      <c r="CD312" s="160">
        <f>SUMPRODUCT((CD$3=المنصرف!$E$3:$E$717)*1,('بيان العهد والتسويات'!$C312=المنصرف!$C$3:$C$717)*1,المنصرف!$G$3:$G$717)</f>
        <v>0</v>
      </c>
      <c r="CE312" s="160">
        <f>SUMPRODUCT((CD$3=المنصرف!$E$3:$E$717)*1,('بيان العهد والتسويات'!$C312=المنصرف!$C$3:$C$717)*1,المنصرف!$J$3:$J$717)</f>
        <v>0</v>
      </c>
      <c r="CF312" s="160">
        <f>SUMPRODUCT((CF$3=المنصرف!$E$3:$E$717)*1,('بيان العهد والتسويات'!$C312=المنصرف!$C$3:$C$717)*1,المنصرف!$G$3:$G$717)</f>
        <v>0</v>
      </c>
      <c r="CG312" s="160">
        <f>SUMPRODUCT((CF$3=المنصرف!$E$3:$E$717)*1,('بيان العهد والتسويات'!$C312=المنصرف!$C$3:$C$717)*1,المنصرف!$J$3:$J$717)</f>
        <v>0</v>
      </c>
      <c r="CH312" s="160">
        <f>SUMPRODUCT((CH$3=المنصرف!$E$3:$E$717)*1,('بيان العهد والتسويات'!$C312=المنصرف!$C$3:$C$717)*1,المنصرف!$G$3:$G$717)</f>
        <v>0</v>
      </c>
      <c r="CI312" s="160">
        <f>SUMPRODUCT((CH$3=المنصرف!$E$3:$E$717)*1,('بيان العهد والتسويات'!$C312=المنصرف!$C$3:$C$717)*1,المنصرف!$J$3:$J$717)</f>
        <v>0</v>
      </c>
      <c r="CJ312" s="160">
        <f>SUMPRODUCT((CJ$3=المنصرف!$E$3:$E$717)*1,('بيان العهد والتسويات'!$C312=المنصرف!$C$3:$C$717)*1,المنصرف!$G$3:$G$717)</f>
        <v>0</v>
      </c>
      <c r="CK312" s="160">
        <f>SUMPRODUCT((CJ$3=المنصرف!$E$3:$E$717)*1,('بيان العهد والتسويات'!$C312=المنصرف!$C$3:$C$717)*1,المنصرف!$J$3:$J$717)</f>
        <v>0</v>
      </c>
      <c r="CL312" s="160">
        <f>SUMPRODUCT((CL$3=المنصرف!$E$3:$E$717)*1,('بيان العهد والتسويات'!$C312=المنصرف!$C$3:$C$717)*1,المنصرف!$G$3:$G$717)</f>
        <v>0</v>
      </c>
      <c r="CM312" s="160">
        <f>SUMPRODUCT((CL$3=المنصرف!$E$3:$E$717)*1,('بيان العهد والتسويات'!$C312=المنصرف!$C$3:$C$717)*1,المنصرف!$J$3:$J$717)</f>
        <v>0</v>
      </c>
      <c r="CN312" s="160">
        <f>SUMPRODUCT((CN$3=المنصرف!$E$3:$E$717)*1,('بيان العهد والتسويات'!$C312=المنصرف!$C$3:$C$717)*1,المنصرف!$G$3:$G$717)</f>
        <v>0</v>
      </c>
      <c r="CO312" s="160">
        <f>SUMPRODUCT((CN$3=المنصرف!$E$3:$E$717)*1,('بيان العهد والتسويات'!$C312=المنصرف!$C$3:$C$717)*1,المنصرف!$J$3:$J$717)</f>
        <v>0</v>
      </c>
      <c r="CP312" s="160">
        <f>SUMPRODUCT((CP$3=المنصرف!$E$3:$E$717)*1,('بيان العهد والتسويات'!$C312=المنصرف!$C$3:$C$717)*1,المنصرف!$G$3:$G$717)</f>
        <v>0</v>
      </c>
      <c r="CQ312" s="160">
        <f>SUMPRODUCT((CP$3=المنصرف!$E$3:$E$717)*1,('بيان العهد والتسويات'!$C312=المنصرف!$C$3:$C$717)*1,المنصرف!$J$3:$J$717)</f>
        <v>0</v>
      </c>
      <c r="CR312" s="160">
        <f>SUMPRODUCT((CR$3=المنصرف!$E$3:$E$717)*1,('بيان العهد والتسويات'!$C312=المنصرف!$C$3:$C$717)*1,المنصرف!$G$3:$G$717)</f>
        <v>0</v>
      </c>
      <c r="CS312" s="160">
        <f>SUMPRODUCT((CR$3=المنصرف!$E$3:$E$717)*1,('بيان العهد والتسويات'!$C312=المنصرف!$C$3:$C$717)*1,المنصرف!$J$3:$J$717)</f>
        <v>0</v>
      </c>
      <c r="CT312" s="160">
        <f>SUMPRODUCT((CT$3=المنصرف!$E$3:$E$717)*1,('بيان العهد والتسويات'!$C312=المنصرف!$C$3:$C$717)*1,المنصرف!$G$3:$G$717)</f>
        <v>0</v>
      </c>
      <c r="CU312" s="160">
        <f>SUMPRODUCT((CT$3=المنصرف!$E$3:$E$717)*1,('بيان العهد والتسويات'!$C312=المنصرف!$C$3:$C$717)*1,المنصرف!$J$3:$J$717)</f>
        <v>0</v>
      </c>
      <c r="CV312" s="160">
        <f>SUMPRODUCT((CV$3=المنصرف!$E$3:$E$717)*1,('بيان العهد والتسويات'!$C312=المنصرف!$C$3:$C$717)*1,المنصرف!$G$3:$G$717)</f>
        <v>0</v>
      </c>
      <c r="CW312" s="160">
        <f>SUMPRODUCT((CV$3=المنصرف!$E$3:$E$717)*1,('بيان العهد والتسويات'!$C312=المنصرف!$C$3:$C$717)*1,المنصرف!$J$3:$J$717)</f>
        <v>0</v>
      </c>
      <c r="CX312" s="160">
        <f>SUMPRODUCT((CX$3=المنصرف!$E$3:$E$717)*1,('بيان العهد والتسويات'!$C312=المنصرف!$C$3:$C$717)*1,المنصرف!$G$3:$G$717)</f>
        <v>0</v>
      </c>
      <c r="CY312" s="160">
        <f>SUMPRODUCT((CX$3=المنصرف!$E$3:$E$717)*1,('بيان العهد والتسويات'!$C312=المنصرف!$C$3:$C$717)*1,المنصرف!$J$3:$J$717)</f>
        <v>0</v>
      </c>
      <c r="CZ312" s="160">
        <f>SUMPRODUCT((CZ$3=المنصرف!$E$3:$E$717)*1,('بيان العهد والتسويات'!$C312=المنصرف!$C$3:$C$717)*1,المنصرف!$G$3:$G$717)</f>
        <v>0</v>
      </c>
      <c r="DA312" s="160">
        <f>SUMPRODUCT((CZ$3=المنصرف!$E$3:$E$717)*1,('بيان العهد والتسويات'!$C312=المنصرف!$C$3:$C$717)*1,المنصرف!$J$3:$J$717)</f>
        <v>0</v>
      </c>
    </row>
    <row r="313" spans="3:105" ht="20.25" x14ac:dyDescent="0.15">
      <c r="C313" s="134">
        <v>46145</v>
      </c>
      <c r="D313" s="121">
        <f>SUMPRODUCT(($D$3=المنصرف!$E$3:$E$717)*1,('بيان العهد والتسويات'!$C313=المنصرف!$C$3:$C$717)*1,المنصرف!$G$3:$G$717)</f>
        <v>0</v>
      </c>
      <c r="E313" s="122">
        <f>SUMPRODUCT(($D$3=المنصرف!$E$3:$E$717)*1,('بيان العهد والتسويات'!$C313=المنصرف!$C$3:$C$717)*1,المنصرف!$J$3:$J$717)</f>
        <v>0</v>
      </c>
      <c r="F313" s="124">
        <f>SUMPRODUCT(($F$3=المنصرف!$E$3:$E$717)*1,('بيان العهد والتسويات'!$C313=المنصرف!$C$3:$C$717)*1,المنصرف!$G$3:$G$717)</f>
        <v>0</v>
      </c>
      <c r="G313" s="123">
        <f>SUMPRODUCT(($F$3=المنصرف!$E$3:$E$717)*1,('بيان العهد والتسويات'!$C313=المنصرف!$C$3:$C$717)*1,المنصرف!$J$3:$J$717)</f>
        <v>0</v>
      </c>
      <c r="H313" s="121">
        <f>SUMPRODUCT(($H$3=المنصرف!$E$3:$E$717)*1,('بيان العهد والتسويات'!$C313=المنصرف!$C$3:$C$717)*1,المنصرف!$G$3:$G$717)</f>
        <v>0</v>
      </c>
      <c r="I313" s="122">
        <f>SUMPRODUCT(($H$3=المنصرف!$E$3:$E$717)*1,('بيان العهد والتسويات'!$C313=المنصرف!$C$3:$C$717)*1,المنصرف!$J$3:$J$717)</f>
        <v>0</v>
      </c>
      <c r="J313" s="124">
        <f>SUMPRODUCT(($J$3=المنصرف!$E$3:$E$717)*1,('بيان العهد والتسويات'!$C313=المنصرف!$C$3:$C$717)*1,المنصرف!$G$3:$G$717)</f>
        <v>0</v>
      </c>
      <c r="K313" s="123">
        <f>SUMPRODUCT(($J$3=المنصرف!$E$3:$E$717)*1,('بيان العهد والتسويات'!$C313=المنصرف!$C$3:$C$717)*1,المنصرف!$J$3:$J$717)</f>
        <v>0</v>
      </c>
      <c r="L313" s="121">
        <f>SUMPRODUCT(($L$3=المنصرف!$E$3:$E$717)*1,('بيان العهد والتسويات'!$C313=المنصرف!$C$3:$C$717)*1,المنصرف!$G$3:$G$717)</f>
        <v>0</v>
      </c>
      <c r="M313" s="122">
        <f>SUMPRODUCT(($L$3=المنصرف!$E$3:$E$717)*1,('بيان العهد والتسويات'!$C313=المنصرف!$C$3:$C$717)*1,المنصرف!$J$3:$J$717)</f>
        <v>0</v>
      </c>
      <c r="N313" s="124">
        <f>SUMPRODUCT(($N$3=المنصرف!$E$3:$E$717)*1,('بيان العهد والتسويات'!$C313=المنصرف!$C$3:$C$717)*1,المنصرف!$G$3:$G$717)</f>
        <v>0</v>
      </c>
      <c r="O313" s="123">
        <f>SUMPRODUCT(($N$3=المنصرف!$E$3:$E$717)*1,('بيان العهد والتسويات'!$C313=المنصرف!$C$3:$C$717)*1,المنصرف!$J$3:$J$717)</f>
        <v>0</v>
      </c>
      <c r="P313" s="121">
        <f>SUMPRODUCT(($P$3=المنصرف!$E$3:$E$717)*1,('بيان العهد والتسويات'!$C313=المنصرف!$C$3:$C$717)*1,المنصرف!$G$3:$G$717)</f>
        <v>0</v>
      </c>
      <c r="Q313" s="122">
        <f>SUMPRODUCT(($P$3=المنصرف!$E$3:$E$717)*1,('بيان العهد والتسويات'!$C313=المنصرف!$C$3:$C$717)*1,المنصرف!$J$3:$J$717)</f>
        <v>0</v>
      </c>
      <c r="R313" s="124">
        <f>SUMPRODUCT(($R$3=المنصرف!$E$3:$E$717)*1,('بيان العهد والتسويات'!$C313=المنصرف!$C$3:$C$717)*1,المنصرف!$G$3:$G$717)</f>
        <v>0</v>
      </c>
      <c r="S313" s="123">
        <f>SUMPRODUCT(($R$3=المنصرف!$E$3:$E$717)*1,('بيان العهد والتسويات'!$C313=المنصرف!$C$3:$C$717)*1,المنصرف!$J$3:$J$717)</f>
        <v>0</v>
      </c>
      <c r="T313" s="121">
        <f>SUMPRODUCT(($T$3=المنصرف!$E$3:$E$717)*1,('بيان العهد والتسويات'!$C313=المنصرف!$C$3:$C$717)*1,المنصرف!$G$3:$G$717)</f>
        <v>0</v>
      </c>
      <c r="U313" s="122">
        <f>SUMPRODUCT(($T$3=المنصرف!$E$3:$E$717)*1,('بيان العهد والتسويات'!$C313=المنصرف!$C$3:$C$717)*1,المنصرف!$J$3:$J$717)</f>
        <v>0</v>
      </c>
      <c r="V313" s="124">
        <f>SUMPRODUCT(($V$3=المنصرف!$E$3:$E$717)*1,('بيان العهد والتسويات'!$C313=المنصرف!$C$3:$C$717)*1,المنصرف!$G$3:$G$717)</f>
        <v>0</v>
      </c>
      <c r="W313" s="123">
        <f>SUMPRODUCT(($V$3=المنصرف!$E$3:$E$717)*1,('بيان العهد والتسويات'!$C313=المنصرف!$C$3:$C$717)*1,المنصرف!$J$3:$J$717)</f>
        <v>0</v>
      </c>
      <c r="X313" s="121">
        <f>SUMPRODUCT(($X$3=المنصرف!$E$3:$E$717)*1,('بيان العهد والتسويات'!$C313=المنصرف!$C$3:$C$717)*1,المنصرف!$G$3:$G$717)</f>
        <v>0</v>
      </c>
      <c r="Y313" s="122">
        <f>SUMPRODUCT(($X$3=المنصرف!$E$3:$E$717)*1,('بيان العهد والتسويات'!$C313=المنصرف!$C$3:$C$717)*1,المنصرف!$J$3:$J$717)</f>
        <v>0</v>
      </c>
      <c r="Z313" s="124">
        <f>SUMPRODUCT(($Z$3=المنصرف!$E$3:$E$717)*1,('بيان العهد والتسويات'!$C313=المنصرف!$C$3:$C$717)*1,المنصرف!$G$3:$G$717)</f>
        <v>0</v>
      </c>
      <c r="AA313" s="123">
        <f>SUMPRODUCT(($Z$3=المنصرف!$E$3:$E$717)*1,('بيان العهد والتسويات'!$C313=المنصرف!$C$3:$C$717)*1,المنصرف!$J$3:$J$717)</f>
        <v>0</v>
      </c>
      <c r="AB313" s="121">
        <f>SUMPRODUCT(($AB$3=المنصرف!$E$3:$E$717)*1,('بيان العهد والتسويات'!$C313=المنصرف!$C$3:$C$717)*1,المنصرف!$G$3:$G$717)</f>
        <v>0</v>
      </c>
      <c r="AC313" s="122">
        <f>SUMPRODUCT(($AB$3=المنصرف!$E$3:$E$717)*1,('بيان العهد والتسويات'!$C313=المنصرف!$C$3:$C$717)*1,المنصرف!$J$3:$J$717)</f>
        <v>0</v>
      </c>
      <c r="AD313" s="124">
        <f>SUMPRODUCT(($AD$3=المنصرف!$E$3:$E$717)*1,('بيان العهد والتسويات'!$C313=المنصرف!$C$3:$C$717)*1,المنصرف!$G$3:$G$717)</f>
        <v>0</v>
      </c>
      <c r="AE313" s="123">
        <f>SUMPRODUCT(($AD$3=المنصرف!$E$3:$E$717)*1,('بيان العهد والتسويات'!$C313=المنصرف!$C$3:$C$717)*1,المنصرف!$J$3:$J$717)</f>
        <v>0</v>
      </c>
      <c r="AF313" s="121">
        <f>SUMPRODUCT(($AF$3=المنصرف!$E$3:$E$717)*1,('بيان العهد والتسويات'!$C313=المنصرف!$C$3:$C$717)*1,المنصرف!$G$3:$G$717)</f>
        <v>0</v>
      </c>
      <c r="AG313" s="122">
        <f>SUMPRODUCT(($AF$3=المنصرف!$E$3:$E$717)*1,('بيان العهد والتسويات'!$C313=المنصرف!$C$3:$C$717)*1,المنصرف!$J$3:$J$717)</f>
        <v>0</v>
      </c>
      <c r="AH313" s="124">
        <f>SUMPRODUCT(($AH$3=المنصرف!$E$3:$E$717)*1,('بيان العهد والتسويات'!$C313=المنصرف!$C$3:$C$717)*1,المنصرف!$G$3:$G$717)</f>
        <v>0</v>
      </c>
      <c r="AI313" s="123">
        <f>SUMPRODUCT(($AH$3=المنصرف!$E$3:$E$717)*1,('بيان العهد والتسويات'!$C313=المنصرف!$C$3:$C$717)*1,المنصرف!$J$3:$J$717)</f>
        <v>0</v>
      </c>
      <c r="AJ313" s="145">
        <f>SUMPRODUCT((AJ$3=المنصرف!$E$3:$E$717)*1,('بيان العهد والتسويات'!$C313=المنصرف!$C$3:$C$717)*1,المنصرف!$G$3:$G$717)</f>
        <v>0</v>
      </c>
      <c r="AK313" s="145">
        <f>SUMPRODUCT((AJ$3=المنصرف!$E$3:$E$717)*1,('بيان العهد والتسويات'!$C313=المنصرف!$C$3:$C$717)*1,المنصرف!$J$3:$J$717)</f>
        <v>0</v>
      </c>
      <c r="AL313" s="161">
        <f>SUMPRODUCT((AL$3=المنصرف!$E$3:$E$717)*1,('بيان العهد والتسويات'!$C313=المنصرف!$C$3:$C$717)*1,المنصرف!$G$3:$G$717)</f>
        <v>0</v>
      </c>
      <c r="AM313" s="161">
        <f>SUMPRODUCT((AL$3=المنصرف!$E$3:$E$717)*1,('بيان العهد والتسويات'!$C313=المنصرف!$C$3:$C$717)*1,المنصرف!$J$3:$J$717)</f>
        <v>0</v>
      </c>
      <c r="AN313" s="160">
        <f>SUMPRODUCT((AN$3=المنصرف!$E$3:$E$717)*1,('بيان العهد والتسويات'!$C313=المنصرف!$C$3:$C$717)*1,المنصرف!$G$3:$G$717)</f>
        <v>0</v>
      </c>
      <c r="AO313" s="160">
        <f>SUMPRODUCT((AN$3=المنصرف!$E$3:$E$717)*1,('بيان العهد والتسويات'!$C313=المنصرف!$C$3:$C$717)*1,المنصرف!$J$3:$J$717)</f>
        <v>0</v>
      </c>
      <c r="AP313" s="160">
        <f>SUMPRODUCT((AP$3=المنصرف!$E$3:$E$717)*1,('بيان العهد والتسويات'!$C313=المنصرف!$C$3:$C$717)*1,المنصرف!$G$3:$G$717)</f>
        <v>0</v>
      </c>
      <c r="AQ313" s="160">
        <f>SUMPRODUCT((AP$3=المنصرف!$E$3:$E$717)*1,('بيان العهد والتسويات'!$C313=المنصرف!$C$3:$C$717)*1,المنصرف!$J$3:$J$717)</f>
        <v>0</v>
      </c>
      <c r="AR313" s="160">
        <f>SUMPRODUCT((AR$3=المنصرف!$E$3:$E$717)*1,('بيان العهد والتسويات'!$C313=المنصرف!$C$3:$C$717)*1,المنصرف!$G$3:$G$717)</f>
        <v>0</v>
      </c>
      <c r="AS313" s="160">
        <f>SUMPRODUCT((AR$3=المنصرف!$E$3:$E$717)*1,('بيان العهد والتسويات'!$C313=المنصرف!$C$3:$C$717)*1,المنصرف!$J$3:$J$717)</f>
        <v>0</v>
      </c>
      <c r="AT313" s="160">
        <f>SUMPRODUCT((AT$3=المنصرف!$E$3:$E$717)*1,('بيان العهد والتسويات'!$C313=المنصرف!$C$3:$C$717)*1,المنصرف!$G$3:$G$717)</f>
        <v>0</v>
      </c>
      <c r="AU313" s="160">
        <f>SUMPRODUCT((AT$3=المنصرف!$E$3:$E$717)*1,('بيان العهد والتسويات'!$C313=المنصرف!$C$3:$C$717)*1,المنصرف!$J$3:$J$717)</f>
        <v>0</v>
      </c>
      <c r="AV313" s="160">
        <f>SUMPRODUCT((AV$3=المنصرف!$E$3:$E$717)*1,('بيان العهد والتسويات'!$C313=المنصرف!$C$3:$C$717)*1,المنصرف!$G$3:$G$717)</f>
        <v>0</v>
      </c>
      <c r="AW313" s="160">
        <f>SUMPRODUCT((AV$3=المنصرف!$E$3:$E$717)*1,('بيان العهد والتسويات'!$C313=المنصرف!$C$3:$C$717)*1,المنصرف!$J$3:$J$717)</f>
        <v>0</v>
      </c>
      <c r="AX313" s="160">
        <f>SUMPRODUCT((AX$3=المنصرف!$E$3:$E$717)*1,('بيان العهد والتسويات'!$C313=المنصرف!$C$3:$C$717)*1,المنصرف!$G$3:$G$717)</f>
        <v>0</v>
      </c>
      <c r="AY313" s="160">
        <f>SUMPRODUCT((AX$3=المنصرف!$E$3:$E$717)*1,('بيان العهد والتسويات'!$C313=المنصرف!$C$3:$C$717)*1,المنصرف!$J$3:$J$717)</f>
        <v>0</v>
      </c>
      <c r="AZ313" s="160">
        <f>SUMPRODUCT((AZ$3=المنصرف!$E$3:$E$717)*1,('بيان العهد والتسويات'!$C313=المنصرف!$C$3:$C$717)*1,المنصرف!$G$3:$G$717)</f>
        <v>0</v>
      </c>
      <c r="BA313" s="160">
        <f>SUMPRODUCT((AZ$3=المنصرف!$E$3:$E$717)*1,('بيان العهد والتسويات'!$C313=المنصرف!$C$3:$C$717)*1,المنصرف!$J$3:$J$717)</f>
        <v>0</v>
      </c>
      <c r="BB313" s="160">
        <f>SUMPRODUCT((BB$3=المنصرف!$E$3:$E$717)*1,('بيان العهد والتسويات'!$C313=المنصرف!$C$3:$C$717)*1,المنصرف!$G$3:$G$717)</f>
        <v>0</v>
      </c>
      <c r="BC313" s="160">
        <f>SUMPRODUCT((BB$3=المنصرف!$E$3:$E$717)*1,('بيان العهد والتسويات'!$C313=المنصرف!$C$3:$C$717)*1,المنصرف!$J$3:$J$717)</f>
        <v>0</v>
      </c>
      <c r="BD313" s="160">
        <f>SUMPRODUCT((BD$3=المنصرف!$E$3:$E$717)*1,('بيان العهد والتسويات'!$C313=المنصرف!$C$3:$C$717)*1,المنصرف!$G$3:$G$717)</f>
        <v>0</v>
      </c>
      <c r="BE313" s="160">
        <f>SUMPRODUCT((BD$3=المنصرف!$E$3:$E$717)*1,('بيان العهد والتسويات'!$C313=المنصرف!$C$3:$C$717)*1,المنصرف!$J$3:$J$717)</f>
        <v>0</v>
      </c>
      <c r="BF313" s="160">
        <f>SUMPRODUCT((BF$3=المنصرف!$E$3:$E$717)*1,('بيان العهد والتسويات'!$C313=المنصرف!$C$3:$C$717)*1,المنصرف!$G$3:$G$717)</f>
        <v>0</v>
      </c>
      <c r="BG313" s="160">
        <f>SUMPRODUCT((BF$3=المنصرف!$E$3:$E$717)*1,('بيان العهد والتسويات'!$C313=المنصرف!$C$3:$C$717)*1,المنصرف!$J$3:$J$717)</f>
        <v>0</v>
      </c>
      <c r="BH313" s="160">
        <f>SUMPRODUCT((BH$3=المنصرف!$E$3:$E$717)*1,('بيان العهد والتسويات'!$C313=المنصرف!$C$3:$C$717)*1,المنصرف!$G$3:$G$717)</f>
        <v>0</v>
      </c>
      <c r="BI313" s="160">
        <f>SUMPRODUCT((BH$3=المنصرف!$E$3:$E$717)*1,('بيان العهد والتسويات'!$C313=المنصرف!$C$3:$C$717)*1,المنصرف!$J$3:$J$717)</f>
        <v>0</v>
      </c>
      <c r="BJ313" s="160">
        <f>SUMPRODUCT((BJ$3=المنصرف!$E$3:$E$717)*1,('بيان العهد والتسويات'!$C313=المنصرف!$C$3:$C$717)*1,المنصرف!$G$3:$G$717)</f>
        <v>0</v>
      </c>
      <c r="BK313" s="160">
        <f>SUMPRODUCT((BJ$3=المنصرف!$E$3:$E$717)*1,('بيان العهد والتسويات'!$C313=المنصرف!$C$3:$C$717)*1,المنصرف!$J$3:$J$717)</f>
        <v>0</v>
      </c>
      <c r="BL313" s="160">
        <f>SUMPRODUCT((BL$3=المنصرف!$E$3:$E$717)*1,('بيان العهد والتسويات'!$C313=المنصرف!$C$3:$C$717)*1,المنصرف!$G$3:$G$717)</f>
        <v>0</v>
      </c>
      <c r="BM313" s="160">
        <f>SUMPRODUCT((BL$3=المنصرف!$E$3:$E$717)*1,('بيان العهد والتسويات'!$C313=المنصرف!$C$3:$C$717)*1,المنصرف!$J$3:$J$717)</f>
        <v>0</v>
      </c>
      <c r="BN313" s="160">
        <f>SUMPRODUCT((BN$3=المنصرف!$E$3:$E$717)*1,('بيان العهد والتسويات'!$C313=المنصرف!$C$3:$C$717)*1,المنصرف!$G$3:$G$717)</f>
        <v>0</v>
      </c>
      <c r="BO313" s="160">
        <f>SUMPRODUCT((BN$3=المنصرف!$E$3:$E$717)*1,('بيان العهد والتسويات'!$C313=المنصرف!$C$3:$C$717)*1,المنصرف!$J$3:$J$717)</f>
        <v>0</v>
      </c>
      <c r="BP313" s="160">
        <f>SUMPRODUCT((BP$3=المنصرف!$E$3:$E$717)*1,('بيان العهد والتسويات'!$C313=المنصرف!$C$3:$C$717)*1,المنصرف!$G$3:$G$717)</f>
        <v>0</v>
      </c>
      <c r="BQ313" s="160">
        <f>SUMPRODUCT((BP$3=المنصرف!$E$3:$E$717)*1,('بيان العهد والتسويات'!$C313=المنصرف!$C$3:$C$717)*1,المنصرف!$J$3:$J$717)</f>
        <v>0</v>
      </c>
      <c r="BR313" s="160">
        <f>SUMPRODUCT((BR$3=المنصرف!$E$3:$E$717)*1,('بيان العهد والتسويات'!$C313=المنصرف!$C$3:$C$717)*1,المنصرف!$G$3:$G$717)</f>
        <v>0</v>
      </c>
      <c r="BS313" s="160">
        <f>SUMPRODUCT((BR$3=المنصرف!$E$3:$E$717)*1,('بيان العهد والتسويات'!$C313=المنصرف!$C$3:$C$717)*1,المنصرف!$J$3:$J$717)</f>
        <v>0</v>
      </c>
      <c r="BT313" s="160">
        <f>SUMPRODUCT((BT$3=المنصرف!$E$3:$E$717)*1,('بيان العهد والتسويات'!$C313=المنصرف!$C$3:$C$717)*1,المنصرف!$G$3:$G$717)</f>
        <v>0</v>
      </c>
      <c r="BU313" s="160">
        <f>SUMPRODUCT((BT$3=المنصرف!$E$3:$E$717)*1,('بيان العهد والتسويات'!$C313=المنصرف!$C$3:$C$717)*1,المنصرف!$J$3:$J$717)</f>
        <v>0</v>
      </c>
      <c r="BV313" s="160">
        <f>SUMPRODUCT((BV$3=المنصرف!$E$3:$E$717)*1,('بيان العهد والتسويات'!$C313=المنصرف!$C$3:$C$717)*1,المنصرف!$G$3:$G$717)</f>
        <v>0</v>
      </c>
      <c r="BW313" s="160">
        <f>SUMPRODUCT((BV$3=المنصرف!$E$3:$E$717)*1,('بيان العهد والتسويات'!$C313=المنصرف!$C$3:$C$717)*1,المنصرف!$J$3:$J$717)</f>
        <v>0</v>
      </c>
      <c r="BX313" s="160">
        <f>SUMPRODUCT((BX$3=المنصرف!$E$3:$E$717)*1,('بيان العهد والتسويات'!$C313=المنصرف!$C$3:$C$717)*1,المنصرف!$G$3:$G$717)</f>
        <v>0</v>
      </c>
      <c r="BY313" s="160">
        <f>SUMPRODUCT((BX$3=المنصرف!$E$3:$E$717)*1,('بيان العهد والتسويات'!$C313=المنصرف!$C$3:$C$717)*1,المنصرف!$J$3:$J$717)</f>
        <v>0</v>
      </c>
      <c r="BZ313" s="160">
        <f>SUMPRODUCT((BZ$3=المنصرف!$E$3:$E$717)*1,('بيان العهد والتسويات'!$C313=المنصرف!$C$3:$C$717)*1,المنصرف!$G$3:$G$717)</f>
        <v>0</v>
      </c>
      <c r="CA313" s="160">
        <f>SUMPRODUCT((BZ$3=المنصرف!$E$3:$E$717)*1,('بيان العهد والتسويات'!$C313=المنصرف!$C$3:$C$717)*1,المنصرف!$J$3:$J$717)</f>
        <v>0</v>
      </c>
      <c r="CB313" s="160">
        <f>SUMPRODUCT((CB$3=المنصرف!$E$3:$E$717)*1,('بيان العهد والتسويات'!$C313=المنصرف!$C$3:$C$717)*1,المنصرف!$G$3:$G$717)</f>
        <v>0</v>
      </c>
      <c r="CC313" s="160">
        <f>SUMPRODUCT((CB$3=المنصرف!$E$3:$E$717)*1,('بيان العهد والتسويات'!$C313=المنصرف!$C$3:$C$717)*1,المنصرف!$J$3:$J$717)</f>
        <v>0</v>
      </c>
      <c r="CD313" s="160">
        <f>SUMPRODUCT((CD$3=المنصرف!$E$3:$E$717)*1,('بيان العهد والتسويات'!$C313=المنصرف!$C$3:$C$717)*1,المنصرف!$G$3:$G$717)</f>
        <v>0</v>
      </c>
      <c r="CE313" s="160">
        <f>SUMPRODUCT((CD$3=المنصرف!$E$3:$E$717)*1,('بيان العهد والتسويات'!$C313=المنصرف!$C$3:$C$717)*1,المنصرف!$J$3:$J$717)</f>
        <v>0</v>
      </c>
      <c r="CF313" s="160">
        <f>SUMPRODUCT((CF$3=المنصرف!$E$3:$E$717)*1,('بيان العهد والتسويات'!$C313=المنصرف!$C$3:$C$717)*1,المنصرف!$G$3:$G$717)</f>
        <v>0</v>
      </c>
      <c r="CG313" s="160">
        <f>SUMPRODUCT((CF$3=المنصرف!$E$3:$E$717)*1,('بيان العهد والتسويات'!$C313=المنصرف!$C$3:$C$717)*1,المنصرف!$J$3:$J$717)</f>
        <v>0</v>
      </c>
      <c r="CH313" s="160">
        <f>SUMPRODUCT((CH$3=المنصرف!$E$3:$E$717)*1,('بيان العهد والتسويات'!$C313=المنصرف!$C$3:$C$717)*1,المنصرف!$G$3:$G$717)</f>
        <v>0</v>
      </c>
      <c r="CI313" s="160">
        <f>SUMPRODUCT((CH$3=المنصرف!$E$3:$E$717)*1,('بيان العهد والتسويات'!$C313=المنصرف!$C$3:$C$717)*1,المنصرف!$J$3:$J$717)</f>
        <v>0</v>
      </c>
      <c r="CJ313" s="160">
        <f>SUMPRODUCT((CJ$3=المنصرف!$E$3:$E$717)*1,('بيان العهد والتسويات'!$C313=المنصرف!$C$3:$C$717)*1,المنصرف!$G$3:$G$717)</f>
        <v>0</v>
      </c>
      <c r="CK313" s="160">
        <f>SUMPRODUCT((CJ$3=المنصرف!$E$3:$E$717)*1,('بيان العهد والتسويات'!$C313=المنصرف!$C$3:$C$717)*1,المنصرف!$J$3:$J$717)</f>
        <v>0</v>
      </c>
      <c r="CL313" s="160">
        <f>SUMPRODUCT((CL$3=المنصرف!$E$3:$E$717)*1,('بيان العهد والتسويات'!$C313=المنصرف!$C$3:$C$717)*1,المنصرف!$G$3:$G$717)</f>
        <v>0</v>
      </c>
      <c r="CM313" s="160">
        <f>SUMPRODUCT((CL$3=المنصرف!$E$3:$E$717)*1,('بيان العهد والتسويات'!$C313=المنصرف!$C$3:$C$717)*1,المنصرف!$J$3:$J$717)</f>
        <v>0</v>
      </c>
      <c r="CN313" s="160">
        <f>SUMPRODUCT((CN$3=المنصرف!$E$3:$E$717)*1,('بيان العهد والتسويات'!$C313=المنصرف!$C$3:$C$717)*1,المنصرف!$G$3:$G$717)</f>
        <v>0</v>
      </c>
      <c r="CO313" s="160">
        <f>SUMPRODUCT((CN$3=المنصرف!$E$3:$E$717)*1,('بيان العهد والتسويات'!$C313=المنصرف!$C$3:$C$717)*1,المنصرف!$J$3:$J$717)</f>
        <v>0</v>
      </c>
      <c r="CP313" s="160">
        <f>SUMPRODUCT((CP$3=المنصرف!$E$3:$E$717)*1,('بيان العهد والتسويات'!$C313=المنصرف!$C$3:$C$717)*1,المنصرف!$G$3:$G$717)</f>
        <v>0</v>
      </c>
      <c r="CQ313" s="160">
        <f>SUMPRODUCT((CP$3=المنصرف!$E$3:$E$717)*1,('بيان العهد والتسويات'!$C313=المنصرف!$C$3:$C$717)*1,المنصرف!$J$3:$J$717)</f>
        <v>0</v>
      </c>
      <c r="CR313" s="160">
        <f>SUMPRODUCT((CR$3=المنصرف!$E$3:$E$717)*1,('بيان العهد والتسويات'!$C313=المنصرف!$C$3:$C$717)*1,المنصرف!$G$3:$G$717)</f>
        <v>0</v>
      </c>
      <c r="CS313" s="160">
        <f>SUMPRODUCT((CR$3=المنصرف!$E$3:$E$717)*1,('بيان العهد والتسويات'!$C313=المنصرف!$C$3:$C$717)*1,المنصرف!$J$3:$J$717)</f>
        <v>0</v>
      </c>
      <c r="CT313" s="160">
        <f>SUMPRODUCT((CT$3=المنصرف!$E$3:$E$717)*1,('بيان العهد والتسويات'!$C313=المنصرف!$C$3:$C$717)*1,المنصرف!$G$3:$G$717)</f>
        <v>0</v>
      </c>
      <c r="CU313" s="160">
        <f>SUMPRODUCT((CT$3=المنصرف!$E$3:$E$717)*1,('بيان العهد والتسويات'!$C313=المنصرف!$C$3:$C$717)*1,المنصرف!$J$3:$J$717)</f>
        <v>0</v>
      </c>
      <c r="CV313" s="160">
        <f>SUMPRODUCT((CV$3=المنصرف!$E$3:$E$717)*1,('بيان العهد والتسويات'!$C313=المنصرف!$C$3:$C$717)*1,المنصرف!$G$3:$G$717)</f>
        <v>0</v>
      </c>
      <c r="CW313" s="160">
        <f>SUMPRODUCT((CV$3=المنصرف!$E$3:$E$717)*1,('بيان العهد والتسويات'!$C313=المنصرف!$C$3:$C$717)*1,المنصرف!$J$3:$J$717)</f>
        <v>0</v>
      </c>
      <c r="CX313" s="160">
        <f>SUMPRODUCT((CX$3=المنصرف!$E$3:$E$717)*1,('بيان العهد والتسويات'!$C313=المنصرف!$C$3:$C$717)*1,المنصرف!$G$3:$G$717)</f>
        <v>0</v>
      </c>
      <c r="CY313" s="160">
        <f>SUMPRODUCT((CX$3=المنصرف!$E$3:$E$717)*1,('بيان العهد والتسويات'!$C313=المنصرف!$C$3:$C$717)*1,المنصرف!$J$3:$J$717)</f>
        <v>0</v>
      </c>
      <c r="CZ313" s="160">
        <f>SUMPRODUCT((CZ$3=المنصرف!$E$3:$E$717)*1,('بيان العهد والتسويات'!$C313=المنصرف!$C$3:$C$717)*1,المنصرف!$G$3:$G$717)</f>
        <v>0</v>
      </c>
      <c r="DA313" s="160">
        <f>SUMPRODUCT((CZ$3=المنصرف!$E$3:$E$717)*1,('بيان العهد والتسويات'!$C313=المنصرف!$C$3:$C$717)*1,المنصرف!$J$3:$J$717)</f>
        <v>0</v>
      </c>
    </row>
    <row r="314" spans="3:105" ht="20.25" x14ac:dyDescent="0.15">
      <c r="C314" s="134">
        <v>46146</v>
      </c>
      <c r="D314" s="121">
        <f>SUMPRODUCT(($D$3=المنصرف!$E$3:$E$717)*1,('بيان العهد والتسويات'!$C314=المنصرف!$C$3:$C$717)*1,المنصرف!$G$3:$G$717)</f>
        <v>0</v>
      </c>
      <c r="E314" s="122">
        <f>SUMPRODUCT(($D$3=المنصرف!$E$3:$E$717)*1,('بيان العهد والتسويات'!$C314=المنصرف!$C$3:$C$717)*1,المنصرف!$J$3:$J$717)</f>
        <v>0</v>
      </c>
      <c r="F314" s="124">
        <f>SUMPRODUCT(($F$3=المنصرف!$E$3:$E$717)*1,('بيان العهد والتسويات'!$C314=المنصرف!$C$3:$C$717)*1,المنصرف!$G$3:$G$717)</f>
        <v>0</v>
      </c>
      <c r="G314" s="123">
        <f>SUMPRODUCT(($F$3=المنصرف!$E$3:$E$717)*1,('بيان العهد والتسويات'!$C314=المنصرف!$C$3:$C$717)*1,المنصرف!$J$3:$J$717)</f>
        <v>0</v>
      </c>
      <c r="H314" s="121">
        <f>SUMPRODUCT(($H$3=المنصرف!$E$3:$E$717)*1,('بيان العهد والتسويات'!$C314=المنصرف!$C$3:$C$717)*1,المنصرف!$G$3:$G$717)</f>
        <v>0</v>
      </c>
      <c r="I314" s="122">
        <f>SUMPRODUCT(($H$3=المنصرف!$E$3:$E$717)*1,('بيان العهد والتسويات'!$C314=المنصرف!$C$3:$C$717)*1,المنصرف!$J$3:$J$717)</f>
        <v>0</v>
      </c>
      <c r="J314" s="124">
        <f>SUMPRODUCT(($J$3=المنصرف!$E$3:$E$717)*1,('بيان العهد والتسويات'!$C314=المنصرف!$C$3:$C$717)*1,المنصرف!$G$3:$G$717)</f>
        <v>0</v>
      </c>
      <c r="K314" s="123">
        <f>SUMPRODUCT(($J$3=المنصرف!$E$3:$E$717)*1,('بيان العهد والتسويات'!$C314=المنصرف!$C$3:$C$717)*1,المنصرف!$J$3:$J$717)</f>
        <v>0</v>
      </c>
      <c r="L314" s="121">
        <f>SUMPRODUCT(($L$3=المنصرف!$E$3:$E$717)*1,('بيان العهد والتسويات'!$C314=المنصرف!$C$3:$C$717)*1,المنصرف!$G$3:$G$717)</f>
        <v>0</v>
      </c>
      <c r="M314" s="122">
        <f>SUMPRODUCT(($L$3=المنصرف!$E$3:$E$717)*1,('بيان العهد والتسويات'!$C314=المنصرف!$C$3:$C$717)*1,المنصرف!$J$3:$J$717)</f>
        <v>0</v>
      </c>
      <c r="N314" s="124">
        <f>SUMPRODUCT(($N$3=المنصرف!$E$3:$E$717)*1,('بيان العهد والتسويات'!$C314=المنصرف!$C$3:$C$717)*1,المنصرف!$G$3:$G$717)</f>
        <v>0</v>
      </c>
      <c r="O314" s="123">
        <f>SUMPRODUCT(($N$3=المنصرف!$E$3:$E$717)*1,('بيان العهد والتسويات'!$C314=المنصرف!$C$3:$C$717)*1,المنصرف!$J$3:$J$717)</f>
        <v>0</v>
      </c>
      <c r="P314" s="121">
        <f>SUMPRODUCT(($P$3=المنصرف!$E$3:$E$717)*1,('بيان العهد والتسويات'!$C314=المنصرف!$C$3:$C$717)*1,المنصرف!$G$3:$G$717)</f>
        <v>0</v>
      </c>
      <c r="Q314" s="122">
        <f>SUMPRODUCT(($P$3=المنصرف!$E$3:$E$717)*1,('بيان العهد والتسويات'!$C314=المنصرف!$C$3:$C$717)*1,المنصرف!$J$3:$J$717)</f>
        <v>0</v>
      </c>
      <c r="R314" s="124">
        <f>SUMPRODUCT(($R$3=المنصرف!$E$3:$E$717)*1,('بيان العهد والتسويات'!$C314=المنصرف!$C$3:$C$717)*1,المنصرف!$G$3:$G$717)</f>
        <v>0</v>
      </c>
      <c r="S314" s="123">
        <f>SUMPRODUCT(($R$3=المنصرف!$E$3:$E$717)*1,('بيان العهد والتسويات'!$C314=المنصرف!$C$3:$C$717)*1,المنصرف!$J$3:$J$717)</f>
        <v>0</v>
      </c>
      <c r="T314" s="121">
        <f>SUMPRODUCT(($T$3=المنصرف!$E$3:$E$717)*1,('بيان العهد والتسويات'!$C314=المنصرف!$C$3:$C$717)*1,المنصرف!$G$3:$G$717)</f>
        <v>0</v>
      </c>
      <c r="U314" s="122">
        <f>SUMPRODUCT(($T$3=المنصرف!$E$3:$E$717)*1,('بيان العهد والتسويات'!$C314=المنصرف!$C$3:$C$717)*1,المنصرف!$J$3:$J$717)</f>
        <v>0</v>
      </c>
      <c r="V314" s="124">
        <f>SUMPRODUCT(($V$3=المنصرف!$E$3:$E$717)*1,('بيان العهد والتسويات'!$C314=المنصرف!$C$3:$C$717)*1,المنصرف!$G$3:$G$717)</f>
        <v>0</v>
      </c>
      <c r="W314" s="123">
        <f>SUMPRODUCT(($V$3=المنصرف!$E$3:$E$717)*1,('بيان العهد والتسويات'!$C314=المنصرف!$C$3:$C$717)*1,المنصرف!$J$3:$J$717)</f>
        <v>0</v>
      </c>
      <c r="X314" s="121">
        <f>SUMPRODUCT(($X$3=المنصرف!$E$3:$E$717)*1,('بيان العهد والتسويات'!$C314=المنصرف!$C$3:$C$717)*1,المنصرف!$G$3:$G$717)</f>
        <v>0</v>
      </c>
      <c r="Y314" s="122">
        <f>SUMPRODUCT(($X$3=المنصرف!$E$3:$E$717)*1,('بيان العهد والتسويات'!$C314=المنصرف!$C$3:$C$717)*1,المنصرف!$J$3:$J$717)</f>
        <v>0</v>
      </c>
      <c r="Z314" s="124">
        <f>SUMPRODUCT(($Z$3=المنصرف!$E$3:$E$717)*1,('بيان العهد والتسويات'!$C314=المنصرف!$C$3:$C$717)*1,المنصرف!$G$3:$G$717)</f>
        <v>0</v>
      </c>
      <c r="AA314" s="123">
        <f>SUMPRODUCT(($Z$3=المنصرف!$E$3:$E$717)*1,('بيان العهد والتسويات'!$C314=المنصرف!$C$3:$C$717)*1,المنصرف!$J$3:$J$717)</f>
        <v>0</v>
      </c>
      <c r="AB314" s="121">
        <f>SUMPRODUCT(($AB$3=المنصرف!$E$3:$E$717)*1,('بيان العهد والتسويات'!$C314=المنصرف!$C$3:$C$717)*1,المنصرف!$G$3:$G$717)</f>
        <v>0</v>
      </c>
      <c r="AC314" s="122">
        <f>SUMPRODUCT(($AB$3=المنصرف!$E$3:$E$717)*1,('بيان العهد والتسويات'!$C314=المنصرف!$C$3:$C$717)*1,المنصرف!$J$3:$J$717)</f>
        <v>0</v>
      </c>
      <c r="AD314" s="124">
        <f>SUMPRODUCT(($AD$3=المنصرف!$E$3:$E$717)*1,('بيان العهد والتسويات'!$C314=المنصرف!$C$3:$C$717)*1,المنصرف!$G$3:$G$717)</f>
        <v>0</v>
      </c>
      <c r="AE314" s="123">
        <f>SUMPRODUCT(($AD$3=المنصرف!$E$3:$E$717)*1,('بيان العهد والتسويات'!$C314=المنصرف!$C$3:$C$717)*1,المنصرف!$J$3:$J$717)</f>
        <v>0</v>
      </c>
      <c r="AF314" s="121">
        <f>SUMPRODUCT(($AF$3=المنصرف!$E$3:$E$717)*1,('بيان العهد والتسويات'!$C314=المنصرف!$C$3:$C$717)*1,المنصرف!$G$3:$G$717)</f>
        <v>0</v>
      </c>
      <c r="AG314" s="122">
        <f>SUMPRODUCT(($AF$3=المنصرف!$E$3:$E$717)*1,('بيان العهد والتسويات'!$C314=المنصرف!$C$3:$C$717)*1,المنصرف!$J$3:$J$717)</f>
        <v>0</v>
      </c>
      <c r="AH314" s="124">
        <f>SUMPRODUCT(($AH$3=المنصرف!$E$3:$E$717)*1,('بيان العهد والتسويات'!$C314=المنصرف!$C$3:$C$717)*1,المنصرف!$G$3:$G$717)</f>
        <v>0</v>
      </c>
      <c r="AI314" s="123">
        <f>SUMPRODUCT(($AH$3=المنصرف!$E$3:$E$717)*1,('بيان العهد والتسويات'!$C314=المنصرف!$C$3:$C$717)*1,المنصرف!$J$3:$J$717)</f>
        <v>0</v>
      </c>
      <c r="AJ314" s="145">
        <f>SUMPRODUCT((AJ$3=المنصرف!$E$3:$E$717)*1,('بيان العهد والتسويات'!$C314=المنصرف!$C$3:$C$717)*1,المنصرف!$G$3:$G$717)</f>
        <v>0</v>
      </c>
      <c r="AK314" s="145">
        <f>SUMPRODUCT((AJ$3=المنصرف!$E$3:$E$717)*1,('بيان العهد والتسويات'!$C314=المنصرف!$C$3:$C$717)*1,المنصرف!$J$3:$J$717)</f>
        <v>0</v>
      </c>
      <c r="AL314" s="161">
        <f>SUMPRODUCT((AL$3=المنصرف!$E$3:$E$717)*1,('بيان العهد والتسويات'!$C314=المنصرف!$C$3:$C$717)*1,المنصرف!$G$3:$G$717)</f>
        <v>0</v>
      </c>
      <c r="AM314" s="161">
        <f>SUMPRODUCT((AL$3=المنصرف!$E$3:$E$717)*1,('بيان العهد والتسويات'!$C314=المنصرف!$C$3:$C$717)*1,المنصرف!$J$3:$J$717)</f>
        <v>0</v>
      </c>
      <c r="AN314" s="160">
        <f>SUMPRODUCT((AN$3=المنصرف!$E$3:$E$717)*1,('بيان العهد والتسويات'!$C314=المنصرف!$C$3:$C$717)*1,المنصرف!$G$3:$G$717)</f>
        <v>0</v>
      </c>
      <c r="AO314" s="160">
        <f>SUMPRODUCT((AN$3=المنصرف!$E$3:$E$717)*1,('بيان العهد والتسويات'!$C314=المنصرف!$C$3:$C$717)*1,المنصرف!$J$3:$J$717)</f>
        <v>0</v>
      </c>
      <c r="AP314" s="160">
        <f>SUMPRODUCT((AP$3=المنصرف!$E$3:$E$717)*1,('بيان العهد والتسويات'!$C314=المنصرف!$C$3:$C$717)*1,المنصرف!$G$3:$G$717)</f>
        <v>0</v>
      </c>
      <c r="AQ314" s="160">
        <f>SUMPRODUCT((AP$3=المنصرف!$E$3:$E$717)*1,('بيان العهد والتسويات'!$C314=المنصرف!$C$3:$C$717)*1,المنصرف!$J$3:$J$717)</f>
        <v>0</v>
      </c>
      <c r="AR314" s="160">
        <f>SUMPRODUCT((AR$3=المنصرف!$E$3:$E$717)*1,('بيان العهد والتسويات'!$C314=المنصرف!$C$3:$C$717)*1,المنصرف!$G$3:$G$717)</f>
        <v>0</v>
      </c>
      <c r="AS314" s="160">
        <f>SUMPRODUCT((AR$3=المنصرف!$E$3:$E$717)*1,('بيان العهد والتسويات'!$C314=المنصرف!$C$3:$C$717)*1,المنصرف!$J$3:$J$717)</f>
        <v>0</v>
      </c>
      <c r="AT314" s="160">
        <f>SUMPRODUCT((AT$3=المنصرف!$E$3:$E$717)*1,('بيان العهد والتسويات'!$C314=المنصرف!$C$3:$C$717)*1,المنصرف!$G$3:$G$717)</f>
        <v>0</v>
      </c>
      <c r="AU314" s="160">
        <f>SUMPRODUCT((AT$3=المنصرف!$E$3:$E$717)*1,('بيان العهد والتسويات'!$C314=المنصرف!$C$3:$C$717)*1,المنصرف!$J$3:$J$717)</f>
        <v>0</v>
      </c>
      <c r="AV314" s="160">
        <f>SUMPRODUCT((AV$3=المنصرف!$E$3:$E$717)*1,('بيان العهد والتسويات'!$C314=المنصرف!$C$3:$C$717)*1,المنصرف!$G$3:$G$717)</f>
        <v>0</v>
      </c>
      <c r="AW314" s="160">
        <f>SUMPRODUCT((AV$3=المنصرف!$E$3:$E$717)*1,('بيان العهد والتسويات'!$C314=المنصرف!$C$3:$C$717)*1,المنصرف!$J$3:$J$717)</f>
        <v>0</v>
      </c>
      <c r="AX314" s="160">
        <f>SUMPRODUCT((AX$3=المنصرف!$E$3:$E$717)*1,('بيان العهد والتسويات'!$C314=المنصرف!$C$3:$C$717)*1,المنصرف!$G$3:$G$717)</f>
        <v>0</v>
      </c>
      <c r="AY314" s="160">
        <f>SUMPRODUCT((AX$3=المنصرف!$E$3:$E$717)*1,('بيان العهد والتسويات'!$C314=المنصرف!$C$3:$C$717)*1,المنصرف!$J$3:$J$717)</f>
        <v>0</v>
      </c>
      <c r="AZ314" s="160">
        <f>SUMPRODUCT((AZ$3=المنصرف!$E$3:$E$717)*1,('بيان العهد والتسويات'!$C314=المنصرف!$C$3:$C$717)*1,المنصرف!$G$3:$G$717)</f>
        <v>0</v>
      </c>
      <c r="BA314" s="160">
        <f>SUMPRODUCT((AZ$3=المنصرف!$E$3:$E$717)*1,('بيان العهد والتسويات'!$C314=المنصرف!$C$3:$C$717)*1,المنصرف!$J$3:$J$717)</f>
        <v>0</v>
      </c>
      <c r="BB314" s="160">
        <f>SUMPRODUCT((BB$3=المنصرف!$E$3:$E$717)*1,('بيان العهد والتسويات'!$C314=المنصرف!$C$3:$C$717)*1,المنصرف!$G$3:$G$717)</f>
        <v>0</v>
      </c>
      <c r="BC314" s="160">
        <f>SUMPRODUCT((BB$3=المنصرف!$E$3:$E$717)*1,('بيان العهد والتسويات'!$C314=المنصرف!$C$3:$C$717)*1,المنصرف!$J$3:$J$717)</f>
        <v>0</v>
      </c>
      <c r="BD314" s="160">
        <f>SUMPRODUCT((BD$3=المنصرف!$E$3:$E$717)*1,('بيان العهد والتسويات'!$C314=المنصرف!$C$3:$C$717)*1,المنصرف!$G$3:$G$717)</f>
        <v>0</v>
      </c>
      <c r="BE314" s="160">
        <f>SUMPRODUCT((BD$3=المنصرف!$E$3:$E$717)*1,('بيان العهد والتسويات'!$C314=المنصرف!$C$3:$C$717)*1,المنصرف!$J$3:$J$717)</f>
        <v>0</v>
      </c>
      <c r="BF314" s="160">
        <f>SUMPRODUCT((BF$3=المنصرف!$E$3:$E$717)*1,('بيان العهد والتسويات'!$C314=المنصرف!$C$3:$C$717)*1,المنصرف!$G$3:$G$717)</f>
        <v>0</v>
      </c>
      <c r="BG314" s="160">
        <f>SUMPRODUCT((BF$3=المنصرف!$E$3:$E$717)*1,('بيان العهد والتسويات'!$C314=المنصرف!$C$3:$C$717)*1,المنصرف!$J$3:$J$717)</f>
        <v>0</v>
      </c>
      <c r="BH314" s="160">
        <f>SUMPRODUCT((BH$3=المنصرف!$E$3:$E$717)*1,('بيان العهد والتسويات'!$C314=المنصرف!$C$3:$C$717)*1,المنصرف!$G$3:$G$717)</f>
        <v>0</v>
      </c>
      <c r="BI314" s="160">
        <f>SUMPRODUCT((BH$3=المنصرف!$E$3:$E$717)*1,('بيان العهد والتسويات'!$C314=المنصرف!$C$3:$C$717)*1,المنصرف!$J$3:$J$717)</f>
        <v>0</v>
      </c>
      <c r="BJ314" s="160">
        <f>SUMPRODUCT((BJ$3=المنصرف!$E$3:$E$717)*1,('بيان العهد والتسويات'!$C314=المنصرف!$C$3:$C$717)*1,المنصرف!$G$3:$G$717)</f>
        <v>0</v>
      </c>
      <c r="BK314" s="160">
        <f>SUMPRODUCT((BJ$3=المنصرف!$E$3:$E$717)*1,('بيان العهد والتسويات'!$C314=المنصرف!$C$3:$C$717)*1,المنصرف!$J$3:$J$717)</f>
        <v>0</v>
      </c>
      <c r="BL314" s="160">
        <f>SUMPRODUCT((BL$3=المنصرف!$E$3:$E$717)*1,('بيان العهد والتسويات'!$C314=المنصرف!$C$3:$C$717)*1,المنصرف!$G$3:$G$717)</f>
        <v>0</v>
      </c>
      <c r="BM314" s="160">
        <f>SUMPRODUCT((BL$3=المنصرف!$E$3:$E$717)*1,('بيان العهد والتسويات'!$C314=المنصرف!$C$3:$C$717)*1,المنصرف!$J$3:$J$717)</f>
        <v>0</v>
      </c>
      <c r="BN314" s="160">
        <f>SUMPRODUCT((BN$3=المنصرف!$E$3:$E$717)*1,('بيان العهد والتسويات'!$C314=المنصرف!$C$3:$C$717)*1,المنصرف!$G$3:$G$717)</f>
        <v>0</v>
      </c>
      <c r="BO314" s="160">
        <f>SUMPRODUCT((BN$3=المنصرف!$E$3:$E$717)*1,('بيان العهد والتسويات'!$C314=المنصرف!$C$3:$C$717)*1,المنصرف!$J$3:$J$717)</f>
        <v>0</v>
      </c>
      <c r="BP314" s="160">
        <f>SUMPRODUCT((BP$3=المنصرف!$E$3:$E$717)*1,('بيان العهد والتسويات'!$C314=المنصرف!$C$3:$C$717)*1,المنصرف!$G$3:$G$717)</f>
        <v>0</v>
      </c>
      <c r="BQ314" s="160">
        <f>SUMPRODUCT((BP$3=المنصرف!$E$3:$E$717)*1,('بيان العهد والتسويات'!$C314=المنصرف!$C$3:$C$717)*1,المنصرف!$J$3:$J$717)</f>
        <v>0</v>
      </c>
      <c r="BR314" s="160">
        <f>SUMPRODUCT((BR$3=المنصرف!$E$3:$E$717)*1,('بيان العهد والتسويات'!$C314=المنصرف!$C$3:$C$717)*1,المنصرف!$G$3:$G$717)</f>
        <v>0</v>
      </c>
      <c r="BS314" s="160">
        <f>SUMPRODUCT((BR$3=المنصرف!$E$3:$E$717)*1,('بيان العهد والتسويات'!$C314=المنصرف!$C$3:$C$717)*1,المنصرف!$J$3:$J$717)</f>
        <v>0</v>
      </c>
      <c r="BT314" s="160">
        <f>SUMPRODUCT((BT$3=المنصرف!$E$3:$E$717)*1,('بيان العهد والتسويات'!$C314=المنصرف!$C$3:$C$717)*1,المنصرف!$G$3:$G$717)</f>
        <v>0</v>
      </c>
      <c r="BU314" s="160">
        <f>SUMPRODUCT((BT$3=المنصرف!$E$3:$E$717)*1,('بيان العهد والتسويات'!$C314=المنصرف!$C$3:$C$717)*1,المنصرف!$J$3:$J$717)</f>
        <v>0</v>
      </c>
      <c r="BV314" s="160">
        <f>SUMPRODUCT((BV$3=المنصرف!$E$3:$E$717)*1,('بيان العهد والتسويات'!$C314=المنصرف!$C$3:$C$717)*1,المنصرف!$G$3:$G$717)</f>
        <v>0</v>
      </c>
      <c r="BW314" s="160">
        <f>SUMPRODUCT((BV$3=المنصرف!$E$3:$E$717)*1,('بيان العهد والتسويات'!$C314=المنصرف!$C$3:$C$717)*1,المنصرف!$J$3:$J$717)</f>
        <v>0</v>
      </c>
      <c r="BX314" s="160">
        <f>SUMPRODUCT((BX$3=المنصرف!$E$3:$E$717)*1,('بيان العهد والتسويات'!$C314=المنصرف!$C$3:$C$717)*1,المنصرف!$G$3:$G$717)</f>
        <v>0</v>
      </c>
      <c r="BY314" s="160">
        <f>SUMPRODUCT((BX$3=المنصرف!$E$3:$E$717)*1,('بيان العهد والتسويات'!$C314=المنصرف!$C$3:$C$717)*1,المنصرف!$J$3:$J$717)</f>
        <v>0</v>
      </c>
      <c r="BZ314" s="160">
        <f>SUMPRODUCT((BZ$3=المنصرف!$E$3:$E$717)*1,('بيان العهد والتسويات'!$C314=المنصرف!$C$3:$C$717)*1,المنصرف!$G$3:$G$717)</f>
        <v>0</v>
      </c>
      <c r="CA314" s="160">
        <f>SUMPRODUCT((BZ$3=المنصرف!$E$3:$E$717)*1,('بيان العهد والتسويات'!$C314=المنصرف!$C$3:$C$717)*1,المنصرف!$J$3:$J$717)</f>
        <v>0</v>
      </c>
      <c r="CB314" s="160">
        <f>SUMPRODUCT((CB$3=المنصرف!$E$3:$E$717)*1,('بيان العهد والتسويات'!$C314=المنصرف!$C$3:$C$717)*1,المنصرف!$G$3:$G$717)</f>
        <v>0</v>
      </c>
      <c r="CC314" s="160">
        <f>SUMPRODUCT((CB$3=المنصرف!$E$3:$E$717)*1,('بيان العهد والتسويات'!$C314=المنصرف!$C$3:$C$717)*1,المنصرف!$J$3:$J$717)</f>
        <v>0</v>
      </c>
      <c r="CD314" s="160">
        <f>SUMPRODUCT((CD$3=المنصرف!$E$3:$E$717)*1,('بيان العهد والتسويات'!$C314=المنصرف!$C$3:$C$717)*1,المنصرف!$G$3:$G$717)</f>
        <v>0</v>
      </c>
      <c r="CE314" s="160">
        <f>SUMPRODUCT((CD$3=المنصرف!$E$3:$E$717)*1,('بيان العهد والتسويات'!$C314=المنصرف!$C$3:$C$717)*1,المنصرف!$J$3:$J$717)</f>
        <v>0</v>
      </c>
      <c r="CF314" s="160">
        <f>SUMPRODUCT((CF$3=المنصرف!$E$3:$E$717)*1,('بيان العهد والتسويات'!$C314=المنصرف!$C$3:$C$717)*1,المنصرف!$G$3:$G$717)</f>
        <v>0</v>
      </c>
      <c r="CG314" s="160">
        <f>SUMPRODUCT((CF$3=المنصرف!$E$3:$E$717)*1,('بيان العهد والتسويات'!$C314=المنصرف!$C$3:$C$717)*1,المنصرف!$J$3:$J$717)</f>
        <v>0</v>
      </c>
      <c r="CH314" s="160">
        <f>SUMPRODUCT((CH$3=المنصرف!$E$3:$E$717)*1,('بيان العهد والتسويات'!$C314=المنصرف!$C$3:$C$717)*1,المنصرف!$G$3:$G$717)</f>
        <v>0</v>
      </c>
      <c r="CI314" s="160">
        <f>SUMPRODUCT((CH$3=المنصرف!$E$3:$E$717)*1,('بيان العهد والتسويات'!$C314=المنصرف!$C$3:$C$717)*1,المنصرف!$J$3:$J$717)</f>
        <v>0</v>
      </c>
      <c r="CJ314" s="160">
        <f>SUMPRODUCT((CJ$3=المنصرف!$E$3:$E$717)*1,('بيان العهد والتسويات'!$C314=المنصرف!$C$3:$C$717)*1,المنصرف!$G$3:$G$717)</f>
        <v>0</v>
      </c>
      <c r="CK314" s="160">
        <f>SUMPRODUCT((CJ$3=المنصرف!$E$3:$E$717)*1,('بيان العهد والتسويات'!$C314=المنصرف!$C$3:$C$717)*1,المنصرف!$J$3:$J$717)</f>
        <v>0</v>
      </c>
      <c r="CL314" s="160">
        <f>SUMPRODUCT((CL$3=المنصرف!$E$3:$E$717)*1,('بيان العهد والتسويات'!$C314=المنصرف!$C$3:$C$717)*1,المنصرف!$G$3:$G$717)</f>
        <v>0</v>
      </c>
      <c r="CM314" s="160">
        <f>SUMPRODUCT((CL$3=المنصرف!$E$3:$E$717)*1,('بيان العهد والتسويات'!$C314=المنصرف!$C$3:$C$717)*1,المنصرف!$J$3:$J$717)</f>
        <v>0</v>
      </c>
      <c r="CN314" s="160">
        <f>SUMPRODUCT((CN$3=المنصرف!$E$3:$E$717)*1,('بيان العهد والتسويات'!$C314=المنصرف!$C$3:$C$717)*1,المنصرف!$G$3:$G$717)</f>
        <v>0</v>
      </c>
      <c r="CO314" s="160">
        <f>SUMPRODUCT((CN$3=المنصرف!$E$3:$E$717)*1,('بيان العهد والتسويات'!$C314=المنصرف!$C$3:$C$717)*1,المنصرف!$J$3:$J$717)</f>
        <v>0</v>
      </c>
      <c r="CP314" s="160">
        <f>SUMPRODUCT((CP$3=المنصرف!$E$3:$E$717)*1,('بيان العهد والتسويات'!$C314=المنصرف!$C$3:$C$717)*1,المنصرف!$G$3:$G$717)</f>
        <v>0</v>
      </c>
      <c r="CQ314" s="160">
        <f>SUMPRODUCT((CP$3=المنصرف!$E$3:$E$717)*1,('بيان العهد والتسويات'!$C314=المنصرف!$C$3:$C$717)*1,المنصرف!$J$3:$J$717)</f>
        <v>0</v>
      </c>
      <c r="CR314" s="160">
        <f>SUMPRODUCT((CR$3=المنصرف!$E$3:$E$717)*1,('بيان العهد والتسويات'!$C314=المنصرف!$C$3:$C$717)*1,المنصرف!$G$3:$G$717)</f>
        <v>0</v>
      </c>
      <c r="CS314" s="160">
        <f>SUMPRODUCT((CR$3=المنصرف!$E$3:$E$717)*1,('بيان العهد والتسويات'!$C314=المنصرف!$C$3:$C$717)*1,المنصرف!$J$3:$J$717)</f>
        <v>0</v>
      </c>
      <c r="CT314" s="160">
        <f>SUMPRODUCT((CT$3=المنصرف!$E$3:$E$717)*1,('بيان العهد والتسويات'!$C314=المنصرف!$C$3:$C$717)*1,المنصرف!$G$3:$G$717)</f>
        <v>0</v>
      </c>
      <c r="CU314" s="160">
        <f>SUMPRODUCT((CT$3=المنصرف!$E$3:$E$717)*1,('بيان العهد والتسويات'!$C314=المنصرف!$C$3:$C$717)*1,المنصرف!$J$3:$J$717)</f>
        <v>0</v>
      </c>
      <c r="CV314" s="160">
        <f>SUMPRODUCT((CV$3=المنصرف!$E$3:$E$717)*1,('بيان العهد والتسويات'!$C314=المنصرف!$C$3:$C$717)*1,المنصرف!$G$3:$G$717)</f>
        <v>0</v>
      </c>
      <c r="CW314" s="160">
        <f>SUMPRODUCT((CV$3=المنصرف!$E$3:$E$717)*1,('بيان العهد والتسويات'!$C314=المنصرف!$C$3:$C$717)*1,المنصرف!$J$3:$J$717)</f>
        <v>0</v>
      </c>
      <c r="CX314" s="160">
        <f>SUMPRODUCT((CX$3=المنصرف!$E$3:$E$717)*1,('بيان العهد والتسويات'!$C314=المنصرف!$C$3:$C$717)*1,المنصرف!$G$3:$G$717)</f>
        <v>0</v>
      </c>
      <c r="CY314" s="160">
        <f>SUMPRODUCT((CX$3=المنصرف!$E$3:$E$717)*1,('بيان العهد والتسويات'!$C314=المنصرف!$C$3:$C$717)*1,المنصرف!$J$3:$J$717)</f>
        <v>0</v>
      </c>
      <c r="CZ314" s="160">
        <f>SUMPRODUCT((CZ$3=المنصرف!$E$3:$E$717)*1,('بيان العهد والتسويات'!$C314=المنصرف!$C$3:$C$717)*1,المنصرف!$G$3:$G$717)</f>
        <v>0</v>
      </c>
      <c r="DA314" s="160">
        <f>SUMPRODUCT((CZ$3=المنصرف!$E$3:$E$717)*1,('بيان العهد والتسويات'!$C314=المنصرف!$C$3:$C$717)*1,المنصرف!$J$3:$J$717)</f>
        <v>0</v>
      </c>
    </row>
    <row r="315" spans="3:105" ht="20.25" x14ac:dyDescent="0.15">
      <c r="C315" s="134">
        <v>46147</v>
      </c>
      <c r="D315" s="121">
        <f>SUMPRODUCT(($D$3=المنصرف!$E$3:$E$717)*1,('بيان العهد والتسويات'!$C315=المنصرف!$C$3:$C$717)*1,المنصرف!$G$3:$G$717)</f>
        <v>0</v>
      </c>
      <c r="E315" s="122">
        <f>SUMPRODUCT(($D$3=المنصرف!$E$3:$E$717)*1,('بيان العهد والتسويات'!$C315=المنصرف!$C$3:$C$717)*1,المنصرف!$J$3:$J$717)</f>
        <v>0</v>
      </c>
      <c r="F315" s="124">
        <f>SUMPRODUCT(($F$3=المنصرف!$E$3:$E$717)*1,('بيان العهد والتسويات'!$C315=المنصرف!$C$3:$C$717)*1,المنصرف!$G$3:$G$717)</f>
        <v>0</v>
      </c>
      <c r="G315" s="123">
        <f>SUMPRODUCT(($F$3=المنصرف!$E$3:$E$717)*1,('بيان العهد والتسويات'!$C315=المنصرف!$C$3:$C$717)*1,المنصرف!$J$3:$J$717)</f>
        <v>0</v>
      </c>
      <c r="H315" s="121">
        <f>SUMPRODUCT(($H$3=المنصرف!$E$3:$E$717)*1,('بيان العهد والتسويات'!$C315=المنصرف!$C$3:$C$717)*1,المنصرف!$G$3:$G$717)</f>
        <v>0</v>
      </c>
      <c r="I315" s="122">
        <f>SUMPRODUCT(($H$3=المنصرف!$E$3:$E$717)*1,('بيان العهد والتسويات'!$C315=المنصرف!$C$3:$C$717)*1,المنصرف!$J$3:$J$717)</f>
        <v>0</v>
      </c>
      <c r="J315" s="124">
        <f>SUMPRODUCT(($J$3=المنصرف!$E$3:$E$717)*1,('بيان العهد والتسويات'!$C315=المنصرف!$C$3:$C$717)*1,المنصرف!$G$3:$G$717)</f>
        <v>0</v>
      </c>
      <c r="K315" s="123">
        <f>SUMPRODUCT(($J$3=المنصرف!$E$3:$E$717)*1,('بيان العهد والتسويات'!$C315=المنصرف!$C$3:$C$717)*1,المنصرف!$J$3:$J$717)</f>
        <v>0</v>
      </c>
      <c r="L315" s="121">
        <f>SUMPRODUCT(($L$3=المنصرف!$E$3:$E$717)*1,('بيان العهد والتسويات'!$C315=المنصرف!$C$3:$C$717)*1,المنصرف!$G$3:$G$717)</f>
        <v>0</v>
      </c>
      <c r="M315" s="122">
        <f>SUMPRODUCT(($L$3=المنصرف!$E$3:$E$717)*1,('بيان العهد والتسويات'!$C315=المنصرف!$C$3:$C$717)*1,المنصرف!$J$3:$J$717)</f>
        <v>0</v>
      </c>
      <c r="N315" s="124">
        <f>SUMPRODUCT(($N$3=المنصرف!$E$3:$E$717)*1,('بيان العهد والتسويات'!$C315=المنصرف!$C$3:$C$717)*1,المنصرف!$G$3:$G$717)</f>
        <v>0</v>
      </c>
      <c r="O315" s="123">
        <f>SUMPRODUCT(($N$3=المنصرف!$E$3:$E$717)*1,('بيان العهد والتسويات'!$C315=المنصرف!$C$3:$C$717)*1,المنصرف!$J$3:$J$717)</f>
        <v>0</v>
      </c>
      <c r="P315" s="121">
        <f>SUMPRODUCT(($P$3=المنصرف!$E$3:$E$717)*1,('بيان العهد والتسويات'!$C315=المنصرف!$C$3:$C$717)*1,المنصرف!$G$3:$G$717)</f>
        <v>0</v>
      </c>
      <c r="Q315" s="122">
        <f>SUMPRODUCT(($P$3=المنصرف!$E$3:$E$717)*1,('بيان العهد والتسويات'!$C315=المنصرف!$C$3:$C$717)*1,المنصرف!$J$3:$J$717)</f>
        <v>0</v>
      </c>
      <c r="R315" s="124">
        <f>SUMPRODUCT(($R$3=المنصرف!$E$3:$E$717)*1,('بيان العهد والتسويات'!$C315=المنصرف!$C$3:$C$717)*1,المنصرف!$G$3:$G$717)</f>
        <v>0</v>
      </c>
      <c r="S315" s="123">
        <f>SUMPRODUCT(($R$3=المنصرف!$E$3:$E$717)*1,('بيان العهد والتسويات'!$C315=المنصرف!$C$3:$C$717)*1,المنصرف!$J$3:$J$717)</f>
        <v>0</v>
      </c>
      <c r="T315" s="121">
        <f>SUMPRODUCT(($T$3=المنصرف!$E$3:$E$717)*1,('بيان العهد والتسويات'!$C315=المنصرف!$C$3:$C$717)*1,المنصرف!$G$3:$G$717)</f>
        <v>0</v>
      </c>
      <c r="U315" s="122">
        <f>SUMPRODUCT(($T$3=المنصرف!$E$3:$E$717)*1,('بيان العهد والتسويات'!$C315=المنصرف!$C$3:$C$717)*1,المنصرف!$J$3:$J$717)</f>
        <v>0</v>
      </c>
      <c r="V315" s="124">
        <f>SUMPRODUCT(($V$3=المنصرف!$E$3:$E$717)*1,('بيان العهد والتسويات'!$C315=المنصرف!$C$3:$C$717)*1,المنصرف!$G$3:$G$717)</f>
        <v>0</v>
      </c>
      <c r="W315" s="123">
        <f>SUMPRODUCT(($V$3=المنصرف!$E$3:$E$717)*1,('بيان العهد والتسويات'!$C315=المنصرف!$C$3:$C$717)*1,المنصرف!$J$3:$J$717)</f>
        <v>0</v>
      </c>
      <c r="X315" s="121">
        <f>SUMPRODUCT(($X$3=المنصرف!$E$3:$E$717)*1,('بيان العهد والتسويات'!$C315=المنصرف!$C$3:$C$717)*1,المنصرف!$G$3:$G$717)</f>
        <v>0</v>
      </c>
      <c r="Y315" s="122">
        <f>SUMPRODUCT(($X$3=المنصرف!$E$3:$E$717)*1,('بيان العهد والتسويات'!$C315=المنصرف!$C$3:$C$717)*1,المنصرف!$J$3:$J$717)</f>
        <v>0</v>
      </c>
      <c r="Z315" s="124">
        <f>SUMPRODUCT(($Z$3=المنصرف!$E$3:$E$717)*1,('بيان العهد والتسويات'!$C315=المنصرف!$C$3:$C$717)*1,المنصرف!$G$3:$G$717)</f>
        <v>0</v>
      </c>
      <c r="AA315" s="123">
        <f>SUMPRODUCT(($Z$3=المنصرف!$E$3:$E$717)*1,('بيان العهد والتسويات'!$C315=المنصرف!$C$3:$C$717)*1,المنصرف!$J$3:$J$717)</f>
        <v>0</v>
      </c>
      <c r="AB315" s="121">
        <f>SUMPRODUCT(($AB$3=المنصرف!$E$3:$E$717)*1,('بيان العهد والتسويات'!$C315=المنصرف!$C$3:$C$717)*1,المنصرف!$G$3:$G$717)</f>
        <v>0</v>
      </c>
      <c r="AC315" s="122">
        <f>SUMPRODUCT(($AB$3=المنصرف!$E$3:$E$717)*1,('بيان العهد والتسويات'!$C315=المنصرف!$C$3:$C$717)*1,المنصرف!$J$3:$J$717)</f>
        <v>0</v>
      </c>
      <c r="AD315" s="124">
        <f>SUMPRODUCT(($AD$3=المنصرف!$E$3:$E$717)*1,('بيان العهد والتسويات'!$C315=المنصرف!$C$3:$C$717)*1,المنصرف!$G$3:$G$717)</f>
        <v>0</v>
      </c>
      <c r="AE315" s="123">
        <f>SUMPRODUCT(($AD$3=المنصرف!$E$3:$E$717)*1,('بيان العهد والتسويات'!$C315=المنصرف!$C$3:$C$717)*1,المنصرف!$J$3:$J$717)</f>
        <v>0</v>
      </c>
      <c r="AF315" s="121">
        <f>SUMPRODUCT(($AF$3=المنصرف!$E$3:$E$717)*1,('بيان العهد والتسويات'!$C315=المنصرف!$C$3:$C$717)*1,المنصرف!$G$3:$G$717)</f>
        <v>0</v>
      </c>
      <c r="AG315" s="122">
        <f>SUMPRODUCT(($AF$3=المنصرف!$E$3:$E$717)*1,('بيان العهد والتسويات'!$C315=المنصرف!$C$3:$C$717)*1,المنصرف!$J$3:$J$717)</f>
        <v>0</v>
      </c>
      <c r="AH315" s="124">
        <f>SUMPRODUCT(($AH$3=المنصرف!$E$3:$E$717)*1,('بيان العهد والتسويات'!$C315=المنصرف!$C$3:$C$717)*1,المنصرف!$G$3:$G$717)</f>
        <v>0</v>
      </c>
      <c r="AI315" s="123">
        <f>SUMPRODUCT(($AH$3=المنصرف!$E$3:$E$717)*1,('بيان العهد والتسويات'!$C315=المنصرف!$C$3:$C$717)*1,المنصرف!$J$3:$J$717)</f>
        <v>0</v>
      </c>
      <c r="AJ315" s="145">
        <f>SUMPRODUCT((AJ$3=المنصرف!$E$3:$E$717)*1,('بيان العهد والتسويات'!$C315=المنصرف!$C$3:$C$717)*1,المنصرف!$G$3:$G$717)</f>
        <v>0</v>
      </c>
      <c r="AK315" s="145">
        <f>SUMPRODUCT((AJ$3=المنصرف!$E$3:$E$717)*1,('بيان العهد والتسويات'!$C315=المنصرف!$C$3:$C$717)*1,المنصرف!$J$3:$J$717)</f>
        <v>0</v>
      </c>
      <c r="AL315" s="161">
        <f>SUMPRODUCT((AL$3=المنصرف!$E$3:$E$717)*1,('بيان العهد والتسويات'!$C315=المنصرف!$C$3:$C$717)*1,المنصرف!$G$3:$G$717)</f>
        <v>0</v>
      </c>
      <c r="AM315" s="161">
        <f>SUMPRODUCT((AL$3=المنصرف!$E$3:$E$717)*1,('بيان العهد والتسويات'!$C315=المنصرف!$C$3:$C$717)*1,المنصرف!$J$3:$J$717)</f>
        <v>0</v>
      </c>
      <c r="AN315" s="160">
        <f>SUMPRODUCT((AN$3=المنصرف!$E$3:$E$717)*1,('بيان العهد والتسويات'!$C315=المنصرف!$C$3:$C$717)*1,المنصرف!$G$3:$G$717)</f>
        <v>0</v>
      </c>
      <c r="AO315" s="160">
        <f>SUMPRODUCT((AN$3=المنصرف!$E$3:$E$717)*1,('بيان العهد والتسويات'!$C315=المنصرف!$C$3:$C$717)*1,المنصرف!$J$3:$J$717)</f>
        <v>0</v>
      </c>
      <c r="AP315" s="160">
        <f>SUMPRODUCT((AP$3=المنصرف!$E$3:$E$717)*1,('بيان العهد والتسويات'!$C315=المنصرف!$C$3:$C$717)*1,المنصرف!$G$3:$G$717)</f>
        <v>0</v>
      </c>
      <c r="AQ315" s="160">
        <f>SUMPRODUCT((AP$3=المنصرف!$E$3:$E$717)*1,('بيان العهد والتسويات'!$C315=المنصرف!$C$3:$C$717)*1,المنصرف!$J$3:$J$717)</f>
        <v>0</v>
      </c>
      <c r="AR315" s="160">
        <f>SUMPRODUCT((AR$3=المنصرف!$E$3:$E$717)*1,('بيان العهد والتسويات'!$C315=المنصرف!$C$3:$C$717)*1,المنصرف!$G$3:$G$717)</f>
        <v>0</v>
      </c>
      <c r="AS315" s="160">
        <f>SUMPRODUCT((AR$3=المنصرف!$E$3:$E$717)*1,('بيان العهد والتسويات'!$C315=المنصرف!$C$3:$C$717)*1,المنصرف!$J$3:$J$717)</f>
        <v>0</v>
      </c>
      <c r="AT315" s="160">
        <f>SUMPRODUCT((AT$3=المنصرف!$E$3:$E$717)*1,('بيان العهد والتسويات'!$C315=المنصرف!$C$3:$C$717)*1,المنصرف!$G$3:$G$717)</f>
        <v>0</v>
      </c>
      <c r="AU315" s="160">
        <f>SUMPRODUCT((AT$3=المنصرف!$E$3:$E$717)*1,('بيان العهد والتسويات'!$C315=المنصرف!$C$3:$C$717)*1,المنصرف!$J$3:$J$717)</f>
        <v>0</v>
      </c>
      <c r="AV315" s="160">
        <f>SUMPRODUCT((AV$3=المنصرف!$E$3:$E$717)*1,('بيان العهد والتسويات'!$C315=المنصرف!$C$3:$C$717)*1,المنصرف!$G$3:$G$717)</f>
        <v>0</v>
      </c>
      <c r="AW315" s="160">
        <f>SUMPRODUCT((AV$3=المنصرف!$E$3:$E$717)*1,('بيان العهد والتسويات'!$C315=المنصرف!$C$3:$C$717)*1,المنصرف!$J$3:$J$717)</f>
        <v>0</v>
      </c>
      <c r="AX315" s="160">
        <f>SUMPRODUCT((AX$3=المنصرف!$E$3:$E$717)*1,('بيان العهد والتسويات'!$C315=المنصرف!$C$3:$C$717)*1,المنصرف!$G$3:$G$717)</f>
        <v>0</v>
      </c>
      <c r="AY315" s="160">
        <f>SUMPRODUCT((AX$3=المنصرف!$E$3:$E$717)*1,('بيان العهد والتسويات'!$C315=المنصرف!$C$3:$C$717)*1,المنصرف!$J$3:$J$717)</f>
        <v>0</v>
      </c>
      <c r="AZ315" s="160">
        <f>SUMPRODUCT((AZ$3=المنصرف!$E$3:$E$717)*1,('بيان العهد والتسويات'!$C315=المنصرف!$C$3:$C$717)*1,المنصرف!$G$3:$G$717)</f>
        <v>0</v>
      </c>
      <c r="BA315" s="160">
        <f>SUMPRODUCT((AZ$3=المنصرف!$E$3:$E$717)*1,('بيان العهد والتسويات'!$C315=المنصرف!$C$3:$C$717)*1,المنصرف!$J$3:$J$717)</f>
        <v>0</v>
      </c>
      <c r="BB315" s="160">
        <f>SUMPRODUCT((BB$3=المنصرف!$E$3:$E$717)*1,('بيان العهد والتسويات'!$C315=المنصرف!$C$3:$C$717)*1,المنصرف!$G$3:$G$717)</f>
        <v>0</v>
      </c>
      <c r="BC315" s="160">
        <f>SUMPRODUCT((BB$3=المنصرف!$E$3:$E$717)*1,('بيان العهد والتسويات'!$C315=المنصرف!$C$3:$C$717)*1,المنصرف!$J$3:$J$717)</f>
        <v>0</v>
      </c>
      <c r="BD315" s="160">
        <f>SUMPRODUCT((BD$3=المنصرف!$E$3:$E$717)*1,('بيان العهد والتسويات'!$C315=المنصرف!$C$3:$C$717)*1,المنصرف!$G$3:$G$717)</f>
        <v>0</v>
      </c>
      <c r="BE315" s="160">
        <f>SUMPRODUCT((BD$3=المنصرف!$E$3:$E$717)*1,('بيان العهد والتسويات'!$C315=المنصرف!$C$3:$C$717)*1,المنصرف!$J$3:$J$717)</f>
        <v>0</v>
      </c>
      <c r="BF315" s="160">
        <f>SUMPRODUCT((BF$3=المنصرف!$E$3:$E$717)*1,('بيان العهد والتسويات'!$C315=المنصرف!$C$3:$C$717)*1,المنصرف!$G$3:$G$717)</f>
        <v>0</v>
      </c>
      <c r="BG315" s="160">
        <f>SUMPRODUCT((BF$3=المنصرف!$E$3:$E$717)*1,('بيان العهد والتسويات'!$C315=المنصرف!$C$3:$C$717)*1,المنصرف!$J$3:$J$717)</f>
        <v>0</v>
      </c>
      <c r="BH315" s="160">
        <f>SUMPRODUCT((BH$3=المنصرف!$E$3:$E$717)*1,('بيان العهد والتسويات'!$C315=المنصرف!$C$3:$C$717)*1,المنصرف!$G$3:$G$717)</f>
        <v>0</v>
      </c>
      <c r="BI315" s="160">
        <f>SUMPRODUCT((BH$3=المنصرف!$E$3:$E$717)*1,('بيان العهد والتسويات'!$C315=المنصرف!$C$3:$C$717)*1,المنصرف!$J$3:$J$717)</f>
        <v>0</v>
      </c>
      <c r="BJ315" s="160">
        <f>SUMPRODUCT((BJ$3=المنصرف!$E$3:$E$717)*1,('بيان العهد والتسويات'!$C315=المنصرف!$C$3:$C$717)*1,المنصرف!$G$3:$G$717)</f>
        <v>0</v>
      </c>
      <c r="BK315" s="160">
        <f>SUMPRODUCT((BJ$3=المنصرف!$E$3:$E$717)*1,('بيان العهد والتسويات'!$C315=المنصرف!$C$3:$C$717)*1,المنصرف!$J$3:$J$717)</f>
        <v>0</v>
      </c>
      <c r="BL315" s="160">
        <f>SUMPRODUCT((BL$3=المنصرف!$E$3:$E$717)*1,('بيان العهد والتسويات'!$C315=المنصرف!$C$3:$C$717)*1,المنصرف!$G$3:$G$717)</f>
        <v>0</v>
      </c>
      <c r="BM315" s="160">
        <f>SUMPRODUCT((BL$3=المنصرف!$E$3:$E$717)*1,('بيان العهد والتسويات'!$C315=المنصرف!$C$3:$C$717)*1,المنصرف!$J$3:$J$717)</f>
        <v>0</v>
      </c>
      <c r="BN315" s="160">
        <f>SUMPRODUCT((BN$3=المنصرف!$E$3:$E$717)*1,('بيان العهد والتسويات'!$C315=المنصرف!$C$3:$C$717)*1,المنصرف!$G$3:$G$717)</f>
        <v>0</v>
      </c>
      <c r="BO315" s="160">
        <f>SUMPRODUCT((BN$3=المنصرف!$E$3:$E$717)*1,('بيان العهد والتسويات'!$C315=المنصرف!$C$3:$C$717)*1,المنصرف!$J$3:$J$717)</f>
        <v>0</v>
      </c>
      <c r="BP315" s="160">
        <f>SUMPRODUCT((BP$3=المنصرف!$E$3:$E$717)*1,('بيان العهد والتسويات'!$C315=المنصرف!$C$3:$C$717)*1,المنصرف!$G$3:$G$717)</f>
        <v>0</v>
      </c>
      <c r="BQ315" s="160">
        <f>SUMPRODUCT((BP$3=المنصرف!$E$3:$E$717)*1,('بيان العهد والتسويات'!$C315=المنصرف!$C$3:$C$717)*1,المنصرف!$J$3:$J$717)</f>
        <v>0</v>
      </c>
      <c r="BR315" s="160">
        <f>SUMPRODUCT((BR$3=المنصرف!$E$3:$E$717)*1,('بيان العهد والتسويات'!$C315=المنصرف!$C$3:$C$717)*1,المنصرف!$G$3:$G$717)</f>
        <v>0</v>
      </c>
      <c r="BS315" s="160">
        <f>SUMPRODUCT((BR$3=المنصرف!$E$3:$E$717)*1,('بيان العهد والتسويات'!$C315=المنصرف!$C$3:$C$717)*1,المنصرف!$J$3:$J$717)</f>
        <v>0</v>
      </c>
      <c r="BT315" s="160">
        <f>SUMPRODUCT((BT$3=المنصرف!$E$3:$E$717)*1,('بيان العهد والتسويات'!$C315=المنصرف!$C$3:$C$717)*1,المنصرف!$G$3:$G$717)</f>
        <v>0</v>
      </c>
      <c r="BU315" s="160">
        <f>SUMPRODUCT((BT$3=المنصرف!$E$3:$E$717)*1,('بيان العهد والتسويات'!$C315=المنصرف!$C$3:$C$717)*1,المنصرف!$J$3:$J$717)</f>
        <v>0</v>
      </c>
      <c r="BV315" s="160">
        <f>SUMPRODUCT((BV$3=المنصرف!$E$3:$E$717)*1,('بيان العهد والتسويات'!$C315=المنصرف!$C$3:$C$717)*1,المنصرف!$G$3:$G$717)</f>
        <v>0</v>
      </c>
      <c r="BW315" s="160">
        <f>SUMPRODUCT((BV$3=المنصرف!$E$3:$E$717)*1,('بيان العهد والتسويات'!$C315=المنصرف!$C$3:$C$717)*1,المنصرف!$J$3:$J$717)</f>
        <v>0</v>
      </c>
      <c r="BX315" s="160">
        <f>SUMPRODUCT((BX$3=المنصرف!$E$3:$E$717)*1,('بيان العهد والتسويات'!$C315=المنصرف!$C$3:$C$717)*1,المنصرف!$G$3:$G$717)</f>
        <v>0</v>
      </c>
      <c r="BY315" s="160">
        <f>SUMPRODUCT((BX$3=المنصرف!$E$3:$E$717)*1,('بيان العهد والتسويات'!$C315=المنصرف!$C$3:$C$717)*1,المنصرف!$J$3:$J$717)</f>
        <v>0</v>
      </c>
      <c r="BZ315" s="160">
        <f>SUMPRODUCT((BZ$3=المنصرف!$E$3:$E$717)*1,('بيان العهد والتسويات'!$C315=المنصرف!$C$3:$C$717)*1,المنصرف!$G$3:$G$717)</f>
        <v>0</v>
      </c>
      <c r="CA315" s="160">
        <f>SUMPRODUCT((BZ$3=المنصرف!$E$3:$E$717)*1,('بيان العهد والتسويات'!$C315=المنصرف!$C$3:$C$717)*1,المنصرف!$J$3:$J$717)</f>
        <v>0</v>
      </c>
      <c r="CB315" s="160">
        <f>SUMPRODUCT((CB$3=المنصرف!$E$3:$E$717)*1,('بيان العهد والتسويات'!$C315=المنصرف!$C$3:$C$717)*1,المنصرف!$G$3:$G$717)</f>
        <v>0</v>
      </c>
      <c r="CC315" s="160">
        <f>SUMPRODUCT((CB$3=المنصرف!$E$3:$E$717)*1,('بيان العهد والتسويات'!$C315=المنصرف!$C$3:$C$717)*1,المنصرف!$J$3:$J$717)</f>
        <v>0</v>
      </c>
      <c r="CD315" s="160">
        <f>SUMPRODUCT((CD$3=المنصرف!$E$3:$E$717)*1,('بيان العهد والتسويات'!$C315=المنصرف!$C$3:$C$717)*1,المنصرف!$G$3:$G$717)</f>
        <v>0</v>
      </c>
      <c r="CE315" s="160">
        <f>SUMPRODUCT((CD$3=المنصرف!$E$3:$E$717)*1,('بيان العهد والتسويات'!$C315=المنصرف!$C$3:$C$717)*1,المنصرف!$J$3:$J$717)</f>
        <v>0</v>
      </c>
      <c r="CF315" s="160">
        <f>SUMPRODUCT((CF$3=المنصرف!$E$3:$E$717)*1,('بيان العهد والتسويات'!$C315=المنصرف!$C$3:$C$717)*1,المنصرف!$G$3:$G$717)</f>
        <v>0</v>
      </c>
      <c r="CG315" s="160">
        <f>SUMPRODUCT((CF$3=المنصرف!$E$3:$E$717)*1,('بيان العهد والتسويات'!$C315=المنصرف!$C$3:$C$717)*1,المنصرف!$J$3:$J$717)</f>
        <v>0</v>
      </c>
      <c r="CH315" s="160">
        <f>SUMPRODUCT((CH$3=المنصرف!$E$3:$E$717)*1,('بيان العهد والتسويات'!$C315=المنصرف!$C$3:$C$717)*1,المنصرف!$G$3:$G$717)</f>
        <v>0</v>
      </c>
      <c r="CI315" s="160">
        <f>SUMPRODUCT((CH$3=المنصرف!$E$3:$E$717)*1,('بيان العهد والتسويات'!$C315=المنصرف!$C$3:$C$717)*1,المنصرف!$J$3:$J$717)</f>
        <v>0</v>
      </c>
      <c r="CJ315" s="160">
        <f>SUMPRODUCT((CJ$3=المنصرف!$E$3:$E$717)*1,('بيان العهد والتسويات'!$C315=المنصرف!$C$3:$C$717)*1,المنصرف!$G$3:$G$717)</f>
        <v>0</v>
      </c>
      <c r="CK315" s="160">
        <f>SUMPRODUCT((CJ$3=المنصرف!$E$3:$E$717)*1,('بيان العهد والتسويات'!$C315=المنصرف!$C$3:$C$717)*1,المنصرف!$J$3:$J$717)</f>
        <v>0</v>
      </c>
      <c r="CL315" s="160">
        <f>SUMPRODUCT((CL$3=المنصرف!$E$3:$E$717)*1,('بيان العهد والتسويات'!$C315=المنصرف!$C$3:$C$717)*1,المنصرف!$G$3:$G$717)</f>
        <v>0</v>
      </c>
      <c r="CM315" s="160">
        <f>SUMPRODUCT((CL$3=المنصرف!$E$3:$E$717)*1,('بيان العهد والتسويات'!$C315=المنصرف!$C$3:$C$717)*1,المنصرف!$J$3:$J$717)</f>
        <v>0</v>
      </c>
      <c r="CN315" s="160">
        <f>SUMPRODUCT((CN$3=المنصرف!$E$3:$E$717)*1,('بيان العهد والتسويات'!$C315=المنصرف!$C$3:$C$717)*1,المنصرف!$G$3:$G$717)</f>
        <v>0</v>
      </c>
      <c r="CO315" s="160">
        <f>SUMPRODUCT((CN$3=المنصرف!$E$3:$E$717)*1,('بيان العهد والتسويات'!$C315=المنصرف!$C$3:$C$717)*1,المنصرف!$J$3:$J$717)</f>
        <v>0</v>
      </c>
      <c r="CP315" s="160">
        <f>SUMPRODUCT((CP$3=المنصرف!$E$3:$E$717)*1,('بيان العهد والتسويات'!$C315=المنصرف!$C$3:$C$717)*1,المنصرف!$G$3:$G$717)</f>
        <v>0</v>
      </c>
      <c r="CQ315" s="160">
        <f>SUMPRODUCT((CP$3=المنصرف!$E$3:$E$717)*1,('بيان العهد والتسويات'!$C315=المنصرف!$C$3:$C$717)*1,المنصرف!$J$3:$J$717)</f>
        <v>0</v>
      </c>
      <c r="CR315" s="160">
        <f>SUMPRODUCT((CR$3=المنصرف!$E$3:$E$717)*1,('بيان العهد والتسويات'!$C315=المنصرف!$C$3:$C$717)*1,المنصرف!$G$3:$G$717)</f>
        <v>0</v>
      </c>
      <c r="CS315" s="160">
        <f>SUMPRODUCT((CR$3=المنصرف!$E$3:$E$717)*1,('بيان العهد والتسويات'!$C315=المنصرف!$C$3:$C$717)*1,المنصرف!$J$3:$J$717)</f>
        <v>0</v>
      </c>
      <c r="CT315" s="160">
        <f>SUMPRODUCT((CT$3=المنصرف!$E$3:$E$717)*1,('بيان العهد والتسويات'!$C315=المنصرف!$C$3:$C$717)*1,المنصرف!$G$3:$G$717)</f>
        <v>0</v>
      </c>
      <c r="CU315" s="160">
        <f>SUMPRODUCT((CT$3=المنصرف!$E$3:$E$717)*1,('بيان العهد والتسويات'!$C315=المنصرف!$C$3:$C$717)*1,المنصرف!$J$3:$J$717)</f>
        <v>0</v>
      </c>
      <c r="CV315" s="160">
        <f>SUMPRODUCT((CV$3=المنصرف!$E$3:$E$717)*1,('بيان العهد والتسويات'!$C315=المنصرف!$C$3:$C$717)*1,المنصرف!$G$3:$G$717)</f>
        <v>0</v>
      </c>
      <c r="CW315" s="160">
        <f>SUMPRODUCT((CV$3=المنصرف!$E$3:$E$717)*1,('بيان العهد والتسويات'!$C315=المنصرف!$C$3:$C$717)*1,المنصرف!$J$3:$J$717)</f>
        <v>0</v>
      </c>
      <c r="CX315" s="160">
        <f>SUMPRODUCT((CX$3=المنصرف!$E$3:$E$717)*1,('بيان العهد والتسويات'!$C315=المنصرف!$C$3:$C$717)*1,المنصرف!$G$3:$G$717)</f>
        <v>0</v>
      </c>
      <c r="CY315" s="160">
        <f>SUMPRODUCT((CX$3=المنصرف!$E$3:$E$717)*1,('بيان العهد والتسويات'!$C315=المنصرف!$C$3:$C$717)*1,المنصرف!$J$3:$J$717)</f>
        <v>0</v>
      </c>
      <c r="CZ315" s="160">
        <f>SUMPRODUCT((CZ$3=المنصرف!$E$3:$E$717)*1,('بيان العهد والتسويات'!$C315=المنصرف!$C$3:$C$717)*1,المنصرف!$G$3:$G$717)</f>
        <v>0</v>
      </c>
      <c r="DA315" s="160">
        <f>SUMPRODUCT((CZ$3=المنصرف!$E$3:$E$717)*1,('بيان العهد والتسويات'!$C315=المنصرف!$C$3:$C$717)*1,المنصرف!$J$3:$J$717)</f>
        <v>0</v>
      </c>
    </row>
    <row r="316" spans="3:105" ht="20.25" x14ac:dyDescent="0.15">
      <c r="C316" s="134">
        <v>46148</v>
      </c>
      <c r="D316" s="121">
        <f>SUMPRODUCT(($D$3=المنصرف!$E$3:$E$717)*1,('بيان العهد والتسويات'!$C316=المنصرف!$C$3:$C$717)*1,المنصرف!$G$3:$G$717)</f>
        <v>0</v>
      </c>
      <c r="E316" s="122">
        <f>SUMPRODUCT(($D$3=المنصرف!$E$3:$E$717)*1,('بيان العهد والتسويات'!$C316=المنصرف!$C$3:$C$717)*1,المنصرف!$J$3:$J$717)</f>
        <v>0</v>
      </c>
      <c r="F316" s="124">
        <f>SUMPRODUCT(($F$3=المنصرف!$E$3:$E$717)*1,('بيان العهد والتسويات'!$C316=المنصرف!$C$3:$C$717)*1,المنصرف!$G$3:$G$717)</f>
        <v>0</v>
      </c>
      <c r="G316" s="123">
        <f>SUMPRODUCT(($F$3=المنصرف!$E$3:$E$717)*1,('بيان العهد والتسويات'!$C316=المنصرف!$C$3:$C$717)*1,المنصرف!$J$3:$J$717)</f>
        <v>0</v>
      </c>
      <c r="H316" s="121">
        <f>SUMPRODUCT(($H$3=المنصرف!$E$3:$E$717)*1,('بيان العهد والتسويات'!$C316=المنصرف!$C$3:$C$717)*1,المنصرف!$G$3:$G$717)</f>
        <v>0</v>
      </c>
      <c r="I316" s="122">
        <f>SUMPRODUCT(($H$3=المنصرف!$E$3:$E$717)*1,('بيان العهد والتسويات'!$C316=المنصرف!$C$3:$C$717)*1,المنصرف!$J$3:$J$717)</f>
        <v>0</v>
      </c>
      <c r="J316" s="124">
        <f>SUMPRODUCT(($J$3=المنصرف!$E$3:$E$717)*1,('بيان العهد والتسويات'!$C316=المنصرف!$C$3:$C$717)*1,المنصرف!$G$3:$G$717)</f>
        <v>0</v>
      </c>
      <c r="K316" s="123">
        <f>SUMPRODUCT(($J$3=المنصرف!$E$3:$E$717)*1,('بيان العهد والتسويات'!$C316=المنصرف!$C$3:$C$717)*1,المنصرف!$J$3:$J$717)</f>
        <v>0</v>
      </c>
      <c r="L316" s="121">
        <f>SUMPRODUCT(($L$3=المنصرف!$E$3:$E$717)*1,('بيان العهد والتسويات'!$C316=المنصرف!$C$3:$C$717)*1,المنصرف!$G$3:$G$717)</f>
        <v>0</v>
      </c>
      <c r="M316" s="122">
        <f>SUMPRODUCT(($L$3=المنصرف!$E$3:$E$717)*1,('بيان العهد والتسويات'!$C316=المنصرف!$C$3:$C$717)*1,المنصرف!$J$3:$J$717)</f>
        <v>0</v>
      </c>
      <c r="N316" s="124">
        <f>SUMPRODUCT(($N$3=المنصرف!$E$3:$E$717)*1,('بيان العهد والتسويات'!$C316=المنصرف!$C$3:$C$717)*1,المنصرف!$G$3:$G$717)</f>
        <v>0</v>
      </c>
      <c r="O316" s="123">
        <f>SUMPRODUCT(($N$3=المنصرف!$E$3:$E$717)*1,('بيان العهد والتسويات'!$C316=المنصرف!$C$3:$C$717)*1,المنصرف!$J$3:$J$717)</f>
        <v>0</v>
      </c>
      <c r="P316" s="121">
        <f>SUMPRODUCT(($P$3=المنصرف!$E$3:$E$717)*1,('بيان العهد والتسويات'!$C316=المنصرف!$C$3:$C$717)*1,المنصرف!$G$3:$G$717)</f>
        <v>0</v>
      </c>
      <c r="Q316" s="122">
        <f>SUMPRODUCT(($P$3=المنصرف!$E$3:$E$717)*1,('بيان العهد والتسويات'!$C316=المنصرف!$C$3:$C$717)*1,المنصرف!$J$3:$J$717)</f>
        <v>0</v>
      </c>
      <c r="R316" s="124">
        <f>SUMPRODUCT(($R$3=المنصرف!$E$3:$E$717)*1,('بيان العهد والتسويات'!$C316=المنصرف!$C$3:$C$717)*1,المنصرف!$G$3:$G$717)</f>
        <v>0</v>
      </c>
      <c r="S316" s="123">
        <f>SUMPRODUCT(($R$3=المنصرف!$E$3:$E$717)*1,('بيان العهد والتسويات'!$C316=المنصرف!$C$3:$C$717)*1,المنصرف!$J$3:$J$717)</f>
        <v>0</v>
      </c>
      <c r="T316" s="121">
        <f>SUMPRODUCT(($T$3=المنصرف!$E$3:$E$717)*1,('بيان العهد والتسويات'!$C316=المنصرف!$C$3:$C$717)*1,المنصرف!$G$3:$G$717)</f>
        <v>0</v>
      </c>
      <c r="U316" s="122">
        <f>SUMPRODUCT(($T$3=المنصرف!$E$3:$E$717)*1,('بيان العهد والتسويات'!$C316=المنصرف!$C$3:$C$717)*1,المنصرف!$J$3:$J$717)</f>
        <v>0</v>
      </c>
      <c r="V316" s="124">
        <f>SUMPRODUCT(($V$3=المنصرف!$E$3:$E$717)*1,('بيان العهد والتسويات'!$C316=المنصرف!$C$3:$C$717)*1,المنصرف!$G$3:$G$717)</f>
        <v>0</v>
      </c>
      <c r="W316" s="123">
        <f>SUMPRODUCT(($V$3=المنصرف!$E$3:$E$717)*1,('بيان العهد والتسويات'!$C316=المنصرف!$C$3:$C$717)*1,المنصرف!$J$3:$J$717)</f>
        <v>0</v>
      </c>
      <c r="X316" s="121">
        <f>SUMPRODUCT(($X$3=المنصرف!$E$3:$E$717)*1,('بيان العهد والتسويات'!$C316=المنصرف!$C$3:$C$717)*1,المنصرف!$G$3:$G$717)</f>
        <v>0</v>
      </c>
      <c r="Y316" s="122">
        <f>SUMPRODUCT(($X$3=المنصرف!$E$3:$E$717)*1,('بيان العهد والتسويات'!$C316=المنصرف!$C$3:$C$717)*1,المنصرف!$J$3:$J$717)</f>
        <v>0</v>
      </c>
      <c r="Z316" s="124">
        <f>SUMPRODUCT(($Z$3=المنصرف!$E$3:$E$717)*1,('بيان العهد والتسويات'!$C316=المنصرف!$C$3:$C$717)*1,المنصرف!$G$3:$G$717)</f>
        <v>0</v>
      </c>
      <c r="AA316" s="123">
        <f>SUMPRODUCT(($Z$3=المنصرف!$E$3:$E$717)*1,('بيان العهد والتسويات'!$C316=المنصرف!$C$3:$C$717)*1,المنصرف!$J$3:$J$717)</f>
        <v>0</v>
      </c>
      <c r="AB316" s="121">
        <f>SUMPRODUCT(($AB$3=المنصرف!$E$3:$E$717)*1,('بيان العهد والتسويات'!$C316=المنصرف!$C$3:$C$717)*1,المنصرف!$G$3:$G$717)</f>
        <v>0</v>
      </c>
      <c r="AC316" s="122">
        <f>SUMPRODUCT(($AB$3=المنصرف!$E$3:$E$717)*1,('بيان العهد والتسويات'!$C316=المنصرف!$C$3:$C$717)*1,المنصرف!$J$3:$J$717)</f>
        <v>0</v>
      </c>
      <c r="AD316" s="124">
        <f>SUMPRODUCT(($AD$3=المنصرف!$E$3:$E$717)*1,('بيان العهد والتسويات'!$C316=المنصرف!$C$3:$C$717)*1,المنصرف!$G$3:$G$717)</f>
        <v>0</v>
      </c>
      <c r="AE316" s="123">
        <f>SUMPRODUCT(($AD$3=المنصرف!$E$3:$E$717)*1,('بيان العهد والتسويات'!$C316=المنصرف!$C$3:$C$717)*1,المنصرف!$J$3:$J$717)</f>
        <v>0</v>
      </c>
      <c r="AF316" s="121">
        <f>SUMPRODUCT(($AF$3=المنصرف!$E$3:$E$717)*1,('بيان العهد والتسويات'!$C316=المنصرف!$C$3:$C$717)*1,المنصرف!$G$3:$G$717)</f>
        <v>0</v>
      </c>
      <c r="AG316" s="122">
        <f>SUMPRODUCT(($AF$3=المنصرف!$E$3:$E$717)*1,('بيان العهد والتسويات'!$C316=المنصرف!$C$3:$C$717)*1,المنصرف!$J$3:$J$717)</f>
        <v>0</v>
      </c>
      <c r="AH316" s="124">
        <f>SUMPRODUCT(($AH$3=المنصرف!$E$3:$E$717)*1,('بيان العهد والتسويات'!$C316=المنصرف!$C$3:$C$717)*1,المنصرف!$G$3:$G$717)</f>
        <v>0</v>
      </c>
      <c r="AI316" s="123">
        <f>SUMPRODUCT(($AH$3=المنصرف!$E$3:$E$717)*1,('بيان العهد والتسويات'!$C316=المنصرف!$C$3:$C$717)*1,المنصرف!$J$3:$J$717)</f>
        <v>0</v>
      </c>
      <c r="AJ316" s="145">
        <f>SUMPRODUCT((AJ$3=المنصرف!$E$3:$E$717)*1,('بيان العهد والتسويات'!$C316=المنصرف!$C$3:$C$717)*1,المنصرف!$G$3:$G$717)</f>
        <v>0</v>
      </c>
      <c r="AK316" s="145">
        <f>SUMPRODUCT((AJ$3=المنصرف!$E$3:$E$717)*1,('بيان العهد والتسويات'!$C316=المنصرف!$C$3:$C$717)*1,المنصرف!$J$3:$J$717)</f>
        <v>0</v>
      </c>
      <c r="AL316" s="161">
        <f>SUMPRODUCT((AL$3=المنصرف!$E$3:$E$717)*1,('بيان العهد والتسويات'!$C316=المنصرف!$C$3:$C$717)*1,المنصرف!$G$3:$G$717)</f>
        <v>0</v>
      </c>
      <c r="AM316" s="161">
        <f>SUMPRODUCT((AL$3=المنصرف!$E$3:$E$717)*1,('بيان العهد والتسويات'!$C316=المنصرف!$C$3:$C$717)*1,المنصرف!$J$3:$J$717)</f>
        <v>0</v>
      </c>
      <c r="AN316" s="160">
        <f>SUMPRODUCT((AN$3=المنصرف!$E$3:$E$717)*1,('بيان العهد والتسويات'!$C316=المنصرف!$C$3:$C$717)*1,المنصرف!$G$3:$G$717)</f>
        <v>0</v>
      </c>
      <c r="AO316" s="160">
        <f>SUMPRODUCT((AN$3=المنصرف!$E$3:$E$717)*1,('بيان العهد والتسويات'!$C316=المنصرف!$C$3:$C$717)*1,المنصرف!$J$3:$J$717)</f>
        <v>0</v>
      </c>
      <c r="AP316" s="160">
        <f>SUMPRODUCT((AP$3=المنصرف!$E$3:$E$717)*1,('بيان العهد والتسويات'!$C316=المنصرف!$C$3:$C$717)*1,المنصرف!$G$3:$G$717)</f>
        <v>0</v>
      </c>
      <c r="AQ316" s="160">
        <f>SUMPRODUCT((AP$3=المنصرف!$E$3:$E$717)*1,('بيان العهد والتسويات'!$C316=المنصرف!$C$3:$C$717)*1,المنصرف!$J$3:$J$717)</f>
        <v>0</v>
      </c>
      <c r="AR316" s="160">
        <f>SUMPRODUCT((AR$3=المنصرف!$E$3:$E$717)*1,('بيان العهد والتسويات'!$C316=المنصرف!$C$3:$C$717)*1,المنصرف!$G$3:$G$717)</f>
        <v>0</v>
      </c>
      <c r="AS316" s="160">
        <f>SUMPRODUCT((AR$3=المنصرف!$E$3:$E$717)*1,('بيان العهد والتسويات'!$C316=المنصرف!$C$3:$C$717)*1,المنصرف!$J$3:$J$717)</f>
        <v>0</v>
      </c>
      <c r="AT316" s="160">
        <f>SUMPRODUCT((AT$3=المنصرف!$E$3:$E$717)*1,('بيان العهد والتسويات'!$C316=المنصرف!$C$3:$C$717)*1,المنصرف!$G$3:$G$717)</f>
        <v>0</v>
      </c>
      <c r="AU316" s="160">
        <f>SUMPRODUCT((AT$3=المنصرف!$E$3:$E$717)*1,('بيان العهد والتسويات'!$C316=المنصرف!$C$3:$C$717)*1,المنصرف!$J$3:$J$717)</f>
        <v>0</v>
      </c>
      <c r="AV316" s="160">
        <f>SUMPRODUCT((AV$3=المنصرف!$E$3:$E$717)*1,('بيان العهد والتسويات'!$C316=المنصرف!$C$3:$C$717)*1,المنصرف!$G$3:$G$717)</f>
        <v>0</v>
      </c>
      <c r="AW316" s="160">
        <f>SUMPRODUCT((AV$3=المنصرف!$E$3:$E$717)*1,('بيان العهد والتسويات'!$C316=المنصرف!$C$3:$C$717)*1,المنصرف!$J$3:$J$717)</f>
        <v>0</v>
      </c>
      <c r="AX316" s="160">
        <f>SUMPRODUCT((AX$3=المنصرف!$E$3:$E$717)*1,('بيان العهد والتسويات'!$C316=المنصرف!$C$3:$C$717)*1,المنصرف!$G$3:$G$717)</f>
        <v>0</v>
      </c>
      <c r="AY316" s="160">
        <f>SUMPRODUCT((AX$3=المنصرف!$E$3:$E$717)*1,('بيان العهد والتسويات'!$C316=المنصرف!$C$3:$C$717)*1,المنصرف!$J$3:$J$717)</f>
        <v>0</v>
      </c>
      <c r="AZ316" s="160">
        <f>SUMPRODUCT((AZ$3=المنصرف!$E$3:$E$717)*1,('بيان العهد والتسويات'!$C316=المنصرف!$C$3:$C$717)*1,المنصرف!$G$3:$G$717)</f>
        <v>0</v>
      </c>
      <c r="BA316" s="160">
        <f>SUMPRODUCT((AZ$3=المنصرف!$E$3:$E$717)*1,('بيان العهد والتسويات'!$C316=المنصرف!$C$3:$C$717)*1,المنصرف!$J$3:$J$717)</f>
        <v>0</v>
      </c>
      <c r="BB316" s="160">
        <f>SUMPRODUCT((BB$3=المنصرف!$E$3:$E$717)*1,('بيان العهد والتسويات'!$C316=المنصرف!$C$3:$C$717)*1,المنصرف!$G$3:$G$717)</f>
        <v>0</v>
      </c>
      <c r="BC316" s="160">
        <f>SUMPRODUCT((BB$3=المنصرف!$E$3:$E$717)*1,('بيان العهد والتسويات'!$C316=المنصرف!$C$3:$C$717)*1,المنصرف!$J$3:$J$717)</f>
        <v>0</v>
      </c>
      <c r="BD316" s="160">
        <f>SUMPRODUCT((BD$3=المنصرف!$E$3:$E$717)*1,('بيان العهد والتسويات'!$C316=المنصرف!$C$3:$C$717)*1,المنصرف!$G$3:$G$717)</f>
        <v>0</v>
      </c>
      <c r="BE316" s="160">
        <f>SUMPRODUCT((BD$3=المنصرف!$E$3:$E$717)*1,('بيان العهد والتسويات'!$C316=المنصرف!$C$3:$C$717)*1,المنصرف!$J$3:$J$717)</f>
        <v>0</v>
      </c>
      <c r="BF316" s="160">
        <f>SUMPRODUCT((BF$3=المنصرف!$E$3:$E$717)*1,('بيان العهد والتسويات'!$C316=المنصرف!$C$3:$C$717)*1,المنصرف!$G$3:$G$717)</f>
        <v>0</v>
      </c>
      <c r="BG316" s="160">
        <f>SUMPRODUCT((BF$3=المنصرف!$E$3:$E$717)*1,('بيان العهد والتسويات'!$C316=المنصرف!$C$3:$C$717)*1,المنصرف!$J$3:$J$717)</f>
        <v>0</v>
      </c>
      <c r="BH316" s="160">
        <f>SUMPRODUCT((BH$3=المنصرف!$E$3:$E$717)*1,('بيان العهد والتسويات'!$C316=المنصرف!$C$3:$C$717)*1,المنصرف!$G$3:$G$717)</f>
        <v>0</v>
      </c>
      <c r="BI316" s="160">
        <f>SUMPRODUCT((BH$3=المنصرف!$E$3:$E$717)*1,('بيان العهد والتسويات'!$C316=المنصرف!$C$3:$C$717)*1,المنصرف!$J$3:$J$717)</f>
        <v>0</v>
      </c>
      <c r="BJ316" s="160">
        <f>SUMPRODUCT((BJ$3=المنصرف!$E$3:$E$717)*1,('بيان العهد والتسويات'!$C316=المنصرف!$C$3:$C$717)*1,المنصرف!$G$3:$G$717)</f>
        <v>0</v>
      </c>
      <c r="BK316" s="160">
        <f>SUMPRODUCT((BJ$3=المنصرف!$E$3:$E$717)*1,('بيان العهد والتسويات'!$C316=المنصرف!$C$3:$C$717)*1,المنصرف!$J$3:$J$717)</f>
        <v>0</v>
      </c>
      <c r="BL316" s="160">
        <f>SUMPRODUCT((BL$3=المنصرف!$E$3:$E$717)*1,('بيان العهد والتسويات'!$C316=المنصرف!$C$3:$C$717)*1,المنصرف!$G$3:$G$717)</f>
        <v>0</v>
      </c>
      <c r="BM316" s="160">
        <f>SUMPRODUCT((BL$3=المنصرف!$E$3:$E$717)*1,('بيان العهد والتسويات'!$C316=المنصرف!$C$3:$C$717)*1,المنصرف!$J$3:$J$717)</f>
        <v>0</v>
      </c>
      <c r="BN316" s="160">
        <f>SUMPRODUCT((BN$3=المنصرف!$E$3:$E$717)*1,('بيان العهد والتسويات'!$C316=المنصرف!$C$3:$C$717)*1,المنصرف!$G$3:$G$717)</f>
        <v>0</v>
      </c>
      <c r="BO316" s="160">
        <f>SUMPRODUCT((BN$3=المنصرف!$E$3:$E$717)*1,('بيان العهد والتسويات'!$C316=المنصرف!$C$3:$C$717)*1,المنصرف!$J$3:$J$717)</f>
        <v>0</v>
      </c>
      <c r="BP316" s="160">
        <f>SUMPRODUCT((BP$3=المنصرف!$E$3:$E$717)*1,('بيان العهد والتسويات'!$C316=المنصرف!$C$3:$C$717)*1,المنصرف!$G$3:$G$717)</f>
        <v>0</v>
      </c>
      <c r="BQ316" s="160">
        <f>SUMPRODUCT((BP$3=المنصرف!$E$3:$E$717)*1,('بيان العهد والتسويات'!$C316=المنصرف!$C$3:$C$717)*1,المنصرف!$J$3:$J$717)</f>
        <v>0</v>
      </c>
      <c r="BR316" s="160">
        <f>SUMPRODUCT((BR$3=المنصرف!$E$3:$E$717)*1,('بيان العهد والتسويات'!$C316=المنصرف!$C$3:$C$717)*1,المنصرف!$G$3:$G$717)</f>
        <v>0</v>
      </c>
      <c r="BS316" s="160">
        <f>SUMPRODUCT((BR$3=المنصرف!$E$3:$E$717)*1,('بيان العهد والتسويات'!$C316=المنصرف!$C$3:$C$717)*1,المنصرف!$J$3:$J$717)</f>
        <v>0</v>
      </c>
      <c r="BT316" s="160">
        <f>SUMPRODUCT((BT$3=المنصرف!$E$3:$E$717)*1,('بيان العهد والتسويات'!$C316=المنصرف!$C$3:$C$717)*1,المنصرف!$G$3:$G$717)</f>
        <v>0</v>
      </c>
      <c r="BU316" s="160">
        <f>SUMPRODUCT((BT$3=المنصرف!$E$3:$E$717)*1,('بيان العهد والتسويات'!$C316=المنصرف!$C$3:$C$717)*1,المنصرف!$J$3:$J$717)</f>
        <v>0</v>
      </c>
      <c r="BV316" s="160">
        <f>SUMPRODUCT((BV$3=المنصرف!$E$3:$E$717)*1,('بيان العهد والتسويات'!$C316=المنصرف!$C$3:$C$717)*1,المنصرف!$G$3:$G$717)</f>
        <v>0</v>
      </c>
      <c r="BW316" s="160">
        <f>SUMPRODUCT((BV$3=المنصرف!$E$3:$E$717)*1,('بيان العهد والتسويات'!$C316=المنصرف!$C$3:$C$717)*1,المنصرف!$J$3:$J$717)</f>
        <v>0</v>
      </c>
      <c r="BX316" s="160">
        <f>SUMPRODUCT((BX$3=المنصرف!$E$3:$E$717)*1,('بيان العهد والتسويات'!$C316=المنصرف!$C$3:$C$717)*1,المنصرف!$G$3:$G$717)</f>
        <v>0</v>
      </c>
      <c r="BY316" s="160">
        <f>SUMPRODUCT((BX$3=المنصرف!$E$3:$E$717)*1,('بيان العهد والتسويات'!$C316=المنصرف!$C$3:$C$717)*1,المنصرف!$J$3:$J$717)</f>
        <v>0</v>
      </c>
      <c r="BZ316" s="160">
        <f>SUMPRODUCT((BZ$3=المنصرف!$E$3:$E$717)*1,('بيان العهد والتسويات'!$C316=المنصرف!$C$3:$C$717)*1,المنصرف!$G$3:$G$717)</f>
        <v>0</v>
      </c>
      <c r="CA316" s="160">
        <f>SUMPRODUCT((BZ$3=المنصرف!$E$3:$E$717)*1,('بيان العهد والتسويات'!$C316=المنصرف!$C$3:$C$717)*1,المنصرف!$J$3:$J$717)</f>
        <v>0</v>
      </c>
      <c r="CB316" s="160">
        <f>SUMPRODUCT((CB$3=المنصرف!$E$3:$E$717)*1,('بيان العهد والتسويات'!$C316=المنصرف!$C$3:$C$717)*1,المنصرف!$G$3:$G$717)</f>
        <v>0</v>
      </c>
      <c r="CC316" s="160">
        <f>SUMPRODUCT((CB$3=المنصرف!$E$3:$E$717)*1,('بيان العهد والتسويات'!$C316=المنصرف!$C$3:$C$717)*1,المنصرف!$J$3:$J$717)</f>
        <v>0</v>
      </c>
      <c r="CD316" s="160">
        <f>SUMPRODUCT((CD$3=المنصرف!$E$3:$E$717)*1,('بيان العهد والتسويات'!$C316=المنصرف!$C$3:$C$717)*1,المنصرف!$G$3:$G$717)</f>
        <v>0</v>
      </c>
      <c r="CE316" s="160">
        <f>SUMPRODUCT((CD$3=المنصرف!$E$3:$E$717)*1,('بيان العهد والتسويات'!$C316=المنصرف!$C$3:$C$717)*1,المنصرف!$J$3:$J$717)</f>
        <v>0</v>
      </c>
      <c r="CF316" s="160">
        <f>SUMPRODUCT((CF$3=المنصرف!$E$3:$E$717)*1,('بيان العهد والتسويات'!$C316=المنصرف!$C$3:$C$717)*1,المنصرف!$G$3:$G$717)</f>
        <v>0</v>
      </c>
      <c r="CG316" s="160">
        <f>SUMPRODUCT((CF$3=المنصرف!$E$3:$E$717)*1,('بيان العهد والتسويات'!$C316=المنصرف!$C$3:$C$717)*1,المنصرف!$J$3:$J$717)</f>
        <v>0</v>
      </c>
      <c r="CH316" s="160">
        <f>SUMPRODUCT((CH$3=المنصرف!$E$3:$E$717)*1,('بيان العهد والتسويات'!$C316=المنصرف!$C$3:$C$717)*1,المنصرف!$G$3:$G$717)</f>
        <v>0</v>
      </c>
      <c r="CI316" s="160">
        <f>SUMPRODUCT((CH$3=المنصرف!$E$3:$E$717)*1,('بيان العهد والتسويات'!$C316=المنصرف!$C$3:$C$717)*1,المنصرف!$J$3:$J$717)</f>
        <v>0</v>
      </c>
      <c r="CJ316" s="160">
        <f>SUMPRODUCT((CJ$3=المنصرف!$E$3:$E$717)*1,('بيان العهد والتسويات'!$C316=المنصرف!$C$3:$C$717)*1,المنصرف!$G$3:$G$717)</f>
        <v>0</v>
      </c>
      <c r="CK316" s="160">
        <f>SUMPRODUCT((CJ$3=المنصرف!$E$3:$E$717)*1,('بيان العهد والتسويات'!$C316=المنصرف!$C$3:$C$717)*1,المنصرف!$J$3:$J$717)</f>
        <v>0</v>
      </c>
      <c r="CL316" s="160">
        <f>SUMPRODUCT((CL$3=المنصرف!$E$3:$E$717)*1,('بيان العهد والتسويات'!$C316=المنصرف!$C$3:$C$717)*1,المنصرف!$G$3:$G$717)</f>
        <v>0</v>
      </c>
      <c r="CM316" s="160">
        <f>SUMPRODUCT((CL$3=المنصرف!$E$3:$E$717)*1,('بيان العهد والتسويات'!$C316=المنصرف!$C$3:$C$717)*1,المنصرف!$J$3:$J$717)</f>
        <v>0</v>
      </c>
      <c r="CN316" s="160">
        <f>SUMPRODUCT((CN$3=المنصرف!$E$3:$E$717)*1,('بيان العهد والتسويات'!$C316=المنصرف!$C$3:$C$717)*1,المنصرف!$G$3:$G$717)</f>
        <v>0</v>
      </c>
      <c r="CO316" s="160">
        <f>SUMPRODUCT((CN$3=المنصرف!$E$3:$E$717)*1,('بيان العهد والتسويات'!$C316=المنصرف!$C$3:$C$717)*1,المنصرف!$J$3:$J$717)</f>
        <v>0</v>
      </c>
      <c r="CP316" s="160">
        <f>SUMPRODUCT((CP$3=المنصرف!$E$3:$E$717)*1,('بيان العهد والتسويات'!$C316=المنصرف!$C$3:$C$717)*1,المنصرف!$G$3:$G$717)</f>
        <v>0</v>
      </c>
      <c r="CQ316" s="160">
        <f>SUMPRODUCT((CP$3=المنصرف!$E$3:$E$717)*1,('بيان العهد والتسويات'!$C316=المنصرف!$C$3:$C$717)*1,المنصرف!$J$3:$J$717)</f>
        <v>0</v>
      </c>
      <c r="CR316" s="160">
        <f>SUMPRODUCT((CR$3=المنصرف!$E$3:$E$717)*1,('بيان العهد والتسويات'!$C316=المنصرف!$C$3:$C$717)*1,المنصرف!$G$3:$G$717)</f>
        <v>0</v>
      </c>
      <c r="CS316" s="160">
        <f>SUMPRODUCT((CR$3=المنصرف!$E$3:$E$717)*1,('بيان العهد والتسويات'!$C316=المنصرف!$C$3:$C$717)*1,المنصرف!$J$3:$J$717)</f>
        <v>0</v>
      </c>
      <c r="CT316" s="160">
        <f>SUMPRODUCT((CT$3=المنصرف!$E$3:$E$717)*1,('بيان العهد والتسويات'!$C316=المنصرف!$C$3:$C$717)*1,المنصرف!$G$3:$G$717)</f>
        <v>0</v>
      </c>
      <c r="CU316" s="160">
        <f>SUMPRODUCT((CT$3=المنصرف!$E$3:$E$717)*1,('بيان العهد والتسويات'!$C316=المنصرف!$C$3:$C$717)*1,المنصرف!$J$3:$J$717)</f>
        <v>0</v>
      </c>
      <c r="CV316" s="160">
        <f>SUMPRODUCT((CV$3=المنصرف!$E$3:$E$717)*1,('بيان العهد والتسويات'!$C316=المنصرف!$C$3:$C$717)*1,المنصرف!$G$3:$G$717)</f>
        <v>0</v>
      </c>
      <c r="CW316" s="160">
        <f>SUMPRODUCT((CV$3=المنصرف!$E$3:$E$717)*1,('بيان العهد والتسويات'!$C316=المنصرف!$C$3:$C$717)*1,المنصرف!$J$3:$J$717)</f>
        <v>0</v>
      </c>
      <c r="CX316" s="160">
        <f>SUMPRODUCT((CX$3=المنصرف!$E$3:$E$717)*1,('بيان العهد والتسويات'!$C316=المنصرف!$C$3:$C$717)*1,المنصرف!$G$3:$G$717)</f>
        <v>0</v>
      </c>
      <c r="CY316" s="160">
        <f>SUMPRODUCT((CX$3=المنصرف!$E$3:$E$717)*1,('بيان العهد والتسويات'!$C316=المنصرف!$C$3:$C$717)*1,المنصرف!$J$3:$J$717)</f>
        <v>0</v>
      </c>
      <c r="CZ316" s="160">
        <f>SUMPRODUCT((CZ$3=المنصرف!$E$3:$E$717)*1,('بيان العهد والتسويات'!$C316=المنصرف!$C$3:$C$717)*1,المنصرف!$G$3:$G$717)</f>
        <v>0</v>
      </c>
      <c r="DA316" s="160">
        <f>SUMPRODUCT((CZ$3=المنصرف!$E$3:$E$717)*1,('بيان العهد والتسويات'!$C316=المنصرف!$C$3:$C$717)*1,المنصرف!$J$3:$J$717)</f>
        <v>0</v>
      </c>
    </row>
    <row r="317" spans="3:105" ht="20.25" x14ac:dyDescent="0.15">
      <c r="C317" s="134">
        <v>46149</v>
      </c>
      <c r="D317" s="121">
        <f>SUMPRODUCT(($D$3=المنصرف!$E$3:$E$717)*1,('بيان العهد والتسويات'!$C317=المنصرف!$C$3:$C$717)*1,المنصرف!$G$3:$G$717)</f>
        <v>0</v>
      </c>
      <c r="E317" s="122">
        <f>SUMPRODUCT(($D$3=المنصرف!$E$3:$E$717)*1,('بيان العهد والتسويات'!$C317=المنصرف!$C$3:$C$717)*1,المنصرف!$J$3:$J$717)</f>
        <v>0</v>
      </c>
      <c r="F317" s="124">
        <f>SUMPRODUCT(($F$3=المنصرف!$E$3:$E$717)*1,('بيان العهد والتسويات'!$C317=المنصرف!$C$3:$C$717)*1,المنصرف!$G$3:$G$717)</f>
        <v>0</v>
      </c>
      <c r="G317" s="123">
        <f>SUMPRODUCT(($F$3=المنصرف!$E$3:$E$717)*1,('بيان العهد والتسويات'!$C317=المنصرف!$C$3:$C$717)*1,المنصرف!$J$3:$J$717)</f>
        <v>0</v>
      </c>
      <c r="H317" s="121">
        <f>SUMPRODUCT(($H$3=المنصرف!$E$3:$E$717)*1,('بيان العهد والتسويات'!$C317=المنصرف!$C$3:$C$717)*1,المنصرف!$G$3:$G$717)</f>
        <v>0</v>
      </c>
      <c r="I317" s="122">
        <f>SUMPRODUCT(($H$3=المنصرف!$E$3:$E$717)*1,('بيان العهد والتسويات'!$C317=المنصرف!$C$3:$C$717)*1,المنصرف!$J$3:$J$717)</f>
        <v>0</v>
      </c>
      <c r="J317" s="124">
        <f>SUMPRODUCT(($J$3=المنصرف!$E$3:$E$717)*1,('بيان العهد والتسويات'!$C317=المنصرف!$C$3:$C$717)*1,المنصرف!$G$3:$G$717)</f>
        <v>0</v>
      </c>
      <c r="K317" s="123">
        <f>SUMPRODUCT(($J$3=المنصرف!$E$3:$E$717)*1,('بيان العهد والتسويات'!$C317=المنصرف!$C$3:$C$717)*1,المنصرف!$J$3:$J$717)</f>
        <v>0</v>
      </c>
      <c r="L317" s="121">
        <f>SUMPRODUCT(($L$3=المنصرف!$E$3:$E$717)*1,('بيان العهد والتسويات'!$C317=المنصرف!$C$3:$C$717)*1,المنصرف!$G$3:$G$717)</f>
        <v>0</v>
      </c>
      <c r="M317" s="122">
        <f>SUMPRODUCT(($L$3=المنصرف!$E$3:$E$717)*1,('بيان العهد والتسويات'!$C317=المنصرف!$C$3:$C$717)*1,المنصرف!$J$3:$J$717)</f>
        <v>0</v>
      </c>
      <c r="N317" s="124">
        <f>SUMPRODUCT(($N$3=المنصرف!$E$3:$E$717)*1,('بيان العهد والتسويات'!$C317=المنصرف!$C$3:$C$717)*1,المنصرف!$G$3:$G$717)</f>
        <v>0</v>
      </c>
      <c r="O317" s="123">
        <f>SUMPRODUCT(($N$3=المنصرف!$E$3:$E$717)*1,('بيان العهد والتسويات'!$C317=المنصرف!$C$3:$C$717)*1,المنصرف!$J$3:$J$717)</f>
        <v>0</v>
      </c>
      <c r="P317" s="121">
        <f>SUMPRODUCT(($P$3=المنصرف!$E$3:$E$717)*1,('بيان العهد والتسويات'!$C317=المنصرف!$C$3:$C$717)*1,المنصرف!$G$3:$G$717)</f>
        <v>0</v>
      </c>
      <c r="Q317" s="122">
        <f>SUMPRODUCT(($P$3=المنصرف!$E$3:$E$717)*1,('بيان العهد والتسويات'!$C317=المنصرف!$C$3:$C$717)*1,المنصرف!$J$3:$J$717)</f>
        <v>0</v>
      </c>
      <c r="R317" s="124">
        <f>SUMPRODUCT(($R$3=المنصرف!$E$3:$E$717)*1,('بيان العهد والتسويات'!$C317=المنصرف!$C$3:$C$717)*1,المنصرف!$G$3:$G$717)</f>
        <v>0</v>
      </c>
      <c r="S317" s="123">
        <f>SUMPRODUCT(($R$3=المنصرف!$E$3:$E$717)*1,('بيان العهد والتسويات'!$C317=المنصرف!$C$3:$C$717)*1,المنصرف!$J$3:$J$717)</f>
        <v>0</v>
      </c>
      <c r="T317" s="121">
        <f>SUMPRODUCT(($T$3=المنصرف!$E$3:$E$717)*1,('بيان العهد والتسويات'!$C317=المنصرف!$C$3:$C$717)*1,المنصرف!$G$3:$G$717)</f>
        <v>0</v>
      </c>
      <c r="U317" s="122">
        <f>SUMPRODUCT(($T$3=المنصرف!$E$3:$E$717)*1,('بيان العهد والتسويات'!$C317=المنصرف!$C$3:$C$717)*1,المنصرف!$J$3:$J$717)</f>
        <v>0</v>
      </c>
      <c r="V317" s="124">
        <f>SUMPRODUCT(($V$3=المنصرف!$E$3:$E$717)*1,('بيان العهد والتسويات'!$C317=المنصرف!$C$3:$C$717)*1,المنصرف!$G$3:$G$717)</f>
        <v>0</v>
      </c>
      <c r="W317" s="123">
        <f>SUMPRODUCT(($V$3=المنصرف!$E$3:$E$717)*1,('بيان العهد والتسويات'!$C317=المنصرف!$C$3:$C$717)*1,المنصرف!$J$3:$J$717)</f>
        <v>0</v>
      </c>
      <c r="X317" s="121">
        <f>SUMPRODUCT(($X$3=المنصرف!$E$3:$E$717)*1,('بيان العهد والتسويات'!$C317=المنصرف!$C$3:$C$717)*1,المنصرف!$G$3:$G$717)</f>
        <v>0</v>
      </c>
      <c r="Y317" s="122">
        <f>SUMPRODUCT(($X$3=المنصرف!$E$3:$E$717)*1,('بيان العهد والتسويات'!$C317=المنصرف!$C$3:$C$717)*1,المنصرف!$J$3:$J$717)</f>
        <v>0</v>
      </c>
      <c r="Z317" s="124">
        <f>SUMPRODUCT(($Z$3=المنصرف!$E$3:$E$717)*1,('بيان العهد والتسويات'!$C317=المنصرف!$C$3:$C$717)*1,المنصرف!$G$3:$G$717)</f>
        <v>0</v>
      </c>
      <c r="AA317" s="123">
        <f>SUMPRODUCT(($Z$3=المنصرف!$E$3:$E$717)*1,('بيان العهد والتسويات'!$C317=المنصرف!$C$3:$C$717)*1,المنصرف!$J$3:$J$717)</f>
        <v>0</v>
      </c>
      <c r="AB317" s="121">
        <f>SUMPRODUCT(($AB$3=المنصرف!$E$3:$E$717)*1,('بيان العهد والتسويات'!$C317=المنصرف!$C$3:$C$717)*1,المنصرف!$G$3:$G$717)</f>
        <v>0</v>
      </c>
      <c r="AC317" s="122">
        <f>SUMPRODUCT(($AB$3=المنصرف!$E$3:$E$717)*1,('بيان العهد والتسويات'!$C317=المنصرف!$C$3:$C$717)*1,المنصرف!$J$3:$J$717)</f>
        <v>0</v>
      </c>
      <c r="AD317" s="124">
        <f>SUMPRODUCT(($AD$3=المنصرف!$E$3:$E$717)*1,('بيان العهد والتسويات'!$C317=المنصرف!$C$3:$C$717)*1,المنصرف!$G$3:$G$717)</f>
        <v>0</v>
      </c>
      <c r="AE317" s="123">
        <f>SUMPRODUCT(($AD$3=المنصرف!$E$3:$E$717)*1,('بيان العهد والتسويات'!$C317=المنصرف!$C$3:$C$717)*1,المنصرف!$J$3:$J$717)</f>
        <v>0</v>
      </c>
      <c r="AF317" s="121">
        <f>SUMPRODUCT(($AF$3=المنصرف!$E$3:$E$717)*1,('بيان العهد والتسويات'!$C317=المنصرف!$C$3:$C$717)*1,المنصرف!$G$3:$G$717)</f>
        <v>0</v>
      </c>
      <c r="AG317" s="122">
        <f>SUMPRODUCT(($AF$3=المنصرف!$E$3:$E$717)*1,('بيان العهد والتسويات'!$C317=المنصرف!$C$3:$C$717)*1,المنصرف!$J$3:$J$717)</f>
        <v>0</v>
      </c>
      <c r="AH317" s="124">
        <f>SUMPRODUCT(($AH$3=المنصرف!$E$3:$E$717)*1,('بيان العهد والتسويات'!$C317=المنصرف!$C$3:$C$717)*1,المنصرف!$G$3:$G$717)</f>
        <v>0</v>
      </c>
      <c r="AI317" s="123">
        <f>SUMPRODUCT(($AH$3=المنصرف!$E$3:$E$717)*1,('بيان العهد والتسويات'!$C317=المنصرف!$C$3:$C$717)*1,المنصرف!$J$3:$J$717)</f>
        <v>0</v>
      </c>
      <c r="AJ317" s="145">
        <f>SUMPRODUCT((AJ$3=المنصرف!$E$3:$E$717)*1,('بيان العهد والتسويات'!$C317=المنصرف!$C$3:$C$717)*1,المنصرف!$G$3:$G$717)</f>
        <v>0</v>
      </c>
      <c r="AK317" s="145">
        <f>SUMPRODUCT((AJ$3=المنصرف!$E$3:$E$717)*1,('بيان العهد والتسويات'!$C317=المنصرف!$C$3:$C$717)*1,المنصرف!$J$3:$J$717)</f>
        <v>0</v>
      </c>
      <c r="AL317" s="161">
        <f>SUMPRODUCT((AL$3=المنصرف!$E$3:$E$717)*1,('بيان العهد والتسويات'!$C317=المنصرف!$C$3:$C$717)*1,المنصرف!$G$3:$G$717)</f>
        <v>0</v>
      </c>
      <c r="AM317" s="161">
        <f>SUMPRODUCT((AL$3=المنصرف!$E$3:$E$717)*1,('بيان العهد والتسويات'!$C317=المنصرف!$C$3:$C$717)*1,المنصرف!$J$3:$J$717)</f>
        <v>0</v>
      </c>
      <c r="AN317" s="160">
        <f>SUMPRODUCT((AN$3=المنصرف!$E$3:$E$717)*1,('بيان العهد والتسويات'!$C317=المنصرف!$C$3:$C$717)*1,المنصرف!$G$3:$G$717)</f>
        <v>0</v>
      </c>
      <c r="AO317" s="160">
        <f>SUMPRODUCT((AN$3=المنصرف!$E$3:$E$717)*1,('بيان العهد والتسويات'!$C317=المنصرف!$C$3:$C$717)*1,المنصرف!$J$3:$J$717)</f>
        <v>0</v>
      </c>
      <c r="AP317" s="160">
        <f>SUMPRODUCT((AP$3=المنصرف!$E$3:$E$717)*1,('بيان العهد والتسويات'!$C317=المنصرف!$C$3:$C$717)*1,المنصرف!$G$3:$G$717)</f>
        <v>0</v>
      </c>
      <c r="AQ317" s="160">
        <f>SUMPRODUCT((AP$3=المنصرف!$E$3:$E$717)*1,('بيان العهد والتسويات'!$C317=المنصرف!$C$3:$C$717)*1,المنصرف!$J$3:$J$717)</f>
        <v>0</v>
      </c>
      <c r="AR317" s="160">
        <f>SUMPRODUCT((AR$3=المنصرف!$E$3:$E$717)*1,('بيان العهد والتسويات'!$C317=المنصرف!$C$3:$C$717)*1,المنصرف!$G$3:$G$717)</f>
        <v>0</v>
      </c>
      <c r="AS317" s="160">
        <f>SUMPRODUCT((AR$3=المنصرف!$E$3:$E$717)*1,('بيان العهد والتسويات'!$C317=المنصرف!$C$3:$C$717)*1,المنصرف!$J$3:$J$717)</f>
        <v>0</v>
      </c>
      <c r="AT317" s="160">
        <f>SUMPRODUCT((AT$3=المنصرف!$E$3:$E$717)*1,('بيان العهد والتسويات'!$C317=المنصرف!$C$3:$C$717)*1,المنصرف!$G$3:$G$717)</f>
        <v>0</v>
      </c>
      <c r="AU317" s="160">
        <f>SUMPRODUCT((AT$3=المنصرف!$E$3:$E$717)*1,('بيان العهد والتسويات'!$C317=المنصرف!$C$3:$C$717)*1,المنصرف!$J$3:$J$717)</f>
        <v>0</v>
      </c>
      <c r="AV317" s="160">
        <f>SUMPRODUCT((AV$3=المنصرف!$E$3:$E$717)*1,('بيان العهد والتسويات'!$C317=المنصرف!$C$3:$C$717)*1,المنصرف!$G$3:$G$717)</f>
        <v>0</v>
      </c>
      <c r="AW317" s="160">
        <f>SUMPRODUCT((AV$3=المنصرف!$E$3:$E$717)*1,('بيان العهد والتسويات'!$C317=المنصرف!$C$3:$C$717)*1,المنصرف!$J$3:$J$717)</f>
        <v>0</v>
      </c>
      <c r="AX317" s="160">
        <f>SUMPRODUCT((AX$3=المنصرف!$E$3:$E$717)*1,('بيان العهد والتسويات'!$C317=المنصرف!$C$3:$C$717)*1,المنصرف!$G$3:$G$717)</f>
        <v>0</v>
      </c>
      <c r="AY317" s="160">
        <f>SUMPRODUCT((AX$3=المنصرف!$E$3:$E$717)*1,('بيان العهد والتسويات'!$C317=المنصرف!$C$3:$C$717)*1,المنصرف!$J$3:$J$717)</f>
        <v>0</v>
      </c>
      <c r="AZ317" s="160">
        <f>SUMPRODUCT((AZ$3=المنصرف!$E$3:$E$717)*1,('بيان العهد والتسويات'!$C317=المنصرف!$C$3:$C$717)*1,المنصرف!$G$3:$G$717)</f>
        <v>0</v>
      </c>
      <c r="BA317" s="160">
        <f>SUMPRODUCT((AZ$3=المنصرف!$E$3:$E$717)*1,('بيان العهد والتسويات'!$C317=المنصرف!$C$3:$C$717)*1,المنصرف!$J$3:$J$717)</f>
        <v>0</v>
      </c>
      <c r="BB317" s="160">
        <f>SUMPRODUCT((BB$3=المنصرف!$E$3:$E$717)*1,('بيان العهد والتسويات'!$C317=المنصرف!$C$3:$C$717)*1,المنصرف!$G$3:$G$717)</f>
        <v>0</v>
      </c>
      <c r="BC317" s="160">
        <f>SUMPRODUCT((BB$3=المنصرف!$E$3:$E$717)*1,('بيان العهد والتسويات'!$C317=المنصرف!$C$3:$C$717)*1,المنصرف!$J$3:$J$717)</f>
        <v>0</v>
      </c>
      <c r="BD317" s="160">
        <f>SUMPRODUCT((BD$3=المنصرف!$E$3:$E$717)*1,('بيان العهد والتسويات'!$C317=المنصرف!$C$3:$C$717)*1,المنصرف!$G$3:$G$717)</f>
        <v>0</v>
      </c>
      <c r="BE317" s="160">
        <f>SUMPRODUCT((BD$3=المنصرف!$E$3:$E$717)*1,('بيان العهد والتسويات'!$C317=المنصرف!$C$3:$C$717)*1,المنصرف!$J$3:$J$717)</f>
        <v>0</v>
      </c>
      <c r="BF317" s="160">
        <f>SUMPRODUCT((BF$3=المنصرف!$E$3:$E$717)*1,('بيان العهد والتسويات'!$C317=المنصرف!$C$3:$C$717)*1,المنصرف!$G$3:$G$717)</f>
        <v>0</v>
      </c>
      <c r="BG317" s="160">
        <f>SUMPRODUCT((BF$3=المنصرف!$E$3:$E$717)*1,('بيان العهد والتسويات'!$C317=المنصرف!$C$3:$C$717)*1,المنصرف!$J$3:$J$717)</f>
        <v>0</v>
      </c>
      <c r="BH317" s="160">
        <f>SUMPRODUCT((BH$3=المنصرف!$E$3:$E$717)*1,('بيان العهد والتسويات'!$C317=المنصرف!$C$3:$C$717)*1,المنصرف!$G$3:$G$717)</f>
        <v>0</v>
      </c>
      <c r="BI317" s="160">
        <f>SUMPRODUCT((BH$3=المنصرف!$E$3:$E$717)*1,('بيان العهد والتسويات'!$C317=المنصرف!$C$3:$C$717)*1,المنصرف!$J$3:$J$717)</f>
        <v>0</v>
      </c>
      <c r="BJ317" s="160">
        <f>SUMPRODUCT((BJ$3=المنصرف!$E$3:$E$717)*1,('بيان العهد والتسويات'!$C317=المنصرف!$C$3:$C$717)*1,المنصرف!$G$3:$G$717)</f>
        <v>0</v>
      </c>
      <c r="BK317" s="160">
        <f>SUMPRODUCT((BJ$3=المنصرف!$E$3:$E$717)*1,('بيان العهد والتسويات'!$C317=المنصرف!$C$3:$C$717)*1,المنصرف!$J$3:$J$717)</f>
        <v>0</v>
      </c>
      <c r="BL317" s="160">
        <f>SUMPRODUCT((BL$3=المنصرف!$E$3:$E$717)*1,('بيان العهد والتسويات'!$C317=المنصرف!$C$3:$C$717)*1,المنصرف!$G$3:$G$717)</f>
        <v>0</v>
      </c>
      <c r="BM317" s="160">
        <f>SUMPRODUCT((BL$3=المنصرف!$E$3:$E$717)*1,('بيان العهد والتسويات'!$C317=المنصرف!$C$3:$C$717)*1,المنصرف!$J$3:$J$717)</f>
        <v>0</v>
      </c>
      <c r="BN317" s="160">
        <f>SUMPRODUCT((BN$3=المنصرف!$E$3:$E$717)*1,('بيان العهد والتسويات'!$C317=المنصرف!$C$3:$C$717)*1,المنصرف!$G$3:$G$717)</f>
        <v>0</v>
      </c>
      <c r="BO317" s="160">
        <f>SUMPRODUCT((BN$3=المنصرف!$E$3:$E$717)*1,('بيان العهد والتسويات'!$C317=المنصرف!$C$3:$C$717)*1,المنصرف!$J$3:$J$717)</f>
        <v>0</v>
      </c>
      <c r="BP317" s="160">
        <f>SUMPRODUCT((BP$3=المنصرف!$E$3:$E$717)*1,('بيان العهد والتسويات'!$C317=المنصرف!$C$3:$C$717)*1,المنصرف!$G$3:$G$717)</f>
        <v>0</v>
      </c>
      <c r="BQ317" s="160">
        <f>SUMPRODUCT((BP$3=المنصرف!$E$3:$E$717)*1,('بيان العهد والتسويات'!$C317=المنصرف!$C$3:$C$717)*1,المنصرف!$J$3:$J$717)</f>
        <v>0</v>
      </c>
      <c r="BR317" s="160">
        <f>SUMPRODUCT((BR$3=المنصرف!$E$3:$E$717)*1,('بيان العهد والتسويات'!$C317=المنصرف!$C$3:$C$717)*1,المنصرف!$G$3:$G$717)</f>
        <v>0</v>
      </c>
      <c r="BS317" s="160">
        <f>SUMPRODUCT((BR$3=المنصرف!$E$3:$E$717)*1,('بيان العهد والتسويات'!$C317=المنصرف!$C$3:$C$717)*1,المنصرف!$J$3:$J$717)</f>
        <v>0</v>
      </c>
      <c r="BT317" s="160">
        <f>SUMPRODUCT((BT$3=المنصرف!$E$3:$E$717)*1,('بيان العهد والتسويات'!$C317=المنصرف!$C$3:$C$717)*1,المنصرف!$G$3:$G$717)</f>
        <v>0</v>
      </c>
      <c r="BU317" s="160">
        <f>SUMPRODUCT((BT$3=المنصرف!$E$3:$E$717)*1,('بيان العهد والتسويات'!$C317=المنصرف!$C$3:$C$717)*1,المنصرف!$J$3:$J$717)</f>
        <v>0</v>
      </c>
      <c r="BV317" s="160">
        <f>SUMPRODUCT((BV$3=المنصرف!$E$3:$E$717)*1,('بيان العهد والتسويات'!$C317=المنصرف!$C$3:$C$717)*1,المنصرف!$G$3:$G$717)</f>
        <v>0</v>
      </c>
      <c r="BW317" s="160">
        <f>SUMPRODUCT((BV$3=المنصرف!$E$3:$E$717)*1,('بيان العهد والتسويات'!$C317=المنصرف!$C$3:$C$717)*1,المنصرف!$J$3:$J$717)</f>
        <v>0</v>
      </c>
      <c r="BX317" s="160">
        <f>SUMPRODUCT((BX$3=المنصرف!$E$3:$E$717)*1,('بيان العهد والتسويات'!$C317=المنصرف!$C$3:$C$717)*1,المنصرف!$G$3:$G$717)</f>
        <v>0</v>
      </c>
      <c r="BY317" s="160">
        <f>SUMPRODUCT((BX$3=المنصرف!$E$3:$E$717)*1,('بيان العهد والتسويات'!$C317=المنصرف!$C$3:$C$717)*1,المنصرف!$J$3:$J$717)</f>
        <v>0</v>
      </c>
      <c r="BZ317" s="160">
        <f>SUMPRODUCT((BZ$3=المنصرف!$E$3:$E$717)*1,('بيان العهد والتسويات'!$C317=المنصرف!$C$3:$C$717)*1,المنصرف!$G$3:$G$717)</f>
        <v>0</v>
      </c>
      <c r="CA317" s="160">
        <f>SUMPRODUCT((BZ$3=المنصرف!$E$3:$E$717)*1,('بيان العهد والتسويات'!$C317=المنصرف!$C$3:$C$717)*1,المنصرف!$J$3:$J$717)</f>
        <v>0</v>
      </c>
      <c r="CB317" s="160">
        <f>SUMPRODUCT((CB$3=المنصرف!$E$3:$E$717)*1,('بيان العهد والتسويات'!$C317=المنصرف!$C$3:$C$717)*1,المنصرف!$G$3:$G$717)</f>
        <v>0</v>
      </c>
      <c r="CC317" s="160">
        <f>SUMPRODUCT((CB$3=المنصرف!$E$3:$E$717)*1,('بيان العهد والتسويات'!$C317=المنصرف!$C$3:$C$717)*1,المنصرف!$J$3:$J$717)</f>
        <v>0</v>
      </c>
      <c r="CD317" s="160">
        <f>SUMPRODUCT((CD$3=المنصرف!$E$3:$E$717)*1,('بيان العهد والتسويات'!$C317=المنصرف!$C$3:$C$717)*1,المنصرف!$G$3:$G$717)</f>
        <v>0</v>
      </c>
      <c r="CE317" s="160">
        <f>SUMPRODUCT((CD$3=المنصرف!$E$3:$E$717)*1,('بيان العهد والتسويات'!$C317=المنصرف!$C$3:$C$717)*1,المنصرف!$J$3:$J$717)</f>
        <v>0</v>
      </c>
      <c r="CF317" s="160">
        <f>SUMPRODUCT((CF$3=المنصرف!$E$3:$E$717)*1,('بيان العهد والتسويات'!$C317=المنصرف!$C$3:$C$717)*1,المنصرف!$G$3:$G$717)</f>
        <v>0</v>
      </c>
      <c r="CG317" s="160">
        <f>SUMPRODUCT((CF$3=المنصرف!$E$3:$E$717)*1,('بيان العهد والتسويات'!$C317=المنصرف!$C$3:$C$717)*1,المنصرف!$J$3:$J$717)</f>
        <v>0</v>
      </c>
      <c r="CH317" s="160">
        <f>SUMPRODUCT((CH$3=المنصرف!$E$3:$E$717)*1,('بيان العهد والتسويات'!$C317=المنصرف!$C$3:$C$717)*1,المنصرف!$G$3:$G$717)</f>
        <v>0</v>
      </c>
      <c r="CI317" s="160">
        <f>SUMPRODUCT((CH$3=المنصرف!$E$3:$E$717)*1,('بيان العهد والتسويات'!$C317=المنصرف!$C$3:$C$717)*1,المنصرف!$J$3:$J$717)</f>
        <v>0</v>
      </c>
      <c r="CJ317" s="160">
        <f>SUMPRODUCT((CJ$3=المنصرف!$E$3:$E$717)*1,('بيان العهد والتسويات'!$C317=المنصرف!$C$3:$C$717)*1,المنصرف!$G$3:$G$717)</f>
        <v>0</v>
      </c>
      <c r="CK317" s="160">
        <f>SUMPRODUCT((CJ$3=المنصرف!$E$3:$E$717)*1,('بيان العهد والتسويات'!$C317=المنصرف!$C$3:$C$717)*1,المنصرف!$J$3:$J$717)</f>
        <v>0</v>
      </c>
      <c r="CL317" s="160">
        <f>SUMPRODUCT((CL$3=المنصرف!$E$3:$E$717)*1,('بيان العهد والتسويات'!$C317=المنصرف!$C$3:$C$717)*1,المنصرف!$G$3:$G$717)</f>
        <v>0</v>
      </c>
      <c r="CM317" s="160">
        <f>SUMPRODUCT((CL$3=المنصرف!$E$3:$E$717)*1,('بيان العهد والتسويات'!$C317=المنصرف!$C$3:$C$717)*1,المنصرف!$J$3:$J$717)</f>
        <v>0</v>
      </c>
      <c r="CN317" s="160">
        <f>SUMPRODUCT((CN$3=المنصرف!$E$3:$E$717)*1,('بيان العهد والتسويات'!$C317=المنصرف!$C$3:$C$717)*1,المنصرف!$G$3:$G$717)</f>
        <v>0</v>
      </c>
      <c r="CO317" s="160">
        <f>SUMPRODUCT((CN$3=المنصرف!$E$3:$E$717)*1,('بيان العهد والتسويات'!$C317=المنصرف!$C$3:$C$717)*1,المنصرف!$J$3:$J$717)</f>
        <v>0</v>
      </c>
      <c r="CP317" s="160">
        <f>SUMPRODUCT((CP$3=المنصرف!$E$3:$E$717)*1,('بيان العهد والتسويات'!$C317=المنصرف!$C$3:$C$717)*1,المنصرف!$G$3:$G$717)</f>
        <v>0</v>
      </c>
      <c r="CQ317" s="160">
        <f>SUMPRODUCT((CP$3=المنصرف!$E$3:$E$717)*1,('بيان العهد والتسويات'!$C317=المنصرف!$C$3:$C$717)*1,المنصرف!$J$3:$J$717)</f>
        <v>0</v>
      </c>
      <c r="CR317" s="160">
        <f>SUMPRODUCT((CR$3=المنصرف!$E$3:$E$717)*1,('بيان العهد والتسويات'!$C317=المنصرف!$C$3:$C$717)*1,المنصرف!$G$3:$G$717)</f>
        <v>0</v>
      </c>
      <c r="CS317" s="160">
        <f>SUMPRODUCT((CR$3=المنصرف!$E$3:$E$717)*1,('بيان العهد والتسويات'!$C317=المنصرف!$C$3:$C$717)*1,المنصرف!$J$3:$J$717)</f>
        <v>0</v>
      </c>
      <c r="CT317" s="160">
        <f>SUMPRODUCT((CT$3=المنصرف!$E$3:$E$717)*1,('بيان العهد والتسويات'!$C317=المنصرف!$C$3:$C$717)*1,المنصرف!$G$3:$G$717)</f>
        <v>0</v>
      </c>
      <c r="CU317" s="160">
        <f>SUMPRODUCT((CT$3=المنصرف!$E$3:$E$717)*1,('بيان العهد والتسويات'!$C317=المنصرف!$C$3:$C$717)*1,المنصرف!$J$3:$J$717)</f>
        <v>0</v>
      </c>
      <c r="CV317" s="160">
        <f>SUMPRODUCT((CV$3=المنصرف!$E$3:$E$717)*1,('بيان العهد والتسويات'!$C317=المنصرف!$C$3:$C$717)*1,المنصرف!$G$3:$G$717)</f>
        <v>0</v>
      </c>
      <c r="CW317" s="160">
        <f>SUMPRODUCT((CV$3=المنصرف!$E$3:$E$717)*1,('بيان العهد والتسويات'!$C317=المنصرف!$C$3:$C$717)*1,المنصرف!$J$3:$J$717)</f>
        <v>0</v>
      </c>
      <c r="CX317" s="160">
        <f>SUMPRODUCT((CX$3=المنصرف!$E$3:$E$717)*1,('بيان العهد والتسويات'!$C317=المنصرف!$C$3:$C$717)*1,المنصرف!$G$3:$G$717)</f>
        <v>0</v>
      </c>
      <c r="CY317" s="160">
        <f>SUMPRODUCT((CX$3=المنصرف!$E$3:$E$717)*1,('بيان العهد والتسويات'!$C317=المنصرف!$C$3:$C$717)*1,المنصرف!$J$3:$J$717)</f>
        <v>0</v>
      </c>
      <c r="CZ317" s="160">
        <f>SUMPRODUCT((CZ$3=المنصرف!$E$3:$E$717)*1,('بيان العهد والتسويات'!$C317=المنصرف!$C$3:$C$717)*1,المنصرف!$G$3:$G$717)</f>
        <v>0</v>
      </c>
      <c r="DA317" s="160">
        <f>SUMPRODUCT((CZ$3=المنصرف!$E$3:$E$717)*1,('بيان العهد والتسويات'!$C317=المنصرف!$C$3:$C$717)*1,المنصرف!$J$3:$J$717)</f>
        <v>0</v>
      </c>
    </row>
    <row r="318" spans="3:105" ht="20.25" x14ac:dyDescent="0.15">
      <c r="C318" s="134">
        <v>46150</v>
      </c>
      <c r="D318" s="121">
        <f>SUMPRODUCT(($D$3=المنصرف!$E$3:$E$717)*1,('بيان العهد والتسويات'!$C318=المنصرف!$C$3:$C$717)*1,المنصرف!$G$3:$G$717)</f>
        <v>0</v>
      </c>
      <c r="E318" s="122">
        <f>SUMPRODUCT(($D$3=المنصرف!$E$3:$E$717)*1,('بيان العهد والتسويات'!$C318=المنصرف!$C$3:$C$717)*1,المنصرف!$J$3:$J$717)</f>
        <v>0</v>
      </c>
      <c r="F318" s="124">
        <f>SUMPRODUCT(($F$3=المنصرف!$E$3:$E$717)*1,('بيان العهد والتسويات'!$C318=المنصرف!$C$3:$C$717)*1,المنصرف!$G$3:$G$717)</f>
        <v>0</v>
      </c>
      <c r="G318" s="123">
        <f>SUMPRODUCT(($F$3=المنصرف!$E$3:$E$717)*1,('بيان العهد والتسويات'!$C318=المنصرف!$C$3:$C$717)*1,المنصرف!$J$3:$J$717)</f>
        <v>0</v>
      </c>
      <c r="H318" s="121">
        <f>SUMPRODUCT(($H$3=المنصرف!$E$3:$E$717)*1,('بيان العهد والتسويات'!$C318=المنصرف!$C$3:$C$717)*1,المنصرف!$G$3:$G$717)</f>
        <v>0</v>
      </c>
      <c r="I318" s="122">
        <f>SUMPRODUCT(($H$3=المنصرف!$E$3:$E$717)*1,('بيان العهد والتسويات'!$C318=المنصرف!$C$3:$C$717)*1,المنصرف!$J$3:$J$717)</f>
        <v>0</v>
      </c>
      <c r="J318" s="124">
        <f>SUMPRODUCT(($J$3=المنصرف!$E$3:$E$717)*1,('بيان العهد والتسويات'!$C318=المنصرف!$C$3:$C$717)*1,المنصرف!$G$3:$G$717)</f>
        <v>0</v>
      </c>
      <c r="K318" s="123">
        <f>SUMPRODUCT(($J$3=المنصرف!$E$3:$E$717)*1,('بيان العهد والتسويات'!$C318=المنصرف!$C$3:$C$717)*1,المنصرف!$J$3:$J$717)</f>
        <v>0</v>
      </c>
      <c r="L318" s="121">
        <f>SUMPRODUCT(($L$3=المنصرف!$E$3:$E$717)*1,('بيان العهد والتسويات'!$C318=المنصرف!$C$3:$C$717)*1,المنصرف!$G$3:$G$717)</f>
        <v>0</v>
      </c>
      <c r="M318" s="122">
        <f>SUMPRODUCT(($L$3=المنصرف!$E$3:$E$717)*1,('بيان العهد والتسويات'!$C318=المنصرف!$C$3:$C$717)*1,المنصرف!$J$3:$J$717)</f>
        <v>0</v>
      </c>
      <c r="N318" s="124">
        <f>SUMPRODUCT(($N$3=المنصرف!$E$3:$E$717)*1,('بيان العهد والتسويات'!$C318=المنصرف!$C$3:$C$717)*1,المنصرف!$G$3:$G$717)</f>
        <v>0</v>
      </c>
      <c r="O318" s="123">
        <f>SUMPRODUCT(($N$3=المنصرف!$E$3:$E$717)*1,('بيان العهد والتسويات'!$C318=المنصرف!$C$3:$C$717)*1,المنصرف!$J$3:$J$717)</f>
        <v>0</v>
      </c>
      <c r="P318" s="121">
        <f>SUMPRODUCT(($P$3=المنصرف!$E$3:$E$717)*1,('بيان العهد والتسويات'!$C318=المنصرف!$C$3:$C$717)*1,المنصرف!$G$3:$G$717)</f>
        <v>0</v>
      </c>
      <c r="Q318" s="122">
        <f>SUMPRODUCT(($P$3=المنصرف!$E$3:$E$717)*1,('بيان العهد والتسويات'!$C318=المنصرف!$C$3:$C$717)*1,المنصرف!$J$3:$J$717)</f>
        <v>0</v>
      </c>
      <c r="R318" s="124">
        <f>SUMPRODUCT(($R$3=المنصرف!$E$3:$E$717)*1,('بيان العهد والتسويات'!$C318=المنصرف!$C$3:$C$717)*1,المنصرف!$G$3:$G$717)</f>
        <v>0</v>
      </c>
      <c r="S318" s="123">
        <f>SUMPRODUCT(($R$3=المنصرف!$E$3:$E$717)*1,('بيان العهد والتسويات'!$C318=المنصرف!$C$3:$C$717)*1,المنصرف!$J$3:$J$717)</f>
        <v>0</v>
      </c>
      <c r="T318" s="121">
        <f>SUMPRODUCT(($T$3=المنصرف!$E$3:$E$717)*1,('بيان العهد والتسويات'!$C318=المنصرف!$C$3:$C$717)*1,المنصرف!$G$3:$G$717)</f>
        <v>0</v>
      </c>
      <c r="U318" s="122">
        <f>SUMPRODUCT(($T$3=المنصرف!$E$3:$E$717)*1,('بيان العهد والتسويات'!$C318=المنصرف!$C$3:$C$717)*1,المنصرف!$J$3:$J$717)</f>
        <v>0</v>
      </c>
      <c r="V318" s="124">
        <f>SUMPRODUCT(($V$3=المنصرف!$E$3:$E$717)*1,('بيان العهد والتسويات'!$C318=المنصرف!$C$3:$C$717)*1,المنصرف!$G$3:$G$717)</f>
        <v>0</v>
      </c>
      <c r="W318" s="123">
        <f>SUMPRODUCT(($V$3=المنصرف!$E$3:$E$717)*1,('بيان العهد والتسويات'!$C318=المنصرف!$C$3:$C$717)*1,المنصرف!$J$3:$J$717)</f>
        <v>0</v>
      </c>
      <c r="X318" s="121">
        <f>SUMPRODUCT(($X$3=المنصرف!$E$3:$E$717)*1,('بيان العهد والتسويات'!$C318=المنصرف!$C$3:$C$717)*1,المنصرف!$G$3:$G$717)</f>
        <v>0</v>
      </c>
      <c r="Y318" s="122">
        <f>SUMPRODUCT(($X$3=المنصرف!$E$3:$E$717)*1,('بيان العهد والتسويات'!$C318=المنصرف!$C$3:$C$717)*1,المنصرف!$J$3:$J$717)</f>
        <v>0</v>
      </c>
      <c r="Z318" s="124">
        <f>SUMPRODUCT(($Z$3=المنصرف!$E$3:$E$717)*1,('بيان العهد والتسويات'!$C318=المنصرف!$C$3:$C$717)*1,المنصرف!$G$3:$G$717)</f>
        <v>0</v>
      </c>
      <c r="AA318" s="123">
        <f>SUMPRODUCT(($Z$3=المنصرف!$E$3:$E$717)*1,('بيان العهد والتسويات'!$C318=المنصرف!$C$3:$C$717)*1,المنصرف!$J$3:$J$717)</f>
        <v>0</v>
      </c>
      <c r="AB318" s="121">
        <f>SUMPRODUCT(($AB$3=المنصرف!$E$3:$E$717)*1,('بيان العهد والتسويات'!$C318=المنصرف!$C$3:$C$717)*1,المنصرف!$G$3:$G$717)</f>
        <v>0</v>
      </c>
      <c r="AC318" s="122">
        <f>SUMPRODUCT(($AB$3=المنصرف!$E$3:$E$717)*1,('بيان العهد والتسويات'!$C318=المنصرف!$C$3:$C$717)*1,المنصرف!$J$3:$J$717)</f>
        <v>0</v>
      </c>
      <c r="AD318" s="124">
        <f>SUMPRODUCT(($AD$3=المنصرف!$E$3:$E$717)*1,('بيان العهد والتسويات'!$C318=المنصرف!$C$3:$C$717)*1,المنصرف!$G$3:$G$717)</f>
        <v>0</v>
      </c>
      <c r="AE318" s="123">
        <f>SUMPRODUCT(($AD$3=المنصرف!$E$3:$E$717)*1,('بيان العهد والتسويات'!$C318=المنصرف!$C$3:$C$717)*1,المنصرف!$J$3:$J$717)</f>
        <v>0</v>
      </c>
      <c r="AF318" s="121">
        <f>SUMPRODUCT(($AF$3=المنصرف!$E$3:$E$717)*1,('بيان العهد والتسويات'!$C318=المنصرف!$C$3:$C$717)*1,المنصرف!$G$3:$G$717)</f>
        <v>0</v>
      </c>
      <c r="AG318" s="122">
        <f>SUMPRODUCT(($AF$3=المنصرف!$E$3:$E$717)*1,('بيان العهد والتسويات'!$C318=المنصرف!$C$3:$C$717)*1,المنصرف!$J$3:$J$717)</f>
        <v>0</v>
      </c>
      <c r="AH318" s="124">
        <f>SUMPRODUCT(($AH$3=المنصرف!$E$3:$E$717)*1,('بيان العهد والتسويات'!$C318=المنصرف!$C$3:$C$717)*1,المنصرف!$G$3:$G$717)</f>
        <v>0</v>
      </c>
      <c r="AI318" s="123">
        <f>SUMPRODUCT(($AH$3=المنصرف!$E$3:$E$717)*1,('بيان العهد والتسويات'!$C318=المنصرف!$C$3:$C$717)*1,المنصرف!$J$3:$J$717)</f>
        <v>0</v>
      </c>
      <c r="AJ318" s="145">
        <f>SUMPRODUCT((AJ$3=المنصرف!$E$3:$E$717)*1,('بيان العهد والتسويات'!$C318=المنصرف!$C$3:$C$717)*1,المنصرف!$G$3:$G$717)</f>
        <v>0</v>
      </c>
      <c r="AK318" s="145">
        <f>SUMPRODUCT((AJ$3=المنصرف!$E$3:$E$717)*1,('بيان العهد والتسويات'!$C318=المنصرف!$C$3:$C$717)*1,المنصرف!$J$3:$J$717)</f>
        <v>0</v>
      </c>
      <c r="AL318" s="161">
        <f>SUMPRODUCT((AL$3=المنصرف!$E$3:$E$717)*1,('بيان العهد والتسويات'!$C318=المنصرف!$C$3:$C$717)*1,المنصرف!$G$3:$G$717)</f>
        <v>0</v>
      </c>
      <c r="AM318" s="161">
        <f>SUMPRODUCT((AL$3=المنصرف!$E$3:$E$717)*1,('بيان العهد والتسويات'!$C318=المنصرف!$C$3:$C$717)*1,المنصرف!$J$3:$J$717)</f>
        <v>0</v>
      </c>
      <c r="AN318" s="160">
        <f>SUMPRODUCT((AN$3=المنصرف!$E$3:$E$717)*1,('بيان العهد والتسويات'!$C318=المنصرف!$C$3:$C$717)*1,المنصرف!$G$3:$G$717)</f>
        <v>0</v>
      </c>
      <c r="AO318" s="160">
        <f>SUMPRODUCT((AN$3=المنصرف!$E$3:$E$717)*1,('بيان العهد والتسويات'!$C318=المنصرف!$C$3:$C$717)*1,المنصرف!$J$3:$J$717)</f>
        <v>0</v>
      </c>
      <c r="AP318" s="160">
        <f>SUMPRODUCT((AP$3=المنصرف!$E$3:$E$717)*1,('بيان العهد والتسويات'!$C318=المنصرف!$C$3:$C$717)*1,المنصرف!$G$3:$G$717)</f>
        <v>0</v>
      </c>
      <c r="AQ318" s="160">
        <f>SUMPRODUCT((AP$3=المنصرف!$E$3:$E$717)*1,('بيان العهد والتسويات'!$C318=المنصرف!$C$3:$C$717)*1,المنصرف!$J$3:$J$717)</f>
        <v>0</v>
      </c>
      <c r="AR318" s="160">
        <f>SUMPRODUCT((AR$3=المنصرف!$E$3:$E$717)*1,('بيان العهد والتسويات'!$C318=المنصرف!$C$3:$C$717)*1,المنصرف!$G$3:$G$717)</f>
        <v>0</v>
      </c>
      <c r="AS318" s="160">
        <f>SUMPRODUCT((AR$3=المنصرف!$E$3:$E$717)*1,('بيان العهد والتسويات'!$C318=المنصرف!$C$3:$C$717)*1,المنصرف!$J$3:$J$717)</f>
        <v>0</v>
      </c>
      <c r="AT318" s="160">
        <f>SUMPRODUCT((AT$3=المنصرف!$E$3:$E$717)*1,('بيان العهد والتسويات'!$C318=المنصرف!$C$3:$C$717)*1,المنصرف!$G$3:$G$717)</f>
        <v>0</v>
      </c>
      <c r="AU318" s="160">
        <f>SUMPRODUCT((AT$3=المنصرف!$E$3:$E$717)*1,('بيان العهد والتسويات'!$C318=المنصرف!$C$3:$C$717)*1,المنصرف!$J$3:$J$717)</f>
        <v>0</v>
      </c>
      <c r="AV318" s="160">
        <f>SUMPRODUCT((AV$3=المنصرف!$E$3:$E$717)*1,('بيان العهد والتسويات'!$C318=المنصرف!$C$3:$C$717)*1,المنصرف!$G$3:$G$717)</f>
        <v>0</v>
      </c>
      <c r="AW318" s="160">
        <f>SUMPRODUCT((AV$3=المنصرف!$E$3:$E$717)*1,('بيان العهد والتسويات'!$C318=المنصرف!$C$3:$C$717)*1,المنصرف!$J$3:$J$717)</f>
        <v>0</v>
      </c>
      <c r="AX318" s="160">
        <f>SUMPRODUCT((AX$3=المنصرف!$E$3:$E$717)*1,('بيان العهد والتسويات'!$C318=المنصرف!$C$3:$C$717)*1,المنصرف!$G$3:$G$717)</f>
        <v>0</v>
      </c>
      <c r="AY318" s="160">
        <f>SUMPRODUCT((AX$3=المنصرف!$E$3:$E$717)*1,('بيان العهد والتسويات'!$C318=المنصرف!$C$3:$C$717)*1,المنصرف!$J$3:$J$717)</f>
        <v>0</v>
      </c>
      <c r="AZ318" s="160">
        <f>SUMPRODUCT((AZ$3=المنصرف!$E$3:$E$717)*1,('بيان العهد والتسويات'!$C318=المنصرف!$C$3:$C$717)*1,المنصرف!$G$3:$G$717)</f>
        <v>0</v>
      </c>
      <c r="BA318" s="160">
        <f>SUMPRODUCT((AZ$3=المنصرف!$E$3:$E$717)*1,('بيان العهد والتسويات'!$C318=المنصرف!$C$3:$C$717)*1,المنصرف!$J$3:$J$717)</f>
        <v>0</v>
      </c>
      <c r="BB318" s="160">
        <f>SUMPRODUCT((BB$3=المنصرف!$E$3:$E$717)*1,('بيان العهد والتسويات'!$C318=المنصرف!$C$3:$C$717)*1,المنصرف!$G$3:$G$717)</f>
        <v>0</v>
      </c>
      <c r="BC318" s="160">
        <f>SUMPRODUCT((BB$3=المنصرف!$E$3:$E$717)*1,('بيان العهد والتسويات'!$C318=المنصرف!$C$3:$C$717)*1,المنصرف!$J$3:$J$717)</f>
        <v>0</v>
      </c>
      <c r="BD318" s="160">
        <f>SUMPRODUCT((BD$3=المنصرف!$E$3:$E$717)*1,('بيان العهد والتسويات'!$C318=المنصرف!$C$3:$C$717)*1,المنصرف!$G$3:$G$717)</f>
        <v>0</v>
      </c>
      <c r="BE318" s="160">
        <f>SUMPRODUCT((BD$3=المنصرف!$E$3:$E$717)*1,('بيان العهد والتسويات'!$C318=المنصرف!$C$3:$C$717)*1,المنصرف!$J$3:$J$717)</f>
        <v>0</v>
      </c>
      <c r="BF318" s="160">
        <f>SUMPRODUCT((BF$3=المنصرف!$E$3:$E$717)*1,('بيان العهد والتسويات'!$C318=المنصرف!$C$3:$C$717)*1,المنصرف!$G$3:$G$717)</f>
        <v>0</v>
      </c>
      <c r="BG318" s="160">
        <f>SUMPRODUCT((BF$3=المنصرف!$E$3:$E$717)*1,('بيان العهد والتسويات'!$C318=المنصرف!$C$3:$C$717)*1,المنصرف!$J$3:$J$717)</f>
        <v>0</v>
      </c>
      <c r="BH318" s="160">
        <f>SUMPRODUCT((BH$3=المنصرف!$E$3:$E$717)*1,('بيان العهد والتسويات'!$C318=المنصرف!$C$3:$C$717)*1,المنصرف!$G$3:$G$717)</f>
        <v>0</v>
      </c>
      <c r="BI318" s="160">
        <f>SUMPRODUCT((BH$3=المنصرف!$E$3:$E$717)*1,('بيان العهد والتسويات'!$C318=المنصرف!$C$3:$C$717)*1,المنصرف!$J$3:$J$717)</f>
        <v>0</v>
      </c>
      <c r="BJ318" s="160">
        <f>SUMPRODUCT((BJ$3=المنصرف!$E$3:$E$717)*1,('بيان العهد والتسويات'!$C318=المنصرف!$C$3:$C$717)*1,المنصرف!$G$3:$G$717)</f>
        <v>0</v>
      </c>
      <c r="BK318" s="160">
        <f>SUMPRODUCT((BJ$3=المنصرف!$E$3:$E$717)*1,('بيان العهد والتسويات'!$C318=المنصرف!$C$3:$C$717)*1,المنصرف!$J$3:$J$717)</f>
        <v>0</v>
      </c>
      <c r="BL318" s="160">
        <f>SUMPRODUCT((BL$3=المنصرف!$E$3:$E$717)*1,('بيان العهد والتسويات'!$C318=المنصرف!$C$3:$C$717)*1,المنصرف!$G$3:$G$717)</f>
        <v>0</v>
      </c>
      <c r="BM318" s="160">
        <f>SUMPRODUCT((BL$3=المنصرف!$E$3:$E$717)*1,('بيان العهد والتسويات'!$C318=المنصرف!$C$3:$C$717)*1,المنصرف!$J$3:$J$717)</f>
        <v>0</v>
      </c>
      <c r="BN318" s="160">
        <f>SUMPRODUCT((BN$3=المنصرف!$E$3:$E$717)*1,('بيان العهد والتسويات'!$C318=المنصرف!$C$3:$C$717)*1,المنصرف!$G$3:$G$717)</f>
        <v>0</v>
      </c>
      <c r="BO318" s="160">
        <f>SUMPRODUCT((BN$3=المنصرف!$E$3:$E$717)*1,('بيان العهد والتسويات'!$C318=المنصرف!$C$3:$C$717)*1,المنصرف!$J$3:$J$717)</f>
        <v>0</v>
      </c>
      <c r="BP318" s="160">
        <f>SUMPRODUCT((BP$3=المنصرف!$E$3:$E$717)*1,('بيان العهد والتسويات'!$C318=المنصرف!$C$3:$C$717)*1,المنصرف!$G$3:$G$717)</f>
        <v>0</v>
      </c>
      <c r="BQ318" s="160">
        <f>SUMPRODUCT((BP$3=المنصرف!$E$3:$E$717)*1,('بيان العهد والتسويات'!$C318=المنصرف!$C$3:$C$717)*1,المنصرف!$J$3:$J$717)</f>
        <v>0</v>
      </c>
      <c r="BR318" s="160">
        <f>SUMPRODUCT((BR$3=المنصرف!$E$3:$E$717)*1,('بيان العهد والتسويات'!$C318=المنصرف!$C$3:$C$717)*1,المنصرف!$G$3:$G$717)</f>
        <v>0</v>
      </c>
      <c r="BS318" s="160">
        <f>SUMPRODUCT((BR$3=المنصرف!$E$3:$E$717)*1,('بيان العهد والتسويات'!$C318=المنصرف!$C$3:$C$717)*1,المنصرف!$J$3:$J$717)</f>
        <v>0</v>
      </c>
      <c r="BT318" s="160">
        <f>SUMPRODUCT((BT$3=المنصرف!$E$3:$E$717)*1,('بيان العهد والتسويات'!$C318=المنصرف!$C$3:$C$717)*1,المنصرف!$G$3:$G$717)</f>
        <v>0</v>
      </c>
      <c r="BU318" s="160">
        <f>SUMPRODUCT((BT$3=المنصرف!$E$3:$E$717)*1,('بيان العهد والتسويات'!$C318=المنصرف!$C$3:$C$717)*1,المنصرف!$J$3:$J$717)</f>
        <v>0</v>
      </c>
      <c r="BV318" s="160">
        <f>SUMPRODUCT((BV$3=المنصرف!$E$3:$E$717)*1,('بيان العهد والتسويات'!$C318=المنصرف!$C$3:$C$717)*1,المنصرف!$G$3:$G$717)</f>
        <v>0</v>
      </c>
      <c r="BW318" s="160">
        <f>SUMPRODUCT((BV$3=المنصرف!$E$3:$E$717)*1,('بيان العهد والتسويات'!$C318=المنصرف!$C$3:$C$717)*1,المنصرف!$J$3:$J$717)</f>
        <v>0</v>
      </c>
      <c r="BX318" s="160">
        <f>SUMPRODUCT((BX$3=المنصرف!$E$3:$E$717)*1,('بيان العهد والتسويات'!$C318=المنصرف!$C$3:$C$717)*1,المنصرف!$G$3:$G$717)</f>
        <v>0</v>
      </c>
      <c r="BY318" s="160">
        <f>SUMPRODUCT((BX$3=المنصرف!$E$3:$E$717)*1,('بيان العهد والتسويات'!$C318=المنصرف!$C$3:$C$717)*1,المنصرف!$J$3:$J$717)</f>
        <v>0</v>
      </c>
      <c r="BZ318" s="160">
        <f>SUMPRODUCT((BZ$3=المنصرف!$E$3:$E$717)*1,('بيان العهد والتسويات'!$C318=المنصرف!$C$3:$C$717)*1,المنصرف!$G$3:$G$717)</f>
        <v>0</v>
      </c>
      <c r="CA318" s="160">
        <f>SUMPRODUCT((BZ$3=المنصرف!$E$3:$E$717)*1,('بيان العهد والتسويات'!$C318=المنصرف!$C$3:$C$717)*1,المنصرف!$J$3:$J$717)</f>
        <v>0</v>
      </c>
      <c r="CB318" s="160">
        <f>SUMPRODUCT((CB$3=المنصرف!$E$3:$E$717)*1,('بيان العهد والتسويات'!$C318=المنصرف!$C$3:$C$717)*1,المنصرف!$G$3:$G$717)</f>
        <v>0</v>
      </c>
      <c r="CC318" s="160">
        <f>SUMPRODUCT((CB$3=المنصرف!$E$3:$E$717)*1,('بيان العهد والتسويات'!$C318=المنصرف!$C$3:$C$717)*1,المنصرف!$J$3:$J$717)</f>
        <v>0</v>
      </c>
      <c r="CD318" s="160">
        <f>SUMPRODUCT((CD$3=المنصرف!$E$3:$E$717)*1,('بيان العهد والتسويات'!$C318=المنصرف!$C$3:$C$717)*1,المنصرف!$G$3:$G$717)</f>
        <v>0</v>
      </c>
      <c r="CE318" s="160">
        <f>SUMPRODUCT((CD$3=المنصرف!$E$3:$E$717)*1,('بيان العهد والتسويات'!$C318=المنصرف!$C$3:$C$717)*1,المنصرف!$J$3:$J$717)</f>
        <v>0</v>
      </c>
      <c r="CF318" s="160">
        <f>SUMPRODUCT((CF$3=المنصرف!$E$3:$E$717)*1,('بيان العهد والتسويات'!$C318=المنصرف!$C$3:$C$717)*1,المنصرف!$G$3:$G$717)</f>
        <v>0</v>
      </c>
      <c r="CG318" s="160">
        <f>SUMPRODUCT((CF$3=المنصرف!$E$3:$E$717)*1,('بيان العهد والتسويات'!$C318=المنصرف!$C$3:$C$717)*1,المنصرف!$J$3:$J$717)</f>
        <v>0</v>
      </c>
      <c r="CH318" s="160">
        <f>SUMPRODUCT((CH$3=المنصرف!$E$3:$E$717)*1,('بيان العهد والتسويات'!$C318=المنصرف!$C$3:$C$717)*1,المنصرف!$G$3:$G$717)</f>
        <v>0</v>
      </c>
      <c r="CI318" s="160">
        <f>SUMPRODUCT((CH$3=المنصرف!$E$3:$E$717)*1,('بيان العهد والتسويات'!$C318=المنصرف!$C$3:$C$717)*1,المنصرف!$J$3:$J$717)</f>
        <v>0</v>
      </c>
      <c r="CJ318" s="160">
        <f>SUMPRODUCT((CJ$3=المنصرف!$E$3:$E$717)*1,('بيان العهد والتسويات'!$C318=المنصرف!$C$3:$C$717)*1,المنصرف!$G$3:$G$717)</f>
        <v>0</v>
      </c>
      <c r="CK318" s="160">
        <f>SUMPRODUCT((CJ$3=المنصرف!$E$3:$E$717)*1,('بيان العهد والتسويات'!$C318=المنصرف!$C$3:$C$717)*1,المنصرف!$J$3:$J$717)</f>
        <v>0</v>
      </c>
      <c r="CL318" s="160">
        <f>SUMPRODUCT((CL$3=المنصرف!$E$3:$E$717)*1,('بيان العهد والتسويات'!$C318=المنصرف!$C$3:$C$717)*1,المنصرف!$G$3:$G$717)</f>
        <v>0</v>
      </c>
      <c r="CM318" s="160">
        <f>SUMPRODUCT((CL$3=المنصرف!$E$3:$E$717)*1,('بيان العهد والتسويات'!$C318=المنصرف!$C$3:$C$717)*1,المنصرف!$J$3:$J$717)</f>
        <v>0</v>
      </c>
      <c r="CN318" s="160">
        <f>SUMPRODUCT((CN$3=المنصرف!$E$3:$E$717)*1,('بيان العهد والتسويات'!$C318=المنصرف!$C$3:$C$717)*1,المنصرف!$G$3:$G$717)</f>
        <v>0</v>
      </c>
      <c r="CO318" s="160">
        <f>SUMPRODUCT((CN$3=المنصرف!$E$3:$E$717)*1,('بيان العهد والتسويات'!$C318=المنصرف!$C$3:$C$717)*1,المنصرف!$J$3:$J$717)</f>
        <v>0</v>
      </c>
      <c r="CP318" s="160">
        <f>SUMPRODUCT((CP$3=المنصرف!$E$3:$E$717)*1,('بيان العهد والتسويات'!$C318=المنصرف!$C$3:$C$717)*1,المنصرف!$G$3:$G$717)</f>
        <v>0</v>
      </c>
      <c r="CQ318" s="160">
        <f>SUMPRODUCT((CP$3=المنصرف!$E$3:$E$717)*1,('بيان العهد والتسويات'!$C318=المنصرف!$C$3:$C$717)*1,المنصرف!$J$3:$J$717)</f>
        <v>0</v>
      </c>
      <c r="CR318" s="160">
        <f>SUMPRODUCT((CR$3=المنصرف!$E$3:$E$717)*1,('بيان العهد والتسويات'!$C318=المنصرف!$C$3:$C$717)*1,المنصرف!$G$3:$G$717)</f>
        <v>0</v>
      </c>
      <c r="CS318" s="160">
        <f>SUMPRODUCT((CR$3=المنصرف!$E$3:$E$717)*1,('بيان العهد والتسويات'!$C318=المنصرف!$C$3:$C$717)*1,المنصرف!$J$3:$J$717)</f>
        <v>0</v>
      </c>
      <c r="CT318" s="160">
        <f>SUMPRODUCT((CT$3=المنصرف!$E$3:$E$717)*1,('بيان العهد والتسويات'!$C318=المنصرف!$C$3:$C$717)*1,المنصرف!$G$3:$G$717)</f>
        <v>0</v>
      </c>
      <c r="CU318" s="160">
        <f>SUMPRODUCT((CT$3=المنصرف!$E$3:$E$717)*1,('بيان العهد والتسويات'!$C318=المنصرف!$C$3:$C$717)*1,المنصرف!$J$3:$J$717)</f>
        <v>0</v>
      </c>
      <c r="CV318" s="160">
        <f>SUMPRODUCT((CV$3=المنصرف!$E$3:$E$717)*1,('بيان العهد والتسويات'!$C318=المنصرف!$C$3:$C$717)*1,المنصرف!$G$3:$G$717)</f>
        <v>0</v>
      </c>
      <c r="CW318" s="160">
        <f>SUMPRODUCT((CV$3=المنصرف!$E$3:$E$717)*1,('بيان العهد والتسويات'!$C318=المنصرف!$C$3:$C$717)*1,المنصرف!$J$3:$J$717)</f>
        <v>0</v>
      </c>
      <c r="CX318" s="160">
        <f>SUMPRODUCT((CX$3=المنصرف!$E$3:$E$717)*1,('بيان العهد والتسويات'!$C318=المنصرف!$C$3:$C$717)*1,المنصرف!$G$3:$G$717)</f>
        <v>0</v>
      </c>
      <c r="CY318" s="160">
        <f>SUMPRODUCT((CX$3=المنصرف!$E$3:$E$717)*1,('بيان العهد والتسويات'!$C318=المنصرف!$C$3:$C$717)*1,المنصرف!$J$3:$J$717)</f>
        <v>0</v>
      </c>
      <c r="CZ318" s="160">
        <f>SUMPRODUCT((CZ$3=المنصرف!$E$3:$E$717)*1,('بيان العهد والتسويات'!$C318=المنصرف!$C$3:$C$717)*1,المنصرف!$G$3:$G$717)</f>
        <v>0</v>
      </c>
      <c r="DA318" s="160">
        <f>SUMPRODUCT((CZ$3=المنصرف!$E$3:$E$717)*1,('بيان العهد والتسويات'!$C318=المنصرف!$C$3:$C$717)*1,المنصرف!$J$3:$J$717)</f>
        <v>0</v>
      </c>
    </row>
    <row r="319" spans="3:105" ht="20.25" x14ac:dyDescent="0.15">
      <c r="C319" s="134">
        <v>46151</v>
      </c>
      <c r="D319" s="121">
        <f>SUMPRODUCT(($D$3=المنصرف!$E$3:$E$717)*1,('بيان العهد والتسويات'!$C319=المنصرف!$C$3:$C$717)*1,المنصرف!$G$3:$G$717)</f>
        <v>0</v>
      </c>
      <c r="E319" s="122">
        <f>SUMPRODUCT(($D$3=المنصرف!$E$3:$E$717)*1,('بيان العهد والتسويات'!$C319=المنصرف!$C$3:$C$717)*1,المنصرف!$J$3:$J$717)</f>
        <v>0</v>
      </c>
      <c r="F319" s="124">
        <f>SUMPRODUCT(($F$3=المنصرف!$E$3:$E$717)*1,('بيان العهد والتسويات'!$C319=المنصرف!$C$3:$C$717)*1,المنصرف!$G$3:$G$717)</f>
        <v>0</v>
      </c>
      <c r="G319" s="123">
        <f>SUMPRODUCT(($F$3=المنصرف!$E$3:$E$717)*1,('بيان العهد والتسويات'!$C319=المنصرف!$C$3:$C$717)*1,المنصرف!$J$3:$J$717)</f>
        <v>0</v>
      </c>
      <c r="H319" s="121">
        <f>SUMPRODUCT(($H$3=المنصرف!$E$3:$E$717)*1,('بيان العهد والتسويات'!$C319=المنصرف!$C$3:$C$717)*1,المنصرف!$G$3:$G$717)</f>
        <v>0</v>
      </c>
      <c r="I319" s="122">
        <f>SUMPRODUCT(($H$3=المنصرف!$E$3:$E$717)*1,('بيان العهد والتسويات'!$C319=المنصرف!$C$3:$C$717)*1,المنصرف!$J$3:$J$717)</f>
        <v>0</v>
      </c>
      <c r="J319" s="124">
        <f>SUMPRODUCT(($J$3=المنصرف!$E$3:$E$717)*1,('بيان العهد والتسويات'!$C319=المنصرف!$C$3:$C$717)*1,المنصرف!$G$3:$G$717)</f>
        <v>0</v>
      </c>
      <c r="K319" s="123">
        <f>SUMPRODUCT(($J$3=المنصرف!$E$3:$E$717)*1,('بيان العهد والتسويات'!$C319=المنصرف!$C$3:$C$717)*1,المنصرف!$J$3:$J$717)</f>
        <v>0</v>
      </c>
      <c r="L319" s="121">
        <f>SUMPRODUCT(($L$3=المنصرف!$E$3:$E$717)*1,('بيان العهد والتسويات'!$C319=المنصرف!$C$3:$C$717)*1,المنصرف!$G$3:$G$717)</f>
        <v>0</v>
      </c>
      <c r="M319" s="122">
        <f>SUMPRODUCT(($L$3=المنصرف!$E$3:$E$717)*1,('بيان العهد والتسويات'!$C319=المنصرف!$C$3:$C$717)*1,المنصرف!$J$3:$J$717)</f>
        <v>0</v>
      </c>
      <c r="N319" s="124">
        <f>SUMPRODUCT(($N$3=المنصرف!$E$3:$E$717)*1,('بيان العهد والتسويات'!$C319=المنصرف!$C$3:$C$717)*1,المنصرف!$G$3:$G$717)</f>
        <v>0</v>
      </c>
      <c r="O319" s="123">
        <f>SUMPRODUCT(($N$3=المنصرف!$E$3:$E$717)*1,('بيان العهد والتسويات'!$C319=المنصرف!$C$3:$C$717)*1,المنصرف!$J$3:$J$717)</f>
        <v>0</v>
      </c>
      <c r="P319" s="121">
        <f>SUMPRODUCT(($P$3=المنصرف!$E$3:$E$717)*1,('بيان العهد والتسويات'!$C319=المنصرف!$C$3:$C$717)*1,المنصرف!$G$3:$G$717)</f>
        <v>0</v>
      </c>
      <c r="Q319" s="122">
        <f>SUMPRODUCT(($P$3=المنصرف!$E$3:$E$717)*1,('بيان العهد والتسويات'!$C319=المنصرف!$C$3:$C$717)*1,المنصرف!$J$3:$J$717)</f>
        <v>0</v>
      </c>
      <c r="R319" s="124">
        <f>SUMPRODUCT(($R$3=المنصرف!$E$3:$E$717)*1,('بيان العهد والتسويات'!$C319=المنصرف!$C$3:$C$717)*1,المنصرف!$G$3:$G$717)</f>
        <v>0</v>
      </c>
      <c r="S319" s="123">
        <f>SUMPRODUCT(($R$3=المنصرف!$E$3:$E$717)*1,('بيان العهد والتسويات'!$C319=المنصرف!$C$3:$C$717)*1,المنصرف!$J$3:$J$717)</f>
        <v>0</v>
      </c>
      <c r="T319" s="121">
        <f>SUMPRODUCT(($T$3=المنصرف!$E$3:$E$717)*1,('بيان العهد والتسويات'!$C319=المنصرف!$C$3:$C$717)*1,المنصرف!$G$3:$G$717)</f>
        <v>0</v>
      </c>
      <c r="U319" s="122">
        <f>SUMPRODUCT(($T$3=المنصرف!$E$3:$E$717)*1,('بيان العهد والتسويات'!$C319=المنصرف!$C$3:$C$717)*1,المنصرف!$J$3:$J$717)</f>
        <v>0</v>
      </c>
      <c r="V319" s="124">
        <f>SUMPRODUCT(($V$3=المنصرف!$E$3:$E$717)*1,('بيان العهد والتسويات'!$C319=المنصرف!$C$3:$C$717)*1,المنصرف!$G$3:$G$717)</f>
        <v>0</v>
      </c>
      <c r="W319" s="123">
        <f>SUMPRODUCT(($V$3=المنصرف!$E$3:$E$717)*1,('بيان العهد والتسويات'!$C319=المنصرف!$C$3:$C$717)*1,المنصرف!$J$3:$J$717)</f>
        <v>0</v>
      </c>
      <c r="X319" s="121">
        <f>SUMPRODUCT(($X$3=المنصرف!$E$3:$E$717)*1,('بيان العهد والتسويات'!$C319=المنصرف!$C$3:$C$717)*1,المنصرف!$G$3:$G$717)</f>
        <v>0</v>
      </c>
      <c r="Y319" s="122">
        <f>SUMPRODUCT(($X$3=المنصرف!$E$3:$E$717)*1,('بيان العهد والتسويات'!$C319=المنصرف!$C$3:$C$717)*1,المنصرف!$J$3:$J$717)</f>
        <v>0</v>
      </c>
      <c r="Z319" s="124">
        <f>SUMPRODUCT(($Z$3=المنصرف!$E$3:$E$717)*1,('بيان العهد والتسويات'!$C319=المنصرف!$C$3:$C$717)*1,المنصرف!$G$3:$G$717)</f>
        <v>0</v>
      </c>
      <c r="AA319" s="123">
        <f>SUMPRODUCT(($Z$3=المنصرف!$E$3:$E$717)*1,('بيان العهد والتسويات'!$C319=المنصرف!$C$3:$C$717)*1,المنصرف!$J$3:$J$717)</f>
        <v>0</v>
      </c>
      <c r="AB319" s="121">
        <f>SUMPRODUCT(($AB$3=المنصرف!$E$3:$E$717)*1,('بيان العهد والتسويات'!$C319=المنصرف!$C$3:$C$717)*1,المنصرف!$G$3:$G$717)</f>
        <v>0</v>
      </c>
      <c r="AC319" s="122">
        <f>SUMPRODUCT(($AB$3=المنصرف!$E$3:$E$717)*1,('بيان العهد والتسويات'!$C319=المنصرف!$C$3:$C$717)*1,المنصرف!$J$3:$J$717)</f>
        <v>0</v>
      </c>
      <c r="AD319" s="124">
        <f>SUMPRODUCT(($AD$3=المنصرف!$E$3:$E$717)*1,('بيان العهد والتسويات'!$C319=المنصرف!$C$3:$C$717)*1,المنصرف!$G$3:$G$717)</f>
        <v>0</v>
      </c>
      <c r="AE319" s="123">
        <f>SUMPRODUCT(($AD$3=المنصرف!$E$3:$E$717)*1,('بيان العهد والتسويات'!$C319=المنصرف!$C$3:$C$717)*1,المنصرف!$J$3:$J$717)</f>
        <v>0</v>
      </c>
      <c r="AF319" s="121">
        <f>SUMPRODUCT(($AF$3=المنصرف!$E$3:$E$717)*1,('بيان العهد والتسويات'!$C319=المنصرف!$C$3:$C$717)*1,المنصرف!$G$3:$G$717)</f>
        <v>0</v>
      </c>
      <c r="AG319" s="122">
        <f>SUMPRODUCT(($AF$3=المنصرف!$E$3:$E$717)*1,('بيان العهد والتسويات'!$C319=المنصرف!$C$3:$C$717)*1,المنصرف!$J$3:$J$717)</f>
        <v>0</v>
      </c>
      <c r="AH319" s="124">
        <f>SUMPRODUCT(($AH$3=المنصرف!$E$3:$E$717)*1,('بيان العهد والتسويات'!$C319=المنصرف!$C$3:$C$717)*1,المنصرف!$G$3:$G$717)</f>
        <v>0</v>
      </c>
      <c r="AI319" s="123">
        <f>SUMPRODUCT(($AH$3=المنصرف!$E$3:$E$717)*1,('بيان العهد والتسويات'!$C319=المنصرف!$C$3:$C$717)*1,المنصرف!$J$3:$J$717)</f>
        <v>0</v>
      </c>
      <c r="AJ319" s="145">
        <f>SUMPRODUCT((AJ$3=المنصرف!$E$3:$E$717)*1,('بيان العهد والتسويات'!$C319=المنصرف!$C$3:$C$717)*1,المنصرف!$G$3:$G$717)</f>
        <v>0</v>
      </c>
      <c r="AK319" s="145">
        <f>SUMPRODUCT((AJ$3=المنصرف!$E$3:$E$717)*1,('بيان العهد والتسويات'!$C319=المنصرف!$C$3:$C$717)*1,المنصرف!$J$3:$J$717)</f>
        <v>0</v>
      </c>
      <c r="AL319" s="161">
        <f>SUMPRODUCT((AL$3=المنصرف!$E$3:$E$717)*1,('بيان العهد والتسويات'!$C319=المنصرف!$C$3:$C$717)*1,المنصرف!$G$3:$G$717)</f>
        <v>0</v>
      </c>
      <c r="AM319" s="161">
        <f>SUMPRODUCT((AL$3=المنصرف!$E$3:$E$717)*1,('بيان العهد والتسويات'!$C319=المنصرف!$C$3:$C$717)*1,المنصرف!$J$3:$J$717)</f>
        <v>0</v>
      </c>
      <c r="AN319" s="160">
        <f>SUMPRODUCT((AN$3=المنصرف!$E$3:$E$717)*1,('بيان العهد والتسويات'!$C319=المنصرف!$C$3:$C$717)*1,المنصرف!$G$3:$G$717)</f>
        <v>0</v>
      </c>
      <c r="AO319" s="160">
        <f>SUMPRODUCT((AN$3=المنصرف!$E$3:$E$717)*1,('بيان العهد والتسويات'!$C319=المنصرف!$C$3:$C$717)*1,المنصرف!$J$3:$J$717)</f>
        <v>0</v>
      </c>
      <c r="AP319" s="160">
        <f>SUMPRODUCT((AP$3=المنصرف!$E$3:$E$717)*1,('بيان العهد والتسويات'!$C319=المنصرف!$C$3:$C$717)*1,المنصرف!$G$3:$G$717)</f>
        <v>0</v>
      </c>
      <c r="AQ319" s="160">
        <f>SUMPRODUCT((AP$3=المنصرف!$E$3:$E$717)*1,('بيان العهد والتسويات'!$C319=المنصرف!$C$3:$C$717)*1,المنصرف!$J$3:$J$717)</f>
        <v>0</v>
      </c>
      <c r="AR319" s="160">
        <f>SUMPRODUCT((AR$3=المنصرف!$E$3:$E$717)*1,('بيان العهد والتسويات'!$C319=المنصرف!$C$3:$C$717)*1,المنصرف!$G$3:$G$717)</f>
        <v>0</v>
      </c>
      <c r="AS319" s="160">
        <f>SUMPRODUCT((AR$3=المنصرف!$E$3:$E$717)*1,('بيان العهد والتسويات'!$C319=المنصرف!$C$3:$C$717)*1,المنصرف!$J$3:$J$717)</f>
        <v>0</v>
      </c>
      <c r="AT319" s="160">
        <f>SUMPRODUCT((AT$3=المنصرف!$E$3:$E$717)*1,('بيان العهد والتسويات'!$C319=المنصرف!$C$3:$C$717)*1,المنصرف!$G$3:$G$717)</f>
        <v>0</v>
      </c>
      <c r="AU319" s="160">
        <f>SUMPRODUCT((AT$3=المنصرف!$E$3:$E$717)*1,('بيان العهد والتسويات'!$C319=المنصرف!$C$3:$C$717)*1,المنصرف!$J$3:$J$717)</f>
        <v>0</v>
      </c>
      <c r="AV319" s="160">
        <f>SUMPRODUCT((AV$3=المنصرف!$E$3:$E$717)*1,('بيان العهد والتسويات'!$C319=المنصرف!$C$3:$C$717)*1,المنصرف!$G$3:$G$717)</f>
        <v>0</v>
      </c>
      <c r="AW319" s="160">
        <f>SUMPRODUCT((AV$3=المنصرف!$E$3:$E$717)*1,('بيان العهد والتسويات'!$C319=المنصرف!$C$3:$C$717)*1,المنصرف!$J$3:$J$717)</f>
        <v>0</v>
      </c>
      <c r="AX319" s="160">
        <f>SUMPRODUCT((AX$3=المنصرف!$E$3:$E$717)*1,('بيان العهد والتسويات'!$C319=المنصرف!$C$3:$C$717)*1,المنصرف!$G$3:$G$717)</f>
        <v>0</v>
      </c>
      <c r="AY319" s="160">
        <f>SUMPRODUCT((AX$3=المنصرف!$E$3:$E$717)*1,('بيان العهد والتسويات'!$C319=المنصرف!$C$3:$C$717)*1,المنصرف!$J$3:$J$717)</f>
        <v>0</v>
      </c>
      <c r="AZ319" s="160">
        <f>SUMPRODUCT((AZ$3=المنصرف!$E$3:$E$717)*1,('بيان العهد والتسويات'!$C319=المنصرف!$C$3:$C$717)*1,المنصرف!$G$3:$G$717)</f>
        <v>0</v>
      </c>
      <c r="BA319" s="160">
        <f>SUMPRODUCT((AZ$3=المنصرف!$E$3:$E$717)*1,('بيان العهد والتسويات'!$C319=المنصرف!$C$3:$C$717)*1,المنصرف!$J$3:$J$717)</f>
        <v>0</v>
      </c>
      <c r="BB319" s="160">
        <f>SUMPRODUCT((BB$3=المنصرف!$E$3:$E$717)*1,('بيان العهد والتسويات'!$C319=المنصرف!$C$3:$C$717)*1,المنصرف!$G$3:$G$717)</f>
        <v>0</v>
      </c>
      <c r="BC319" s="160">
        <f>SUMPRODUCT((BB$3=المنصرف!$E$3:$E$717)*1,('بيان العهد والتسويات'!$C319=المنصرف!$C$3:$C$717)*1,المنصرف!$J$3:$J$717)</f>
        <v>0</v>
      </c>
      <c r="BD319" s="160">
        <f>SUMPRODUCT((BD$3=المنصرف!$E$3:$E$717)*1,('بيان العهد والتسويات'!$C319=المنصرف!$C$3:$C$717)*1,المنصرف!$G$3:$G$717)</f>
        <v>0</v>
      </c>
      <c r="BE319" s="160">
        <f>SUMPRODUCT((BD$3=المنصرف!$E$3:$E$717)*1,('بيان العهد والتسويات'!$C319=المنصرف!$C$3:$C$717)*1,المنصرف!$J$3:$J$717)</f>
        <v>0</v>
      </c>
      <c r="BF319" s="160">
        <f>SUMPRODUCT((BF$3=المنصرف!$E$3:$E$717)*1,('بيان العهد والتسويات'!$C319=المنصرف!$C$3:$C$717)*1,المنصرف!$G$3:$G$717)</f>
        <v>0</v>
      </c>
      <c r="BG319" s="160">
        <f>SUMPRODUCT((BF$3=المنصرف!$E$3:$E$717)*1,('بيان العهد والتسويات'!$C319=المنصرف!$C$3:$C$717)*1,المنصرف!$J$3:$J$717)</f>
        <v>0</v>
      </c>
      <c r="BH319" s="160">
        <f>SUMPRODUCT((BH$3=المنصرف!$E$3:$E$717)*1,('بيان العهد والتسويات'!$C319=المنصرف!$C$3:$C$717)*1,المنصرف!$G$3:$G$717)</f>
        <v>0</v>
      </c>
      <c r="BI319" s="160">
        <f>SUMPRODUCT((BH$3=المنصرف!$E$3:$E$717)*1,('بيان العهد والتسويات'!$C319=المنصرف!$C$3:$C$717)*1,المنصرف!$J$3:$J$717)</f>
        <v>0</v>
      </c>
      <c r="BJ319" s="160">
        <f>SUMPRODUCT((BJ$3=المنصرف!$E$3:$E$717)*1,('بيان العهد والتسويات'!$C319=المنصرف!$C$3:$C$717)*1,المنصرف!$G$3:$G$717)</f>
        <v>0</v>
      </c>
      <c r="BK319" s="160">
        <f>SUMPRODUCT((BJ$3=المنصرف!$E$3:$E$717)*1,('بيان العهد والتسويات'!$C319=المنصرف!$C$3:$C$717)*1,المنصرف!$J$3:$J$717)</f>
        <v>0</v>
      </c>
      <c r="BL319" s="160">
        <f>SUMPRODUCT((BL$3=المنصرف!$E$3:$E$717)*1,('بيان العهد والتسويات'!$C319=المنصرف!$C$3:$C$717)*1,المنصرف!$G$3:$G$717)</f>
        <v>0</v>
      </c>
      <c r="BM319" s="160">
        <f>SUMPRODUCT((BL$3=المنصرف!$E$3:$E$717)*1,('بيان العهد والتسويات'!$C319=المنصرف!$C$3:$C$717)*1,المنصرف!$J$3:$J$717)</f>
        <v>0</v>
      </c>
      <c r="BN319" s="160">
        <f>SUMPRODUCT((BN$3=المنصرف!$E$3:$E$717)*1,('بيان العهد والتسويات'!$C319=المنصرف!$C$3:$C$717)*1,المنصرف!$G$3:$G$717)</f>
        <v>0</v>
      </c>
      <c r="BO319" s="160">
        <f>SUMPRODUCT((BN$3=المنصرف!$E$3:$E$717)*1,('بيان العهد والتسويات'!$C319=المنصرف!$C$3:$C$717)*1,المنصرف!$J$3:$J$717)</f>
        <v>0</v>
      </c>
      <c r="BP319" s="160">
        <f>SUMPRODUCT((BP$3=المنصرف!$E$3:$E$717)*1,('بيان العهد والتسويات'!$C319=المنصرف!$C$3:$C$717)*1,المنصرف!$G$3:$G$717)</f>
        <v>0</v>
      </c>
      <c r="BQ319" s="160">
        <f>SUMPRODUCT((BP$3=المنصرف!$E$3:$E$717)*1,('بيان العهد والتسويات'!$C319=المنصرف!$C$3:$C$717)*1,المنصرف!$J$3:$J$717)</f>
        <v>0</v>
      </c>
      <c r="BR319" s="160">
        <f>SUMPRODUCT((BR$3=المنصرف!$E$3:$E$717)*1,('بيان العهد والتسويات'!$C319=المنصرف!$C$3:$C$717)*1,المنصرف!$G$3:$G$717)</f>
        <v>0</v>
      </c>
      <c r="BS319" s="160">
        <f>SUMPRODUCT((BR$3=المنصرف!$E$3:$E$717)*1,('بيان العهد والتسويات'!$C319=المنصرف!$C$3:$C$717)*1,المنصرف!$J$3:$J$717)</f>
        <v>0</v>
      </c>
      <c r="BT319" s="160">
        <f>SUMPRODUCT((BT$3=المنصرف!$E$3:$E$717)*1,('بيان العهد والتسويات'!$C319=المنصرف!$C$3:$C$717)*1,المنصرف!$G$3:$G$717)</f>
        <v>0</v>
      </c>
      <c r="BU319" s="160">
        <f>SUMPRODUCT((BT$3=المنصرف!$E$3:$E$717)*1,('بيان العهد والتسويات'!$C319=المنصرف!$C$3:$C$717)*1,المنصرف!$J$3:$J$717)</f>
        <v>0</v>
      </c>
      <c r="BV319" s="160">
        <f>SUMPRODUCT((BV$3=المنصرف!$E$3:$E$717)*1,('بيان العهد والتسويات'!$C319=المنصرف!$C$3:$C$717)*1,المنصرف!$G$3:$G$717)</f>
        <v>0</v>
      </c>
      <c r="BW319" s="160">
        <f>SUMPRODUCT((BV$3=المنصرف!$E$3:$E$717)*1,('بيان العهد والتسويات'!$C319=المنصرف!$C$3:$C$717)*1,المنصرف!$J$3:$J$717)</f>
        <v>0</v>
      </c>
      <c r="BX319" s="160">
        <f>SUMPRODUCT((BX$3=المنصرف!$E$3:$E$717)*1,('بيان العهد والتسويات'!$C319=المنصرف!$C$3:$C$717)*1,المنصرف!$G$3:$G$717)</f>
        <v>0</v>
      </c>
      <c r="BY319" s="160">
        <f>SUMPRODUCT((BX$3=المنصرف!$E$3:$E$717)*1,('بيان العهد والتسويات'!$C319=المنصرف!$C$3:$C$717)*1,المنصرف!$J$3:$J$717)</f>
        <v>0</v>
      </c>
      <c r="BZ319" s="160">
        <f>SUMPRODUCT((BZ$3=المنصرف!$E$3:$E$717)*1,('بيان العهد والتسويات'!$C319=المنصرف!$C$3:$C$717)*1,المنصرف!$G$3:$G$717)</f>
        <v>0</v>
      </c>
      <c r="CA319" s="160">
        <f>SUMPRODUCT((BZ$3=المنصرف!$E$3:$E$717)*1,('بيان العهد والتسويات'!$C319=المنصرف!$C$3:$C$717)*1,المنصرف!$J$3:$J$717)</f>
        <v>0</v>
      </c>
      <c r="CB319" s="160">
        <f>SUMPRODUCT((CB$3=المنصرف!$E$3:$E$717)*1,('بيان العهد والتسويات'!$C319=المنصرف!$C$3:$C$717)*1,المنصرف!$G$3:$G$717)</f>
        <v>0</v>
      </c>
      <c r="CC319" s="160">
        <f>SUMPRODUCT((CB$3=المنصرف!$E$3:$E$717)*1,('بيان العهد والتسويات'!$C319=المنصرف!$C$3:$C$717)*1,المنصرف!$J$3:$J$717)</f>
        <v>0</v>
      </c>
      <c r="CD319" s="160">
        <f>SUMPRODUCT((CD$3=المنصرف!$E$3:$E$717)*1,('بيان العهد والتسويات'!$C319=المنصرف!$C$3:$C$717)*1,المنصرف!$G$3:$G$717)</f>
        <v>0</v>
      </c>
      <c r="CE319" s="160">
        <f>SUMPRODUCT((CD$3=المنصرف!$E$3:$E$717)*1,('بيان العهد والتسويات'!$C319=المنصرف!$C$3:$C$717)*1,المنصرف!$J$3:$J$717)</f>
        <v>0</v>
      </c>
      <c r="CF319" s="160">
        <f>SUMPRODUCT((CF$3=المنصرف!$E$3:$E$717)*1,('بيان العهد والتسويات'!$C319=المنصرف!$C$3:$C$717)*1,المنصرف!$G$3:$G$717)</f>
        <v>0</v>
      </c>
      <c r="CG319" s="160">
        <f>SUMPRODUCT((CF$3=المنصرف!$E$3:$E$717)*1,('بيان العهد والتسويات'!$C319=المنصرف!$C$3:$C$717)*1,المنصرف!$J$3:$J$717)</f>
        <v>0</v>
      </c>
      <c r="CH319" s="160">
        <f>SUMPRODUCT((CH$3=المنصرف!$E$3:$E$717)*1,('بيان العهد والتسويات'!$C319=المنصرف!$C$3:$C$717)*1,المنصرف!$G$3:$G$717)</f>
        <v>0</v>
      </c>
      <c r="CI319" s="160">
        <f>SUMPRODUCT((CH$3=المنصرف!$E$3:$E$717)*1,('بيان العهد والتسويات'!$C319=المنصرف!$C$3:$C$717)*1,المنصرف!$J$3:$J$717)</f>
        <v>0</v>
      </c>
      <c r="CJ319" s="160">
        <f>SUMPRODUCT((CJ$3=المنصرف!$E$3:$E$717)*1,('بيان العهد والتسويات'!$C319=المنصرف!$C$3:$C$717)*1,المنصرف!$G$3:$G$717)</f>
        <v>0</v>
      </c>
      <c r="CK319" s="160">
        <f>SUMPRODUCT((CJ$3=المنصرف!$E$3:$E$717)*1,('بيان العهد والتسويات'!$C319=المنصرف!$C$3:$C$717)*1,المنصرف!$J$3:$J$717)</f>
        <v>0</v>
      </c>
      <c r="CL319" s="160">
        <f>SUMPRODUCT((CL$3=المنصرف!$E$3:$E$717)*1,('بيان العهد والتسويات'!$C319=المنصرف!$C$3:$C$717)*1,المنصرف!$G$3:$G$717)</f>
        <v>0</v>
      </c>
      <c r="CM319" s="160">
        <f>SUMPRODUCT((CL$3=المنصرف!$E$3:$E$717)*1,('بيان العهد والتسويات'!$C319=المنصرف!$C$3:$C$717)*1,المنصرف!$J$3:$J$717)</f>
        <v>0</v>
      </c>
      <c r="CN319" s="160">
        <f>SUMPRODUCT((CN$3=المنصرف!$E$3:$E$717)*1,('بيان العهد والتسويات'!$C319=المنصرف!$C$3:$C$717)*1,المنصرف!$G$3:$G$717)</f>
        <v>0</v>
      </c>
      <c r="CO319" s="160">
        <f>SUMPRODUCT((CN$3=المنصرف!$E$3:$E$717)*1,('بيان العهد والتسويات'!$C319=المنصرف!$C$3:$C$717)*1,المنصرف!$J$3:$J$717)</f>
        <v>0</v>
      </c>
      <c r="CP319" s="160">
        <f>SUMPRODUCT((CP$3=المنصرف!$E$3:$E$717)*1,('بيان العهد والتسويات'!$C319=المنصرف!$C$3:$C$717)*1,المنصرف!$G$3:$G$717)</f>
        <v>0</v>
      </c>
      <c r="CQ319" s="160">
        <f>SUMPRODUCT((CP$3=المنصرف!$E$3:$E$717)*1,('بيان العهد والتسويات'!$C319=المنصرف!$C$3:$C$717)*1,المنصرف!$J$3:$J$717)</f>
        <v>0</v>
      </c>
      <c r="CR319" s="160">
        <f>SUMPRODUCT((CR$3=المنصرف!$E$3:$E$717)*1,('بيان العهد والتسويات'!$C319=المنصرف!$C$3:$C$717)*1,المنصرف!$G$3:$G$717)</f>
        <v>0</v>
      </c>
      <c r="CS319" s="160">
        <f>SUMPRODUCT((CR$3=المنصرف!$E$3:$E$717)*1,('بيان العهد والتسويات'!$C319=المنصرف!$C$3:$C$717)*1,المنصرف!$J$3:$J$717)</f>
        <v>0</v>
      </c>
      <c r="CT319" s="160">
        <f>SUMPRODUCT((CT$3=المنصرف!$E$3:$E$717)*1,('بيان العهد والتسويات'!$C319=المنصرف!$C$3:$C$717)*1,المنصرف!$G$3:$G$717)</f>
        <v>0</v>
      </c>
      <c r="CU319" s="160">
        <f>SUMPRODUCT((CT$3=المنصرف!$E$3:$E$717)*1,('بيان العهد والتسويات'!$C319=المنصرف!$C$3:$C$717)*1,المنصرف!$J$3:$J$717)</f>
        <v>0</v>
      </c>
      <c r="CV319" s="160">
        <f>SUMPRODUCT((CV$3=المنصرف!$E$3:$E$717)*1,('بيان العهد والتسويات'!$C319=المنصرف!$C$3:$C$717)*1,المنصرف!$G$3:$G$717)</f>
        <v>0</v>
      </c>
      <c r="CW319" s="160">
        <f>SUMPRODUCT((CV$3=المنصرف!$E$3:$E$717)*1,('بيان العهد والتسويات'!$C319=المنصرف!$C$3:$C$717)*1,المنصرف!$J$3:$J$717)</f>
        <v>0</v>
      </c>
      <c r="CX319" s="160">
        <f>SUMPRODUCT((CX$3=المنصرف!$E$3:$E$717)*1,('بيان العهد والتسويات'!$C319=المنصرف!$C$3:$C$717)*1,المنصرف!$G$3:$G$717)</f>
        <v>0</v>
      </c>
      <c r="CY319" s="160">
        <f>SUMPRODUCT((CX$3=المنصرف!$E$3:$E$717)*1,('بيان العهد والتسويات'!$C319=المنصرف!$C$3:$C$717)*1,المنصرف!$J$3:$J$717)</f>
        <v>0</v>
      </c>
      <c r="CZ319" s="160">
        <f>SUMPRODUCT((CZ$3=المنصرف!$E$3:$E$717)*1,('بيان العهد والتسويات'!$C319=المنصرف!$C$3:$C$717)*1,المنصرف!$G$3:$G$717)</f>
        <v>0</v>
      </c>
      <c r="DA319" s="160">
        <f>SUMPRODUCT((CZ$3=المنصرف!$E$3:$E$717)*1,('بيان العهد والتسويات'!$C319=المنصرف!$C$3:$C$717)*1,المنصرف!$J$3:$J$717)</f>
        <v>0</v>
      </c>
    </row>
    <row r="320" spans="3:105" ht="20.25" x14ac:dyDescent="0.15">
      <c r="C320" s="134">
        <v>46152</v>
      </c>
      <c r="D320" s="121">
        <f>SUMPRODUCT(($D$3=المنصرف!$E$3:$E$717)*1,('بيان العهد والتسويات'!$C320=المنصرف!$C$3:$C$717)*1,المنصرف!$G$3:$G$717)</f>
        <v>0</v>
      </c>
      <c r="E320" s="122">
        <f>SUMPRODUCT(($D$3=المنصرف!$E$3:$E$717)*1,('بيان العهد والتسويات'!$C320=المنصرف!$C$3:$C$717)*1,المنصرف!$J$3:$J$717)</f>
        <v>0</v>
      </c>
      <c r="F320" s="124">
        <f>SUMPRODUCT(($F$3=المنصرف!$E$3:$E$717)*1,('بيان العهد والتسويات'!$C320=المنصرف!$C$3:$C$717)*1,المنصرف!$G$3:$G$717)</f>
        <v>0</v>
      </c>
      <c r="G320" s="123">
        <f>SUMPRODUCT(($F$3=المنصرف!$E$3:$E$717)*1,('بيان العهد والتسويات'!$C320=المنصرف!$C$3:$C$717)*1,المنصرف!$J$3:$J$717)</f>
        <v>0</v>
      </c>
      <c r="H320" s="121">
        <f>SUMPRODUCT(($H$3=المنصرف!$E$3:$E$717)*1,('بيان العهد والتسويات'!$C320=المنصرف!$C$3:$C$717)*1,المنصرف!$G$3:$G$717)</f>
        <v>0</v>
      </c>
      <c r="I320" s="122">
        <f>SUMPRODUCT(($H$3=المنصرف!$E$3:$E$717)*1,('بيان العهد والتسويات'!$C320=المنصرف!$C$3:$C$717)*1,المنصرف!$J$3:$J$717)</f>
        <v>0</v>
      </c>
      <c r="J320" s="124">
        <f>SUMPRODUCT(($J$3=المنصرف!$E$3:$E$717)*1,('بيان العهد والتسويات'!$C320=المنصرف!$C$3:$C$717)*1,المنصرف!$G$3:$G$717)</f>
        <v>0</v>
      </c>
      <c r="K320" s="123">
        <f>SUMPRODUCT(($J$3=المنصرف!$E$3:$E$717)*1,('بيان العهد والتسويات'!$C320=المنصرف!$C$3:$C$717)*1,المنصرف!$J$3:$J$717)</f>
        <v>0</v>
      </c>
      <c r="L320" s="121">
        <f>SUMPRODUCT(($L$3=المنصرف!$E$3:$E$717)*1,('بيان العهد والتسويات'!$C320=المنصرف!$C$3:$C$717)*1,المنصرف!$G$3:$G$717)</f>
        <v>0</v>
      </c>
      <c r="M320" s="122">
        <f>SUMPRODUCT(($L$3=المنصرف!$E$3:$E$717)*1,('بيان العهد والتسويات'!$C320=المنصرف!$C$3:$C$717)*1,المنصرف!$J$3:$J$717)</f>
        <v>0</v>
      </c>
      <c r="N320" s="124">
        <f>SUMPRODUCT(($N$3=المنصرف!$E$3:$E$717)*1,('بيان العهد والتسويات'!$C320=المنصرف!$C$3:$C$717)*1,المنصرف!$G$3:$G$717)</f>
        <v>0</v>
      </c>
      <c r="O320" s="123">
        <f>SUMPRODUCT(($N$3=المنصرف!$E$3:$E$717)*1,('بيان العهد والتسويات'!$C320=المنصرف!$C$3:$C$717)*1,المنصرف!$J$3:$J$717)</f>
        <v>0</v>
      </c>
      <c r="P320" s="121">
        <f>SUMPRODUCT(($P$3=المنصرف!$E$3:$E$717)*1,('بيان العهد والتسويات'!$C320=المنصرف!$C$3:$C$717)*1,المنصرف!$G$3:$G$717)</f>
        <v>0</v>
      </c>
      <c r="Q320" s="122">
        <f>SUMPRODUCT(($P$3=المنصرف!$E$3:$E$717)*1,('بيان العهد والتسويات'!$C320=المنصرف!$C$3:$C$717)*1,المنصرف!$J$3:$J$717)</f>
        <v>0</v>
      </c>
      <c r="R320" s="124">
        <f>SUMPRODUCT(($R$3=المنصرف!$E$3:$E$717)*1,('بيان العهد والتسويات'!$C320=المنصرف!$C$3:$C$717)*1,المنصرف!$G$3:$G$717)</f>
        <v>0</v>
      </c>
      <c r="S320" s="123">
        <f>SUMPRODUCT(($R$3=المنصرف!$E$3:$E$717)*1,('بيان العهد والتسويات'!$C320=المنصرف!$C$3:$C$717)*1,المنصرف!$J$3:$J$717)</f>
        <v>0</v>
      </c>
      <c r="T320" s="121">
        <f>SUMPRODUCT(($T$3=المنصرف!$E$3:$E$717)*1,('بيان العهد والتسويات'!$C320=المنصرف!$C$3:$C$717)*1,المنصرف!$G$3:$G$717)</f>
        <v>0</v>
      </c>
      <c r="U320" s="122">
        <f>SUMPRODUCT(($T$3=المنصرف!$E$3:$E$717)*1,('بيان العهد والتسويات'!$C320=المنصرف!$C$3:$C$717)*1,المنصرف!$J$3:$J$717)</f>
        <v>0</v>
      </c>
      <c r="V320" s="124">
        <f>SUMPRODUCT(($V$3=المنصرف!$E$3:$E$717)*1,('بيان العهد والتسويات'!$C320=المنصرف!$C$3:$C$717)*1,المنصرف!$G$3:$G$717)</f>
        <v>0</v>
      </c>
      <c r="W320" s="123">
        <f>SUMPRODUCT(($V$3=المنصرف!$E$3:$E$717)*1,('بيان العهد والتسويات'!$C320=المنصرف!$C$3:$C$717)*1,المنصرف!$J$3:$J$717)</f>
        <v>0</v>
      </c>
      <c r="X320" s="121">
        <f>SUMPRODUCT(($X$3=المنصرف!$E$3:$E$717)*1,('بيان العهد والتسويات'!$C320=المنصرف!$C$3:$C$717)*1,المنصرف!$G$3:$G$717)</f>
        <v>0</v>
      </c>
      <c r="Y320" s="122">
        <f>SUMPRODUCT(($X$3=المنصرف!$E$3:$E$717)*1,('بيان العهد والتسويات'!$C320=المنصرف!$C$3:$C$717)*1,المنصرف!$J$3:$J$717)</f>
        <v>0</v>
      </c>
      <c r="Z320" s="124">
        <f>SUMPRODUCT(($Z$3=المنصرف!$E$3:$E$717)*1,('بيان العهد والتسويات'!$C320=المنصرف!$C$3:$C$717)*1,المنصرف!$G$3:$G$717)</f>
        <v>0</v>
      </c>
      <c r="AA320" s="123">
        <f>SUMPRODUCT(($Z$3=المنصرف!$E$3:$E$717)*1,('بيان العهد والتسويات'!$C320=المنصرف!$C$3:$C$717)*1,المنصرف!$J$3:$J$717)</f>
        <v>0</v>
      </c>
      <c r="AB320" s="121">
        <f>SUMPRODUCT(($AB$3=المنصرف!$E$3:$E$717)*1,('بيان العهد والتسويات'!$C320=المنصرف!$C$3:$C$717)*1,المنصرف!$G$3:$G$717)</f>
        <v>0</v>
      </c>
      <c r="AC320" s="122">
        <f>SUMPRODUCT(($AB$3=المنصرف!$E$3:$E$717)*1,('بيان العهد والتسويات'!$C320=المنصرف!$C$3:$C$717)*1,المنصرف!$J$3:$J$717)</f>
        <v>0</v>
      </c>
      <c r="AD320" s="124">
        <f>SUMPRODUCT(($AD$3=المنصرف!$E$3:$E$717)*1,('بيان العهد والتسويات'!$C320=المنصرف!$C$3:$C$717)*1,المنصرف!$G$3:$G$717)</f>
        <v>0</v>
      </c>
      <c r="AE320" s="123">
        <f>SUMPRODUCT(($AD$3=المنصرف!$E$3:$E$717)*1,('بيان العهد والتسويات'!$C320=المنصرف!$C$3:$C$717)*1,المنصرف!$J$3:$J$717)</f>
        <v>0</v>
      </c>
      <c r="AF320" s="121">
        <f>SUMPRODUCT(($AF$3=المنصرف!$E$3:$E$717)*1,('بيان العهد والتسويات'!$C320=المنصرف!$C$3:$C$717)*1,المنصرف!$G$3:$G$717)</f>
        <v>0</v>
      </c>
      <c r="AG320" s="122">
        <f>SUMPRODUCT(($AF$3=المنصرف!$E$3:$E$717)*1,('بيان العهد والتسويات'!$C320=المنصرف!$C$3:$C$717)*1,المنصرف!$J$3:$J$717)</f>
        <v>0</v>
      </c>
      <c r="AH320" s="124">
        <f>SUMPRODUCT(($AH$3=المنصرف!$E$3:$E$717)*1,('بيان العهد والتسويات'!$C320=المنصرف!$C$3:$C$717)*1,المنصرف!$G$3:$G$717)</f>
        <v>0</v>
      </c>
      <c r="AI320" s="123">
        <f>SUMPRODUCT(($AH$3=المنصرف!$E$3:$E$717)*1,('بيان العهد والتسويات'!$C320=المنصرف!$C$3:$C$717)*1,المنصرف!$J$3:$J$717)</f>
        <v>0</v>
      </c>
      <c r="AJ320" s="145">
        <f>SUMPRODUCT((AJ$3=المنصرف!$E$3:$E$717)*1,('بيان العهد والتسويات'!$C320=المنصرف!$C$3:$C$717)*1,المنصرف!$G$3:$G$717)</f>
        <v>0</v>
      </c>
      <c r="AK320" s="145">
        <f>SUMPRODUCT((AJ$3=المنصرف!$E$3:$E$717)*1,('بيان العهد والتسويات'!$C320=المنصرف!$C$3:$C$717)*1,المنصرف!$J$3:$J$717)</f>
        <v>0</v>
      </c>
      <c r="AL320" s="161">
        <f>SUMPRODUCT((AL$3=المنصرف!$E$3:$E$717)*1,('بيان العهد والتسويات'!$C320=المنصرف!$C$3:$C$717)*1,المنصرف!$G$3:$G$717)</f>
        <v>0</v>
      </c>
      <c r="AM320" s="161">
        <f>SUMPRODUCT((AL$3=المنصرف!$E$3:$E$717)*1,('بيان العهد والتسويات'!$C320=المنصرف!$C$3:$C$717)*1,المنصرف!$J$3:$J$717)</f>
        <v>0</v>
      </c>
      <c r="AN320" s="160">
        <f>SUMPRODUCT((AN$3=المنصرف!$E$3:$E$717)*1,('بيان العهد والتسويات'!$C320=المنصرف!$C$3:$C$717)*1,المنصرف!$G$3:$G$717)</f>
        <v>0</v>
      </c>
      <c r="AO320" s="160">
        <f>SUMPRODUCT((AN$3=المنصرف!$E$3:$E$717)*1,('بيان العهد والتسويات'!$C320=المنصرف!$C$3:$C$717)*1,المنصرف!$J$3:$J$717)</f>
        <v>0</v>
      </c>
      <c r="AP320" s="160">
        <f>SUMPRODUCT((AP$3=المنصرف!$E$3:$E$717)*1,('بيان العهد والتسويات'!$C320=المنصرف!$C$3:$C$717)*1,المنصرف!$G$3:$G$717)</f>
        <v>0</v>
      </c>
      <c r="AQ320" s="160">
        <f>SUMPRODUCT((AP$3=المنصرف!$E$3:$E$717)*1,('بيان العهد والتسويات'!$C320=المنصرف!$C$3:$C$717)*1,المنصرف!$J$3:$J$717)</f>
        <v>0</v>
      </c>
      <c r="AR320" s="160">
        <f>SUMPRODUCT((AR$3=المنصرف!$E$3:$E$717)*1,('بيان العهد والتسويات'!$C320=المنصرف!$C$3:$C$717)*1,المنصرف!$G$3:$G$717)</f>
        <v>0</v>
      </c>
      <c r="AS320" s="160">
        <f>SUMPRODUCT((AR$3=المنصرف!$E$3:$E$717)*1,('بيان العهد والتسويات'!$C320=المنصرف!$C$3:$C$717)*1,المنصرف!$J$3:$J$717)</f>
        <v>0</v>
      </c>
      <c r="AT320" s="160">
        <f>SUMPRODUCT((AT$3=المنصرف!$E$3:$E$717)*1,('بيان العهد والتسويات'!$C320=المنصرف!$C$3:$C$717)*1,المنصرف!$G$3:$G$717)</f>
        <v>0</v>
      </c>
      <c r="AU320" s="160">
        <f>SUMPRODUCT((AT$3=المنصرف!$E$3:$E$717)*1,('بيان العهد والتسويات'!$C320=المنصرف!$C$3:$C$717)*1,المنصرف!$J$3:$J$717)</f>
        <v>0</v>
      </c>
      <c r="AV320" s="160">
        <f>SUMPRODUCT((AV$3=المنصرف!$E$3:$E$717)*1,('بيان العهد والتسويات'!$C320=المنصرف!$C$3:$C$717)*1,المنصرف!$G$3:$G$717)</f>
        <v>0</v>
      </c>
      <c r="AW320" s="160">
        <f>SUMPRODUCT((AV$3=المنصرف!$E$3:$E$717)*1,('بيان العهد والتسويات'!$C320=المنصرف!$C$3:$C$717)*1,المنصرف!$J$3:$J$717)</f>
        <v>0</v>
      </c>
      <c r="AX320" s="160">
        <f>SUMPRODUCT((AX$3=المنصرف!$E$3:$E$717)*1,('بيان العهد والتسويات'!$C320=المنصرف!$C$3:$C$717)*1,المنصرف!$G$3:$G$717)</f>
        <v>0</v>
      </c>
      <c r="AY320" s="160">
        <f>SUMPRODUCT((AX$3=المنصرف!$E$3:$E$717)*1,('بيان العهد والتسويات'!$C320=المنصرف!$C$3:$C$717)*1,المنصرف!$J$3:$J$717)</f>
        <v>0</v>
      </c>
      <c r="AZ320" s="160">
        <f>SUMPRODUCT((AZ$3=المنصرف!$E$3:$E$717)*1,('بيان العهد والتسويات'!$C320=المنصرف!$C$3:$C$717)*1,المنصرف!$G$3:$G$717)</f>
        <v>0</v>
      </c>
      <c r="BA320" s="160">
        <f>SUMPRODUCT((AZ$3=المنصرف!$E$3:$E$717)*1,('بيان العهد والتسويات'!$C320=المنصرف!$C$3:$C$717)*1,المنصرف!$J$3:$J$717)</f>
        <v>0</v>
      </c>
      <c r="BB320" s="160">
        <f>SUMPRODUCT((BB$3=المنصرف!$E$3:$E$717)*1,('بيان العهد والتسويات'!$C320=المنصرف!$C$3:$C$717)*1,المنصرف!$G$3:$G$717)</f>
        <v>0</v>
      </c>
      <c r="BC320" s="160">
        <f>SUMPRODUCT((BB$3=المنصرف!$E$3:$E$717)*1,('بيان العهد والتسويات'!$C320=المنصرف!$C$3:$C$717)*1,المنصرف!$J$3:$J$717)</f>
        <v>0</v>
      </c>
      <c r="BD320" s="160">
        <f>SUMPRODUCT((BD$3=المنصرف!$E$3:$E$717)*1,('بيان العهد والتسويات'!$C320=المنصرف!$C$3:$C$717)*1,المنصرف!$G$3:$G$717)</f>
        <v>0</v>
      </c>
      <c r="BE320" s="160">
        <f>SUMPRODUCT((BD$3=المنصرف!$E$3:$E$717)*1,('بيان العهد والتسويات'!$C320=المنصرف!$C$3:$C$717)*1,المنصرف!$J$3:$J$717)</f>
        <v>0</v>
      </c>
      <c r="BF320" s="160">
        <f>SUMPRODUCT((BF$3=المنصرف!$E$3:$E$717)*1,('بيان العهد والتسويات'!$C320=المنصرف!$C$3:$C$717)*1,المنصرف!$G$3:$G$717)</f>
        <v>0</v>
      </c>
      <c r="BG320" s="160">
        <f>SUMPRODUCT((BF$3=المنصرف!$E$3:$E$717)*1,('بيان العهد والتسويات'!$C320=المنصرف!$C$3:$C$717)*1,المنصرف!$J$3:$J$717)</f>
        <v>0</v>
      </c>
      <c r="BH320" s="160">
        <f>SUMPRODUCT((BH$3=المنصرف!$E$3:$E$717)*1,('بيان العهد والتسويات'!$C320=المنصرف!$C$3:$C$717)*1,المنصرف!$G$3:$G$717)</f>
        <v>0</v>
      </c>
      <c r="BI320" s="160">
        <f>SUMPRODUCT((BH$3=المنصرف!$E$3:$E$717)*1,('بيان العهد والتسويات'!$C320=المنصرف!$C$3:$C$717)*1,المنصرف!$J$3:$J$717)</f>
        <v>0</v>
      </c>
      <c r="BJ320" s="160">
        <f>SUMPRODUCT((BJ$3=المنصرف!$E$3:$E$717)*1,('بيان العهد والتسويات'!$C320=المنصرف!$C$3:$C$717)*1,المنصرف!$G$3:$G$717)</f>
        <v>0</v>
      </c>
      <c r="BK320" s="160">
        <f>SUMPRODUCT((BJ$3=المنصرف!$E$3:$E$717)*1,('بيان العهد والتسويات'!$C320=المنصرف!$C$3:$C$717)*1,المنصرف!$J$3:$J$717)</f>
        <v>0</v>
      </c>
      <c r="BL320" s="160">
        <f>SUMPRODUCT((BL$3=المنصرف!$E$3:$E$717)*1,('بيان العهد والتسويات'!$C320=المنصرف!$C$3:$C$717)*1,المنصرف!$G$3:$G$717)</f>
        <v>0</v>
      </c>
      <c r="BM320" s="160">
        <f>SUMPRODUCT((BL$3=المنصرف!$E$3:$E$717)*1,('بيان العهد والتسويات'!$C320=المنصرف!$C$3:$C$717)*1,المنصرف!$J$3:$J$717)</f>
        <v>0</v>
      </c>
      <c r="BN320" s="160">
        <f>SUMPRODUCT((BN$3=المنصرف!$E$3:$E$717)*1,('بيان العهد والتسويات'!$C320=المنصرف!$C$3:$C$717)*1,المنصرف!$G$3:$G$717)</f>
        <v>0</v>
      </c>
      <c r="BO320" s="160">
        <f>SUMPRODUCT((BN$3=المنصرف!$E$3:$E$717)*1,('بيان العهد والتسويات'!$C320=المنصرف!$C$3:$C$717)*1,المنصرف!$J$3:$J$717)</f>
        <v>0</v>
      </c>
      <c r="BP320" s="160">
        <f>SUMPRODUCT((BP$3=المنصرف!$E$3:$E$717)*1,('بيان العهد والتسويات'!$C320=المنصرف!$C$3:$C$717)*1,المنصرف!$G$3:$G$717)</f>
        <v>0</v>
      </c>
      <c r="BQ320" s="160">
        <f>SUMPRODUCT((BP$3=المنصرف!$E$3:$E$717)*1,('بيان العهد والتسويات'!$C320=المنصرف!$C$3:$C$717)*1,المنصرف!$J$3:$J$717)</f>
        <v>0</v>
      </c>
      <c r="BR320" s="160">
        <f>SUMPRODUCT((BR$3=المنصرف!$E$3:$E$717)*1,('بيان العهد والتسويات'!$C320=المنصرف!$C$3:$C$717)*1,المنصرف!$G$3:$G$717)</f>
        <v>0</v>
      </c>
      <c r="BS320" s="160">
        <f>SUMPRODUCT((BR$3=المنصرف!$E$3:$E$717)*1,('بيان العهد والتسويات'!$C320=المنصرف!$C$3:$C$717)*1,المنصرف!$J$3:$J$717)</f>
        <v>0</v>
      </c>
      <c r="BT320" s="160">
        <f>SUMPRODUCT((BT$3=المنصرف!$E$3:$E$717)*1,('بيان العهد والتسويات'!$C320=المنصرف!$C$3:$C$717)*1,المنصرف!$G$3:$G$717)</f>
        <v>0</v>
      </c>
      <c r="BU320" s="160">
        <f>SUMPRODUCT((BT$3=المنصرف!$E$3:$E$717)*1,('بيان العهد والتسويات'!$C320=المنصرف!$C$3:$C$717)*1,المنصرف!$J$3:$J$717)</f>
        <v>0</v>
      </c>
      <c r="BV320" s="160">
        <f>SUMPRODUCT((BV$3=المنصرف!$E$3:$E$717)*1,('بيان العهد والتسويات'!$C320=المنصرف!$C$3:$C$717)*1,المنصرف!$G$3:$G$717)</f>
        <v>0</v>
      </c>
      <c r="BW320" s="160">
        <f>SUMPRODUCT((BV$3=المنصرف!$E$3:$E$717)*1,('بيان العهد والتسويات'!$C320=المنصرف!$C$3:$C$717)*1,المنصرف!$J$3:$J$717)</f>
        <v>0</v>
      </c>
      <c r="BX320" s="160">
        <f>SUMPRODUCT((BX$3=المنصرف!$E$3:$E$717)*1,('بيان العهد والتسويات'!$C320=المنصرف!$C$3:$C$717)*1,المنصرف!$G$3:$G$717)</f>
        <v>0</v>
      </c>
      <c r="BY320" s="160">
        <f>SUMPRODUCT((BX$3=المنصرف!$E$3:$E$717)*1,('بيان العهد والتسويات'!$C320=المنصرف!$C$3:$C$717)*1,المنصرف!$J$3:$J$717)</f>
        <v>0</v>
      </c>
      <c r="BZ320" s="160">
        <f>SUMPRODUCT((BZ$3=المنصرف!$E$3:$E$717)*1,('بيان العهد والتسويات'!$C320=المنصرف!$C$3:$C$717)*1,المنصرف!$G$3:$G$717)</f>
        <v>0</v>
      </c>
      <c r="CA320" s="160">
        <f>SUMPRODUCT((BZ$3=المنصرف!$E$3:$E$717)*1,('بيان العهد والتسويات'!$C320=المنصرف!$C$3:$C$717)*1,المنصرف!$J$3:$J$717)</f>
        <v>0</v>
      </c>
      <c r="CB320" s="160">
        <f>SUMPRODUCT((CB$3=المنصرف!$E$3:$E$717)*1,('بيان العهد والتسويات'!$C320=المنصرف!$C$3:$C$717)*1,المنصرف!$G$3:$G$717)</f>
        <v>0</v>
      </c>
      <c r="CC320" s="160">
        <f>SUMPRODUCT((CB$3=المنصرف!$E$3:$E$717)*1,('بيان العهد والتسويات'!$C320=المنصرف!$C$3:$C$717)*1,المنصرف!$J$3:$J$717)</f>
        <v>0</v>
      </c>
      <c r="CD320" s="160">
        <f>SUMPRODUCT((CD$3=المنصرف!$E$3:$E$717)*1,('بيان العهد والتسويات'!$C320=المنصرف!$C$3:$C$717)*1,المنصرف!$G$3:$G$717)</f>
        <v>0</v>
      </c>
      <c r="CE320" s="160">
        <f>SUMPRODUCT((CD$3=المنصرف!$E$3:$E$717)*1,('بيان العهد والتسويات'!$C320=المنصرف!$C$3:$C$717)*1,المنصرف!$J$3:$J$717)</f>
        <v>0</v>
      </c>
      <c r="CF320" s="160">
        <f>SUMPRODUCT((CF$3=المنصرف!$E$3:$E$717)*1,('بيان العهد والتسويات'!$C320=المنصرف!$C$3:$C$717)*1,المنصرف!$G$3:$G$717)</f>
        <v>0</v>
      </c>
      <c r="CG320" s="160">
        <f>SUMPRODUCT((CF$3=المنصرف!$E$3:$E$717)*1,('بيان العهد والتسويات'!$C320=المنصرف!$C$3:$C$717)*1,المنصرف!$J$3:$J$717)</f>
        <v>0</v>
      </c>
      <c r="CH320" s="160">
        <f>SUMPRODUCT((CH$3=المنصرف!$E$3:$E$717)*1,('بيان العهد والتسويات'!$C320=المنصرف!$C$3:$C$717)*1,المنصرف!$G$3:$G$717)</f>
        <v>0</v>
      </c>
      <c r="CI320" s="160">
        <f>SUMPRODUCT((CH$3=المنصرف!$E$3:$E$717)*1,('بيان العهد والتسويات'!$C320=المنصرف!$C$3:$C$717)*1,المنصرف!$J$3:$J$717)</f>
        <v>0</v>
      </c>
      <c r="CJ320" s="160">
        <f>SUMPRODUCT((CJ$3=المنصرف!$E$3:$E$717)*1,('بيان العهد والتسويات'!$C320=المنصرف!$C$3:$C$717)*1,المنصرف!$G$3:$G$717)</f>
        <v>0</v>
      </c>
      <c r="CK320" s="160">
        <f>SUMPRODUCT((CJ$3=المنصرف!$E$3:$E$717)*1,('بيان العهد والتسويات'!$C320=المنصرف!$C$3:$C$717)*1,المنصرف!$J$3:$J$717)</f>
        <v>0</v>
      </c>
      <c r="CL320" s="160">
        <f>SUMPRODUCT((CL$3=المنصرف!$E$3:$E$717)*1,('بيان العهد والتسويات'!$C320=المنصرف!$C$3:$C$717)*1,المنصرف!$G$3:$G$717)</f>
        <v>0</v>
      </c>
      <c r="CM320" s="160">
        <f>SUMPRODUCT((CL$3=المنصرف!$E$3:$E$717)*1,('بيان العهد والتسويات'!$C320=المنصرف!$C$3:$C$717)*1,المنصرف!$J$3:$J$717)</f>
        <v>0</v>
      </c>
      <c r="CN320" s="160">
        <f>SUMPRODUCT((CN$3=المنصرف!$E$3:$E$717)*1,('بيان العهد والتسويات'!$C320=المنصرف!$C$3:$C$717)*1,المنصرف!$G$3:$G$717)</f>
        <v>0</v>
      </c>
      <c r="CO320" s="160">
        <f>SUMPRODUCT((CN$3=المنصرف!$E$3:$E$717)*1,('بيان العهد والتسويات'!$C320=المنصرف!$C$3:$C$717)*1,المنصرف!$J$3:$J$717)</f>
        <v>0</v>
      </c>
      <c r="CP320" s="160">
        <f>SUMPRODUCT((CP$3=المنصرف!$E$3:$E$717)*1,('بيان العهد والتسويات'!$C320=المنصرف!$C$3:$C$717)*1,المنصرف!$G$3:$G$717)</f>
        <v>0</v>
      </c>
      <c r="CQ320" s="160">
        <f>SUMPRODUCT((CP$3=المنصرف!$E$3:$E$717)*1,('بيان العهد والتسويات'!$C320=المنصرف!$C$3:$C$717)*1,المنصرف!$J$3:$J$717)</f>
        <v>0</v>
      </c>
      <c r="CR320" s="160">
        <f>SUMPRODUCT((CR$3=المنصرف!$E$3:$E$717)*1,('بيان العهد والتسويات'!$C320=المنصرف!$C$3:$C$717)*1,المنصرف!$G$3:$G$717)</f>
        <v>0</v>
      </c>
      <c r="CS320" s="160">
        <f>SUMPRODUCT((CR$3=المنصرف!$E$3:$E$717)*1,('بيان العهد والتسويات'!$C320=المنصرف!$C$3:$C$717)*1,المنصرف!$J$3:$J$717)</f>
        <v>0</v>
      </c>
      <c r="CT320" s="160">
        <f>SUMPRODUCT((CT$3=المنصرف!$E$3:$E$717)*1,('بيان العهد والتسويات'!$C320=المنصرف!$C$3:$C$717)*1,المنصرف!$G$3:$G$717)</f>
        <v>0</v>
      </c>
      <c r="CU320" s="160">
        <f>SUMPRODUCT((CT$3=المنصرف!$E$3:$E$717)*1,('بيان العهد والتسويات'!$C320=المنصرف!$C$3:$C$717)*1,المنصرف!$J$3:$J$717)</f>
        <v>0</v>
      </c>
      <c r="CV320" s="160">
        <f>SUMPRODUCT((CV$3=المنصرف!$E$3:$E$717)*1,('بيان العهد والتسويات'!$C320=المنصرف!$C$3:$C$717)*1,المنصرف!$G$3:$G$717)</f>
        <v>0</v>
      </c>
      <c r="CW320" s="160">
        <f>SUMPRODUCT((CV$3=المنصرف!$E$3:$E$717)*1,('بيان العهد والتسويات'!$C320=المنصرف!$C$3:$C$717)*1,المنصرف!$J$3:$J$717)</f>
        <v>0</v>
      </c>
      <c r="CX320" s="160">
        <f>SUMPRODUCT((CX$3=المنصرف!$E$3:$E$717)*1,('بيان العهد والتسويات'!$C320=المنصرف!$C$3:$C$717)*1,المنصرف!$G$3:$G$717)</f>
        <v>0</v>
      </c>
      <c r="CY320" s="160">
        <f>SUMPRODUCT((CX$3=المنصرف!$E$3:$E$717)*1,('بيان العهد والتسويات'!$C320=المنصرف!$C$3:$C$717)*1,المنصرف!$J$3:$J$717)</f>
        <v>0</v>
      </c>
      <c r="CZ320" s="160">
        <f>SUMPRODUCT((CZ$3=المنصرف!$E$3:$E$717)*1,('بيان العهد والتسويات'!$C320=المنصرف!$C$3:$C$717)*1,المنصرف!$G$3:$G$717)</f>
        <v>0</v>
      </c>
      <c r="DA320" s="160">
        <f>SUMPRODUCT((CZ$3=المنصرف!$E$3:$E$717)*1,('بيان العهد والتسويات'!$C320=المنصرف!$C$3:$C$717)*1,المنصرف!$J$3:$J$717)</f>
        <v>0</v>
      </c>
    </row>
    <row r="321" spans="3:105" ht="20.25" x14ac:dyDescent="0.15">
      <c r="C321" s="134">
        <v>46153</v>
      </c>
      <c r="D321" s="121">
        <f>SUMPRODUCT(($D$3=المنصرف!$E$3:$E$717)*1,('بيان العهد والتسويات'!$C321=المنصرف!$C$3:$C$717)*1,المنصرف!$G$3:$G$717)</f>
        <v>0</v>
      </c>
      <c r="E321" s="122">
        <f>SUMPRODUCT(($D$3=المنصرف!$E$3:$E$717)*1,('بيان العهد والتسويات'!$C321=المنصرف!$C$3:$C$717)*1,المنصرف!$J$3:$J$717)</f>
        <v>0</v>
      </c>
      <c r="F321" s="124">
        <f>SUMPRODUCT(($F$3=المنصرف!$E$3:$E$717)*1,('بيان العهد والتسويات'!$C321=المنصرف!$C$3:$C$717)*1,المنصرف!$G$3:$G$717)</f>
        <v>0</v>
      </c>
      <c r="G321" s="123">
        <f>SUMPRODUCT(($F$3=المنصرف!$E$3:$E$717)*1,('بيان العهد والتسويات'!$C321=المنصرف!$C$3:$C$717)*1,المنصرف!$J$3:$J$717)</f>
        <v>0</v>
      </c>
      <c r="H321" s="121">
        <f>SUMPRODUCT(($H$3=المنصرف!$E$3:$E$717)*1,('بيان العهد والتسويات'!$C321=المنصرف!$C$3:$C$717)*1,المنصرف!$G$3:$G$717)</f>
        <v>0</v>
      </c>
      <c r="I321" s="122">
        <f>SUMPRODUCT(($H$3=المنصرف!$E$3:$E$717)*1,('بيان العهد والتسويات'!$C321=المنصرف!$C$3:$C$717)*1,المنصرف!$J$3:$J$717)</f>
        <v>0</v>
      </c>
      <c r="J321" s="124">
        <f>SUMPRODUCT(($J$3=المنصرف!$E$3:$E$717)*1,('بيان العهد والتسويات'!$C321=المنصرف!$C$3:$C$717)*1,المنصرف!$G$3:$G$717)</f>
        <v>0</v>
      </c>
      <c r="K321" s="123">
        <f>SUMPRODUCT(($J$3=المنصرف!$E$3:$E$717)*1,('بيان العهد والتسويات'!$C321=المنصرف!$C$3:$C$717)*1,المنصرف!$J$3:$J$717)</f>
        <v>0</v>
      </c>
      <c r="L321" s="121">
        <f>SUMPRODUCT(($L$3=المنصرف!$E$3:$E$717)*1,('بيان العهد والتسويات'!$C321=المنصرف!$C$3:$C$717)*1,المنصرف!$G$3:$G$717)</f>
        <v>0</v>
      </c>
      <c r="M321" s="122">
        <f>SUMPRODUCT(($L$3=المنصرف!$E$3:$E$717)*1,('بيان العهد والتسويات'!$C321=المنصرف!$C$3:$C$717)*1,المنصرف!$J$3:$J$717)</f>
        <v>0</v>
      </c>
      <c r="N321" s="124">
        <f>SUMPRODUCT(($N$3=المنصرف!$E$3:$E$717)*1,('بيان العهد والتسويات'!$C321=المنصرف!$C$3:$C$717)*1,المنصرف!$G$3:$G$717)</f>
        <v>0</v>
      </c>
      <c r="O321" s="123">
        <f>SUMPRODUCT(($N$3=المنصرف!$E$3:$E$717)*1,('بيان العهد والتسويات'!$C321=المنصرف!$C$3:$C$717)*1,المنصرف!$J$3:$J$717)</f>
        <v>0</v>
      </c>
      <c r="P321" s="121">
        <f>SUMPRODUCT(($P$3=المنصرف!$E$3:$E$717)*1,('بيان العهد والتسويات'!$C321=المنصرف!$C$3:$C$717)*1,المنصرف!$G$3:$G$717)</f>
        <v>0</v>
      </c>
      <c r="Q321" s="122">
        <f>SUMPRODUCT(($P$3=المنصرف!$E$3:$E$717)*1,('بيان العهد والتسويات'!$C321=المنصرف!$C$3:$C$717)*1,المنصرف!$J$3:$J$717)</f>
        <v>0</v>
      </c>
      <c r="R321" s="124">
        <f>SUMPRODUCT(($R$3=المنصرف!$E$3:$E$717)*1,('بيان العهد والتسويات'!$C321=المنصرف!$C$3:$C$717)*1,المنصرف!$G$3:$G$717)</f>
        <v>0</v>
      </c>
      <c r="S321" s="123">
        <f>SUMPRODUCT(($R$3=المنصرف!$E$3:$E$717)*1,('بيان العهد والتسويات'!$C321=المنصرف!$C$3:$C$717)*1,المنصرف!$J$3:$J$717)</f>
        <v>0</v>
      </c>
      <c r="T321" s="121">
        <f>SUMPRODUCT(($T$3=المنصرف!$E$3:$E$717)*1,('بيان العهد والتسويات'!$C321=المنصرف!$C$3:$C$717)*1,المنصرف!$G$3:$G$717)</f>
        <v>0</v>
      </c>
      <c r="U321" s="122">
        <f>SUMPRODUCT(($T$3=المنصرف!$E$3:$E$717)*1,('بيان العهد والتسويات'!$C321=المنصرف!$C$3:$C$717)*1,المنصرف!$J$3:$J$717)</f>
        <v>0</v>
      </c>
      <c r="V321" s="124">
        <f>SUMPRODUCT(($V$3=المنصرف!$E$3:$E$717)*1,('بيان العهد والتسويات'!$C321=المنصرف!$C$3:$C$717)*1,المنصرف!$G$3:$G$717)</f>
        <v>0</v>
      </c>
      <c r="W321" s="123">
        <f>SUMPRODUCT(($V$3=المنصرف!$E$3:$E$717)*1,('بيان العهد والتسويات'!$C321=المنصرف!$C$3:$C$717)*1,المنصرف!$J$3:$J$717)</f>
        <v>0</v>
      </c>
      <c r="X321" s="121">
        <f>SUMPRODUCT(($X$3=المنصرف!$E$3:$E$717)*1,('بيان العهد والتسويات'!$C321=المنصرف!$C$3:$C$717)*1,المنصرف!$G$3:$G$717)</f>
        <v>0</v>
      </c>
      <c r="Y321" s="122">
        <f>SUMPRODUCT(($X$3=المنصرف!$E$3:$E$717)*1,('بيان العهد والتسويات'!$C321=المنصرف!$C$3:$C$717)*1,المنصرف!$J$3:$J$717)</f>
        <v>0</v>
      </c>
      <c r="Z321" s="124">
        <f>SUMPRODUCT(($Z$3=المنصرف!$E$3:$E$717)*1,('بيان العهد والتسويات'!$C321=المنصرف!$C$3:$C$717)*1,المنصرف!$G$3:$G$717)</f>
        <v>0</v>
      </c>
      <c r="AA321" s="123">
        <f>SUMPRODUCT(($Z$3=المنصرف!$E$3:$E$717)*1,('بيان العهد والتسويات'!$C321=المنصرف!$C$3:$C$717)*1,المنصرف!$J$3:$J$717)</f>
        <v>0</v>
      </c>
      <c r="AB321" s="121">
        <f>SUMPRODUCT(($AB$3=المنصرف!$E$3:$E$717)*1,('بيان العهد والتسويات'!$C321=المنصرف!$C$3:$C$717)*1,المنصرف!$G$3:$G$717)</f>
        <v>0</v>
      </c>
      <c r="AC321" s="122">
        <f>SUMPRODUCT(($AB$3=المنصرف!$E$3:$E$717)*1,('بيان العهد والتسويات'!$C321=المنصرف!$C$3:$C$717)*1,المنصرف!$J$3:$J$717)</f>
        <v>0</v>
      </c>
      <c r="AD321" s="124">
        <f>SUMPRODUCT(($AD$3=المنصرف!$E$3:$E$717)*1,('بيان العهد والتسويات'!$C321=المنصرف!$C$3:$C$717)*1,المنصرف!$G$3:$G$717)</f>
        <v>0</v>
      </c>
      <c r="AE321" s="123">
        <f>SUMPRODUCT(($AD$3=المنصرف!$E$3:$E$717)*1,('بيان العهد والتسويات'!$C321=المنصرف!$C$3:$C$717)*1,المنصرف!$J$3:$J$717)</f>
        <v>0</v>
      </c>
      <c r="AF321" s="121">
        <f>SUMPRODUCT(($AF$3=المنصرف!$E$3:$E$717)*1,('بيان العهد والتسويات'!$C321=المنصرف!$C$3:$C$717)*1,المنصرف!$G$3:$G$717)</f>
        <v>0</v>
      </c>
      <c r="AG321" s="122">
        <f>SUMPRODUCT(($AF$3=المنصرف!$E$3:$E$717)*1,('بيان العهد والتسويات'!$C321=المنصرف!$C$3:$C$717)*1,المنصرف!$J$3:$J$717)</f>
        <v>0</v>
      </c>
      <c r="AH321" s="124">
        <f>SUMPRODUCT(($AH$3=المنصرف!$E$3:$E$717)*1,('بيان العهد والتسويات'!$C321=المنصرف!$C$3:$C$717)*1,المنصرف!$G$3:$G$717)</f>
        <v>0</v>
      </c>
      <c r="AI321" s="123">
        <f>SUMPRODUCT(($AH$3=المنصرف!$E$3:$E$717)*1,('بيان العهد والتسويات'!$C321=المنصرف!$C$3:$C$717)*1,المنصرف!$J$3:$J$717)</f>
        <v>0</v>
      </c>
      <c r="AJ321" s="145">
        <f>SUMPRODUCT((AJ$3=المنصرف!$E$3:$E$717)*1,('بيان العهد والتسويات'!$C321=المنصرف!$C$3:$C$717)*1,المنصرف!$G$3:$G$717)</f>
        <v>0</v>
      </c>
      <c r="AK321" s="145">
        <f>SUMPRODUCT((AJ$3=المنصرف!$E$3:$E$717)*1,('بيان العهد والتسويات'!$C321=المنصرف!$C$3:$C$717)*1,المنصرف!$J$3:$J$717)</f>
        <v>0</v>
      </c>
      <c r="AL321" s="161">
        <f>SUMPRODUCT((AL$3=المنصرف!$E$3:$E$717)*1,('بيان العهد والتسويات'!$C321=المنصرف!$C$3:$C$717)*1,المنصرف!$G$3:$G$717)</f>
        <v>0</v>
      </c>
      <c r="AM321" s="161">
        <f>SUMPRODUCT((AL$3=المنصرف!$E$3:$E$717)*1,('بيان العهد والتسويات'!$C321=المنصرف!$C$3:$C$717)*1,المنصرف!$J$3:$J$717)</f>
        <v>0</v>
      </c>
      <c r="AN321" s="160">
        <f>SUMPRODUCT((AN$3=المنصرف!$E$3:$E$717)*1,('بيان العهد والتسويات'!$C321=المنصرف!$C$3:$C$717)*1,المنصرف!$G$3:$G$717)</f>
        <v>0</v>
      </c>
      <c r="AO321" s="160">
        <f>SUMPRODUCT((AN$3=المنصرف!$E$3:$E$717)*1,('بيان العهد والتسويات'!$C321=المنصرف!$C$3:$C$717)*1,المنصرف!$J$3:$J$717)</f>
        <v>0</v>
      </c>
      <c r="AP321" s="160">
        <f>SUMPRODUCT((AP$3=المنصرف!$E$3:$E$717)*1,('بيان العهد والتسويات'!$C321=المنصرف!$C$3:$C$717)*1,المنصرف!$G$3:$G$717)</f>
        <v>0</v>
      </c>
      <c r="AQ321" s="160">
        <f>SUMPRODUCT((AP$3=المنصرف!$E$3:$E$717)*1,('بيان العهد والتسويات'!$C321=المنصرف!$C$3:$C$717)*1,المنصرف!$J$3:$J$717)</f>
        <v>0</v>
      </c>
      <c r="AR321" s="160">
        <f>SUMPRODUCT((AR$3=المنصرف!$E$3:$E$717)*1,('بيان العهد والتسويات'!$C321=المنصرف!$C$3:$C$717)*1,المنصرف!$G$3:$G$717)</f>
        <v>0</v>
      </c>
      <c r="AS321" s="160">
        <f>SUMPRODUCT((AR$3=المنصرف!$E$3:$E$717)*1,('بيان العهد والتسويات'!$C321=المنصرف!$C$3:$C$717)*1,المنصرف!$J$3:$J$717)</f>
        <v>0</v>
      </c>
      <c r="AT321" s="160">
        <f>SUMPRODUCT((AT$3=المنصرف!$E$3:$E$717)*1,('بيان العهد والتسويات'!$C321=المنصرف!$C$3:$C$717)*1,المنصرف!$G$3:$G$717)</f>
        <v>0</v>
      </c>
      <c r="AU321" s="160">
        <f>SUMPRODUCT((AT$3=المنصرف!$E$3:$E$717)*1,('بيان العهد والتسويات'!$C321=المنصرف!$C$3:$C$717)*1,المنصرف!$J$3:$J$717)</f>
        <v>0</v>
      </c>
      <c r="AV321" s="160">
        <f>SUMPRODUCT((AV$3=المنصرف!$E$3:$E$717)*1,('بيان العهد والتسويات'!$C321=المنصرف!$C$3:$C$717)*1,المنصرف!$G$3:$G$717)</f>
        <v>0</v>
      </c>
      <c r="AW321" s="160">
        <f>SUMPRODUCT((AV$3=المنصرف!$E$3:$E$717)*1,('بيان العهد والتسويات'!$C321=المنصرف!$C$3:$C$717)*1,المنصرف!$J$3:$J$717)</f>
        <v>0</v>
      </c>
      <c r="AX321" s="160">
        <f>SUMPRODUCT((AX$3=المنصرف!$E$3:$E$717)*1,('بيان العهد والتسويات'!$C321=المنصرف!$C$3:$C$717)*1,المنصرف!$G$3:$G$717)</f>
        <v>0</v>
      </c>
      <c r="AY321" s="160">
        <f>SUMPRODUCT((AX$3=المنصرف!$E$3:$E$717)*1,('بيان العهد والتسويات'!$C321=المنصرف!$C$3:$C$717)*1,المنصرف!$J$3:$J$717)</f>
        <v>0</v>
      </c>
      <c r="AZ321" s="160">
        <f>SUMPRODUCT((AZ$3=المنصرف!$E$3:$E$717)*1,('بيان العهد والتسويات'!$C321=المنصرف!$C$3:$C$717)*1,المنصرف!$G$3:$G$717)</f>
        <v>0</v>
      </c>
      <c r="BA321" s="160">
        <f>SUMPRODUCT((AZ$3=المنصرف!$E$3:$E$717)*1,('بيان العهد والتسويات'!$C321=المنصرف!$C$3:$C$717)*1,المنصرف!$J$3:$J$717)</f>
        <v>0</v>
      </c>
      <c r="BB321" s="160">
        <f>SUMPRODUCT((BB$3=المنصرف!$E$3:$E$717)*1,('بيان العهد والتسويات'!$C321=المنصرف!$C$3:$C$717)*1,المنصرف!$G$3:$G$717)</f>
        <v>0</v>
      </c>
      <c r="BC321" s="160">
        <f>SUMPRODUCT((BB$3=المنصرف!$E$3:$E$717)*1,('بيان العهد والتسويات'!$C321=المنصرف!$C$3:$C$717)*1,المنصرف!$J$3:$J$717)</f>
        <v>0</v>
      </c>
      <c r="BD321" s="160">
        <f>SUMPRODUCT((BD$3=المنصرف!$E$3:$E$717)*1,('بيان العهد والتسويات'!$C321=المنصرف!$C$3:$C$717)*1,المنصرف!$G$3:$G$717)</f>
        <v>0</v>
      </c>
      <c r="BE321" s="160">
        <f>SUMPRODUCT((BD$3=المنصرف!$E$3:$E$717)*1,('بيان العهد والتسويات'!$C321=المنصرف!$C$3:$C$717)*1,المنصرف!$J$3:$J$717)</f>
        <v>0</v>
      </c>
      <c r="BF321" s="160">
        <f>SUMPRODUCT((BF$3=المنصرف!$E$3:$E$717)*1,('بيان العهد والتسويات'!$C321=المنصرف!$C$3:$C$717)*1,المنصرف!$G$3:$G$717)</f>
        <v>0</v>
      </c>
      <c r="BG321" s="160">
        <f>SUMPRODUCT((BF$3=المنصرف!$E$3:$E$717)*1,('بيان العهد والتسويات'!$C321=المنصرف!$C$3:$C$717)*1,المنصرف!$J$3:$J$717)</f>
        <v>0</v>
      </c>
      <c r="BH321" s="160">
        <f>SUMPRODUCT((BH$3=المنصرف!$E$3:$E$717)*1,('بيان العهد والتسويات'!$C321=المنصرف!$C$3:$C$717)*1,المنصرف!$G$3:$G$717)</f>
        <v>0</v>
      </c>
      <c r="BI321" s="160">
        <f>SUMPRODUCT((BH$3=المنصرف!$E$3:$E$717)*1,('بيان العهد والتسويات'!$C321=المنصرف!$C$3:$C$717)*1,المنصرف!$J$3:$J$717)</f>
        <v>0</v>
      </c>
      <c r="BJ321" s="160">
        <f>SUMPRODUCT((BJ$3=المنصرف!$E$3:$E$717)*1,('بيان العهد والتسويات'!$C321=المنصرف!$C$3:$C$717)*1,المنصرف!$G$3:$G$717)</f>
        <v>0</v>
      </c>
      <c r="BK321" s="160">
        <f>SUMPRODUCT((BJ$3=المنصرف!$E$3:$E$717)*1,('بيان العهد والتسويات'!$C321=المنصرف!$C$3:$C$717)*1,المنصرف!$J$3:$J$717)</f>
        <v>0</v>
      </c>
      <c r="BL321" s="160">
        <f>SUMPRODUCT((BL$3=المنصرف!$E$3:$E$717)*1,('بيان العهد والتسويات'!$C321=المنصرف!$C$3:$C$717)*1,المنصرف!$G$3:$G$717)</f>
        <v>0</v>
      </c>
      <c r="BM321" s="160">
        <f>SUMPRODUCT((BL$3=المنصرف!$E$3:$E$717)*1,('بيان العهد والتسويات'!$C321=المنصرف!$C$3:$C$717)*1,المنصرف!$J$3:$J$717)</f>
        <v>0</v>
      </c>
      <c r="BN321" s="160">
        <f>SUMPRODUCT((BN$3=المنصرف!$E$3:$E$717)*1,('بيان العهد والتسويات'!$C321=المنصرف!$C$3:$C$717)*1,المنصرف!$G$3:$G$717)</f>
        <v>0</v>
      </c>
      <c r="BO321" s="160">
        <f>SUMPRODUCT((BN$3=المنصرف!$E$3:$E$717)*1,('بيان العهد والتسويات'!$C321=المنصرف!$C$3:$C$717)*1,المنصرف!$J$3:$J$717)</f>
        <v>0</v>
      </c>
      <c r="BP321" s="160">
        <f>SUMPRODUCT((BP$3=المنصرف!$E$3:$E$717)*1,('بيان العهد والتسويات'!$C321=المنصرف!$C$3:$C$717)*1,المنصرف!$G$3:$G$717)</f>
        <v>0</v>
      </c>
      <c r="BQ321" s="160">
        <f>SUMPRODUCT((BP$3=المنصرف!$E$3:$E$717)*1,('بيان العهد والتسويات'!$C321=المنصرف!$C$3:$C$717)*1,المنصرف!$J$3:$J$717)</f>
        <v>0</v>
      </c>
      <c r="BR321" s="160">
        <f>SUMPRODUCT((BR$3=المنصرف!$E$3:$E$717)*1,('بيان العهد والتسويات'!$C321=المنصرف!$C$3:$C$717)*1,المنصرف!$G$3:$G$717)</f>
        <v>0</v>
      </c>
      <c r="BS321" s="160">
        <f>SUMPRODUCT((BR$3=المنصرف!$E$3:$E$717)*1,('بيان العهد والتسويات'!$C321=المنصرف!$C$3:$C$717)*1,المنصرف!$J$3:$J$717)</f>
        <v>0</v>
      </c>
      <c r="BT321" s="160">
        <f>SUMPRODUCT((BT$3=المنصرف!$E$3:$E$717)*1,('بيان العهد والتسويات'!$C321=المنصرف!$C$3:$C$717)*1,المنصرف!$G$3:$G$717)</f>
        <v>0</v>
      </c>
      <c r="BU321" s="160">
        <f>SUMPRODUCT((BT$3=المنصرف!$E$3:$E$717)*1,('بيان العهد والتسويات'!$C321=المنصرف!$C$3:$C$717)*1,المنصرف!$J$3:$J$717)</f>
        <v>0</v>
      </c>
      <c r="BV321" s="160">
        <f>SUMPRODUCT((BV$3=المنصرف!$E$3:$E$717)*1,('بيان العهد والتسويات'!$C321=المنصرف!$C$3:$C$717)*1,المنصرف!$G$3:$G$717)</f>
        <v>0</v>
      </c>
      <c r="BW321" s="160">
        <f>SUMPRODUCT((BV$3=المنصرف!$E$3:$E$717)*1,('بيان العهد والتسويات'!$C321=المنصرف!$C$3:$C$717)*1,المنصرف!$J$3:$J$717)</f>
        <v>0</v>
      </c>
      <c r="BX321" s="160">
        <f>SUMPRODUCT((BX$3=المنصرف!$E$3:$E$717)*1,('بيان العهد والتسويات'!$C321=المنصرف!$C$3:$C$717)*1,المنصرف!$G$3:$G$717)</f>
        <v>0</v>
      </c>
      <c r="BY321" s="160">
        <f>SUMPRODUCT((BX$3=المنصرف!$E$3:$E$717)*1,('بيان العهد والتسويات'!$C321=المنصرف!$C$3:$C$717)*1,المنصرف!$J$3:$J$717)</f>
        <v>0</v>
      </c>
      <c r="BZ321" s="160">
        <f>SUMPRODUCT((BZ$3=المنصرف!$E$3:$E$717)*1,('بيان العهد والتسويات'!$C321=المنصرف!$C$3:$C$717)*1,المنصرف!$G$3:$G$717)</f>
        <v>0</v>
      </c>
      <c r="CA321" s="160">
        <f>SUMPRODUCT((BZ$3=المنصرف!$E$3:$E$717)*1,('بيان العهد والتسويات'!$C321=المنصرف!$C$3:$C$717)*1,المنصرف!$J$3:$J$717)</f>
        <v>0</v>
      </c>
      <c r="CB321" s="160">
        <f>SUMPRODUCT((CB$3=المنصرف!$E$3:$E$717)*1,('بيان العهد والتسويات'!$C321=المنصرف!$C$3:$C$717)*1,المنصرف!$G$3:$G$717)</f>
        <v>0</v>
      </c>
      <c r="CC321" s="160">
        <f>SUMPRODUCT((CB$3=المنصرف!$E$3:$E$717)*1,('بيان العهد والتسويات'!$C321=المنصرف!$C$3:$C$717)*1,المنصرف!$J$3:$J$717)</f>
        <v>0</v>
      </c>
      <c r="CD321" s="160">
        <f>SUMPRODUCT((CD$3=المنصرف!$E$3:$E$717)*1,('بيان العهد والتسويات'!$C321=المنصرف!$C$3:$C$717)*1,المنصرف!$G$3:$G$717)</f>
        <v>0</v>
      </c>
      <c r="CE321" s="160">
        <f>SUMPRODUCT((CD$3=المنصرف!$E$3:$E$717)*1,('بيان العهد والتسويات'!$C321=المنصرف!$C$3:$C$717)*1,المنصرف!$J$3:$J$717)</f>
        <v>0</v>
      </c>
      <c r="CF321" s="160">
        <f>SUMPRODUCT((CF$3=المنصرف!$E$3:$E$717)*1,('بيان العهد والتسويات'!$C321=المنصرف!$C$3:$C$717)*1,المنصرف!$G$3:$G$717)</f>
        <v>0</v>
      </c>
      <c r="CG321" s="160">
        <f>SUMPRODUCT((CF$3=المنصرف!$E$3:$E$717)*1,('بيان العهد والتسويات'!$C321=المنصرف!$C$3:$C$717)*1,المنصرف!$J$3:$J$717)</f>
        <v>0</v>
      </c>
      <c r="CH321" s="160">
        <f>SUMPRODUCT((CH$3=المنصرف!$E$3:$E$717)*1,('بيان العهد والتسويات'!$C321=المنصرف!$C$3:$C$717)*1,المنصرف!$G$3:$G$717)</f>
        <v>0</v>
      </c>
      <c r="CI321" s="160">
        <f>SUMPRODUCT((CH$3=المنصرف!$E$3:$E$717)*1,('بيان العهد والتسويات'!$C321=المنصرف!$C$3:$C$717)*1,المنصرف!$J$3:$J$717)</f>
        <v>0</v>
      </c>
      <c r="CJ321" s="160">
        <f>SUMPRODUCT((CJ$3=المنصرف!$E$3:$E$717)*1,('بيان العهد والتسويات'!$C321=المنصرف!$C$3:$C$717)*1,المنصرف!$G$3:$G$717)</f>
        <v>0</v>
      </c>
      <c r="CK321" s="160">
        <f>SUMPRODUCT((CJ$3=المنصرف!$E$3:$E$717)*1,('بيان العهد والتسويات'!$C321=المنصرف!$C$3:$C$717)*1,المنصرف!$J$3:$J$717)</f>
        <v>0</v>
      </c>
      <c r="CL321" s="160">
        <f>SUMPRODUCT((CL$3=المنصرف!$E$3:$E$717)*1,('بيان العهد والتسويات'!$C321=المنصرف!$C$3:$C$717)*1,المنصرف!$G$3:$G$717)</f>
        <v>0</v>
      </c>
      <c r="CM321" s="160">
        <f>SUMPRODUCT((CL$3=المنصرف!$E$3:$E$717)*1,('بيان العهد والتسويات'!$C321=المنصرف!$C$3:$C$717)*1,المنصرف!$J$3:$J$717)</f>
        <v>0</v>
      </c>
      <c r="CN321" s="160">
        <f>SUMPRODUCT((CN$3=المنصرف!$E$3:$E$717)*1,('بيان العهد والتسويات'!$C321=المنصرف!$C$3:$C$717)*1,المنصرف!$G$3:$G$717)</f>
        <v>0</v>
      </c>
      <c r="CO321" s="160">
        <f>SUMPRODUCT((CN$3=المنصرف!$E$3:$E$717)*1,('بيان العهد والتسويات'!$C321=المنصرف!$C$3:$C$717)*1,المنصرف!$J$3:$J$717)</f>
        <v>0</v>
      </c>
      <c r="CP321" s="160">
        <f>SUMPRODUCT((CP$3=المنصرف!$E$3:$E$717)*1,('بيان العهد والتسويات'!$C321=المنصرف!$C$3:$C$717)*1,المنصرف!$G$3:$G$717)</f>
        <v>0</v>
      </c>
      <c r="CQ321" s="160">
        <f>SUMPRODUCT((CP$3=المنصرف!$E$3:$E$717)*1,('بيان العهد والتسويات'!$C321=المنصرف!$C$3:$C$717)*1,المنصرف!$J$3:$J$717)</f>
        <v>0</v>
      </c>
      <c r="CR321" s="160">
        <f>SUMPRODUCT((CR$3=المنصرف!$E$3:$E$717)*1,('بيان العهد والتسويات'!$C321=المنصرف!$C$3:$C$717)*1,المنصرف!$G$3:$G$717)</f>
        <v>0</v>
      </c>
      <c r="CS321" s="160">
        <f>SUMPRODUCT((CR$3=المنصرف!$E$3:$E$717)*1,('بيان العهد والتسويات'!$C321=المنصرف!$C$3:$C$717)*1,المنصرف!$J$3:$J$717)</f>
        <v>0</v>
      </c>
      <c r="CT321" s="160">
        <f>SUMPRODUCT((CT$3=المنصرف!$E$3:$E$717)*1,('بيان العهد والتسويات'!$C321=المنصرف!$C$3:$C$717)*1,المنصرف!$G$3:$G$717)</f>
        <v>0</v>
      </c>
      <c r="CU321" s="160">
        <f>SUMPRODUCT((CT$3=المنصرف!$E$3:$E$717)*1,('بيان العهد والتسويات'!$C321=المنصرف!$C$3:$C$717)*1,المنصرف!$J$3:$J$717)</f>
        <v>0</v>
      </c>
      <c r="CV321" s="160">
        <f>SUMPRODUCT((CV$3=المنصرف!$E$3:$E$717)*1,('بيان العهد والتسويات'!$C321=المنصرف!$C$3:$C$717)*1,المنصرف!$G$3:$G$717)</f>
        <v>0</v>
      </c>
      <c r="CW321" s="160">
        <f>SUMPRODUCT((CV$3=المنصرف!$E$3:$E$717)*1,('بيان العهد والتسويات'!$C321=المنصرف!$C$3:$C$717)*1,المنصرف!$J$3:$J$717)</f>
        <v>0</v>
      </c>
      <c r="CX321" s="160">
        <f>SUMPRODUCT((CX$3=المنصرف!$E$3:$E$717)*1,('بيان العهد والتسويات'!$C321=المنصرف!$C$3:$C$717)*1,المنصرف!$G$3:$G$717)</f>
        <v>0</v>
      </c>
      <c r="CY321" s="160">
        <f>SUMPRODUCT((CX$3=المنصرف!$E$3:$E$717)*1,('بيان العهد والتسويات'!$C321=المنصرف!$C$3:$C$717)*1,المنصرف!$J$3:$J$717)</f>
        <v>0</v>
      </c>
      <c r="CZ321" s="160">
        <f>SUMPRODUCT((CZ$3=المنصرف!$E$3:$E$717)*1,('بيان العهد والتسويات'!$C321=المنصرف!$C$3:$C$717)*1,المنصرف!$G$3:$G$717)</f>
        <v>0</v>
      </c>
      <c r="DA321" s="160">
        <f>SUMPRODUCT((CZ$3=المنصرف!$E$3:$E$717)*1,('بيان العهد والتسويات'!$C321=المنصرف!$C$3:$C$717)*1,المنصرف!$J$3:$J$717)</f>
        <v>0</v>
      </c>
    </row>
    <row r="322" spans="3:105" ht="20.25" x14ac:dyDescent="0.15">
      <c r="C322" s="134">
        <v>46154</v>
      </c>
      <c r="D322" s="121">
        <f>SUMPRODUCT(($D$3=المنصرف!$E$3:$E$717)*1,('بيان العهد والتسويات'!$C322=المنصرف!$C$3:$C$717)*1,المنصرف!$G$3:$G$717)</f>
        <v>0</v>
      </c>
      <c r="E322" s="122">
        <f>SUMPRODUCT(($D$3=المنصرف!$E$3:$E$717)*1,('بيان العهد والتسويات'!$C322=المنصرف!$C$3:$C$717)*1,المنصرف!$J$3:$J$717)</f>
        <v>0</v>
      </c>
      <c r="F322" s="124">
        <f>SUMPRODUCT(($F$3=المنصرف!$E$3:$E$717)*1,('بيان العهد والتسويات'!$C322=المنصرف!$C$3:$C$717)*1,المنصرف!$G$3:$G$717)</f>
        <v>0</v>
      </c>
      <c r="G322" s="123">
        <f>SUMPRODUCT(($F$3=المنصرف!$E$3:$E$717)*1,('بيان العهد والتسويات'!$C322=المنصرف!$C$3:$C$717)*1,المنصرف!$J$3:$J$717)</f>
        <v>0</v>
      </c>
      <c r="H322" s="121">
        <f>SUMPRODUCT(($H$3=المنصرف!$E$3:$E$717)*1,('بيان العهد والتسويات'!$C322=المنصرف!$C$3:$C$717)*1,المنصرف!$G$3:$G$717)</f>
        <v>0</v>
      </c>
      <c r="I322" s="122">
        <f>SUMPRODUCT(($H$3=المنصرف!$E$3:$E$717)*1,('بيان العهد والتسويات'!$C322=المنصرف!$C$3:$C$717)*1,المنصرف!$J$3:$J$717)</f>
        <v>0</v>
      </c>
      <c r="J322" s="124">
        <f>SUMPRODUCT(($J$3=المنصرف!$E$3:$E$717)*1,('بيان العهد والتسويات'!$C322=المنصرف!$C$3:$C$717)*1,المنصرف!$G$3:$G$717)</f>
        <v>0</v>
      </c>
      <c r="K322" s="123">
        <f>SUMPRODUCT(($J$3=المنصرف!$E$3:$E$717)*1,('بيان العهد والتسويات'!$C322=المنصرف!$C$3:$C$717)*1,المنصرف!$J$3:$J$717)</f>
        <v>0</v>
      </c>
      <c r="L322" s="121">
        <f>SUMPRODUCT(($L$3=المنصرف!$E$3:$E$717)*1,('بيان العهد والتسويات'!$C322=المنصرف!$C$3:$C$717)*1,المنصرف!$G$3:$G$717)</f>
        <v>0</v>
      </c>
      <c r="M322" s="122">
        <f>SUMPRODUCT(($L$3=المنصرف!$E$3:$E$717)*1,('بيان العهد والتسويات'!$C322=المنصرف!$C$3:$C$717)*1,المنصرف!$J$3:$J$717)</f>
        <v>0</v>
      </c>
      <c r="N322" s="124">
        <f>SUMPRODUCT(($N$3=المنصرف!$E$3:$E$717)*1,('بيان العهد والتسويات'!$C322=المنصرف!$C$3:$C$717)*1,المنصرف!$G$3:$G$717)</f>
        <v>0</v>
      </c>
      <c r="O322" s="123">
        <f>SUMPRODUCT(($N$3=المنصرف!$E$3:$E$717)*1,('بيان العهد والتسويات'!$C322=المنصرف!$C$3:$C$717)*1,المنصرف!$J$3:$J$717)</f>
        <v>0</v>
      </c>
      <c r="P322" s="121">
        <f>SUMPRODUCT(($P$3=المنصرف!$E$3:$E$717)*1,('بيان العهد والتسويات'!$C322=المنصرف!$C$3:$C$717)*1,المنصرف!$G$3:$G$717)</f>
        <v>0</v>
      </c>
      <c r="Q322" s="122">
        <f>SUMPRODUCT(($P$3=المنصرف!$E$3:$E$717)*1,('بيان العهد والتسويات'!$C322=المنصرف!$C$3:$C$717)*1,المنصرف!$J$3:$J$717)</f>
        <v>0</v>
      </c>
      <c r="R322" s="124">
        <f>SUMPRODUCT(($R$3=المنصرف!$E$3:$E$717)*1,('بيان العهد والتسويات'!$C322=المنصرف!$C$3:$C$717)*1,المنصرف!$G$3:$G$717)</f>
        <v>0</v>
      </c>
      <c r="S322" s="123">
        <f>SUMPRODUCT(($R$3=المنصرف!$E$3:$E$717)*1,('بيان العهد والتسويات'!$C322=المنصرف!$C$3:$C$717)*1,المنصرف!$J$3:$J$717)</f>
        <v>0</v>
      </c>
      <c r="T322" s="121">
        <f>SUMPRODUCT(($T$3=المنصرف!$E$3:$E$717)*1,('بيان العهد والتسويات'!$C322=المنصرف!$C$3:$C$717)*1,المنصرف!$G$3:$G$717)</f>
        <v>0</v>
      </c>
      <c r="U322" s="122">
        <f>SUMPRODUCT(($T$3=المنصرف!$E$3:$E$717)*1,('بيان العهد والتسويات'!$C322=المنصرف!$C$3:$C$717)*1,المنصرف!$J$3:$J$717)</f>
        <v>0</v>
      </c>
      <c r="V322" s="124">
        <f>SUMPRODUCT(($V$3=المنصرف!$E$3:$E$717)*1,('بيان العهد والتسويات'!$C322=المنصرف!$C$3:$C$717)*1,المنصرف!$G$3:$G$717)</f>
        <v>0</v>
      </c>
      <c r="W322" s="123">
        <f>SUMPRODUCT(($V$3=المنصرف!$E$3:$E$717)*1,('بيان العهد والتسويات'!$C322=المنصرف!$C$3:$C$717)*1,المنصرف!$J$3:$J$717)</f>
        <v>0</v>
      </c>
      <c r="X322" s="121">
        <f>SUMPRODUCT(($X$3=المنصرف!$E$3:$E$717)*1,('بيان العهد والتسويات'!$C322=المنصرف!$C$3:$C$717)*1,المنصرف!$G$3:$G$717)</f>
        <v>0</v>
      </c>
      <c r="Y322" s="122">
        <f>SUMPRODUCT(($X$3=المنصرف!$E$3:$E$717)*1,('بيان العهد والتسويات'!$C322=المنصرف!$C$3:$C$717)*1,المنصرف!$J$3:$J$717)</f>
        <v>0</v>
      </c>
      <c r="Z322" s="124">
        <f>SUMPRODUCT(($Z$3=المنصرف!$E$3:$E$717)*1,('بيان العهد والتسويات'!$C322=المنصرف!$C$3:$C$717)*1,المنصرف!$G$3:$G$717)</f>
        <v>0</v>
      </c>
      <c r="AA322" s="123">
        <f>SUMPRODUCT(($Z$3=المنصرف!$E$3:$E$717)*1,('بيان العهد والتسويات'!$C322=المنصرف!$C$3:$C$717)*1,المنصرف!$J$3:$J$717)</f>
        <v>0</v>
      </c>
      <c r="AB322" s="121">
        <f>SUMPRODUCT(($AB$3=المنصرف!$E$3:$E$717)*1,('بيان العهد والتسويات'!$C322=المنصرف!$C$3:$C$717)*1,المنصرف!$G$3:$G$717)</f>
        <v>0</v>
      </c>
      <c r="AC322" s="122">
        <f>SUMPRODUCT(($AB$3=المنصرف!$E$3:$E$717)*1,('بيان العهد والتسويات'!$C322=المنصرف!$C$3:$C$717)*1,المنصرف!$J$3:$J$717)</f>
        <v>0</v>
      </c>
      <c r="AD322" s="124">
        <f>SUMPRODUCT(($AD$3=المنصرف!$E$3:$E$717)*1,('بيان العهد والتسويات'!$C322=المنصرف!$C$3:$C$717)*1,المنصرف!$G$3:$G$717)</f>
        <v>0</v>
      </c>
      <c r="AE322" s="123">
        <f>SUMPRODUCT(($AD$3=المنصرف!$E$3:$E$717)*1,('بيان العهد والتسويات'!$C322=المنصرف!$C$3:$C$717)*1,المنصرف!$J$3:$J$717)</f>
        <v>0</v>
      </c>
      <c r="AF322" s="121">
        <f>SUMPRODUCT(($AF$3=المنصرف!$E$3:$E$717)*1,('بيان العهد والتسويات'!$C322=المنصرف!$C$3:$C$717)*1,المنصرف!$G$3:$G$717)</f>
        <v>0</v>
      </c>
      <c r="AG322" s="122">
        <f>SUMPRODUCT(($AF$3=المنصرف!$E$3:$E$717)*1,('بيان العهد والتسويات'!$C322=المنصرف!$C$3:$C$717)*1,المنصرف!$J$3:$J$717)</f>
        <v>0</v>
      </c>
      <c r="AH322" s="124">
        <f>SUMPRODUCT(($AH$3=المنصرف!$E$3:$E$717)*1,('بيان العهد والتسويات'!$C322=المنصرف!$C$3:$C$717)*1,المنصرف!$G$3:$G$717)</f>
        <v>0</v>
      </c>
      <c r="AI322" s="123">
        <f>SUMPRODUCT(($AH$3=المنصرف!$E$3:$E$717)*1,('بيان العهد والتسويات'!$C322=المنصرف!$C$3:$C$717)*1,المنصرف!$J$3:$J$717)</f>
        <v>0</v>
      </c>
      <c r="AJ322" s="145">
        <f>SUMPRODUCT((AJ$3=المنصرف!$E$3:$E$717)*1,('بيان العهد والتسويات'!$C322=المنصرف!$C$3:$C$717)*1,المنصرف!$G$3:$G$717)</f>
        <v>0</v>
      </c>
      <c r="AK322" s="145">
        <f>SUMPRODUCT((AJ$3=المنصرف!$E$3:$E$717)*1,('بيان العهد والتسويات'!$C322=المنصرف!$C$3:$C$717)*1,المنصرف!$J$3:$J$717)</f>
        <v>0</v>
      </c>
      <c r="AL322" s="161">
        <f>SUMPRODUCT((AL$3=المنصرف!$E$3:$E$717)*1,('بيان العهد والتسويات'!$C322=المنصرف!$C$3:$C$717)*1,المنصرف!$G$3:$G$717)</f>
        <v>0</v>
      </c>
      <c r="AM322" s="161">
        <f>SUMPRODUCT((AL$3=المنصرف!$E$3:$E$717)*1,('بيان العهد والتسويات'!$C322=المنصرف!$C$3:$C$717)*1,المنصرف!$J$3:$J$717)</f>
        <v>0</v>
      </c>
      <c r="AN322" s="160">
        <f>SUMPRODUCT((AN$3=المنصرف!$E$3:$E$717)*1,('بيان العهد والتسويات'!$C322=المنصرف!$C$3:$C$717)*1,المنصرف!$G$3:$G$717)</f>
        <v>0</v>
      </c>
      <c r="AO322" s="160">
        <f>SUMPRODUCT((AN$3=المنصرف!$E$3:$E$717)*1,('بيان العهد والتسويات'!$C322=المنصرف!$C$3:$C$717)*1,المنصرف!$J$3:$J$717)</f>
        <v>0</v>
      </c>
      <c r="AP322" s="160">
        <f>SUMPRODUCT((AP$3=المنصرف!$E$3:$E$717)*1,('بيان العهد والتسويات'!$C322=المنصرف!$C$3:$C$717)*1,المنصرف!$G$3:$G$717)</f>
        <v>0</v>
      </c>
      <c r="AQ322" s="160">
        <f>SUMPRODUCT((AP$3=المنصرف!$E$3:$E$717)*1,('بيان العهد والتسويات'!$C322=المنصرف!$C$3:$C$717)*1,المنصرف!$J$3:$J$717)</f>
        <v>0</v>
      </c>
      <c r="AR322" s="160">
        <f>SUMPRODUCT((AR$3=المنصرف!$E$3:$E$717)*1,('بيان العهد والتسويات'!$C322=المنصرف!$C$3:$C$717)*1,المنصرف!$G$3:$G$717)</f>
        <v>0</v>
      </c>
      <c r="AS322" s="160">
        <f>SUMPRODUCT((AR$3=المنصرف!$E$3:$E$717)*1,('بيان العهد والتسويات'!$C322=المنصرف!$C$3:$C$717)*1,المنصرف!$J$3:$J$717)</f>
        <v>0</v>
      </c>
      <c r="AT322" s="160">
        <f>SUMPRODUCT((AT$3=المنصرف!$E$3:$E$717)*1,('بيان العهد والتسويات'!$C322=المنصرف!$C$3:$C$717)*1,المنصرف!$G$3:$G$717)</f>
        <v>0</v>
      </c>
      <c r="AU322" s="160">
        <f>SUMPRODUCT((AT$3=المنصرف!$E$3:$E$717)*1,('بيان العهد والتسويات'!$C322=المنصرف!$C$3:$C$717)*1,المنصرف!$J$3:$J$717)</f>
        <v>0</v>
      </c>
      <c r="AV322" s="160">
        <f>SUMPRODUCT((AV$3=المنصرف!$E$3:$E$717)*1,('بيان العهد والتسويات'!$C322=المنصرف!$C$3:$C$717)*1,المنصرف!$G$3:$G$717)</f>
        <v>0</v>
      </c>
      <c r="AW322" s="160">
        <f>SUMPRODUCT((AV$3=المنصرف!$E$3:$E$717)*1,('بيان العهد والتسويات'!$C322=المنصرف!$C$3:$C$717)*1,المنصرف!$J$3:$J$717)</f>
        <v>0</v>
      </c>
      <c r="AX322" s="160">
        <f>SUMPRODUCT((AX$3=المنصرف!$E$3:$E$717)*1,('بيان العهد والتسويات'!$C322=المنصرف!$C$3:$C$717)*1,المنصرف!$G$3:$G$717)</f>
        <v>0</v>
      </c>
      <c r="AY322" s="160">
        <f>SUMPRODUCT((AX$3=المنصرف!$E$3:$E$717)*1,('بيان العهد والتسويات'!$C322=المنصرف!$C$3:$C$717)*1,المنصرف!$J$3:$J$717)</f>
        <v>0</v>
      </c>
      <c r="AZ322" s="160">
        <f>SUMPRODUCT((AZ$3=المنصرف!$E$3:$E$717)*1,('بيان العهد والتسويات'!$C322=المنصرف!$C$3:$C$717)*1,المنصرف!$G$3:$G$717)</f>
        <v>0</v>
      </c>
      <c r="BA322" s="160">
        <f>SUMPRODUCT((AZ$3=المنصرف!$E$3:$E$717)*1,('بيان العهد والتسويات'!$C322=المنصرف!$C$3:$C$717)*1,المنصرف!$J$3:$J$717)</f>
        <v>0</v>
      </c>
      <c r="BB322" s="160">
        <f>SUMPRODUCT((BB$3=المنصرف!$E$3:$E$717)*1,('بيان العهد والتسويات'!$C322=المنصرف!$C$3:$C$717)*1,المنصرف!$G$3:$G$717)</f>
        <v>0</v>
      </c>
      <c r="BC322" s="160">
        <f>SUMPRODUCT((BB$3=المنصرف!$E$3:$E$717)*1,('بيان العهد والتسويات'!$C322=المنصرف!$C$3:$C$717)*1,المنصرف!$J$3:$J$717)</f>
        <v>0</v>
      </c>
      <c r="BD322" s="160">
        <f>SUMPRODUCT((BD$3=المنصرف!$E$3:$E$717)*1,('بيان العهد والتسويات'!$C322=المنصرف!$C$3:$C$717)*1,المنصرف!$G$3:$G$717)</f>
        <v>0</v>
      </c>
      <c r="BE322" s="160">
        <f>SUMPRODUCT((BD$3=المنصرف!$E$3:$E$717)*1,('بيان العهد والتسويات'!$C322=المنصرف!$C$3:$C$717)*1,المنصرف!$J$3:$J$717)</f>
        <v>0</v>
      </c>
      <c r="BF322" s="160">
        <f>SUMPRODUCT((BF$3=المنصرف!$E$3:$E$717)*1,('بيان العهد والتسويات'!$C322=المنصرف!$C$3:$C$717)*1,المنصرف!$G$3:$G$717)</f>
        <v>0</v>
      </c>
      <c r="BG322" s="160">
        <f>SUMPRODUCT((BF$3=المنصرف!$E$3:$E$717)*1,('بيان العهد والتسويات'!$C322=المنصرف!$C$3:$C$717)*1,المنصرف!$J$3:$J$717)</f>
        <v>0</v>
      </c>
      <c r="BH322" s="160">
        <f>SUMPRODUCT((BH$3=المنصرف!$E$3:$E$717)*1,('بيان العهد والتسويات'!$C322=المنصرف!$C$3:$C$717)*1,المنصرف!$G$3:$G$717)</f>
        <v>0</v>
      </c>
      <c r="BI322" s="160">
        <f>SUMPRODUCT((BH$3=المنصرف!$E$3:$E$717)*1,('بيان العهد والتسويات'!$C322=المنصرف!$C$3:$C$717)*1,المنصرف!$J$3:$J$717)</f>
        <v>0</v>
      </c>
      <c r="BJ322" s="160">
        <f>SUMPRODUCT((BJ$3=المنصرف!$E$3:$E$717)*1,('بيان العهد والتسويات'!$C322=المنصرف!$C$3:$C$717)*1,المنصرف!$G$3:$G$717)</f>
        <v>0</v>
      </c>
      <c r="BK322" s="160">
        <f>SUMPRODUCT((BJ$3=المنصرف!$E$3:$E$717)*1,('بيان العهد والتسويات'!$C322=المنصرف!$C$3:$C$717)*1,المنصرف!$J$3:$J$717)</f>
        <v>0</v>
      </c>
      <c r="BL322" s="160">
        <f>SUMPRODUCT((BL$3=المنصرف!$E$3:$E$717)*1,('بيان العهد والتسويات'!$C322=المنصرف!$C$3:$C$717)*1,المنصرف!$G$3:$G$717)</f>
        <v>0</v>
      </c>
      <c r="BM322" s="160">
        <f>SUMPRODUCT((BL$3=المنصرف!$E$3:$E$717)*1,('بيان العهد والتسويات'!$C322=المنصرف!$C$3:$C$717)*1,المنصرف!$J$3:$J$717)</f>
        <v>0</v>
      </c>
      <c r="BN322" s="160">
        <f>SUMPRODUCT((BN$3=المنصرف!$E$3:$E$717)*1,('بيان العهد والتسويات'!$C322=المنصرف!$C$3:$C$717)*1,المنصرف!$G$3:$G$717)</f>
        <v>0</v>
      </c>
      <c r="BO322" s="160">
        <f>SUMPRODUCT((BN$3=المنصرف!$E$3:$E$717)*1,('بيان العهد والتسويات'!$C322=المنصرف!$C$3:$C$717)*1,المنصرف!$J$3:$J$717)</f>
        <v>0</v>
      </c>
      <c r="BP322" s="160">
        <f>SUMPRODUCT((BP$3=المنصرف!$E$3:$E$717)*1,('بيان العهد والتسويات'!$C322=المنصرف!$C$3:$C$717)*1,المنصرف!$G$3:$G$717)</f>
        <v>0</v>
      </c>
      <c r="BQ322" s="160">
        <f>SUMPRODUCT((BP$3=المنصرف!$E$3:$E$717)*1,('بيان العهد والتسويات'!$C322=المنصرف!$C$3:$C$717)*1,المنصرف!$J$3:$J$717)</f>
        <v>0</v>
      </c>
      <c r="BR322" s="160">
        <f>SUMPRODUCT((BR$3=المنصرف!$E$3:$E$717)*1,('بيان العهد والتسويات'!$C322=المنصرف!$C$3:$C$717)*1,المنصرف!$G$3:$G$717)</f>
        <v>0</v>
      </c>
      <c r="BS322" s="160">
        <f>SUMPRODUCT((BR$3=المنصرف!$E$3:$E$717)*1,('بيان العهد والتسويات'!$C322=المنصرف!$C$3:$C$717)*1,المنصرف!$J$3:$J$717)</f>
        <v>0</v>
      </c>
      <c r="BT322" s="160">
        <f>SUMPRODUCT((BT$3=المنصرف!$E$3:$E$717)*1,('بيان العهد والتسويات'!$C322=المنصرف!$C$3:$C$717)*1,المنصرف!$G$3:$G$717)</f>
        <v>0</v>
      </c>
      <c r="BU322" s="160">
        <f>SUMPRODUCT((BT$3=المنصرف!$E$3:$E$717)*1,('بيان العهد والتسويات'!$C322=المنصرف!$C$3:$C$717)*1,المنصرف!$J$3:$J$717)</f>
        <v>0</v>
      </c>
      <c r="BV322" s="160">
        <f>SUMPRODUCT((BV$3=المنصرف!$E$3:$E$717)*1,('بيان العهد والتسويات'!$C322=المنصرف!$C$3:$C$717)*1,المنصرف!$G$3:$G$717)</f>
        <v>0</v>
      </c>
      <c r="BW322" s="160">
        <f>SUMPRODUCT((BV$3=المنصرف!$E$3:$E$717)*1,('بيان العهد والتسويات'!$C322=المنصرف!$C$3:$C$717)*1,المنصرف!$J$3:$J$717)</f>
        <v>0</v>
      </c>
      <c r="BX322" s="160">
        <f>SUMPRODUCT((BX$3=المنصرف!$E$3:$E$717)*1,('بيان العهد والتسويات'!$C322=المنصرف!$C$3:$C$717)*1,المنصرف!$G$3:$G$717)</f>
        <v>0</v>
      </c>
      <c r="BY322" s="160">
        <f>SUMPRODUCT((BX$3=المنصرف!$E$3:$E$717)*1,('بيان العهد والتسويات'!$C322=المنصرف!$C$3:$C$717)*1,المنصرف!$J$3:$J$717)</f>
        <v>0</v>
      </c>
      <c r="BZ322" s="160">
        <f>SUMPRODUCT((BZ$3=المنصرف!$E$3:$E$717)*1,('بيان العهد والتسويات'!$C322=المنصرف!$C$3:$C$717)*1,المنصرف!$G$3:$G$717)</f>
        <v>0</v>
      </c>
      <c r="CA322" s="160">
        <f>SUMPRODUCT((BZ$3=المنصرف!$E$3:$E$717)*1,('بيان العهد والتسويات'!$C322=المنصرف!$C$3:$C$717)*1,المنصرف!$J$3:$J$717)</f>
        <v>0</v>
      </c>
      <c r="CB322" s="160">
        <f>SUMPRODUCT((CB$3=المنصرف!$E$3:$E$717)*1,('بيان العهد والتسويات'!$C322=المنصرف!$C$3:$C$717)*1,المنصرف!$G$3:$G$717)</f>
        <v>0</v>
      </c>
      <c r="CC322" s="160">
        <f>SUMPRODUCT((CB$3=المنصرف!$E$3:$E$717)*1,('بيان العهد والتسويات'!$C322=المنصرف!$C$3:$C$717)*1,المنصرف!$J$3:$J$717)</f>
        <v>0</v>
      </c>
      <c r="CD322" s="160">
        <f>SUMPRODUCT((CD$3=المنصرف!$E$3:$E$717)*1,('بيان العهد والتسويات'!$C322=المنصرف!$C$3:$C$717)*1,المنصرف!$G$3:$G$717)</f>
        <v>0</v>
      </c>
      <c r="CE322" s="160">
        <f>SUMPRODUCT((CD$3=المنصرف!$E$3:$E$717)*1,('بيان العهد والتسويات'!$C322=المنصرف!$C$3:$C$717)*1,المنصرف!$J$3:$J$717)</f>
        <v>0</v>
      </c>
      <c r="CF322" s="160">
        <f>SUMPRODUCT((CF$3=المنصرف!$E$3:$E$717)*1,('بيان العهد والتسويات'!$C322=المنصرف!$C$3:$C$717)*1,المنصرف!$G$3:$G$717)</f>
        <v>0</v>
      </c>
      <c r="CG322" s="160">
        <f>SUMPRODUCT((CF$3=المنصرف!$E$3:$E$717)*1,('بيان العهد والتسويات'!$C322=المنصرف!$C$3:$C$717)*1,المنصرف!$J$3:$J$717)</f>
        <v>0</v>
      </c>
      <c r="CH322" s="160">
        <f>SUMPRODUCT((CH$3=المنصرف!$E$3:$E$717)*1,('بيان العهد والتسويات'!$C322=المنصرف!$C$3:$C$717)*1,المنصرف!$G$3:$G$717)</f>
        <v>0</v>
      </c>
      <c r="CI322" s="160">
        <f>SUMPRODUCT((CH$3=المنصرف!$E$3:$E$717)*1,('بيان العهد والتسويات'!$C322=المنصرف!$C$3:$C$717)*1,المنصرف!$J$3:$J$717)</f>
        <v>0</v>
      </c>
      <c r="CJ322" s="160">
        <f>SUMPRODUCT((CJ$3=المنصرف!$E$3:$E$717)*1,('بيان العهد والتسويات'!$C322=المنصرف!$C$3:$C$717)*1,المنصرف!$G$3:$G$717)</f>
        <v>0</v>
      </c>
      <c r="CK322" s="160">
        <f>SUMPRODUCT((CJ$3=المنصرف!$E$3:$E$717)*1,('بيان العهد والتسويات'!$C322=المنصرف!$C$3:$C$717)*1,المنصرف!$J$3:$J$717)</f>
        <v>0</v>
      </c>
      <c r="CL322" s="160">
        <f>SUMPRODUCT((CL$3=المنصرف!$E$3:$E$717)*1,('بيان العهد والتسويات'!$C322=المنصرف!$C$3:$C$717)*1,المنصرف!$G$3:$G$717)</f>
        <v>0</v>
      </c>
      <c r="CM322" s="160">
        <f>SUMPRODUCT((CL$3=المنصرف!$E$3:$E$717)*1,('بيان العهد والتسويات'!$C322=المنصرف!$C$3:$C$717)*1,المنصرف!$J$3:$J$717)</f>
        <v>0</v>
      </c>
      <c r="CN322" s="160">
        <f>SUMPRODUCT((CN$3=المنصرف!$E$3:$E$717)*1,('بيان العهد والتسويات'!$C322=المنصرف!$C$3:$C$717)*1,المنصرف!$G$3:$G$717)</f>
        <v>0</v>
      </c>
      <c r="CO322" s="160">
        <f>SUMPRODUCT((CN$3=المنصرف!$E$3:$E$717)*1,('بيان العهد والتسويات'!$C322=المنصرف!$C$3:$C$717)*1,المنصرف!$J$3:$J$717)</f>
        <v>0</v>
      </c>
      <c r="CP322" s="160">
        <f>SUMPRODUCT((CP$3=المنصرف!$E$3:$E$717)*1,('بيان العهد والتسويات'!$C322=المنصرف!$C$3:$C$717)*1,المنصرف!$G$3:$G$717)</f>
        <v>0</v>
      </c>
      <c r="CQ322" s="160">
        <f>SUMPRODUCT((CP$3=المنصرف!$E$3:$E$717)*1,('بيان العهد والتسويات'!$C322=المنصرف!$C$3:$C$717)*1,المنصرف!$J$3:$J$717)</f>
        <v>0</v>
      </c>
      <c r="CR322" s="160">
        <f>SUMPRODUCT((CR$3=المنصرف!$E$3:$E$717)*1,('بيان العهد والتسويات'!$C322=المنصرف!$C$3:$C$717)*1,المنصرف!$G$3:$G$717)</f>
        <v>0</v>
      </c>
      <c r="CS322" s="160">
        <f>SUMPRODUCT((CR$3=المنصرف!$E$3:$E$717)*1,('بيان العهد والتسويات'!$C322=المنصرف!$C$3:$C$717)*1,المنصرف!$J$3:$J$717)</f>
        <v>0</v>
      </c>
      <c r="CT322" s="160">
        <f>SUMPRODUCT((CT$3=المنصرف!$E$3:$E$717)*1,('بيان العهد والتسويات'!$C322=المنصرف!$C$3:$C$717)*1,المنصرف!$G$3:$G$717)</f>
        <v>0</v>
      </c>
      <c r="CU322" s="160">
        <f>SUMPRODUCT((CT$3=المنصرف!$E$3:$E$717)*1,('بيان العهد والتسويات'!$C322=المنصرف!$C$3:$C$717)*1,المنصرف!$J$3:$J$717)</f>
        <v>0</v>
      </c>
      <c r="CV322" s="160">
        <f>SUMPRODUCT((CV$3=المنصرف!$E$3:$E$717)*1,('بيان العهد والتسويات'!$C322=المنصرف!$C$3:$C$717)*1,المنصرف!$G$3:$G$717)</f>
        <v>0</v>
      </c>
      <c r="CW322" s="160">
        <f>SUMPRODUCT((CV$3=المنصرف!$E$3:$E$717)*1,('بيان العهد والتسويات'!$C322=المنصرف!$C$3:$C$717)*1,المنصرف!$J$3:$J$717)</f>
        <v>0</v>
      </c>
      <c r="CX322" s="160">
        <f>SUMPRODUCT((CX$3=المنصرف!$E$3:$E$717)*1,('بيان العهد والتسويات'!$C322=المنصرف!$C$3:$C$717)*1,المنصرف!$G$3:$G$717)</f>
        <v>0</v>
      </c>
      <c r="CY322" s="160">
        <f>SUMPRODUCT((CX$3=المنصرف!$E$3:$E$717)*1,('بيان العهد والتسويات'!$C322=المنصرف!$C$3:$C$717)*1,المنصرف!$J$3:$J$717)</f>
        <v>0</v>
      </c>
      <c r="CZ322" s="160">
        <f>SUMPRODUCT((CZ$3=المنصرف!$E$3:$E$717)*1,('بيان العهد والتسويات'!$C322=المنصرف!$C$3:$C$717)*1,المنصرف!$G$3:$G$717)</f>
        <v>0</v>
      </c>
      <c r="DA322" s="160">
        <f>SUMPRODUCT((CZ$3=المنصرف!$E$3:$E$717)*1,('بيان العهد والتسويات'!$C322=المنصرف!$C$3:$C$717)*1,المنصرف!$J$3:$J$717)</f>
        <v>0</v>
      </c>
    </row>
    <row r="323" spans="3:105" ht="20.25" x14ac:dyDescent="0.15">
      <c r="C323" s="134">
        <v>46155</v>
      </c>
      <c r="D323" s="121">
        <f>SUMPRODUCT(($D$3=المنصرف!$E$3:$E$717)*1,('بيان العهد والتسويات'!$C323=المنصرف!$C$3:$C$717)*1,المنصرف!$G$3:$G$717)</f>
        <v>0</v>
      </c>
      <c r="E323" s="122">
        <f>SUMPRODUCT(($D$3=المنصرف!$E$3:$E$717)*1,('بيان العهد والتسويات'!$C323=المنصرف!$C$3:$C$717)*1,المنصرف!$J$3:$J$717)</f>
        <v>0</v>
      </c>
      <c r="F323" s="124">
        <f>SUMPRODUCT(($F$3=المنصرف!$E$3:$E$717)*1,('بيان العهد والتسويات'!$C323=المنصرف!$C$3:$C$717)*1,المنصرف!$G$3:$G$717)</f>
        <v>0</v>
      </c>
      <c r="G323" s="123">
        <f>SUMPRODUCT(($F$3=المنصرف!$E$3:$E$717)*1,('بيان العهد والتسويات'!$C323=المنصرف!$C$3:$C$717)*1,المنصرف!$J$3:$J$717)</f>
        <v>0</v>
      </c>
      <c r="H323" s="121">
        <f>SUMPRODUCT(($H$3=المنصرف!$E$3:$E$717)*1,('بيان العهد والتسويات'!$C323=المنصرف!$C$3:$C$717)*1,المنصرف!$G$3:$G$717)</f>
        <v>0</v>
      </c>
      <c r="I323" s="122">
        <f>SUMPRODUCT(($H$3=المنصرف!$E$3:$E$717)*1,('بيان العهد والتسويات'!$C323=المنصرف!$C$3:$C$717)*1,المنصرف!$J$3:$J$717)</f>
        <v>0</v>
      </c>
      <c r="J323" s="124">
        <f>SUMPRODUCT(($J$3=المنصرف!$E$3:$E$717)*1,('بيان العهد والتسويات'!$C323=المنصرف!$C$3:$C$717)*1,المنصرف!$G$3:$G$717)</f>
        <v>0</v>
      </c>
      <c r="K323" s="123">
        <f>SUMPRODUCT(($J$3=المنصرف!$E$3:$E$717)*1,('بيان العهد والتسويات'!$C323=المنصرف!$C$3:$C$717)*1,المنصرف!$J$3:$J$717)</f>
        <v>0</v>
      </c>
      <c r="L323" s="121">
        <f>SUMPRODUCT(($L$3=المنصرف!$E$3:$E$717)*1,('بيان العهد والتسويات'!$C323=المنصرف!$C$3:$C$717)*1,المنصرف!$G$3:$G$717)</f>
        <v>0</v>
      </c>
      <c r="M323" s="122">
        <f>SUMPRODUCT(($L$3=المنصرف!$E$3:$E$717)*1,('بيان العهد والتسويات'!$C323=المنصرف!$C$3:$C$717)*1,المنصرف!$J$3:$J$717)</f>
        <v>0</v>
      </c>
      <c r="N323" s="124">
        <f>SUMPRODUCT(($N$3=المنصرف!$E$3:$E$717)*1,('بيان العهد والتسويات'!$C323=المنصرف!$C$3:$C$717)*1,المنصرف!$G$3:$G$717)</f>
        <v>0</v>
      </c>
      <c r="O323" s="123">
        <f>SUMPRODUCT(($N$3=المنصرف!$E$3:$E$717)*1,('بيان العهد والتسويات'!$C323=المنصرف!$C$3:$C$717)*1,المنصرف!$J$3:$J$717)</f>
        <v>0</v>
      </c>
      <c r="P323" s="121">
        <f>SUMPRODUCT(($P$3=المنصرف!$E$3:$E$717)*1,('بيان العهد والتسويات'!$C323=المنصرف!$C$3:$C$717)*1,المنصرف!$G$3:$G$717)</f>
        <v>0</v>
      </c>
      <c r="Q323" s="122">
        <f>SUMPRODUCT(($P$3=المنصرف!$E$3:$E$717)*1,('بيان العهد والتسويات'!$C323=المنصرف!$C$3:$C$717)*1,المنصرف!$J$3:$J$717)</f>
        <v>0</v>
      </c>
      <c r="R323" s="124">
        <f>SUMPRODUCT(($R$3=المنصرف!$E$3:$E$717)*1,('بيان العهد والتسويات'!$C323=المنصرف!$C$3:$C$717)*1,المنصرف!$G$3:$G$717)</f>
        <v>0</v>
      </c>
      <c r="S323" s="123">
        <f>SUMPRODUCT(($R$3=المنصرف!$E$3:$E$717)*1,('بيان العهد والتسويات'!$C323=المنصرف!$C$3:$C$717)*1,المنصرف!$J$3:$J$717)</f>
        <v>0</v>
      </c>
      <c r="T323" s="121">
        <f>SUMPRODUCT(($T$3=المنصرف!$E$3:$E$717)*1,('بيان العهد والتسويات'!$C323=المنصرف!$C$3:$C$717)*1,المنصرف!$G$3:$G$717)</f>
        <v>0</v>
      </c>
      <c r="U323" s="122">
        <f>SUMPRODUCT(($T$3=المنصرف!$E$3:$E$717)*1,('بيان العهد والتسويات'!$C323=المنصرف!$C$3:$C$717)*1,المنصرف!$J$3:$J$717)</f>
        <v>0</v>
      </c>
      <c r="V323" s="124">
        <f>SUMPRODUCT(($V$3=المنصرف!$E$3:$E$717)*1,('بيان العهد والتسويات'!$C323=المنصرف!$C$3:$C$717)*1,المنصرف!$G$3:$G$717)</f>
        <v>0</v>
      </c>
      <c r="W323" s="123">
        <f>SUMPRODUCT(($V$3=المنصرف!$E$3:$E$717)*1,('بيان العهد والتسويات'!$C323=المنصرف!$C$3:$C$717)*1,المنصرف!$J$3:$J$717)</f>
        <v>0</v>
      </c>
      <c r="X323" s="121">
        <f>SUMPRODUCT(($X$3=المنصرف!$E$3:$E$717)*1,('بيان العهد والتسويات'!$C323=المنصرف!$C$3:$C$717)*1,المنصرف!$G$3:$G$717)</f>
        <v>0</v>
      </c>
      <c r="Y323" s="122">
        <f>SUMPRODUCT(($X$3=المنصرف!$E$3:$E$717)*1,('بيان العهد والتسويات'!$C323=المنصرف!$C$3:$C$717)*1,المنصرف!$J$3:$J$717)</f>
        <v>0</v>
      </c>
      <c r="Z323" s="124">
        <f>SUMPRODUCT(($Z$3=المنصرف!$E$3:$E$717)*1,('بيان العهد والتسويات'!$C323=المنصرف!$C$3:$C$717)*1,المنصرف!$G$3:$G$717)</f>
        <v>0</v>
      </c>
      <c r="AA323" s="123">
        <f>SUMPRODUCT(($Z$3=المنصرف!$E$3:$E$717)*1,('بيان العهد والتسويات'!$C323=المنصرف!$C$3:$C$717)*1,المنصرف!$J$3:$J$717)</f>
        <v>0</v>
      </c>
      <c r="AB323" s="121">
        <f>SUMPRODUCT(($AB$3=المنصرف!$E$3:$E$717)*1,('بيان العهد والتسويات'!$C323=المنصرف!$C$3:$C$717)*1,المنصرف!$G$3:$G$717)</f>
        <v>0</v>
      </c>
      <c r="AC323" s="122">
        <f>SUMPRODUCT(($AB$3=المنصرف!$E$3:$E$717)*1,('بيان العهد والتسويات'!$C323=المنصرف!$C$3:$C$717)*1,المنصرف!$J$3:$J$717)</f>
        <v>0</v>
      </c>
      <c r="AD323" s="124">
        <f>SUMPRODUCT(($AD$3=المنصرف!$E$3:$E$717)*1,('بيان العهد والتسويات'!$C323=المنصرف!$C$3:$C$717)*1,المنصرف!$G$3:$G$717)</f>
        <v>0</v>
      </c>
      <c r="AE323" s="123">
        <f>SUMPRODUCT(($AD$3=المنصرف!$E$3:$E$717)*1,('بيان العهد والتسويات'!$C323=المنصرف!$C$3:$C$717)*1,المنصرف!$J$3:$J$717)</f>
        <v>0</v>
      </c>
      <c r="AF323" s="121">
        <f>SUMPRODUCT(($AF$3=المنصرف!$E$3:$E$717)*1,('بيان العهد والتسويات'!$C323=المنصرف!$C$3:$C$717)*1,المنصرف!$G$3:$G$717)</f>
        <v>0</v>
      </c>
      <c r="AG323" s="122">
        <f>SUMPRODUCT(($AF$3=المنصرف!$E$3:$E$717)*1,('بيان العهد والتسويات'!$C323=المنصرف!$C$3:$C$717)*1,المنصرف!$J$3:$J$717)</f>
        <v>0</v>
      </c>
      <c r="AH323" s="124">
        <f>SUMPRODUCT(($AH$3=المنصرف!$E$3:$E$717)*1,('بيان العهد والتسويات'!$C323=المنصرف!$C$3:$C$717)*1,المنصرف!$G$3:$G$717)</f>
        <v>0</v>
      </c>
      <c r="AI323" s="123">
        <f>SUMPRODUCT(($AH$3=المنصرف!$E$3:$E$717)*1,('بيان العهد والتسويات'!$C323=المنصرف!$C$3:$C$717)*1,المنصرف!$J$3:$J$717)</f>
        <v>0</v>
      </c>
      <c r="AJ323" s="145">
        <f>SUMPRODUCT((AJ$3=المنصرف!$E$3:$E$717)*1,('بيان العهد والتسويات'!$C323=المنصرف!$C$3:$C$717)*1,المنصرف!$G$3:$G$717)</f>
        <v>0</v>
      </c>
      <c r="AK323" s="145">
        <f>SUMPRODUCT((AJ$3=المنصرف!$E$3:$E$717)*1,('بيان العهد والتسويات'!$C323=المنصرف!$C$3:$C$717)*1,المنصرف!$J$3:$J$717)</f>
        <v>0</v>
      </c>
      <c r="AL323" s="161">
        <f>SUMPRODUCT((AL$3=المنصرف!$E$3:$E$717)*1,('بيان العهد والتسويات'!$C323=المنصرف!$C$3:$C$717)*1,المنصرف!$G$3:$G$717)</f>
        <v>0</v>
      </c>
      <c r="AM323" s="161">
        <f>SUMPRODUCT((AL$3=المنصرف!$E$3:$E$717)*1,('بيان العهد والتسويات'!$C323=المنصرف!$C$3:$C$717)*1,المنصرف!$J$3:$J$717)</f>
        <v>0</v>
      </c>
      <c r="AN323" s="160">
        <f>SUMPRODUCT((AN$3=المنصرف!$E$3:$E$717)*1,('بيان العهد والتسويات'!$C323=المنصرف!$C$3:$C$717)*1,المنصرف!$G$3:$G$717)</f>
        <v>0</v>
      </c>
      <c r="AO323" s="160">
        <f>SUMPRODUCT((AN$3=المنصرف!$E$3:$E$717)*1,('بيان العهد والتسويات'!$C323=المنصرف!$C$3:$C$717)*1,المنصرف!$J$3:$J$717)</f>
        <v>0</v>
      </c>
      <c r="AP323" s="160">
        <f>SUMPRODUCT((AP$3=المنصرف!$E$3:$E$717)*1,('بيان العهد والتسويات'!$C323=المنصرف!$C$3:$C$717)*1,المنصرف!$G$3:$G$717)</f>
        <v>0</v>
      </c>
      <c r="AQ323" s="160">
        <f>SUMPRODUCT((AP$3=المنصرف!$E$3:$E$717)*1,('بيان العهد والتسويات'!$C323=المنصرف!$C$3:$C$717)*1,المنصرف!$J$3:$J$717)</f>
        <v>0</v>
      </c>
      <c r="AR323" s="160">
        <f>SUMPRODUCT((AR$3=المنصرف!$E$3:$E$717)*1,('بيان العهد والتسويات'!$C323=المنصرف!$C$3:$C$717)*1,المنصرف!$G$3:$G$717)</f>
        <v>0</v>
      </c>
      <c r="AS323" s="160">
        <f>SUMPRODUCT((AR$3=المنصرف!$E$3:$E$717)*1,('بيان العهد والتسويات'!$C323=المنصرف!$C$3:$C$717)*1,المنصرف!$J$3:$J$717)</f>
        <v>0</v>
      </c>
      <c r="AT323" s="160">
        <f>SUMPRODUCT((AT$3=المنصرف!$E$3:$E$717)*1,('بيان العهد والتسويات'!$C323=المنصرف!$C$3:$C$717)*1,المنصرف!$G$3:$G$717)</f>
        <v>0</v>
      </c>
      <c r="AU323" s="160">
        <f>SUMPRODUCT((AT$3=المنصرف!$E$3:$E$717)*1,('بيان العهد والتسويات'!$C323=المنصرف!$C$3:$C$717)*1,المنصرف!$J$3:$J$717)</f>
        <v>0</v>
      </c>
      <c r="AV323" s="160">
        <f>SUMPRODUCT((AV$3=المنصرف!$E$3:$E$717)*1,('بيان العهد والتسويات'!$C323=المنصرف!$C$3:$C$717)*1,المنصرف!$G$3:$G$717)</f>
        <v>0</v>
      </c>
      <c r="AW323" s="160">
        <f>SUMPRODUCT((AV$3=المنصرف!$E$3:$E$717)*1,('بيان العهد والتسويات'!$C323=المنصرف!$C$3:$C$717)*1,المنصرف!$J$3:$J$717)</f>
        <v>0</v>
      </c>
      <c r="AX323" s="160">
        <f>SUMPRODUCT((AX$3=المنصرف!$E$3:$E$717)*1,('بيان العهد والتسويات'!$C323=المنصرف!$C$3:$C$717)*1,المنصرف!$G$3:$G$717)</f>
        <v>0</v>
      </c>
      <c r="AY323" s="160">
        <f>SUMPRODUCT((AX$3=المنصرف!$E$3:$E$717)*1,('بيان العهد والتسويات'!$C323=المنصرف!$C$3:$C$717)*1,المنصرف!$J$3:$J$717)</f>
        <v>0</v>
      </c>
      <c r="AZ323" s="160">
        <f>SUMPRODUCT((AZ$3=المنصرف!$E$3:$E$717)*1,('بيان العهد والتسويات'!$C323=المنصرف!$C$3:$C$717)*1,المنصرف!$G$3:$G$717)</f>
        <v>0</v>
      </c>
      <c r="BA323" s="160">
        <f>SUMPRODUCT((AZ$3=المنصرف!$E$3:$E$717)*1,('بيان العهد والتسويات'!$C323=المنصرف!$C$3:$C$717)*1,المنصرف!$J$3:$J$717)</f>
        <v>0</v>
      </c>
      <c r="BB323" s="160">
        <f>SUMPRODUCT((BB$3=المنصرف!$E$3:$E$717)*1,('بيان العهد والتسويات'!$C323=المنصرف!$C$3:$C$717)*1,المنصرف!$G$3:$G$717)</f>
        <v>0</v>
      </c>
      <c r="BC323" s="160">
        <f>SUMPRODUCT((BB$3=المنصرف!$E$3:$E$717)*1,('بيان العهد والتسويات'!$C323=المنصرف!$C$3:$C$717)*1,المنصرف!$J$3:$J$717)</f>
        <v>0</v>
      </c>
      <c r="BD323" s="160">
        <f>SUMPRODUCT((BD$3=المنصرف!$E$3:$E$717)*1,('بيان العهد والتسويات'!$C323=المنصرف!$C$3:$C$717)*1,المنصرف!$G$3:$G$717)</f>
        <v>0</v>
      </c>
      <c r="BE323" s="160">
        <f>SUMPRODUCT((BD$3=المنصرف!$E$3:$E$717)*1,('بيان العهد والتسويات'!$C323=المنصرف!$C$3:$C$717)*1,المنصرف!$J$3:$J$717)</f>
        <v>0</v>
      </c>
      <c r="BF323" s="160">
        <f>SUMPRODUCT((BF$3=المنصرف!$E$3:$E$717)*1,('بيان العهد والتسويات'!$C323=المنصرف!$C$3:$C$717)*1,المنصرف!$G$3:$G$717)</f>
        <v>0</v>
      </c>
      <c r="BG323" s="160">
        <f>SUMPRODUCT((BF$3=المنصرف!$E$3:$E$717)*1,('بيان العهد والتسويات'!$C323=المنصرف!$C$3:$C$717)*1,المنصرف!$J$3:$J$717)</f>
        <v>0</v>
      </c>
      <c r="BH323" s="160">
        <f>SUMPRODUCT((BH$3=المنصرف!$E$3:$E$717)*1,('بيان العهد والتسويات'!$C323=المنصرف!$C$3:$C$717)*1,المنصرف!$G$3:$G$717)</f>
        <v>0</v>
      </c>
      <c r="BI323" s="160">
        <f>SUMPRODUCT((BH$3=المنصرف!$E$3:$E$717)*1,('بيان العهد والتسويات'!$C323=المنصرف!$C$3:$C$717)*1,المنصرف!$J$3:$J$717)</f>
        <v>0</v>
      </c>
      <c r="BJ323" s="160">
        <f>SUMPRODUCT((BJ$3=المنصرف!$E$3:$E$717)*1,('بيان العهد والتسويات'!$C323=المنصرف!$C$3:$C$717)*1,المنصرف!$G$3:$G$717)</f>
        <v>0</v>
      </c>
      <c r="BK323" s="160">
        <f>SUMPRODUCT((BJ$3=المنصرف!$E$3:$E$717)*1,('بيان العهد والتسويات'!$C323=المنصرف!$C$3:$C$717)*1,المنصرف!$J$3:$J$717)</f>
        <v>0</v>
      </c>
      <c r="BL323" s="160">
        <f>SUMPRODUCT((BL$3=المنصرف!$E$3:$E$717)*1,('بيان العهد والتسويات'!$C323=المنصرف!$C$3:$C$717)*1,المنصرف!$G$3:$G$717)</f>
        <v>0</v>
      </c>
      <c r="BM323" s="160">
        <f>SUMPRODUCT((BL$3=المنصرف!$E$3:$E$717)*1,('بيان العهد والتسويات'!$C323=المنصرف!$C$3:$C$717)*1,المنصرف!$J$3:$J$717)</f>
        <v>0</v>
      </c>
      <c r="BN323" s="160">
        <f>SUMPRODUCT((BN$3=المنصرف!$E$3:$E$717)*1,('بيان العهد والتسويات'!$C323=المنصرف!$C$3:$C$717)*1,المنصرف!$G$3:$G$717)</f>
        <v>0</v>
      </c>
      <c r="BO323" s="160">
        <f>SUMPRODUCT((BN$3=المنصرف!$E$3:$E$717)*1,('بيان العهد والتسويات'!$C323=المنصرف!$C$3:$C$717)*1,المنصرف!$J$3:$J$717)</f>
        <v>0</v>
      </c>
      <c r="BP323" s="160">
        <f>SUMPRODUCT((BP$3=المنصرف!$E$3:$E$717)*1,('بيان العهد والتسويات'!$C323=المنصرف!$C$3:$C$717)*1,المنصرف!$G$3:$G$717)</f>
        <v>0</v>
      </c>
      <c r="BQ323" s="160">
        <f>SUMPRODUCT((BP$3=المنصرف!$E$3:$E$717)*1,('بيان العهد والتسويات'!$C323=المنصرف!$C$3:$C$717)*1,المنصرف!$J$3:$J$717)</f>
        <v>0</v>
      </c>
      <c r="BR323" s="160">
        <f>SUMPRODUCT((BR$3=المنصرف!$E$3:$E$717)*1,('بيان العهد والتسويات'!$C323=المنصرف!$C$3:$C$717)*1,المنصرف!$G$3:$G$717)</f>
        <v>0</v>
      </c>
      <c r="BS323" s="160">
        <f>SUMPRODUCT((BR$3=المنصرف!$E$3:$E$717)*1,('بيان العهد والتسويات'!$C323=المنصرف!$C$3:$C$717)*1,المنصرف!$J$3:$J$717)</f>
        <v>0</v>
      </c>
      <c r="BT323" s="160">
        <f>SUMPRODUCT((BT$3=المنصرف!$E$3:$E$717)*1,('بيان العهد والتسويات'!$C323=المنصرف!$C$3:$C$717)*1,المنصرف!$G$3:$G$717)</f>
        <v>0</v>
      </c>
      <c r="BU323" s="160">
        <f>SUMPRODUCT((BT$3=المنصرف!$E$3:$E$717)*1,('بيان العهد والتسويات'!$C323=المنصرف!$C$3:$C$717)*1,المنصرف!$J$3:$J$717)</f>
        <v>0</v>
      </c>
      <c r="BV323" s="160">
        <f>SUMPRODUCT((BV$3=المنصرف!$E$3:$E$717)*1,('بيان العهد والتسويات'!$C323=المنصرف!$C$3:$C$717)*1,المنصرف!$G$3:$G$717)</f>
        <v>0</v>
      </c>
      <c r="BW323" s="160">
        <f>SUMPRODUCT((BV$3=المنصرف!$E$3:$E$717)*1,('بيان العهد والتسويات'!$C323=المنصرف!$C$3:$C$717)*1,المنصرف!$J$3:$J$717)</f>
        <v>0</v>
      </c>
      <c r="BX323" s="160">
        <f>SUMPRODUCT((BX$3=المنصرف!$E$3:$E$717)*1,('بيان العهد والتسويات'!$C323=المنصرف!$C$3:$C$717)*1,المنصرف!$G$3:$G$717)</f>
        <v>0</v>
      </c>
      <c r="BY323" s="160">
        <f>SUMPRODUCT((BX$3=المنصرف!$E$3:$E$717)*1,('بيان العهد والتسويات'!$C323=المنصرف!$C$3:$C$717)*1,المنصرف!$J$3:$J$717)</f>
        <v>0</v>
      </c>
      <c r="BZ323" s="160">
        <f>SUMPRODUCT((BZ$3=المنصرف!$E$3:$E$717)*1,('بيان العهد والتسويات'!$C323=المنصرف!$C$3:$C$717)*1,المنصرف!$G$3:$G$717)</f>
        <v>0</v>
      </c>
      <c r="CA323" s="160">
        <f>SUMPRODUCT((BZ$3=المنصرف!$E$3:$E$717)*1,('بيان العهد والتسويات'!$C323=المنصرف!$C$3:$C$717)*1,المنصرف!$J$3:$J$717)</f>
        <v>0</v>
      </c>
      <c r="CB323" s="160">
        <f>SUMPRODUCT((CB$3=المنصرف!$E$3:$E$717)*1,('بيان العهد والتسويات'!$C323=المنصرف!$C$3:$C$717)*1,المنصرف!$G$3:$G$717)</f>
        <v>0</v>
      </c>
      <c r="CC323" s="160">
        <f>SUMPRODUCT((CB$3=المنصرف!$E$3:$E$717)*1,('بيان العهد والتسويات'!$C323=المنصرف!$C$3:$C$717)*1,المنصرف!$J$3:$J$717)</f>
        <v>0</v>
      </c>
      <c r="CD323" s="160">
        <f>SUMPRODUCT((CD$3=المنصرف!$E$3:$E$717)*1,('بيان العهد والتسويات'!$C323=المنصرف!$C$3:$C$717)*1,المنصرف!$G$3:$G$717)</f>
        <v>0</v>
      </c>
      <c r="CE323" s="160">
        <f>SUMPRODUCT((CD$3=المنصرف!$E$3:$E$717)*1,('بيان العهد والتسويات'!$C323=المنصرف!$C$3:$C$717)*1,المنصرف!$J$3:$J$717)</f>
        <v>0</v>
      </c>
      <c r="CF323" s="160">
        <f>SUMPRODUCT((CF$3=المنصرف!$E$3:$E$717)*1,('بيان العهد والتسويات'!$C323=المنصرف!$C$3:$C$717)*1,المنصرف!$G$3:$G$717)</f>
        <v>0</v>
      </c>
      <c r="CG323" s="160">
        <f>SUMPRODUCT((CF$3=المنصرف!$E$3:$E$717)*1,('بيان العهد والتسويات'!$C323=المنصرف!$C$3:$C$717)*1,المنصرف!$J$3:$J$717)</f>
        <v>0</v>
      </c>
      <c r="CH323" s="160">
        <f>SUMPRODUCT((CH$3=المنصرف!$E$3:$E$717)*1,('بيان العهد والتسويات'!$C323=المنصرف!$C$3:$C$717)*1,المنصرف!$G$3:$G$717)</f>
        <v>0</v>
      </c>
      <c r="CI323" s="160">
        <f>SUMPRODUCT((CH$3=المنصرف!$E$3:$E$717)*1,('بيان العهد والتسويات'!$C323=المنصرف!$C$3:$C$717)*1,المنصرف!$J$3:$J$717)</f>
        <v>0</v>
      </c>
      <c r="CJ323" s="160">
        <f>SUMPRODUCT((CJ$3=المنصرف!$E$3:$E$717)*1,('بيان العهد والتسويات'!$C323=المنصرف!$C$3:$C$717)*1,المنصرف!$G$3:$G$717)</f>
        <v>0</v>
      </c>
      <c r="CK323" s="160">
        <f>SUMPRODUCT((CJ$3=المنصرف!$E$3:$E$717)*1,('بيان العهد والتسويات'!$C323=المنصرف!$C$3:$C$717)*1,المنصرف!$J$3:$J$717)</f>
        <v>0</v>
      </c>
      <c r="CL323" s="160">
        <f>SUMPRODUCT((CL$3=المنصرف!$E$3:$E$717)*1,('بيان العهد والتسويات'!$C323=المنصرف!$C$3:$C$717)*1,المنصرف!$G$3:$G$717)</f>
        <v>0</v>
      </c>
      <c r="CM323" s="160">
        <f>SUMPRODUCT((CL$3=المنصرف!$E$3:$E$717)*1,('بيان العهد والتسويات'!$C323=المنصرف!$C$3:$C$717)*1,المنصرف!$J$3:$J$717)</f>
        <v>0</v>
      </c>
      <c r="CN323" s="160">
        <f>SUMPRODUCT((CN$3=المنصرف!$E$3:$E$717)*1,('بيان العهد والتسويات'!$C323=المنصرف!$C$3:$C$717)*1,المنصرف!$G$3:$G$717)</f>
        <v>0</v>
      </c>
      <c r="CO323" s="160">
        <f>SUMPRODUCT((CN$3=المنصرف!$E$3:$E$717)*1,('بيان العهد والتسويات'!$C323=المنصرف!$C$3:$C$717)*1,المنصرف!$J$3:$J$717)</f>
        <v>0</v>
      </c>
      <c r="CP323" s="160">
        <f>SUMPRODUCT((CP$3=المنصرف!$E$3:$E$717)*1,('بيان العهد والتسويات'!$C323=المنصرف!$C$3:$C$717)*1,المنصرف!$G$3:$G$717)</f>
        <v>0</v>
      </c>
      <c r="CQ323" s="160">
        <f>SUMPRODUCT((CP$3=المنصرف!$E$3:$E$717)*1,('بيان العهد والتسويات'!$C323=المنصرف!$C$3:$C$717)*1,المنصرف!$J$3:$J$717)</f>
        <v>0</v>
      </c>
      <c r="CR323" s="160">
        <f>SUMPRODUCT((CR$3=المنصرف!$E$3:$E$717)*1,('بيان العهد والتسويات'!$C323=المنصرف!$C$3:$C$717)*1,المنصرف!$G$3:$G$717)</f>
        <v>0</v>
      </c>
      <c r="CS323" s="160">
        <f>SUMPRODUCT((CR$3=المنصرف!$E$3:$E$717)*1,('بيان العهد والتسويات'!$C323=المنصرف!$C$3:$C$717)*1,المنصرف!$J$3:$J$717)</f>
        <v>0</v>
      </c>
      <c r="CT323" s="160">
        <f>SUMPRODUCT((CT$3=المنصرف!$E$3:$E$717)*1,('بيان العهد والتسويات'!$C323=المنصرف!$C$3:$C$717)*1,المنصرف!$G$3:$G$717)</f>
        <v>0</v>
      </c>
      <c r="CU323" s="160">
        <f>SUMPRODUCT((CT$3=المنصرف!$E$3:$E$717)*1,('بيان العهد والتسويات'!$C323=المنصرف!$C$3:$C$717)*1,المنصرف!$J$3:$J$717)</f>
        <v>0</v>
      </c>
      <c r="CV323" s="160">
        <f>SUMPRODUCT((CV$3=المنصرف!$E$3:$E$717)*1,('بيان العهد والتسويات'!$C323=المنصرف!$C$3:$C$717)*1,المنصرف!$G$3:$G$717)</f>
        <v>0</v>
      </c>
      <c r="CW323" s="160">
        <f>SUMPRODUCT((CV$3=المنصرف!$E$3:$E$717)*1,('بيان العهد والتسويات'!$C323=المنصرف!$C$3:$C$717)*1,المنصرف!$J$3:$J$717)</f>
        <v>0</v>
      </c>
      <c r="CX323" s="160">
        <f>SUMPRODUCT((CX$3=المنصرف!$E$3:$E$717)*1,('بيان العهد والتسويات'!$C323=المنصرف!$C$3:$C$717)*1,المنصرف!$G$3:$G$717)</f>
        <v>0</v>
      </c>
      <c r="CY323" s="160">
        <f>SUMPRODUCT((CX$3=المنصرف!$E$3:$E$717)*1,('بيان العهد والتسويات'!$C323=المنصرف!$C$3:$C$717)*1,المنصرف!$J$3:$J$717)</f>
        <v>0</v>
      </c>
      <c r="CZ323" s="160">
        <f>SUMPRODUCT((CZ$3=المنصرف!$E$3:$E$717)*1,('بيان العهد والتسويات'!$C323=المنصرف!$C$3:$C$717)*1,المنصرف!$G$3:$G$717)</f>
        <v>0</v>
      </c>
      <c r="DA323" s="160">
        <f>SUMPRODUCT((CZ$3=المنصرف!$E$3:$E$717)*1,('بيان العهد والتسويات'!$C323=المنصرف!$C$3:$C$717)*1,المنصرف!$J$3:$J$717)</f>
        <v>0</v>
      </c>
    </row>
    <row r="324" spans="3:105" ht="20.25" x14ac:dyDescent="0.15">
      <c r="C324" s="134">
        <v>46156</v>
      </c>
      <c r="D324" s="121">
        <f>SUMPRODUCT(($D$3=المنصرف!$E$3:$E$717)*1,('بيان العهد والتسويات'!$C324=المنصرف!$C$3:$C$717)*1,المنصرف!$G$3:$G$717)</f>
        <v>0</v>
      </c>
      <c r="E324" s="122">
        <f>SUMPRODUCT(($D$3=المنصرف!$E$3:$E$717)*1,('بيان العهد والتسويات'!$C324=المنصرف!$C$3:$C$717)*1,المنصرف!$J$3:$J$717)</f>
        <v>0</v>
      </c>
      <c r="F324" s="124">
        <f>SUMPRODUCT(($F$3=المنصرف!$E$3:$E$717)*1,('بيان العهد والتسويات'!$C324=المنصرف!$C$3:$C$717)*1,المنصرف!$G$3:$G$717)</f>
        <v>0</v>
      </c>
      <c r="G324" s="123">
        <f>SUMPRODUCT(($F$3=المنصرف!$E$3:$E$717)*1,('بيان العهد والتسويات'!$C324=المنصرف!$C$3:$C$717)*1,المنصرف!$J$3:$J$717)</f>
        <v>0</v>
      </c>
      <c r="H324" s="121">
        <f>SUMPRODUCT(($H$3=المنصرف!$E$3:$E$717)*1,('بيان العهد والتسويات'!$C324=المنصرف!$C$3:$C$717)*1,المنصرف!$G$3:$G$717)</f>
        <v>0</v>
      </c>
      <c r="I324" s="122">
        <f>SUMPRODUCT(($H$3=المنصرف!$E$3:$E$717)*1,('بيان العهد والتسويات'!$C324=المنصرف!$C$3:$C$717)*1,المنصرف!$J$3:$J$717)</f>
        <v>0</v>
      </c>
      <c r="J324" s="124">
        <f>SUMPRODUCT(($J$3=المنصرف!$E$3:$E$717)*1,('بيان العهد والتسويات'!$C324=المنصرف!$C$3:$C$717)*1,المنصرف!$G$3:$G$717)</f>
        <v>0</v>
      </c>
      <c r="K324" s="123">
        <f>SUMPRODUCT(($J$3=المنصرف!$E$3:$E$717)*1,('بيان العهد والتسويات'!$C324=المنصرف!$C$3:$C$717)*1,المنصرف!$J$3:$J$717)</f>
        <v>0</v>
      </c>
      <c r="L324" s="121">
        <f>SUMPRODUCT(($L$3=المنصرف!$E$3:$E$717)*1,('بيان العهد والتسويات'!$C324=المنصرف!$C$3:$C$717)*1,المنصرف!$G$3:$G$717)</f>
        <v>0</v>
      </c>
      <c r="M324" s="122">
        <f>SUMPRODUCT(($L$3=المنصرف!$E$3:$E$717)*1,('بيان العهد والتسويات'!$C324=المنصرف!$C$3:$C$717)*1,المنصرف!$J$3:$J$717)</f>
        <v>0</v>
      </c>
      <c r="N324" s="124">
        <f>SUMPRODUCT(($N$3=المنصرف!$E$3:$E$717)*1,('بيان العهد والتسويات'!$C324=المنصرف!$C$3:$C$717)*1,المنصرف!$G$3:$G$717)</f>
        <v>0</v>
      </c>
      <c r="O324" s="123">
        <f>SUMPRODUCT(($N$3=المنصرف!$E$3:$E$717)*1,('بيان العهد والتسويات'!$C324=المنصرف!$C$3:$C$717)*1,المنصرف!$J$3:$J$717)</f>
        <v>0</v>
      </c>
      <c r="P324" s="121">
        <f>SUMPRODUCT(($P$3=المنصرف!$E$3:$E$717)*1,('بيان العهد والتسويات'!$C324=المنصرف!$C$3:$C$717)*1,المنصرف!$G$3:$G$717)</f>
        <v>0</v>
      </c>
      <c r="Q324" s="122">
        <f>SUMPRODUCT(($P$3=المنصرف!$E$3:$E$717)*1,('بيان العهد والتسويات'!$C324=المنصرف!$C$3:$C$717)*1,المنصرف!$J$3:$J$717)</f>
        <v>0</v>
      </c>
      <c r="R324" s="124">
        <f>SUMPRODUCT(($R$3=المنصرف!$E$3:$E$717)*1,('بيان العهد والتسويات'!$C324=المنصرف!$C$3:$C$717)*1,المنصرف!$G$3:$G$717)</f>
        <v>0</v>
      </c>
      <c r="S324" s="123">
        <f>SUMPRODUCT(($R$3=المنصرف!$E$3:$E$717)*1,('بيان العهد والتسويات'!$C324=المنصرف!$C$3:$C$717)*1,المنصرف!$J$3:$J$717)</f>
        <v>0</v>
      </c>
      <c r="T324" s="121">
        <f>SUMPRODUCT(($T$3=المنصرف!$E$3:$E$717)*1,('بيان العهد والتسويات'!$C324=المنصرف!$C$3:$C$717)*1,المنصرف!$G$3:$G$717)</f>
        <v>0</v>
      </c>
      <c r="U324" s="122">
        <f>SUMPRODUCT(($T$3=المنصرف!$E$3:$E$717)*1,('بيان العهد والتسويات'!$C324=المنصرف!$C$3:$C$717)*1,المنصرف!$J$3:$J$717)</f>
        <v>0</v>
      </c>
      <c r="V324" s="124">
        <f>SUMPRODUCT(($V$3=المنصرف!$E$3:$E$717)*1,('بيان العهد والتسويات'!$C324=المنصرف!$C$3:$C$717)*1,المنصرف!$G$3:$G$717)</f>
        <v>0</v>
      </c>
      <c r="W324" s="123">
        <f>SUMPRODUCT(($V$3=المنصرف!$E$3:$E$717)*1,('بيان العهد والتسويات'!$C324=المنصرف!$C$3:$C$717)*1,المنصرف!$J$3:$J$717)</f>
        <v>0</v>
      </c>
      <c r="X324" s="121">
        <f>SUMPRODUCT(($X$3=المنصرف!$E$3:$E$717)*1,('بيان العهد والتسويات'!$C324=المنصرف!$C$3:$C$717)*1,المنصرف!$G$3:$G$717)</f>
        <v>0</v>
      </c>
      <c r="Y324" s="122">
        <f>SUMPRODUCT(($X$3=المنصرف!$E$3:$E$717)*1,('بيان العهد والتسويات'!$C324=المنصرف!$C$3:$C$717)*1,المنصرف!$J$3:$J$717)</f>
        <v>0</v>
      </c>
      <c r="Z324" s="124">
        <f>SUMPRODUCT(($Z$3=المنصرف!$E$3:$E$717)*1,('بيان العهد والتسويات'!$C324=المنصرف!$C$3:$C$717)*1,المنصرف!$G$3:$G$717)</f>
        <v>0</v>
      </c>
      <c r="AA324" s="123">
        <f>SUMPRODUCT(($Z$3=المنصرف!$E$3:$E$717)*1,('بيان العهد والتسويات'!$C324=المنصرف!$C$3:$C$717)*1,المنصرف!$J$3:$J$717)</f>
        <v>0</v>
      </c>
      <c r="AB324" s="121">
        <f>SUMPRODUCT(($AB$3=المنصرف!$E$3:$E$717)*1,('بيان العهد والتسويات'!$C324=المنصرف!$C$3:$C$717)*1,المنصرف!$G$3:$G$717)</f>
        <v>0</v>
      </c>
      <c r="AC324" s="122">
        <f>SUMPRODUCT(($AB$3=المنصرف!$E$3:$E$717)*1,('بيان العهد والتسويات'!$C324=المنصرف!$C$3:$C$717)*1,المنصرف!$J$3:$J$717)</f>
        <v>0</v>
      </c>
      <c r="AD324" s="124">
        <f>SUMPRODUCT(($AD$3=المنصرف!$E$3:$E$717)*1,('بيان العهد والتسويات'!$C324=المنصرف!$C$3:$C$717)*1,المنصرف!$G$3:$G$717)</f>
        <v>0</v>
      </c>
      <c r="AE324" s="123">
        <f>SUMPRODUCT(($AD$3=المنصرف!$E$3:$E$717)*1,('بيان العهد والتسويات'!$C324=المنصرف!$C$3:$C$717)*1,المنصرف!$J$3:$J$717)</f>
        <v>0</v>
      </c>
      <c r="AF324" s="121">
        <f>SUMPRODUCT(($AF$3=المنصرف!$E$3:$E$717)*1,('بيان العهد والتسويات'!$C324=المنصرف!$C$3:$C$717)*1,المنصرف!$G$3:$G$717)</f>
        <v>0</v>
      </c>
      <c r="AG324" s="122">
        <f>SUMPRODUCT(($AF$3=المنصرف!$E$3:$E$717)*1,('بيان العهد والتسويات'!$C324=المنصرف!$C$3:$C$717)*1,المنصرف!$J$3:$J$717)</f>
        <v>0</v>
      </c>
      <c r="AH324" s="124">
        <f>SUMPRODUCT(($AH$3=المنصرف!$E$3:$E$717)*1,('بيان العهد والتسويات'!$C324=المنصرف!$C$3:$C$717)*1,المنصرف!$G$3:$G$717)</f>
        <v>0</v>
      </c>
      <c r="AI324" s="123">
        <f>SUMPRODUCT(($AH$3=المنصرف!$E$3:$E$717)*1,('بيان العهد والتسويات'!$C324=المنصرف!$C$3:$C$717)*1,المنصرف!$J$3:$J$717)</f>
        <v>0</v>
      </c>
      <c r="AJ324" s="145">
        <f>SUMPRODUCT((AJ$3=المنصرف!$E$3:$E$717)*1,('بيان العهد والتسويات'!$C324=المنصرف!$C$3:$C$717)*1,المنصرف!$G$3:$G$717)</f>
        <v>0</v>
      </c>
      <c r="AK324" s="145">
        <f>SUMPRODUCT((AJ$3=المنصرف!$E$3:$E$717)*1,('بيان العهد والتسويات'!$C324=المنصرف!$C$3:$C$717)*1,المنصرف!$J$3:$J$717)</f>
        <v>0</v>
      </c>
      <c r="AL324" s="161">
        <f>SUMPRODUCT((AL$3=المنصرف!$E$3:$E$717)*1,('بيان العهد والتسويات'!$C324=المنصرف!$C$3:$C$717)*1,المنصرف!$G$3:$G$717)</f>
        <v>0</v>
      </c>
      <c r="AM324" s="161">
        <f>SUMPRODUCT((AL$3=المنصرف!$E$3:$E$717)*1,('بيان العهد والتسويات'!$C324=المنصرف!$C$3:$C$717)*1,المنصرف!$J$3:$J$717)</f>
        <v>0</v>
      </c>
      <c r="AN324" s="160">
        <f>SUMPRODUCT((AN$3=المنصرف!$E$3:$E$717)*1,('بيان العهد والتسويات'!$C324=المنصرف!$C$3:$C$717)*1,المنصرف!$G$3:$G$717)</f>
        <v>0</v>
      </c>
      <c r="AO324" s="160">
        <f>SUMPRODUCT((AN$3=المنصرف!$E$3:$E$717)*1,('بيان العهد والتسويات'!$C324=المنصرف!$C$3:$C$717)*1,المنصرف!$J$3:$J$717)</f>
        <v>0</v>
      </c>
      <c r="AP324" s="160">
        <f>SUMPRODUCT((AP$3=المنصرف!$E$3:$E$717)*1,('بيان العهد والتسويات'!$C324=المنصرف!$C$3:$C$717)*1,المنصرف!$G$3:$G$717)</f>
        <v>0</v>
      </c>
      <c r="AQ324" s="160">
        <f>SUMPRODUCT((AP$3=المنصرف!$E$3:$E$717)*1,('بيان العهد والتسويات'!$C324=المنصرف!$C$3:$C$717)*1,المنصرف!$J$3:$J$717)</f>
        <v>0</v>
      </c>
      <c r="AR324" s="160">
        <f>SUMPRODUCT((AR$3=المنصرف!$E$3:$E$717)*1,('بيان العهد والتسويات'!$C324=المنصرف!$C$3:$C$717)*1,المنصرف!$G$3:$G$717)</f>
        <v>0</v>
      </c>
      <c r="AS324" s="160">
        <f>SUMPRODUCT((AR$3=المنصرف!$E$3:$E$717)*1,('بيان العهد والتسويات'!$C324=المنصرف!$C$3:$C$717)*1,المنصرف!$J$3:$J$717)</f>
        <v>0</v>
      </c>
      <c r="AT324" s="160">
        <f>SUMPRODUCT((AT$3=المنصرف!$E$3:$E$717)*1,('بيان العهد والتسويات'!$C324=المنصرف!$C$3:$C$717)*1,المنصرف!$G$3:$G$717)</f>
        <v>0</v>
      </c>
      <c r="AU324" s="160">
        <f>SUMPRODUCT((AT$3=المنصرف!$E$3:$E$717)*1,('بيان العهد والتسويات'!$C324=المنصرف!$C$3:$C$717)*1,المنصرف!$J$3:$J$717)</f>
        <v>0</v>
      </c>
      <c r="AV324" s="160">
        <f>SUMPRODUCT((AV$3=المنصرف!$E$3:$E$717)*1,('بيان العهد والتسويات'!$C324=المنصرف!$C$3:$C$717)*1,المنصرف!$G$3:$G$717)</f>
        <v>0</v>
      </c>
      <c r="AW324" s="160">
        <f>SUMPRODUCT((AV$3=المنصرف!$E$3:$E$717)*1,('بيان العهد والتسويات'!$C324=المنصرف!$C$3:$C$717)*1,المنصرف!$J$3:$J$717)</f>
        <v>0</v>
      </c>
      <c r="AX324" s="160">
        <f>SUMPRODUCT((AX$3=المنصرف!$E$3:$E$717)*1,('بيان العهد والتسويات'!$C324=المنصرف!$C$3:$C$717)*1,المنصرف!$G$3:$G$717)</f>
        <v>0</v>
      </c>
      <c r="AY324" s="160">
        <f>SUMPRODUCT((AX$3=المنصرف!$E$3:$E$717)*1,('بيان العهد والتسويات'!$C324=المنصرف!$C$3:$C$717)*1,المنصرف!$J$3:$J$717)</f>
        <v>0</v>
      </c>
      <c r="AZ324" s="160">
        <f>SUMPRODUCT((AZ$3=المنصرف!$E$3:$E$717)*1,('بيان العهد والتسويات'!$C324=المنصرف!$C$3:$C$717)*1,المنصرف!$G$3:$G$717)</f>
        <v>0</v>
      </c>
      <c r="BA324" s="160">
        <f>SUMPRODUCT((AZ$3=المنصرف!$E$3:$E$717)*1,('بيان العهد والتسويات'!$C324=المنصرف!$C$3:$C$717)*1,المنصرف!$J$3:$J$717)</f>
        <v>0</v>
      </c>
      <c r="BB324" s="160">
        <f>SUMPRODUCT((BB$3=المنصرف!$E$3:$E$717)*1,('بيان العهد والتسويات'!$C324=المنصرف!$C$3:$C$717)*1,المنصرف!$G$3:$G$717)</f>
        <v>0</v>
      </c>
      <c r="BC324" s="160">
        <f>SUMPRODUCT((BB$3=المنصرف!$E$3:$E$717)*1,('بيان العهد والتسويات'!$C324=المنصرف!$C$3:$C$717)*1,المنصرف!$J$3:$J$717)</f>
        <v>0</v>
      </c>
      <c r="BD324" s="160">
        <f>SUMPRODUCT((BD$3=المنصرف!$E$3:$E$717)*1,('بيان العهد والتسويات'!$C324=المنصرف!$C$3:$C$717)*1,المنصرف!$G$3:$G$717)</f>
        <v>0</v>
      </c>
      <c r="BE324" s="160">
        <f>SUMPRODUCT((BD$3=المنصرف!$E$3:$E$717)*1,('بيان العهد والتسويات'!$C324=المنصرف!$C$3:$C$717)*1,المنصرف!$J$3:$J$717)</f>
        <v>0</v>
      </c>
      <c r="BF324" s="160">
        <f>SUMPRODUCT((BF$3=المنصرف!$E$3:$E$717)*1,('بيان العهد والتسويات'!$C324=المنصرف!$C$3:$C$717)*1,المنصرف!$G$3:$G$717)</f>
        <v>0</v>
      </c>
      <c r="BG324" s="160">
        <f>SUMPRODUCT((BF$3=المنصرف!$E$3:$E$717)*1,('بيان العهد والتسويات'!$C324=المنصرف!$C$3:$C$717)*1,المنصرف!$J$3:$J$717)</f>
        <v>0</v>
      </c>
      <c r="BH324" s="160">
        <f>SUMPRODUCT((BH$3=المنصرف!$E$3:$E$717)*1,('بيان العهد والتسويات'!$C324=المنصرف!$C$3:$C$717)*1,المنصرف!$G$3:$G$717)</f>
        <v>0</v>
      </c>
      <c r="BI324" s="160">
        <f>SUMPRODUCT((BH$3=المنصرف!$E$3:$E$717)*1,('بيان العهد والتسويات'!$C324=المنصرف!$C$3:$C$717)*1,المنصرف!$J$3:$J$717)</f>
        <v>0</v>
      </c>
      <c r="BJ324" s="160">
        <f>SUMPRODUCT((BJ$3=المنصرف!$E$3:$E$717)*1,('بيان العهد والتسويات'!$C324=المنصرف!$C$3:$C$717)*1,المنصرف!$G$3:$G$717)</f>
        <v>0</v>
      </c>
      <c r="BK324" s="160">
        <f>SUMPRODUCT((BJ$3=المنصرف!$E$3:$E$717)*1,('بيان العهد والتسويات'!$C324=المنصرف!$C$3:$C$717)*1,المنصرف!$J$3:$J$717)</f>
        <v>0</v>
      </c>
      <c r="BL324" s="160">
        <f>SUMPRODUCT((BL$3=المنصرف!$E$3:$E$717)*1,('بيان العهد والتسويات'!$C324=المنصرف!$C$3:$C$717)*1,المنصرف!$G$3:$G$717)</f>
        <v>0</v>
      </c>
      <c r="BM324" s="160">
        <f>SUMPRODUCT((BL$3=المنصرف!$E$3:$E$717)*1,('بيان العهد والتسويات'!$C324=المنصرف!$C$3:$C$717)*1,المنصرف!$J$3:$J$717)</f>
        <v>0</v>
      </c>
      <c r="BN324" s="160">
        <f>SUMPRODUCT((BN$3=المنصرف!$E$3:$E$717)*1,('بيان العهد والتسويات'!$C324=المنصرف!$C$3:$C$717)*1,المنصرف!$G$3:$G$717)</f>
        <v>0</v>
      </c>
      <c r="BO324" s="160">
        <f>SUMPRODUCT((BN$3=المنصرف!$E$3:$E$717)*1,('بيان العهد والتسويات'!$C324=المنصرف!$C$3:$C$717)*1,المنصرف!$J$3:$J$717)</f>
        <v>0</v>
      </c>
      <c r="BP324" s="160">
        <f>SUMPRODUCT((BP$3=المنصرف!$E$3:$E$717)*1,('بيان العهد والتسويات'!$C324=المنصرف!$C$3:$C$717)*1,المنصرف!$G$3:$G$717)</f>
        <v>0</v>
      </c>
      <c r="BQ324" s="160">
        <f>SUMPRODUCT((BP$3=المنصرف!$E$3:$E$717)*1,('بيان العهد والتسويات'!$C324=المنصرف!$C$3:$C$717)*1,المنصرف!$J$3:$J$717)</f>
        <v>0</v>
      </c>
      <c r="BR324" s="160">
        <f>SUMPRODUCT((BR$3=المنصرف!$E$3:$E$717)*1,('بيان العهد والتسويات'!$C324=المنصرف!$C$3:$C$717)*1,المنصرف!$G$3:$G$717)</f>
        <v>0</v>
      </c>
      <c r="BS324" s="160">
        <f>SUMPRODUCT((BR$3=المنصرف!$E$3:$E$717)*1,('بيان العهد والتسويات'!$C324=المنصرف!$C$3:$C$717)*1,المنصرف!$J$3:$J$717)</f>
        <v>0</v>
      </c>
      <c r="BT324" s="160">
        <f>SUMPRODUCT((BT$3=المنصرف!$E$3:$E$717)*1,('بيان العهد والتسويات'!$C324=المنصرف!$C$3:$C$717)*1,المنصرف!$G$3:$G$717)</f>
        <v>0</v>
      </c>
      <c r="BU324" s="160">
        <f>SUMPRODUCT((BT$3=المنصرف!$E$3:$E$717)*1,('بيان العهد والتسويات'!$C324=المنصرف!$C$3:$C$717)*1,المنصرف!$J$3:$J$717)</f>
        <v>0</v>
      </c>
      <c r="BV324" s="160">
        <f>SUMPRODUCT((BV$3=المنصرف!$E$3:$E$717)*1,('بيان العهد والتسويات'!$C324=المنصرف!$C$3:$C$717)*1,المنصرف!$G$3:$G$717)</f>
        <v>0</v>
      </c>
      <c r="BW324" s="160">
        <f>SUMPRODUCT((BV$3=المنصرف!$E$3:$E$717)*1,('بيان العهد والتسويات'!$C324=المنصرف!$C$3:$C$717)*1,المنصرف!$J$3:$J$717)</f>
        <v>0</v>
      </c>
      <c r="BX324" s="160">
        <f>SUMPRODUCT((BX$3=المنصرف!$E$3:$E$717)*1,('بيان العهد والتسويات'!$C324=المنصرف!$C$3:$C$717)*1,المنصرف!$G$3:$G$717)</f>
        <v>0</v>
      </c>
      <c r="BY324" s="160">
        <f>SUMPRODUCT((BX$3=المنصرف!$E$3:$E$717)*1,('بيان العهد والتسويات'!$C324=المنصرف!$C$3:$C$717)*1,المنصرف!$J$3:$J$717)</f>
        <v>0</v>
      </c>
      <c r="BZ324" s="160">
        <f>SUMPRODUCT((BZ$3=المنصرف!$E$3:$E$717)*1,('بيان العهد والتسويات'!$C324=المنصرف!$C$3:$C$717)*1,المنصرف!$G$3:$G$717)</f>
        <v>0</v>
      </c>
      <c r="CA324" s="160">
        <f>SUMPRODUCT((BZ$3=المنصرف!$E$3:$E$717)*1,('بيان العهد والتسويات'!$C324=المنصرف!$C$3:$C$717)*1,المنصرف!$J$3:$J$717)</f>
        <v>0</v>
      </c>
      <c r="CB324" s="160">
        <f>SUMPRODUCT((CB$3=المنصرف!$E$3:$E$717)*1,('بيان العهد والتسويات'!$C324=المنصرف!$C$3:$C$717)*1,المنصرف!$G$3:$G$717)</f>
        <v>0</v>
      </c>
      <c r="CC324" s="160">
        <f>SUMPRODUCT((CB$3=المنصرف!$E$3:$E$717)*1,('بيان العهد والتسويات'!$C324=المنصرف!$C$3:$C$717)*1,المنصرف!$J$3:$J$717)</f>
        <v>0</v>
      </c>
      <c r="CD324" s="160">
        <f>SUMPRODUCT((CD$3=المنصرف!$E$3:$E$717)*1,('بيان العهد والتسويات'!$C324=المنصرف!$C$3:$C$717)*1,المنصرف!$G$3:$G$717)</f>
        <v>0</v>
      </c>
      <c r="CE324" s="160">
        <f>SUMPRODUCT((CD$3=المنصرف!$E$3:$E$717)*1,('بيان العهد والتسويات'!$C324=المنصرف!$C$3:$C$717)*1,المنصرف!$J$3:$J$717)</f>
        <v>0</v>
      </c>
      <c r="CF324" s="160">
        <f>SUMPRODUCT((CF$3=المنصرف!$E$3:$E$717)*1,('بيان العهد والتسويات'!$C324=المنصرف!$C$3:$C$717)*1,المنصرف!$G$3:$G$717)</f>
        <v>0</v>
      </c>
      <c r="CG324" s="160">
        <f>SUMPRODUCT((CF$3=المنصرف!$E$3:$E$717)*1,('بيان العهد والتسويات'!$C324=المنصرف!$C$3:$C$717)*1,المنصرف!$J$3:$J$717)</f>
        <v>0</v>
      </c>
      <c r="CH324" s="160">
        <f>SUMPRODUCT((CH$3=المنصرف!$E$3:$E$717)*1,('بيان العهد والتسويات'!$C324=المنصرف!$C$3:$C$717)*1,المنصرف!$G$3:$G$717)</f>
        <v>0</v>
      </c>
      <c r="CI324" s="160">
        <f>SUMPRODUCT((CH$3=المنصرف!$E$3:$E$717)*1,('بيان العهد والتسويات'!$C324=المنصرف!$C$3:$C$717)*1,المنصرف!$J$3:$J$717)</f>
        <v>0</v>
      </c>
      <c r="CJ324" s="160">
        <f>SUMPRODUCT((CJ$3=المنصرف!$E$3:$E$717)*1,('بيان العهد والتسويات'!$C324=المنصرف!$C$3:$C$717)*1,المنصرف!$G$3:$G$717)</f>
        <v>0</v>
      </c>
      <c r="CK324" s="160">
        <f>SUMPRODUCT((CJ$3=المنصرف!$E$3:$E$717)*1,('بيان العهد والتسويات'!$C324=المنصرف!$C$3:$C$717)*1,المنصرف!$J$3:$J$717)</f>
        <v>0</v>
      </c>
      <c r="CL324" s="160">
        <f>SUMPRODUCT((CL$3=المنصرف!$E$3:$E$717)*1,('بيان العهد والتسويات'!$C324=المنصرف!$C$3:$C$717)*1,المنصرف!$G$3:$G$717)</f>
        <v>0</v>
      </c>
      <c r="CM324" s="160">
        <f>SUMPRODUCT((CL$3=المنصرف!$E$3:$E$717)*1,('بيان العهد والتسويات'!$C324=المنصرف!$C$3:$C$717)*1,المنصرف!$J$3:$J$717)</f>
        <v>0</v>
      </c>
      <c r="CN324" s="160">
        <f>SUMPRODUCT((CN$3=المنصرف!$E$3:$E$717)*1,('بيان العهد والتسويات'!$C324=المنصرف!$C$3:$C$717)*1,المنصرف!$G$3:$G$717)</f>
        <v>0</v>
      </c>
      <c r="CO324" s="160">
        <f>SUMPRODUCT((CN$3=المنصرف!$E$3:$E$717)*1,('بيان العهد والتسويات'!$C324=المنصرف!$C$3:$C$717)*1,المنصرف!$J$3:$J$717)</f>
        <v>0</v>
      </c>
      <c r="CP324" s="160">
        <f>SUMPRODUCT((CP$3=المنصرف!$E$3:$E$717)*1,('بيان العهد والتسويات'!$C324=المنصرف!$C$3:$C$717)*1,المنصرف!$G$3:$G$717)</f>
        <v>0</v>
      </c>
      <c r="CQ324" s="160">
        <f>SUMPRODUCT((CP$3=المنصرف!$E$3:$E$717)*1,('بيان العهد والتسويات'!$C324=المنصرف!$C$3:$C$717)*1,المنصرف!$J$3:$J$717)</f>
        <v>0</v>
      </c>
      <c r="CR324" s="160">
        <f>SUMPRODUCT((CR$3=المنصرف!$E$3:$E$717)*1,('بيان العهد والتسويات'!$C324=المنصرف!$C$3:$C$717)*1,المنصرف!$G$3:$G$717)</f>
        <v>0</v>
      </c>
      <c r="CS324" s="160">
        <f>SUMPRODUCT((CR$3=المنصرف!$E$3:$E$717)*1,('بيان العهد والتسويات'!$C324=المنصرف!$C$3:$C$717)*1,المنصرف!$J$3:$J$717)</f>
        <v>0</v>
      </c>
      <c r="CT324" s="160">
        <f>SUMPRODUCT((CT$3=المنصرف!$E$3:$E$717)*1,('بيان العهد والتسويات'!$C324=المنصرف!$C$3:$C$717)*1,المنصرف!$G$3:$G$717)</f>
        <v>0</v>
      </c>
      <c r="CU324" s="160">
        <f>SUMPRODUCT((CT$3=المنصرف!$E$3:$E$717)*1,('بيان العهد والتسويات'!$C324=المنصرف!$C$3:$C$717)*1,المنصرف!$J$3:$J$717)</f>
        <v>0</v>
      </c>
      <c r="CV324" s="160">
        <f>SUMPRODUCT((CV$3=المنصرف!$E$3:$E$717)*1,('بيان العهد والتسويات'!$C324=المنصرف!$C$3:$C$717)*1,المنصرف!$G$3:$G$717)</f>
        <v>0</v>
      </c>
      <c r="CW324" s="160">
        <f>SUMPRODUCT((CV$3=المنصرف!$E$3:$E$717)*1,('بيان العهد والتسويات'!$C324=المنصرف!$C$3:$C$717)*1,المنصرف!$J$3:$J$717)</f>
        <v>0</v>
      </c>
      <c r="CX324" s="160">
        <f>SUMPRODUCT((CX$3=المنصرف!$E$3:$E$717)*1,('بيان العهد والتسويات'!$C324=المنصرف!$C$3:$C$717)*1,المنصرف!$G$3:$G$717)</f>
        <v>0</v>
      </c>
      <c r="CY324" s="160">
        <f>SUMPRODUCT((CX$3=المنصرف!$E$3:$E$717)*1,('بيان العهد والتسويات'!$C324=المنصرف!$C$3:$C$717)*1,المنصرف!$J$3:$J$717)</f>
        <v>0</v>
      </c>
      <c r="CZ324" s="160">
        <f>SUMPRODUCT((CZ$3=المنصرف!$E$3:$E$717)*1,('بيان العهد والتسويات'!$C324=المنصرف!$C$3:$C$717)*1,المنصرف!$G$3:$G$717)</f>
        <v>0</v>
      </c>
      <c r="DA324" s="160">
        <f>SUMPRODUCT((CZ$3=المنصرف!$E$3:$E$717)*1,('بيان العهد والتسويات'!$C324=المنصرف!$C$3:$C$717)*1,المنصرف!$J$3:$J$717)</f>
        <v>0</v>
      </c>
    </row>
    <row r="325" spans="3:105" ht="20.25" x14ac:dyDescent="0.15">
      <c r="C325" s="134">
        <v>46157</v>
      </c>
      <c r="D325" s="121">
        <f>SUMPRODUCT(($D$3=المنصرف!$E$3:$E$717)*1,('بيان العهد والتسويات'!$C325=المنصرف!$C$3:$C$717)*1,المنصرف!$G$3:$G$717)</f>
        <v>0</v>
      </c>
      <c r="E325" s="122">
        <f>SUMPRODUCT(($D$3=المنصرف!$E$3:$E$717)*1,('بيان العهد والتسويات'!$C325=المنصرف!$C$3:$C$717)*1,المنصرف!$J$3:$J$717)</f>
        <v>0</v>
      </c>
      <c r="F325" s="124">
        <f>SUMPRODUCT(($F$3=المنصرف!$E$3:$E$717)*1,('بيان العهد والتسويات'!$C325=المنصرف!$C$3:$C$717)*1,المنصرف!$G$3:$G$717)</f>
        <v>0</v>
      </c>
      <c r="G325" s="123">
        <f>SUMPRODUCT(($F$3=المنصرف!$E$3:$E$717)*1,('بيان العهد والتسويات'!$C325=المنصرف!$C$3:$C$717)*1,المنصرف!$J$3:$J$717)</f>
        <v>0</v>
      </c>
      <c r="H325" s="121">
        <f>SUMPRODUCT(($H$3=المنصرف!$E$3:$E$717)*1,('بيان العهد والتسويات'!$C325=المنصرف!$C$3:$C$717)*1,المنصرف!$G$3:$G$717)</f>
        <v>0</v>
      </c>
      <c r="I325" s="122">
        <f>SUMPRODUCT(($H$3=المنصرف!$E$3:$E$717)*1,('بيان العهد والتسويات'!$C325=المنصرف!$C$3:$C$717)*1,المنصرف!$J$3:$J$717)</f>
        <v>0</v>
      </c>
      <c r="J325" s="124">
        <f>SUMPRODUCT(($J$3=المنصرف!$E$3:$E$717)*1,('بيان العهد والتسويات'!$C325=المنصرف!$C$3:$C$717)*1,المنصرف!$G$3:$G$717)</f>
        <v>0</v>
      </c>
      <c r="K325" s="123">
        <f>SUMPRODUCT(($J$3=المنصرف!$E$3:$E$717)*1,('بيان العهد والتسويات'!$C325=المنصرف!$C$3:$C$717)*1,المنصرف!$J$3:$J$717)</f>
        <v>0</v>
      </c>
      <c r="L325" s="121">
        <f>SUMPRODUCT(($L$3=المنصرف!$E$3:$E$717)*1,('بيان العهد والتسويات'!$C325=المنصرف!$C$3:$C$717)*1,المنصرف!$G$3:$G$717)</f>
        <v>0</v>
      </c>
      <c r="M325" s="122">
        <f>SUMPRODUCT(($L$3=المنصرف!$E$3:$E$717)*1,('بيان العهد والتسويات'!$C325=المنصرف!$C$3:$C$717)*1,المنصرف!$J$3:$J$717)</f>
        <v>0</v>
      </c>
      <c r="N325" s="124">
        <f>SUMPRODUCT(($N$3=المنصرف!$E$3:$E$717)*1,('بيان العهد والتسويات'!$C325=المنصرف!$C$3:$C$717)*1,المنصرف!$G$3:$G$717)</f>
        <v>0</v>
      </c>
      <c r="O325" s="123">
        <f>SUMPRODUCT(($N$3=المنصرف!$E$3:$E$717)*1,('بيان العهد والتسويات'!$C325=المنصرف!$C$3:$C$717)*1,المنصرف!$J$3:$J$717)</f>
        <v>0</v>
      </c>
      <c r="P325" s="121">
        <f>SUMPRODUCT(($P$3=المنصرف!$E$3:$E$717)*1,('بيان العهد والتسويات'!$C325=المنصرف!$C$3:$C$717)*1,المنصرف!$G$3:$G$717)</f>
        <v>0</v>
      </c>
      <c r="Q325" s="122">
        <f>SUMPRODUCT(($P$3=المنصرف!$E$3:$E$717)*1,('بيان العهد والتسويات'!$C325=المنصرف!$C$3:$C$717)*1,المنصرف!$J$3:$J$717)</f>
        <v>0</v>
      </c>
      <c r="R325" s="124">
        <f>SUMPRODUCT(($R$3=المنصرف!$E$3:$E$717)*1,('بيان العهد والتسويات'!$C325=المنصرف!$C$3:$C$717)*1,المنصرف!$G$3:$G$717)</f>
        <v>0</v>
      </c>
      <c r="S325" s="123">
        <f>SUMPRODUCT(($R$3=المنصرف!$E$3:$E$717)*1,('بيان العهد والتسويات'!$C325=المنصرف!$C$3:$C$717)*1,المنصرف!$J$3:$J$717)</f>
        <v>0</v>
      </c>
      <c r="T325" s="121">
        <f>SUMPRODUCT(($T$3=المنصرف!$E$3:$E$717)*1,('بيان العهد والتسويات'!$C325=المنصرف!$C$3:$C$717)*1,المنصرف!$G$3:$G$717)</f>
        <v>0</v>
      </c>
      <c r="U325" s="122">
        <f>SUMPRODUCT(($T$3=المنصرف!$E$3:$E$717)*1,('بيان العهد والتسويات'!$C325=المنصرف!$C$3:$C$717)*1,المنصرف!$J$3:$J$717)</f>
        <v>0</v>
      </c>
      <c r="V325" s="124">
        <f>SUMPRODUCT(($V$3=المنصرف!$E$3:$E$717)*1,('بيان العهد والتسويات'!$C325=المنصرف!$C$3:$C$717)*1,المنصرف!$G$3:$G$717)</f>
        <v>0</v>
      </c>
      <c r="W325" s="123">
        <f>SUMPRODUCT(($V$3=المنصرف!$E$3:$E$717)*1,('بيان العهد والتسويات'!$C325=المنصرف!$C$3:$C$717)*1,المنصرف!$J$3:$J$717)</f>
        <v>0</v>
      </c>
      <c r="X325" s="121">
        <f>SUMPRODUCT(($X$3=المنصرف!$E$3:$E$717)*1,('بيان العهد والتسويات'!$C325=المنصرف!$C$3:$C$717)*1,المنصرف!$G$3:$G$717)</f>
        <v>0</v>
      </c>
      <c r="Y325" s="122">
        <f>SUMPRODUCT(($X$3=المنصرف!$E$3:$E$717)*1,('بيان العهد والتسويات'!$C325=المنصرف!$C$3:$C$717)*1,المنصرف!$J$3:$J$717)</f>
        <v>0</v>
      </c>
      <c r="Z325" s="124">
        <f>SUMPRODUCT(($Z$3=المنصرف!$E$3:$E$717)*1,('بيان العهد والتسويات'!$C325=المنصرف!$C$3:$C$717)*1,المنصرف!$G$3:$G$717)</f>
        <v>0</v>
      </c>
      <c r="AA325" s="123">
        <f>SUMPRODUCT(($Z$3=المنصرف!$E$3:$E$717)*1,('بيان العهد والتسويات'!$C325=المنصرف!$C$3:$C$717)*1,المنصرف!$J$3:$J$717)</f>
        <v>0</v>
      </c>
      <c r="AB325" s="121">
        <f>SUMPRODUCT(($AB$3=المنصرف!$E$3:$E$717)*1,('بيان العهد والتسويات'!$C325=المنصرف!$C$3:$C$717)*1,المنصرف!$G$3:$G$717)</f>
        <v>0</v>
      </c>
      <c r="AC325" s="122">
        <f>SUMPRODUCT(($AB$3=المنصرف!$E$3:$E$717)*1,('بيان العهد والتسويات'!$C325=المنصرف!$C$3:$C$717)*1,المنصرف!$J$3:$J$717)</f>
        <v>0</v>
      </c>
      <c r="AD325" s="124">
        <f>SUMPRODUCT(($AD$3=المنصرف!$E$3:$E$717)*1,('بيان العهد والتسويات'!$C325=المنصرف!$C$3:$C$717)*1,المنصرف!$G$3:$G$717)</f>
        <v>0</v>
      </c>
      <c r="AE325" s="123">
        <f>SUMPRODUCT(($AD$3=المنصرف!$E$3:$E$717)*1,('بيان العهد والتسويات'!$C325=المنصرف!$C$3:$C$717)*1,المنصرف!$J$3:$J$717)</f>
        <v>0</v>
      </c>
      <c r="AF325" s="121">
        <f>SUMPRODUCT(($AF$3=المنصرف!$E$3:$E$717)*1,('بيان العهد والتسويات'!$C325=المنصرف!$C$3:$C$717)*1,المنصرف!$G$3:$G$717)</f>
        <v>0</v>
      </c>
      <c r="AG325" s="122">
        <f>SUMPRODUCT(($AF$3=المنصرف!$E$3:$E$717)*1,('بيان العهد والتسويات'!$C325=المنصرف!$C$3:$C$717)*1,المنصرف!$J$3:$J$717)</f>
        <v>0</v>
      </c>
      <c r="AH325" s="124">
        <f>SUMPRODUCT(($AH$3=المنصرف!$E$3:$E$717)*1,('بيان العهد والتسويات'!$C325=المنصرف!$C$3:$C$717)*1,المنصرف!$G$3:$G$717)</f>
        <v>0</v>
      </c>
      <c r="AI325" s="123">
        <f>SUMPRODUCT(($AH$3=المنصرف!$E$3:$E$717)*1,('بيان العهد والتسويات'!$C325=المنصرف!$C$3:$C$717)*1,المنصرف!$J$3:$J$717)</f>
        <v>0</v>
      </c>
      <c r="AJ325" s="145">
        <f>SUMPRODUCT((AJ$3=المنصرف!$E$3:$E$717)*1,('بيان العهد والتسويات'!$C325=المنصرف!$C$3:$C$717)*1,المنصرف!$G$3:$G$717)</f>
        <v>0</v>
      </c>
      <c r="AK325" s="145">
        <f>SUMPRODUCT((AJ$3=المنصرف!$E$3:$E$717)*1,('بيان العهد والتسويات'!$C325=المنصرف!$C$3:$C$717)*1,المنصرف!$J$3:$J$717)</f>
        <v>0</v>
      </c>
      <c r="AL325" s="161">
        <f>SUMPRODUCT((AL$3=المنصرف!$E$3:$E$717)*1,('بيان العهد والتسويات'!$C325=المنصرف!$C$3:$C$717)*1,المنصرف!$G$3:$G$717)</f>
        <v>0</v>
      </c>
      <c r="AM325" s="161">
        <f>SUMPRODUCT((AL$3=المنصرف!$E$3:$E$717)*1,('بيان العهد والتسويات'!$C325=المنصرف!$C$3:$C$717)*1,المنصرف!$J$3:$J$717)</f>
        <v>0</v>
      </c>
      <c r="AN325" s="160">
        <f>SUMPRODUCT((AN$3=المنصرف!$E$3:$E$717)*1,('بيان العهد والتسويات'!$C325=المنصرف!$C$3:$C$717)*1,المنصرف!$G$3:$G$717)</f>
        <v>0</v>
      </c>
      <c r="AO325" s="160">
        <f>SUMPRODUCT((AN$3=المنصرف!$E$3:$E$717)*1,('بيان العهد والتسويات'!$C325=المنصرف!$C$3:$C$717)*1,المنصرف!$J$3:$J$717)</f>
        <v>0</v>
      </c>
      <c r="AP325" s="160">
        <f>SUMPRODUCT((AP$3=المنصرف!$E$3:$E$717)*1,('بيان العهد والتسويات'!$C325=المنصرف!$C$3:$C$717)*1,المنصرف!$G$3:$G$717)</f>
        <v>0</v>
      </c>
      <c r="AQ325" s="160">
        <f>SUMPRODUCT((AP$3=المنصرف!$E$3:$E$717)*1,('بيان العهد والتسويات'!$C325=المنصرف!$C$3:$C$717)*1,المنصرف!$J$3:$J$717)</f>
        <v>0</v>
      </c>
      <c r="AR325" s="160">
        <f>SUMPRODUCT((AR$3=المنصرف!$E$3:$E$717)*1,('بيان العهد والتسويات'!$C325=المنصرف!$C$3:$C$717)*1,المنصرف!$G$3:$G$717)</f>
        <v>0</v>
      </c>
      <c r="AS325" s="160">
        <f>SUMPRODUCT((AR$3=المنصرف!$E$3:$E$717)*1,('بيان العهد والتسويات'!$C325=المنصرف!$C$3:$C$717)*1,المنصرف!$J$3:$J$717)</f>
        <v>0</v>
      </c>
      <c r="AT325" s="160">
        <f>SUMPRODUCT((AT$3=المنصرف!$E$3:$E$717)*1,('بيان العهد والتسويات'!$C325=المنصرف!$C$3:$C$717)*1,المنصرف!$G$3:$G$717)</f>
        <v>0</v>
      </c>
      <c r="AU325" s="160">
        <f>SUMPRODUCT((AT$3=المنصرف!$E$3:$E$717)*1,('بيان العهد والتسويات'!$C325=المنصرف!$C$3:$C$717)*1,المنصرف!$J$3:$J$717)</f>
        <v>0</v>
      </c>
      <c r="AV325" s="160">
        <f>SUMPRODUCT((AV$3=المنصرف!$E$3:$E$717)*1,('بيان العهد والتسويات'!$C325=المنصرف!$C$3:$C$717)*1,المنصرف!$G$3:$G$717)</f>
        <v>0</v>
      </c>
      <c r="AW325" s="160">
        <f>SUMPRODUCT((AV$3=المنصرف!$E$3:$E$717)*1,('بيان العهد والتسويات'!$C325=المنصرف!$C$3:$C$717)*1,المنصرف!$J$3:$J$717)</f>
        <v>0</v>
      </c>
      <c r="AX325" s="160">
        <f>SUMPRODUCT((AX$3=المنصرف!$E$3:$E$717)*1,('بيان العهد والتسويات'!$C325=المنصرف!$C$3:$C$717)*1,المنصرف!$G$3:$G$717)</f>
        <v>0</v>
      </c>
      <c r="AY325" s="160">
        <f>SUMPRODUCT((AX$3=المنصرف!$E$3:$E$717)*1,('بيان العهد والتسويات'!$C325=المنصرف!$C$3:$C$717)*1,المنصرف!$J$3:$J$717)</f>
        <v>0</v>
      </c>
      <c r="AZ325" s="160">
        <f>SUMPRODUCT((AZ$3=المنصرف!$E$3:$E$717)*1,('بيان العهد والتسويات'!$C325=المنصرف!$C$3:$C$717)*1,المنصرف!$G$3:$G$717)</f>
        <v>0</v>
      </c>
      <c r="BA325" s="160">
        <f>SUMPRODUCT((AZ$3=المنصرف!$E$3:$E$717)*1,('بيان العهد والتسويات'!$C325=المنصرف!$C$3:$C$717)*1,المنصرف!$J$3:$J$717)</f>
        <v>0</v>
      </c>
      <c r="BB325" s="160">
        <f>SUMPRODUCT((BB$3=المنصرف!$E$3:$E$717)*1,('بيان العهد والتسويات'!$C325=المنصرف!$C$3:$C$717)*1,المنصرف!$G$3:$G$717)</f>
        <v>0</v>
      </c>
      <c r="BC325" s="160">
        <f>SUMPRODUCT((BB$3=المنصرف!$E$3:$E$717)*1,('بيان العهد والتسويات'!$C325=المنصرف!$C$3:$C$717)*1,المنصرف!$J$3:$J$717)</f>
        <v>0</v>
      </c>
      <c r="BD325" s="160">
        <f>SUMPRODUCT((BD$3=المنصرف!$E$3:$E$717)*1,('بيان العهد والتسويات'!$C325=المنصرف!$C$3:$C$717)*1,المنصرف!$G$3:$G$717)</f>
        <v>0</v>
      </c>
      <c r="BE325" s="160">
        <f>SUMPRODUCT((BD$3=المنصرف!$E$3:$E$717)*1,('بيان العهد والتسويات'!$C325=المنصرف!$C$3:$C$717)*1,المنصرف!$J$3:$J$717)</f>
        <v>0</v>
      </c>
      <c r="BF325" s="160">
        <f>SUMPRODUCT((BF$3=المنصرف!$E$3:$E$717)*1,('بيان العهد والتسويات'!$C325=المنصرف!$C$3:$C$717)*1,المنصرف!$G$3:$G$717)</f>
        <v>0</v>
      </c>
      <c r="BG325" s="160">
        <f>SUMPRODUCT((BF$3=المنصرف!$E$3:$E$717)*1,('بيان العهد والتسويات'!$C325=المنصرف!$C$3:$C$717)*1,المنصرف!$J$3:$J$717)</f>
        <v>0</v>
      </c>
      <c r="BH325" s="160">
        <f>SUMPRODUCT((BH$3=المنصرف!$E$3:$E$717)*1,('بيان العهد والتسويات'!$C325=المنصرف!$C$3:$C$717)*1,المنصرف!$G$3:$G$717)</f>
        <v>0</v>
      </c>
      <c r="BI325" s="160">
        <f>SUMPRODUCT((BH$3=المنصرف!$E$3:$E$717)*1,('بيان العهد والتسويات'!$C325=المنصرف!$C$3:$C$717)*1,المنصرف!$J$3:$J$717)</f>
        <v>0</v>
      </c>
      <c r="BJ325" s="160">
        <f>SUMPRODUCT((BJ$3=المنصرف!$E$3:$E$717)*1,('بيان العهد والتسويات'!$C325=المنصرف!$C$3:$C$717)*1,المنصرف!$G$3:$G$717)</f>
        <v>0</v>
      </c>
      <c r="BK325" s="160">
        <f>SUMPRODUCT((BJ$3=المنصرف!$E$3:$E$717)*1,('بيان العهد والتسويات'!$C325=المنصرف!$C$3:$C$717)*1,المنصرف!$J$3:$J$717)</f>
        <v>0</v>
      </c>
      <c r="BL325" s="160">
        <f>SUMPRODUCT((BL$3=المنصرف!$E$3:$E$717)*1,('بيان العهد والتسويات'!$C325=المنصرف!$C$3:$C$717)*1,المنصرف!$G$3:$G$717)</f>
        <v>0</v>
      </c>
      <c r="BM325" s="160">
        <f>SUMPRODUCT((BL$3=المنصرف!$E$3:$E$717)*1,('بيان العهد والتسويات'!$C325=المنصرف!$C$3:$C$717)*1,المنصرف!$J$3:$J$717)</f>
        <v>0</v>
      </c>
      <c r="BN325" s="160">
        <f>SUMPRODUCT((BN$3=المنصرف!$E$3:$E$717)*1,('بيان العهد والتسويات'!$C325=المنصرف!$C$3:$C$717)*1,المنصرف!$G$3:$G$717)</f>
        <v>0</v>
      </c>
      <c r="BO325" s="160">
        <f>SUMPRODUCT((BN$3=المنصرف!$E$3:$E$717)*1,('بيان العهد والتسويات'!$C325=المنصرف!$C$3:$C$717)*1,المنصرف!$J$3:$J$717)</f>
        <v>0</v>
      </c>
      <c r="BP325" s="160">
        <f>SUMPRODUCT((BP$3=المنصرف!$E$3:$E$717)*1,('بيان العهد والتسويات'!$C325=المنصرف!$C$3:$C$717)*1,المنصرف!$G$3:$G$717)</f>
        <v>0</v>
      </c>
      <c r="BQ325" s="160">
        <f>SUMPRODUCT((BP$3=المنصرف!$E$3:$E$717)*1,('بيان العهد والتسويات'!$C325=المنصرف!$C$3:$C$717)*1,المنصرف!$J$3:$J$717)</f>
        <v>0</v>
      </c>
      <c r="BR325" s="160">
        <f>SUMPRODUCT((BR$3=المنصرف!$E$3:$E$717)*1,('بيان العهد والتسويات'!$C325=المنصرف!$C$3:$C$717)*1,المنصرف!$G$3:$G$717)</f>
        <v>0</v>
      </c>
      <c r="BS325" s="160">
        <f>SUMPRODUCT((BR$3=المنصرف!$E$3:$E$717)*1,('بيان العهد والتسويات'!$C325=المنصرف!$C$3:$C$717)*1,المنصرف!$J$3:$J$717)</f>
        <v>0</v>
      </c>
      <c r="BT325" s="160">
        <f>SUMPRODUCT((BT$3=المنصرف!$E$3:$E$717)*1,('بيان العهد والتسويات'!$C325=المنصرف!$C$3:$C$717)*1,المنصرف!$G$3:$G$717)</f>
        <v>0</v>
      </c>
      <c r="BU325" s="160">
        <f>SUMPRODUCT((BT$3=المنصرف!$E$3:$E$717)*1,('بيان العهد والتسويات'!$C325=المنصرف!$C$3:$C$717)*1,المنصرف!$J$3:$J$717)</f>
        <v>0</v>
      </c>
      <c r="BV325" s="160">
        <f>SUMPRODUCT((BV$3=المنصرف!$E$3:$E$717)*1,('بيان العهد والتسويات'!$C325=المنصرف!$C$3:$C$717)*1,المنصرف!$G$3:$G$717)</f>
        <v>0</v>
      </c>
      <c r="BW325" s="160">
        <f>SUMPRODUCT((BV$3=المنصرف!$E$3:$E$717)*1,('بيان العهد والتسويات'!$C325=المنصرف!$C$3:$C$717)*1,المنصرف!$J$3:$J$717)</f>
        <v>0</v>
      </c>
      <c r="BX325" s="160">
        <f>SUMPRODUCT((BX$3=المنصرف!$E$3:$E$717)*1,('بيان العهد والتسويات'!$C325=المنصرف!$C$3:$C$717)*1,المنصرف!$G$3:$G$717)</f>
        <v>0</v>
      </c>
      <c r="BY325" s="160">
        <f>SUMPRODUCT((BX$3=المنصرف!$E$3:$E$717)*1,('بيان العهد والتسويات'!$C325=المنصرف!$C$3:$C$717)*1,المنصرف!$J$3:$J$717)</f>
        <v>0</v>
      </c>
      <c r="BZ325" s="160">
        <f>SUMPRODUCT((BZ$3=المنصرف!$E$3:$E$717)*1,('بيان العهد والتسويات'!$C325=المنصرف!$C$3:$C$717)*1,المنصرف!$G$3:$G$717)</f>
        <v>0</v>
      </c>
      <c r="CA325" s="160">
        <f>SUMPRODUCT((BZ$3=المنصرف!$E$3:$E$717)*1,('بيان العهد والتسويات'!$C325=المنصرف!$C$3:$C$717)*1,المنصرف!$J$3:$J$717)</f>
        <v>0</v>
      </c>
      <c r="CB325" s="160">
        <f>SUMPRODUCT((CB$3=المنصرف!$E$3:$E$717)*1,('بيان العهد والتسويات'!$C325=المنصرف!$C$3:$C$717)*1,المنصرف!$G$3:$G$717)</f>
        <v>0</v>
      </c>
      <c r="CC325" s="160">
        <f>SUMPRODUCT((CB$3=المنصرف!$E$3:$E$717)*1,('بيان العهد والتسويات'!$C325=المنصرف!$C$3:$C$717)*1,المنصرف!$J$3:$J$717)</f>
        <v>0</v>
      </c>
      <c r="CD325" s="160">
        <f>SUMPRODUCT((CD$3=المنصرف!$E$3:$E$717)*1,('بيان العهد والتسويات'!$C325=المنصرف!$C$3:$C$717)*1,المنصرف!$G$3:$G$717)</f>
        <v>0</v>
      </c>
      <c r="CE325" s="160">
        <f>SUMPRODUCT((CD$3=المنصرف!$E$3:$E$717)*1,('بيان العهد والتسويات'!$C325=المنصرف!$C$3:$C$717)*1,المنصرف!$J$3:$J$717)</f>
        <v>0</v>
      </c>
      <c r="CF325" s="160">
        <f>SUMPRODUCT((CF$3=المنصرف!$E$3:$E$717)*1,('بيان العهد والتسويات'!$C325=المنصرف!$C$3:$C$717)*1,المنصرف!$G$3:$G$717)</f>
        <v>0</v>
      </c>
      <c r="CG325" s="160">
        <f>SUMPRODUCT((CF$3=المنصرف!$E$3:$E$717)*1,('بيان العهد والتسويات'!$C325=المنصرف!$C$3:$C$717)*1,المنصرف!$J$3:$J$717)</f>
        <v>0</v>
      </c>
      <c r="CH325" s="160">
        <f>SUMPRODUCT((CH$3=المنصرف!$E$3:$E$717)*1,('بيان العهد والتسويات'!$C325=المنصرف!$C$3:$C$717)*1,المنصرف!$G$3:$G$717)</f>
        <v>0</v>
      </c>
      <c r="CI325" s="160">
        <f>SUMPRODUCT((CH$3=المنصرف!$E$3:$E$717)*1,('بيان العهد والتسويات'!$C325=المنصرف!$C$3:$C$717)*1,المنصرف!$J$3:$J$717)</f>
        <v>0</v>
      </c>
      <c r="CJ325" s="160">
        <f>SUMPRODUCT((CJ$3=المنصرف!$E$3:$E$717)*1,('بيان العهد والتسويات'!$C325=المنصرف!$C$3:$C$717)*1,المنصرف!$G$3:$G$717)</f>
        <v>0</v>
      </c>
      <c r="CK325" s="160">
        <f>SUMPRODUCT((CJ$3=المنصرف!$E$3:$E$717)*1,('بيان العهد والتسويات'!$C325=المنصرف!$C$3:$C$717)*1,المنصرف!$J$3:$J$717)</f>
        <v>0</v>
      </c>
      <c r="CL325" s="160">
        <f>SUMPRODUCT((CL$3=المنصرف!$E$3:$E$717)*1,('بيان العهد والتسويات'!$C325=المنصرف!$C$3:$C$717)*1,المنصرف!$G$3:$G$717)</f>
        <v>0</v>
      </c>
      <c r="CM325" s="160">
        <f>SUMPRODUCT((CL$3=المنصرف!$E$3:$E$717)*1,('بيان العهد والتسويات'!$C325=المنصرف!$C$3:$C$717)*1,المنصرف!$J$3:$J$717)</f>
        <v>0</v>
      </c>
      <c r="CN325" s="160">
        <f>SUMPRODUCT((CN$3=المنصرف!$E$3:$E$717)*1,('بيان العهد والتسويات'!$C325=المنصرف!$C$3:$C$717)*1,المنصرف!$G$3:$G$717)</f>
        <v>0</v>
      </c>
      <c r="CO325" s="160">
        <f>SUMPRODUCT((CN$3=المنصرف!$E$3:$E$717)*1,('بيان العهد والتسويات'!$C325=المنصرف!$C$3:$C$717)*1,المنصرف!$J$3:$J$717)</f>
        <v>0</v>
      </c>
      <c r="CP325" s="160">
        <f>SUMPRODUCT((CP$3=المنصرف!$E$3:$E$717)*1,('بيان العهد والتسويات'!$C325=المنصرف!$C$3:$C$717)*1,المنصرف!$G$3:$G$717)</f>
        <v>0</v>
      </c>
      <c r="CQ325" s="160">
        <f>SUMPRODUCT((CP$3=المنصرف!$E$3:$E$717)*1,('بيان العهد والتسويات'!$C325=المنصرف!$C$3:$C$717)*1,المنصرف!$J$3:$J$717)</f>
        <v>0</v>
      </c>
      <c r="CR325" s="160">
        <f>SUMPRODUCT((CR$3=المنصرف!$E$3:$E$717)*1,('بيان العهد والتسويات'!$C325=المنصرف!$C$3:$C$717)*1,المنصرف!$G$3:$G$717)</f>
        <v>0</v>
      </c>
      <c r="CS325" s="160">
        <f>SUMPRODUCT((CR$3=المنصرف!$E$3:$E$717)*1,('بيان العهد والتسويات'!$C325=المنصرف!$C$3:$C$717)*1,المنصرف!$J$3:$J$717)</f>
        <v>0</v>
      </c>
      <c r="CT325" s="160">
        <f>SUMPRODUCT((CT$3=المنصرف!$E$3:$E$717)*1,('بيان العهد والتسويات'!$C325=المنصرف!$C$3:$C$717)*1,المنصرف!$G$3:$G$717)</f>
        <v>0</v>
      </c>
      <c r="CU325" s="160">
        <f>SUMPRODUCT((CT$3=المنصرف!$E$3:$E$717)*1,('بيان العهد والتسويات'!$C325=المنصرف!$C$3:$C$717)*1,المنصرف!$J$3:$J$717)</f>
        <v>0</v>
      </c>
      <c r="CV325" s="160">
        <f>SUMPRODUCT((CV$3=المنصرف!$E$3:$E$717)*1,('بيان العهد والتسويات'!$C325=المنصرف!$C$3:$C$717)*1,المنصرف!$G$3:$G$717)</f>
        <v>0</v>
      </c>
      <c r="CW325" s="160">
        <f>SUMPRODUCT((CV$3=المنصرف!$E$3:$E$717)*1,('بيان العهد والتسويات'!$C325=المنصرف!$C$3:$C$717)*1,المنصرف!$J$3:$J$717)</f>
        <v>0</v>
      </c>
      <c r="CX325" s="160">
        <f>SUMPRODUCT((CX$3=المنصرف!$E$3:$E$717)*1,('بيان العهد والتسويات'!$C325=المنصرف!$C$3:$C$717)*1,المنصرف!$G$3:$G$717)</f>
        <v>0</v>
      </c>
      <c r="CY325" s="160">
        <f>SUMPRODUCT((CX$3=المنصرف!$E$3:$E$717)*1,('بيان العهد والتسويات'!$C325=المنصرف!$C$3:$C$717)*1,المنصرف!$J$3:$J$717)</f>
        <v>0</v>
      </c>
      <c r="CZ325" s="160">
        <f>SUMPRODUCT((CZ$3=المنصرف!$E$3:$E$717)*1,('بيان العهد والتسويات'!$C325=المنصرف!$C$3:$C$717)*1,المنصرف!$G$3:$G$717)</f>
        <v>0</v>
      </c>
      <c r="DA325" s="160">
        <f>SUMPRODUCT((CZ$3=المنصرف!$E$3:$E$717)*1,('بيان العهد والتسويات'!$C325=المنصرف!$C$3:$C$717)*1,المنصرف!$J$3:$J$717)</f>
        <v>0</v>
      </c>
    </row>
    <row r="326" spans="3:105" ht="20.25" x14ac:dyDescent="0.15">
      <c r="C326" s="134">
        <v>46158</v>
      </c>
      <c r="D326" s="121">
        <f>SUMPRODUCT(($D$3=المنصرف!$E$3:$E$717)*1,('بيان العهد والتسويات'!$C326=المنصرف!$C$3:$C$717)*1,المنصرف!$G$3:$G$717)</f>
        <v>0</v>
      </c>
      <c r="E326" s="122">
        <f>SUMPRODUCT(($D$3=المنصرف!$E$3:$E$717)*1,('بيان العهد والتسويات'!$C326=المنصرف!$C$3:$C$717)*1,المنصرف!$J$3:$J$717)</f>
        <v>0</v>
      </c>
      <c r="F326" s="124">
        <f>SUMPRODUCT(($F$3=المنصرف!$E$3:$E$717)*1,('بيان العهد والتسويات'!$C326=المنصرف!$C$3:$C$717)*1,المنصرف!$G$3:$G$717)</f>
        <v>0</v>
      </c>
      <c r="G326" s="123">
        <f>SUMPRODUCT(($F$3=المنصرف!$E$3:$E$717)*1,('بيان العهد والتسويات'!$C326=المنصرف!$C$3:$C$717)*1,المنصرف!$J$3:$J$717)</f>
        <v>0</v>
      </c>
      <c r="H326" s="121">
        <f>SUMPRODUCT(($H$3=المنصرف!$E$3:$E$717)*1,('بيان العهد والتسويات'!$C326=المنصرف!$C$3:$C$717)*1,المنصرف!$G$3:$G$717)</f>
        <v>0</v>
      </c>
      <c r="I326" s="122">
        <f>SUMPRODUCT(($H$3=المنصرف!$E$3:$E$717)*1,('بيان العهد والتسويات'!$C326=المنصرف!$C$3:$C$717)*1,المنصرف!$J$3:$J$717)</f>
        <v>0</v>
      </c>
      <c r="J326" s="124">
        <f>SUMPRODUCT(($J$3=المنصرف!$E$3:$E$717)*1,('بيان العهد والتسويات'!$C326=المنصرف!$C$3:$C$717)*1,المنصرف!$G$3:$G$717)</f>
        <v>0</v>
      </c>
      <c r="K326" s="123">
        <f>SUMPRODUCT(($J$3=المنصرف!$E$3:$E$717)*1,('بيان العهد والتسويات'!$C326=المنصرف!$C$3:$C$717)*1,المنصرف!$J$3:$J$717)</f>
        <v>0</v>
      </c>
      <c r="L326" s="121">
        <f>SUMPRODUCT(($L$3=المنصرف!$E$3:$E$717)*1,('بيان العهد والتسويات'!$C326=المنصرف!$C$3:$C$717)*1,المنصرف!$G$3:$G$717)</f>
        <v>0</v>
      </c>
      <c r="M326" s="122">
        <f>SUMPRODUCT(($L$3=المنصرف!$E$3:$E$717)*1,('بيان العهد والتسويات'!$C326=المنصرف!$C$3:$C$717)*1,المنصرف!$J$3:$J$717)</f>
        <v>0</v>
      </c>
      <c r="N326" s="124">
        <f>SUMPRODUCT(($N$3=المنصرف!$E$3:$E$717)*1,('بيان العهد والتسويات'!$C326=المنصرف!$C$3:$C$717)*1,المنصرف!$G$3:$G$717)</f>
        <v>0</v>
      </c>
      <c r="O326" s="123">
        <f>SUMPRODUCT(($N$3=المنصرف!$E$3:$E$717)*1,('بيان العهد والتسويات'!$C326=المنصرف!$C$3:$C$717)*1,المنصرف!$J$3:$J$717)</f>
        <v>0</v>
      </c>
      <c r="P326" s="121">
        <f>SUMPRODUCT(($P$3=المنصرف!$E$3:$E$717)*1,('بيان العهد والتسويات'!$C326=المنصرف!$C$3:$C$717)*1,المنصرف!$G$3:$G$717)</f>
        <v>0</v>
      </c>
      <c r="Q326" s="122">
        <f>SUMPRODUCT(($P$3=المنصرف!$E$3:$E$717)*1,('بيان العهد والتسويات'!$C326=المنصرف!$C$3:$C$717)*1,المنصرف!$J$3:$J$717)</f>
        <v>0</v>
      </c>
      <c r="R326" s="124">
        <f>SUMPRODUCT(($R$3=المنصرف!$E$3:$E$717)*1,('بيان العهد والتسويات'!$C326=المنصرف!$C$3:$C$717)*1,المنصرف!$G$3:$G$717)</f>
        <v>0</v>
      </c>
      <c r="S326" s="123">
        <f>SUMPRODUCT(($R$3=المنصرف!$E$3:$E$717)*1,('بيان العهد والتسويات'!$C326=المنصرف!$C$3:$C$717)*1,المنصرف!$J$3:$J$717)</f>
        <v>0</v>
      </c>
      <c r="T326" s="121">
        <f>SUMPRODUCT(($T$3=المنصرف!$E$3:$E$717)*1,('بيان العهد والتسويات'!$C326=المنصرف!$C$3:$C$717)*1,المنصرف!$G$3:$G$717)</f>
        <v>0</v>
      </c>
      <c r="U326" s="122">
        <f>SUMPRODUCT(($T$3=المنصرف!$E$3:$E$717)*1,('بيان العهد والتسويات'!$C326=المنصرف!$C$3:$C$717)*1,المنصرف!$J$3:$J$717)</f>
        <v>0</v>
      </c>
      <c r="V326" s="124">
        <f>SUMPRODUCT(($V$3=المنصرف!$E$3:$E$717)*1,('بيان العهد والتسويات'!$C326=المنصرف!$C$3:$C$717)*1,المنصرف!$G$3:$G$717)</f>
        <v>0</v>
      </c>
      <c r="W326" s="123">
        <f>SUMPRODUCT(($V$3=المنصرف!$E$3:$E$717)*1,('بيان العهد والتسويات'!$C326=المنصرف!$C$3:$C$717)*1,المنصرف!$J$3:$J$717)</f>
        <v>0</v>
      </c>
      <c r="X326" s="121">
        <f>SUMPRODUCT(($X$3=المنصرف!$E$3:$E$717)*1,('بيان العهد والتسويات'!$C326=المنصرف!$C$3:$C$717)*1,المنصرف!$G$3:$G$717)</f>
        <v>0</v>
      </c>
      <c r="Y326" s="122">
        <f>SUMPRODUCT(($X$3=المنصرف!$E$3:$E$717)*1,('بيان العهد والتسويات'!$C326=المنصرف!$C$3:$C$717)*1,المنصرف!$J$3:$J$717)</f>
        <v>0</v>
      </c>
      <c r="Z326" s="124">
        <f>SUMPRODUCT(($Z$3=المنصرف!$E$3:$E$717)*1,('بيان العهد والتسويات'!$C326=المنصرف!$C$3:$C$717)*1,المنصرف!$G$3:$G$717)</f>
        <v>0</v>
      </c>
      <c r="AA326" s="123">
        <f>SUMPRODUCT(($Z$3=المنصرف!$E$3:$E$717)*1,('بيان العهد والتسويات'!$C326=المنصرف!$C$3:$C$717)*1,المنصرف!$J$3:$J$717)</f>
        <v>0</v>
      </c>
      <c r="AB326" s="121">
        <f>SUMPRODUCT(($AB$3=المنصرف!$E$3:$E$717)*1,('بيان العهد والتسويات'!$C326=المنصرف!$C$3:$C$717)*1,المنصرف!$G$3:$G$717)</f>
        <v>0</v>
      </c>
      <c r="AC326" s="122">
        <f>SUMPRODUCT(($AB$3=المنصرف!$E$3:$E$717)*1,('بيان العهد والتسويات'!$C326=المنصرف!$C$3:$C$717)*1,المنصرف!$J$3:$J$717)</f>
        <v>0</v>
      </c>
      <c r="AD326" s="124">
        <f>SUMPRODUCT(($AD$3=المنصرف!$E$3:$E$717)*1,('بيان العهد والتسويات'!$C326=المنصرف!$C$3:$C$717)*1,المنصرف!$G$3:$G$717)</f>
        <v>0</v>
      </c>
      <c r="AE326" s="123">
        <f>SUMPRODUCT(($AD$3=المنصرف!$E$3:$E$717)*1,('بيان العهد والتسويات'!$C326=المنصرف!$C$3:$C$717)*1,المنصرف!$J$3:$J$717)</f>
        <v>0</v>
      </c>
      <c r="AF326" s="121">
        <f>SUMPRODUCT(($AF$3=المنصرف!$E$3:$E$717)*1,('بيان العهد والتسويات'!$C326=المنصرف!$C$3:$C$717)*1,المنصرف!$G$3:$G$717)</f>
        <v>0</v>
      </c>
      <c r="AG326" s="122">
        <f>SUMPRODUCT(($AF$3=المنصرف!$E$3:$E$717)*1,('بيان العهد والتسويات'!$C326=المنصرف!$C$3:$C$717)*1,المنصرف!$J$3:$J$717)</f>
        <v>0</v>
      </c>
      <c r="AH326" s="124">
        <f>SUMPRODUCT(($AH$3=المنصرف!$E$3:$E$717)*1,('بيان العهد والتسويات'!$C326=المنصرف!$C$3:$C$717)*1,المنصرف!$G$3:$G$717)</f>
        <v>0</v>
      </c>
      <c r="AI326" s="123">
        <f>SUMPRODUCT(($AH$3=المنصرف!$E$3:$E$717)*1,('بيان العهد والتسويات'!$C326=المنصرف!$C$3:$C$717)*1,المنصرف!$J$3:$J$717)</f>
        <v>0</v>
      </c>
      <c r="AJ326" s="145">
        <f>SUMPRODUCT((AJ$3=المنصرف!$E$3:$E$717)*1,('بيان العهد والتسويات'!$C326=المنصرف!$C$3:$C$717)*1,المنصرف!$G$3:$G$717)</f>
        <v>0</v>
      </c>
      <c r="AK326" s="145">
        <f>SUMPRODUCT((AJ$3=المنصرف!$E$3:$E$717)*1,('بيان العهد والتسويات'!$C326=المنصرف!$C$3:$C$717)*1,المنصرف!$J$3:$J$717)</f>
        <v>0</v>
      </c>
      <c r="AL326" s="161">
        <f>SUMPRODUCT((AL$3=المنصرف!$E$3:$E$717)*1,('بيان العهد والتسويات'!$C326=المنصرف!$C$3:$C$717)*1,المنصرف!$G$3:$G$717)</f>
        <v>0</v>
      </c>
      <c r="AM326" s="161">
        <f>SUMPRODUCT((AL$3=المنصرف!$E$3:$E$717)*1,('بيان العهد والتسويات'!$C326=المنصرف!$C$3:$C$717)*1,المنصرف!$J$3:$J$717)</f>
        <v>0</v>
      </c>
      <c r="AN326" s="160">
        <f>SUMPRODUCT((AN$3=المنصرف!$E$3:$E$717)*1,('بيان العهد والتسويات'!$C326=المنصرف!$C$3:$C$717)*1,المنصرف!$G$3:$G$717)</f>
        <v>0</v>
      </c>
      <c r="AO326" s="160">
        <f>SUMPRODUCT((AN$3=المنصرف!$E$3:$E$717)*1,('بيان العهد والتسويات'!$C326=المنصرف!$C$3:$C$717)*1,المنصرف!$J$3:$J$717)</f>
        <v>0</v>
      </c>
      <c r="AP326" s="160">
        <f>SUMPRODUCT((AP$3=المنصرف!$E$3:$E$717)*1,('بيان العهد والتسويات'!$C326=المنصرف!$C$3:$C$717)*1,المنصرف!$G$3:$G$717)</f>
        <v>0</v>
      </c>
      <c r="AQ326" s="160">
        <f>SUMPRODUCT((AP$3=المنصرف!$E$3:$E$717)*1,('بيان العهد والتسويات'!$C326=المنصرف!$C$3:$C$717)*1,المنصرف!$J$3:$J$717)</f>
        <v>0</v>
      </c>
      <c r="AR326" s="160">
        <f>SUMPRODUCT((AR$3=المنصرف!$E$3:$E$717)*1,('بيان العهد والتسويات'!$C326=المنصرف!$C$3:$C$717)*1,المنصرف!$G$3:$G$717)</f>
        <v>0</v>
      </c>
      <c r="AS326" s="160">
        <f>SUMPRODUCT((AR$3=المنصرف!$E$3:$E$717)*1,('بيان العهد والتسويات'!$C326=المنصرف!$C$3:$C$717)*1,المنصرف!$J$3:$J$717)</f>
        <v>0</v>
      </c>
      <c r="AT326" s="160">
        <f>SUMPRODUCT((AT$3=المنصرف!$E$3:$E$717)*1,('بيان العهد والتسويات'!$C326=المنصرف!$C$3:$C$717)*1,المنصرف!$G$3:$G$717)</f>
        <v>0</v>
      </c>
      <c r="AU326" s="160">
        <f>SUMPRODUCT((AT$3=المنصرف!$E$3:$E$717)*1,('بيان العهد والتسويات'!$C326=المنصرف!$C$3:$C$717)*1,المنصرف!$J$3:$J$717)</f>
        <v>0</v>
      </c>
      <c r="AV326" s="160">
        <f>SUMPRODUCT((AV$3=المنصرف!$E$3:$E$717)*1,('بيان العهد والتسويات'!$C326=المنصرف!$C$3:$C$717)*1,المنصرف!$G$3:$G$717)</f>
        <v>0</v>
      </c>
      <c r="AW326" s="160">
        <f>SUMPRODUCT((AV$3=المنصرف!$E$3:$E$717)*1,('بيان العهد والتسويات'!$C326=المنصرف!$C$3:$C$717)*1,المنصرف!$J$3:$J$717)</f>
        <v>0</v>
      </c>
      <c r="AX326" s="160">
        <f>SUMPRODUCT((AX$3=المنصرف!$E$3:$E$717)*1,('بيان العهد والتسويات'!$C326=المنصرف!$C$3:$C$717)*1,المنصرف!$G$3:$G$717)</f>
        <v>0</v>
      </c>
      <c r="AY326" s="160">
        <f>SUMPRODUCT((AX$3=المنصرف!$E$3:$E$717)*1,('بيان العهد والتسويات'!$C326=المنصرف!$C$3:$C$717)*1,المنصرف!$J$3:$J$717)</f>
        <v>0</v>
      </c>
      <c r="AZ326" s="160">
        <f>SUMPRODUCT((AZ$3=المنصرف!$E$3:$E$717)*1,('بيان العهد والتسويات'!$C326=المنصرف!$C$3:$C$717)*1,المنصرف!$G$3:$G$717)</f>
        <v>0</v>
      </c>
      <c r="BA326" s="160">
        <f>SUMPRODUCT((AZ$3=المنصرف!$E$3:$E$717)*1,('بيان العهد والتسويات'!$C326=المنصرف!$C$3:$C$717)*1,المنصرف!$J$3:$J$717)</f>
        <v>0</v>
      </c>
      <c r="BB326" s="160">
        <f>SUMPRODUCT((BB$3=المنصرف!$E$3:$E$717)*1,('بيان العهد والتسويات'!$C326=المنصرف!$C$3:$C$717)*1,المنصرف!$G$3:$G$717)</f>
        <v>0</v>
      </c>
      <c r="BC326" s="160">
        <f>SUMPRODUCT((BB$3=المنصرف!$E$3:$E$717)*1,('بيان العهد والتسويات'!$C326=المنصرف!$C$3:$C$717)*1,المنصرف!$J$3:$J$717)</f>
        <v>0</v>
      </c>
      <c r="BD326" s="160">
        <f>SUMPRODUCT((BD$3=المنصرف!$E$3:$E$717)*1,('بيان العهد والتسويات'!$C326=المنصرف!$C$3:$C$717)*1,المنصرف!$G$3:$G$717)</f>
        <v>0</v>
      </c>
      <c r="BE326" s="160">
        <f>SUMPRODUCT((BD$3=المنصرف!$E$3:$E$717)*1,('بيان العهد والتسويات'!$C326=المنصرف!$C$3:$C$717)*1,المنصرف!$J$3:$J$717)</f>
        <v>0</v>
      </c>
      <c r="BF326" s="160">
        <f>SUMPRODUCT((BF$3=المنصرف!$E$3:$E$717)*1,('بيان العهد والتسويات'!$C326=المنصرف!$C$3:$C$717)*1,المنصرف!$G$3:$G$717)</f>
        <v>0</v>
      </c>
      <c r="BG326" s="160">
        <f>SUMPRODUCT((BF$3=المنصرف!$E$3:$E$717)*1,('بيان العهد والتسويات'!$C326=المنصرف!$C$3:$C$717)*1,المنصرف!$J$3:$J$717)</f>
        <v>0</v>
      </c>
      <c r="BH326" s="160">
        <f>SUMPRODUCT((BH$3=المنصرف!$E$3:$E$717)*1,('بيان العهد والتسويات'!$C326=المنصرف!$C$3:$C$717)*1,المنصرف!$G$3:$G$717)</f>
        <v>0</v>
      </c>
      <c r="BI326" s="160">
        <f>SUMPRODUCT((BH$3=المنصرف!$E$3:$E$717)*1,('بيان العهد والتسويات'!$C326=المنصرف!$C$3:$C$717)*1,المنصرف!$J$3:$J$717)</f>
        <v>0</v>
      </c>
      <c r="BJ326" s="160">
        <f>SUMPRODUCT((BJ$3=المنصرف!$E$3:$E$717)*1,('بيان العهد والتسويات'!$C326=المنصرف!$C$3:$C$717)*1,المنصرف!$G$3:$G$717)</f>
        <v>0</v>
      </c>
      <c r="BK326" s="160">
        <f>SUMPRODUCT((BJ$3=المنصرف!$E$3:$E$717)*1,('بيان العهد والتسويات'!$C326=المنصرف!$C$3:$C$717)*1,المنصرف!$J$3:$J$717)</f>
        <v>0</v>
      </c>
      <c r="BL326" s="160">
        <f>SUMPRODUCT((BL$3=المنصرف!$E$3:$E$717)*1,('بيان العهد والتسويات'!$C326=المنصرف!$C$3:$C$717)*1,المنصرف!$G$3:$G$717)</f>
        <v>0</v>
      </c>
      <c r="BM326" s="160">
        <f>SUMPRODUCT((BL$3=المنصرف!$E$3:$E$717)*1,('بيان العهد والتسويات'!$C326=المنصرف!$C$3:$C$717)*1,المنصرف!$J$3:$J$717)</f>
        <v>0</v>
      </c>
      <c r="BN326" s="160">
        <f>SUMPRODUCT((BN$3=المنصرف!$E$3:$E$717)*1,('بيان العهد والتسويات'!$C326=المنصرف!$C$3:$C$717)*1,المنصرف!$G$3:$G$717)</f>
        <v>0</v>
      </c>
      <c r="BO326" s="160">
        <f>SUMPRODUCT((BN$3=المنصرف!$E$3:$E$717)*1,('بيان العهد والتسويات'!$C326=المنصرف!$C$3:$C$717)*1,المنصرف!$J$3:$J$717)</f>
        <v>0</v>
      </c>
      <c r="BP326" s="160">
        <f>SUMPRODUCT((BP$3=المنصرف!$E$3:$E$717)*1,('بيان العهد والتسويات'!$C326=المنصرف!$C$3:$C$717)*1,المنصرف!$G$3:$G$717)</f>
        <v>0</v>
      </c>
      <c r="BQ326" s="160">
        <f>SUMPRODUCT((BP$3=المنصرف!$E$3:$E$717)*1,('بيان العهد والتسويات'!$C326=المنصرف!$C$3:$C$717)*1,المنصرف!$J$3:$J$717)</f>
        <v>0</v>
      </c>
      <c r="BR326" s="160">
        <f>SUMPRODUCT((BR$3=المنصرف!$E$3:$E$717)*1,('بيان العهد والتسويات'!$C326=المنصرف!$C$3:$C$717)*1,المنصرف!$G$3:$G$717)</f>
        <v>0</v>
      </c>
      <c r="BS326" s="160">
        <f>SUMPRODUCT((BR$3=المنصرف!$E$3:$E$717)*1,('بيان العهد والتسويات'!$C326=المنصرف!$C$3:$C$717)*1,المنصرف!$J$3:$J$717)</f>
        <v>0</v>
      </c>
      <c r="BT326" s="160">
        <f>SUMPRODUCT((BT$3=المنصرف!$E$3:$E$717)*1,('بيان العهد والتسويات'!$C326=المنصرف!$C$3:$C$717)*1,المنصرف!$G$3:$G$717)</f>
        <v>0</v>
      </c>
      <c r="BU326" s="160">
        <f>SUMPRODUCT((BT$3=المنصرف!$E$3:$E$717)*1,('بيان العهد والتسويات'!$C326=المنصرف!$C$3:$C$717)*1,المنصرف!$J$3:$J$717)</f>
        <v>0</v>
      </c>
      <c r="BV326" s="160">
        <f>SUMPRODUCT((BV$3=المنصرف!$E$3:$E$717)*1,('بيان العهد والتسويات'!$C326=المنصرف!$C$3:$C$717)*1,المنصرف!$G$3:$G$717)</f>
        <v>0</v>
      </c>
      <c r="BW326" s="160">
        <f>SUMPRODUCT((BV$3=المنصرف!$E$3:$E$717)*1,('بيان العهد والتسويات'!$C326=المنصرف!$C$3:$C$717)*1,المنصرف!$J$3:$J$717)</f>
        <v>0</v>
      </c>
      <c r="BX326" s="160">
        <f>SUMPRODUCT((BX$3=المنصرف!$E$3:$E$717)*1,('بيان العهد والتسويات'!$C326=المنصرف!$C$3:$C$717)*1,المنصرف!$G$3:$G$717)</f>
        <v>0</v>
      </c>
      <c r="BY326" s="160">
        <f>SUMPRODUCT((BX$3=المنصرف!$E$3:$E$717)*1,('بيان العهد والتسويات'!$C326=المنصرف!$C$3:$C$717)*1,المنصرف!$J$3:$J$717)</f>
        <v>0</v>
      </c>
      <c r="BZ326" s="160">
        <f>SUMPRODUCT((BZ$3=المنصرف!$E$3:$E$717)*1,('بيان العهد والتسويات'!$C326=المنصرف!$C$3:$C$717)*1,المنصرف!$G$3:$G$717)</f>
        <v>0</v>
      </c>
      <c r="CA326" s="160">
        <f>SUMPRODUCT((BZ$3=المنصرف!$E$3:$E$717)*1,('بيان العهد والتسويات'!$C326=المنصرف!$C$3:$C$717)*1,المنصرف!$J$3:$J$717)</f>
        <v>0</v>
      </c>
      <c r="CB326" s="160">
        <f>SUMPRODUCT((CB$3=المنصرف!$E$3:$E$717)*1,('بيان العهد والتسويات'!$C326=المنصرف!$C$3:$C$717)*1,المنصرف!$G$3:$G$717)</f>
        <v>0</v>
      </c>
      <c r="CC326" s="160">
        <f>SUMPRODUCT((CB$3=المنصرف!$E$3:$E$717)*1,('بيان العهد والتسويات'!$C326=المنصرف!$C$3:$C$717)*1,المنصرف!$J$3:$J$717)</f>
        <v>0</v>
      </c>
      <c r="CD326" s="160">
        <f>SUMPRODUCT((CD$3=المنصرف!$E$3:$E$717)*1,('بيان العهد والتسويات'!$C326=المنصرف!$C$3:$C$717)*1,المنصرف!$G$3:$G$717)</f>
        <v>0</v>
      </c>
      <c r="CE326" s="160">
        <f>SUMPRODUCT((CD$3=المنصرف!$E$3:$E$717)*1,('بيان العهد والتسويات'!$C326=المنصرف!$C$3:$C$717)*1,المنصرف!$J$3:$J$717)</f>
        <v>0</v>
      </c>
      <c r="CF326" s="160">
        <f>SUMPRODUCT((CF$3=المنصرف!$E$3:$E$717)*1,('بيان العهد والتسويات'!$C326=المنصرف!$C$3:$C$717)*1,المنصرف!$G$3:$G$717)</f>
        <v>0</v>
      </c>
      <c r="CG326" s="160">
        <f>SUMPRODUCT((CF$3=المنصرف!$E$3:$E$717)*1,('بيان العهد والتسويات'!$C326=المنصرف!$C$3:$C$717)*1,المنصرف!$J$3:$J$717)</f>
        <v>0</v>
      </c>
      <c r="CH326" s="160">
        <f>SUMPRODUCT((CH$3=المنصرف!$E$3:$E$717)*1,('بيان العهد والتسويات'!$C326=المنصرف!$C$3:$C$717)*1,المنصرف!$G$3:$G$717)</f>
        <v>0</v>
      </c>
      <c r="CI326" s="160">
        <f>SUMPRODUCT((CH$3=المنصرف!$E$3:$E$717)*1,('بيان العهد والتسويات'!$C326=المنصرف!$C$3:$C$717)*1,المنصرف!$J$3:$J$717)</f>
        <v>0</v>
      </c>
      <c r="CJ326" s="160">
        <f>SUMPRODUCT((CJ$3=المنصرف!$E$3:$E$717)*1,('بيان العهد والتسويات'!$C326=المنصرف!$C$3:$C$717)*1,المنصرف!$G$3:$G$717)</f>
        <v>0</v>
      </c>
      <c r="CK326" s="160">
        <f>SUMPRODUCT((CJ$3=المنصرف!$E$3:$E$717)*1,('بيان العهد والتسويات'!$C326=المنصرف!$C$3:$C$717)*1,المنصرف!$J$3:$J$717)</f>
        <v>0</v>
      </c>
      <c r="CL326" s="160">
        <f>SUMPRODUCT((CL$3=المنصرف!$E$3:$E$717)*1,('بيان العهد والتسويات'!$C326=المنصرف!$C$3:$C$717)*1,المنصرف!$G$3:$G$717)</f>
        <v>0</v>
      </c>
      <c r="CM326" s="160">
        <f>SUMPRODUCT((CL$3=المنصرف!$E$3:$E$717)*1,('بيان العهد والتسويات'!$C326=المنصرف!$C$3:$C$717)*1,المنصرف!$J$3:$J$717)</f>
        <v>0</v>
      </c>
      <c r="CN326" s="160">
        <f>SUMPRODUCT((CN$3=المنصرف!$E$3:$E$717)*1,('بيان العهد والتسويات'!$C326=المنصرف!$C$3:$C$717)*1,المنصرف!$G$3:$G$717)</f>
        <v>0</v>
      </c>
      <c r="CO326" s="160">
        <f>SUMPRODUCT((CN$3=المنصرف!$E$3:$E$717)*1,('بيان العهد والتسويات'!$C326=المنصرف!$C$3:$C$717)*1,المنصرف!$J$3:$J$717)</f>
        <v>0</v>
      </c>
      <c r="CP326" s="160">
        <f>SUMPRODUCT((CP$3=المنصرف!$E$3:$E$717)*1,('بيان العهد والتسويات'!$C326=المنصرف!$C$3:$C$717)*1,المنصرف!$G$3:$G$717)</f>
        <v>0</v>
      </c>
      <c r="CQ326" s="160">
        <f>SUMPRODUCT((CP$3=المنصرف!$E$3:$E$717)*1,('بيان العهد والتسويات'!$C326=المنصرف!$C$3:$C$717)*1,المنصرف!$J$3:$J$717)</f>
        <v>0</v>
      </c>
      <c r="CR326" s="160">
        <f>SUMPRODUCT((CR$3=المنصرف!$E$3:$E$717)*1,('بيان العهد والتسويات'!$C326=المنصرف!$C$3:$C$717)*1,المنصرف!$G$3:$G$717)</f>
        <v>0</v>
      </c>
      <c r="CS326" s="160">
        <f>SUMPRODUCT((CR$3=المنصرف!$E$3:$E$717)*1,('بيان العهد والتسويات'!$C326=المنصرف!$C$3:$C$717)*1,المنصرف!$J$3:$J$717)</f>
        <v>0</v>
      </c>
      <c r="CT326" s="160">
        <f>SUMPRODUCT((CT$3=المنصرف!$E$3:$E$717)*1,('بيان العهد والتسويات'!$C326=المنصرف!$C$3:$C$717)*1,المنصرف!$G$3:$G$717)</f>
        <v>0</v>
      </c>
      <c r="CU326" s="160">
        <f>SUMPRODUCT((CT$3=المنصرف!$E$3:$E$717)*1,('بيان العهد والتسويات'!$C326=المنصرف!$C$3:$C$717)*1,المنصرف!$J$3:$J$717)</f>
        <v>0</v>
      </c>
      <c r="CV326" s="160">
        <f>SUMPRODUCT((CV$3=المنصرف!$E$3:$E$717)*1,('بيان العهد والتسويات'!$C326=المنصرف!$C$3:$C$717)*1,المنصرف!$G$3:$G$717)</f>
        <v>0</v>
      </c>
      <c r="CW326" s="160">
        <f>SUMPRODUCT((CV$3=المنصرف!$E$3:$E$717)*1,('بيان العهد والتسويات'!$C326=المنصرف!$C$3:$C$717)*1,المنصرف!$J$3:$J$717)</f>
        <v>0</v>
      </c>
      <c r="CX326" s="160">
        <f>SUMPRODUCT((CX$3=المنصرف!$E$3:$E$717)*1,('بيان العهد والتسويات'!$C326=المنصرف!$C$3:$C$717)*1,المنصرف!$G$3:$G$717)</f>
        <v>0</v>
      </c>
      <c r="CY326" s="160">
        <f>SUMPRODUCT((CX$3=المنصرف!$E$3:$E$717)*1,('بيان العهد والتسويات'!$C326=المنصرف!$C$3:$C$717)*1,المنصرف!$J$3:$J$717)</f>
        <v>0</v>
      </c>
      <c r="CZ326" s="160">
        <f>SUMPRODUCT((CZ$3=المنصرف!$E$3:$E$717)*1,('بيان العهد والتسويات'!$C326=المنصرف!$C$3:$C$717)*1,المنصرف!$G$3:$G$717)</f>
        <v>0</v>
      </c>
      <c r="DA326" s="160">
        <f>SUMPRODUCT((CZ$3=المنصرف!$E$3:$E$717)*1,('بيان العهد والتسويات'!$C326=المنصرف!$C$3:$C$717)*1,المنصرف!$J$3:$J$717)</f>
        <v>0</v>
      </c>
    </row>
    <row r="327" spans="3:105" ht="20.25" x14ac:dyDescent="0.15">
      <c r="C327" s="134">
        <v>46159</v>
      </c>
      <c r="D327" s="121">
        <f>SUMPRODUCT(($D$3=المنصرف!$E$3:$E$717)*1,('بيان العهد والتسويات'!$C327=المنصرف!$C$3:$C$717)*1,المنصرف!$G$3:$G$717)</f>
        <v>0</v>
      </c>
      <c r="E327" s="122">
        <f>SUMPRODUCT(($D$3=المنصرف!$E$3:$E$717)*1,('بيان العهد والتسويات'!$C327=المنصرف!$C$3:$C$717)*1,المنصرف!$J$3:$J$717)</f>
        <v>0</v>
      </c>
      <c r="F327" s="124">
        <f>SUMPRODUCT(($F$3=المنصرف!$E$3:$E$717)*1,('بيان العهد والتسويات'!$C327=المنصرف!$C$3:$C$717)*1,المنصرف!$G$3:$G$717)</f>
        <v>0</v>
      </c>
      <c r="G327" s="123">
        <f>SUMPRODUCT(($F$3=المنصرف!$E$3:$E$717)*1,('بيان العهد والتسويات'!$C327=المنصرف!$C$3:$C$717)*1,المنصرف!$J$3:$J$717)</f>
        <v>0</v>
      </c>
      <c r="H327" s="121">
        <f>SUMPRODUCT(($H$3=المنصرف!$E$3:$E$717)*1,('بيان العهد والتسويات'!$C327=المنصرف!$C$3:$C$717)*1,المنصرف!$G$3:$G$717)</f>
        <v>0</v>
      </c>
      <c r="I327" s="122">
        <f>SUMPRODUCT(($H$3=المنصرف!$E$3:$E$717)*1,('بيان العهد والتسويات'!$C327=المنصرف!$C$3:$C$717)*1,المنصرف!$J$3:$J$717)</f>
        <v>0</v>
      </c>
      <c r="J327" s="124">
        <f>SUMPRODUCT(($J$3=المنصرف!$E$3:$E$717)*1,('بيان العهد والتسويات'!$C327=المنصرف!$C$3:$C$717)*1,المنصرف!$G$3:$G$717)</f>
        <v>0</v>
      </c>
      <c r="K327" s="123">
        <f>SUMPRODUCT(($J$3=المنصرف!$E$3:$E$717)*1,('بيان العهد والتسويات'!$C327=المنصرف!$C$3:$C$717)*1,المنصرف!$J$3:$J$717)</f>
        <v>0</v>
      </c>
      <c r="L327" s="121">
        <f>SUMPRODUCT(($L$3=المنصرف!$E$3:$E$717)*1,('بيان العهد والتسويات'!$C327=المنصرف!$C$3:$C$717)*1,المنصرف!$G$3:$G$717)</f>
        <v>0</v>
      </c>
      <c r="M327" s="122">
        <f>SUMPRODUCT(($L$3=المنصرف!$E$3:$E$717)*1,('بيان العهد والتسويات'!$C327=المنصرف!$C$3:$C$717)*1,المنصرف!$J$3:$J$717)</f>
        <v>0</v>
      </c>
      <c r="N327" s="124">
        <f>SUMPRODUCT(($N$3=المنصرف!$E$3:$E$717)*1,('بيان العهد والتسويات'!$C327=المنصرف!$C$3:$C$717)*1,المنصرف!$G$3:$G$717)</f>
        <v>0</v>
      </c>
      <c r="O327" s="123">
        <f>SUMPRODUCT(($N$3=المنصرف!$E$3:$E$717)*1,('بيان العهد والتسويات'!$C327=المنصرف!$C$3:$C$717)*1,المنصرف!$J$3:$J$717)</f>
        <v>0</v>
      </c>
      <c r="P327" s="121">
        <f>SUMPRODUCT(($P$3=المنصرف!$E$3:$E$717)*1,('بيان العهد والتسويات'!$C327=المنصرف!$C$3:$C$717)*1,المنصرف!$G$3:$G$717)</f>
        <v>0</v>
      </c>
      <c r="Q327" s="122">
        <f>SUMPRODUCT(($P$3=المنصرف!$E$3:$E$717)*1,('بيان العهد والتسويات'!$C327=المنصرف!$C$3:$C$717)*1,المنصرف!$J$3:$J$717)</f>
        <v>0</v>
      </c>
      <c r="R327" s="124">
        <f>SUMPRODUCT(($R$3=المنصرف!$E$3:$E$717)*1,('بيان العهد والتسويات'!$C327=المنصرف!$C$3:$C$717)*1,المنصرف!$G$3:$G$717)</f>
        <v>0</v>
      </c>
      <c r="S327" s="123">
        <f>SUMPRODUCT(($R$3=المنصرف!$E$3:$E$717)*1,('بيان العهد والتسويات'!$C327=المنصرف!$C$3:$C$717)*1,المنصرف!$J$3:$J$717)</f>
        <v>0</v>
      </c>
      <c r="T327" s="121">
        <f>SUMPRODUCT(($T$3=المنصرف!$E$3:$E$717)*1,('بيان العهد والتسويات'!$C327=المنصرف!$C$3:$C$717)*1,المنصرف!$G$3:$G$717)</f>
        <v>0</v>
      </c>
      <c r="U327" s="122">
        <f>SUMPRODUCT(($T$3=المنصرف!$E$3:$E$717)*1,('بيان العهد والتسويات'!$C327=المنصرف!$C$3:$C$717)*1,المنصرف!$J$3:$J$717)</f>
        <v>0</v>
      </c>
      <c r="V327" s="124">
        <f>SUMPRODUCT(($V$3=المنصرف!$E$3:$E$717)*1,('بيان العهد والتسويات'!$C327=المنصرف!$C$3:$C$717)*1,المنصرف!$G$3:$G$717)</f>
        <v>0</v>
      </c>
      <c r="W327" s="123">
        <f>SUMPRODUCT(($V$3=المنصرف!$E$3:$E$717)*1,('بيان العهد والتسويات'!$C327=المنصرف!$C$3:$C$717)*1,المنصرف!$J$3:$J$717)</f>
        <v>0</v>
      </c>
      <c r="X327" s="121">
        <f>SUMPRODUCT(($X$3=المنصرف!$E$3:$E$717)*1,('بيان العهد والتسويات'!$C327=المنصرف!$C$3:$C$717)*1,المنصرف!$G$3:$G$717)</f>
        <v>0</v>
      </c>
      <c r="Y327" s="122">
        <f>SUMPRODUCT(($X$3=المنصرف!$E$3:$E$717)*1,('بيان العهد والتسويات'!$C327=المنصرف!$C$3:$C$717)*1,المنصرف!$J$3:$J$717)</f>
        <v>0</v>
      </c>
      <c r="Z327" s="124">
        <f>SUMPRODUCT(($Z$3=المنصرف!$E$3:$E$717)*1,('بيان العهد والتسويات'!$C327=المنصرف!$C$3:$C$717)*1,المنصرف!$G$3:$G$717)</f>
        <v>0</v>
      </c>
      <c r="AA327" s="123">
        <f>SUMPRODUCT(($Z$3=المنصرف!$E$3:$E$717)*1,('بيان العهد والتسويات'!$C327=المنصرف!$C$3:$C$717)*1,المنصرف!$J$3:$J$717)</f>
        <v>0</v>
      </c>
      <c r="AB327" s="121">
        <f>SUMPRODUCT(($AB$3=المنصرف!$E$3:$E$717)*1,('بيان العهد والتسويات'!$C327=المنصرف!$C$3:$C$717)*1,المنصرف!$G$3:$G$717)</f>
        <v>0</v>
      </c>
      <c r="AC327" s="122">
        <f>SUMPRODUCT(($AB$3=المنصرف!$E$3:$E$717)*1,('بيان العهد والتسويات'!$C327=المنصرف!$C$3:$C$717)*1,المنصرف!$J$3:$J$717)</f>
        <v>0</v>
      </c>
      <c r="AD327" s="124">
        <f>SUMPRODUCT(($AD$3=المنصرف!$E$3:$E$717)*1,('بيان العهد والتسويات'!$C327=المنصرف!$C$3:$C$717)*1,المنصرف!$G$3:$G$717)</f>
        <v>0</v>
      </c>
      <c r="AE327" s="123">
        <f>SUMPRODUCT(($AD$3=المنصرف!$E$3:$E$717)*1,('بيان العهد والتسويات'!$C327=المنصرف!$C$3:$C$717)*1,المنصرف!$J$3:$J$717)</f>
        <v>0</v>
      </c>
      <c r="AF327" s="121">
        <f>SUMPRODUCT(($AF$3=المنصرف!$E$3:$E$717)*1,('بيان العهد والتسويات'!$C327=المنصرف!$C$3:$C$717)*1,المنصرف!$G$3:$G$717)</f>
        <v>0</v>
      </c>
      <c r="AG327" s="122">
        <f>SUMPRODUCT(($AF$3=المنصرف!$E$3:$E$717)*1,('بيان العهد والتسويات'!$C327=المنصرف!$C$3:$C$717)*1,المنصرف!$J$3:$J$717)</f>
        <v>0</v>
      </c>
      <c r="AH327" s="124">
        <f>SUMPRODUCT(($AH$3=المنصرف!$E$3:$E$717)*1,('بيان العهد والتسويات'!$C327=المنصرف!$C$3:$C$717)*1,المنصرف!$G$3:$G$717)</f>
        <v>0</v>
      </c>
      <c r="AI327" s="123">
        <f>SUMPRODUCT(($AH$3=المنصرف!$E$3:$E$717)*1,('بيان العهد والتسويات'!$C327=المنصرف!$C$3:$C$717)*1,المنصرف!$J$3:$J$717)</f>
        <v>0</v>
      </c>
      <c r="AJ327" s="145">
        <f>SUMPRODUCT((AJ$3=المنصرف!$E$3:$E$717)*1,('بيان العهد والتسويات'!$C327=المنصرف!$C$3:$C$717)*1,المنصرف!$G$3:$G$717)</f>
        <v>0</v>
      </c>
      <c r="AK327" s="145">
        <f>SUMPRODUCT((AJ$3=المنصرف!$E$3:$E$717)*1,('بيان العهد والتسويات'!$C327=المنصرف!$C$3:$C$717)*1,المنصرف!$J$3:$J$717)</f>
        <v>0</v>
      </c>
      <c r="AL327" s="161">
        <f>SUMPRODUCT((AL$3=المنصرف!$E$3:$E$717)*1,('بيان العهد والتسويات'!$C327=المنصرف!$C$3:$C$717)*1,المنصرف!$G$3:$G$717)</f>
        <v>0</v>
      </c>
      <c r="AM327" s="161">
        <f>SUMPRODUCT((AL$3=المنصرف!$E$3:$E$717)*1,('بيان العهد والتسويات'!$C327=المنصرف!$C$3:$C$717)*1,المنصرف!$J$3:$J$717)</f>
        <v>0</v>
      </c>
      <c r="AN327" s="160">
        <f>SUMPRODUCT((AN$3=المنصرف!$E$3:$E$717)*1,('بيان العهد والتسويات'!$C327=المنصرف!$C$3:$C$717)*1,المنصرف!$G$3:$G$717)</f>
        <v>0</v>
      </c>
      <c r="AO327" s="160">
        <f>SUMPRODUCT((AN$3=المنصرف!$E$3:$E$717)*1,('بيان العهد والتسويات'!$C327=المنصرف!$C$3:$C$717)*1,المنصرف!$J$3:$J$717)</f>
        <v>0</v>
      </c>
      <c r="AP327" s="160">
        <f>SUMPRODUCT((AP$3=المنصرف!$E$3:$E$717)*1,('بيان العهد والتسويات'!$C327=المنصرف!$C$3:$C$717)*1,المنصرف!$G$3:$G$717)</f>
        <v>0</v>
      </c>
      <c r="AQ327" s="160">
        <f>SUMPRODUCT((AP$3=المنصرف!$E$3:$E$717)*1,('بيان العهد والتسويات'!$C327=المنصرف!$C$3:$C$717)*1,المنصرف!$J$3:$J$717)</f>
        <v>0</v>
      </c>
      <c r="AR327" s="160">
        <f>SUMPRODUCT((AR$3=المنصرف!$E$3:$E$717)*1,('بيان العهد والتسويات'!$C327=المنصرف!$C$3:$C$717)*1,المنصرف!$G$3:$G$717)</f>
        <v>0</v>
      </c>
      <c r="AS327" s="160">
        <f>SUMPRODUCT((AR$3=المنصرف!$E$3:$E$717)*1,('بيان العهد والتسويات'!$C327=المنصرف!$C$3:$C$717)*1,المنصرف!$J$3:$J$717)</f>
        <v>0</v>
      </c>
      <c r="AT327" s="160">
        <f>SUMPRODUCT((AT$3=المنصرف!$E$3:$E$717)*1,('بيان العهد والتسويات'!$C327=المنصرف!$C$3:$C$717)*1,المنصرف!$G$3:$G$717)</f>
        <v>0</v>
      </c>
      <c r="AU327" s="160">
        <f>SUMPRODUCT((AT$3=المنصرف!$E$3:$E$717)*1,('بيان العهد والتسويات'!$C327=المنصرف!$C$3:$C$717)*1,المنصرف!$J$3:$J$717)</f>
        <v>0</v>
      </c>
      <c r="AV327" s="160">
        <f>SUMPRODUCT((AV$3=المنصرف!$E$3:$E$717)*1,('بيان العهد والتسويات'!$C327=المنصرف!$C$3:$C$717)*1,المنصرف!$G$3:$G$717)</f>
        <v>0</v>
      </c>
      <c r="AW327" s="160">
        <f>SUMPRODUCT((AV$3=المنصرف!$E$3:$E$717)*1,('بيان العهد والتسويات'!$C327=المنصرف!$C$3:$C$717)*1,المنصرف!$J$3:$J$717)</f>
        <v>0</v>
      </c>
      <c r="AX327" s="160">
        <f>SUMPRODUCT((AX$3=المنصرف!$E$3:$E$717)*1,('بيان العهد والتسويات'!$C327=المنصرف!$C$3:$C$717)*1,المنصرف!$G$3:$G$717)</f>
        <v>0</v>
      </c>
      <c r="AY327" s="160">
        <f>SUMPRODUCT((AX$3=المنصرف!$E$3:$E$717)*1,('بيان العهد والتسويات'!$C327=المنصرف!$C$3:$C$717)*1,المنصرف!$J$3:$J$717)</f>
        <v>0</v>
      </c>
      <c r="AZ327" s="160">
        <f>SUMPRODUCT((AZ$3=المنصرف!$E$3:$E$717)*1,('بيان العهد والتسويات'!$C327=المنصرف!$C$3:$C$717)*1,المنصرف!$G$3:$G$717)</f>
        <v>0</v>
      </c>
      <c r="BA327" s="160">
        <f>SUMPRODUCT((AZ$3=المنصرف!$E$3:$E$717)*1,('بيان العهد والتسويات'!$C327=المنصرف!$C$3:$C$717)*1,المنصرف!$J$3:$J$717)</f>
        <v>0</v>
      </c>
      <c r="BB327" s="160">
        <f>SUMPRODUCT((BB$3=المنصرف!$E$3:$E$717)*1,('بيان العهد والتسويات'!$C327=المنصرف!$C$3:$C$717)*1,المنصرف!$G$3:$G$717)</f>
        <v>0</v>
      </c>
      <c r="BC327" s="160">
        <f>SUMPRODUCT((BB$3=المنصرف!$E$3:$E$717)*1,('بيان العهد والتسويات'!$C327=المنصرف!$C$3:$C$717)*1,المنصرف!$J$3:$J$717)</f>
        <v>0</v>
      </c>
      <c r="BD327" s="160">
        <f>SUMPRODUCT((BD$3=المنصرف!$E$3:$E$717)*1,('بيان العهد والتسويات'!$C327=المنصرف!$C$3:$C$717)*1,المنصرف!$G$3:$G$717)</f>
        <v>0</v>
      </c>
      <c r="BE327" s="160">
        <f>SUMPRODUCT((BD$3=المنصرف!$E$3:$E$717)*1,('بيان العهد والتسويات'!$C327=المنصرف!$C$3:$C$717)*1,المنصرف!$J$3:$J$717)</f>
        <v>0</v>
      </c>
      <c r="BF327" s="160">
        <f>SUMPRODUCT((BF$3=المنصرف!$E$3:$E$717)*1,('بيان العهد والتسويات'!$C327=المنصرف!$C$3:$C$717)*1,المنصرف!$G$3:$G$717)</f>
        <v>0</v>
      </c>
      <c r="BG327" s="160">
        <f>SUMPRODUCT((BF$3=المنصرف!$E$3:$E$717)*1,('بيان العهد والتسويات'!$C327=المنصرف!$C$3:$C$717)*1,المنصرف!$J$3:$J$717)</f>
        <v>0</v>
      </c>
      <c r="BH327" s="160">
        <f>SUMPRODUCT((BH$3=المنصرف!$E$3:$E$717)*1,('بيان العهد والتسويات'!$C327=المنصرف!$C$3:$C$717)*1,المنصرف!$G$3:$G$717)</f>
        <v>0</v>
      </c>
      <c r="BI327" s="160">
        <f>SUMPRODUCT((BH$3=المنصرف!$E$3:$E$717)*1,('بيان العهد والتسويات'!$C327=المنصرف!$C$3:$C$717)*1,المنصرف!$J$3:$J$717)</f>
        <v>0</v>
      </c>
      <c r="BJ327" s="160">
        <f>SUMPRODUCT((BJ$3=المنصرف!$E$3:$E$717)*1,('بيان العهد والتسويات'!$C327=المنصرف!$C$3:$C$717)*1,المنصرف!$G$3:$G$717)</f>
        <v>0</v>
      </c>
      <c r="BK327" s="160">
        <f>SUMPRODUCT((BJ$3=المنصرف!$E$3:$E$717)*1,('بيان العهد والتسويات'!$C327=المنصرف!$C$3:$C$717)*1,المنصرف!$J$3:$J$717)</f>
        <v>0</v>
      </c>
      <c r="BL327" s="160">
        <f>SUMPRODUCT((BL$3=المنصرف!$E$3:$E$717)*1,('بيان العهد والتسويات'!$C327=المنصرف!$C$3:$C$717)*1,المنصرف!$G$3:$G$717)</f>
        <v>0</v>
      </c>
      <c r="BM327" s="160">
        <f>SUMPRODUCT((BL$3=المنصرف!$E$3:$E$717)*1,('بيان العهد والتسويات'!$C327=المنصرف!$C$3:$C$717)*1,المنصرف!$J$3:$J$717)</f>
        <v>0</v>
      </c>
      <c r="BN327" s="160">
        <f>SUMPRODUCT((BN$3=المنصرف!$E$3:$E$717)*1,('بيان العهد والتسويات'!$C327=المنصرف!$C$3:$C$717)*1,المنصرف!$G$3:$G$717)</f>
        <v>0</v>
      </c>
      <c r="BO327" s="160">
        <f>SUMPRODUCT((BN$3=المنصرف!$E$3:$E$717)*1,('بيان العهد والتسويات'!$C327=المنصرف!$C$3:$C$717)*1,المنصرف!$J$3:$J$717)</f>
        <v>0</v>
      </c>
      <c r="BP327" s="160">
        <f>SUMPRODUCT((BP$3=المنصرف!$E$3:$E$717)*1,('بيان العهد والتسويات'!$C327=المنصرف!$C$3:$C$717)*1,المنصرف!$G$3:$G$717)</f>
        <v>0</v>
      </c>
      <c r="BQ327" s="160">
        <f>SUMPRODUCT((BP$3=المنصرف!$E$3:$E$717)*1,('بيان العهد والتسويات'!$C327=المنصرف!$C$3:$C$717)*1,المنصرف!$J$3:$J$717)</f>
        <v>0</v>
      </c>
      <c r="BR327" s="160">
        <f>SUMPRODUCT((BR$3=المنصرف!$E$3:$E$717)*1,('بيان العهد والتسويات'!$C327=المنصرف!$C$3:$C$717)*1,المنصرف!$G$3:$G$717)</f>
        <v>0</v>
      </c>
      <c r="BS327" s="160">
        <f>SUMPRODUCT((BR$3=المنصرف!$E$3:$E$717)*1,('بيان العهد والتسويات'!$C327=المنصرف!$C$3:$C$717)*1,المنصرف!$J$3:$J$717)</f>
        <v>0</v>
      </c>
      <c r="BT327" s="160">
        <f>SUMPRODUCT((BT$3=المنصرف!$E$3:$E$717)*1,('بيان العهد والتسويات'!$C327=المنصرف!$C$3:$C$717)*1,المنصرف!$G$3:$G$717)</f>
        <v>0</v>
      </c>
      <c r="BU327" s="160">
        <f>SUMPRODUCT((BT$3=المنصرف!$E$3:$E$717)*1,('بيان العهد والتسويات'!$C327=المنصرف!$C$3:$C$717)*1,المنصرف!$J$3:$J$717)</f>
        <v>0</v>
      </c>
      <c r="BV327" s="160">
        <f>SUMPRODUCT((BV$3=المنصرف!$E$3:$E$717)*1,('بيان العهد والتسويات'!$C327=المنصرف!$C$3:$C$717)*1,المنصرف!$G$3:$G$717)</f>
        <v>0</v>
      </c>
      <c r="BW327" s="160">
        <f>SUMPRODUCT((BV$3=المنصرف!$E$3:$E$717)*1,('بيان العهد والتسويات'!$C327=المنصرف!$C$3:$C$717)*1,المنصرف!$J$3:$J$717)</f>
        <v>0</v>
      </c>
      <c r="BX327" s="160">
        <f>SUMPRODUCT((BX$3=المنصرف!$E$3:$E$717)*1,('بيان العهد والتسويات'!$C327=المنصرف!$C$3:$C$717)*1,المنصرف!$G$3:$G$717)</f>
        <v>0</v>
      </c>
      <c r="BY327" s="160">
        <f>SUMPRODUCT((BX$3=المنصرف!$E$3:$E$717)*1,('بيان العهد والتسويات'!$C327=المنصرف!$C$3:$C$717)*1,المنصرف!$J$3:$J$717)</f>
        <v>0</v>
      </c>
      <c r="BZ327" s="160">
        <f>SUMPRODUCT((BZ$3=المنصرف!$E$3:$E$717)*1,('بيان العهد والتسويات'!$C327=المنصرف!$C$3:$C$717)*1,المنصرف!$G$3:$G$717)</f>
        <v>0</v>
      </c>
      <c r="CA327" s="160">
        <f>SUMPRODUCT((BZ$3=المنصرف!$E$3:$E$717)*1,('بيان العهد والتسويات'!$C327=المنصرف!$C$3:$C$717)*1,المنصرف!$J$3:$J$717)</f>
        <v>0</v>
      </c>
      <c r="CB327" s="160">
        <f>SUMPRODUCT((CB$3=المنصرف!$E$3:$E$717)*1,('بيان العهد والتسويات'!$C327=المنصرف!$C$3:$C$717)*1,المنصرف!$G$3:$G$717)</f>
        <v>0</v>
      </c>
      <c r="CC327" s="160">
        <f>SUMPRODUCT((CB$3=المنصرف!$E$3:$E$717)*1,('بيان العهد والتسويات'!$C327=المنصرف!$C$3:$C$717)*1,المنصرف!$J$3:$J$717)</f>
        <v>0</v>
      </c>
      <c r="CD327" s="160">
        <f>SUMPRODUCT((CD$3=المنصرف!$E$3:$E$717)*1,('بيان العهد والتسويات'!$C327=المنصرف!$C$3:$C$717)*1,المنصرف!$G$3:$G$717)</f>
        <v>0</v>
      </c>
      <c r="CE327" s="160">
        <f>SUMPRODUCT((CD$3=المنصرف!$E$3:$E$717)*1,('بيان العهد والتسويات'!$C327=المنصرف!$C$3:$C$717)*1,المنصرف!$J$3:$J$717)</f>
        <v>0</v>
      </c>
      <c r="CF327" s="160">
        <f>SUMPRODUCT((CF$3=المنصرف!$E$3:$E$717)*1,('بيان العهد والتسويات'!$C327=المنصرف!$C$3:$C$717)*1,المنصرف!$G$3:$G$717)</f>
        <v>0</v>
      </c>
      <c r="CG327" s="160">
        <f>SUMPRODUCT((CF$3=المنصرف!$E$3:$E$717)*1,('بيان العهد والتسويات'!$C327=المنصرف!$C$3:$C$717)*1,المنصرف!$J$3:$J$717)</f>
        <v>0</v>
      </c>
      <c r="CH327" s="160">
        <f>SUMPRODUCT((CH$3=المنصرف!$E$3:$E$717)*1,('بيان العهد والتسويات'!$C327=المنصرف!$C$3:$C$717)*1,المنصرف!$G$3:$G$717)</f>
        <v>0</v>
      </c>
      <c r="CI327" s="160">
        <f>SUMPRODUCT((CH$3=المنصرف!$E$3:$E$717)*1,('بيان العهد والتسويات'!$C327=المنصرف!$C$3:$C$717)*1,المنصرف!$J$3:$J$717)</f>
        <v>0</v>
      </c>
      <c r="CJ327" s="160">
        <f>SUMPRODUCT((CJ$3=المنصرف!$E$3:$E$717)*1,('بيان العهد والتسويات'!$C327=المنصرف!$C$3:$C$717)*1,المنصرف!$G$3:$G$717)</f>
        <v>0</v>
      </c>
      <c r="CK327" s="160">
        <f>SUMPRODUCT((CJ$3=المنصرف!$E$3:$E$717)*1,('بيان العهد والتسويات'!$C327=المنصرف!$C$3:$C$717)*1,المنصرف!$J$3:$J$717)</f>
        <v>0</v>
      </c>
      <c r="CL327" s="160">
        <f>SUMPRODUCT((CL$3=المنصرف!$E$3:$E$717)*1,('بيان العهد والتسويات'!$C327=المنصرف!$C$3:$C$717)*1,المنصرف!$G$3:$G$717)</f>
        <v>0</v>
      </c>
      <c r="CM327" s="160">
        <f>SUMPRODUCT((CL$3=المنصرف!$E$3:$E$717)*1,('بيان العهد والتسويات'!$C327=المنصرف!$C$3:$C$717)*1,المنصرف!$J$3:$J$717)</f>
        <v>0</v>
      </c>
      <c r="CN327" s="160">
        <f>SUMPRODUCT((CN$3=المنصرف!$E$3:$E$717)*1,('بيان العهد والتسويات'!$C327=المنصرف!$C$3:$C$717)*1,المنصرف!$G$3:$G$717)</f>
        <v>0</v>
      </c>
      <c r="CO327" s="160">
        <f>SUMPRODUCT((CN$3=المنصرف!$E$3:$E$717)*1,('بيان العهد والتسويات'!$C327=المنصرف!$C$3:$C$717)*1,المنصرف!$J$3:$J$717)</f>
        <v>0</v>
      </c>
      <c r="CP327" s="160">
        <f>SUMPRODUCT((CP$3=المنصرف!$E$3:$E$717)*1,('بيان العهد والتسويات'!$C327=المنصرف!$C$3:$C$717)*1,المنصرف!$G$3:$G$717)</f>
        <v>0</v>
      </c>
      <c r="CQ327" s="160">
        <f>SUMPRODUCT((CP$3=المنصرف!$E$3:$E$717)*1,('بيان العهد والتسويات'!$C327=المنصرف!$C$3:$C$717)*1,المنصرف!$J$3:$J$717)</f>
        <v>0</v>
      </c>
      <c r="CR327" s="160">
        <f>SUMPRODUCT((CR$3=المنصرف!$E$3:$E$717)*1,('بيان العهد والتسويات'!$C327=المنصرف!$C$3:$C$717)*1,المنصرف!$G$3:$G$717)</f>
        <v>0</v>
      </c>
      <c r="CS327" s="160">
        <f>SUMPRODUCT((CR$3=المنصرف!$E$3:$E$717)*1,('بيان العهد والتسويات'!$C327=المنصرف!$C$3:$C$717)*1,المنصرف!$J$3:$J$717)</f>
        <v>0</v>
      </c>
      <c r="CT327" s="160">
        <f>SUMPRODUCT((CT$3=المنصرف!$E$3:$E$717)*1,('بيان العهد والتسويات'!$C327=المنصرف!$C$3:$C$717)*1,المنصرف!$G$3:$G$717)</f>
        <v>0</v>
      </c>
      <c r="CU327" s="160">
        <f>SUMPRODUCT((CT$3=المنصرف!$E$3:$E$717)*1,('بيان العهد والتسويات'!$C327=المنصرف!$C$3:$C$717)*1,المنصرف!$J$3:$J$717)</f>
        <v>0</v>
      </c>
      <c r="CV327" s="160">
        <f>SUMPRODUCT((CV$3=المنصرف!$E$3:$E$717)*1,('بيان العهد والتسويات'!$C327=المنصرف!$C$3:$C$717)*1,المنصرف!$G$3:$G$717)</f>
        <v>0</v>
      </c>
      <c r="CW327" s="160">
        <f>SUMPRODUCT((CV$3=المنصرف!$E$3:$E$717)*1,('بيان العهد والتسويات'!$C327=المنصرف!$C$3:$C$717)*1,المنصرف!$J$3:$J$717)</f>
        <v>0</v>
      </c>
      <c r="CX327" s="160">
        <f>SUMPRODUCT((CX$3=المنصرف!$E$3:$E$717)*1,('بيان العهد والتسويات'!$C327=المنصرف!$C$3:$C$717)*1,المنصرف!$G$3:$G$717)</f>
        <v>0</v>
      </c>
      <c r="CY327" s="160">
        <f>SUMPRODUCT((CX$3=المنصرف!$E$3:$E$717)*1,('بيان العهد والتسويات'!$C327=المنصرف!$C$3:$C$717)*1,المنصرف!$J$3:$J$717)</f>
        <v>0</v>
      </c>
      <c r="CZ327" s="160">
        <f>SUMPRODUCT((CZ$3=المنصرف!$E$3:$E$717)*1,('بيان العهد والتسويات'!$C327=المنصرف!$C$3:$C$717)*1,المنصرف!$G$3:$G$717)</f>
        <v>0</v>
      </c>
      <c r="DA327" s="160">
        <f>SUMPRODUCT((CZ$3=المنصرف!$E$3:$E$717)*1,('بيان العهد والتسويات'!$C327=المنصرف!$C$3:$C$717)*1,المنصرف!$J$3:$J$717)</f>
        <v>0</v>
      </c>
    </row>
    <row r="328" spans="3:105" ht="20.25" x14ac:dyDescent="0.15">
      <c r="C328" s="134">
        <v>46160</v>
      </c>
      <c r="D328" s="121">
        <f>SUMPRODUCT(($D$3=المنصرف!$E$3:$E$717)*1,('بيان العهد والتسويات'!$C328=المنصرف!$C$3:$C$717)*1,المنصرف!$G$3:$G$717)</f>
        <v>0</v>
      </c>
      <c r="E328" s="122">
        <f>SUMPRODUCT(($D$3=المنصرف!$E$3:$E$717)*1,('بيان العهد والتسويات'!$C328=المنصرف!$C$3:$C$717)*1,المنصرف!$J$3:$J$717)</f>
        <v>0</v>
      </c>
      <c r="F328" s="124">
        <f>SUMPRODUCT(($F$3=المنصرف!$E$3:$E$717)*1,('بيان العهد والتسويات'!$C328=المنصرف!$C$3:$C$717)*1,المنصرف!$G$3:$G$717)</f>
        <v>0</v>
      </c>
      <c r="G328" s="123">
        <f>SUMPRODUCT(($F$3=المنصرف!$E$3:$E$717)*1,('بيان العهد والتسويات'!$C328=المنصرف!$C$3:$C$717)*1,المنصرف!$J$3:$J$717)</f>
        <v>0</v>
      </c>
      <c r="H328" s="121">
        <f>SUMPRODUCT(($H$3=المنصرف!$E$3:$E$717)*1,('بيان العهد والتسويات'!$C328=المنصرف!$C$3:$C$717)*1,المنصرف!$G$3:$G$717)</f>
        <v>0</v>
      </c>
      <c r="I328" s="122">
        <f>SUMPRODUCT(($H$3=المنصرف!$E$3:$E$717)*1,('بيان العهد والتسويات'!$C328=المنصرف!$C$3:$C$717)*1,المنصرف!$J$3:$J$717)</f>
        <v>0</v>
      </c>
      <c r="J328" s="124">
        <f>SUMPRODUCT(($J$3=المنصرف!$E$3:$E$717)*1,('بيان العهد والتسويات'!$C328=المنصرف!$C$3:$C$717)*1,المنصرف!$G$3:$G$717)</f>
        <v>0</v>
      </c>
      <c r="K328" s="123">
        <f>SUMPRODUCT(($J$3=المنصرف!$E$3:$E$717)*1,('بيان العهد والتسويات'!$C328=المنصرف!$C$3:$C$717)*1,المنصرف!$J$3:$J$717)</f>
        <v>0</v>
      </c>
      <c r="L328" s="121">
        <f>SUMPRODUCT(($L$3=المنصرف!$E$3:$E$717)*1,('بيان العهد والتسويات'!$C328=المنصرف!$C$3:$C$717)*1,المنصرف!$G$3:$G$717)</f>
        <v>0</v>
      </c>
      <c r="M328" s="122">
        <f>SUMPRODUCT(($L$3=المنصرف!$E$3:$E$717)*1,('بيان العهد والتسويات'!$C328=المنصرف!$C$3:$C$717)*1,المنصرف!$J$3:$J$717)</f>
        <v>0</v>
      </c>
      <c r="N328" s="124">
        <f>SUMPRODUCT(($N$3=المنصرف!$E$3:$E$717)*1,('بيان العهد والتسويات'!$C328=المنصرف!$C$3:$C$717)*1,المنصرف!$G$3:$G$717)</f>
        <v>0</v>
      </c>
      <c r="O328" s="123">
        <f>SUMPRODUCT(($N$3=المنصرف!$E$3:$E$717)*1,('بيان العهد والتسويات'!$C328=المنصرف!$C$3:$C$717)*1,المنصرف!$J$3:$J$717)</f>
        <v>0</v>
      </c>
      <c r="P328" s="121">
        <f>SUMPRODUCT(($P$3=المنصرف!$E$3:$E$717)*1,('بيان العهد والتسويات'!$C328=المنصرف!$C$3:$C$717)*1,المنصرف!$G$3:$G$717)</f>
        <v>0</v>
      </c>
      <c r="Q328" s="122">
        <f>SUMPRODUCT(($P$3=المنصرف!$E$3:$E$717)*1,('بيان العهد والتسويات'!$C328=المنصرف!$C$3:$C$717)*1,المنصرف!$J$3:$J$717)</f>
        <v>0</v>
      </c>
      <c r="R328" s="124">
        <f>SUMPRODUCT(($R$3=المنصرف!$E$3:$E$717)*1,('بيان العهد والتسويات'!$C328=المنصرف!$C$3:$C$717)*1,المنصرف!$G$3:$G$717)</f>
        <v>0</v>
      </c>
      <c r="S328" s="123">
        <f>SUMPRODUCT(($R$3=المنصرف!$E$3:$E$717)*1,('بيان العهد والتسويات'!$C328=المنصرف!$C$3:$C$717)*1,المنصرف!$J$3:$J$717)</f>
        <v>0</v>
      </c>
      <c r="T328" s="121">
        <f>SUMPRODUCT(($T$3=المنصرف!$E$3:$E$717)*1,('بيان العهد والتسويات'!$C328=المنصرف!$C$3:$C$717)*1,المنصرف!$G$3:$G$717)</f>
        <v>0</v>
      </c>
      <c r="U328" s="122">
        <f>SUMPRODUCT(($T$3=المنصرف!$E$3:$E$717)*1,('بيان العهد والتسويات'!$C328=المنصرف!$C$3:$C$717)*1,المنصرف!$J$3:$J$717)</f>
        <v>0</v>
      </c>
      <c r="V328" s="124">
        <f>SUMPRODUCT(($V$3=المنصرف!$E$3:$E$717)*1,('بيان العهد والتسويات'!$C328=المنصرف!$C$3:$C$717)*1,المنصرف!$G$3:$G$717)</f>
        <v>0</v>
      </c>
      <c r="W328" s="123">
        <f>SUMPRODUCT(($V$3=المنصرف!$E$3:$E$717)*1,('بيان العهد والتسويات'!$C328=المنصرف!$C$3:$C$717)*1,المنصرف!$J$3:$J$717)</f>
        <v>0</v>
      </c>
      <c r="X328" s="121">
        <f>SUMPRODUCT(($X$3=المنصرف!$E$3:$E$717)*1,('بيان العهد والتسويات'!$C328=المنصرف!$C$3:$C$717)*1,المنصرف!$G$3:$G$717)</f>
        <v>0</v>
      </c>
      <c r="Y328" s="122">
        <f>SUMPRODUCT(($X$3=المنصرف!$E$3:$E$717)*1,('بيان العهد والتسويات'!$C328=المنصرف!$C$3:$C$717)*1,المنصرف!$J$3:$J$717)</f>
        <v>0</v>
      </c>
      <c r="Z328" s="124">
        <f>SUMPRODUCT(($Z$3=المنصرف!$E$3:$E$717)*1,('بيان العهد والتسويات'!$C328=المنصرف!$C$3:$C$717)*1,المنصرف!$G$3:$G$717)</f>
        <v>0</v>
      </c>
      <c r="AA328" s="123">
        <f>SUMPRODUCT(($Z$3=المنصرف!$E$3:$E$717)*1,('بيان العهد والتسويات'!$C328=المنصرف!$C$3:$C$717)*1,المنصرف!$J$3:$J$717)</f>
        <v>0</v>
      </c>
      <c r="AB328" s="121">
        <f>SUMPRODUCT(($AB$3=المنصرف!$E$3:$E$717)*1,('بيان العهد والتسويات'!$C328=المنصرف!$C$3:$C$717)*1,المنصرف!$G$3:$G$717)</f>
        <v>0</v>
      </c>
      <c r="AC328" s="122">
        <f>SUMPRODUCT(($AB$3=المنصرف!$E$3:$E$717)*1,('بيان العهد والتسويات'!$C328=المنصرف!$C$3:$C$717)*1,المنصرف!$J$3:$J$717)</f>
        <v>0</v>
      </c>
      <c r="AD328" s="124">
        <f>SUMPRODUCT(($AD$3=المنصرف!$E$3:$E$717)*1,('بيان العهد والتسويات'!$C328=المنصرف!$C$3:$C$717)*1,المنصرف!$G$3:$G$717)</f>
        <v>0</v>
      </c>
      <c r="AE328" s="123">
        <f>SUMPRODUCT(($AD$3=المنصرف!$E$3:$E$717)*1,('بيان العهد والتسويات'!$C328=المنصرف!$C$3:$C$717)*1,المنصرف!$J$3:$J$717)</f>
        <v>0</v>
      </c>
      <c r="AF328" s="121">
        <f>SUMPRODUCT(($AF$3=المنصرف!$E$3:$E$717)*1,('بيان العهد والتسويات'!$C328=المنصرف!$C$3:$C$717)*1,المنصرف!$G$3:$G$717)</f>
        <v>0</v>
      </c>
      <c r="AG328" s="122">
        <f>SUMPRODUCT(($AF$3=المنصرف!$E$3:$E$717)*1,('بيان العهد والتسويات'!$C328=المنصرف!$C$3:$C$717)*1,المنصرف!$J$3:$J$717)</f>
        <v>0</v>
      </c>
      <c r="AH328" s="124">
        <f>SUMPRODUCT(($AH$3=المنصرف!$E$3:$E$717)*1,('بيان العهد والتسويات'!$C328=المنصرف!$C$3:$C$717)*1,المنصرف!$G$3:$G$717)</f>
        <v>0</v>
      </c>
      <c r="AI328" s="123">
        <f>SUMPRODUCT(($AH$3=المنصرف!$E$3:$E$717)*1,('بيان العهد والتسويات'!$C328=المنصرف!$C$3:$C$717)*1,المنصرف!$J$3:$J$717)</f>
        <v>0</v>
      </c>
      <c r="AJ328" s="145">
        <f>SUMPRODUCT((AJ$3=المنصرف!$E$3:$E$717)*1,('بيان العهد والتسويات'!$C328=المنصرف!$C$3:$C$717)*1,المنصرف!$G$3:$G$717)</f>
        <v>0</v>
      </c>
      <c r="AK328" s="145">
        <f>SUMPRODUCT((AJ$3=المنصرف!$E$3:$E$717)*1,('بيان العهد والتسويات'!$C328=المنصرف!$C$3:$C$717)*1,المنصرف!$J$3:$J$717)</f>
        <v>0</v>
      </c>
      <c r="AL328" s="161">
        <f>SUMPRODUCT((AL$3=المنصرف!$E$3:$E$717)*1,('بيان العهد والتسويات'!$C328=المنصرف!$C$3:$C$717)*1,المنصرف!$G$3:$G$717)</f>
        <v>0</v>
      </c>
      <c r="AM328" s="161">
        <f>SUMPRODUCT((AL$3=المنصرف!$E$3:$E$717)*1,('بيان العهد والتسويات'!$C328=المنصرف!$C$3:$C$717)*1,المنصرف!$J$3:$J$717)</f>
        <v>0</v>
      </c>
      <c r="AN328" s="160">
        <f>SUMPRODUCT((AN$3=المنصرف!$E$3:$E$717)*1,('بيان العهد والتسويات'!$C328=المنصرف!$C$3:$C$717)*1,المنصرف!$G$3:$G$717)</f>
        <v>0</v>
      </c>
      <c r="AO328" s="160">
        <f>SUMPRODUCT((AN$3=المنصرف!$E$3:$E$717)*1,('بيان العهد والتسويات'!$C328=المنصرف!$C$3:$C$717)*1,المنصرف!$J$3:$J$717)</f>
        <v>0</v>
      </c>
      <c r="AP328" s="160">
        <f>SUMPRODUCT((AP$3=المنصرف!$E$3:$E$717)*1,('بيان العهد والتسويات'!$C328=المنصرف!$C$3:$C$717)*1,المنصرف!$G$3:$G$717)</f>
        <v>0</v>
      </c>
      <c r="AQ328" s="160">
        <f>SUMPRODUCT((AP$3=المنصرف!$E$3:$E$717)*1,('بيان العهد والتسويات'!$C328=المنصرف!$C$3:$C$717)*1,المنصرف!$J$3:$J$717)</f>
        <v>0</v>
      </c>
      <c r="AR328" s="160">
        <f>SUMPRODUCT((AR$3=المنصرف!$E$3:$E$717)*1,('بيان العهد والتسويات'!$C328=المنصرف!$C$3:$C$717)*1,المنصرف!$G$3:$G$717)</f>
        <v>0</v>
      </c>
      <c r="AS328" s="160">
        <f>SUMPRODUCT((AR$3=المنصرف!$E$3:$E$717)*1,('بيان العهد والتسويات'!$C328=المنصرف!$C$3:$C$717)*1,المنصرف!$J$3:$J$717)</f>
        <v>0</v>
      </c>
      <c r="AT328" s="160">
        <f>SUMPRODUCT((AT$3=المنصرف!$E$3:$E$717)*1,('بيان العهد والتسويات'!$C328=المنصرف!$C$3:$C$717)*1,المنصرف!$G$3:$G$717)</f>
        <v>0</v>
      </c>
      <c r="AU328" s="160">
        <f>SUMPRODUCT((AT$3=المنصرف!$E$3:$E$717)*1,('بيان العهد والتسويات'!$C328=المنصرف!$C$3:$C$717)*1,المنصرف!$J$3:$J$717)</f>
        <v>0</v>
      </c>
      <c r="AV328" s="160">
        <f>SUMPRODUCT((AV$3=المنصرف!$E$3:$E$717)*1,('بيان العهد والتسويات'!$C328=المنصرف!$C$3:$C$717)*1,المنصرف!$G$3:$G$717)</f>
        <v>0</v>
      </c>
      <c r="AW328" s="160">
        <f>SUMPRODUCT((AV$3=المنصرف!$E$3:$E$717)*1,('بيان العهد والتسويات'!$C328=المنصرف!$C$3:$C$717)*1,المنصرف!$J$3:$J$717)</f>
        <v>0</v>
      </c>
      <c r="AX328" s="160">
        <f>SUMPRODUCT((AX$3=المنصرف!$E$3:$E$717)*1,('بيان العهد والتسويات'!$C328=المنصرف!$C$3:$C$717)*1,المنصرف!$G$3:$G$717)</f>
        <v>0</v>
      </c>
      <c r="AY328" s="160">
        <f>SUMPRODUCT((AX$3=المنصرف!$E$3:$E$717)*1,('بيان العهد والتسويات'!$C328=المنصرف!$C$3:$C$717)*1,المنصرف!$J$3:$J$717)</f>
        <v>0</v>
      </c>
      <c r="AZ328" s="160">
        <f>SUMPRODUCT((AZ$3=المنصرف!$E$3:$E$717)*1,('بيان العهد والتسويات'!$C328=المنصرف!$C$3:$C$717)*1,المنصرف!$G$3:$G$717)</f>
        <v>0</v>
      </c>
      <c r="BA328" s="160">
        <f>SUMPRODUCT((AZ$3=المنصرف!$E$3:$E$717)*1,('بيان العهد والتسويات'!$C328=المنصرف!$C$3:$C$717)*1,المنصرف!$J$3:$J$717)</f>
        <v>0</v>
      </c>
      <c r="BB328" s="160">
        <f>SUMPRODUCT((BB$3=المنصرف!$E$3:$E$717)*1,('بيان العهد والتسويات'!$C328=المنصرف!$C$3:$C$717)*1,المنصرف!$G$3:$G$717)</f>
        <v>0</v>
      </c>
      <c r="BC328" s="160">
        <f>SUMPRODUCT((BB$3=المنصرف!$E$3:$E$717)*1,('بيان العهد والتسويات'!$C328=المنصرف!$C$3:$C$717)*1,المنصرف!$J$3:$J$717)</f>
        <v>0</v>
      </c>
      <c r="BD328" s="160">
        <f>SUMPRODUCT((BD$3=المنصرف!$E$3:$E$717)*1,('بيان العهد والتسويات'!$C328=المنصرف!$C$3:$C$717)*1,المنصرف!$G$3:$G$717)</f>
        <v>0</v>
      </c>
      <c r="BE328" s="160">
        <f>SUMPRODUCT((BD$3=المنصرف!$E$3:$E$717)*1,('بيان العهد والتسويات'!$C328=المنصرف!$C$3:$C$717)*1,المنصرف!$J$3:$J$717)</f>
        <v>0</v>
      </c>
      <c r="BF328" s="160">
        <f>SUMPRODUCT((BF$3=المنصرف!$E$3:$E$717)*1,('بيان العهد والتسويات'!$C328=المنصرف!$C$3:$C$717)*1,المنصرف!$G$3:$G$717)</f>
        <v>0</v>
      </c>
      <c r="BG328" s="160">
        <f>SUMPRODUCT((BF$3=المنصرف!$E$3:$E$717)*1,('بيان العهد والتسويات'!$C328=المنصرف!$C$3:$C$717)*1,المنصرف!$J$3:$J$717)</f>
        <v>0</v>
      </c>
      <c r="BH328" s="160">
        <f>SUMPRODUCT((BH$3=المنصرف!$E$3:$E$717)*1,('بيان العهد والتسويات'!$C328=المنصرف!$C$3:$C$717)*1,المنصرف!$G$3:$G$717)</f>
        <v>0</v>
      </c>
      <c r="BI328" s="160">
        <f>SUMPRODUCT((BH$3=المنصرف!$E$3:$E$717)*1,('بيان العهد والتسويات'!$C328=المنصرف!$C$3:$C$717)*1,المنصرف!$J$3:$J$717)</f>
        <v>0</v>
      </c>
      <c r="BJ328" s="160">
        <f>SUMPRODUCT((BJ$3=المنصرف!$E$3:$E$717)*1,('بيان العهد والتسويات'!$C328=المنصرف!$C$3:$C$717)*1,المنصرف!$G$3:$G$717)</f>
        <v>0</v>
      </c>
      <c r="BK328" s="160">
        <f>SUMPRODUCT((BJ$3=المنصرف!$E$3:$E$717)*1,('بيان العهد والتسويات'!$C328=المنصرف!$C$3:$C$717)*1,المنصرف!$J$3:$J$717)</f>
        <v>0</v>
      </c>
      <c r="BL328" s="160">
        <f>SUMPRODUCT((BL$3=المنصرف!$E$3:$E$717)*1,('بيان العهد والتسويات'!$C328=المنصرف!$C$3:$C$717)*1,المنصرف!$G$3:$G$717)</f>
        <v>0</v>
      </c>
      <c r="BM328" s="160">
        <f>SUMPRODUCT((BL$3=المنصرف!$E$3:$E$717)*1,('بيان العهد والتسويات'!$C328=المنصرف!$C$3:$C$717)*1,المنصرف!$J$3:$J$717)</f>
        <v>0</v>
      </c>
      <c r="BN328" s="160">
        <f>SUMPRODUCT((BN$3=المنصرف!$E$3:$E$717)*1,('بيان العهد والتسويات'!$C328=المنصرف!$C$3:$C$717)*1,المنصرف!$G$3:$G$717)</f>
        <v>0</v>
      </c>
      <c r="BO328" s="160">
        <f>SUMPRODUCT((BN$3=المنصرف!$E$3:$E$717)*1,('بيان العهد والتسويات'!$C328=المنصرف!$C$3:$C$717)*1,المنصرف!$J$3:$J$717)</f>
        <v>0</v>
      </c>
      <c r="BP328" s="160">
        <f>SUMPRODUCT((BP$3=المنصرف!$E$3:$E$717)*1,('بيان العهد والتسويات'!$C328=المنصرف!$C$3:$C$717)*1,المنصرف!$G$3:$G$717)</f>
        <v>0</v>
      </c>
      <c r="BQ328" s="160">
        <f>SUMPRODUCT((BP$3=المنصرف!$E$3:$E$717)*1,('بيان العهد والتسويات'!$C328=المنصرف!$C$3:$C$717)*1,المنصرف!$J$3:$J$717)</f>
        <v>0</v>
      </c>
      <c r="BR328" s="160">
        <f>SUMPRODUCT((BR$3=المنصرف!$E$3:$E$717)*1,('بيان العهد والتسويات'!$C328=المنصرف!$C$3:$C$717)*1,المنصرف!$G$3:$G$717)</f>
        <v>0</v>
      </c>
      <c r="BS328" s="160">
        <f>SUMPRODUCT((BR$3=المنصرف!$E$3:$E$717)*1,('بيان العهد والتسويات'!$C328=المنصرف!$C$3:$C$717)*1,المنصرف!$J$3:$J$717)</f>
        <v>0</v>
      </c>
      <c r="BT328" s="160">
        <f>SUMPRODUCT((BT$3=المنصرف!$E$3:$E$717)*1,('بيان العهد والتسويات'!$C328=المنصرف!$C$3:$C$717)*1,المنصرف!$G$3:$G$717)</f>
        <v>0</v>
      </c>
      <c r="BU328" s="160">
        <f>SUMPRODUCT((BT$3=المنصرف!$E$3:$E$717)*1,('بيان العهد والتسويات'!$C328=المنصرف!$C$3:$C$717)*1,المنصرف!$J$3:$J$717)</f>
        <v>0</v>
      </c>
      <c r="BV328" s="160">
        <f>SUMPRODUCT((BV$3=المنصرف!$E$3:$E$717)*1,('بيان العهد والتسويات'!$C328=المنصرف!$C$3:$C$717)*1,المنصرف!$G$3:$G$717)</f>
        <v>0</v>
      </c>
      <c r="BW328" s="160">
        <f>SUMPRODUCT((BV$3=المنصرف!$E$3:$E$717)*1,('بيان العهد والتسويات'!$C328=المنصرف!$C$3:$C$717)*1,المنصرف!$J$3:$J$717)</f>
        <v>0</v>
      </c>
      <c r="BX328" s="160">
        <f>SUMPRODUCT((BX$3=المنصرف!$E$3:$E$717)*1,('بيان العهد والتسويات'!$C328=المنصرف!$C$3:$C$717)*1,المنصرف!$G$3:$G$717)</f>
        <v>0</v>
      </c>
      <c r="BY328" s="160">
        <f>SUMPRODUCT((BX$3=المنصرف!$E$3:$E$717)*1,('بيان العهد والتسويات'!$C328=المنصرف!$C$3:$C$717)*1,المنصرف!$J$3:$J$717)</f>
        <v>0</v>
      </c>
      <c r="BZ328" s="160">
        <f>SUMPRODUCT((BZ$3=المنصرف!$E$3:$E$717)*1,('بيان العهد والتسويات'!$C328=المنصرف!$C$3:$C$717)*1,المنصرف!$G$3:$G$717)</f>
        <v>0</v>
      </c>
      <c r="CA328" s="160">
        <f>SUMPRODUCT((BZ$3=المنصرف!$E$3:$E$717)*1,('بيان العهد والتسويات'!$C328=المنصرف!$C$3:$C$717)*1,المنصرف!$J$3:$J$717)</f>
        <v>0</v>
      </c>
      <c r="CB328" s="160">
        <f>SUMPRODUCT((CB$3=المنصرف!$E$3:$E$717)*1,('بيان العهد والتسويات'!$C328=المنصرف!$C$3:$C$717)*1,المنصرف!$G$3:$G$717)</f>
        <v>0</v>
      </c>
      <c r="CC328" s="160">
        <f>SUMPRODUCT((CB$3=المنصرف!$E$3:$E$717)*1,('بيان العهد والتسويات'!$C328=المنصرف!$C$3:$C$717)*1,المنصرف!$J$3:$J$717)</f>
        <v>0</v>
      </c>
      <c r="CD328" s="160">
        <f>SUMPRODUCT((CD$3=المنصرف!$E$3:$E$717)*1,('بيان العهد والتسويات'!$C328=المنصرف!$C$3:$C$717)*1,المنصرف!$G$3:$G$717)</f>
        <v>0</v>
      </c>
      <c r="CE328" s="160">
        <f>SUMPRODUCT((CD$3=المنصرف!$E$3:$E$717)*1,('بيان العهد والتسويات'!$C328=المنصرف!$C$3:$C$717)*1,المنصرف!$J$3:$J$717)</f>
        <v>0</v>
      </c>
      <c r="CF328" s="160">
        <f>SUMPRODUCT((CF$3=المنصرف!$E$3:$E$717)*1,('بيان العهد والتسويات'!$C328=المنصرف!$C$3:$C$717)*1,المنصرف!$G$3:$G$717)</f>
        <v>0</v>
      </c>
      <c r="CG328" s="160">
        <f>SUMPRODUCT((CF$3=المنصرف!$E$3:$E$717)*1,('بيان العهد والتسويات'!$C328=المنصرف!$C$3:$C$717)*1,المنصرف!$J$3:$J$717)</f>
        <v>0</v>
      </c>
      <c r="CH328" s="160">
        <f>SUMPRODUCT((CH$3=المنصرف!$E$3:$E$717)*1,('بيان العهد والتسويات'!$C328=المنصرف!$C$3:$C$717)*1,المنصرف!$G$3:$G$717)</f>
        <v>0</v>
      </c>
      <c r="CI328" s="160">
        <f>SUMPRODUCT((CH$3=المنصرف!$E$3:$E$717)*1,('بيان العهد والتسويات'!$C328=المنصرف!$C$3:$C$717)*1,المنصرف!$J$3:$J$717)</f>
        <v>0</v>
      </c>
      <c r="CJ328" s="160">
        <f>SUMPRODUCT((CJ$3=المنصرف!$E$3:$E$717)*1,('بيان العهد والتسويات'!$C328=المنصرف!$C$3:$C$717)*1,المنصرف!$G$3:$G$717)</f>
        <v>0</v>
      </c>
      <c r="CK328" s="160">
        <f>SUMPRODUCT((CJ$3=المنصرف!$E$3:$E$717)*1,('بيان العهد والتسويات'!$C328=المنصرف!$C$3:$C$717)*1,المنصرف!$J$3:$J$717)</f>
        <v>0</v>
      </c>
      <c r="CL328" s="160">
        <f>SUMPRODUCT((CL$3=المنصرف!$E$3:$E$717)*1,('بيان العهد والتسويات'!$C328=المنصرف!$C$3:$C$717)*1,المنصرف!$G$3:$G$717)</f>
        <v>0</v>
      </c>
      <c r="CM328" s="160">
        <f>SUMPRODUCT((CL$3=المنصرف!$E$3:$E$717)*1,('بيان العهد والتسويات'!$C328=المنصرف!$C$3:$C$717)*1,المنصرف!$J$3:$J$717)</f>
        <v>0</v>
      </c>
      <c r="CN328" s="160">
        <f>SUMPRODUCT((CN$3=المنصرف!$E$3:$E$717)*1,('بيان العهد والتسويات'!$C328=المنصرف!$C$3:$C$717)*1,المنصرف!$G$3:$G$717)</f>
        <v>0</v>
      </c>
      <c r="CO328" s="160">
        <f>SUMPRODUCT((CN$3=المنصرف!$E$3:$E$717)*1,('بيان العهد والتسويات'!$C328=المنصرف!$C$3:$C$717)*1,المنصرف!$J$3:$J$717)</f>
        <v>0</v>
      </c>
      <c r="CP328" s="160">
        <f>SUMPRODUCT((CP$3=المنصرف!$E$3:$E$717)*1,('بيان العهد والتسويات'!$C328=المنصرف!$C$3:$C$717)*1,المنصرف!$G$3:$G$717)</f>
        <v>0</v>
      </c>
      <c r="CQ328" s="160">
        <f>SUMPRODUCT((CP$3=المنصرف!$E$3:$E$717)*1,('بيان العهد والتسويات'!$C328=المنصرف!$C$3:$C$717)*1,المنصرف!$J$3:$J$717)</f>
        <v>0</v>
      </c>
      <c r="CR328" s="160">
        <f>SUMPRODUCT((CR$3=المنصرف!$E$3:$E$717)*1,('بيان العهد والتسويات'!$C328=المنصرف!$C$3:$C$717)*1,المنصرف!$G$3:$G$717)</f>
        <v>0</v>
      </c>
      <c r="CS328" s="160">
        <f>SUMPRODUCT((CR$3=المنصرف!$E$3:$E$717)*1,('بيان العهد والتسويات'!$C328=المنصرف!$C$3:$C$717)*1,المنصرف!$J$3:$J$717)</f>
        <v>0</v>
      </c>
      <c r="CT328" s="160">
        <f>SUMPRODUCT((CT$3=المنصرف!$E$3:$E$717)*1,('بيان العهد والتسويات'!$C328=المنصرف!$C$3:$C$717)*1,المنصرف!$G$3:$G$717)</f>
        <v>0</v>
      </c>
      <c r="CU328" s="160">
        <f>SUMPRODUCT((CT$3=المنصرف!$E$3:$E$717)*1,('بيان العهد والتسويات'!$C328=المنصرف!$C$3:$C$717)*1,المنصرف!$J$3:$J$717)</f>
        <v>0</v>
      </c>
      <c r="CV328" s="160">
        <f>SUMPRODUCT((CV$3=المنصرف!$E$3:$E$717)*1,('بيان العهد والتسويات'!$C328=المنصرف!$C$3:$C$717)*1,المنصرف!$G$3:$G$717)</f>
        <v>0</v>
      </c>
      <c r="CW328" s="160">
        <f>SUMPRODUCT((CV$3=المنصرف!$E$3:$E$717)*1,('بيان العهد والتسويات'!$C328=المنصرف!$C$3:$C$717)*1,المنصرف!$J$3:$J$717)</f>
        <v>0</v>
      </c>
      <c r="CX328" s="160">
        <f>SUMPRODUCT((CX$3=المنصرف!$E$3:$E$717)*1,('بيان العهد والتسويات'!$C328=المنصرف!$C$3:$C$717)*1,المنصرف!$G$3:$G$717)</f>
        <v>0</v>
      </c>
      <c r="CY328" s="160">
        <f>SUMPRODUCT((CX$3=المنصرف!$E$3:$E$717)*1,('بيان العهد والتسويات'!$C328=المنصرف!$C$3:$C$717)*1,المنصرف!$J$3:$J$717)</f>
        <v>0</v>
      </c>
      <c r="CZ328" s="160">
        <f>SUMPRODUCT((CZ$3=المنصرف!$E$3:$E$717)*1,('بيان العهد والتسويات'!$C328=المنصرف!$C$3:$C$717)*1,المنصرف!$G$3:$G$717)</f>
        <v>0</v>
      </c>
      <c r="DA328" s="160">
        <f>SUMPRODUCT((CZ$3=المنصرف!$E$3:$E$717)*1,('بيان العهد والتسويات'!$C328=المنصرف!$C$3:$C$717)*1,المنصرف!$J$3:$J$717)</f>
        <v>0</v>
      </c>
    </row>
    <row r="329" spans="3:105" ht="20.25" x14ac:dyDescent="0.15">
      <c r="C329" s="134">
        <v>46161</v>
      </c>
      <c r="D329" s="121">
        <f>SUMPRODUCT(($D$3=المنصرف!$E$3:$E$717)*1,('بيان العهد والتسويات'!$C329=المنصرف!$C$3:$C$717)*1,المنصرف!$G$3:$G$717)</f>
        <v>0</v>
      </c>
      <c r="E329" s="122">
        <f>SUMPRODUCT(($D$3=المنصرف!$E$3:$E$717)*1,('بيان العهد والتسويات'!$C329=المنصرف!$C$3:$C$717)*1,المنصرف!$J$3:$J$717)</f>
        <v>0</v>
      </c>
      <c r="F329" s="124">
        <f>SUMPRODUCT(($F$3=المنصرف!$E$3:$E$717)*1,('بيان العهد والتسويات'!$C329=المنصرف!$C$3:$C$717)*1,المنصرف!$G$3:$G$717)</f>
        <v>0</v>
      </c>
      <c r="G329" s="123">
        <f>SUMPRODUCT(($F$3=المنصرف!$E$3:$E$717)*1,('بيان العهد والتسويات'!$C329=المنصرف!$C$3:$C$717)*1,المنصرف!$J$3:$J$717)</f>
        <v>0</v>
      </c>
      <c r="H329" s="121">
        <f>SUMPRODUCT(($H$3=المنصرف!$E$3:$E$717)*1,('بيان العهد والتسويات'!$C329=المنصرف!$C$3:$C$717)*1,المنصرف!$G$3:$G$717)</f>
        <v>0</v>
      </c>
      <c r="I329" s="122">
        <f>SUMPRODUCT(($H$3=المنصرف!$E$3:$E$717)*1,('بيان العهد والتسويات'!$C329=المنصرف!$C$3:$C$717)*1,المنصرف!$J$3:$J$717)</f>
        <v>0</v>
      </c>
      <c r="J329" s="124">
        <f>SUMPRODUCT(($J$3=المنصرف!$E$3:$E$717)*1,('بيان العهد والتسويات'!$C329=المنصرف!$C$3:$C$717)*1,المنصرف!$G$3:$G$717)</f>
        <v>0</v>
      </c>
      <c r="K329" s="123">
        <f>SUMPRODUCT(($J$3=المنصرف!$E$3:$E$717)*1,('بيان العهد والتسويات'!$C329=المنصرف!$C$3:$C$717)*1,المنصرف!$J$3:$J$717)</f>
        <v>0</v>
      </c>
      <c r="L329" s="121">
        <f>SUMPRODUCT(($L$3=المنصرف!$E$3:$E$717)*1,('بيان العهد والتسويات'!$C329=المنصرف!$C$3:$C$717)*1,المنصرف!$G$3:$G$717)</f>
        <v>0</v>
      </c>
      <c r="M329" s="122">
        <f>SUMPRODUCT(($L$3=المنصرف!$E$3:$E$717)*1,('بيان العهد والتسويات'!$C329=المنصرف!$C$3:$C$717)*1,المنصرف!$J$3:$J$717)</f>
        <v>0</v>
      </c>
      <c r="N329" s="124">
        <f>SUMPRODUCT(($N$3=المنصرف!$E$3:$E$717)*1,('بيان العهد والتسويات'!$C329=المنصرف!$C$3:$C$717)*1,المنصرف!$G$3:$G$717)</f>
        <v>0</v>
      </c>
      <c r="O329" s="123">
        <f>SUMPRODUCT(($N$3=المنصرف!$E$3:$E$717)*1,('بيان العهد والتسويات'!$C329=المنصرف!$C$3:$C$717)*1,المنصرف!$J$3:$J$717)</f>
        <v>0</v>
      </c>
      <c r="P329" s="121">
        <f>SUMPRODUCT(($P$3=المنصرف!$E$3:$E$717)*1,('بيان العهد والتسويات'!$C329=المنصرف!$C$3:$C$717)*1,المنصرف!$G$3:$G$717)</f>
        <v>0</v>
      </c>
      <c r="Q329" s="122">
        <f>SUMPRODUCT(($P$3=المنصرف!$E$3:$E$717)*1,('بيان العهد والتسويات'!$C329=المنصرف!$C$3:$C$717)*1,المنصرف!$J$3:$J$717)</f>
        <v>0</v>
      </c>
      <c r="R329" s="124">
        <f>SUMPRODUCT(($R$3=المنصرف!$E$3:$E$717)*1,('بيان العهد والتسويات'!$C329=المنصرف!$C$3:$C$717)*1,المنصرف!$G$3:$G$717)</f>
        <v>0</v>
      </c>
      <c r="S329" s="123">
        <f>SUMPRODUCT(($R$3=المنصرف!$E$3:$E$717)*1,('بيان العهد والتسويات'!$C329=المنصرف!$C$3:$C$717)*1,المنصرف!$J$3:$J$717)</f>
        <v>0</v>
      </c>
      <c r="T329" s="121">
        <f>SUMPRODUCT(($T$3=المنصرف!$E$3:$E$717)*1,('بيان العهد والتسويات'!$C329=المنصرف!$C$3:$C$717)*1,المنصرف!$G$3:$G$717)</f>
        <v>0</v>
      </c>
      <c r="U329" s="122">
        <f>SUMPRODUCT(($T$3=المنصرف!$E$3:$E$717)*1,('بيان العهد والتسويات'!$C329=المنصرف!$C$3:$C$717)*1,المنصرف!$J$3:$J$717)</f>
        <v>0</v>
      </c>
      <c r="V329" s="124">
        <f>SUMPRODUCT(($V$3=المنصرف!$E$3:$E$717)*1,('بيان العهد والتسويات'!$C329=المنصرف!$C$3:$C$717)*1,المنصرف!$G$3:$G$717)</f>
        <v>0</v>
      </c>
      <c r="W329" s="123">
        <f>SUMPRODUCT(($V$3=المنصرف!$E$3:$E$717)*1,('بيان العهد والتسويات'!$C329=المنصرف!$C$3:$C$717)*1,المنصرف!$J$3:$J$717)</f>
        <v>0</v>
      </c>
      <c r="X329" s="121">
        <f>SUMPRODUCT(($X$3=المنصرف!$E$3:$E$717)*1,('بيان العهد والتسويات'!$C329=المنصرف!$C$3:$C$717)*1,المنصرف!$G$3:$G$717)</f>
        <v>0</v>
      </c>
      <c r="Y329" s="122">
        <f>SUMPRODUCT(($X$3=المنصرف!$E$3:$E$717)*1,('بيان العهد والتسويات'!$C329=المنصرف!$C$3:$C$717)*1,المنصرف!$J$3:$J$717)</f>
        <v>0</v>
      </c>
      <c r="Z329" s="124">
        <f>SUMPRODUCT(($Z$3=المنصرف!$E$3:$E$717)*1,('بيان العهد والتسويات'!$C329=المنصرف!$C$3:$C$717)*1,المنصرف!$G$3:$G$717)</f>
        <v>0</v>
      </c>
      <c r="AA329" s="123">
        <f>SUMPRODUCT(($Z$3=المنصرف!$E$3:$E$717)*1,('بيان العهد والتسويات'!$C329=المنصرف!$C$3:$C$717)*1,المنصرف!$J$3:$J$717)</f>
        <v>0</v>
      </c>
      <c r="AB329" s="121">
        <f>SUMPRODUCT(($AB$3=المنصرف!$E$3:$E$717)*1,('بيان العهد والتسويات'!$C329=المنصرف!$C$3:$C$717)*1,المنصرف!$G$3:$G$717)</f>
        <v>0</v>
      </c>
      <c r="AC329" s="122">
        <f>SUMPRODUCT(($AB$3=المنصرف!$E$3:$E$717)*1,('بيان العهد والتسويات'!$C329=المنصرف!$C$3:$C$717)*1,المنصرف!$J$3:$J$717)</f>
        <v>0</v>
      </c>
      <c r="AD329" s="124">
        <f>SUMPRODUCT(($AD$3=المنصرف!$E$3:$E$717)*1,('بيان العهد والتسويات'!$C329=المنصرف!$C$3:$C$717)*1,المنصرف!$G$3:$G$717)</f>
        <v>0</v>
      </c>
      <c r="AE329" s="123">
        <f>SUMPRODUCT(($AD$3=المنصرف!$E$3:$E$717)*1,('بيان العهد والتسويات'!$C329=المنصرف!$C$3:$C$717)*1,المنصرف!$J$3:$J$717)</f>
        <v>0</v>
      </c>
      <c r="AF329" s="121">
        <f>SUMPRODUCT(($AF$3=المنصرف!$E$3:$E$717)*1,('بيان العهد والتسويات'!$C329=المنصرف!$C$3:$C$717)*1,المنصرف!$G$3:$G$717)</f>
        <v>0</v>
      </c>
      <c r="AG329" s="122">
        <f>SUMPRODUCT(($AF$3=المنصرف!$E$3:$E$717)*1,('بيان العهد والتسويات'!$C329=المنصرف!$C$3:$C$717)*1,المنصرف!$J$3:$J$717)</f>
        <v>0</v>
      </c>
      <c r="AH329" s="124">
        <f>SUMPRODUCT(($AH$3=المنصرف!$E$3:$E$717)*1,('بيان العهد والتسويات'!$C329=المنصرف!$C$3:$C$717)*1,المنصرف!$G$3:$G$717)</f>
        <v>0</v>
      </c>
      <c r="AI329" s="123">
        <f>SUMPRODUCT(($AH$3=المنصرف!$E$3:$E$717)*1,('بيان العهد والتسويات'!$C329=المنصرف!$C$3:$C$717)*1,المنصرف!$J$3:$J$717)</f>
        <v>0</v>
      </c>
      <c r="AJ329" s="145">
        <f>SUMPRODUCT((AJ$3=المنصرف!$E$3:$E$717)*1,('بيان العهد والتسويات'!$C329=المنصرف!$C$3:$C$717)*1,المنصرف!$G$3:$G$717)</f>
        <v>0</v>
      </c>
      <c r="AK329" s="145">
        <f>SUMPRODUCT((AJ$3=المنصرف!$E$3:$E$717)*1,('بيان العهد والتسويات'!$C329=المنصرف!$C$3:$C$717)*1,المنصرف!$J$3:$J$717)</f>
        <v>0</v>
      </c>
      <c r="AL329" s="161">
        <f>SUMPRODUCT((AL$3=المنصرف!$E$3:$E$717)*1,('بيان العهد والتسويات'!$C329=المنصرف!$C$3:$C$717)*1,المنصرف!$G$3:$G$717)</f>
        <v>0</v>
      </c>
      <c r="AM329" s="161">
        <f>SUMPRODUCT((AL$3=المنصرف!$E$3:$E$717)*1,('بيان العهد والتسويات'!$C329=المنصرف!$C$3:$C$717)*1,المنصرف!$J$3:$J$717)</f>
        <v>0</v>
      </c>
      <c r="AN329" s="160">
        <f>SUMPRODUCT((AN$3=المنصرف!$E$3:$E$717)*1,('بيان العهد والتسويات'!$C329=المنصرف!$C$3:$C$717)*1,المنصرف!$G$3:$G$717)</f>
        <v>0</v>
      </c>
      <c r="AO329" s="160">
        <f>SUMPRODUCT((AN$3=المنصرف!$E$3:$E$717)*1,('بيان العهد والتسويات'!$C329=المنصرف!$C$3:$C$717)*1,المنصرف!$J$3:$J$717)</f>
        <v>0</v>
      </c>
      <c r="AP329" s="160">
        <f>SUMPRODUCT((AP$3=المنصرف!$E$3:$E$717)*1,('بيان العهد والتسويات'!$C329=المنصرف!$C$3:$C$717)*1,المنصرف!$G$3:$G$717)</f>
        <v>0</v>
      </c>
      <c r="AQ329" s="160">
        <f>SUMPRODUCT((AP$3=المنصرف!$E$3:$E$717)*1,('بيان العهد والتسويات'!$C329=المنصرف!$C$3:$C$717)*1,المنصرف!$J$3:$J$717)</f>
        <v>0</v>
      </c>
      <c r="AR329" s="160">
        <f>SUMPRODUCT((AR$3=المنصرف!$E$3:$E$717)*1,('بيان العهد والتسويات'!$C329=المنصرف!$C$3:$C$717)*1,المنصرف!$G$3:$G$717)</f>
        <v>0</v>
      </c>
      <c r="AS329" s="160">
        <f>SUMPRODUCT((AR$3=المنصرف!$E$3:$E$717)*1,('بيان العهد والتسويات'!$C329=المنصرف!$C$3:$C$717)*1,المنصرف!$J$3:$J$717)</f>
        <v>0</v>
      </c>
      <c r="AT329" s="160">
        <f>SUMPRODUCT((AT$3=المنصرف!$E$3:$E$717)*1,('بيان العهد والتسويات'!$C329=المنصرف!$C$3:$C$717)*1,المنصرف!$G$3:$G$717)</f>
        <v>0</v>
      </c>
      <c r="AU329" s="160">
        <f>SUMPRODUCT((AT$3=المنصرف!$E$3:$E$717)*1,('بيان العهد والتسويات'!$C329=المنصرف!$C$3:$C$717)*1,المنصرف!$J$3:$J$717)</f>
        <v>0</v>
      </c>
      <c r="AV329" s="160">
        <f>SUMPRODUCT((AV$3=المنصرف!$E$3:$E$717)*1,('بيان العهد والتسويات'!$C329=المنصرف!$C$3:$C$717)*1,المنصرف!$G$3:$G$717)</f>
        <v>0</v>
      </c>
      <c r="AW329" s="160">
        <f>SUMPRODUCT((AV$3=المنصرف!$E$3:$E$717)*1,('بيان العهد والتسويات'!$C329=المنصرف!$C$3:$C$717)*1,المنصرف!$J$3:$J$717)</f>
        <v>0</v>
      </c>
      <c r="AX329" s="160">
        <f>SUMPRODUCT((AX$3=المنصرف!$E$3:$E$717)*1,('بيان العهد والتسويات'!$C329=المنصرف!$C$3:$C$717)*1,المنصرف!$G$3:$G$717)</f>
        <v>0</v>
      </c>
      <c r="AY329" s="160">
        <f>SUMPRODUCT((AX$3=المنصرف!$E$3:$E$717)*1,('بيان العهد والتسويات'!$C329=المنصرف!$C$3:$C$717)*1,المنصرف!$J$3:$J$717)</f>
        <v>0</v>
      </c>
      <c r="AZ329" s="160">
        <f>SUMPRODUCT((AZ$3=المنصرف!$E$3:$E$717)*1,('بيان العهد والتسويات'!$C329=المنصرف!$C$3:$C$717)*1,المنصرف!$G$3:$G$717)</f>
        <v>0</v>
      </c>
      <c r="BA329" s="160">
        <f>SUMPRODUCT((AZ$3=المنصرف!$E$3:$E$717)*1,('بيان العهد والتسويات'!$C329=المنصرف!$C$3:$C$717)*1,المنصرف!$J$3:$J$717)</f>
        <v>0</v>
      </c>
      <c r="BB329" s="160">
        <f>SUMPRODUCT((BB$3=المنصرف!$E$3:$E$717)*1,('بيان العهد والتسويات'!$C329=المنصرف!$C$3:$C$717)*1,المنصرف!$G$3:$G$717)</f>
        <v>0</v>
      </c>
      <c r="BC329" s="160">
        <f>SUMPRODUCT((BB$3=المنصرف!$E$3:$E$717)*1,('بيان العهد والتسويات'!$C329=المنصرف!$C$3:$C$717)*1,المنصرف!$J$3:$J$717)</f>
        <v>0</v>
      </c>
      <c r="BD329" s="160">
        <f>SUMPRODUCT((BD$3=المنصرف!$E$3:$E$717)*1,('بيان العهد والتسويات'!$C329=المنصرف!$C$3:$C$717)*1,المنصرف!$G$3:$G$717)</f>
        <v>0</v>
      </c>
      <c r="BE329" s="160">
        <f>SUMPRODUCT((BD$3=المنصرف!$E$3:$E$717)*1,('بيان العهد والتسويات'!$C329=المنصرف!$C$3:$C$717)*1,المنصرف!$J$3:$J$717)</f>
        <v>0</v>
      </c>
      <c r="BF329" s="160">
        <f>SUMPRODUCT((BF$3=المنصرف!$E$3:$E$717)*1,('بيان العهد والتسويات'!$C329=المنصرف!$C$3:$C$717)*1,المنصرف!$G$3:$G$717)</f>
        <v>0</v>
      </c>
      <c r="BG329" s="160">
        <f>SUMPRODUCT((BF$3=المنصرف!$E$3:$E$717)*1,('بيان العهد والتسويات'!$C329=المنصرف!$C$3:$C$717)*1,المنصرف!$J$3:$J$717)</f>
        <v>0</v>
      </c>
      <c r="BH329" s="160">
        <f>SUMPRODUCT((BH$3=المنصرف!$E$3:$E$717)*1,('بيان العهد والتسويات'!$C329=المنصرف!$C$3:$C$717)*1,المنصرف!$G$3:$G$717)</f>
        <v>0</v>
      </c>
      <c r="BI329" s="160">
        <f>SUMPRODUCT((BH$3=المنصرف!$E$3:$E$717)*1,('بيان العهد والتسويات'!$C329=المنصرف!$C$3:$C$717)*1,المنصرف!$J$3:$J$717)</f>
        <v>0</v>
      </c>
      <c r="BJ329" s="160">
        <f>SUMPRODUCT((BJ$3=المنصرف!$E$3:$E$717)*1,('بيان العهد والتسويات'!$C329=المنصرف!$C$3:$C$717)*1,المنصرف!$G$3:$G$717)</f>
        <v>0</v>
      </c>
      <c r="BK329" s="160">
        <f>SUMPRODUCT((BJ$3=المنصرف!$E$3:$E$717)*1,('بيان العهد والتسويات'!$C329=المنصرف!$C$3:$C$717)*1,المنصرف!$J$3:$J$717)</f>
        <v>0</v>
      </c>
      <c r="BL329" s="160">
        <f>SUMPRODUCT((BL$3=المنصرف!$E$3:$E$717)*1,('بيان العهد والتسويات'!$C329=المنصرف!$C$3:$C$717)*1,المنصرف!$G$3:$G$717)</f>
        <v>0</v>
      </c>
      <c r="BM329" s="160">
        <f>SUMPRODUCT((BL$3=المنصرف!$E$3:$E$717)*1,('بيان العهد والتسويات'!$C329=المنصرف!$C$3:$C$717)*1,المنصرف!$J$3:$J$717)</f>
        <v>0</v>
      </c>
      <c r="BN329" s="160">
        <f>SUMPRODUCT((BN$3=المنصرف!$E$3:$E$717)*1,('بيان العهد والتسويات'!$C329=المنصرف!$C$3:$C$717)*1,المنصرف!$G$3:$G$717)</f>
        <v>0</v>
      </c>
      <c r="BO329" s="160">
        <f>SUMPRODUCT((BN$3=المنصرف!$E$3:$E$717)*1,('بيان العهد والتسويات'!$C329=المنصرف!$C$3:$C$717)*1,المنصرف!$J$3:$J$717)</f>
        <v>0</v>
      </c>
      <c r="BP329" s="160">
        <f>SUMPRODUCT((BP$3=المنصرف!$E$3:$E$717)*1,('بيان العهد والتسويات'!$C329=المنصرف!$C$3:$C$717)*1,المنصرف!$G$3:$G$717)</f>
        <v>0</v>
      </c>
      <c r="BQ329" s="160">
        <f>SUMPRODUCT((BP$3=المنصرف!$E$3:$E$717)*1,('بيان العهد والتسويات'!$C329=المنصرف!$C$3:$C$717)*1,المنصرف!$J$3:$J$717)</f>
        <v>0</v>
      </c>
      <c r="BR329" s="160">
        <f>SUMPRODUCT((BR$3=المنصرف!$E$3:$E$717)*1,('بيان العهد والتسويات'!$C329=المنصرف!$C$3:$C$717)*1,المنصرف!$G$3:$G$717)</f>
        <v>0</v>
      </c>
      <c r="BS329" s="160">
        <f>SUMPRODUCT((BR$3=المنصرف!$E$3:$E$717)*1,('بيان العهد والتسويات'!$C329=المنصرف!$C$3:$C$717)*1,المنصرف!$J$3:$J$717)</f>
        <v>0</v>
      </c>
      <c r="BT329" s="160">
        <f>SUMPRODUCT((BT$3=المنصرف!$E$3:$E$717)*1,('بيان العهد والتسويات'!$C329=المنصرف!$C$3:$C$717)*1,المنصرف!$G$3:$G$717)</f>
        <v>0</v>
      </c>
      <c r="BU329" s="160">
        <f>SUMPRODUCT((BT$3=المنصرف!$E$3:$E$717)*1,('بيان العهد والتسويات'!$C329=المنصرف!$C$3:$C$717)*1,المنصرف!$J$3:$J$717)</f>
        <v>0</v>
      </c>
      <c r="BV329" s="160">
        <f>SUMPRODUCT((BV$3=المنصرف!$E$3:$E$717)*1,('بيان العهد والتسويات'!$C329=المنصرف!$C$3:$C$717)*1,المنصرف!$G$3:$G$717)</f>
        <v>0</v>
      </c>
      <c r="BW329" s="160">
        <f>SUMPRODUCT((BV$3=المنصرف!$E$3:$E$717)*1,('بيان العهد والتسويات'!$C329=المنصرف!$C$3:$C$717)*1,المنصرف!$J$3:$J$717)</f>
        <v>0</v>
      </c>
      <c r="BX329" s="160">
        <f>SUMPRODUCT((BX$3=المنصرف!$E$3:$E$717)*1,('بيان العهد والتسويات'!$C329=المنصرف!$C$3:$C$717)*1,المنصرف!$G$3:$G$717)</f>
        <v>0</v>
      </c>
      <c r="BY329" s="160">
        <f>SUMPRODUCT((BX$3=المنصرف!$E$3:$E$717)*1,('بيان العهد والتسويات'!$C329=المنصرف!$C$3:$C$717)*1,المنصرف!$J$3:$J$717)</f>
        <v>0</v>
      </c>
      <c r="BZ329" s="160">
        <f>SUMPRODUCT((BZ$3=المنصرف!$E$3:$E$717)*1,('بيان العهد والتسويات'!$C329=المنصرف!$C$3:$C$717)*1,المنصرف!$G$3:$G$717)</f>
        <v>0</v>
      </c>
      <c r="CA329" s="160">
        <f>SUMPRODUCT((BZ$3=المنصرف!$E$3:$E$717)*1,('بيان العهد والتسويات'!$C329=المنصرف!$C$3:$C$717)*1,المنصرف!$J$3:$J$717)</f>
        <v>0</v>
      </c>
      <c r="CB329" s="160">
        <f>SUMPRODUCT((CB$3=المنصرف!$E$3:$E$717)*1,('بيان العهد والتسويات'!$C329=المنصرف!$C$3:$C$717)*1,المنصرف!$G$3:$G$717)</f>
        <v>0</v>
      </c>
      <c r="CC329" s="160">
        <f>SUMPRODUCT((CB$3=المنصرف!$E$3:$E$717)*1,('بيان العهد والتسويات'!$C329=المنصرف!$C$3:$C$717)*1,المنصرف!$J$3:$J$717)</f>
        <v>0</v>
      </c>
      <c r="CD329" s="160">
        <f>SUMPRODUCT((CD$3=المنصرف!$E$3:$E$717)*1,('بيان العهد والتسويات'!$C329=المنصرف!$C$3:$C$717)*1,المنصرف!$G$3:$G$717)</f>
        <v>0</v>
      </c>
      <c r="CE329" s="160">
        <f>SUMPRODUCT((CD$3=المنصرف!$E$3:$E$717)*1,('بيان العهد والتسويات'!$C329=المنصرف!$C$3:$C$717)*1,المنصرف!$J$3:$J$717)</f>
        <v>0</v>
      </c>
      <c r="CF329" s="160">
        <f>SUMPRODUCT((CF$3=المنصرف!$E$3:$E$717)*1,('بيان العهد والتسويات'!$C329=المنصرف!$C$3:$C$717)*1,المنصرف!$G$3:$G$717)</f>
        <v>0</v>
      </c>
      <c r="CG329" s="160">
        <f>SUMPRODUCT((CF$3=المنصرف!$E$3:$E$717)*1,('بيان العهد والتسويات'!$C329=المنصرف!$C$3:$C$717)*1,المنصرف!$J$3:$J$717)</f>
        <v>0</v>
      </c>
      <c r="CH329" s="160">
        <f>SUMPRODUCT((CH$3=المنصرف!$E$3:$E$717)*1,('بيان العهد والتسويات'!$C329=المنصرف!$C$3:$C$717)*1,المنصرف!$G$3:$G$717)</f>
        <v>0</v>
      </c>
      <c r="CI329" s="160">
        <f>SUMPRODUCT((CH$3=المنصرف!$E$3:$E$717)*1,('بيان العهد والتسويات'!$C329=المنصرف!$C$3:$C$717)*1,المنصرف!$J$3:$J$717)</f>
        <v>0</v>
      </c>
      <c r="CJ329" s="160">
        <f>SUMPRODUCT((CJ$3=المنصرف!$E$3:$E$717)*1,('بيان العهد والتسويات'!$C329=المنصرف!$C$3:$C$717)*1,المنصرف!$G$3:$G$717)</f>
        <v>0</v>
      </c>
      <c r="CK329" s="160">
        <f>SUMPRODUCT((CJ$3=المنصرف!$E$3:$E$717)*1,('بيان العهد والتسويات'!$C329=المنصرف!$C$3:$C$717)*1,المنصرف!$J$3:$J$717)</f>
        <v>0</v>
      </c>
      <c r="CL329" s="160">
        <f>SUMPRODUCT((CL$3=المنصرف!$E$3:$E$717)*1,('بيان العهد والتسويات'!$C329=المنصرف!$C$3:$C$717)*1,المنصرف!$G$3:$G$717)</f>
        <v>0</v>
      </c>
      <c r="CM329" s="160">
        <f>SUMPRODUCT((CL$3=المنصرف!$E$3:$E$717)*1,('بيان العهد والتسويات'!$C329=المنصرف!$C$3:$C$717)*1,المنصرف!$J$3:$J$717)</f>
        <v>0</v>
      </c>
      <c r="CN329" s="160">
        <f>SUMPRODUCT((CN$3=المنصرف!$E$3:$E$717)*1,('بيان العهد والتسويات'!$C329=المنصرف!$C$3:$C$717)*1,المنصرف!$G$3:$G$717)</f>
        <v>0</v>
      </c>
      <c r="CO329" s="160">
        <f>SUMPRODUCT((CN$3=المنصرف!$E$3:$E$717)*1,('بيان العهد والتسويات'!$C329=المنصرف!$C$3:$C$717)*1,المنصرف!$J$3:$J$717)</f>
        <v>0</v>
      </c>
      <c r="CP329" s="160">
        <f>SUMPRODUCT((CP$3=المنصرف!$E$3:$E$717)*1,('بيان العهد والتسويات'!$C329=المنصرف!$C$3:$C$717)*1,المنصرف!$G$3:$G$717)</f>
        <v>0</v>
      </c>
      <c r="CQ329" s="160">
        <f>SUMPRODUCT((CP$3=المنصرف!$E$3:$E$717)*1,('بيان العهد والتسويات'!$C329=المنصرف!$C$3:$C$717)*1,المنصرف!$J$3:$J$717)</f>
        <v>0</v>
      </c>
      <c r="CR329" s="160">
        <f>SUMPRODUCT((CR$3=المنصرف!$E$3:$E$717)*1,('بيان العهد والتسويات'!$C329=المنصرف!$C$3:$C$717)*1,المنصرف!$G$3:$G$717)</f>
        <v>0</v>
      </c>
      <c r="CS329" s="160">
        <f>SUMPRODUCT((CR$3=المنصرف!$E$3:$E$717)*1,('بيان العهد والتسويات'!$C329=المنصرف!$C$3:$C$717)*1,المنصرف!$J$3:$J$717)</f>
        <v>0</v>
      </c>
      <c r="CT329" s="160">
        <f>SUMPRODUCT((CT$3=المنصرف!$E$3:$E$717)*1,('بيان العهد والتسويات'!$C329=المنصرف!$C$3:$C$717)*1,المنصرف!$G$3:$G$717)</f>
        <v>0</v>
      </c>
      <c r="CU329" s="160">
        <f>SUMPRODUCT((CT$3=المنصرف!$E$3:$E$717)*1,('بيان العهد والتسويات'!$C329=المنصرف!$C$3:$C$717)*1,المنصرف!$J$3:$J$717)</f>
        <v>0</v>
      </c>
      <c r="CV329" s="160">
        <f>SUMPRODUCT((CV$3=المنصرف!$E$3:$E$717)*1,('بيان العهد والتسويات'!$C329=المنصرف!$C$3:$C$717)*1,المنصرف!$G$3:$G$717)</f>
        <v>0</v>
      </c>
      <c r="CW329" s="160">
        <f>SUMPRODUCT((CV$3=المنصرف!$E$3:$E$717)*1,('بيان العهد والتسويات'!$C329=المنصرف!$C$3:$C$717)*1,المنصرف!$J$3:$J$717)</f>
        <v>0</v>
      </c>
      <c r="CX329" s="160">
        <f>SUMPRODUCT((CX$3=المنصرف!$E$3:$E$717)*1,('بيان العهد والتسويات'!$C329=المنصرف!$C$3:$C$717)*1,المنصرف!$G$3:$G$717)</f>
        <v>0</v>
      </c>
      <c r="CY329" s="160">
        <f>SUMPRODUCT((CX$3=المنصرف!$E$3:$E$717)*1,('بيان العهد والتسويات'!$C329=المنصرف!$C$3:$C$717)*1,المنصرف!$J$3:$J$717)</f>
        <v>0</v>
      </c>
      <c r="CZ329" s="160">
        <f>SUMPRODUCT((CZ$3=المنصرف!$E$3:$E$717)*1,('بيان العهد والتسويات'!$C329=المنصرف!$C$3:$C$717)*1,المنصرف!$G$3:$G$717)</f>
        <v>0</v>
      </c>
      <c r="DA329" s="160">
        <f>SUMPRODUCT((CZ$3=المنصرف!$E$3:$E$717)*1,('بيان العهد والتسويات'!$C329=المنصرف!$C$3:$C$717)*1,المنصرف!$J$3:$J$717)</f>
        <v>0</v>
      </c>
    </row>
    <row r="330" spans="3:105" ht="20.25" x14ac:dyDescent="0.15">
      <c r="C330" s="134">
        <v>46162</v>
      </c>
      <c r="D330" s="121">
        <f>SUMPRODUCT(($D$3=المنصرف!$E$3:$E$717)*1,('بيان العهد والتسويات'!$C330=المنصرف!$C$3:$C$717)*1,المنصرف!$G$3:$G$717)</f>
        <v>0</v>
      </c>
      <c r="E330" s="122">
        <f>SUMPRODUCT(($D$3=المنصرف!$E$3:$E$717)*1,('بيان العهد والتسويات'!$C330=المنصرف!$C$3:$C$717)*1,المنصرف!$J$3:$J$717)</f>
        <v>0</v>
      </c>
      <c r="F330" s="124">
        <f>SUMPRODUCT(($F$3=المنصرف!$E$3:$E$717)*1,('بيان العهد والتسويات'!$C330=المنصرف!$C$3:$C$717)*1,المنصرف!$G$3:$G$717)</f>
        <v>0</v>
      </c>
      <c r="G330" s="123">
        <f>SUMPRODUCT(($F$3=المنصرف!$E$3:$E$717)*1,('بيان العهد والتسويات'!$C330=المنصرف!$C$3:$C$717)*1,المنصرف!$J$3:$J$717)</f>
        <v>0</v>
      </c>
      <c r="H330" s="121">
        <f>SUMPRODUCT(($H$3=المنصرف!$E$3:$E$717)*1,('بيان العهد والتسويات'!$C330=المنصرف!$C$3:$C$717)*1,المنصرف!$G$3:$G$717)</f>
        <v>0</v>
      </c>
      <c r="I330" s="122">
        <f>SUMPRODUCT(($H$3=المنصرف!$E$3:$E$717)*1,('بيان العهد والتسويات'!$C330=المنصرف!$C$3:$C$717)*1,المنصرف!$J$3:$J$717)</f>
        <v>0</v>
      </c>
      <c r="J330" s="124">
        <f>SUMPRODUCT(($J$3=المنصرف!$E$3:$E$717)*1,('بيان العهد والتسويات'!$C330=المنصرف!$C$3:$C$717)*1,المنصرف!$G$3:$G$717)</f>
        <v>0</v>
      </c>
      <c r="K330" s="123">
        <f>SUMPRODUCT(($J$3=المنصرف!$E$3:$E$717)*1,('بيان العهد والتسويات'!$C330=المنصرف!$C$3:$C$717)*1,المنصرف!$J$3:$J$717)</f>
        <v>0</v>
      </c>
      <c r="L330" s="121">
        <f>SUMPRODUCT(($L$3=المنصرف!$E$3:$E$717)*1,('بيان العهد والتسويات'!$C330=المنصرف!$C$3:$C$717)*1,المنصرف!$G$3:$G$717)</f>
        <v>0</v>
      </c>
      <c r="M330" s="122">
        <f>SUMPRODUCT(($L$3=المنصرف!$E$3:$E$717)*1,('بيان العهد والتسويات'!$C330=المنصرف!$C$3:$C$717)*1,المنصرف!$J$3:$J$717)</f>
        <v>0</v>
      </c>
      <c r="N330" s="124">
        <f>SUMPRODUCT(($N$3=المنصرف!$E$3:$E$717)*1,('بيان العهد والتسويات'!$C330=المنصرف!$C$3:$C$717)*1,المنصرف!$G$3:$G$717)</f>
        <v>0</v>
      </c>
      <c r="O330" s="123">
        <f>SUMPRODUCT(($N$3=المنصرف!$E$3:$E$717)*1,('بيان العهد والتسويات'!$C330=المنصرف!$C$3:$C$717)*1,المنصرف!$J$3:$J$717)</f>
        <v>0</v>
      </c>
      <c r="P330" s="121">
        <f>SUMPRODUCT(($P$3=المنصرف!$E$3:$E$717)*1,('بيان العهد والتسويات'!$C330=المنصرف!$C$3:$C$717)*1,المنصرف!$G$3:$G$717)</f>
        <v>0</v>
      </c>
      <c r="Q330" s="122">
        <f>SUMPRODUCT(($P$3=المنصرف!$E$3:$E$717)*1,('بيان العهد والتسويات'!$C330=المنصرف!$C$3:$C$717)*1,المنصرف!$J$3:$J$717)</f>
        <v>0</v>
      </c>
      <c r="R330" s="124">
        <f>SUMPRODUCT(($R$3=المنصرف!$E$3:$E$717)*1,('بيان العهد والتسويات'!$C330=المنصرف!$C$3:$C$717)*1,المنصرف!$G$3:$G$717)</f>
        <v>0</v>
      </c>
      <c r="S330" s="123">
        <f>SUMPRODUCT(($R$3=المنصرف!$E$3:$E$717)*1,('بيان العهد والتسويات'!$C330=المنصرف!$C$3:$C$717)*1,المنصرف!$J$3:$J$717)</f>
        <v>0</v>
      </c>
      <c r="T330" s="121">
        <f>SUMPRODUCT(($T$3=المنصرف!$E$3:$E$717)*1,('بيان العهد والتسويات'!$C330=المنصرف!$C$3:$C$717)*1,المنصرف!$G$3:$G$717)</f>
        <v>0</v>
      </c>
      <c r="U330" s="122">
        <f>SUMPRODUCT(($T$3=المنصرف!$E$3:$E$717)*1,('بيان العهد والتسويات'!$C330=المنصرف!$C$3:$C$717)*1,المنصرف!$J$3:$J$717)</f>
        <v>0</v>
      </c>
      <c r="V330" s="124">
        <f>SUMPRODUCT(($V$3=المنصرف!$E$3:$E$717)*1,('بيان العهد والتسويات'!$C330=المنصرف!$C$3:$C$717)*1,المنصرف!$G$3:$G$717)</f>
        <v>0</v>
      </c>
      <c r="W330" s="123">
        <f>SUMPRODUCT(($V$3=المنصرف!$E$3:$E$717)*1,('بيان العهد والتسويات'!$C330=المنصرف!$C$3:$C$717)*1,المنصرف!$J$3:$J$717)</f>
        <v>0</v>
      </c>
      <c r="X330" s="121">
        <f>SUMPRODUCT(($X$3=المنصرف!$E$3:$E$717)*1,('بيان العهد والتسويات'!$C330=المنصرف!$C$3:$C$717)*1,المنصرف!$G$3:$G$717)</f>
        <v>0</v>
      </c>
      <c r="Y330" s="122">
        <f>SUMPRODUCT(($X$3=المنصرف!$E$3:$E$717)*1,('بيان العهد والتسويات'!$C330=المنصرف!$C$3:$C$717)*1,المنصرف!$J$3:$J$717)</f>
        <v>0</v>
      </c>
      <c r="Z330" s="124">
        <f>SUMPRODUCT(($Z$3=المنصرف!$E$3:$E$717)*1,('بيان العهد والتسويات'!$C330=المنصرف!$C$3:$C$717)*1,المنصرف!$G$3:$G$717)</f>
        <v>0</v>
      </c>
      <c r="AA330" s="123">
        <f>SUMPRODUCT(($Z$3=المنصرف!$E$3:$E$717)*1,('بيان العهد والتسويات'!$C330=المنصرف!$C$3:$C$717)*1,المنصرف!$J$3:$J$717)</f>
        <v>0</v>
      </c>
      <c r="AB330" s="121">
        <f>SUMPRODUCT(($AB$3=المنصرف!$E$3:$E$717)*1,('بيان العهد والتسويات'!$C330=المنصرف!$C$3:$C$717)*1,المنصرف!$G$3:$G$717)</f>
        <v>0</v>
      </c>
      <c r="AC330" s="122">
        <f>SUMPRODUCT(($AB$3=المنصرف!$E$3:$E$717)*1,('بيان العهد والتسويات'!$C330=المنصرف!$C$3:$C$717)*1,المنصرف!$J$3:$J$717)</f>
        <v>0</v>
      </c>
      <c r="AD330" s="124">
        <f>SUMPRODUCT(($AD$3=المنصرف!$E$3:$E$717)*1,('بيان العهد والتسويات'!$C330=المنصرف!$C$3:$C$717)*1,المنصرف!$G$3:$G$717)</f>
        <v>0</v>
      </c>
      <c r="AE330" s="123">
        <f>SUMPRODUCT(($AD$3=المنصرف!$E$3:$E$717)*1,('بيان العهد والتسويات'!$C330=المنصرف!$C$3:$C$717)*1,المنصرف!$J$3:$J$717)</f>
        <v>0</v>
      </c>
      <c r="AF330" s="121">
        <f>SUMPRODUCT(($AF$3=المنصرف!$E$3:$E$717)*1,('بيان العهد والتسويات'!$C330=المنصرف!$C$3:$C$717)*1,المنصرف!$G$3:$G$717)</f>
        <v>0</v>
      </c>
      <c r="AG330" s="122">
        <f>SUMPRODUCT(($AF$3=المنصرف!$E$3:$E$717)*1,('بيان العهد والتسويات'!$C330=المنصرف!$C$3:$C$717)*1,المنصرف!$J$3:$J$717)</f>
        <v>0</v>
      </c>
      <c r="AH330" s="124">
        <f>SUMPRODUCT(($AH$3=المنصرف!$E$3:$E$717)*1,('بيان العهد والتسويات'!$C330=المنصرف!$C$3:$C$717)*1,المنصرف!$G$3:$G$717)</f>
        <v>0</v>
      </c>
      <c r="AI330" s="123">
        <f>SUMPRODUCT(($AH$3=المنصرف!$E$3:$E$717)*1,('بيان العهد والتسويات'!$C330=المنصرف!$C$3:$C$717)*1,المنصرف!$J$3:$J$717)</f>
        <v>0</v>
      </c>
      <c r="AJ330" s="145">
        <f>SUMPRODUCT((AJ$3=المنصرف!$E$3:$E$717)*1,('بيان العهد والتسويات'!$C330=المنصرف!$C$3:$C$717)*1,المنصرف!$G$3:$G$717)</f>
        <v>0</v>
      </c>
      <c r="AK330" s="145">
        <f>SUMPRODUCT((AJ$3=المنصرف!$E$3:$E$717)*1,('بيان العهد والتسويات'!$C330=المنصرف!$C$3:$C$717)*1,المنصرف!$J$3:$J$717)</f>
        <v>0</v>
      </c>
      <c r="AL330" s="161">
        <f>SUMPRODUCT((AL$3=المنصرف!$E$3:$E$717)*1,('بيان العهد والتسويات'!$C330=المنصرف!$C$3:$C$717)*1,المنصرف!$G$3:$G$717)</f>
        <v>0</v>
      </c>
      <c r="AM330" s="161">
        <f>SUMPRODUCT((AL$3=المنصرف!$E$3:$E$717)*1,('بيان العهد والتسويات'!$C330=المنصرف!$C$3:$C$717)*1,المنصرف!$J$3:$J$717)</f>
        <v>0</v>
      </c>
      <c r="AN330" s="160">
        <f>SUMPRODUCT((AN$3=المنصرف!$E$3:$E$717)*1,('بيان العهد والتسويات'!$C330=المنصرف!$C$3:$C$717)*1,المنصرف!$G$3:$G$717)</f>
        <v>0</v>
      </c>
      <c r="AO330" s="160">
        <f>SUMPRODUCT((AN$3=المنصرف!$E$3:$E$717)*1,('بيان العهد والتسويات'!$C330=المنصرف!$C$3:$C$717)*1,المنصرف!$J$3:$J$717)</f>
        <v>0</v>
      </c>
      <c r="AP330" s="160">
        <f>SUMPRODUCT((AP$3=المنصرف!$E$3:$E$717)*1,('بيان العهد والتسويات'!$C330=المنصرف!$C$3:$C$717)*1,المنصرف!$G$3:$G$717)</f>
        <v>0</v>
      </c>
      <c r="AQ330" s="160">
        <f>SUMPRODUCT((AP$3=المنصرف!$E$3:$E$717)*1,('بيان العهد والتسويات'!$C330=المنصرف!$C$3:$C$717)*1,المنصرف!$J$3:$J$717)</f>
        <v>0</v>
      </c>
      <c r="AR330" s="160">
        <f>SUMPRODUCT((AR$3=المنصرف!$E$3:$E$717)*1,('بيان العهد والتسويات'!$C330=المنصرف!$C$3:$C$717)*1,المنصرف!$G$3:$G$717)</f>
        <v>0</v>
      </c>
      <c r="AS330" s="160">
        <f>SUMPRODUCT((AR$3=المنصرف!$E$3:$E$717)*1,('بيان العهد والتسويات'!$C330=المنصرف!$C$3:$C$717)*1,المنصرف!$J$3:$J$717)</f>
        <v>0</v>
      </c>
      <c r="AT330" s="160">
        <f>SUMPRODUCT((AT$3=المنصرف!$E$3:$E$717)*1,('بيان العهد والتسويات'!$C330=المنصرف!$C$3:$C$717)*1,المنصرف!$G$3:$G$717)</f>
        <v>0</v>
      </c>
      <c r="AU330" s="160">
        <f>SUMPRODUCT((AT$3=المنصرف!$E$3:$E$717)*1,('بيان العهد والتسويات'!$C330=المنصرف!$C$3:$C$717)*1,المنصرف!$J$3:$J$717)</f>
        <v>0</v>
      </c>
      <c r="AV330" s="160">
        <f>SUMPRODUCT((AV$3=المنصرف!$E$3:$E$717)*1,('بيان العهد والتسويات'!$C330=المنصرف!$C$3:$C$717)*1,المنصرف!$G$3:$G$717)</f>
        <v>0</v>
      </c>
      <c r="AW330" s="160">
        <f>SUMPRODUCT((AV$3=المنصرف!$E$3:$E$717)*1,('بيان العهد والتسويات'!$C330=المنصرف!$C$3:$C$717)*1,المنصرف!$J$3:$J$717)</f>
        <v>0</v>
      </c>
      <c r="AX330" s="160">
        <f>SUMPRODUCT((AX$3=المنصرف!$E$3:$E$717)*1,('بيان العهد والتسويات'!$C330=المنصرف!$C$3:$C$717)*1,المنصرف!$G$3:$G$717)</f>
        <v>0</v>
      </c>
      <c r="AY330" s="160">
        <f>SUMPRODUCT((AX$3=المنصرف!$E$3:$E$717)*1,('بيان العهد والتسويات'!$C330=المنصرف!$C$3:$C$717)*1,المنصرف!$J$3:$J$717)</f>
        <v>0</v>
      </c>
      <c r="AZ330" s="160">
        <f>SUMPRODUCT((AZ$3=المنصرف!$E$3:$E$717)*1,('بيان العهد والتسويات'!$C330=المنصرف!$C$3:$C$717)*1,المنصرف!$G$3:$G$717)</f>
        <v>0</v>
      </c>
      <c r="BA330" s="160">
        <f>SUMPRODUCT((AZ$3=المنصرف!$E$3:$E$717)*1,('بيان العهد والتسويات'!$C330=المنصرف!$C$3:$C$717)*1,المنصرف!$J$3:$J$717)</f>
        <v>0</v>
      </c>
      <c r="BB330" s="160">
        <f>SUMPRODUCT((BB$3=المنصرف!$E$3:$E$717)*1,('بيان العهد والتسويات'!$C330=المنصرف!$C$3:$C$717)*1,المنصرف!$G$3:$G$717)</f>
        <v>0</v>
      </c>
      <c r="BC330" s="160">
        <f>SUMPRODUCT((BB$3=المنصرف!$E$3:$E$717)*1,('بيان العهد والتسويات'!$C330=المنصرف!$C$3:$C$717)*1,المنصرف!$J$3:$J$717)</f>
        <v>0</v>
      </c>
      <c r="BD330" s="160">
        <f>SUMPRODUCT((BD$3=المنصرف!$E$3:$E$717)*1,('بيان العهد والتسويات'!$C330=المنصرف!$C$3:$C$717)*1,المنصرف!$G$3:$G$717)</f>
        <v>0</v>
      </c>
      <c r="BE330" s="160">
        <f>SUMPRODUCT((BD$3=المنصرف!$E$3:$E$717)*1,('بيان العهد والتسويات'!$C330=المنصرف!$C$3:$C$717)*1,المنصرف!$J$3:$J$717)</f>
        <v>0</v>
      </c>
      <c r="BF330" s="160">
        <f>SUMPRODUCT((BF$3=المنصرف!$E$3:$E$717)*1,('بيان العهد والتسويات'!$C330=المنصرف!$C$3:$C$717)*1,المنصرف!$G$3:$G$717)</f>
        <v>0</v>
      </c>
      <c r="BG330" s="160">
        <f>SUMPRODUCT((BF$3=المنصرف!$E$3:$E$717)*1,('بيان العهد والتسويات'!$C330=المنصرف!$C$3:$C$717)*1,المنصرف!$J$3:$J$717)</f>
        <v>0</v>
      </c>
      <c r="BH330" s="160">
        <f>SUMPRODUCT((BH$3=المنصرف!$E$3:$E$717)*1,('بيان العهد والتسويات'!$C330=المنصرف!$C$3:$C$717)*1,المنصرف!$G$3:$G$717)</f>
        <v>0</v>
      </c>
      <c r="BI330" s="160">
        <f>SUMPRODUCT((BH$3=المنصرف!$E$3:$E$717)*1,('بيان العهد والتسويات'!$C330=المنصرف!$C$3:$C$717)*1,المنصرف!$J$3:$J$717)</f>
        <v>0</v>
      </c>
      <c r="BJ330" s="160">
        <f>SUMPRODUCT((BJ$3=المنصرف!$E$3:$E$717)*1,('بيان العهد والتسويات'!$C330=المنصرف!$C$3:$C$717)*1,المنصرف!$G$3:$G$717)</f>
        <v>0</v>
      </c>
      <c r="BK330" s="160">
        <f>SUMPRODUCT((BJ$3=المنصرف!$E$3:$E$717)*1,('بيان العهد والتسويات'!$C330=المنصرف!$C$3:$C$717)*1,المنصرف!$J$3:$J$717)</f>
        <v>0</v>
      </c>
      <c r="BL330" s="160">
        <f>SUMPRODUCT((BL$3=المنصرف!$E$3:$E$717)*1,('بيان العهد والتسويات'!$C330=المنصرف!$C$3:$C$717)*1,المنصرف!$G$3:$G$717)</f>
        <v>0</v>
      </c>
      <c r="BM330" s="160">
        <f>SUMPRODUCT((BL$3=المنصرف!$E$3:$E$717)*1,('بيان العهد والتسويات'!$C330=المنصرف!$C$3:$C$717)*1,المنصرف!$J$3:$J$717)</f>
        <v>0</v>
      </c>
      <c r="BN330" s="160">
        <f>SUMPRODUCT((BN$3=المنصرف!$E$3:$E$717)*1,('بيان العهد والتسويات'!$C330=المنصرف!$C$3:$C$717)*1,المنصرف!$G$3:$G$717)</f>
        <v>0</v>
      </c>
      <c r="BO330" s="160">
        <f>SUMPRODUCT((BN$3=المنصرف!$E$3:$E$717)*1,('بيان العهد والتسويات'!$C330=المنصرف!$C$3:$C$717)*1,المنصرف!$J$3:$J$717)</f>
        <v>0</v>
      </c>
      <c r="BP330" s="160">
        <f>SUMPRODUCT((BP$3=المنصرف!$E$3:$E$717)*1,('بيان العهد والتسويات'!$C330=المنصرف!$C$3:$C$717)*1,المنصرف!$G$3:$G$717)</f>
        <v>0</v>
      </c>
      <c r="BQ330" s="160">
        <f>SUMPRODUCT((BP$3=المنصرف!$E$3:$E$717)*1,('بيان العهد والتسويات'!$C330=المنصرف!$C$3:$C$717)*1,المنصرف!$J$3:$J$717)</f>
        <v>0</v>
      </c>
      <c r="BR330" s="160">
        <f>SUMPRODUCT((BR$3=المنصرف!$E$3:$E$717)*1,('بيان العهد والتسويات'!$C330=المنصرف!$C$3:$C$717)*1,المنصرف!$G$3:$G$717)</f>
        <v>0</v>
      </c>
      <c r="BS330" s="160">
        <f>SUMPRODUCT((BR$3=المنصرف!$E$3:$E$717)*1,('بيان العهد والتسويات'!$C330=المنصرف!$C$3:$C$717)*1,المنصرف!$J$3:$J$717)</f>
        <v>0</v>
      </c>
      <c r="BT330" s="160">
        <f>SUMPRODUCT((BT$3=المنصرف!$E$3:$E$717)*1,('بيان العهد والتسويات'!$C330=المنصرف!$C$3:$C$717)*1,المنصرف!$G$3:$G$717)</f>
        <v>0</v>
      </c>
      <c r="BU330" s="160">
        <f>SUMPRODUCT((BT$3=المنصرف!$E$3:$E$717)*1,('بيان العهد والتسويات'!$C330=المنصرف!$C$3:$C$717)*1,المنصرف!$J$3:$J$717)</f>
        <v>0</v>
      </c>
      <c r="BV330" s="160">
        <f>SUMPRODUCT((BV$3=المنصرف!$E$3:$E$717)*1,('بيان العهد والتسويات'!$C330=المنصرف!$C$3:$C$717)*1,المنصرف!$G$3:$G$717)</f>
        <v>0</v>
      </c>
      <c r="BW330" s="160">
        <f>SUMPRODUCT((BV$3=المنصرف!$E$3:$E$717)*1,('بيان العهد والتسويات'!$C330=المنصرف!$C$3:$C$717)*1,المنصرف!$J$3:$J$717)</f>
        <v>0</v>
      </c>
      <c r="BX330" s="160">
        <f>SUMPRODUCT((BX$3=المنصرف!$E$3:$E$717)*1,('بيان العهد والتسويات'!$C330=المنصرف!$C$3:$C$717)*1,المنصرف!$G$3:$G$717)</f>
        <v>0</v>
      </c>
      <c r="BY330" s="160">
        <f>SUMPRODUCT((BX$3=المنصرف!$E$3:$E$717)*1,('بيان العهد والتسويات'!$C330=المنصرف!$C$3:$C$717)*1,المنصرف!$J$3:$J$717)</f>
        <v>0</v>
      </c>
      <c r="BZ330" s="160">
        <f>SUMPRODUCT((BZ$3=المنصرف!$E$3:$E$717)*1,('بيان العهد والتسويات'!$C330=المنصرف!$C$3:$C$717)*1,المنصرف!$G$3:$G$717)</f>
        <v>0</v>
      </c>
      <c r="CA330" s="160">
        <f>SUMPRODUCT((BZ$3=المنصرف!$E$3:$E$717)*1,('بيان العهد والتسويات'!$C330=المنصرف!$C$3:$C$717)*1,المنصرف!$J$3:$J$717)</f>
        <v>0</v>
      </c>
      <c r="CB330" s="160">
        <f>SUMPRODUCT((CB$3=المنصرف!$E$3:$E$717)*1,('بيان العهد والتسويات'!$C330=المنصرف!$C$3:$C$717)*1,المنصرف!$G$3:$G$717)</f>
        <v>0</v>
      </c>
      <c r="CC330" s="160">
        <f>SUMPRODUCT((CB$3=المنصرف!$E$3:$E$717)*1,('بيان العهد والتسويات'!$C330=المنصرف!$C$3:$C$717)*1,المنصرف!$J$3:$J$717)</f>
        <v>0</v>
      </c>
      <c r="CD330" s="160">
        <f>SUMPRODUCT((CD$3=المنصرف!$E$3:$E$717)*1,('بيان العهد والتسويات'!$C330=المنصرف!$C$3:$C$717)*1,المنصرف!$G$3:$G$717)</f>
        <v>0</v>
      </c>
      <c r="CE330" s="160">
        <f>SUMPRODUCT((CD$3=المنصرف!$E$3:$E$717)*1,('بيان العهد والتسويات'!$C330=المنصرف!$C$3:$C$717)*1,المنصرف!$J$3:$J$717)</f>
        <v>0</v>
      </c>
      <c r="CF330" s="160">
        <f>SUMPRODUCT((CF$3=المنصرف!$E$3:$E$717)*1,('بيان العهد والتسويات'!$C330=المنصرف!$C$3:$C$717)*1,المنصرف!$G$3:$G$717)</f>
        <v>0</v>
      </c>
      <c r="CG330" s="160">
        <f>SUMPRODUCT((CF$3=المنصرف!$E$3:$E$717)*1,('بيان العهد والتسويات'!$C330=المنصرف!$C$3:$C$717)*1,المنصرف!$J$3:$J$717)</f>
        <v>0</v>
      </c>
      <c r="CH330" s="160">
        <f>SUMPRODUCT((CH$3=المنصرف!$E$3:$E$717)*1,('بيان العهد والتسويات'!$C330=المنصرف!$C$3:$C$717)*1,المنصرف!$G$3:$G$717)</f>
        <v>0</v>
      </c>
      <c r="CI330" s="160">
        <f>SUMPRODUCT((CH$3=المنصرف!$E$3:$E$717)*1,('بيان العهد والتسويات'!$C330=المنصرف!$C$3:$C$717)*1,المنصرف!$J$3:$J$717)</f>
        <v>0</v>
      </c>
      <c r="CJ330" s="160">
        <f>SUMPRODUCT((CJ$3=المنصرف!$E$3:$E$717)*1,('بيان العهد والتسويات'!$C330=المنصرف!$C$3:$C$717)*1,المنصرف!$G$3:$G$717)</f>
        <v>0</v>
      </c>
      <c r="CK330" s="160">
        <f>SUMPRODUCT((CJ$3=المنصرف!$E$3:$E$717)*1,('بيان العهد والتسويات'!$C330=المنصرف!$C$3:$C$717)*1,المنصرف!$J$3:$J$717)</f>
        <v>0</v>
      </c>
      <c r="CL330" s="160">
        <f>SUMPRODUCT((CL$3=المنصرف!$E$3:$E$717)*1,('بيان العهد والتسويات'!$C330=المنصرف!$C$3:$C$717)*1,المنصرف!$G$3:$G$717)</f>
        <v>0</v>
      </c>
      <c r="CM330" s="160">
        <f>SUMPRODUCT((CL$3=المنصرف!$E$3:$E$717)*1,('بيان العهد والتسويات'!$C330=المنصرف!$C$3:$C$717)*1,المنصرف!$J$3:$J$717)</f>
        <v>0</v>
      </c>
      <c r="CN330" s="160">
        <f>SUMPRODUCT((CN$3=المنصرف!$E$3:$E$717)*1,('بيان العهد والتسويات'!$C330=المنصرف!$C$3:$C$717)*1,المنصرف!$G$3:$G$717)</f>
        <v>0</v>
      </c>
      <c r="CO330" s="160">
        <f>SUMPRODUCT((CN$3=المنصرف!$E$3:$E$717)*1,('بيان العهد والتسويات'!$C330=المنصرف!$C$3:$C$717)*1,المنصرف!$J$3:$J$717)</f>
        <v>0</v>
      </c>
      <c r="CP330" s="160">
        <f>SUMPRODUCT((CP$3=المنصرف!$E$3:$E$717)*1,('بيان العهد والتسويات'!$C330=المنصرف!$C$3:$C$717)*1,المنصرف!$G$3:$G$717)</f>
        <v>0</v>
      </c>
      <c r="CQ330" s="160">
        <f>SUMPRODUCT((CP$3=المنصرف!$E$3:$E$717)*1,('بيان العهد والتسويات'!$C330=المنصرف!$C$3:$C$717)*1,المنصرف!$J$3:$J$717)</f>
        <v>0</v>
      </c>
      <c r="CR330" s="160">
        <f>SUMPRODUCT((CR$3=المنصرف!$E$3:$E$717)*1,('بيان العهد والتسويات'!$C330=المنصرف!$C$3:$C$717)*1,المنصرف!$G$3:$G$717)</f>
        <v>0</v>
      </c>
      <c r="CS330" s="160">
        <f>SUMPRODUCT((CR$3=المنصرف!$E$3:$E$717)*1,('بيان العهد والتسويات'!$C330=المنصرف!$C$3:$C$717)*1,المنصرف!$J$3:$J$717)</f>
        <v>0</v>
      </c>
      <c r="CT330" s="160">
        <f>SUMPRODUCT((CT$3=المنصرف!$E$3:$E$717)*1,('بيان العهد والتسويات'!$C330=المنصرف!$C$3:$C$717)*1,المنصرف!$G$3:$G$717)</f>
        <v>0</v>
      </c>
      <c r="CU330" s="160">
        <f>SUMPRODUCT((CT$3=المنصرف!$E$3:$E$717)*1,('بيان العهد والتسويات'!$C330=المنصرف!$C$3:$C$717)*1,المنصرف!$J$3:$J$717)</f>
        <v>0</v>
      </c>
      <c r="CV330" s="160">
        <f>SUMPRODUCT((CV$3=المنصرف!$E$3:$E$717)*1,('بيان العهد والتسويات'!$C330=المنصرف!$C$3:$C$717)*1,المنصرف!$G$3:$G$717)</f>
        <v>0</v>
      </c>
      <c r="CW330" s="160">
        <f>SUMPRODUCT((CV$3=المنصرف!$E$3:$E$717)*1,('بيان العهد والتسويات'!$C330=المنصرف!$C$3:$C$717)*1,المنصرف!$J$3:$J$717)</f>
        <v>0</v>
      </c>
      <c r="CX330" s="160">
        <f>SUMPRODUCT((CX$3=المنصرف!$E$3:$E$717)*1,('بيان العهد والتسويات'!$C330=المنصرف!$C$3:$C$717)*1,المنصرف!$G$3:$G$717)</f>
        <v>0</v>
      </c>
      <c r="CY330" s="160">
        <f>SUMPRODUCT((CX$3=المنصرف!$E$3:$E$717)*1,('بيان العهد والتسويات'!$C330=المنصرف!$C$3:$C$717)*1,المنصرف!$J$3:$J$717)</f>
        <v>0</v>
      </c>
      <c r="CZ330" s="160">
        <f>SUMPRODUCT((CZ$3=المنصرف!$E$3:$E$717)*1,('بيان العهد والتسويات'!$C330=المنصرف!$C$3:$C$717)*1,المنصرف!$G$3:$G$717)</f>
        <v>0</v>
      </c>
      <c r="DA330" s="160">
        <f>SUMPRODUCT((CZ$3=المنصرف!$E$3:$E$717)*1,('بيان العهد والتسويات'!$C330=المنصرف!$C$3:$C$717)*1,المنصرف!$J$3:$J$717)</f>
        <v>0</v>
      </c>
    </row>
    <row r="331" spans="3:105" ht="20.25" x14ac:dyDescent="0.15">
      <c r="C331" s="134">
        <v>46163</v>
      </c>
      <c r="D331" s="121">
        <f>SUMPRODUCT(($D$3=المنصرف!$E$3:$E$717)*1,('بيان العهد والتسويات'!$C331=المنصرف!$C$3:$C$717)*1,المنصرف!$G$3:$G$717)</f>
        <v>0</v>
      </c>
      <c r="E331" s="122">
        <f>SUMPRODUCT(($D$3=المنصرف!$E$3:$E$717)*1,('بيان العهد والتسويات'!$C331=المنصرف!$C$3:$C$717)*1,المنصرف!$J$3:$J$717)</f>
        <v>0</v>
      </c>
      <c r="F331" s="124">
        <f>SUMPRODUCT(($F$3=المنصرف!$E$3:$E$717)*1,('بيان العهد والتسويات'!$C331=المنصرف!$C$3:$C$717)*1,المنصرف!$G$3:$G$717)</f>
        <v>0</v>
      </c>
      <c r="G331" s="123">
        <f>SUMPRODUCT(($F$3=المنصرف!$E$3:$E$717)*1,('بيان العهد والتسويات'!$C331=المنصرف!$C$3:$C$717)*1,المنصرف!$J$3:$J$717)</f>
        <v>0</v>
      </c>
      <c r="H331" s="121">
        <f>SUMPRODUCT(($H$3=المنصرف!$E$3:$E$717)*1,('بيان العهد والتسويات'!$C331=المنصرف!$C$3:$C$717)*1,المنصرف!$G$3:$G$717)</f>
        <v>0</v>
      </c>
      <c r="I331" s="122">
        <f>SUMPRODUCT(($H$3=المنصرف!$E$3:$E$717)*1,('بيان العهد والتسويات'!$C331=المنصرف!$C$3:$C$717)*1,المنصرف!$J$3:$J$717)</f>
        <v>0</v>
      </c>
      <c r="J331" s="124">
        <f>SUMPRODUCT(($J$3=المنصرف!$E$3:$E$717)*1,('بيان العهد والتسويات'!$C331=المنصرف!$C$3:$C$717)*1,المنصرف!$G$3:$G$717)</f>
        <v>0</v>
      </c>
      <c r="K331" s="123">
        <f>SUMPRODUCT(($J$3=المنصرف!$E$3:$E$717)*1,('بيان العهد والتسويات'!$C331=المنصرف!$C$3:$C$717)*1,المنصرف!$J$3:$J$717)</f>
        <v>0</v>
      </c>
      <c r="L331" s="121">
        <f>SUMPRODUCT(($L$3=المنصرف!$E$3:$E$717)*1,('بيان العهد والتسويات'!$C331=المنصرف!$C$3:$C$717)*1,المنصرف!$G$3:$G$717)</f>
        <v>0</v>
      </c>
      <c r="M331" s="122">
        <f>SUMPRODUCT(($L$3=المنصرف!$E$3:$E$717)*1,('بيان العهد والتسويات'!$C331=المنصرف!$C$3:$C$717)*1,المنصرف!$J$3:$J$717)</f>
        <v>0</v>
      </c>
      <c r="N331" s="124">
        <f>SUMPRODUCT(($N$3=المنصرف!$E$3:$E$717)*1,('بيان العهد والتسويات'!$C331=المنصرف!$C$3:$C$717)*1,المنصرف!$G$3:$G$717)</f>
        <v>0</v>
      </c>
      <c r="O331" s="123">
        <f>SUMPRODUCT(($N$3=المنصرف!$E$3:$E$717)*1,('بيان العهد والتسويات'!$C331=المنصرف!$C$3:$C$717)*1,المنصرف!$J$3:$J$717)</f>
        <v>0</v>
      </c>
      <c r="P331" s="121">
        <f>SUMPRODUCT(($P$3=المنصرف!$E$3:$E$717)*1,('بيان العهد والتسويات'!$C331=المنصرف!$C$3:$C$717)*1,المنصرف!$G$3:$G$717)</f>
        <v>0</v>
      </c>
      <c r="Q331" s="122">
        <f>SUMPRODUCT(($P$3=المنصرف!$E$3:$E$717)*1,('بيان العهد والتسويات'!$C331=المنصرف!$C$3:$C$717)*1,المنصرف!$J$3:$J$717)</f>
        <v>0</v>
      </c>
      <c r="R331" s="124">
        <f>SUMPRODUCT(($R$3=المنصرف!$E$3:$E$717)*1,('بيان العهد والتسويات'!$C331=المنصرف!$C$3:$C$717)*1,المنصرف!$G$3:$G$717)</f>
        <v>0</v>
      </c>
      <c r="S331" s="123">
        <f>SUMPRODUCT(($R$3=المنصرف!$E$3:$E$717)*1,('بيان العهد والتسويات'!$C331=المنصرف!$C$3:$C$717)*1,المنصرف!$J$3:$J$717)</f>
        <v>0</v>
      </c>
      <c r="T331" s="121">
        <f>SUMPRODUCT(($T$3=المنصرف!$E$3:$E$717)*1,('بيان العهد والتسويات'!$C331=المنصرف!$C$3:$C$717)*1,المنصرف!$G$3:$G$717)</f>
        <v>0</v>
      </c>
      <c r="U331" s="122">
        <f>SUMPRODUCT(($T$3=المنصرف!$E$3:$E$717)*1,('بيان العهد والتسويات'!$C331=المنصرف!$C$3:$C$717)*1,المنصرف!$J$3:$J$717)</f>
        <v>0</v>
      </c>
      <c r="V331" s="124">
        <f>SUMPRODUCT(($V$3=المنصرف!$E$3:$E$717)*1,('بيان العهد والتسويات'!$C331=المنصرف!$C$3:$C$717)*1,المنصرف!$G$3:$G$717)</f>
        <v>0</v>
      </c>
      <c r="W331" s="123">
        <f>SUMPRODUCT(($V$3=المنصرف!$E$3:$E$717)*1,('بيان العهد والتسويات'!$C331=المنصرف!$C$3:$C$717)*1,المنصرف!$J$3:$J$717)</f>
        <v>0</v>
      </c>
      <c r="X331" s="121">
        <f>SUMPRODUCT(($X$3=المنصرف!$E$3:$E$717)*1,('بيان العهد والتسويات'!$C331=المنصرف!$C$3:$C$717)*1,المنصرف!$G$3:$G$717)</f>
        <v>0</v>
      </c>
      <c r="Y331" s="122">
        <f>SUMPRODUCT(($X$3=المنصرف!$E$3:$E$717)*1,('بيان العهد والتسويات'!$C331=المنصرف!$C$3:$C$717)*1,المنصرف!$J$3:$J$717)</f>
        <v>0</v>
      </c>
      <c r="Z331" s="124">
        <f>SUMPRODUCT(($Z$3=المنصرف!$E$3:$E$717)*1,('بيان العهد والتسويات'!$C331=المنصرف!$C$3:$C$717)*1,المنصرف!$G$3:$G$717)</f>
        <v>0</v>
      </c>
      <c r="AA331" s="123">
        <f>SUMPRODUCT(($Z$3=المنصرف!$E$3:$E$717)*1,('بيان العهد والتسويات'!$C331=المنصرف!$C$3:$C$717)*1,المنصرف!$J$3:$J$717)</f>
        <v>0</v>
      </c>
      <c r="AB331" s="121">
        <f>SUMPRODUCT(($AB$3=المنصرف!$E$3:$E$717)*1,('بيان العهد والتسويات'!$C331=المنصرف!$C$3:$C$717)*1,المنصرف!$G$3:$G$717)</f>
        <v>0</v>
      </c>
      <c r="AC331" s="122">
        <f>SUMPRODUCT(($AB$3=المنصرف!$E$3:$E$717)*1,('بيان العهد والتسويات'!$C331=المنصرف!$C$3:$C$717)*1,المنصرف!$J$3:$J$717)</f>
        <v>0</v>
      </c>
      <c r="AD331" s="124">
        <f>SUMPRODUCT(($AD$3=المنصرف!$E$3:$E$717)*1,('بيان العهد والتسويات'!$C331=المنصرف!$C$3:$C$717)*1,المنصرف!$G$3:$G$717)</f>
        <v>0</v>
      </c>
      <c r="AE331" s="123">
        <f>SUMPRODUCT(($AD$3=المنصرف!$E$3:$E$717)*1,('بيان العهد والتسويات'!$C331=المنصرف!$C$3:$C$717)*1,المنصرف!$J$3:$J$717)</f>
        <v>0</v>
      </c>
      <c r="AF331" s="121">
        <f>SUMPRODUCT(($AF$3=المنصرف!$E$3:$E$717)*1,('بيان العهد والتسويات'!$C331=المنصرف!$C$3:$C$717)*1,المنصرف!$G$3:$G$717)</f>
        <v>0</v>
      </c>
      <c r="AG331" s="122">
        <f>SUMPRODUCT(($AF$3=المنصرف!$E$3:$E$717)*1,('بيان العهد والتسويات'!$C331=المنصرف!$C$3:$C$717)*1,المنصرف!$J$3:$J$717)</f>
        <v>0</v>
      </c>
      <c r="AH331" s="124">
        <f>SUMPRODUCT(($AH$3=المنصرف!$E$3:$E$717)*1,('بيان العهد والتسويات'!$C331=المنصرف!$C$3:$C$717)*1,المنصرف!$G$3:$G$717)</f>
        <v>0</v>
      </c>
      <c r="AI331" s="123">
        <f>SUMPRODUCT(($AH$3=المنصرف!$E$3:$E$717)*1,('بيان العهد والتسويات'!$C331=المنصرف!$C$3:$C$717)*1,المنصرف!$J$3:$J$717)</f>
        <v>0</v>
      </c>
      <c r="AJ331" s="145">
        <f>SUMPRODUCT((AJ$3=المنصرف!$E$3:$E$717)*1,('بيان العهد والتسويات'!$C331=المنصرف!$C$3:$C$717)*1,المنصرف!$G$3:$G$717)</f>
        <v>0</v>
      </c>
      <c r="AK331" s="145">
        <f>SUMPRODUCT((AJ$3=المنصرف!$E$3:$E$717)*1,('بيان العهد والتسويات'!$C331=المنصرف!$C$3:$C$717)*1,المنصرف!$J$3:$J$717)</f>
        <v>0</v>
      </c>
      <c r="AL331" s="161">
        <f>SUMPRODUCT((AL$3=المنصرف!$E$3:$E$717)*1,('بيان العهد والتسويات'!$C331=المنصرف!$C$3:$C$717)*1,المنصرف!$G$3:$G$717)</f>
        <v>0</v>
      </c>
      <c r="AM331" s="161">
        <f>SUMPRODUCT((AL$3=المنصرف!$E$3:$E$717)*1,('بيان العهد والتسويات'!$C331=المنصرف!$C$3:$C$717)*1,المنصرف!$J$3:$J$717)</f>
        <v>0</v>
      </c>
      <c r="AN331" s="160">
        <f>SUMPRODUCT((AN$3=المنصرف!$E$3:$E$717)*1,('بيان العهد والتسويات'!$C331=المنصرف!$C$3:$C$717)*1,المنصرف!$G$3:$G$717)</f>
        <v>0</v>
      </c>
      <c r="AO331" s="160">
        <f>SUMPRODUCT((AN$3=المنصرف!$E$3:$E$717)*1,('بيان العهد والتسويات'!$C331=المنصرف!$C$3:$C$717)*1,المنصرف!$J$3:$J$717)</f>
        <v>0</v>
      </c>
      <c r="AP331" s="160">
        <f>SUMPRODUCT((AP$3=المنصرف!$E$3:$E$717)*1,('بيان العهد والتسويات'!$C331=المنصرف!$C$3:$C$717)*1,المنصرف!$G$3:$G$717)</f>
        <v>0</v>
      </c>
      <c r="AQ331" s="160">
        <f>SUMPRODUCT((AP$3=المنصرف!$E$3:$E$717)*1,('بيان العهد والتسويات'!$C331=المنصرف!$C$3:$C$717)*1,المنصرف!$J$3:$J$717)</f>
        <v>0</v>
      </c>
      <c r="AR331" s="160">
        <f>SUMPRODUCT((AR$3=المنصرف!$E$3:$E$717)*1,('بيان العهد والتسويات'!$C331=المنصرف!$C$3:$C$717)*1,المنصرف!$G$3:$G$717)</f>
        <v>0</v>
      </c>
      <c r="AS331" s="160">
        <f>SUMPRODUCT((AR$3=المنصرف!$E$3:$E$717)*1,('بيان العهد والتسويات'!$C331=المنصرف!$C$3:$C$717)*1,المنصرف!$J$3:$J$717)</f>
        <v>0</v>
      </c>
      <c r="AT331" s="160">
        <f>SUMPRODUCT((AT$3=المنصرف!$E$3:$E$717)*1,('بيان العهد والتسويات'!$C331=المنصرف!$C$3:$C$717)*1,المنصرف!$G$3:$G$717)</f>
        <v>0</v>
      </c>
      <c r="AU331" s="160">
        <f>SUMPRODUCT((AT$3=المنصرف!$E$3:$E$717)*1,('بيان العهد والتسويات'!$C331=المنصرف!$C$3:$C$717)*1,المنصرف!$J$3:$J$717)</f>
        <v>0</v>
      </c>
      <c r="AV331" s="160">
        <f>SUMPRODUCT((AV$3=المنصرف!$E$3:$E$717)*1,('بيان العهد والتسويات'!$C331=المنصرف!$C$3:$C$717)*1,المنصرف!$G$3:$G$717)</f>
        <v>0</v>
      </c>
      <c r="AW331" s="160">
        <f>SUMPRODUCT((AV$3=المنصرف!$E$3:$E$717)*1,('بيان العهد والتسويات'!$C331=المنصرف!$C$3:$C$717)*1,المنصرف!$J$3:$J$717)</f>
        <v>0</v>
      </c>
      <c r="AX331" s="160">
        <f>SUMPRODUCT((AX$3=المنصرف!$E$3:$E$717)*1,('بيان العهد والتسويات'!$C331=المنصرف!$C$3:$C$717)*1,المنصرف!$G$3:$G$717)</f>
        <v>0</v>
      </c>
      <c r="AY331" s="160">
        <f>SUMPRODUCT((AX$3=المنصرف!$E$3:$E$717)*1,('بيان العهد والتسويات'!$C331=المنصرف!$C$3:$C$717)*1,المنصرف!$J$3:$J$717)</f>
        <v>0</v>
      </c>
      <c r="AZ331" s="160">
        <f>SUMPRODUCT((AZ$3=المنصرف!$E$3:$E$717)*1,('بيان العهد والتسويات'!$C331=المنصرف!$C$3:$C$717)*1,المنصرف!$G$3:$G$717)</f>
        <v>0</v>
      </c>
      <c r="BA331" s="160">
        <f>SUMPRODUCT((AZ$3=المنصرف!$E$3:$E$717)*1,('بيان العهد والتسويات'!$C331=المنصرف!$C$3:$C$717)*1,المنصرف!$J$3:$J$717)</f>
        <v>0</v>
      </c>
      <c r="BB331" s="160">
        <f>SUMPRODUCT((BB$3=المنصرف!$E$3:$E$717)*1,('بيان العهد والتسويات'!$C331=المنصرف!$C$3:$C$717)*1,المنصرف!$G$3:$G$717)</f>
        <v>0</v>
      </c>
      <c r="BC331" s="160">
        <f>SUMPRODUCT((BB$3=المنصرف!$E$3:$E$717)*1,('بيان العهد والتسويات'!$C331=المنصرف!$C$3:$C$717)*1,المنصرف!$J$3:$J$717)</f>
        <v>0</v>
      </c>
      <c r="BD331" s="160">
        <f>SUMPRODUCT((BD$3=المنصرف!$E$3:$E$717)*1,('بيان العهد والتسويات'!$C331=المنصرف!$C$3:$C$717)*1,المنصرف!$G$3:$G$717)</f>
        <v>0</v>
      </c>
      <c r="BE331" s="160">
        <f>SUMPRODUCT((BD$3=المنصرف!$E$3:$E$717)*1,('بيان العهد والتسويات'!$C331=المنصرف!$C$3:$C$717)*1,المنصرف!$J$3:$J$717)</f>
        <v>0</v>
      </c>
      <c r="BF331" s="160">
        <f>SUMPRODUCT((BF$3=المنصرف!$E$3:$E$717)*1,('بيان العهد والتسويات'!$C331=المنصرف!$C$3:$C$717)*1,المنصرف!$G$3:$G$717)</f>
        <v>0</v>
      </c>
      <c r="BG331" s="160">
        <f>SUMPRODUCT((BF$3=المنصرف!$E$3:$E$717)*1,('بيان العهد والتسويات'!$C331=المنصرف!$C$3:$C$717)*1,المنصرف!$J$3:$J$717)</f>
        <v>0</v>
      </c>
      <c r="BH331" s="160">
        <f>SUMPRODUCT((BH$3=المنصرف!$E$3:$E$717)*1,('بيان العهد والتسويات'!$C331=المنصرف!$C$3:$C$717)*1,المنصرف!$G$3:$G$717)</f>
        <v>0</v>
      </c>
      <c r="BI331" s="160">
        <f>SUMPRODUCT((BH$3=المنصرف!$E$3:$E$717)*1,('بيان العهد والتسويات'!$C331=المنصرف!$C$3:$C$717)*1,المنصرف!$J$3:$J$717)</f>
        <v>0</v>
      </c>
      <c r="BJ331" s="160">
        <f>SUMPRODUCT((BJ$3=المنصرف!$E$3:$E$717)*1,('بيان العهد والتسويات'!$C331=المنصرف!$C$3:$C$717)*1,المنصرف!$G$3:$G$717)</f>
        <v>0</v>
      </c>
      <c r="BK331" s="160">
        <f>SUMPRODUCT((BJ$3=المنصرف!$E$3:$E$717)*1,('بيان العهد والتسويات'!$C331=المنصرف!$C$3:$C$717)*1,المنصرف!$J$3:$J$717)</f>
        <v>0</v>
      </c>
      <c r="BL331" s="160">
        <f>SUMPRODUCT((BL$3=المنصرف!$E$3:$E$717)*1,('بيان العهد والتسويات'!$C331=المنصرف!$C$3:$C$717)*1,المنصرف!$G$3:$G$717)</f>
        <v>0</v>
      </c>
      <c r="BM331" s="160">
        <f>SUMPRODUCT((BL$3=المنصرف!$E$3:$E$717)*1,('بيان العهد والتسويات'!$C331=المنصرف!$C$3:$C$717)*1,المنصرف!$J$3:$J$717)</f>
        <v>0</v>
      </c>
      <c r="BN331" s="160">
        <f>SUMPRODUCT((BN$3=المنصرف!$E$3:$E$717)*1,('بيان العهد والتسويات'!$C331=المنصرف!$C$3:$C$717)*1,المنصرف!$G$3:$G$717)</f>
        <v>0</v>
      </c>
      <c r="BO331" s="160">
        <f>SUMPRODUCT((BN$3=المنصرف!$E$3:$E$717)*1,('بيان العهد والتسويات'!$C331=المنصرف!$C$3:$C$717)*1,المنصرف!$J$3:$J$717)</f>
        <v>0</v>
      </c>
      <c r="BP331" s="160">
        <f>SUMPRODUCT((BP$3=المنصرف!$E$3:$E$717)*1,('بيان العهد والتسويات'!$C331=المنصرف!$C$3:$C$717)*1,المنصرف!$G$3:$G$717)</f>
        <v>0</v>
      </c>
      <c r="BQ331" s="160">
        <f>SUMPRODUCT((BP$3=المنصرف!$E$3:$E$717)*1,('بيان العهد والتسويات'!$C331=المنصرف!$C$3:$C$717)*1,المنصرف!$J$3:$J$717)</f>
        <v>0</v>
      </c>
      <c r="BR331" s="160">
        <f>SUMPRODUCT((BR$3=المنصرف!$E$3:$E$717)*1,('بيان العهد والتسويات'!$C331=المنصرف!$C$3:$C$717)*1,المنصرف!$G$3:$G$717)</f>
        <v>0</v>
      </c>
      <c r="BS331" s="160">
        <f>SUMPRODUCT((BR$3=المنصرف!$E$3:$E$717)*1,('بيان العهد والتسويات'!$C331=المنصرف!$C$3:$C$717)*1,المنصرف!$J$3:$J$717)</f>
        <v>0</v>
      </c>
      <c r="BT331" s="160">
        <f>SUMPRODUCT((BT$3=المنصرف!$E$3:$E$717)*1,('بيان العهد والتسويات'!$C331=المنصرف!$C$3:$C$717)*1,المنصرف!$G$3:$G$717)</f>
        <v>0</v>
      </c>
      <c r="BU331" s="160">
        <f>SUMPRODUCT((BT$3=المنصرف!$E$3:$E$717)*1,('بيان العهد والتسويات'!$C331=المنصرف!$C$3:$C$717)*1,المنصرف!$J$3:$J$717)</f>
        <v>0</v>
      </c>
      <c r="BV331" s="160">
        <f>SUMPRODUCT((BV$3=المنصرف!$E$3:$E$717)*1,('بيان العهد والتسويات'!$C331=المنصرف!$C$3:$C$717)*1,المنصرف!$G$3:$G$717)</f>
        <v>0</v>
      </c>
      <c r="BW331" s="160">
        <f>SUMPRODUCT((BV$3=المنصرف!$E$3:$E$717)*1,('بيان العهد والتسويات'!$C331=المنصرف!$C$3:$C$717)*1,المنصرف!$J$3:$J$717)</f>
        <v>0</v>
      </c>
      <c r="BX331" s="160">
        <f>SUMPRODUCT((BX$3=المنصرف!$E$3:$E$717)*1,('بيان العهد والتسويات'!$C331=المنصرف!$C$3:$C$717)*1,المنصرف!$G$3:$G$717)</f>
        <v>0</v>
      </c>
      <c r="BY331" s="160">
        <f>SUMPRODUCT((BX$3=المنصرف!$E$3:$E$717)*1,('بيان العهد والتسويات'!$C331=المنصرف!$C$3:$C$717)*1,المنصرف!$J$3:$J$717)</f>
        <v>0</v>
      </c>
      <c r="BZ331" s="160">
        <f>SUMPRODUCT((BZ$3=المنصرف!$E$3:$E$717)*1,('بيان العهد والتسويات'!$C331=المنصرف!$C$3:$C$717)*1,المنصرف!$G$3:$G$717)</f>
        <v>0</v>
      </c>
      <c r="CA331" s="160">
        <f>SUMPRODUCT((BZ$3=المنصرف!$E$3:$E$717)*1,('بيان العهد والتسويات'!$C331=المنصرف!$C$3:$C$717)*1,المنصرف!$J$3:$J$717)</f>
        <v>0</v>
      </c>
      <c r="CB331" s="160">
        <f>SUMPRODUCT((CB$3=المنصرف!$E$3:$E$717)*1,('بيان العهد والتسويات'!$C331=المنصرف!$C$3:$C$717)*1,المنصرف!$G$3:$G$717)</f>
        <v>0</v>
      </c>
      <c r="CC331" s="160">
        <f>SUMPRODUCT((CB$3=المنصرف!$E$3:$E$717)*1,('بيان العهد والتسويات'!$C331=المنصرف!$C$3:$C$717)*1,المنصرف!$J$3:$J$717)</f>
        <v>0</v>
      </c>
      <c r="CD331" s="160">
        <f>SUMPRODUCT((CD$3=المنصرف!$E$3:$E$717)*1,('بيان العهد والتسويات'!$C331=المنصرف!$C$3:$C$717)*1,المنصرف!$G$3:$G$717)</f>
        <v>0</v>
      </c>
      <c r="CE331" s="160">
        <f>SUMPRODUCT((CD$3=المنصرف!$E$3:$E$717)*1,('بيان العهد والتسويات'!$C331=المنصرف!$C$3:$C$717)*1,المنصرف!$J$3:$J$717)</f>
        <v>0</v>
      </c>
      <c r="CF331" s="160">
        <f>SUMPRODUCT((CF$3=المنصرف!$E$3:$E$717)*1,('بيان العهد والتسويات'!$C331=المنصرف!$C$3:$C$717)*1,المنصرف!$G$3:$G$717)</f>
        <v>0</v>
      </c>
      <c r="CG331" s="160">
        <f>SUMPRODUCT((CF$3=المنصرف!$E$3:$E$717)*1,('بيان العهد والتسويات'!$C331=المنصرف!$C$3:$C$717)*1,المنصرف!$J$3:$J$717)</f>
        <v>0</v>
      </c>
      <c r="CH331" s="160">
        <f>SUMPRODUCT((CH$3=المنصرف!$E$3:$E$717)*1,('بيان العهد والتسويات'!$C331=المنصرف!$C$3:$C$717)*1,المنصرف!$G$3:$G$717)</f>
        <v>0</v>
      </c>
      <c r="CI331" s="160">
        <f>SUMPRODUCT((CH$3=المنصرف!$E$3:$E$717)*1,('بيان العهد والتسويات'!$C331=المنصرف!$C$3:$C$717)*1,المنصرف!$J$3:$J$717)</f>
        <v>0</v>
      </c>
      <c r="CJ331" s="160">
        <f>SUMPRODUCT((CJ$3=المنصرف!$E$3:$E$717)*1,('بيان العهد والتسويات'!$C331=المنصرف!$C$3:$C$717)*1,المنصرف!$G$3:$G$717)</f>
        <v>0</v>
      </c>
      <c r="CK331" s="160">
        <f>SUMPRODUCT((CJ$3=المنصرف!$E$3:$E$717)*1,('بيان العهد والتسويات'!$C331=المنصرف!$C$3:$C$717)*1,المنصرف!$J$3:$J$717)</f>
        <v>0</v>
      </c>
      <c r="CL331" s="160">
        <f>SUMPRODUCT((CL$3=المنصرف!$E$3:$E$717)*1,('بيان العهد والتسويات'!$C331=المنصرف!$C$3:$C$717)*1,المنصرف!$G$3:$G$717)</f>
        <v>0</v>
      </c>
      <c r="CM331" s="160">
        <f>SUMPRODUCT((CL$3=المنصرف!$E$3:$E$717)*1,('بيان العهد والتسويات'!$C331=المنصرف!$C$3:$C$717)*1,المنصرف!$J$3:$J$717)</f>
        <v>0</v>
      </c>
      <c r="CN331" s="160">
        <f>SUMPRODUCT((CN$3=المنصرف!$E$3:$E$717)*1,('بيان العهد والتسويات'!$C331=المنصرف!$C$3:$C$717)*1,المنصرف!$G$3:$G$717)</f>
        <v>0</v>
      </c>
      <c r="CO331" s="160">
        <f>SUMPRODUCT((CN$3=المنصرف!$E$3:$E$717)*1,('بيان العهد والتسويات'!$C331=المنصرف!$C$3:$C$717)*1,المنصرف!$J$3:$J$717)</f>
        <v>0</v>
      </c>
      <c r="CP331" s="160">
        <f>SUMPRODUCT((CP$3=المنصرف!$E$3:$E$717)*1,('بيان العهد والتسويات'!$C331=المنصرف!$C$3:$C$717)*1,المنصرف!$G$3:$G$717)</f>
        <v>0</v>
      </c>
      <c r="CQ331" s="160">
        <f>SUMPRODUCT((CP$3=المنصرف!$E$3:$E$717)*1,('بيان العهد والتسويات'!$C331=المنصرف!$C$3:$C$717)*1,المنصرف!$J$3:$J$717)</f>
        <v>0</v>
      </c>
      <c r="CR331" s="160">
        <f>SUMPRODUCT((CR$3=المنصرف!$E$3:$E$717)*1,('بيان العهد والتسويات'!$C331=المنصرف!$C$3:$C$717)*1,المنصرف!$G$3:$G$717)</f>
        <v>0</v>
      </c>
      <c r="CS331" s="160">
        <f>SUMPRODUCT((CR$3=المنصرف!$E$3:$E$717)*1,('بيان العهد والتسويات'!$C331=المنصرف!$C$3:$C$717)*1,المنصرف!$J$3:$J$717)</f>
        <v>0</v>
      </c>
      <c r="CT331" s="160">
        <f>SUMPRODUCT((CT$3=المنصرف!$E$3:$E$717)*1,('بيان العهد والتسويات'!$C331=المنصرف!$C$3:$C$717)*1,المنصرف!$G$3:$G$717)</f>
        <v>0</v>
      </c>
      <c r="CU331" s="160">
        <f>SUMPRODUCT((CT$3=المنصرف!$E$3:$E$717)*1,('بيان العهد والتسويات'!$C331=المنصرف!$C$3:$C$717)*1,المنصرف!$J$3:$J$717)</f>
        <v>0</v>
      </c>
      <c r="CV331" s="160">
        <f>SUMPRODUCT((CV$3=المنصرف!$E$3:$E$717)*1,('بيان العهد والتسويات'!$C331=المنصرف!$C$3:$C$717)*1,المنصرف!$G$3:$G$717)</f>
        <v>0</v>
      </c>
      <c r="CW331" s="160">
        <f>SUMPRODUCT((CV$3=المنصرف!$E$3:$E$717)*1,('بيان العهد والتسويات'!$C331=المنصرف!$C$3:$C$717)*1,المنصرف!$J$3:$J$717)</f>
        <v>0</v>
      </c>
      <c r="CX331" s="160">
        <f>SUMPRODUCT((CX$3=المنصرف!$E$3:$E$717)*1,('بيان العهد والتسويات'!$C331=المنصرف!$C$3:$C$717)*1,المنصرف!$G$3:$G$717)</f>
        <v>0</v>
      </c>
      <c r="CY331" s="160">
        <f>SUMPRODUCT((CX$3=المنصرف!$E$3:$E$717)*1,('بيان العهد والتسويات'!$C331=المنصرف!$C$3:$C$717)*1,المنصرف!$J$3:$J$717)</f>
        <v>0</v>
      </c>
      <c r="CZ331" s="160">
        <f>SUMPRODUCT((CZ$3=المنصرف!$E$3:$E$717)*1,('بيان العهد والتسويات'!$C331=المنصرف!$C$3:$C$717)*1,المنصرف!$G$3:$G$717)</f>
        <v>0</v>
      </c>
      <c r="DA331" s="160">
        <f>SUMPRODUCT((CZ$3=المنصرف!$E$3:$E$717)*1,('بيان العهد والتسويات'!$C331=المنصرف!$C$3:$C$717)*1,المنصرف!$J$3:$J$717)</f>
        <v>0</v>
      </c>
    </row>
    <row r="332" spans="3:105" ht="20.25" x14ac:dyDescent="0.15">
      <c r="C332" s="134">
        <v>46164</v>
      </c>
      <c r="D332" s="121">
        <f>SUMPRODUCT(($D$3=المنصرف!$E$3:$E$717)*1,('بيان العهد والتسويات'!$C332=المنصرف!$C$3:$C$717)*1,المنصرف!$G$3:$G$717)</f>
        <v>0</v>
      </c>
      <c r="E332" s="122">
        <f>SUMPRODUCT(($D$3=المنصرف!$E$3:$E$717)*1,('بيان العهد والتسويات'!$C332=المنصرف!$C$3:$C$717)*1,المنصرف!$J$3:$J$717)</f>
        <v>0</v>
      </c>
      <c r="F332" s="124">
        <f>SUMPRODUCT(($F$3=المنصرف!$E$3:$E$717)*1,('بيان العهد والتسويات'!$C332=المنصرف!$C$3:$C$717)*1,المنصرف!$G$3:$G$717)</f>
        <v>0</v>
      </c>
      <c r="G332" s="123">
        <f>SUMPRODUCT(($F$3=المنصرف!$E$3:$E$717)*1,('بيان العهد والتسويات'!$C332=المنصرف!$C$3:$C$717)*1,المنصرف!$J$3:$J$717)</f>
        <v>0</v>
      </c>
      <c r="H332" s="121">
        <f>SUMPRODUCT(($H$3=المنصرف!$E$3:$E$717)*1,('بيان العهد والتسويات'!$C332=المنصرف!$C$3:$C$717)*1,المنصرف!$G$3:$G$717)</f>
        <v>0</v>
      </c>
      <c r="I332" s="122">
        <f>SUMPRODUCT(($H$3=المنصرف!$E$3:$E$717)*1,('بيان العهد والتسويات'!$C332=المنصرف!$C$3:$C$717)*1,المنصرف!$J$3:$J$717)</f>
        <v>0</v>
      </c>
      <c r="J332" s="124">
        <f>SUMPRODUCT(($J$3=المنصرف!$E$3:$E$717)*1,('بيان العهد والتسويات'!$C332=المنصرف!$C$3:$C$717)*1,المنصرف!$G$3:$G$717)</f>
        <v>0</v>
      </c>
      <c r="K332" s="123">
        <f>SUMPRODUCT(($J$3=المنصرف!$E$3:$E$717)*1,('بيان العهد والتسويات'!$C332=المنصرف!$C$3:$C$717)*1,المنصرف!$J$3:$J$717)</f>
        <v>0</v>
      </c>
      <c r="L332" s="121">
        <f>SUMPRODUCT(($L$3=المنصرف!$E$3:$E$717)*1,('بيان العهد والتسويات'!$C332=المنصرف!$C$3:$C$717)*1,المنصرف!$G$3:$G$717)</f>
        <v>0</v>
      </c>
      <c r="M332" s="122">
        <f>SUMPRODUCT(($L$3=المنصرف!$E$3:$E$717)*1,('بيان العهد والتسويات'!$C332=المنصرف!$C$3:$C$717)*1,المنصرف!$J$3:$J$717)</f>
        <v>0</v>
      </c>
      <c r="N332" s="124">
        <f>SUMPRODUCT(($N$3=المنصرف!$E$3:$E$717)*1,('بيان العهد والتسويات'!$C332=المنصرف!$C$3:$C$717)*1,المنصرف!$G$3:$G$717)</f>
        <v>0</v>
      </c>
      <c r="O332" s="123">
        <f>SUMPRODUCT(($N$3=المنصرف!$E$3:$E$717)*1,('بيان العهد والتسويات'!$C332=المنصرف!$C$3:$C$717)*1,المنصرف!$J$3:$J$717)</f>
        <v>0</v>
      </c>
      <c r="P332" s="121">
        <f>SUMPRODUCT(($P$3=المنصرف!$E$3:$E$717)*1,('بيان العهد والتسويات'!$C332=المنصرف!$C$3:$C$717)*1,المنصرف!$G$3:$G$717)</f>
        <v>0</v>
      </c>
      <c r="Q332" s="122">
        <f>SUMPRODUCT(($P$3=المنصرف!$E$3:$E$717)*1,('بيان العهد والتسويات'!$C332=المنصرف!$C$3:$C$717)*1,المنصرف!$J$3:$J$717)</f>
        <v>0</v>
      </c>
      <c r="R332" s="124">
        <f>SUMPRODUCT(($R$3=المنصرف!$E$3:$E$717)*1,('بيان العهد والتسويات'!$C332=المنصرف!$C$3:$C$717)*1,المنصرف!$G$3:$G$717)</f>
        <v>0</v>
      </c>
      <c r="S332" s="123">
        <f>SUMPRODUCT(($R$3=المنصرف!$E$3:$E$717)*1,('بيان العهد والتسويات'!$C332=المنصرف!$C$3:$C$717)*1,المنصرف!$J$3:$J$717)</f>
        <v>0</v>
      </c>
      <c r="T332" s="121">
        <f>SUMPRODUCT(($T$3=المنصرف!$E$3:$E$717)*1,('بيان العهد والتسويات'!$C332=المنصرف!$C$3:$C$717)*1,المنصرف!$G$3:$G$717)</f>
        <v>0</v>
      </c>
      <c r="U332" s="122">
        <f>SUMPRODUCT(($T$3=المنصرف!$E$3:$E$717)*1,('بيان العهد والتسويات'!$C332=المنصرف!$C$3:$C$717)*1,المنصرف!$J$3:$J$717)</f>
        <v>0</v>
      </c>
      <c r="V332" s="124">
        <f>SUMPRODUCT(($V$3=المنصرف!$E$3:$E$717)*1,('بيان العهد والتسويات'!$C332=المنصرف!$C$3:$C$717)*1,المنصرف!$G$3:$G$717)</f>
        <v>0</v>
      </c>
      <c r="W332" s="123">
        <f>SUMPRODUCT(($V$3=المنصرف!$E$3:$E$717)*1,('بيان العهد والتسويات'!$C332=المنصرف!$C$3:$C$717)*1,المنصرف!$J$3:$J$717)</f>
        <v>0</v>
      </c>
      <c r="X332" s="121">
        <f>SUMPRODUCT(($X$3=المنصرف!$E$3:$E$717)*1,('بيان العهد والتسويات'!$C332=المنصرف!$C$3:$C$717)*1,المنصرف!$G$3:$G$717)</f>
        <v>0</v>
      </c>
      <c r="Y332" s="122">
        <f>SUMPRODUCT(($X$3=المنصرف!$E$3:$E$717)*1,('بيان العهد والتسويات'!$C332=المنصرف!$C$3:$C$717)*1,المنصرف!$J$3:$J$717)</f>
        <v>0</v>
      </c>
      <c r="Z332" s="124">
        <f>SUMPRODUCT(($Z$3=المنصرف!$E$3:$E$717)*1,('بيان العهد والتسويات'!$C332=المنصرف!$C$3:$C$717)*1,المنصرف!$G$3:$G$717)</f>
        <v>0</v>
      </c>
      <c r="AA332" s="123">
        <f>SUMPRODUCT(($Z$3=المنصرف!$E$3:$E$717)*1,('بيان العهد والتسويات'!$C332=المنصرف!$C$3:$C$717)*1,المنصرف!$J$3:$J$717)</f>
        <v>0</v>
      </c>
      <c r="AB332" s="121">
        <f>SUMPRODUCT(($AB$3=المنصرف!$E$3:$E$717)*1,('بيان العهد والتسويات'!$C332=المنصرف!$C$3:$C$717)*1,المنصرف!$G$3:$G$717)</f>
        <v>0</v>
      </c>
      <c r="AC332" s="122">
        <f>SUMPRODUCT(($AB$3=المنصرف!$E$3:$E$717)*1,('بيان العهد والتسويات'!$C332=المنصرف!$C$3:$C$717)*1,المنصرف!$J$3:$J$717)</f>
        <v>0</v>
      </c>
      <c r="AD332" s="124">
        <f>SUMPRODUCT(($AD$3=المنصرف!$E$3:$E$717)*1,('بيان العهد والتسويات'!$C332=المنصرف!$C$3:$C$717)*1,المنصرف!$G$3:$G$717)</f>
        <v>0</v>
      </c>
      <c r="AE332" s="123">
        <f>SUMPRODUCT(($AD$3=المنصرف!$E$3:$E$717)*1,('بيان العهد والتسويات'!$C332=المنصرف!$C$3:$C$717)*1,المنصرف!$J$3:$J$717)</f>
        <v>0</v>
      </c>
      <c r="AF332" s="121">
        <f>SUMPRODUCT(($AF$3=المنصرف!$E$3:$E$717)*1,('بيان العهد والتسويات'!$C332=المنصرف!$C$3:$C$717)*1,المنصرف!$G$3:$G$717)</f>
        <v>0</v>
      </c>
      <c r="AG332" s="122">
        <f>SUMPRODUCT(($AF$3=المنصرف!$E$3:$E$717)*1,('بيان العهد والتسويات'!$C332=المنصرف!$C$3:$C$717)*1,المنصرف!$J$3:$J$717)</f>
        <v>0</v>
      </c>
      <c r="AH332" s="124">
        <f>SUMPRODUCT(($AH$3=المنصرف!$E$3:$E$717)*1,('بيان العهد والتسويات'!$C332=المنصرف!$C$3:$C$717)*1,المنصرف!$G$3:$G$717)</f>
        <v>0</v>
      </c>
      <c r="AI332" s="123">
        <f>SUMPRODUCT(($AH$3=المنصرف!$E$3:$E$717)*1,('بيان العهد والتسويات'!$C332=المنصرف!$C$3:$C$717)*1,المنصرف!$J$3:$J$717)</f>
        <v>0</v>
      </c>
      <c r="AJ332" s="145">
        <f>SUMPRODUCT((AJ$3=المنصرف!$E$3:$E$717)*1,('بيان العهد والتسويات'!$C332=المنصرف!$C$3:$C$717)*1,المنصرف!$G$3:$G$717)</f>
        <v>0</v>
      </c>
      <c r="AK332" s="145">
        <f>SUMPRODUCT((AJ$3=المنصرف!$E$3:$E$717)*1,('بيان العهد والتسويات'!$C332=المنصرف!$C$3:$C$717)*1,المنصرف!$J$3:$J$717)</f>
        <v>0</v>
      </c>
      <c r="AL332" s="161">
        <f>SUMPRODUCT((AL$3=المنصرف!$E$3:$E$717)*1,('بيان العهد والتسويات'!$C332=المنصرف!$C$3:$C$717)*1,المنصرف!$G$3:$G$717)</f>
        <v>0</v>
      </c>
      <c r="AM332" s="161">
        <f>SUMPRODUCT((AL$3=المنصرف!$E$3:$E$717)*1,('بيان العهد والتسويات'!$C332=المنصرف!$C$3:$C$717)*1,المنصرف!$J$3:$J$717)</f>
        <v>0</v>
      </c>
      <c r="AN332" s="160">
        <f>SUMPRODUCT((AN$3=المنصرف!$E$3:$E$717)*1,('بيان العهد والتسويات'!$C332=المنصرف!$C$3:$C$717)*1,المنصرف!$G$3:$G$717)</f>
        <v>0</v>
      </c>
      <c r="AO332" s="160">
        <f>SUMPRODUCT((AN$3=المنصرف!$E$3:$E$717)*1,('بيان العهد والتسويات'!$C332=المنصرف!$C$3:$C$717)*1,المنصرف!$J$3:$J$717)</f>
        <v>0</v>
      </c>
      <c r="AP332" s="160">
        <f>SUMPRODUCT((AP$3=المنصرف!$E$3:$E$717)*1,('بيان العهد والتسويات'!$C332=المنصرف!$C$3:$C$717)*1,المنصرف!$G$3:$G$717)</f>
        <v>0</v>
      </c>
      <c r="AQ332" s="160">
        <f>SUMPRODUCT((AP$3=المنصرف!$E$3:$E$717)*1,('بيان العهد والتسويات'!$C332=المنصرف!$C$3:$C$717)*1,المنصرف!$J$3:$J$717)</f>
        <v>0</v>
      </c>
      <c r="AR332" s="160">
        <f>SUMPRODUCT((AR$3=المنصرف!$E$3:$E$717)*1,('بيان العهد والتسويات'!$C332=المنصرف!$C$3:$C$717)*1,المنصرف!$G$3:$G$717)</f>
        <v>0</v>
      </c>
      <c r="AS332" s="160">
        <f>SUMPRODUCT((AR$3=المنصرف!$E$3:$E$717)*1,('بيان العهد والتسويات'!$C332=المنصرف!$C$3:$C$717)*1,المنصرف!$J$3:$J$717)</f>
        <v>0</v>
      </c>
      <c r="AT332" s="160">
        <f>SUMPRODUCT((AT$3=المنصرف!$E$3:$E$717)*1,('بيان العهد والتسويات'!$C332=المنصرف!$C$3:$C$717)*1,المنصرف!$G$3:$G$717)</f>
        <v>0</v>
      </c>
      <c r="AU332" s="160">
        <f>SUMPRODUCT((AT$3=المنصرف!$E$3:$E$717)*1,('بيان العهد والتسويات'!$C332=المنصرف!$C$3:$C$717)*1,المنصرف!$J$3:$J$717)</f>
        <v>0</v>
      </c>
      <c r="AV332" s="160">
        <f>SUMPRODUCT((AV$3=المنصرف!$E$3:$E$717)*1,('بيان العهد والتسويات'!$C332=المنصرف!$C$3:$C$717)*1,المنصرف!$G$3:$G$717)</f>
        <v>0</v>
      </c>
      <c r="AW332" s="160">
        <f>SUMPRODUCT((AV$3=المنصرف!$E$3:$E$717)*1,('بيان العهد والتسويات'!$C332=المنصرف!$C$3:$C$717)*1,المنصرف!$J$3:$J$717)</f>
        <v>0</v>
      </c>
      <c r="AX332" s="160">
        <f>SUMPRODUCT((AX$3=المنصرف!$E$3:$E$717)*1,('بيان العهد والتسويات'!$C332=المنصرف!$C$3:$C$717)*1,المنصرف!$G$3:$G$717)</f>
        <v>0</v>
      </c>
      <c r="AY332" s="160">
        <f>SUMPRODUCT((AX$3=المنصرف!$E$3:$E$717)*1,('بيان العهد والتسويات'!$C332=المنصرف!$C$3:$C$717)*1,المنصرف!$J$3:$J$717)</f>
        <v>0</v>
      </c>
      <c r="AZ332" s="160">
        <f>SUMPRODUCT((AZ$3=المنصرف!$E$3:$E$717)*1,('بيان العهد والتسويات'!$C332=المنصرف!$C$3:$C$717)*1,المنصرف!$G$3:$G$717)</f>
        <v>0</v>
      </c>
      <c r="BA332" s="160">
        <f>SUMPRODUCT((AZ$3=المنصرف!$E$3:$E$717)*1,('بيان العهد والتسويات'!$C332=المنصرف!$C$3:$C$717)*1,المنصرف!$J$3:$J$717)</f>
        <v>0</v>
      </c>
      <c r="BB332" s="160">
        <f>SUMPRODUCT((BB$3=المنصرف!$E$3:$E$717)*1,('بيان العهد والتسويات'!$C332=المنصرف!$C$3:$C$717)*1,المنصرف!$G$3:$G$717)</f>
        <v>0</v>
      </c>
      <c r="BC332" s="160">
        <f>SUMPRODUCT((BB$3=المنصرف!$E$3:$E$717)*1,('بيان العهد والتسويات'!$C332=المنصرف!$C$3:$C$717)*1,المنصرف!$J$3:$J$717)</f>
        <v>0</v>
      </c>
      <c r="BD332" s="160">
        <f>SUMPRODUCT((BD$3=المنصرف!$E$3:$E$717)*1,('بيان العهد والتسويات'!$C332=المنصرف!$C$3:$C$717)*1,المنصرف!$G$3:$G$717)</f>
        <v>0</v>
      </c>
      <c r="BE332" s="160">
        <f>SUMPRODUCT((BD$3=المنصرف!$E$3:$E$717)*1,('بيان العهد والتسويات'!$C332=المنصرف!$C$3:$C$717)*1,المنصرف!$J$3:$J$717)</f>
        <v>0</v>
      </c>
      <c r="BF332" s="160">
        <f>SUMPRODUCT((BF$3=المنصرف!$E$3:$E$717)*1,('بيان العهد والتسويات'!$C332=المنصرف!$C$3:$C$717)*1,المنصرف!$G$3:$G$717)</f>
        <v>0</v>
      </c>
      <c r="BG332" s="160">
        <f>SUMPRODUCT((BF$3=المنصرف!$E$3:$E$717)*1,('بيان العهد والتسويات'!$C332=المنصرف!$C$3:$C$717)*1,المنصرف!$J$3:$J$717)</f>
        <v>0</v>
      </c>
      <c r="BH332" s="160">
        <f>SUMPRODUCT((BH$3=المنصرف!$E$3:$E$717)*1,('بيان العهد والتسويات'!$C332=المنصرف!$C$3:$C$717)*1,المنصرف!$G$3:$G$717)</f>
        <v>0</v>
      </c>
      <c r="BI332" s="160">
        <f>SUMPRODUCT((BH$3=المنصرف!$E$3:$E$717)*1,('بيان العهد والتسويات'!$C332=المنصرف!$C$3:$C$717)*1,المنصرف!$J$3:$J$717)</f>
        <v>0</v>
      </c>
      <c r="BJ332" s="160">
        <f>SUMPRODUCT((BJ$3=المنصرف!$E$3:$E$717)*1,('بيان العهد والتسويات'!$C332=المنصرف!$C$3:$C$717)*1,المنصرف!$G$3:$G$717)</f>
        <v>0</v>
      </c>
      <c r="BK332" s="160">
        <f>SUMPRODUCT((BJ$3=المنصرف!$E$3:$E$717)*1,('بيان العهد والتسويات'!$C332=المنصرف!$C$3:$C$717)*1,المنصرف!$J$3:$J$717)</f>
        <v>0</v>
      </c>
      <c r="BL332" s="160">
        <f>SUMPRODUCT((BL$3=المنصرف!$E$3:$E$717)*1,('بيان العهد والتسويات'!$C332=المنصرف!$C$3:$C$717)*1,المنصرف!$G$3:$G$717)</f>
        <v>0</v>
      </c>
      <c r="BM332" s="160">
        <f>SUMPRODUCT((BL$3=المنصرف!$E$3:$E$717)*1,('بيان العهد والتسويات'!$C332=المنصرف!$C$3:$C$717)*1,المنصرف!$J$3:$J$717)</f>
        <v>0</v>
      </c>
      <c r="BN332" s="160">
        <f>SUMPRODUCT((BN$3=المنصرف!$E$3:$E$717)*1,('بيان العهد والتسويات'!$C332=المنصرف!$C$3:$C$717)*1,المنصرف!$G$3:$G$717)</f>
        <v>0</v>
      </c>
      <c r="BO332" s="160">
        <f>SUMPRODUCT((BN$3=المنصرف!$E$3:$E$717)*1,('بيان العهد والتسويات'!$C332=المنصرف!$C$3:$C$717)*1,المنصرف!$J$3:$J$717)</f>
        <v>0</v>
      </c>
      <c r="BP332" s="160">
        <f>SUMPRODUCT((BP$3=المنصرف!$E$3:$E$717)*1,('بيان العهد والتسويات'!$C332=المنصرف!$C$3:$C$717)*1,المنصرف!$G$3:$G$717)</f>
        <v>0</v>
      </c>
      <c r="BQ332" s="160">
        <f>SUMPRODUCT((BP$3=المنصرف!$E$3:$E$717)*1,('بيان العهد والتسويات'!$C332=المنصرف!$C$3:$C$717)*1,المنصرف!$J$3:$J$717)</f>
        <v>0</v>
      </c>
      <c r="BR332" s="160">
        <f>SUMPRODUCT((BR$3=المنصرف!$E$3:$E$717)*1,('بيان العهد والتسويات'!$C332=المنصرف!$C$3:$C$717)*1,المنصرف!$G$3:$G$717)</f>
        <v>0</v>
      </c>
      <c r="BS332" s="160">
        <f>SUMPRODUCT((BR$3=المنصرف!$E$3:$E$717)*1,('بيان العهد والتسويات'!$C332=المنصرف!$C$3:$C$717)*1,المنصرف!$J$3:$J$717)</f>
        <v>0</v>
      </c>
      <c r="BT332" s="160">
        <f>SUMPRODUCT((BT$3=المنصرف!$E$3:$E$717)*1,('بيان العهد والتسويات'!$C332=المنصرف!$C$3:$C$717)*1,المنصرف!$G$3:$G$717)</f>
        <v>0</v>
      </c>
      <c r="BU332" s="160">
        <f>SUMPRODUCT((BT$3=المنصرف!$E$3:$E$717)*1,('بيان العهد والتسويات'!$C332=المنصرف!$C$3:$C$717)*1,المنصرف!$J$3:$J$717)</f>
        <v>0</v>
      </c>
      <c r="BV332" s="160">
        <f>SUMPRODUCT((BV$3=المنصرف!$E$3:$E$717)*1,('بيان العهد والتسويات'!$C332=المنصرف!$C$3:$C$717)*1,المنصرف!$G$3:$G$717)</f>
        <v>0</v>
      </c>
      <c r="BW332" s="160">
        <f>SUMPRODUCT((BV$3=المنصرف!$E$3:$E$717)*1,('بيان العهد والتسويات'!$C332=المنصرف!$C$3:$C$717)*1,المنصرف!$J$3:$J$717)</f>
        <v>0</v>
      </c>
      <c r="BX332" s="160">
        <f>SUMPRODUCT((BX$3=المنصرف!$E$3:$E$717)*1,('بيان العهد والتسويات'!$C332=المنصرف!$C$3:$C$717)*1,المنصرف!$G$3:$G$717)</f>
        <v>0</v>
      </c>
      <c r="BY332" s="160">
        <f>SUMPRODUCT((BX$3=المنصرف!$E$3:$E$717)*1,('بيان العهد والتسويات'!$C332=المنصرف!$C$3:$C$717)*1,المنصرف!$J$3:$J$717)</f>
        <v>0</v>
      </c>
      <c r="BZ332" s="160">
        <f>SUMPRODUCT((BZ$3=المنصرف!$E$3:$E$717)*1,('بيان العهد والتسويات'!$C332=المنصرف!$C$3:$C$717)*1,المنصرف!$G$3:$G$717)</f>
        <v>0</v>
      </c>
      <c r="CA332" s="160">
        <f>SUMPRODUCT((BZ$3=المنصرف!$E$3:$E$717)*1,('بيان العهد والتسويات'!$C332=المنصرف!$C$3:$C$717)*1,المنصرف!$J$3:$J$717)</f>
        <v>0</v>
      </c>
      <c r="CB332" s="160">
        <f>SUMPRODUCT((CB$3=المنصرف!$E$3:$E$717)*1,('بيان العهد والتسويات'!$C332=المنصرف!$C$3:$C$717)*1,المنصرف!$G$3:$G$717)</f>
        <v>0</v>
      </c>
      <c r="CC332" s="160">
        <f>SUMPRODUCT((CB$3=المنصرف!$E$3:$E$717)*1,('بيان العهد والتسويات'!$C332=المنصرف!$C$3:$C$717)*1,المنصرف!$J$3:$J$717)</f>
        <v>0</v>
      </c>
      <c r="CD332" s="160">
        <f>SUMPRODUCT((CD$3=المنصرف!$E$3:$E$717)*1,('بيان العهد والتسويات'!$C332=المنصرف!$C$3:$C$717)*1,المنصرف!$G$3:$G$717)</f>
        <v>0</v>
      </c>
      <c r="CE332" s="160">
        <f>SUMPRODUCT((CD$3=المنصرف!$E$3:$E$717)*1,('بيان العهد والتسويات'!$C332=المنصرف!$C$3:$C$717)*1,المنصرف!$J$3:$J$717)</f>
        <v>0</v>
      </c>
      <c r="CF332" s="160">
        <f>SUMPRODUCT((CF$3=المنصرف!$E$3:$E$717)*1,('بيان العهد والتسويات'!$C332=المنصرف!$C$3:$C$717)*1,المنصرف!$G$3:$G$717)</f>
        <v>0</v>
      </c>
      <c r="CG332" s="160">
        <f>SUMPRODUCT((CF$3=المنصرف!$E$3:$E$717)*1,('بيان العهد والتسويات'!$C332=المنصرف!$C$3:$C$717)*1,المنصرف!$J$3:$J$717)</f>
        <v>0</v>
      </c>
      <c r="CH332" s="160">
        <f>SUMPRODUCT((CH$3=المنصرف!$E$3:$E$717)*1,('بيان العهد والتسويات'!$C332=المنصرف!$C$3:$C$717)*1,المنصرف!$G$3:$G$717)</f>
        <v>0</v>
      </c>
      <c r="CI332" s="160">
        <f>SUMPRODUCT((CH$3=المنصرف!$E$3:$E$717)*1,('بيان العهد والتسويات'!$C332=المنصرف!$C$3:$C$717)*1,المنصرف!$J$3:$J$717)</f>
        <v>0</v>
      </c>
      <c r="CJ332" s="160">
        <f>SUMPRODUCT((CJ$3=المنصرف!$E$3:$E$717)*1,('بيان العهد والتسويات'!$C332=المنصرف!$C$3:$C$717)*1,المنصرف!$G$3:$G$717)</f>
        <v>0</v>
      </c>
      <c r="CK332" s="160">
        <f>SUMPRODUCT((CJ$3=المنصرف!$E$3:$E$717)*1,('بيان العهد والتسويات'!$C332=المنصرف!$C$3:$C$717)*1,المنصرف!$J$3:$J$717)</f>
        <v>0</v>
      </c>
      <c r="CL332" s="160">
        <f>SUMPRODUCT((CL$3=المنصرف!$E$3:$E$717)*1,('بيان العهد والتسويات'!$C332=المنصرف!$C$3:$C$717)*1,المنصرف!$G$3:$G$717)</f>
        <v>0</v>
      </c>
      <c r="CM332" s="160">
        <f>SUMPRODUCT((CL$3=المنصرف!$E$3:$E$717)*1,('بيان العهد والتسويات'!$C332=المنصرف!$C$3:$C$717)*1,المنصرف!$J$3:$J$717)</f>
        <v>0</v>
      </c>
      <c r="CN332" s="160">
        <f>SUMPRODUCT((CN$3=المنصرف!$E$3:$E$717)*1,('بيان العهد والتسويات'!$C332=المنصرف!$C$3:$C$717)*1,المنصرف!$G$3:$G$717)</f>
        <v>0</v>
      </c>
      <c r="CO332" s="160">
        <f>SUMPRODUCT((CN$3=المنصرف!$E$3:$E$717)*1,('بيان العهد والتسويات'!$C332=المنصرف!$C$3:$C$717)*1,المنصرف!$J$3:$J$717)</f>
        <v>0</v>
      </c>
      <c r="CP332" s="160">
        <f>SUMPRODUCT((CP$3=المنصرف!$E$3:$E$717)*1,('بيان العهد والتسويات'!$C332=المنصرف!$C$3:$C$717)*1,المنصرف!$G$3:$G$717)</f>
        <v>0</v>
      </c>
      <c r="CQ332" s="160">
        <f>SUMPRODUCT((CP$3=المنصرف!$E$3:$E$717)*1,('بيان العهد والتسويات'!$C332=المنصرف!$C$3:$C$717)*1,المنصرف!$J$3:$J$717)</f>
        <v>0</v>
      </c>
      <c r="CR332" s="160">
        <f>SUMPRODUCT((CR$3=المنصرف!$E$3:$E$717)*1,('بيان العهد والتسويات'!$C332=المنصرف!$C$3:$C$717)*1,المنصرف!$G$3:$G$717)</f>
        <v>0</v>
      </c>
      <c r="CS332" s="160">
        <f>SUMPRODUCT((CR$3=المنصرف!$E$3:$E$717)*1,('بيان العهد والتسويات'!$C332=المنصرف!$C$3:$C$717)*1,المنصرف!$J$3:$J$717)</f>
        <v>0</v>
      </c>
      <c r="CT332" s="160">
        <f>SUMPRODUCT((CT$3=المنصرف!$E$3:$E$717)*1,('بيان العهد والتسويات'!$C332=المنصرف!$C$3:$C$717)*1,المنصرف!$G$3:$G$717)</f>
        <v>0</v>
      </c>
      <c r="CU332" s="160">
        <f>SUMPRODUCT((CT$3=المنصرف!$E$3:$E$717)*1,('بيان العهد والتسويات'!$C332=المنصرف!$C$3:$C$717)*1,المنصرف!$J$3:$J$717)</f>
        <v>0</v>
      </c>
      <c r="CV332" s="160">
        <f>SUMPRODUCT((CV$3=المنصرف!$E$3:$E$717)*1,('بيان العهد والتسويات'!$C332=المنصرف!$C$3:$C$717)*1,المنصرف!$G$3:$G$717)</f>
        <v>0</v>
      </c>
      <c r="CW332" s="160">
        <f>SUMPRODUCT((CV$3=المنصرف!$E$3:$E$717)*1,('بيان العهد والتسويات'!$C332=المنصرف!$C$3:$C$717)*1,المنصرف!$J$3:$J$717)</f>
        <v>0</v>
      </c>
      <c r="CX332" s="160">
        <f>SUMPRODUCT((CX$3=المنصرف!$E$3:$E$717)*1,('بيان العهد والتسويات'!$C332=المنصرف!$C$3:$C$717)*1,المنصرف!$G$3:$G$717)</f>
        <v>0</v>
      </c>
      <c r="CY332" s="160">
        <f>SUMPRODUCT((CX$3=المنصرف!$E$3:$E$717)*1,('بيان العهد والتسويات'!$C332=المنصرف!$C$3:$C$717)*1,المنصرف!$J$3:$J$717)</f>
        <v>0</v>
      </c>
      <c r="CZ332" s="160">
        <f>SUMPRODUCT((CZ$3=المنصرف!$E$3:$E$717)*1,('بيان العهد والتسويات'!$C332=المنصرف!$C$3:$C$717)*1,المنصرف!$G$3:$G$717)</f>
        <v>0</v>
      </c>
      <c r="DA332" s="160">
        <f>SUMPRODUCT((CZ$3=المنصرف!$E$3:$E$717)*1,('بيان العهد والتسويات'!$C332=المنصرف!$C$3:$C$717)*1,المنصرف!$J$3:$J$717)</f>
        <v>0</v>
      </c>
    </row>
    <row r="333" spans="3:105" ht="20.25" x14ac:dyDescent="0.15">
      <c r="C333" s="134">
        <v>46165</v>
      </c>
      <c r="D333" s="121">
        <f>SUMPRODUCT(($D$3=المنصرف!$E$3:$E$717)*1,('بيان العهد والتسويات'!$C333=المنصرف!$C$3:$C$717)*1,المنصرف!$G$3:$G$717)</f>
        <v>0</v>
      </c>
      <c r="E333" s="122">
        <f>SUMPRODUCT(($D$3=المنصرف!$E$3:$E$717)*1,('بيان العهد والتسويات'!$C333=المنصرف!$C$3:$C$717)*1,المنصرف!$J$3:$J$717)</f>
        <v>0</v>
      </c>
      <c r="F333" s="124">
        <f>SUMPRODUCT(($F$3=المنصرف!$E$3:$E$717)*1,('بيان العهد والتسويات'!$C333=المنصرف!$C$3:$C$717)*1,المنصرف!$G$3:$G$717)</f>
        <v>0</v>
      </c>
      <c r="G333" s="123">
        <f>SUMPRODUCT(($F$3=المنصرف!$E$3:$E$717)*1,('بيان العهد والتسويات'!$C333=المنصرف!$C$3:$C$717)*1,المنصرف!$J$3:$J$717)</f>
        <v>0</v>
      </c>
      <c r="H333" s="121">
        <f>SUMPRODUCT(($H$3=المنصرف!$E$3:$E$717)*1,('بيان العهد والتسويات'!$C333=المنصرف!$C$3:$C$717)*1,المنصرف!$G$3:$G$717)</f>
        <v>0</v>
      </c>
      <c r="I333" s="122">
        <f>SUMPRODUCT(($H$3=المنصرف!$E$3:$E$717)*1,('بيان العهد والتسويات'!$C333=المنصرف!$C$3:$C$717)*1,المنصرف!$J$3:$J$717)</f>
        <v>0</v>
      </c>
      <c r="J333" s="124">
        <f>SUMPRODUCT(($J$3=المنصرف!$E$3:$E$717)*1,('بيان العهد والتسويات'!$C333=المنصرف!$C$3:$C$717)*1,المنصرف!$G$3:$G$717)</f>
        <v>0</v>
      </c>
      <c r="K333" s="123">
        <f>SUMPRODUCT(($J$3=المنصرف!$E$3:$E$717)*1,('بيان العهد والتسويات'!$C333=المنصرف!$C$3:$C$717)*1,المنصرف!$J$3:$J$717)</f>
        <v>0</v>
      </c>
      <c r="L333" s="121">
        <f>SUMPRODUCT(($L$3=المنصرف!$E$3:$E$717)*1,('بيان العهد والتسويات'!$C333=المنصرف!$C$3:$C$717)*1,المنصرف!$G$3:$G$717)</f>
        <v>0</v>
      </c>
      <c r="M333" s="122">
        <f>SUMPRODUCT(($L$3=المنصرف!$E$3:$E$717)*1,('بيان العهد والتسويات'!$C333=المنصرف!$C$3:$C$717)*1,المنصرف!$J$3:$J$717)</f>
        <v>0</v>
      </c>
      <c r="N333" s="124">
        <f>SUMPRODUCT(($N$3=المنصرف!$E$3:$E$717)*1,('بيان العهد والتسويات'!$C333=المنصرف!$C$3:$C$717)*1,المنصرف!$G$3:$G$717)</f>
        <v>0</v>
      </c>
      <c r="O333" s="123">
        <f>SUMPRODUCT(($N$3=المنصرف!$E$3:$E$717)*1,('بيان العهد والتسويات'!$C333=المنصرف!$C$3:$C$717)*1,المنصرف!$J$3:$J$717)</f>
        <v>0</v>
      </c>
      <c r="P333" s="121">
        <f>SUMPRODUCT(($P$3=المنصرف!$E$3:$E$717)*1,('بيان العهد والتسويات'!$C333=المنصرف!$C$3:$C$717)*1,المنصرف!$G$3:$G$717)</f>
        <v>0</v>
      </c>
      <c r="Q333" s="122">
        <f>SUMPRODUCT(($P$3=المنصرف!$E$3:$E$717)*1,('بيان العهد والتسويات'!$C333=المنصرف!$C$3:$C$717)*1,المنصرف!$J$3:$J$717)</f>
        <v>0</v>
      </c>
      <c r="R333" s="124">
        <f>SUMPRODUCT(($R$3=المنصرف!$E$3:$E$717)*1,('بيان العهد والتسويات'!$C333=المنصرف!$C$3:$C$717)*1,المنصرف!$G$3:$G$717)</f>
        <v>0</v>
      </c>
      <c r="S333" s="123">
        <f>SUMPRODUCT(($R$3=المنصرف!$E$3:$E$717)*1,('بيان العهد والتسويات'!$C333=المنصرف!$C$3:$C$717)*1,المنصرف!$J$3:$J$717)</f>
        <v>0</v>
      </c>
      <c r="T333" s="121">
        <f>SUMPRODUCT(($T$3=المنصرف!$E$3:$E$717)*1,('بيان العهد والتسويات'!$C333=المنصرف!$C$3:$C$717)*1,المنصرف!$G$3:$G$717)</f>
        <v>0</v>
      </c>
      <c r="U333" s="122">
        <f>SUMPRODUCT(($T$3=المنصرف!$E$3:$E$717)*1,('بيان العهد والتسويات'!$C333=المنصرف!$C$3:$C$717)*1,المنصرف!$J$3:$J$717)</f>
        <v>0</v>
      </c>
      <c r="V333" s="124">
        <f>SUMPRODUCT(($V$3=المنصرف!$E$3:$E$717)*1,('بيان العهد والتسويات'!$C333=المنصرف!$C$3:$C$717)*1,المنصرف!$G$3:$G$717)</f>
        <v>0</v>
      </c>
      <c r="W333" s="123">
        <f>SUMPRODUCT(($V$3=المنصرف!$E$3:$E$717)*1,('بيان العهد والتسويات'!$C333=المنصرف!$C$3:$C$717)*1,المنصرف!$J$3:$J$717)</f>
        <v>0</v>
      </c>
      <c r="X333" s="121">
        <f>SUMPRODUCT(($X$3=المنصرف!$E$3:$E$717)*1,('بيان العهد والتسويات'!$C333=المنصرف!$C$3:$C$717)*1,المنصرف!$G$3:$G$717)</f>
        <v>0</v>
      </c>
      <c r="Y333" s="122">
        <f>SUMPRODUCT(($X$3=المنصرف!$E$3:$E$717)*1,('بيان العهد والتسويات'!$C333=المنصرف!$C$3:$C$717)*1,المنصرف!$J$3:$J$717)</f>
        <v>0</v>
      </c>
      <c r="Z333" s="124">
        <f>SUMPRODUCT(($Z$3=المنصرف!$E$3:$E$717)*1,('بيان العهد والتسويات'!$C333=المنصرف!$C$3:$C$717)*1,المنصرف!$G$3:$G$717)</f>
        <v>0</v>
      </c>
      <c r="AA333" s="123">
        <f>SUMPRODUCT(($Z$3=المنصرف!$E$3:$E$717)*1,('بيان العهد والتسويات'!$C333=المنصرف!$C$3:$C$717)*1,المنصرف!$J$3:$J$717)</f>
        <v>0</v>
      </c>
      <c r="AB333" s="121">
        <f>SUMPRODUCT(($AB$3=المنصرف!$E$3:$E$717)*1,('بيان العهد والتسويات'!$C333=المنصرف!$C$3:$C$717)*1,المنصرف!$G$3:$G$717)</f>
        <v>0</v>
      </c>
      <c r="AC333" s="122">
        <f>SUMPRODUCT(($AB$3=المنصرف!$E$3:$E$717)*1,('بيان العهد والتسويات'!$C333=المنصرف!$C$3:$C$717)*1,المنصرف!$J$3:$J$717)</f>
        <v>0</v>
      </c>
      <c r="AD333" s="124">
        <f>SUMPRODUCT(($AD$3=المنصرف!$E$3:$E$717)*1,('بيان العهد والتسويات'!$C333=المنصرف!$C$3:$C$717)*1,المنصرف!$G$3:$G$717)</f>
        <v>0</v>
      </c>
      <c r="AE333" s="123">
        <f>SUMPRODUCT(($AD$3=المنصرف!$E$3:$E$717)*1,('بيان العهد والتسويات'!$C333=المنصرف!$C$3:$C$717)*1,المنصرف!$J$3:$J$717)</f>
        <v>0</v>
      </c>
      <c r="AF333" s="121">
        <f>SUMPRODUCT(($AF$3=المنصرف!$E$3:$E$717)*1,('بيان العهد والتسويات'!$C333=المنصرف!$C$3:$C$717)*1,المنصرف!$G$3:$G$717)</f>
        <v>0</v>
      </c>
      <c r="AG333" s="122">
        <f>SUMPRODUCT(($AF$3=المنصرف!$E$3:$E$717)*1,('بيان العهد والتسويات'!$C333=المنصرف!$C$3:$C$717)*1,المنصرف!$J$3:$J$717)</f>
        <v>0</v>
      </c>
      <c r="AH333" s="124">
        <f>SUMPRODUCT(($AH$3=المنصرف!$E$3:$E$717)*1,('بيان العهد والتسويات'!$C333=المنصرف!$C$3:$C$717)*1,المنصرف!$G$3:$G$717)</f>
        <v>0</v>
      </c>
      <c r="AI333" s="123">
        <f>SUMPRODUCT(($AH$3=المنصرف!$E$3:$E$717)*1,('بيان العهد والتسويات'!$C333=المنصرف!$C$3:$C$717)*1,المنصرف!$J$3:$J$717)</f>
        <v>0</v>
      </c>
      <c r="AJ333" s="145">
        <f>SUMPRODUCT((AJ$3=المنصرف!$E$3:$E$717)*1,('بيان العهد والتسويات'!$C333=المنصرف!$C$3:$C$717)*1,المنصرف!$G$3:$G$717)</f>
        <v>0</v>
      </c>
      <c r="AK333" s="145">
        <f>SUMPRODUCT((AJ$3=المنصرف!$E$3:$E$717)*1,('بيان العهد والتسويات'!$C333=المنصرف!$C$3:$C$717)*1,المنصرف!$J$3:$J$717)</f>
        <v>0</v>
      </c>
      <c r="AL333" s="161">
        <f>SUMPRODUCT((AL$3=المنصرف!$E$3:$E$717)*1,('بيان العهد والتسويات'!$C333=المنصرف!$C$3:$C$717)*1,المنصرف!$G$3:$G$717)</f>
        <v>0</v>
      </c>
      <c r="AM333" s="161">
        <f>SUMPRODUCT((AL$3=المنصرف!$E$3:$E$717)*1,('بيان العهد والتسويات'!$C333=المنصرف!$C$3:$C$717)*1,المنصرف!$J$3:$J$717)</f>
        <v>0</v>
      </c>
      <c r="AN333" s="160">
        <f>SUMPRODUCT((AN$3=المنصرف!$E$3:$E$717)*1,('بيان العهد والتسويات'!$C333=المنصرف!$C$3:$C$717)*1,المنصرف!$G$3:$G$717)</f>
        <v>0</v>
      </c>
      <c r="AO333" s="160">
        <f>SUMPRODUCT((AN$3=المنصرف!$E$3:$E$717)*1,('بيان العهد والتسويات'!$C333=المنصرف!$C$3:$C$717)*1,المنصرف!$J$3:$J$717)</f>
        <v>0</v>
      </c>
      <c r="AP333" s="160">
        <f>SUMPRODUCT((AP$3=المنصرف!$E$3:$E$717)*1,('بيان العهد والتسويات'!$C333=المنصرف!$C$3:$C$717)*1,المنصرف!$G$3:$G$717)</f>
        <v>0</v>
      </c>
      <c r="AQ333" s="160">
        <f>SUMPRODUCT((AP$3=المنصرف!$E$3:$E$717)*1,('بيان العهد والتسويات'!$C333=المنصرف!$C$3:$C$717)*1,المنصرف!$J$3:$J$717)</f>
        <v>0</v>
      </c>
      <c r="AR333" s="160">
        <f>SUMPRODUCT((AR$3=المنصرف!$E$3:$E$717)*1,('بيان العهد والتسويات'!$C333=المنصرف!$C$3:$C$717)*1,المنصرف!$G$3:$G$717)</f>
        <v>0</v>
      </c>
      <c r="AS333" s="160">
        <f>SUMPRODUCT((AR$3=المنصرف!$E$3:$E$717)*1,('بيان العهد والتسويات'!$C333=المنصرف!$C$3:$C$717)*1,المنصرف!$J$3:$J$717)</f>
        <v>0</v>
      </c>
      <c r="AT333" s="160">
        <f>SUMPRODUCT((AT$3=المنصرف!$E$3:$E$717)*1,('بيان العهد والتسويات'!$C333=المنصرف!$C$3:$C$717)*1,المنصرف!$G$3:$G$717)</f>
        <v>0</v>
      </c>
      <c r="AU333" s="160">
        <f>SUMPRODUCT((AT$3=المنصرف!$E$3:$E$717)*1,('بيان العهد والتسويات'!$C333=المنصرف!$C$3:$C$717)*1,المنصرف!$J$3:$J$717)</f>
        <v>0</v>
      </c>
      <c r="AV333" s="160">
        <f>SUMPRODUCT((AV$3=المنصرف!$E$3:$E$717)*1,('بيان العهد والتسويات'!$C333=المنصرف!$C$3:$C$717)*1,المنصرف!$G$3:$G$717)</f>
        <v>0</v>
      </c>
      <c r="AW333" s="160">
        <f>SUMPRODUCT((AV$3=المنصرف!$E$3:$E$717)*1,('بيان العهد والتسويات'!$C333=المنصرف!$C$3:$C$717)*1,المنصرف!$J$3:$J$717)</f>
        <v>0</v>
      </c>
      <c r="AX333" s="160">
        <f>SUMPRODUCT((AX$3=المنصرف!$E$3:$E$717)*1,('بيان العهد والتسويات'!$C333=المنصرف!$C$3:$C$717)*1,المنصرف!$G$3:$G$717)</f>
        <v>0</v>
      </c>
      <c r="AY333" s="160">
        <f>SUMPRODUCT((AX$3=المنصرف!$E$3:$E$717)*1,('بيان العهد والتسويات'!$C333=المنصرف!$C$3:$C$717)*1,المنصرف!$J$3:$J$717)</f>
        <v>0</v>
      </c>
      <c r="AZ333" s="160">
        <f>SUMPRODUCT((AZ$3=المنصرف!$E$3:$E$717)*1,('بيان العهد والتسويات'!$C333=المنصرف!$C$3:$C$717)*1,المنصرف!$G$3:$G$717)</f>
        <v>0</v>
      </c>
      <c r="BA333" s="160">
        <f>SUMPRODUCT((AZ$3=المنصرف!$E$3:$E$717)*1,('بيان العهد والتسويات'!$C333=المنصرف!$C$3:$C$717)*1,المنصرف!$J$3:$J$717)</f>
        <v>0</v>
      </c>
      <c r="BB333" s="160">
        <f>SUMPRODUCT((BB$3=المنصرف!$E$3:$E$717)*1,('بيان العهد والتسويات'!$C333=المنصرف!$C$3:$C$717)*1,المنصرف!$G$3:$G$717)</f>
        <v>0</v>
      </c>
      <c r="BC333" s="160">
        <f>SUMPRODUCT((BB$3=المنصرف!$E$3:$E$717)*1,('بيان العهد والتسويات'!$C333=المنصرف!$C$3:$C$717)*1,المنصرف!$J$3:$J$717)</f>
        <v>0</v>
      </c>
      <c r="BD333" s="160">
        <f>SUMPRODUCT((BD$3=المنصرف!$E$3:$E$717)*1,('بيان العهد والتسويات'!$C333=المنصرف!$C$3:$C$717)*1,المنصرف!$G$3:$G$717)</f>
        <v>0</v>
      </c>
      <c r="BE333" s="160">
        <f>SUMPRODUCT((BD$3=المنصرف!$E$3:$E$717)*1,('بيان العهد والتسويات'!$C333=المنصرف!$C$3:$C$717)*1,المنصرف!$J$3:$J$717)</f>
        <v>0</v>
      </c>
      <c r="BF333" s="160">
        <f>SUMPRODUCT((BF$3=المنصرف!$E$3:$E$717)*1,('بيان العهد والتسويات'!$C333=المنصرف!$C$3:$C$717)*1,المنصرف!$G$3:$G$717)</f>
        <v>0</v>
      </c>
      <c r="BG333" s="160">
        <f>SUMPRODUCT((BF$3=المنصرف!$E$3:$E$717)*1,('بيان العهد والتسويات'!$C333=المنصرف!$C$3:$C$717)*1,المنصرف!$J$3:$J$717)</f>
        <v>0</v>
      </c>
      <c r="BH333" s="160">
        <f>SUMPRODUCT((BH$3=المنصرف!$E$3:$E$717)*1,('بيان العهد والتسويات'!$C333=المنصرف!$C$3:$C$717)*1,المنصرف!$G$3:$G$717)</f>
        <v>0</v>
      </c>
      <c r="BI333" s="160">
        <f>SUMPRODUCT((BH$3=المنصرف!$E$3:$E$717)*1,('بيان العهد والتسويات'!$C333=المنصرف!$C$3:$C$717)*1,المنصرف!$J$3:$J$717)</f>
        <v>0</v>
      </c>
      <c r="BJ333" s="160">
        <f>SUMPRODUCT((BJ$3=المنصرف!$E$3:$E$717)*1,('بيان العهد والتسويات'!$C333=المنصرف!$C$3:$C$717)*1,المنصرف!$G$3:$G$717)</f>
        <v>0</v>
      </c>
      <c r="BK333" s="160">
        <f>SUMPRODUCT((BJ$3=المنصرف!$E$3:$E$717)*1,('بيان العهد والتسويات'!$C333=المنصرف!$C$3:$C$717)*1,المنصرف!$J$3:$J$717)</f>
        <v>0</v>
      </c>
      <c r="BL333" s="160">
        <f>SUMPRODUCT((BL$3=المنصرف!$E$3:$E$717)*1,('بيان العهد والتسويات'!$C333=المنصرف!$C$3:$C$717)*1,المنصرف!$G$3:$G$717)</f>
        <v>0</v>
      </c>
      <c r="BM333" s="160">
        <f>SUMPRODUCT((BL$3=المنصرف!$E$3:$E$717)*1,('بيان العهد والتسويات'!$C333=المنصرف!$C$3:$C$717)*1,المنصرف!$J$3:$J$717)</f>
        <v>0</v>
      </c>
      <c r="BN333" s="160">
        <f>SUMPRODUCT((BN$3=المنصرف!$E$3:$E$717)*1,('بيان العهد والتسويات'!$C333=المنصرف!$C$3:$C$717)*1,المنصرف!$G$3:$G$717)</f>
        <v>0</v>
      </c>
      <c r="BO333" s="160">
        <f>SUMPRODUCT((BN$3=المنصرف!$E$3:$E$717)*1,('بيان العهد والتسويات'!$C333=المنصرف!$C$3:$C$717)*1,المنصرف!$J$3:$J$717)</f>
        <v>0</v>
      </c>
      <c r="BP333" s="160">
        <f>SUMPRODUCT((BP$3=المنصرف!$E$3:$E$717)*1,('بيان العهد والتسويات'!$C333=المنصرف!$C$3:$C$717)*1,المنصرف!$G$3:$G$717)</f>
        <v>0</v>
      </c>
      <c r="BQ333" s="160">
        <f>SUMPRODUCT((BP$3=المنصرف!$E$3:$E$717)*1,('بيان العهد والتسويات'!$C333=المنصرف!$C$3:$C$717)*1,المنصرف!$J$3:$J$717)</f>
        <v>0</v>
      </c>
      <c r="BR333" s="160">
        <f>SUMPRODUCT((BR$3=المنصرف!$E$3:$E$717)*1,('بيان العهد والتسويات'!$C333=المنصرف!$C$3:$C$717)*1,المنصرف!$G$3:$G$717)</f>
        <v>0</v>
      </c>
      <c r="BS333" s="160">
        <f>SUMPRODUCT((BR$3=المنصرف!$E$3:$E$717)*1,('بيان العهد والتسويات'!$C333=المنصرف!$C$3:$C$717)*1,المنصرف!$J$3:$J$717)</f>
        <v>0</v>
      </c>
      <c r="BT333" s="160">
        <f>SUMPRODUCT((BT$3=المنصرف!$E$3:$E$717)*1,('بيان العهد والتسويات'!$C333=المنصرف!$C$3:$C$717)*1,المنصرف!$G$3:$G$717)</f>
        <v>0</v>
      </c>
      <c r="BU333" s="160">
        <f>SUMPRODUCT((BT$3=المنصرف!$E$3:$E$717)*1,('بيان العهد والتسويات'!$C333=المنصرف!$C$3:$C$717)*1,المنصرف!$J$3:$J$717)</f>
        <v>0</v>
      </c>
      <c r="BV333" s="160">
        <f>SUMPRODUCT((BV$3=المنصرف!$E$3:$E$717)*1,('بيان العهد والتسويات'!$C333=المنصرف!$C$3:$C$717)*1,المنصرف!$G$3:$G$717)</f>
        <v>0</v>
      </c>
      <c r="BW333" s="160">
        <f>SUMPRODUCT((BV$3=المنصرف!$E$3:$E$717)*1,('بيان العهد والتسويات'!$C333=المنصرف!$C$3:$C$717)*1,المنصرف!$J$3:$J$717)</f>
        <v>0</v>
      </c>
      <c r="BX333" s="160">
        <f>SUMPRODUCT((BX$3=المنصرف!$E$3:$E$717)*1,('بيان العهد والتسويات'!$C333=المنصرف!$C$3:$C$717)*1,المنصرف!$G$3:$G$717)</f>
        <v>0</v>
      </c>
      <c r="BY333" s="160">
        <f>SUMPRODUCT((BX$3=المنصرف!$E$3:$E$717)*1,('بيان العهد والتسويات'!$C333=المنصرف!$C$3:$C$717)*1,المنصرف!$J$3:$J$717)</f>
        <v>0</v>
      </c>
      <c r="BZ333" s="160">
        <f>SUMPRODUCT((BZ$3=المنصرف!$E$3:$E$717)*1,('بيان العهد والتسويات'!$C333=المنصرف!$C$3:$C$717)*1,المنصرف!$G$3:$G$717)</f>
        <v>0</v>
      </c>
      <c r="CA333" s="160">
        <f>SUMPRODUCT((BZ$3=المنصرف!$E$3:$E$717)*1,('بيان العهد والتسويات'!$C333=المنصرف!$C$3:$C$717)*1,المنصرف!$J$3:$J$717)</f>
        <v>0</v>
      </c>
      <c r="CB333" s="160">
        <f>SUMPRODUCT((CB$3=المنصرف!$E$3:$E$717)*1,('بيان العهد والتسويات'!$C333=المنصرف!$C$3:$C$717)*1,المنصرف!$G$3:$G$717)</f>
        <v>0</v>
      </c>
      <c r="CC333" s="160">
        <f>SUMPRODUCT((CB$3=المنصرف!$E$3:$E$717)*1,('بيان العهد والتسويات'!$C333=المنصرف!$C$3:$C$717)*1,المنصرف!$J$3:$J$717)</f>
        <v>0</v>
      </c>
      <c r="CD333" s="160">
        <f>SUMPRODUCT((CD$3=المنصرف!$E$3:$E$717)*1,('بيان العهد والتسويات'!$C333=المنصرف!$C$3:$C$717)*1,المنصرف!$G$3:$G$717)</f>
        <v>0</v>
      </c>
      <c r="CE333" s="160">
        <f>SUMPRODUCT((CD$3=المنصرف!$E$3:$E$717)*1,('بيان العهد والتسويات'!$C333=المنصرف!$C$3:$C$717)*1,المنصرف!$J$3:$J$717)</f>
        <v>0</v>
      </c>
      <c r="CF333" s="160">
        <f>SUMPRODUCT((CF$3=المنصرف!$E$3:$E$717)*1,('بيان العهد والتسويات'!$C333=المنصرف!$C$3:$C$717)*1,المنصرف!$G$3:$G$717)</f>
        <v>0</v>
      </c>
      <c r="CG333" s="160">
        <f>SUMPRODUCT((CF$3=المنصرف!$E$3:$E$717)*1,('بيان العهد والتسويات'!$C333=المنصرف!$C$3:$C$717)*1,المنصرف!$J$3:$J$717)</f>
        <v>0</v>
      </c>
      <c r="CH333" s="160">
        <f>SUMPRODUCT((CH$3=المنصرف!$E$3:$E$717)*1,('بيان العهد والتسويات'!$C333=المنصرف!$C$3:$C$717)*1,المنصرف!$G$3:$G$717)</f>
        <v>0</v>
      </c>
      <c r="CI333" s="160">
        <f>SUMPRODUCT((CH$3=المنصرف!$E$3:$E$717)*1,('بيان العهد والتسويات'!$C333=المنصرف!$C$3:$C$717)*1,المنصرف!$J$3:$J$717)</f>
        <v>0</v>
      </c>
      <c r="CJ333" s="160">
        <f>SUMPRODUCT((CJ$3=المنصرف!$E$3:$E$717)*1,('بيان العهد والتسويات'!$C333=المنصرف!$C$3:$C$717)*1,المنصرف!$G$3:$G$717)</f>
        <v>0</v>
      </c>
      <c r="CK333" s="160">
        <f>SUMPRODUCT((CJ$3=المنصرف!$E$3:$E$717)*1,('بيان العهد والتسويات'!$C333=المنصرف!$C$3:$C$717)*1,المنصرف!$J$3:$J$717)</f>
        <v>0</v>
      </c>
      <c r="CL333" s="160">
        <f>SUMPRODUCT((CL$3=المنصرف!$E$3:$E$717)*1,('بيان العهد والتسويات'!$C333=المنصرف!$C$3:$C$717)*1,المنصرف!$G$3:$G$717)</f>
        <v>0</v>
      </c>
      <c r="CM333" s="160">
        <f>SUMPRODUCT((CL$3=المنصرف!$E$3:$E$717)*1,('بيان العهد والتسويات'!$C333=المنصرف!$C$3:$C$717)*1,المنصرف!$J$3:$J$717)</f>
        <v>0</v>
      </c>
      <c r="CN333" s="160">
        <f>SUMPRODUCT((CN$3=المنصرف!$E$3:$E$717)*1,('بيان العهد والتسويات'!$C333=المنصرف!$C$3:$C$717)*1,المنصرف!$G$3:$G$717)</f>
        <v>0</v>
      </c>
      <c r="CO333" s="160">
        <f>SUMPRODUCT((CN$3=المنصرف!$E$3:$E$717)*1,('بيان العهد والتسويات'!$C333=المنصرف!$C$3:$C$717)*1,المنصرف!$J$3:$J$717)</f>
        <v>0</v>
      </c>
      <c r="CP333" s="160">
        <f>SUMPRODUCT((CP$3=المنصرف!$E$3:$E$717)*1,('بيان العهد والتسويات'!$C333=المنصرف!$C$3:$C$717)*1,المنصرف!$G$3:$G$717)</f>
        <v>0</v>
      </c>
      <c r="CQ333" s="160">
        <f>SUMPRODUCT((CP$3=المنصرف!$E$3:$E$717)*1,('بيان العهد والتسويات'!$C333=المنصرف!$C$3:$C$717)*1,المنصرف!$J$3:$J$717)</f>
        <v>0</v>
      </c>
      <c r="CR333" s="160">
        <f>SUMPRODUCT((CR$3=المنصرف!$E$3:$E$717)*1,('بيان العهد والتسويات'!$C333=المنصرف!$C$3:$C$717)*1,المنصرف!$G$3:$G$717)</f>
        <v>0</v>
      </c>
      <c r="CS333" s="160">
        <f>SUMPRODUCT((CR$3=المنصرف!$E$3:$E$717)*1,('بيان العهد والتسويات'!$C333=المنصرف!$C$3:$C$717)*1,المنصرف!$J$3:$J$717)</f>
        <v>0</v>
      </c>
      <c r="CT333" s="160">
        <f>SUMPRODUCT((CT$3=المنصرف!$E$3:$E$717)*1,('بيان العهد والتسويات'!$C333=المنصرف!$C$3:$C$717)*1,المنصرف!$G$3:$G$717)</f>
        <v>0</v>
      </c>
      <c r="CU333" s="160">
        <f>SUMPRODUCT((CT$3=المنصرف!$E$3:$E$717)*1,('بيان العهد والتسويات'!$C333=المنصرف!$C$3:$C$717)*1,المنصرف!$J$3:$J$717)</f>
        <v>0</v>
      </c>
      <c r="CV333" s="160">
        <f>SUMPRODUCT((CV$3=المنصرف!$E$3:$E$717)*1,('بيان العهد والتسويات'!$C333=المنصرف!$C$3:$C$717)*1,المنصرف!$G$3:$G$717)</f>
        <v>0</v>
      </c>
      <c r="CW333" s="160">
        <f>SUMPRODUCT((CV$3=المنصرف!$E$3:$E$717)*1,('بيان العهد والتسويات'!$C333=المنصرف!$C$3:$C$717)*1,المنصرف!$J$3:$J$717)</f>
        <v>0</v>
      </c>
      <c r="CX333" s="160">
        <f>SUMPRODUCT((CX$3=المنصرف!$E$3:$E$717)*1,('بيان العهد والتسويات'!$C333=المنصرف!$C$3:$C$717)*1,المنصرف!$G$3:$G$717)</f>
        <v>0</v>
      </c>
      <c r="CY333" s="160">
        <f>SUMPRODUCT((CX$3=المنصرف!$E$3:$E$717)*1,('بيان العهد والتسويات'!$C333=المنصرف!$C$3:$C$717)*1,المنصرف!$J$3:$J$717)</f>
        <v>0</v>
      </c>
      <c r="CZ333" s="160">
        <f>SUMPRODUCT((CZ$3=المنصرف!$E$3:$E$717)*1,('بيان العهد والتسويات'!$C333=المنصرف!$C$3:$C$717)*1,المنصرف!$G$3:$G$717)</f>
        <v>0</v>
      </c>
      <c r="DA333" s="160">
        <f>SUMPRODUCT((CZ$3=المنصرف!$E$3:$E$717)*1,('بيان العهد والتسويات'!$C333=المنصرف!$C$3:$C$717)*1,المنصرف!$J$3:$J$717)</f>
        <v>0</v>
      </c>
    </row>
    <row r="334" spans="3:105" ht="20.25" x14ac:dyDescent="0.15">
      <c r="C334" s="134">
        <v>46166</v>
      </c>
      <c r="D334" s="121">
        <f>SUMPRODUCT(($D$3=المنصرف!$E$3:$E$717)*1,('بيان العهد والتسويات'!$C334=المنصرف!$C$3:$C$717)*1,المنصرف!$G$3:$G$717)</f>
        <v>0</v>
      </c>
      <c r="E334" s="122">
        <f>SUMPRODUCT(($D$3=المنصرف!$E$3:$E$717)*1,('بيان العهد والتسويات'!$C334=المنصرف!$C$3:$C$717)*1,المنصرف!$J$3:$J$717)</f>
        <v>0</v>
      </c>
      <c r="F334" s="124">
        <f>SUMPRODUCT(($F$3=المنصرف!$E$3:$E$717)*1,('بيان العهد والتسويات'!$C334=المنصرف!$C$3:$C$717)*1,المنصرف!$G$3:$G$717)</f>
        <v>0</v>
      </c>
      <c r="G334" s="123">
        <f>SUMPRODUCT(($F$3=المنصرف!$E$3:$E$717)*1,('بيان العهد والتسويات'!$C334=المنصرف!$C$3:$C$717)*1,المنصرف!$J$3:$J$717)</f>
        <v>0</v>
      </c>
      <c r="H334" s="121">
        <f>SUMPRODUCT(($H$3=المنصرف!$E$3:$E$717)*1,('بيان العهد والتسويات'!$C334=المنصرف!$C$3:$C$717)*1,المنصرف!$G$3:$G$717)</f>
        <v>0</v>
      </c>
      <c r="I334" s="122">
        <f>SUMPRODUCT(($H$3=المنصرف!$E$3:$E$717)*1,('بيان العهد والتسويات'!$C334=المنصرف!$C$3:$C$717)*1,المنصرف!$J$3:$J$717)</f>
        <v>0</v>
      </c>
      <c r="J334" s="124">
        <f>SUMPRODUCT(($J$3=المنصرف!$E$3:$E$717)*1,('بيان العهد والتسويات'!$C334=المنصرف!$C$3:$C$717)*1,المنصرف!$G$3:$G$717)</f>
        <v>0</v>
      </c>
      <c r="K334" s="123">
        <f>SUMPRODUCT(($J$3=المنصرف!$E$3:$E$717)*1,('بيان العهد والتسويات'!$C334=المنصرف!$C$3:$C$717)*1,المنصرف!$J$3:$J$717)</f>
        <v>0</v>
      </c>
      <c r="L334" s="121">
        <f>SUMPRODUCT(($L$3=المنصرف!$E$3:$E$717)*1,('بيان العهد والتسويات'!$C334=المنصرف!$C$3:$C$717)*1,المنصرف!$G$3:$G$717)</f>
        <v>0</v>
      </c>
      <c r="M334" s="122">
        <f>SUMPRODUCT(($L$3=المنصرف!$E$3:$E$717)*1,('بيان العهد والتسويات'!$C334=المنصرف!$C$3:$C$717)*1,المنصرف!$J$3:$J$717)</f>
        <v>0</v>
      </c>
      <c r="N334" s="124">
        <f>SUMPRODUCT(($N$3=المنصرف!$E$3:$E$717)*1,('بيان العهد والتسويات'!$C334=المنصرف!$C$3:$C$717)*1,المنصرف!$G$3:$G$717)</f>
        <v>0</v>
      </c>
      <c r="O334" s="123">
        <f>SUMPRODUCT(($N$3=المنصرف!$E$3:$E$717)*1,('بيان العهد والتسويات'!$C334=المنصرف!$C$3:$C$717)*1,المنصرف!$J$3:$J$717)</f>
        <v>0</v>
      </c>
      <c r="P334" s="121">
        <f>SUMPRODUCT(($P$3=المنصرف!$E$3:$E$717)*1,('بيان العهد والتسويات'!$C334=المنصرف!$C$3:$C$717)*1,المنصرف!$G$3:$G$717)</f>
        <v>0</v>
      </c>
      <c r="Q334" s="122">
        <f>SUMPRODUCT(($P$3=المنصرف!$E$3:$E$717)*1,('بيان العهد والتسويات'!$C334=المنصرف!$C$3:$C$717)*1,المنصرف!$J$3:$J$717)</f>
        <v>0</v>
      </c>
      <c r="R334" s="124">
        <f>SUMPRODUCT(($R$3=المنصرف!$E$3:$E$717)*1,('بيان العهد والتسويات'!$C334=المنصرف!$C$3:$C$717)*1,المنصرف!$G$3:$G$717)</f>
        <v>0</v>
      </c>
      <c r="S334" s="123">
        <f>SUMPRODUCT(($R$3=المنصرف!$E$3:$E$717)*1,('بيان العهد والتسويات'!$C334=المنصرف!$C$3:$C$717)*1,المنصرف!$J$3:$J$717)</f>
        <v>0</v>
      </c>
      <c r="T334" s="121">
        <f>SUMPRODUCT(($T$3=المنصرف!$E$3:$E$717)*1,('بيان العهد والتسويات'!$C334=المنصرف!$C$3:$C$717)*1,المنصرف!$G$3:$G$717)</f>
        <v>0</v>
      </c>
      <c r="U334" s="122">
        <f>SUMPRODUCT(($T$3=المنصرف!$E$3:$E$717)*1,('بيان العهد والتسويات'!$C334=المنصرف!$C$3:$C$717)*1,المنصرف!$J$3:$J$717)</f>
        <v>0</v>
      </c>
      <c r="V334" s="124">
        <f>SUMPRODUCT(($V$3=المنصرف!$E$3:$E$717)*1,('بيان العهد والتسويات'!$C334=المنصرف!$C$3:$C$717)*1,المنصرف!$G$3:$G$717)</f>
        <v>0</v>
      </c>
      <c r="W334" s="123">
        <f>SUMPRODUCT(($V$3=المنصرف!$E$3:$E$717)*1,('بيان العهد والتسويات'!$C334=المنصرف!$C$3:$C$717)*1,المنصرف!$J$3:$J$717)</f>
        <v>0</v>
      </c>
      <c r="X334" s="121">
        <f>SUMPRODUCT(($X$3=المنصرف!$E$3:$E$717)*1,('بيان العهد والتسويات'!$C334=المنصرف!$C$3:$C$717)*1,المنصرف!$G$3:$G$717)</f>
        <v>0</v>
      </c>
      <c r="Y334" s="122">
        <f>SUMPRODUCT(($X$3=المنصرف!$E$3:$E$717)*1,('بيان العهد والتسويات'!$C334=المنصرف!$C$3:$C$717)*1,المنصرف!$J$3:$J$717)</f>
        <v>0</v>
      </c>
      <c r="Z334" s="124">
        <f>SUMPRODUCT(($Z$3=المنصرف!$E$3:$E$717)*1,('بيان العهد والتسويات'!$C334=المنصرف!$C$3:$C$717)*1,المنصرف!$G$3:$G$717)</f>
        <v>0</v>
      </c>
      <c r="AA334" s="123">
        <f>SUMPRODUCT(($Z$3=المنصرف!$E$3:$E$717)*1,('بيان العهد والتسويات'!$C334=المنصرف!$C$3:$C$717)*1,المنصرف!$J$3:$J$717)</f>
        <v>0</v>
      </c>
      <c r="AB334" s="121">
        <f>SUMPRODUCT(($AB$3=المنصرف!$E$3:$E$717)*1,('بيان العهد والتسويات'!$C334=المنصرف!$C$3:$C$717)*1,المنصرف!$G$3:$G$717)</f>
        <v>0</v>
      </c>
      <c r="AC334" s="122">
        <f>SUMPRODUCT(($AB$3=المنصرف!$E$3:$E$717)*1,('بيان العهد والتسويات'!$C334=المنصرف!$C$3:$C$717)*1,المنصرف!$J$3:$J$717)</f>
        <v>0</v>
      </c>
      <c r="AD334" s="124">
        <f>SUMPRODUCT(($AD$3=المنصرف!$E$3:$E$717)*1,('بيان العهد والتسويات'!$C334=المنصرف!$C$3:$C$717)*1,المنصرف!$G$3:$G$717)</f>
        <v>0</v>
      </c>
      <c r="AE334" s="123">
        <f>SUMPRODUCT(($AD$3=المنصرف!$E$3:$E$717)*1,('بيان العهد والتسويات'!$C334=المنصرف!$C$3:$C$717)*1,المنصرف!$J$3:$J$717)</f>
        <v>0</v>
      </c>
      <c r="AF334" s="121">
        <f>SUMPRODUCT(($AF$3=المنصرف!$E$3:$E$717)*1,('بيان العهد والتسويات'!$C334=المنصرف!$C$3:$C$717)*1,المنصرف!$G$3:$G$717)</f>
        <v>0</v>
      </c>
      <c r="AG334" s="122">
        <f>SUMPRODUCT(($AF$3=المنصرف!$E$3:$E$717)*1,('بيان العهد والتسويات'!$C334=المنصرف!$C$3:$C$717)*1,المنصرف!$J$3:$J$717)</f>
        <v>0</v>
      </c>
      <c r="AH334" s="124">
        <f>SUMPRODUCT(($AH$3=المنصرف!$E$3:$E$717)*1,('بيان العهد والتسويات'!$C334=المنصرف!$C$3:$C$717)*1,المنصرف!$G$3:$G$717)</f>
        <v>0</v>
      </c>
      <c r="AI334" s="123">
        <f>SUMPRODUCT(($AH$3=المنصرف!$E$3:$E$717)*1,('بيان العهد والتسويات'!$C334=المنصرف!$C$3:$C$717)*1,المنصرف!$J$3:$J$717)</f>
        <v>0</v>
      </c>
      <c r="AJ334" s="145">
        <f>SUMPRODUCT((AJ$3=المنصرف!$E$3:$E$717)*1,('بيان العهد والتسويات'!$C334=المنصرف!$C$3:$C$717)*1,المنصرف!$G$3:$G$717)</f>
        <v>0</v>
      </c>
      <c r="AK334" s="145">
        <f>SUMPRODUCT((AJ$3=المنصرف!$E$3:$E$717)*1,('بيان العهد والتسويات'!$C334=المنصرف!$C$3:$C$717)*1,المنصرف!$J$3:$J$717)</f>
        <v>0</v>
      </c>
      <c r="AL334" s="161">
        <f>SUMPRODUCT((AL$3=المنصرف!$E$3:$E$717)*1,('بيان العهد والتسويات'!$C334=المنصرف!$C$3:$C$717)*1,المنصرف!$G$3:$G$717)</f>
        <v>0</v>
      </c>
      <c r="AM334" s="161">
        <f>SUMPRODUCT((AL$3=المنصرف!$E$3:$E$717)*1,('بيان العهد والتسويات'!$C334=المنصرف!$C$3:$C$717)*1,المنصرف!$J$3:$J$717)</f>
        <v>0</v>
      </c>
      <c r="AN334" s="160">
        <f>SUMPRODUCT((AN$3=المنصرف!$E$3:$E$717)*1,('بيان العهد والتسويات'!$C334=المنصرف!$C$3:$C$717)*1,المنصرف!$G$3:$G$717)</f>
        <v>0</v>
      </c>
      <c r="AO334" s="160">
        <f>SUMPRODUCT((AN$3=المنصرف!$E$3:$E$717)*1,('بيان العهد والتسويات'!$C334=المنصرف!$C$3:$C$717)*1,المنصرف!$J$3:$J$717)</f>
        <v>0</v>
      </c>
      <c r="AP334" s="160">
        <f>SUMPRODUCT((AP$3=المنصرف!$E$3:$E$717)*1,('بيان العهد والتسويات'!$C334=المنصرف!$C$3:$C$717)*1,المنصرف!$G$3:$G$717)</f>
        <v>0</v>
      </c>
      <c r="AQ334" s="160">
        <f>SUMPRODUCT((AP$3=المنصرف!$E$3:$E$717)*1,('بيان العهد والتسويات'!$C334=المنصرف!$C$3:$C$717)*1,المنصرف!$J$3:$J$717)</f>
        <v>0</v>
      </c>
      <c r="AR334" s="160">
        <f>SUMPRODUCT((AR$3=المنصرف!$E$3:$E$717)*1,('بيان العهد والتسويات'!$C334=المنصرف!$C$3:$C$717)*1,المنصرف!$G$3:$G$717)</f>
        <v>0</v>
      </c>
      <c r="AS334" s="160">
        <f>SUMPRODUCT((AR$3=المنصرف!$E$3:$E$717)*1,('بيان العهد والتسويات'!$C334=المنصرف!$C$3:$C$717)*1,المنصرف!$J$3:$J$717)</f>
        <v>0</v>
      </c>
      <c r="AT334" s="160">
        <f>SUMPRODUCT((AT$3=المنصرف!$E$3:$E$717)*1,('بيان العهد والتسويات'!$C334=المنصرف!$C$3:$C$717)*1,المنصرف!$G$3:$G$717)</f>
        <v>0</v>
      </c>
      <c r="AU334" s="160">
        <f>SUMPRODUCT((AT$3=المنصرف!$E$3:$E$717)*1,('بيان العهد والتسويات'!$C334=المنصرف!$C$3:$C$717)*1,المنصرف!$J$3:$J$717)</f>
        <v>0</v>
      </c>
      <c r="AV334" s="160">
        <f>SUMPRODUCT((AV$3=المنصرف!$E$3:$E$717)*1,('بيان العهد والتسويات'!$C334=المنصرف!$C$3:$C$717)*1,المنصرف!$G$3:$G$717)</f>
        <v>0</v>
      </c>
      <c r="AW334" s="160">
        <f>SUMPRODUCT((AV$3=المنصرف!$E$3:$E$717)*1,('بيان العهد والتسويات'!$C334=المنصرف!$C$3:$C$717)*1,المنصرف!$J$3:$J$717)</f>
        <v>0</v>
      </c>
      <c r="AX334" s="160">
        <f>SUMPRODUCT((AX$3=المنصرف!$E$3:$E$717)*1,('بيان العهد والتسويات'!$C334=المنصرف!$C$3:$C$717)*1,المنصرف!$G$3:$G$717)</f>
        <v>0</v>
      </c>
      <c r="AY334" s="160">
        <f>SUMPRODUCT((AX$3=المنصرف!$E$3:$E$717)*1,('بيان العهد والتسويات'!$C334=المنصرف!$C$3:$C$717)*1,المنصرف!$J$3:$J$717)</f>
        <v>0</v>
      </c>
      <c r="AZ334" s="160">
        <f>SUMPRODUCT((AZ$3=المنصرف!$E$3:$E$717)*1,('بيان العهد والتسويات'!$C334=المنصرف!$C$3:$C$717)*1,المنصرف!$G$3:$G$717)</f>
        <v>0</v>
      </c>
      <c r="BA334" s="160">
        <f>SUMPRODUCT((AZ$3=المنصرف!$E$3:$E$717)*1,('بيان العهد والتسويات'!$C334=المنصرف!$C$3:$C$717)*1,المنصرف!$J$3:$J$717)</f>
        <v>0</v>
      </c>
      <c r="BB334" s="160">
        <f>SUMPRODUCT((BB$3=المنصرف!$E$3:$E$717)*1,('بيان العهد والتسويات'!$C334=المنصرف!$C$3:$C$717)*1,المنصرف!$G$3:$G$717)</f>
        <v>0</v>
      </c>
      <c r="BC334" s="160">
        <f>SUMPRODUCT((BB$3=المنصرف!$E$3:$E$717)*1,('بيان العهد والتسويات'!$C334=المنصرف!$C$3:$C$717)*1,المنصرف!$J$3:$J$717)</f>
        <v>0</v>
      </c>
      <c r="BD334" s="160">
        <f>SUMPRODUCT((BD$3=المنصرف!$E$3:$E$717)*1,('بيان العهد والتسويات'!$C334=المنصرف!$C$3:$C$717)*1,المنصرف!$G$3:$G$717)</f>
        <v>0</v>
      </c>
      <c r="BE334" s="160">
        <f>SUMPRODUCT((BD$3=المنصرف!$E$3:$E$717)*1,('بيان العهد والتسويات'!$C334=المنصرف!$C$3:$C$717)*1,المنصرف!$J$3:$J$717)</f>
        <v>0</v>
      </c>
      <c r="BF334" s="160">
        <f>SUMPRODUCT((BF$3=المنصرف!$E$3:$E$717)*1,('بيان العهد والتسويات'!$C334=المنصرف!$C$3:$C$717)*1,المنصرف!$G$3:$G$717)</f>
        <v>0</v>
      </c>
      <c r="BG334" s="160">
        <f>SUMPRODUCT((BF$3=المنصرف!$E$3:$E$717)*1,('بيان العهد والتسويات'!$C334=المنصرف!$C$3:$C$717)*1,المنصرف!$J$3:$J$717)</f>
        <v>0</v>
      </c>
      <c r="BH334" s="160">
        <f>SUMPRODUCT((BH$3=المنصرف!$E$3:$E$717)*1,('بيان العهد والتسويات'!$C334=المنصرف!$C$3:$C$717)*1,المنصرف!$G$3:$G$717)</f>
        <v>0</v>
      </c>
      <c r="BI334" s="160">
        <f>SUMPRODUCT((BH$3=المنصرف!$E$3:$E$717)*1,('بيان العهد والتسويات'!$C334=المنصرف!$C$3:$C$717)*1,المنصرف!$J$3:$J$717)</f>
        <v>0</v>
      </c>
      <c r="BJ334" s="160">
        <f>SUMPRODUCT((BJ$3=المنصرف!$E$3:$E$717)*1,('بيان العهد والتسويات'!$C334=المنصرف!$C$3:$C$717)*1,المنصرف!$G$3:$G$717)</f>
        <v>0</v>
      </c>
      <c r="BK334" s="160">
        <f>SUMPRODUCT((BJ$3=المنصرف!$E$3:$E$717)*1,('بيان العهد والتسويات'!$C334=المنصرف!$C$3:$C$717)*1,المنصرف!$J$3:$J$717)</f>
        <v>0</v>
      </c>
      <c r="BL334" s="160">
        <f>SUMPRODUCT((BL$3=المنصرف!$E$3:$E$717)*1,('بيان العهد والتسويات'!$C334=المنصرف!$C$3:$C$717)*1,المنصرف!$G$3:$G$717)</f>
        <v>0</v>
      </c>
      <c r="BM334" s="160">
        <f>SUMPRODUCT((BL$3=المنصرف!$E$3:$E$717)*1,('بيان العهد والتسويات'!$C334=المنصرف!$C$3:$C$717)*1,المنصرف!$J$3:$J$717)</f>
        <v>0</v>
      </c>
      <c r="BN334" s="160">
        <f>SUMPRODUCT((BN$3=المنصرف!$E$3:$E$717)*1,('بيان العهد والتسويات'!$C334=المنصرف!$C$3:$C$717)*1,المنصرف!$G$3:$G$717)</f>
        <v>0</v>
      </c>
      <c r="BO334" s="160">
        <f>SUMPRODUCT((BN$3=المنصرف!$E$3:$E$717)*1,('بيان العهد والتسويات'!$C334=المنصرف!$C$3:$C$717)*1,المنصرف!$J$3:$J$717)</f>
        <v>0</v>
      </c>
      <c r="BP334" s="160">
        <f>SUMPRODUCT((BP$3=المنصرف!$E$3:$E$717)*1,('بيان العهد والتسويات'!$C334=المنصرف!$C$3:$C$717)*1,المنصرف!$G$3:$G$717)</f>
        <v>0</v>
      </c>
      <c r="BQ334" s="160">
        <f>SUMPRODUCT((BP$3=المنصرف!$E$3:$E$717)*1,('بيان العهد والتسويات'!$C334=المنصرف!$C$3:$C$717)*1,المنصرف!$J$3:$J$717)</f>
        <v>0</v>
      </c>
      <c r="BR334" s="160">
        <f>SUMPRODUCT((BR$3=المنصرف!$E$3:$E$717)*1,('بيان العهد والتسويات'!$C334=المنصرف!$C$3:$C$717)*1,المنصرف!$G$3:$G$717)</f>
        <v>0</v>
      </c>
      <c r="BS334" s="160">
        <f>SUMPRODUCT((BR$3=المنصرف!$E$3:$E$717)*1,('بيان العهد والتسويات'!$C334=المنصرف!$C$3:$C$717)*1,المنصرف!$J$3:$J$717)</f>
        <v>0</v>
      </c>
      <c r="BT334" s="160">
        <f>SUMPRODUCT((BT$3=المنصرف!$E$3:$E$717)*1,('بيان العهد والتسويات'!$C334=المنصرف!$C$3:$C$717)*1,المنصرف!$G$3:$G$717)</f>
        <v>0</v>
      </c>
      <c r="BU334" s="160">
        <f>SUMPRODUCT((BT$3=المنصرف!$E$3:$E$717)*1,('بيان العهد والتسويات'!$C334=المنصرف!$C$3:$C$717)*1,المنصرف!$J$3:$J$717)</f>
        <v>0</v>
      </c>
      <c r="BV334" s="160">
        <f>SUMPRODUCT((BV$3=المنصرف!$E$3:$E$717)*1,('بيان العهد والتسويات'!$C334=المنصرف!$C$3:$C$717)*1,المنصرف!$G$3:$G$717)</f>
        <v>0</v>
      </c>
      <c r="BW334" s="160">
        <f>SUMPRODUCT((BV$3=المنصرف!$E$3:$E$717)*1,('بيان العهد والتسويات'!$C334=المنصرف!$C$3:$C$717)*1,المنصرف!$J$3:$J$717)</f>
        <v>0</v>
      </c>
      <c r="BX334" s="160">
        <f>SUMPRODUCT((BX$3=المنصرف!$E$3:$E$717)*1,('بيان العهد والتسويات'!$C334=المنصرف!$C$3:$C$717)*1,المنصرف!$G$3:$G$717)</f>
        <v>0</v>
      </c>
      <c r="BY334" s="160">
        <f>SUMPRODUCT((BX$3=المنصرف!$E$3:$E$717)*1,('بيان العهد والتسويات'!$C334=المنصرف!$C$3:$C$717)*1,المنصرف!$J$3:$J$717)</f>
        <v>0</v>
      </c>
      <c r="BZ334" s="160">
        <f>SUMPRODUCT((BZ$3=المنصرف!$E$3:$E$717)*1,('بيان العهد والتسويات'!$C334=المنصرف!$C$3:$C$717)*1,المنصرف!$G$3:$G$717)</f>
        <v>0</v>
      </c>
      <c r="CA334" s="160">
        <f>SUMPRODUCT((BZ$3=المنصرف!$E$3:$E$717)*1,('بيان العهد والتسويات'!$C334=المنصرف!$C$3:$C$717)*1,المنصرف!$J$3:$J$717)</f>
        <v>0</v>
      </c>
      <c r="CB334" s="160">
        <f>SUMPRODUCT((CB$3=المنصرف!$E$3:$E$717)*1,('بيان العهد والتسويات'!$C334=المنصرف!$C$3:$C$717)*1,المنصرف!$G$3:$G$717)</f>
        <v>0</v>
      </c>
      <c r="CC334" s="160">
        <f>SUMPRODUCT((CB$3=المنصرف!$E$3:$E$717)*1,('بيان العهد والتسويات'!$C334=المنصرف!$C$3:$C$717)*1,المنصرف!$J$3:$J$717)</f>
        <v>0</v>
      </c>
      <c r="CD334" s="160">
        <f>SUMPRODUCT((CD$3=المنصرف!$E$3:$E$717)*1,('بيان العهد والتسويات'!$C334=المنصرف!$C$3:$C$717)*1,المنصرف!$G$3:$G$717)</f>
        <v>0</v>
      </c>
      <c r="CE334" s="160">
        <f>SUMPRODUCT((CD$3=المنصرف!$E$3:$E$717)*1,('بيان العهد والتسويات'!$C334=المنصرف!$C$3:$C$717)*1,المنصرف!$J$3:$J$717)</f>
        <v>0</v>
      </c>
      <c r="CF334" s="160">
        <f>SUMPRODUCT((CF$3=المنصرف!$E$3:$E$717)*1,('بيان العهد والتسويات'!$C334=المنصرف!$C$3:$C$717)*1,المنصرف!$G$3:$G$717)</f>
        <v>0</v>
      </c>
      <c r="CG334" s="160">
        <f>SUMPRODUCT((CF$3=المنصرف!$E$3:$E$717)*1,('بيان العهد والتسويات'!$C334=المنصرف!$C$3:$C$717)*1,المنصرف!$J$3:$J$717)</f>
        <v>0</v>
      </c>
      <c r="CH334" s="160">
        <f>SUMPRODUCT((CH$3=المنصرف!$E$3:$E$717)*1,('بيان العهد والتسويات'!$C334=المنصرف!$C$3:$C$717)*1,المنصرف!$G$3:$G$717)</f>
        <v>0</v>
      </c>
      <c r="CI334" s="160">
        <f>SUMPRODUCT((CH$3=المنصرف!$E$3:$E$717)*1,('بيان العهد والتسويات'!$C334=المنصرف!$C$3:$C$717)*1,المنصرف!$J$3:$J$717)</f>
        <v>0</v>
      </c>
      <c r="CJ334" s="160">
        <f>SUMPRODUCT((CJ$3=المنصرف!$E$3:$E$717)*1,('بيان العهد والتسويات'!$C334=المنصرف!$C$3:$C$717)*1,المنصرف!$G$3:$G$717)</f>
        <v>0</v>
      </c>
      <c r="CK334" s="160">
        <f>SUMPRODUCT((CJ$3=المنصرف!$E$3:$E$717)*1,('بيان العهد والتسويات'!$C334=المنصرف!$C$3:$C$717)*1,المنصرف!$J$3:$J$717)</f>
        <v>0</v>
      </c>
      <c r="CL334" s="160">
        <f>SUMPRODUCT((CL$3=المنصرف!$E$3:$E$717)*1,('بيان العهد والتسويات'!$C334=المنصرف!$C$3:$C$717)*1,المنصرف!$G$3:$G$717)</f>
        <v>0</v>
      </c>
      <c r="CM334" s="160">
        <f>SUMPRODUCT((CL$3=المنصرف!$E$3:$E$717)*1,('بيان العهد والتسويات'!$C334=المنصرف!$C$3:$C$717)*1,المنصرف!$J$3:$J$717)</f>
        <v>0</v>
      </c>
      <c r="CN334" s="160">
        <f>SUMPRODUCT((CN$3=المنصرف!$E$3:$E$717)*1,('بيان العهد والتسويات'!$C334=المنصرف!$C$3:$C$717)*1,المنصرف!$G$3:$G$717)</f>
        <v>0</v>
      </c>
      <c r="CO334" s="160">
        <f>SUMPRODUCT((CN$3=المنصرف!$E$3:$E$717)*1,('بيان العهد والتسويات'!$C334=المنصرف!$C$3:$C$717)*1,المنصرف!$J$3:$J$717)</f>
        <v>0</v>
      </c>
      <c r="CP334" s="160">
        <f>SUMPRODUCT((CP$3=المنصرف!$E$3:$E$717)*1,('بيان العهد والتسويات'!$C334=المنصرف!$C$3:$C$717)*1,المنصرف!$G$3:$G$717)</f>
        <v>0</v>
      </c>
      <c r="CQ334" s="160">
        <f>SUMPRODUCT((CP$3=المنصرف!$E$3:$E$717)*1,('بيان العهد والتسويات'!$C334=المنصرف!$C$3:$C$717)*1,المنصرف!$J$3:$J$717)</f>
        <v>0</v>
      </c>
      <c r="CR334" s="160">
        <f>SUMPRODUCT((CR$3=المنصرف!$E$3:$E$717)*1,('بيان العهد والتسويات'!$C334=المنصرف!$C$3:$C$717)*1,المنصرف!$G$3:$G$717)</f>
        <v>0</v>
      </c>
      <c r="CS334" s="160">
        <f>SUMPRODUCT((CR$3=المنصرف!$E$3:$E$717)*1,('بيان العهد والتسويات'!$C334=المنصرف!$C$3:$C$717)*1,المنصرف!$J$3:$J$717)</f>
        <v>0</v>
      </c>
      <c r="CT334" s="160">
        <f>SUMPRODUCT((CT$3=المنصرف!$E$3:$E$717)*1,('بيان العهد والتسويات'!$C334=المنصرف!$C$3:$C$717)*1,المنصرف!$G$3:$G$717)</f>
        <v>0</v>
      </c>
      <c r="CU334" s="160">
        <f>SUMPRODUCT((CT$3=المنصرف!$E$3:$E$717)*1,('بيان العهد والتسويات'!$C334=المنصرف!$C$3:$C$717)*1,المنصرف!$J$3:$J$717)</f>
        <v>0</v>
      </c>
      <c r="CV334" s="160">
        <f>SUMPRODUCT((CV$3=المنصرف!$E$3:$E$717)*1,('بيان العهد والتسويات'!$C334=المنصرف!$C$3:$C$717)*1,المنصرف!$G$3:$G$717)</f>
        <v>0</v>
      </c>
      <c r="CW334" s="160">
        <f>SUMPRODUCT((CV$3=المنصرف!$E$3:$E$717)*1,('بيان العهد والتسويات'!$C334=المنصرف!$C$3:$C$717)*1,المنصرف!$J$3:$J$717)</f>
        <v>0</v>
      </c>
      <c r="CX334" s="160">
        <f>SUMPRODUCT((CX$3=المنصرف!$E$3:$E$717)*1,('بيان العهد والتسويات'!$C334=المنصرف!$C$3:$C$717)*1,المنصرف!$G$3:$G$717)</f>
        <v>0</v>
      </c>
      <c r="CY334" s="160">
        <f>SUMPRODUCT((CX$3=المنصرف!$E$3:$E$717)*1,('بيان العهد والتسويات'!$C334=المنصرف!$C$3:$C$717)*1,المنصرف!$J$3:$J$717)</f>
        <v>0</v>
      </c>
      <c r="CZ334" s="160">
        <f>SUMPRODUCT((CZ$3=المنصرف!$E$3:$E$717)*1,('بيان العهد والتسويات'!$C334=المنصرف!$C$3:$C$717)*1,المنصرف!$G$3:$G$717)</f>
        <v>0</v>
      </c>
      <c r="DA334" s="160">
        <f>SUMPRODUCT((CZ$3=المنصرف!$E$3:$E$717)*1,('بيان العهد والتسويات'!$C334=المنصرف!$C$3:$C$717)*1,المنصرف!$J$3:$J$717)</f>
        <v>0</v>
      </c>
    </row>
    <row r="335" spans="3:105" ht="20.25" x14ac:dyDescent="0.15">
      <c r="C335" s="134">
        <v>46167</v>
      </c>
      <c r="D335" s="121">
        <f>SUMPRODUCT(($D$3=المنصرف!$E$3:$E$717)*1,('بيان العهد والتسويات'!$C335=المنصرف!$C$3:$C$717)*1,المنصرف!$G$3:$G$717)</f>
        <v>0</v>
      </c>
      <c r="E335" s="122">
        <f>SUMPRODUCT(($D$3=المنصرف!$E$3:$E$717)*1,('بيان العهد والتسويات'!$C335=المنصرف!$C$3:$C$717)*1,المنصرف!$J$3:$J$717)</f>
        <v>0</v>
      </c>
      <c r="F335" s="124">
        <f>SUMPRODUCT(($F$3=المنصرف!$E$3:$E$717)*1,('بيان العهد والتسويات'!$C335=المنصرف!$C$3:$C$717)*1,المنصرف!$G$3:$G$717)</f>
        <v>0</v>
      </c>
      <c r="G335" s="123">
        <f>SUMPRODUCT(($F$3=المنصرف!$E$3:$E$717)*1,('بيان العهد والتسويات'!$C335=المنصرف!$C$3:$C$717)*1,المنصرف!$J$3:$J$717)</f>
        <v>0</v>
      </c>
      <c r="H335" s="121">
        <f>SUMPRODUCT(($H$3=المنصرف!$E$3:$E$717)*1,('بيان العهد والتسويات'!$C335=المنصرف!$C$3:$C$717)*1,المنصرف!$G$3:$G$717)</f>
        <v>0</v>
      </c>
      <c r="I335" s="122">
        <f>SUMPRODUCT(($H$3=المنصرف!$E$3:$E$717)*1,('بيان العهد والتسويات'!$C335=المنصرف!$C$3:$C$717)*1,المنصرف!$J$3:$J$717)</f>
        <v>0</v>
      </c>
      <c r="J335" s="124">
        <f>SUMPRODUCT(($J$3=المنصرف!$E$3:$E$717)*1,('بيان العهد والتسويات'!$C335=المنصرف!$C$3:$C$717)*1,المنصرف!$G$3:$G$717)</f>
        <v>0</v>
      </c>
      <c r="K335" s="123">
        <f>SUMPRODUCT(($J$3=المنصرف!$E$3:$E$717)*1,('بيان العهد والتسويات'!$C335=المنصرف!$C$3:$C$717)*1,المنصرف!$J$3:$J$717)</f>
        <v>0</v>
      </c>
      <c r="L335" s="121">
        <f>SUMPRODUCT(($L$3=المنصرف!$E$3:$E$717)*1,('بيان العهد والتسويات'!$C335=المنصرف!$C$3:$C$717)*1,المنصرف!$G$3:$G$717)</f>
        <v>0</v>
      </c>
      <c r="M335" s="122">
        <f>SUMPRODUCT(($L$3=المنصرف!$E$3:$E$717)*1,('بيان العهد والتسويات'!$C335=المنصرف!$C$3:$C$717)*1,المنصرف!$J$3:$J$717)</f>
        <v>0</v>
      </c>
      <c r="N335" s="124">
        <f>SUMPRODUCT(($N$3=المنصرف!$E$3:$E$717)*1,('بيان العهد والتسويات'!$C335=المنصرف!$C$3:$C$717)*1,المنصرف!$G$3:$G$717)</f>
        <v>0</v>
      </c>
      <c r="O335" s="123">
        <f>SUMPRODUCT(($N$3=المنصرف!$E$3:$E$717)*1,('بيان العهد والتسويات'!$C335=المنصرف!$C$3:$C$717)*1,المنصرف!$J$3:$J$717)</f>
        <v>0</v>
      </c>
      <c r="P335" s="121">
        <f>SUMPRODUCT(($P$3=المنصرف!$E$3:$E$717)*1,('بيان العهد والتسويات'!$C335=المنصرف!$C$3:$C$717)*1,المنصرف!$G$3:$G$717)</f>
        <v>0</v>
      </c>
      <c r="Q335" s="122">
        <f>SUMPRODUCT(($P$3=المنصرف!$E$3:$E$717)*1,('بيان العهد والتسويات'!$C335=المنصرف!$C$3:$C$717)*1,المنصرف!$J$3:$J$717)</f>
        <v>0</v>
      </c>
      <c r="R335" s="124">
        <f>SUMPRODUCT(($R$3=المنصرف!$E$3:$E$717)*1,('بيان العهد والتسويات'!$C335=المنصرف!$C$3:$C$717)*1,المنصرف!$G$3:$G$717)</f>
        <v>0</v>
      </c>
      <c r="S335" s="123">
        <f>SUMPRODUCT(($R$3=المنصرف!$E$3:$E$717)*1,('بيان العهد والتسويات'!$C335=المنصرف!$C$3:$C$717)*1,المنصرف!$J$3:$J$717)</f>
        <v>0</v>
      </c>
      <c r="T335" s="121">
        <f>SUMPRODUCT(($T$3=المنصرف!$E$3:$E$717)*1,('بيان العهد والتسويات'!$C335=المنصرف!$C$3:$C$717)*1,المنصرف!$G$3:$G$717)</f>
        <v>0</v>
      </c>
      <c r="U335" s="122">
        <f>SUMPRODUCT(($T$3=المنصرف!$E$3:$E$717)*1,('بيان العهد والتسويات'!$C335=المنصرف!$C$3:$C$717)*1,المنصرف!$J$3:$J$717)</f>
        <v>0</v>
      </c>
      <c r="V335" s="124">
        <f>SUMPRODUCT(($V$3=المنصرف!$E$3:$E$717)*1,('بيان العهد والتسويات'!$C335=المنصرف!$C$3:$C$717)*1,المنصرف!$G$3:$G$717)</f>
        <v>0</v>
      </c>
      <c r="W335" s="123">
        <f>SUMPRODUCT(($V$3=المنصرف!$E$3:$E$717)*1,('بيان العهد والتسويات'!$C335=المنصرف!$C$3:$C$717)*1,المنصرف!$J$3:$J$717)</f>
        <v>0</v>
      </c>
      <c r="X335" s="121">
        <f>SUMPRODUCT(($X$3=المنصرف!$E$3:$E$717)*1,('بيان العهد والتسويات'!$C335=المنصرف!$C$3:$C$717)*1,المنصرف!$G$3:$G$717)</f>
        <v>0</v>
      </c>
      <c r="Y335" s="122">
        <f>SUMPRODUCT(($X$3=المنصرف!$E$3:$E$717)*1,('بيان العهد والتسويات'!$C335=المنصرف!$C$3:$C$717)*1,المنصرف!$J$3:$J$717)</f>
        <v>0</v>
      </c>
      <c r="Z335" s="124">
        <f>SUMPRODUCT(($Z$3=المنصرف!$E$3:$E$717)*1,('بيان العهد والتسويات'!$C335=المنصرف!$C$3:$C$717)*1,المنصرف!$G$3:$G$717)</f>
        <v>0</v>
      </c>
      <c r="AA335" s="123">
        <f>SUMPRODUCT(($Z$3=المنصرف!$E$3:$E$717)*1,('بيان العهد والتسويات'!$C335=المنصرف!$C$3:$C$717)*1,المنصرف!$J$3:$J$717)</f>
        <v>0</v>
      </c>
      <c r="AB335" s="121">
        <f>SUMPRODUCT(($AB$3=المنصرف!$E$3:$E$717)*1,('بيان العهد والتسويات'!$C335=المنصرف!$C$3:$C$717)*1,المنصرف!$G$3:$G$717)</f>
        <v>0</v>
      </c>
      <c r="AC335" s="122">
        <f>SUMPRODUCT(($AB$3=المنصرف!$E$3:$E$717)*1,('بيان العهد والتسويات'!$C335=المنصرف!$C$3:$C$717)*1,المنصرف!$J$3:$J$717)</f>
        <v>0</v>
      </c>
      <c r="AD335" s="124">
        <f>SUMPRODUCT(($AD$3=المنصرف!$E$3:$E$717)*1,('بيان العهد والتسويات'!$C335=المنصرف!$C$3:$C$717)*1,المنصرف!$G$3:$G$717)</f>
        <v>0</v>
      </c>
      <c r="AE335" s="123">
        <f>SUMPRODUCT(($AD$3=المنصرف!$E$3:$E$717)*1,('بيان العهد والتسويات'!$C335=المنصرف!$C$3:$C$717)*1,المنصرف!$J$3:$J$717)</f>
        <v>0</v>
      </c>
      <c r="AF335" s="121">
        <f>SUMPRODUCT(($AF$3=المنصرف!$E$3:$E$717)*1,('بيان العهد والتسويات'!$C335=المنصرف!$C$3:$C$717)*1,المنصرف!$G$3:$G$717)</f>
        <v>0</v>
      </c>
      <c r="AG335" s="122">
        <f>SUMPRODUCT(($AF$3=المنصرف!$E$3:$E$717)*1,('بيان العهد والتسويات'!$C335=المنصرف!$C$3:$C$717)*1,المنصرف!$J$3:$J$717)</f>
        <v>0</v>
      </c>
      <c r="AH335" s="124">
        <f>SUMPRODUCT(($AH$3=المنصرف!$E$3:$E$717)*1,('بيان العهد والتسويات'!$C335=المنصرف!$C$3:$C$717)*1,المنصرف!$G$3:$G$717)</f>
        <v>0</v>
      </c>
      <c r="AI335" s="123">
        <f>SUMPRODUCT(($AH$3=المنصرف!$E$3:$E$717)*1,('بيان العهد والتسويات'!$C335=المنصرف!$C$3:$C$717)*1,المنصرف!$J$3:$J$717)</f>
        <v>0</v>
      </c>
      <c r="AJ335" s="145">
        <f>SUMPRODUCT((AJ$3=المنصرف!$E$3:$E$717)*1,('بيان العهد والتسويات'!$C335=المنصرف!$C$3:$C$717)*1,المنصرف!$G$3:$G$717)</f>
        <v>0</v>
      </c>
      <c r="AK335" s="145">
        <f>SUMPRODUCT((AJ$3=المنصرف!$E$3:$E$717)*1,('بيان العهد والتسويات'!$C335=المنصرف!$C$3:$C$717)*1,المنصرف!$J$3:$J$717)</f>
        <v>0</v>
      </c>
      <c r="AL335" s="161">
        <f>SUMPRODUCT((AL$3=المنصرف!$E$3:$E$717)*1,('بيان العهد والتسويات'!$C335=المنصرف!$C$3:$C$717)*1,المنصرف!$G$3:$G$717)</f>
        <v>0</v>
      </c>
      <c r="AM335" s="161">
        <f>SUMPRODUCT((AL$3=المنصرف!$E$3:$E$717)*1,('بيان العهد والتسويات'!$C335=المنصرف!$C$3:$C$717)*1,المنصرف!$J$3:$J$717)</f>
        <v>0</v>
      </c>
      <c r="AN335" s="160">
        <f>SUMPRODUCT((AN$3=المنصرف!$E$3:$E$717)*1,('بيان العهد والتسويات'!$C335=المنصرف!$C$3:$C$717)*1,المنصرف!$G$3:$G$717)</f>
        <v>0</v>
      </c>
      <c r="AO335" s="160">
        <f>SUMPRODUCT((AN$3=المنصرف!$E$3:$E$717)*1,('بيان العهد والتسويات'!$C335=المنصرف!$C$3:$C$717)*1,المنصرف!$J$3:$J$717)</f>
        <v>0</v>
      </c>
      <c r="AP335" s="160">
        <f>SUMPRODUCT((AP$3=المنصرف!$E$3:$E$717)*1,('بيان العهد والتسويات'!$C335=المنصرف!$C$3:$C$717)*1,المنصرف!$G$3:$G$717)</f>
        <v>0</v>
      </c>
      <c r="AQ335" s="160">
        <f>SUMPRODUCT((AP$3=المنصرف!$E$3:$E$717)*1,('بيان العهد والتسويات'!$C335=المنصرف!$C$3:$C$717)*1,المنصرف!$J$3:$J$717)</f>
        <v>0</v>
      </c>
      <c r="AR335" s="160">
        <f>SUMPRODUCT((AR$3=المنصرف!$E$3:$E$717)*1,('بيان العهد والتسويات'!$C335=المنصرف!$C$3:$C$717)*1,المنصرف!$G$3:$G$717)</f>
        <v>0</v>
      </c>
      <c r="AS335" s="160">
        <f>SUMPRODUCT((AR$3=المنصرف!$E$3:$E$717)*1,('بيان العهد والتسويات'!$C335=المنصرف!$C$3:$C$717)*1,المنصرف!$J$3:$J$717)</f>
        <v>0</v>
      </c>
      <c r="AT335" s="160">
        <f>SUMPRODUCT((AT$3=المنصرف!$E$3:$E$717)*1,('بيان العهد والتسويات'!$C335=المنصرف!$C$3:$C$717)*1,المنصرف!$G$3:$G$717)</f>
        <v>0</v>
      </c>
      <c r="AU335" s="160">
        <f>SUMPRODUCT((AT$3=المنصرف!$E$3:$E$717)*1,('بيان العهد والتسويات'!$C335=المنصرف!$C$3:$C$717)*1,المنصرف!$J$3:$J$717)</f>
        <v>0</v>
      </c>
      <c r="AV335" s="160">
        <f>SUMPRODUCT((AV$3=المنصرف!$E$3:$E$717)*1,('بيان العهد والتسويات'!$C335=المنصرف!$C$3:$C$717)*1,المنصرف!$G$3:$G$717)</f>
        <v>0</v>
      </c>
      <c r="AW335" s="160">
        <f>SUMPRODUCT((AV$3=المنصرف!$E$3:$E$717)*1,('بيان العهد والتسويات'!$C335=المنصرف!$C$3:$C$717)*1,المنصرف!$J$3:$J$717)</f>
        <v>0</v>
      </c>
      <c r="AX335" s="160">
        <f>SUMPRODUCT((AX$3=المنصرف!$E$3:$E$717)*1,('بيان العهد والتسويات'!$C335=المنصرف!$C$3:$C$717)*1,المنصرف!$G$3:$G$717)</f>
        <v>0</v>
      </c>
      <c r="AY335" s="160">
        <f>SUMPRODUCT((AX$3=المنصرف!$E$3:$E$717)*1,('بيان العهد والتسويات'!$C335=المنصرف!$C$3:$C$717)*1,المنصرف!$J$3:$J$717)</f>
        <v>0</v>
      </c>
      <c r="AZ335" s="160">
        <f>SUMPRODUCT((AZ$3=المنصرف!$E$3:$E$717)*1,('بيان العهد والتسويات'!$C335=المنصرف!$C$3:$C$717)*1,المنصرف!$G$3:$G$717)</f>
        <v>0</v>
      </c>
      <c r="BA335" s="160">
        <f>SUMPRODUCT((AZ$3=المنصرف!$E$3:$E$717)*1,('بيان العهد والتسويات'!$C335=المنصرف!$C$3:$C$717)*1,المنصرف!$J$3:$J$717)</f>
        <v>0</v>
      </c>
      <c r="BB335" s="160">
        <f>SUMPRODUCT((BB$3=المنصرف!$E$3:$E$717)*1,('بيان العهد والتسويات'!$C335=المنصرف!$C$3:$C$717)*1,المنصرف!$G$3:$G$717)</f>
        <v>0</v>
      </c>
      <c r="BC335" s="160">
        <f>SUMPRODUCT((BB$3=المنصرف!$E$3:$E$717)*1,('بيان العهد والتسويات'!$C335=المنصرف!$C$3:$C$717)*1,المنصرف!$J$3:$J$717)</f>
        <v>0</v>
      </c>
      <c r="BD335" s="160">
        <f>SUMPRODUCT((BD$3=المنصرف!$E$3:$E$717)*1,('بيان العهد والتسويات'!$C335=المنصرف!$C$3:$C$717)*1,المنصرف!$G$3:$G$717)</f>
        <v>0</v>
      </c>
      <c r="BE335" s="160">
        <f>SUMPRODUCT((BD$3=المنصرف!$E$3:$E$717)*1,('بيان العهد والتسويات'!$C335=المنصرف!$C$3:$C$717)*1,المنصرف!$J$3:$J$717)</f>
        <v>0</v>
      </c>
      <c r="BF335" s="160">
        <f>SUMPRODUCT((BF$3=المنصرف!$E$3:$E$717)*1,('بيان العهد والتسويات'!$C335=المنصرف!$C$3:$C$717)*1,المنصرف!$G$3:$G$717)</f>
        <v>0</v>
      </c>
      <c r="BG335" s="160">
        <f>SUMPRODUCT((BF$3=المنصرف!$E$3:$E$717)*1,('بيان العهد والتسويات'!$C335=المنصرف!$C$3:$C$717)*1,المنصرف!$J$3:$J$717)</f>
        <v>0</v>
      </c>
      <c r="BH335" s="160">
        <f>SUMPRODUCT((BH$3=المنصرف!$E$3:$E$717)*1,('بيان العهد والتسويات'!$C335=المنصرف!$C$3:$C$717)*1,المنصرف!$G$3:$G$717)</f>
        <v>0</v>
      </c>
      <c r="BI335" s="160">
        <f>SUMPRODUCT((BH$3=المنصرف!$E$3:$E$717)*1,('بيان العهد والتسويات'!$C335=المنصرف!$C$3:$C$717)*1,المنصرف!$J$3:$J$717)</f>
        <v>0</v>
      </c>
      <c r="BJ335" s="160">
        <f>SUMPRODUCT((BJ$3=المنصرف!$E$3:$E$717)*1,('بيان العهد والتسويات'!$C335=المنصرف!$C$3:$C$717)*1,المنصرف!$G$3:$G$717)</f>
        <v>0</v>
      </c>
      <c r="BK335" s="160">
        <f>SUMPRODUCT((BJ$3=المنصرف!$E$3:$E$717)*1,('بيان العهد والتسويات'!$C335=المنصرف!$C$3:$C$717)*1,المنصرف!$J$3:$J$717)</f>
        <v>0</v>
      </c>
      <c r="BL335" s="160">
        <f>SUMPRODUCT((BL$3=المنصرف!$E$3:$E$717)*1,('بيان العهد والتسويات'!$C335=المنصرف!$C$3:$C$717)*1,المنصرف!$G$3:$G$717)</f>
        <v>0</v>
      </c>
      <c r="BM335" s="160">
        <f>SUMPRODUCT((BL$3=المنصرف!$E$3:$E$717)*1,('بيان العهد والتسويات'!$C335=المنصرف!$C$3:$C$717)*1,المنصرف!$J$3:$J$717)</f>
        <v>0</v>
      </c>
      <c r="BN335" s="160">
        <f>SUMPRODUCT((BN$3=المنصرف!$E$3:$E$717)*1,('بيان العهد والتسويات'!$C335=المنصرف!$C$3:$C$717)*1,المنصرف!$G$3:$G$717)</f>
        <v>0</v>
      </c>
      <c r="BO335" s="160">
        <f>SUMPRODUCT((BN$3=المنصرف!$E$3:$E$717)*1,('بيان العهد والتسويات'!$C335=المنصرف!$C$3:$C$717)*1,المنصرف!$J$3:$J$717)</f>
        <v>0</v>
      </c>
      <c r="BP335" s="160">
        <f>SUMPRODUCT((BP$3=المنصرف!$E$3:$E$717)*1,('بيان العهد والتسويات'!$C335=المنصرف!$C$3:$C$717)*1,المنصرف!$G$3:$G$717)</f>
        <v>0</v>
      </c>
      <c r="BQ335" s="160">
        <f>SUMPRODUCT((BP$3=المنصرف!$E$3:$E$717)*1,('بيان العهد والتسويات'!$C335=المنصرف!$C$3:$C$717)*1,المنصرف!$J$3:$J$717)</f>
        <v>0</v>
      </c>
      <c r="BR335" s="160">
        <f>SUMPRODUCT((BR$3=المنصرف!$E$3:$E$717)*1,('بيان العهد والتسويات'!$C335=المنصرف!$C$3:$C$717)*1,المنصرف!$G$3:$G$717)</f>
        <v>0</v>
      </c>
      <c r="BS335" s="160">
        <f>SUMPRODUCT((BR$3=المنصرف!$E$3:$E$717)*1,('بيان العهد والتسويات'!$C335=المنصرف!$C$3:$C$717)*1,المنصرف!$J$3:$J$717)</f>
        <v>0</v>
      </c>
      <c r="BT335" s="160">
        <f>SUMPRODUCT((BT$3=المنصرف!$E$3:$E$717)*1,('بيان العهد والتسويات'!$C335=المنصرف!$C$3:$C$717)*1,المنصرف!$G$3:$G$717)</f>
        <v>0</v>
      </c>
      <c r="BU335" s="160">
        <f>SUMPRODUCT((BT$3=المنصرف!$E$3:$E$717)*1,('بيان العهد والتسويات'!$C335=المنصرف!$C$3:$C$717)*1,المنصرف!$J$3:$J$717)</f>
        <v>0</v>
      </c>
      <c r="BV335" s="160">
        <f>SUMPRODUCT((BV$3=المنصرف!$E$3:$E$717)*1,('بيان العهد والتسويات'!$C335=المنصرف!$C$3:$C$717)*1,المنصرف!$G$3:$G$717)</f>
        <v>0</v>
      </c>
      <c r="BW335" s="160">
        <f>SUMPRODUCT((BV$3=المنصرف!$E$3:$E$717)*1,('بيان العهد والتسويات'!$C335=المنصرف!$C$3:$C$717)*1,المنصرف!$J$3:$J$717)</f>
        <v>0</v>
      </c>
      <c r="BX335" s="160">
        <f>SUMPRODUCT((BX$3=المنصرف!$E$3:$E$717)*1,('بيان العهد والتسويات'!$C335=المنصرف!$C$3:$C$717)*1,المنصرف!$G$3:$G$717)</f>
        <v>0</v>
      </c>
      <c r="BY335" s="160">
        <f>SUMPRODUCT((BX$3=المنصرف!$E$3:$E$717)*1,('بيان العهد والتسويات'!$C335=المنصرف!$C$3:$C$717)*1,المنصرف!$J$3:$J$717)</f>
        <v>0</v>
      </c>
      <c r="BZ335" s="160">
        <f>SUMPRODUCT((BZ$3=المنصرف!$E$3:$E$717)*1,('بيان العهد والتسويات'!$C335=المنصرف!$C$3:$C$717)*1,المنصرف!$G$3:$G$717)</f>
        <v>0</v>
      </c>
      <c r="CA335" s="160">
        <f>SUMPRODUCT((BZ$3=المنصرف!$E$3:$E$717)*1,('بيان العهد والتسويات'!$C335=المنصرف!$C$3:$C$717)*1,المنصرف!$J$3:$J$717)</f>
        <v>0</v>
      </c>
      <c r="CB335" s="160">
        <f>SUMPRODUCT((CB$3=المنصرف!$E$3:$E$717)*1,('بيان العهد والتسويات'!$C335=المنصرف!$C$3:$C$717)*1,المنصرف!$G$3:$G$717)</f>
        <v>0</v>
      </c>
      <c r="CC335" s="160">
        <f>SUMPRODUCT((CB$3=المنصرف!$E$3:$E$717)*1,('بيان العهد والتسويات'!$C335=المنصرف!$C$3:$C$717)*1,المنصرف!$J$3:$J$717)</f>
        <v>0</v>
      </c>
      <c r="CD335" s="160">
        <f>SUMPRODUCT((CD$3=المنصرف!$E$3:$E$717)*1,('بيان العهد والتسويات'!$C335=المنصرف!$C$3:$C$717)*1,المنصرف!$G$3:$G$717)</f>
        <v>0</v>
      </c>
      <c r="CE335" s="160">
        <f>SUMPRODUCT((CD$3=المنصرف!$E$3:$E$717)*1,('بيان العهد والتسويات'!$C335=المنصرف!$C$3:$C$717)*1,المنصرف!$J$3:$J$717)</f>
        <v>0</v>
      </c>
      <c r="CF335" s="160">
        <f>SUMPRODUCT((CF$3=المنصرف!$E$3:$E$717)*1,('بيان العهد والتسويات'!$C335=المنصرف!$C$3:$C$717)*1,المنصرف!$G$3:$G$717)</f>
        <v>0</v>
      </c>
      <c r="CG335" s="160">
        <f>SUMPRODUCT((CF$3=المنصرف!$E$3:$E$717)*1,('بيان العهد والتسويات'!$C335=المنصرف!$C$3:$C$717)*1,المنصرف!$J$3:$J$717)</f>
        <v>0</v>
      </c>
      <c r="CH335" s="160">
        <f>SUMPRODUCT((CH$3=المنصرف!$E$3:$E$717)*1,('بيان العهد والتسويات'!$C335=المنصرف!$C$3:$C$717)*1,المنصرف!$G$3:$G$717)</f>
        <v>0</v>
      </c>
      <c r="CI335" s="160">
        <f>SUMPRODUCT((CH$3=المنصرف!$E$3:$E$717)*1,('بيان العهد والتسويات'!$C335=المنصرف!$C$3:$C$717)*1,المنصرف!$J$3:$J$717)</f>
        <v>0</v>
      </c>
      <c r="CJ335" s="160">
        <f>SUMPRODUCT((CJ$3=المنصرف!$E$3:$E$717)*1,('بيان العهد والتسويات'!$C335=المنصرف!$C$3:$C$717)*1,المنصرف!$G$3:$G$717)</f>
        <v>0</v>
      </c>
      <c r="CK335" s="160">
        <f>SUMPRODUCT((CJ$3=المنصرف!$E$3:$E$717)*1,('بيان العهد والتسويات'!$C335=المنصرف!$C$3:$C$717)*1,المنصرف!$J$3:$J$717)</f>
        <v>0</v>
      </c>
      <c r="CL335" s="160">
        <f>SUMPRODUCT((CL$3=المنصرف!$E$3:$E$717)*1,('بيان العهد والتسويات'!$C335=المنصرف!$C$3:$C$717)*1,المنصرف!$G$3:$G$717)</f>
        <v>0</v>
      </c>
      <c r="CM335" s="160">
        <f>SUMPRODUCT((CL$3=المنصرف!$E$3:$E$717)*1,('بيان العهد والتسويات'!$C335=المنصرف!$C$3:$C$717)*1,المنصرف!$J$3:$J$717)</f>
        <v>0</v>
      </c>
      <c r="CN335" s="160">
        <f>SUMPRODUCT((CN$3=المنصرف!$E$3:$E$717)*1,('بيان العهد والتسويات'!$C335=المنصرف!$C$3:$C$717)*1,المنصرف!$G$3:$G$717)</f>
        <v>0</v>
      </c>
      <c r="CO335" s="160">
        <f>SUMPRODUCT((CN$3=المنصرف!$E$3:$E$717)*1,('بيان العهد والتسويات'!$C335=المنصرف!$C$3:$C$717)*1,المنصرف!$J$3:$J$717)</f>
        <v>0</v>
      </c>
      <c r="CP335" s="160">
        <f>SUMPRODUCT((CP$3=المنصرف!$E$3:$E$717)*1,('بيان العهد والتسويات'!$C335=المنصرف!$C$3:$C$717)*1,المنصرف!$G$3:$G$717)</f>
        <v>0</v>
      </c>
      <c r="CQ335" s="160">
        <f>SUMPRODUCT((CP$3=المنصرف!$E$3:$E$717)*1,('بيان العهد والتسويات'!$C335=المنصرف!$C$3:$C$717)*1,المنصرف!$J$3:$J$717)</f>
        <v>0</v>
      </c>
      <c r="CR335" s="160">
        <f>SUMPRODUCT((CR$3=المنصرف!$E$3:$E$717)*1,('بيان العهد والتسويات'!$C335=المنصرف!$C$3:$C$717)*1,المنصرف!$G$3:$G$717)</f>
        <v>0</v>
      </c>
      <c r="CS335" s="160">
        <f>SUMPRODUCT((CR$3=المنصرف!$E$3:$E$717)*1,('بيان العهد والتسويات'!$C335=المنصرف!$C$3:$C$717)*1,المنصرف!$J$3:$J$717)</f>
        <v>0</v>
      </c>
      <c r="CT335" s="160">
        <f>SUMPRODUCT((CT$3=المنصرف!$E$3:$E$717)*1,('بيان العهد والتسويات'!$C335=المنصرف!$C$3:$C$717)*1,المنصرف!$G$3:$G$717)</f>
        <v>0</v>
      </c>
      <c r="CU335" s="160">
        <f>SUMPRODUCT((CT$3=المنصرف!$E$3:$E$717)*1,('بيان العهد والتسويات'!$C335=المنصرف!$C$3:$C$717)*1,المنصرف!$J$3:$J$717)</f>
        <v>0</v>
      </c>
      <c r="CV335" s="160">
        <f>SUMPRODUCT((CV$3=المنصرف!$E$3:$E$717)*1,('بيان العهد والتسويات'!$C335=المنصرف!$C$3:$C$717)*1,المنصرف!$G$3:$G$717)</f>
        <v>0</v>
      </c>
      <c r="CW335" s="160">
        <f>SUMPRODUCT((CV$3=المنصرف!$E$3:$E$717)*1,('بيان العهد والتسويات'!$C335=المنصرف!$C$3:$C$717)*1,المنصرف!$J$3:$J$717)</f>
        <v>0</v>
      </c>
      <c r="CX335" s="160">
        <f>SUMPRODUCT((CX$3=المنصرف!$E$3:$E$717)*1,('بيان العهد والتسويات'!$C335=المنصرف!$C$3:$C$717)*1,المنصرف!$G$3:$G$717)</f>
        <v>0</v>
      </c>
      <c r="CY335" s="160">
        <f>SUMPRODUCT((CX$3=المنصرف!$E$3:$E$717)*1,('بيان العهد والتسويات'!$C335=المنصرف!$C$3:$C$717)*1,المنصرف!$J$3:$J$717)</f>
        <v>0</v>
      </c>
      <c r="CZ335" s="160">
        <f>SUMPRODUCT((CZ$3=المنصرف!$E$3:$E$717)*1,('بيان العهد والتسويات'!$C335=المنصرف!$C$3:$C$717)*1,المنصرف!$G$3:$G$717)</f>
        <v>0</v>
      </c>
      <c r="DA335" s="160">
        <f>SUMPRODUCT((CZ$3=المنصرف!$E$3:$E$717)*1,('بيان العهد والتسويات'!$C335=المنصرف!$C$3:$C$717)*1,المنصرف!$J$3:$J$717)</f>
        <v>0</v>
      </c>
    </row>
    <row r="336" spans="3:105" ht="20.25" x14ac:dyDescent="0.15">
      <c r="C336" s="134">
        <v>46168</v>
      </c>
      <c r="D336" s="121">
        <f>SUMPRODUCT(($D$3=المنصرف!$E$3:$E$717)*1,('بيان العهد والتسويات'!$C336=المنصرف!$C$3:$C$717)*1,المنصرف!$G$3:$G$717)</f>
        <v>0</v>
      </c>
      <c r="E336" s="122">
        <f>SUMPRODUCT(($D$3=المنصرف!$E$3:$E$717)*1,('بيان العهد والتسويات'!$C336=المنصرف!$C$3:$C$717)*1,المنصرف!$J$3:$J$717)</f>
        <v>0</v>
      </c>
      <c r="F336" s="124">
        <f>SUMPRODUCT(($F$3=المنصرف!$E$3:$E$717)*1,('بيان العهد والتسويات'!$C336=المنصرف!$C$3:$C$717)*1,المنصرف!$G$3:$G$717)</f>
        <v>0</v>
      </c>
      <c r="G336" s="123">
        <f>SUMPRODUCT(($F$3=المنصرف!$E$3:$E$717)*1,('بيان العهد والتسويات'!$C336=المنصرف!$C$3:$C$717)*1,المنصرف!$J$3:$J$717)</f>
        <v>0</v>
      </c>
      <c r="H336" s="121">
        <f>SUMPRODUCT(($H$3=المنصرف!$E$3:$E$717)*1,('بيان العهد والتسويات'!$C336=المنصرف!$C$3:$C$717)*1,المنصرف!$G$3:$G$717)</f>
        <v>0</v>
      </c>
      <c r="I336" s="122">
        <f>SUMPRODUCT(($H$3=المنصرف!$E$3:$E$717)*1,('بيان العهد والتسويات'!$C336=المنصرف!$C$3:$C$717)*1,المنصرف!$J$3:$J$717)</f>
        <v>0</v>
      </c>
      <c r="J336" s="124">
        <f>SUMPRODUCT(($J$3=المنصرف!$E$3:$E$717)*1,('بيان العهد والتسويات'!$C336=المنصرف!$C$3:$C$717)*1,المنصرف!$G$3:$G$717)</f>
        <v>0</v>
      </c>
      <c r="K336" s="123">
        <f>SUMPRODUCT(($J$3=المنصرف!$E$3:$E$717)*1,('بيان العهد والتسويات'!$C336=المنصرف!$C$3:$C$717)*1,المنصرف!$J$3:$J$717)</f>
        <v>0</v>
      </c>
      <c r="L336" s="121">
        <f>SUMPRODUCT(($L$3=المنصرف!$E$3:$E$717)*1,('بيان العهد والتسويات'!$C336=المنصرف!$C$3:$C$717)*1,المنصرف!$G$3:$G$717)</f>
        <v>0</v>
      </c>
      <c r="M336" s="122">
        <f>SUMPRODUCT(($L$3=المنصرف!$E$3:$E$717)*1,('بيان العهد والتسويات'!$C336=المنصرف!$C$3:$C$717)*1,المنصرف!$J$3:$J$717)</f>
        <v>0</v>
      </c>
      <c r="N336" s="124">
        <f>SUMPRODUCT(($N$3=المنصرف!$E$3:$E$717)*1,('بيان العهد والتسويات'!$C336=المنصرف!$C$3:$C$717)*1,المنصرف!$G$3:$G$717)</f>
        <v>0</v>
      </c>
      <c r="O336" s="123">
        <f>SUMPRODUCT(($N$3=المنصرف!$E$3:$E$717)*1,('بيان العهد والتسويات'!$C336=المنصرف!$C$3:$C$717)*1,المنصرف!$J$3:$J$717)</f>
        <v>0</v>
      </c>
      <c r="P336" s="121">
        <f>SUMPRODUCT(($P$3=المنصرف!$E$3:$E$717)*1,('بيان العهد والتسويات'!$C336=المنصرف!$C$3:$C$717)*1,المنصرف!$G$3:$G$717)</f>
        <v>0</v>
      </c>
      <c r="Q336" s="122">
        <f>SUMPRODUCT(($P$3=المنصرف!$E$3:$E$717)*1,('بيان العهد والتسويات'!$C336=المنصرف!$C$3:$C$717)*1,المنصرف!$J$3:$J$717)</f>
        <v>0</v>
      </c>
      <c r="R336" s="124">
        <f>SUMPRODUCT(($R$3=المنصرف!$E$3:$E$717)*1,('بيان العهد والتسويات'!$C336=المنصرف!$C$3:$C$717)*1,المنصرف!$G$3:$G$717)</f>
        <v>0</v>
      </c>
      <c r="S336" s="123">
        <f>SUMPRODUCT(($R$3=المنصرف!$E$3:$E$717)*1,('بيان العهد والتسويات'!$C336=المنصرف!$C$3:$C$717)*1,المنصرف!$J$3:$J$717)</f>
        <v>0</v>
      </c>
      <c r="T336" s="121">
        <f>SUMPRODUCT(($T$3=المنصرف!$E$3:$E$717)*1,('بيان العهد والتسويات'!$C336=المنصرف!$C$3:$C$717)*1,المنصرف!$G$3:$G$717)</f>
        <v>0</v>
      </c>
      <c r="U336" s="122">
        <f>SUMPRODUCT(($T$3=المنصرف!$E$3:$E$717)*1,('بيان العهد والتسويات'!$C336=المنصرف!$C$3:$C$717)*1,المنصرف!$J$3:$J$717)</f>
        <v>0</v>
      </c>
      <c r="V336" s="124">
        <f>SUMPRODUCT(($V$3=المنصرف!$E$3:$E$717)*1,('بيان العهد والتسويات'!$C336=المنصرف!$C$3:$C$717)*1,المنصرف!$G$3:$G$717)</f>
        <v>0</v>
      </c>
      <c r="W336" s="123">
        <f>SUMPRODUCT(($V$3=المنصرف!$E$3:$E$717)*1,('بيان العهد والتسويات'!$C336=المنصرف!$C$3:$C$717)*1,المنصرف!$J$3:$J$717)</f>
        <v>0</v>
      </c>
      <c r="X336" s="121">
        <f>SUMPRODUCT(($X$3=المنصرف!$E$3:$E$717)*1,('بيان العهد والتسويات'!$C336=المنصرف!$C$3:$C$717)*1,المنصرف!$G$3:$G$717)</f>
        <v>0</v>
      </c>
      <c r="Y336" s="122">
        <f>SUMPRODUCT(($X$3=المنصرف!$E$3:$E$717)*1,('بيان العهد والتسويات'!$C336=المنصرف!$C$3:$C$717)*1,المنصرف!$J$3:$J$717)</f>
        <v>0</v>
      </c>
      <c r="Z336" s="124">
        <f>SUMPRODUCT(($Z$3=المنصرف!$E$3:$E$717)*1,('بيان العهد والتسويات'!$C336=المنصرف!$C$3:$C$717)*1,المنصرف!$G$3:$G$717)</f>
        <v>0</v>
      </c>
      <c r="AA336" s="123">
        <f>SUMPRODUCT(($Z$3=المنصرف!$E$3:$E$717)*1,('بيان العهد والتسويات'!$C336=المنصرف!$C$3:$C$717)*1,المنصرف!$J$3:$J$717)</f>
        <v>0</v>
      </c>
      <c r="AB336" s="121">
        <f>SUMPRODUCT(($AB$3=المنصرف!$E$3:$E$717)*1,('بيان العهد والتسويات'!$C336=المنصرف!$C$3:$C$717)*1,المنصرف!$G$3:$G$717)</f>
        <v>0</v>
      </c>
      <c r="AC336" s="122">
        <f>SUMPRODUCT(($AB$3=المنصرف!$E$3:$E$717)*1,('بيان العهد والتسويات'!$C336=المنصرف!$C$3:$C$717)*1,المنصرف!$J$3:$J$717)</f>
        <v>0</v>
      </c>
      <c r="AD336" s="124">
        <f>SUMPRODUCT(($AD$3=المنصرف!$E$3:$E$717)*1,('بيان العهد والتسويات'!$C336=المنصرف!$C$3:$C$717)*1,المنصرف!$G$3:$G$717)</f>
        <v>0</v>
      </c>
      <c r="AE336" s="123">
        <f>SUMPRODUCT(($AD$3=المنصرف!$E$3:$E$717)*1,('بيان العهد والتسويات'!$C336=المنصرف!$C$3:$C$717)*1,المنصرف!$J$3:$J$717)</f>
        <v>0</v>
      </c>
      <c r="AF336" s="121">
        <f>SUMPRODUCT(($AF$3=المنصرف!$E$3:$E$717)*1,('بيان العهد والتسويات'!$C336=المنصرف!$C$3:$C$717)*1,المنصرف!$G$3:$G$717)</f>
        <v>0</v>
      </c>
      <c r="AG336" s="122">
        <f>SUMPRODUCT(($AF$3=المنصرف!$E$3:$E$717)*1,('بيان العهد والتسويات'!$C336=المنصرف!$C$3:$C$717)*1,المنصرف!$J$3:$J$717)</f>
        <v>0</v>
      </c>
      <c r="AH336" s="124">
        <f>SUMPRODUCT(($AH$3=المنصرف!$E$3:$E$717)*1,('بيان العهد والتسويات'!$C336=المنصرف!$C$3:$C$717)*1,المنصرف!$G$3:$G$717)</f>
        <v>0</v>
      </c>
      <c r="AI336" s="123">
        <f>SUMPRODUCT(($AH$3=المنصرف!$E$3:$E$717)*1,('بيان العهد والتسويات'!$C336=المنصرف!$C$3:$C$717)*1,المنصرف!$J$3:$J$717)</f>
        <v>0</v>
      </c>
      <c r="AJ336" s="145">
        <f>SUMPRODUCT((AJ$3=المنصرف!$E$3:$E$717)*1,('بيان العهد والتسويات'!$C336=المنصرف!$C$3:$C$717)*1,المنصرف!$G$3:$G$717)</f>
        <v>0</v>
      </c>
      <c r="AK336" s="145">
        <f>SUMPRODUCT((AJ$3=المنصرف!$E$3:$E$717)*1,('بيان العهد والتسويات'!$C336=المنصرف!$C$3:$C$717)*1,المنصرف!$J$3:$J$717)</f>
        <v>0</v>
      </c>
      <c r="AL336" s="161">
        <f>SUMPRODUCT((AL$3=المنصرف!$E$3:$E$717)*1,('بيان العهد والتسويات'!$C336=المنصرف!$C$3:$C$717)*1,المنصرف!$G$3:$G$717)</f>
        <v>0</v>
      </c>
      <c r="AM336" s="161">
        <f>SUMPRODUCT((AL$3=المنصرف!$E$3:$E$717)*1,('بيان العهد والتسويات'!$C336=المنصرف!$C$3:$C$717)*1,المنصرف!$J$3:$J$717)</f>
        <v>0</v>
      </c>
      <c r="AN336" s="160">
        <f>SUMPRODUCT((AN$3=المنصرف!$E$3:$E$717)*1,('بيان العهد والتسويات'!$C336=المنصرف!$C$3:$C$717)*1,المنصرف!$G$3:$G$717)</f>
        <v>0</v>
      </c>
      <c r="AO336" s="160">
        <f>SUMPRODUCT((AN$3=المنصرف!$E$3:$E$717)*1,('بيان العهد والتسويات'!$C336=المنصرف!$C$3:$C$717)*1,المنصرف!$J$3:$J$717)</f>
        <v>0</v>
      </c>
      <c r="AP336" s="160">
        <f>SUMPRODUCT((AP$3=المنصرف!$E$3:$E$717)*1,('بيان العهد والتسويات'!$C336=المنصرف!$C$3:$C$717)*1,المنصرف!$G$3:$G$717)</f>
        <v>0</v>
      </c>
      <c r="AQ336" s="160">
        <f>SUMPRODUCT((AP$3=المنصرف!$E$3:$E$717)*1,('بيان العهد والتسويات'!$C336=المنصرف!$C$3:$C$717)*1,المنصرف!$J$3:$J$717)</f>
        <v>0</v>
      </c>
      <c r="AR336" s="160">
        <f>SUMPRODUCT((AR$3=المنصرف!$E$3:$E$717)*1,('بيان العهد والتسويات'!$C336=المنصرف!$C$3:$C$717)*1,المنصرف!$G$3:$G$717)</f>
        <v>0</v>
      </c>
      <c r="AS336" s="160">
        <f>SUMPRODUCT((AR$3=المنصرف!$E$3:$E$717)*1,('بيان العهد والتسويات'!$C336=المنصرف!$C$3:$C$717)*1,المنصرف!$J$3:$J$717)</f>
        <v>0</v>
      </c>
      <c r="AT336" s="160">
        <f>SUMPRODUCT((AT$3=المنصرف!$E$3:$E$717)*1,('بيان العهد والتسويات'!$C336=المنصرف!$C$3:$C$717)*1,المنصرف!$G$3:$G$717)</f>
        <v>0</v>
      </c>
      <c r="AU336" s="160">
        <f>SUMPRODUCT((AT$3=المنصرف!$E$3:$E$717)*1,('بيان العهد والتسويات'!$C336=المنصرف!$C$3:$C$717)*1,المنصرف!$J$3:$J$717)</f>
        <v>0</v>
      </c>
      <c r="AV336" s="160">
        <f>SUMPRODUCT((AV$3=المنصرف!$E$3:$E$717)*1,('بيان العهد والتسويات'!$C336=المنصرف!$C$3:$C$717)*1,المنصرف!$G$3:$G$717)</f>
        <v>0</v>
      </c>
      <c r="AW336" s="160">
        <f>SUMPRODUCT((AV$3=المنصرف!$E$3:$E$717)*1,('بيان العهد والتسويات'!$C336=المنصرف!$C$3:$C$717)*1,المنصرف!$J$3:$J$717)</f>
        <v>0</v>
      </c>
      <c r="AX336" s="160">
        <f>SUMPRODUCT((AX$3=المنصرف!$E$3:$E$717)*1,('بيان العهد والتسويات'!$C336=المنصرف!$C$3:$C$717)*1,المنصرف!$G$3:$G$717)</f>
        <v>0</v>
      </c>
      <c r="AY336" s="160">
        <f>SUMPRODUCT((AX$3=المنصرف!$E$3:$E$717)*1,('بيان العهد والتسويات'!$C336=المنصرف!$C$3:$C$717)*1,المنصرف!$J$3:$J$717)</f>
        <v>0</v>
      </c>
      <c r="AZ336" s="160">
        <f>SUMPRODUCT((AZ$3=المنصرف!$E$3:$E$717)*1,('بيان العهد والتسويات'!$C336=المنصرف!$C$3:$C$717)*1,المنصرف!$G$3:$G$717)</f>
        <v>0</v>
      </c>
      <c r="BA336" s="160">
        <f>SUMPRODUCT((AZ$3=المنصرف!$E$3:$E$717)*1,('بيان العهد والتسويات'!$C336=المنصرف!$C$3:$C$717)*1,المنصرف!$J$3:$J$717)</f>
        <v>0</v>
      </c>
      <c r="BB336" s="160">
        <f>SUMPRODUCT((BB$3=المنصرف!$E$3:$E$717)*1,('بيان العهد والتسويات'!$C336=المنصرف!$C$3:$C$717)*1,المنصرف!$G$3:$G$717)</f>
        <v>0</v>
      </c>
      <c r="BC336" s="160">
        <f>SUMPRODUCT((BB$3=المنصرف!$E$3:$E$717)*1,('بيان العهد والتسويات'!$C336=المنصرف!$C$3:$C$717)*1,المنصرف!$J$3:$J$717)</f>
        <v>0</v>
      </c>
      <c r="BD336" s="160">
        <f>SUMPRODUCT((BD$3=المنصرف!$E$3:$E$717)*1,('بيان العهد والتسويات'!$C336=المنصرف!$C$3:$C$717)*1,المنصرف!$G$3:$G$717)</f>
        <v>0</v>
      </c>
      <c r="BE336" s="160">
        <f>SUMPRODUCT((BD$3=المنصرف!$E$3:$E$717)*1,('بيان العهد والتسويات'!$C336=المنصرف!$C$3:$C$717)*1,المنصرف!$J$3:$J$717)</f>
        <v>0</v>
      </c>
      <c r="BF336" s="160">
        <f>SUMPRODUCT((BF$3=المنصرف!$E$3:$E$717)*1,('بيان العهد والتسويات'!$C336=المنصرف!$C$3:$C$717)*1,المنصرف!$G$3:$G$717)</f>
        <v>0</v>
      </c>
      <c r="BG336" s="160">
        <f>SUMPRODUCT((BF$3=المنصرف!$E$3:$E$717)*1,('بيان العهد والتسويات'!$C336=المنصرف!$C$3:$C$717)*1,المنصرف!$J$3:$J$717)</f>
        <v>0</v>
      </c>
      <c r="BH336" s="160">
        <f>SUMPRODUCT((BH$3=المنصرف!$E$3:$E$717)*1,('بيان العهد والتسويات'!$C336=المنصرف!$C$3:$C$717)*1,المنصرف!$G$3:$G$717)</f>
        <v>0</v>
      </c>
      <c r="BI336" s="160">
        <f>SUMPRODUCT((BH$3=المنصرف!$E$3:$E$717)*1,('بيان العهد والتسويات'!$C336=المنصرف!$C$3:$C$717)*1,المنصرف!$J$3:$J$717)</f>
        <v>0</v>
      </c>
      <c r="BJ336" s="160">
        <f>SUMPRODUCT((BJ$3=المنصرف!$E$3:$E$717)*1,('بيان العهد والتسويات'!$C336=المنصرف!$C$3:$C$717)*1,المنصرف!$G$3:$G$717)</f>
        <v>0</v>
      </c>
      <c r="BK336" s="160">
        <f>SUMPRODUCT((BJ$3=المنصرف!$E$3:$E$717)*1,('بيان العهد والتسويات'!$C336=المنصرف!$C$3:$C$717)*1,المنصرف!$J$3:$J$717)</f>
        <v>0</v>
      </c>
      <c r="BL336" s="160">
        <f>SUMPRODUCT((BL$3=المنصرف!$E$3:$E$717)*1,('بيان العهد والتسويات'!$C336=المنصرف!$C$3:$C$717)*1,المنصرف!$G$3:$G$717)</f>
        <v>0</v>
      </c>
      <c r="BM336" s="160">
        <f>SUMPRODUCT((BL$3=المنصرف!$E$3:$E$717)*1,('بيان العهد والتسويات'!$C336=المنصرف!$C$3:$C$717)*1,المنصرف!$J$3:$J$717)</f>
        <v>0</v>
      </c>
      <c r="BN336" s="160">
        <f>SUMPRODUCT((BN$3=المنصرف!$E$3:$E$717)*1,('بيان العهد والتسويات'!$C336=المنصرف!$C$3:$C$717)*1,المنصرف!$G$3:$G$717)</f>
        <v>0</v>
      </c>
      <c r="BO336" s="160">
        <f>SUMPRODUCT((BN$3=المنصرف!$E$3:$E$717)*1,('بيان العهد والتسويات'!$C336=المنصرف!$C$3:$C$717)*1,المنصرف!$J$3:$J$717)</f>
        <v>0</v>
      </c>
      <c r="BP336" s="160">
        <f>SUMPRODUCT((BP$3=المنصرف!$E$3:$E$717)*1,('بيان العهد والتسويات'!$C336=المنصرف!$C$3:$C$717)*1,المنصرف!$G$3:$G$717)</f>
        <v>0</v>
      </c>
      <c r="BQ336" s="160">
        <f>SUMPRODUCT((BP$3=المنصرف!$E$3:$E$717)*1,('بيان العهد والتسويات'!$C336=المنصرف!$C$3:$C$717)*1,المنصرف!$J$3:$J$717)</f>
        <v>0</v>
      </c>
      <c r="BR336" s="160">
        <f>SUMPRODUCT((BR$3=المنصرف!$E$3:$E$717)*1,('بيان العهد والتسويات'!$C336=المنصرف!$C$3:$C$717)*1,المنصرف!$G$3:$G$717)</f>
        <v>0</v>
      </c>
      <c r="BS336" s="160">
        <f>SUMPRODUCT((BR$3=المنصرف!$E$3:$E$717)*1,('بيان العهد والتسويات'!$C336=المنصرف!$C$3:$C$717)*1,المنصرف!$J$3:$J$717)</f>
        <v>0</v>
      </c>
      <c r="BT336" s="160">
        <f>SUMPRODUCT((BT$3=المنصرف!$E$3:$E$717)*1,('بيان العهد والتسويات'!$C336=المنصرف!$C$3:$C$717)*1,المنصرف!$G$3:$G$717)</f>
        <v>0</v>
      </c>
      <c r="BU336" s="160">
        <f>SUMPRODUCT((BT$3=المنصرف!$E$3:$E$717)*1,('بيان العهد والتسويات'!$C336=المنصرف!$C$3:$C$717)*1,المنصرف!$J$3:$J$717)</f>
        <v>0</v>
      </c>
      <c r="BV336" s="160">
        <f>SUMPRODUCT((BV$3=المنصرف!$E$3:$E$717)*1,('بيان العهد والتسويات'!$C336=المنصرف!$C$3:$C$717)*1,المنصرف!$G$3:$G$717)</f>
        <v>0</v>
      </c>
      <c r="BW336" s="160">
        <f>SUMPRODUCT((BV$3=المنصرف!$E$3:$E$717)*1,('بيان العهد والتسويات'!$C336=المنصرف!$C$3:$C$717)*1,المنصرف!$J$3:$J$717)</f>
        <v>0</v>
      </c>
      <c r="BX336" s="160">
        <f>SUMPRODUCT((BX$3=المنصرف!$E$3:$E$717)*1,('بيان العهد والتسويات'!$C336=المنصرف!$C$3:$C$717)*1,المنصرف!$G$3:$G$717)</f>
        <v>0</v>
      </c>
      <c r="BY336" s="160">
        <f>SUMPRODUCT((BX$3=المنصرف!$E$3:$E$717)*1,('بيان العهد والتسويات'!$C336=المنصرف!$C$3:$C$717)*1,المنصرف!$J$3:$J$717)</f>
        <v>0</v>
      </c>
      <c r="BZ336" s="160">
        <f>SUMPRODUCT((BZ$3=المنصرف!$E$3:$E$717)*1,('بيان العهد والتسويات'!$C336=المنصرف!$C$3:$C$717)*1,المنصرف!$G$3:$G$717)</f>
        <v>0</v>
      </c>
      <c r="CA336" s="160">
        <f>SUMPRODUCT((BZ$3=المنصرف!$E$3:$E$717)*1,('بيان العهد والتسويات'!$C336=المنصرف!$C$3:$C$717)*1,المنصرف!$J$3:$J$717)</f>
        <v>0</v>
      </c>
      <c r="CB336" s="160">
        <f>SUMPRODUCT((CB$3=المنصرف!$E$3:$E$717)*1,('بيان العهد والتسويات'!$C336=المنصرف!$C$3:$C$717)*1,المنصرف!$G$3:$G$717)</f>
        <v>0</v>
      </c>
      <c r="CC336" s="160">
        <f>SUMPRODUCT((CB$3=المنصرف!$E$3:$E$717)*1,('بيان العهد والتسويات'!$C336=المنصرف!$C$3:$C$717)*1,المنصرف!$J$3:$J$717)</f>
        <v>0</v>
      </c>
      <c r="CD336" s="160">
        <f>SUMPRODUCT((CD$3=المنصرف!$E$3:$E$717)*1,('بيان العهد والتسويات'!$C336=المنصرف!$C$3:$C$717)*1,المنصرف!$G$3:$G$717)</f>
        <v>0</v>
      </c>
      <c r="CE336" s="160">
        <f>SUMPRODUCT((CD$3=المنصرف!$E$3:$E$717)*1,('بيان العهد والتسويات'!$C336=المنصرف!$C$3:$C$717)*1,المنصرف!$J$3:$J$717)</f>
        <v>0</v>
      </c>
      <c r="CF336" s="160">
        <f>SUMPRODUCT((CF$3=المنصرف!$E$3:$E$717)*1,('بيان العهد والتسويات'!$C336=المنصرف!$C$3:$C$717)*1,المنصرف!$G$3:$G$717)</f>
        <v>0</v>
      </c>
      <c r="CG336" s="160">
        <f>SUMPRODUCT((CF$3=المنصرف!$E$3:$E$717)*1,('بيان العهد والتسويات'!$C336=المنصرف!$C$3:$C$717)*1,المنصرف!$J$3:$J$717)</f>
        <v>0</v>
      </c>
      <c r="CH336" s="160">
        <f>SUMPRODUCT((CH$3=المنصرف!$E$3:$E$717)*1,('بيان العهد والتسويات'!$C336=المنصرف!$C$3:$C$717)*1,المنصرف!$G$3:$G$717)</f>
        <v>0</v>
      </c>
      <c r="CI336" s="160">
        <f>SUMPRODUCT((CH$3=المنصرف!$E$3:$E$717)*1,('بيان العهد والتسويات'!$C336=المنصرف!$C$3:$C$717)*1,المنصرف!$J$3:$J$717)</f>
        <v>0</v>
      </c>
      <c r="CJ336" s="160">
        <f>SUMPRODUCT((CJ$3=المنصرف!$E$3:$E$717)*1,('بيان العهد والتسويات'!$C336=المنصرف!$C$3:$C$717)*1,المنصرف!$G$3:$G$717)</f>
        <v>0</v>
      </c>
      <c r="CK336" s="160">
        <f>SUMPRODUCT((CJ$3=المنصرف!$E$3:$E$717)*1,('بيان العهد والتسويات'!$C336=المنصرف!$C$3:$C$717)*1,المنصرف!$J$3:$J$717)</f>
        <v>0</v>
      </c>
      <c r="CL336" s="160">
        <f>SUMPRODUCT((CL$3=المنصرف!$E$3:$E$717)*1,('بيان العهد والتسويات'!$C336=المنصرف!$C$3:$C$717)*1,المنصرف!$G$3:$G$717)</f>
        <v>0</v>
      </c>
      <c r="CM336" s="160">
        <f>SUMPRODUCT((CL$3=المنصرف!$E$3:$E$717)*1,('بيان العهد والتسويات'!$C336=المنصرف!$C$3:$C$717)*1,المنصرف!$J$3:$J$717)</f>
        <v>0</v>
      </c>
      <c r="CN336" s="160">
        <f>SUMPRODUCT((CN$3=المنصرف!$E$3:$E$717)*1,('بيان العهد والتسويات'!$C336=المنصرف!$C$3:$C$717)*1,المنصرف!$G$3:$G$717)</f>
        <v>0</v>
      </c>
      <c r="CO336" s="160">
        <f>SUMPRODUCT((CN$3=المنصرف!$E$3:$E$717)*1,('بيان العهد والتسويات'!$C336=المنصرف!$C$3:$C$717)*1,المنصرف!$J$3:$J$717)</f>
        <v>0</v>
      </c>
      <c r="CP336" s="160">
        <f>SUMPRODUCT((CP$3=المنصرف!$E$3:$E$717)*1,('بيان العهد والتسويات'!$C336=المنصرف!$C$3:$C$717)*1,المنصرف!$G$3:$G$717)</f>
        <v>0</v>
      </c>
      <c r="CQ336" s="160">
        <f>SUMPRODUCT((CP$3=المنصرف!$E$3:$E$717)*1,('بيان العهد والتسويات'!$C336=المنصرف!$C$3:$C$717)*1,المنصرف!$J$3:$J$717)</f>
        <v>0</v>
      </c>
      <c r="CR336" s="160">
        <f>SUMPRODUCT((CR$3=المنصرف!$E$3:$E$717)*1,('بيان العهد والتسويات'!$C336=المنصرف!$C$3:$C$717)*1,المنصرف!$G$3:$G$717)</f>
        <v>0</v>
      </c>
      <c r="CS336" s="160">
        <f>SUMPRODUCT((CR$3=المنصرف!$E$3:$E$717)*1,('بيان العهد والتسويات'!$C336=المنصرف!$C$3:$C$717)*1,المنصرف!$J$3:$J$717)</f>
        <v>0</v>
      </c>
      <c r="CT336" s="160">
        <f>SUMPRODUCT((CT$3=المنصرف!$E$3:$E$717)*1,('بيان العهد والتسويات'!$C336=المنصرف!$C$3:$C$717)*1,المنصرف!$G$3:$G$717)</f>
        <v>0</v>
      </c>
      <c r="CU336" s="160">
        <f>SUMPRODUCT((CT$3=المنصرف!$E$3:$E$717)*1,('بيان العهد والتسويات'!$C336=المنصرف!$C$3:$C$717)*1,المنصرف!$J$3:$J$717)</f>
        <v>0</v>
      </c>
      <c r="CV336" s="160">
        <f>SUMPRODUCT((CV$3=المنصرف!$E$3:$E$717)*1,('بيان العهد والتسويات'!$C336=المنصرف!$C$3:$C$717)*1,المنصرف!$G$3:$G$717)</f>
        <v>0</v>
      </c>
      <c r="CW336" s="160">
        <f>SUMPRODUCT((CV$3=المنصرف!$E$3:$E$717)*1,('بيان العهد والتسويات'!$C336=المنصرف!$C$3:$C$717)*1,المنصرف!$J$3:$J$717)</f>
        <v>0</v>
      </c>
      <c r="CX336" s="160">
        <f>SUMPRODUCT((CX$3=المنصرف!$E$3:$E$717)*1,('بيان العهد والتسويات'!$C336=المنصرف!$C$3:$C$717)*1,المنصرف!$G$3:$G$717)</f>
        <v>0</v>
      </c>
      <c r="CY336" s="160">
        <f>SUMPRODUCT((CX$3=المنصرف!$E$3:$E$717)*1,('بيان العهد والتسويات'!$C336=المنصرف!$C$3:$C$717)*1,المنصرف!$J$3:$J$717)</f>
        <v>0</v>
      </c>
      <c r="CZ336" s="160">
        <f>SUMPRODUCT((CZ$3=المنصرف!$E$3:$E$717)*1,('بيان العهد والتسويات'!$C336=المنصرف!$C$3:$C$717)*1,المنصرف!$G$3:$G$717)</f>
        <v>0</v>
      </c>
      <c r="DA336" s="160">
        <f>SUMPRODUCT((CZ$3=المنصرف!$E$3:$E$717)*1,('بيان العهد والتسويات'!$C336=المنصرف!$C$3:$C$717)*1,المنصرف!$J$3:$J$717)</f>
        <v>0</v>
      </c>
    </row>
    <row r="337" spans="3:105" ht="20.25" x14ac:dyDescent="0.15">
      <c r="C337" s="134">
        <v>46169</v>
      </c>
      <c r="D337" s="121">
        <f>SUMPRODUCT(($D$3=المنصرف!$E$3:$E$717)*1,('بيان العهد والتسويات'!$C337=المنصرف!$C$3:$C$717)*1,المنصرف!$G$3:$G$717)</f>
        <v>0</v>
      </c>
      <c r="E337" s="122">
        <f>SUMPRODUCT(($D$3=المنصرف!$E$3:$E$717)*1,('بيان العهد والتسويات'!$C337=المنصرف!$C$3:$C$717)*1,المنصرف!$J$3:$J$717)</f>
        <v>0</v>
      </c>
      <c r="F337" s="124">
        <f>SUMPRODUCT(($F$3=المنصرف!$E$3:$E$717)*1,('بيان العهد والتسويات'!$C337=المنصرف!$C$3:$C$717)*1,المنصرف!$G$3:$G$717)</f>
        <v>0</v>
      </c>
      <c r="G337" s="123">
        <f>SUMPRODUCT(($F$3=المنصرف!$E$3:$E$717)*1,('بيان العهد والتسويات'!$C337=المنصرف!$C$3:$C$717)*1,المنصرف!$J$3:$J$717)</f>
        <v>0</v>
      </c>
      <c r="H337" s="121">
        <f>SUMPRODUCT(($H$3=المنصرف!$E$3:$E$717)*1,('بيان العهد والتسويات'!$C337=المنصرف!$C$3:$C$717)*1,المنصرف!$G$3:$G$717)</f>
        <v>0</v>
      </c>
      <c r="I337" s="122">
        <f>SUMPRODUCT(($H$3=المنصرف!$E$3:$E$717)*1,('بيان العهد والتسويات'!$C337=المنصرف!$C$3:$C$717)*1,المنصرف!$J$3:$J$717)</f>
        <v>0</v>
      </c>
      <c r="J337" s="124">
        <f>SUMPRODUCT(($J$3=المنصرف!$E$3:$E$717)*1,('بيان العهد والتسويات'!$C337=المنصرف!$C$3:$C$717)*1,المنصرف!$G$3:$G$717)</f>
        <v>0</v>
      </c>
      <c r="K337" s="123">
        <f>SUMPRODUCT(($J$3=المنصرف!$E$3:$E$717)*1,('بيان العهد والتسويات'!$C337=المنصرف!$C$3:$C$717)*1,المنصرف!$J$3:$J$717)</f>
        <v>0</v>
      </c>
      <c r="L337" s="121">
        <f>SUMPRODUCT(($L$3=المنصرف!$E$3:$E$717)*1,('بيان العهد والتسويات'!$C337=المنصرف!$C$3:$C$717)*1,المنصرف!$G$3:$G$717)</f>
        <v>0</v>
      </c>
      <c r="M337" s="122">
        <f>SUMPRODUCT(($L$3=المنصرف!$E$3:$E$717)*1,('بيان العهد والتسويات'!$C337=المنصرف!$C$3:$C$717)*1,المنصرف!$J$3:$J$717)</f>
        <v>0</v>
      </c>
      <c r="N337" s="124">
        <f>SUMPRODUCT(($N$3=المنصرف!$E$3:$E$717)*1,('بيان العهد والتسويات'!$C337=المنصرف!$C$3:$C$717)*1,المنصرف!$G$3:$G$717)</f>
        <v>0</v>
      </c>
      <c r="O337" s="123">
        <f>SUMPRODUCT(($N$3=المنصرف!$E$3:$E$717)*1,('بيان العهد والتسويات'!$C337=المنصرف!$C$3:$C$717)*1,المنصرف!$J$3:$J$717)</f>
        <v>0</v>
      </c>
      <c r="P337" s="121">
        <f>SUMPRODUCT(($P$3=المنصرف!$E$3:$E$717)*1,('بيان العهد والتسويات'!$C337=المنصرف!$C$3:$C$717)*1,المنصرف!$G$3:$G$717)</f>
        <v>0</v>
      </c>
      <c r="Q337" s="122">
        <f>SUMPRODUCT(($P$3=المنصرف!$E$3:$E$717)*1,('بيان العهد والتسويات'!$C337=المنصرف!$C$3:$C$717)*1,المنصرف!$J$3:$J$717)</f>
        <v>0</v>
      </c>
      <c r="R337" s="124">
        <f>SUMPRODUCT(($R$3=المنصرف!$E$3:$E$717)*1,('بيان العهد والتسويات'!$C337=المنصرف!$C$3:$C$717)*1,المنصرف!$G$3:$G$717)</f>
        <v>0</v>
      </c>
      <c r="S337" s="123">
        <f>SUMPRODUCT(($R$3=المنصرف!$E$3:$E$717)*1,('بيان العهد والتسويات'!$C337=المنصرف!$C$3:$C$717)*1,المنصرف!$J$3:$J$717)</f>
        <v>0</v>
      </c>
      <c r="T337" s="121">
        <f>SUMPRODUCT(($T$3=المنصرف!$E$3:$E$717)*1,('بيان العهد والتسويات'!$C337=المنصرف!$C$3:$C$717)*1,المنصرف!$G$3:$G$717)</f>
        <v>0</v>
      </c>
      <c r="U337" s="122">
        <f>SUMPRODUCT(($T$3=المنصرف!$E$3:$E$717)*1,('بيان العهد والتسويات'!$C337=المنصرف!$C$3:$C$717)*1,المنصرف!$J$3:$J$717)</f>
        <v>0</v>
      </c>
      <c r="V337" s="124">
        <f>SUMPRODUCT(($V$3=المنصرف!$E$3:$E$717)*1,('بيان العهد والتسويات'!$C337=المنصرف!$C$3:$C$717)*1,المنصرف!$G$3:$G$717)</f>
        <v>0</v>
      </c>
      <c r="W337" s="123">
        <f>SUMPRODUCT(($V$3=المنصرف!$E$3:$E$717)*1,('بيان العهد والتسويات'!$C337=المنصرف!$C$3:$C$717)*1,المنصرف!$J$3:$J$717)</f>
        <v>0</v>
      </c>
      <c r="X337" s="121">
        <f>SUMPRODUCT(($X$3=المنصرف!$E$3:$E$717)*1,('بيان العهد والتسويات'!$C337=المنصرف!$C$3:$C$717)*1,المنصرف!$G$3:$G$717)</f>
        <v>0</v>
      </c>
      <c r="Y337" s="122">
        <f>SUMPRODUCT(($X$3=المنصرف!$E$3:$E$717)*1,('بيان العهد والتسويات'!$C337=المنصرف!$C$3:$C$717)*1,المنصرف!$J$3:$J$717)</f>
        <v>0</v>
      </c>
      <c r="Z337" s="124">
        <f>SUMPRODUCT(($Z$3=المنصرف!$E$3:$E$717)*1,('بيان العهد والتسويات'!$C337=المنصرف!$C$3:$C$717)*1,المنصرف!$G$3:$G$717)</f>
        <v>0</v>
      </c>
      <c r="AA337" s="123">
        <f>SUMPRODUCT(($Z$3=المنصرف!$E$3:$E$717)*1,('بيان العهد والتسويات'!$C337=المنصرف!$C$3:$C$717)*1,المنصرف!$J$3:$J$717)</f>
        <v>0</v>
      </c>
      <c r="AB337" s="121">
        <f>SUMPRODUCT(($AB$3=المنصرف!$E$3:$E$717)*1,('بيان العهد والتسويات'!$C337=المنصرف!$C$3:$C$717)*1,المنصرف!$G$3:$G$717)</f>
        <v>0</v>
      </c>
      <c r="AC337" s="122">
        <f>SUMPRODUCT(($AB$3=المنصرف!$E$3:$E$717)*1,('بيان العهد والتسويات'!$C337=المنصرف!$C$3:$C$717)*1,المنصرف!$J$3:$J$717)</f>
        <v>0</v>
      </c>
      <c r="AD337" s="124">
        <f>SUMPRODUCT(($AD$3=المنصرف!$E$3:$E$717)*1,('بيان العهد والتسويات'!$C337=المنصرف!$C$3:$C$717)*1,المنصرف!$G$3:$G$717)</f>
        <v>0</v>
      </c>
      <c r="AE337" s="123">
        <f>SUMPRODUCT(($AD$3=المنصرف!$E$3:$E$717)*1,('بيان العهد والتسويات'!$C337=المنصرف!$C$3:$C$717)*1,المنصرف!$J$3:$J$717)</f>
        <v>0</v>
      </c>
      <c r="AF337" s="121">
        <f>SUMPRODUCT(($AF$3=المنصرف!$E$3:$E$717)*1,('بيان العهد والتسويات'!$C337=المنصرف!$C$3:$C$717)*1,المنصرف!$G$3:$G$717)</f>
        <v>0</v>
      </c>
      <c r="AG337" s="122">
        <f>SUMPRODUCT(($AF$3=المنصرف!$E$3:$E$717)*1,('بيان العهد والتسويات'!$C337=المنصرف!$C$3:$C$717)*1,المنصرف!$J$3:$J$717)</f>
        <v>0</v>
      </c>
      <c r="AH337" s="124">
        <f>SUMPRODUCT(($AH$3=المنصرف!$E$3:$E$717)*1,('بيان العهد والتسويات'!$C337=المنصرف!$C$3:$C$717)*1,المنصرف!$G$3:$G$717)</f>
        <v>0</v>
      </c>
      <c r="AI337" s="123">
        <f>SUMPRODUCT(($AH$3=المنصرف!$E$3:$E$717)*1,('بيان العهد والتسويات'!$C337=المنصرف!$C$3:$C$717)*1,المنصرف!$J$3:$J$717)</f>
        <v>0</v>
      </c>
      <c r="AJ337" s="145">
        <f>SUMPRODUCT((AJ$3=المنصرف!$E$3:$E$717)*1,('بيان العهد والتسويات'!$C337=المنصرف!$C$3:$C$717)*1,المنصرف!$G$3:$G$717)</f>
        <v>0</v>
      </c>
      <c r="AK337" s="145">
        <f>SUMPRODUCT((AJ$3=المنصرف!$E$3:$E$717)*1,('بيان العهد والتسويات'!$C337=المنصرف!$C$3:$C$717)*1,المنصرف!$J$3:$J$717)</f>
        <v>0</v>
      </c>
      <c r="AL337" s="161">
        <f>SUMPRODUCT((AL$3=المنصرف!$E$3:$E$717)*1,('بيان العهد والتسويات'!$C337=المنصرف!$C$3:$C$717)*1,المنصرف!$G$3:$G$717)</f>
        <v>0</v>
      </c>
      <c r="AM337" s="161">
        <f>SUMPRODUCT((AL$3=المنصرف!$E$3:$E$717)*1,('بيان العهد والتسويات'!$C337=المنصرف!$C$3:$C$717)*1,المنصرف!$J$3:$J$717)</f>
        <v>0</v>
      </c>
      <c r="AN337" s="160">
        <f>SUMPRODUCT((AN$3=المنصرف!$E$3:$E$717)*1,('بيان العهد والتسويات'!$C337=المنصرف!$C$3:$C$717)*1,المنصرف!$G$3:$G$717)</f>
        <v>0</v>
      </c>
      <c r="AO337" s="160">
        <f>SUMPRODUCT((AN$3=المنصرف!$E$3:$E$717)*1,('بيان العهد والتسويات'!$C337=المنصرف!$C$3:$C$717)*1,المنصرف!$J$3:$J$717)</f>
        <v>0</v>
      </c>
      <c r="AP337" s="160">
        <f>SUMPRODUCT((AP$3=المنصرف!$E$3:$E$717)*1,('بيان العهد والتسويات'!$C337=المنصرف!$C$3:$C$717)*1,المنصرف!$G$3:$G$717)</f>
        <v>0</v>
      </c>
      <c r="AQ337" s="160">
        <f>SUMPRODUCT((AP$3=المنصرف!$E$3:$E$717)*1,('بيان العهد والتسويات'!$C337=المنصرف!$C$3:$C$717)*1,المنصرف!$J$3:$J$717)</f>
        <v>0</v>
      </c>
      <c r="AR337" s="160">
        <f>SUMPRODUCT((AR$3=المنصرف!$E$3:$E$717)*1,('بيان العهد والتسويات'!$C337=المنصرف!$C$3:$C$717)*1,المنصرف!$G$3:$G$717)</f>
        <v>0</v>
      </c>
      <c r="AS337" s="160">
        <f>SUMPRODUCT((AR$3=المنصرف!$E$3:$E$717)*1,('بيان العهد والتسويات'!$C337=المنصرف!$C$3:$C$717)*1,المنصرف!$J$3:$J$717)</f>
        <v>0</v>
      </c>
      <c r="AT337" s="160">
        <f>SUMPRODUCT((AT$3=المنصرف!$E$3:$E$717)*1,('بيان العهد والتسويات'!$C337=المنصرف!$C$3:$C$717)*1,المنصرف!$G$3:$G$717)</f>
        <v>0</v>
      </c>
      <c r="AU337" s="160">
        <f>SUMPRODUCT((AT$3=المنصرف!$E$3:$E$717)*1,('بيان العهد والتسويات'!$C337=المنصرف!$C$3:$C$717)*1,المنصرف!$J$3:$J$717)</f>
        <v>0</v>
      </c>
      <c r="AV337" s="160">
        <f>SUMPRODUCT((AV$3=المنصرف!$E$3:$E$717)*1,('بيان العهد والتسويات'!$C337=المنصرف!$C$3:$C$717)*1,المنصرف!$G$3:$G$717)</f>
        <v>0</v>
      </c>
      <c r="AW337" s="160">
        <f>SUMPRODUCT((AV$3=المنصرف!$E$3:$E$717)*1,('بيان العهد والتسويات'!$C337=المنصرف!$C$3:$C$717)*1,المنصرف!$J$3:$J$717)</f>
        <v>0</v>
      </c>
      <c r="AX337" s="160">
        <f>SUMPRODUCT((AX$3=المنصرف!$E$3:$E$717)*1,('بيان العهد والتسويات'!$C337=المنصرف!$C$3:$C$717)*1,المنصرف!$G$3:$G$717)</f>
        <v>0</v>
      </c>
      <c r="AY337" s="160">
        <f>SUMPRODUCT((AX$3=المنصرف!$E$3:$E$717)*1,('بيان العهد والتسويات'!$C337=المنصرف!$C$3:$C$717)*1,المنصرف!$J$3:$J$717)</f>
        <v>0</v>
      </c>
      <c r="AZ337" s="160">
        <f>SUMPRODUCT((AZ$3=المنصرف!$E$3:$E$717)*1,('بيان العهد والتسويات'!$C337=المنصرف!$C$3:$C$717)*1,المنصرف!$G$3:$G$717)</f>
        <v>0</v>
      </c>
      <c r="BA337" s="160">
        <f>SUMPRODUCT((AZ$3=المنصرف!$E$3:$E$717)*1,('بيان العهد والتسويات'!$C337=المنصرف!$C$3:$C$717)*1,المنصرف!$J$3:$J$717)</f>
        <v>0</v>
      </c>
      <c r="BB337" s="160">
        <f>SUMPRODUCT((BB$3=المنصرف!$E$3:$E$717)*1,('بيان العهد والتسويات'!$C337=المنصرف!$C$3:$C$717)*1,المنصرف!$G$3:$G$717)</f>
        <v>0</v>
      </c>
      <c r="BC337" s="160">
        <f>SUMPRODUCT((BB$3=المنصرف!$E$3:$E$717)*1,('بيان العهد والتسويات'!$C337=المنصرف!$C$3:$C$717)*1,المنصرف!$J$3:$J$717)</f>
        <v>0</v>
      </c>
      <c r="BD337" s="160">
        <f>SUMPRODUCT((BD$3=المنصرف!$E$3:$E$717)*1,('بيان العهد والتسويات'!$C337=المنصرف!$C$3:$C$717)*1,المنصرف!$G$3:$G$717)</f>
        <v>0</v>
      </c>
      <c r="BE337" s="160">
        <f>SUMPRODUCT((BD$3=المنصرف!$E$3:$E$717)*1,('بيان العهد والتسويات'!$C337=المنصرف!$C$3:$C$717)*1,المنصرف!$J$3:$J$717)</f>
        <v>0</v>
      </c>
      <c r="BF337" s="160">
        <f>SUMPRODUCT((BF$3=المنصرف!$E$3:$E$717)*1,('بيان العهد والتسويات'!$C337=المنصرف!$C$3:$C$717)*1,المنصرف!$G$3:$G$717)</f>
        <v>0</v>
      </c>
      <c r="BG337" s="160">
        <f>SUMPRODUCT((BF$3=المنصرف!$E$3:$E$717)*1,('بيان العهد والتسويات'!$C337=المنصرف!$C$3:$C$717)*1,المنصرف!$J$3:$J$717)</f>
        <v>0</v>
      </c>
      <c r="BH337" s="160">
        <f>SUMPRODUCT((BH$3=المنصرف!$E$3:$E$717)*1,('بيان العهد والتسويات'!$C337=المنصرف!$C$3:$C$717)*1,المنصرف!$G$3:$G$717)</f>
        <v>0</v>
      </c>
      <c r="BI337" s="160">
        <f>SUMPRODUCT((BH$3=المنصرف!$E$3:$E$717)*1,('بيان العهد والتسويات'!$C337=المنصرف!$C$3:$C$717)*1,المنصرف!$J$3:$J$717)</f>
        <v>0</v>
      </c>
      <c r="BJ337" s="160">
        <f>SUMPRODUCT((BJ$3=المنصرف!$E$3:$E$717)*1,('بيان العهد والتسويات'!$C337=المنصرف!$C$3:$C$717)*1,المنصرف!$G$3:$G$717)</f>
        <v>0</v>
      </c>
      <c r="BK337" s="160">
        <f>SUMPRODUCT((BJ$3=المنصرف!$E$3:$E$717)*1,('بيان العهد والتسويات'!$C337=المنصرف!$C$3:$C$717)*1,المنصرف!$J$3:$J$717)</f>
        <v>0</v>
      </c>
      <c r="BL337" s="160">
        <f>SUMPRODUCT((BL$3=المنصرف!$E$3:$E$717)*1,('بيان العهد والتسويات'!$C337=المنصرف!$C$3:$C$717)*1,المنصرف!$G$3:$G$717)</f>
        <v>0</v>
      </c>
      <c r="BM337" s="160">
        <f>SUMPRODUCT((BL$3=المنصرف!$E$3:$E$717)*1,('بيان العهد والتسويات'!$C337=المنصرف!$C$3:$C$717)*1,المنصرف!$J$3:$J$717)</f>
        <v>0</v>
      </c>
      <c r="BN337" s="160">
        <f>SUMPRODUCT((BN$3=المنصرف!$E$3:$E$717)*1,('بيان العهد والتسويات'!$C337=المنصرف!$C$3:$C$717)*1,المنصرف!$G$3:$G$717)</f>
        <v>0</v>
      </c>
      <c r="BO337" s="160">
        <f>SUMPRODUCT((BN$3=المنصرف!$E$3:$E$717)*1,('بيان العهد والتسويات'!$C337=المنصرف!$C$3:$C$717)*1,المنصرف!$J$3:$J$717)</f>
        <v>0</v>
      </c>
      <c r="BP337" s="160">
        <f>SUMPRODUCT((BP$3=المنصرف!$E$3:$E$717)*1,('بيان العهد والتسويات'!$C337=المنصرف!$C$3:$C$717)*1,المنصرف!$G$3:$G$717)</f>
        <v>0</v>
      </c>
      <c r="BQ337" s="160">
        <f>SUMPRODUCT((BP$3=المنصرف!$E$3:$E$717)*1,('بيان العهد والتسويات'!$C337=المنصرف!$C$3:$C$717)*1,المنصرف!$J$3:$J$717)</f>
        <v>0</v>
      </c>
      <c r="BR337" s="160">
        <f>SUMPRODUCT((BR$3=المنصرف!$E$3:$E$717)*1,('بيان العهد والتسويات'!$C337=المنصرف!$C$3:$C$717)*1,المنصرف!$G$3:$G$717)</f>
        <v>0</v>
      </c>
      <c r="BS337" s="160">
        <f>SUMPRODUCT((BR$3=المنصرف!$E$3:$E$717)*1,('بيان العهد والتسويات'!$C337=المنصرف!$C$3:$C$717)*1,المنصرف!$J$3:$J$717)</f>
        <v>0</v>
      </c>
      <c r="BT337" s="160">
        <f>SUMPRODUCT((BT$3=المنصرف!$E$3:$E$717)*1,('بيان العهد والتسويات'!$C337=المنصرف!$C$3:$C$717)*1,المنصرف!$G$3:$G$717)</f>
        <v>0</v>
      </c>
      <c r="BU337" s="160">
        <f>SUMPRODUCT((BT$3=المنصرف!$E$3:$E$717)*1,('بيان العهد والتسويات'!$C337=المنصرف!$C$3:$C$717)*1,المنصرف!$J$3:$J$717)</f>
        <v>0</v>
      </c>
      <c r="BV337" s="160">
        <f>SUMPRODUCT((BV$3=المنصرف!$E$3:$E$717)*1,('بيان العهد والتسويات'!$C337=المنصرف!$C$3:$C$717)*1,المنصرف!$G$3:$G$717)</f>
        <v>0</v>
      </c>
      <c r="BW337" s="160">
        <f>SUMPRODUCT((BV$3=المنصرف!$E$3:$E$717)*1,('بيان العهد والتسويات'!$C337=المنصرف!$C$3:$C$717)*1,المنصرف!$J$3:$J$717)</f>
        <v>0</v>
      </c>
      <c r="BX337" s="160">
        <f>SUMPRODUCT((BX$3=المنصرف!$E$3:$E$717)*1,('بيان العهد والتسويات'!$C337=المنصرف!$C$3:$C$717)*1,المنصرف!$G$3:$G$717)</f>
        <v>0</v>
      </c>
      <c r="BY337" s="160">
        <f>SUMPRODUCT((BX$3=المنصرف!$E$3:$E$717)*1,('بيان العهد والتسويات'!$C337=المنصرف!$C$3:$C$717)*1,المنصرف!$J$3:$J$717)</f>
        <v>0</v>
      </c>
      <c r="BZ337" s="160">
        <f>SUMPRODUCT((BZ$3=المنصرف!$E$3:$E$717)*1,('بيان العهد والتسويات'!$C337=المنصرف!$C$3:$C$717)*1,المنصرف!$G$3:$G$717)</f>
        <v>0</v>
      </c>
      <c r="CA337" s="160">
        <f>SUMPRODUCT((BZ$3=المنصرف!$E$3:$E$717)*1,('بيان العهد والتسويات'!$C337=المنصرف!$C$3:$C$717)*1,المنصرف!$J$3:$J$717)</f>
        <v>0</v>
      </c>
      <c r="CB337" s="160">
        <f>SUMPRODUCT((CB$3=المنصرف!$E$3:$E$717)*1,('بيان العهد والتسويات'!$C337=المنصرف!$C$3:$C$717)*1,المنصرف!$G$3:$G$717)</f>
        <v>0</v>
      </c>
      <c r="CC337" s="160">
        <f>SUMPRODUCT((CB$3=المنصرف!$E$3:$E$717)*1,('بيان العهد والتسويات'!$C337=المنصرف!$C$3:$C$717)*1,المنصرف!$J$3:$J$717)</f>
        <v>0</v>
      </c>
      <c r="CD337" s="160">
        <f>SUMPRODUCT((CD$3=المنصرف!$E$3:$E$717)*1,('بيان العهد والتسويات'!$C337=المنصرف!$C$3:$C$717)*1,المنصرف!$G$3:$G$717)</f>
        <v>0</v>
      </c>
      <c r="CE337" s="160">
        <f>SUMPRODUCT((CD$3=المنصرف!$E$3:$E$717)*1,('بيان العهد والتسويات'!$C337=المنصرف!$C$3:$C$717)*1,المنصرف!$J$3:$J$717)</f>
        <v>0</v>
      </c>
      <c r="CF337" s="160">
        <f>SUMPRODUCT((CF$3=المنصرف!$E$3:$E$717)*1,('بيان العهد والتسويات'!$C337=المنصرف!$C$3:$C$717)*1,المنصرف!$G$3:$G$717)</f>
        <v>0</v>
      </c>
      <c r="CG337" s="160">
        <f>SUMPRODUCT((CF$3=المنصرف!$E$3:$E$717)*1,('بيان العهد والتسويات'!$C337=المنصرف!$C$3:$C$717)*1,المنصرف!$J$3:$J$717)</f>
        <v>0</v>
      </c>
      <c r="CH337" s="160">
        <f>SUMPRODUCT((CH$3=المنصرف!$E$3:$E$717)*1,('بيان العهد والتسويات'!$C337=المنصرف!$C$3:$C$717)*1,المنصرف!$G$3:$G$717)</f>
        <v>0</v>
      </c>
      <c r="CI337" s="160">
        <f>SUMPRODUCT((CH$3=المنصرف!$E$3:$E$717)*1,('بيان العهد والتسويات'!$C337=المنصرف!$C$3:$C$717)*1,المنصرف!$J$3:$J$717)</f>
        <v>0</v>
      </c>
      <c r="CJ337" s="160">
        <f>SUMPRODUCT((CJ$3=المنصرف!$E$3:$E$717)*1,('بيان العهد والتسويات'!$C337=المنصرف!$C$3:$C$717)*1,المنصرف!$G$3:$G$717)</f>
        <v>0</v>
      </c>
      <c r="CK337" s="160">
        <f>SUMPRODUCT((CJ$3=المنصرف!$E$3:$E$717)*1,('بيان العهد والتسويات'!$C337=المنصرف!$C$3:$C$717)*1,المنصرف!$J$3:$J$717)</f>
        <v>0</v>
      </c>
      <c r="CL337" s="160">
        <f>SUMPRODUCT((CL$3=المنصرف!$E$3:$E$717)*1,('بيان العهد والتسويات'!$C337=المنصرف!$C$3:$C$717)*1,المنصرف!$G$3:$G$717)</f>
        <v>0</v>
      </c>
      <c r="CM337" s="160">
        <f>SUMPRODUCT((CL$3=المنصرف!$E$3:$E$717)*1,('بيان العهد والتسويات'!$C337=المنصرف!$C$3:$C$717)*1,المنصرف!$J$3:$J$717)</f>
        <v>0</v>
      </c>
      <c r="CN337" s="160">
        <f>SUMPRODUCT((CN$3=المنصرف!$E$3:$E$717)*1,('بيان العهد والتسويات'!$C337=المنصرف!$C$3:$C$717)*1,المنصرف!$G$3:$G$717)</f>
        <v>0</v>
      </c>
      <c r="CO337" s="160">
        <f>SUMPRODUCT((CN$3=المنصرف!$E$3:$E$717)*1,('بيان العهد والتسويات'!$C337=المنصرف!$C$3:$C$717)*1,المنصرف!$J$3:$J$717)</f>
        <v>0</v>
      </c>
      <c r="CP337" s="160">
        <f>SUMPRODUCT((CP$3=المنصرف!$E$3:$E$717)*1,('بيان العهد والتسويات'!$C337=المنصرف!$C$3:$C$717)*1,المنصرف!$G$3:$G$717)</f>
        <v>0</v>
      </c>
      <c r="CQ337" s="160">
        <f>SUMPRODUCT((CP$3=المنصرف!$E$3:$E$717)*1,('بيان العهد والتسويات'!$C337=المنصرف!$C$3:$C$717)*1,المنصرف!$J$3:$J$717)</f>
        <v>0</v>
      </c>
      <c r="CR337" s="160">
        <f>SUMPRODUCT((CR$3=المنصرف!$E$3:$E$717)*1,('بيان العهد والتسويات'!$C337=المنصرف!$C$3:$C$717)*1,المنصرف!$G$3:$G$717)</f>
        <v>0</v>
      </c>
      <c r="CS337" s="160">
        <f>SUMPRODUCT((CR$3=المنصرف!$E$3:$E$717)*1,('بيان العهد والتسويات'!$C337=المنصرف!$C$3:$C$717)*1,المنصرف!$J$3:$J$717)</f>
        <v>0</v>
      </c>
      <c r="CT337" s="160">
        <f>SUMPRODUCT((CT$3=المنصرف!$E$3:$E$717)*1,('بيان العهد والتسويات'!$C337=المنصرف!$C$3:$C$717)*1,المنصرف!$G$3:$G$717)</f>
        <v>0</v>
      </c>
      <c r="CU337" s="160">
        <f>SUMPRODUCT((CT$3=المنصرف!$E$3:$E$717)*1,('بيان العهد والتسويات'!$C337=المنصرف!$C$3:$C$717)*1,المنصرف!$J$3:$J$717)</f>
        <v>0</v>
      </c>
      <c r="CV337" s="160">
        <f>SUMPRODUCT((CV$3=المنصرف!$E$3:$E$717)*1,('بيان العهد والتسويات'!$C337=المنصرف!$C$3:$C$717)*1,المنصرف!$G$3:$G$717)</f>
        <v>0</v>
      </c>
      <c r="CW337" s="160">
        <f>SUMPRODUCT((CV$3=المنصرف!$E$3:$E$717)*1,('بيان العهد والتسويات'!$C337=المنصرف!$C$3:$C$717)*1,المنصرف!$J$3:$J$717)</f>
        <v>0</v>
      </c>
      <c r="CX337" s="160">
        <f>SUMPRODUCT((CX$3=المنصرف!$E$3:$E$717)*1,('بيان العهد والتسويات'!$C337=المنصرف!$C$3:$C$717)*1,المنصرف!$G$3:$G$717)</f>
        <v>0</v>
      </c>
      <c r="CY337" s="160">
        <f>SUMPRODUCT((CX$3=المنصرف!$E$3:$E$717)*1,('بيان العهد والتسويات'!$C337=المنصرف!$C$3:$C$717)*1,المنصرف!$J$3:$J$717)</f>
        <v>0</v>
      </c>
      <c r="CZ337" s="160">
        <f>SUMPRODUCT((CZ$3=المنصرف!$E$3:$E$717)*1,('بيان العهد والتسويات'!$C337=المنصرف!$C$3:$C$717)*1,المنصرف!$G$3:$G$717)</f>
        <v>0</v>
      </c>
      <c r="DA337" s="160">
        <f>SUMPRODUCT((CZ$3=المنصرف!$E$3:$E$717)*1,('بيان العهد والتسويات'!$C337=المنصرف!$C$3:$C$717)*1,المنصرف!$J$3:$J$717)</f>
        <v>0</v>
      </c>
    </row>
    <row r="338" spans="3:105" ht="20.25" x14ac:dyDescent="0.15">
      <c r="C338" s="134">
        <v>46170</v>
      </c>
      <c r="D338" s="121">
        <f>SUMPRODUCT(($D$3=المنصرف!$E$3:$E$717)*1,('بيان العهد والتسويات'!$C338=المنصرف!$C$3:$C$717)*1,المنصرف!$G$3:$G$717)</f>
        <v>0</v>
      </c>
      <c r="E338" s="122">
        <f>SUMPRODUCT(($D$3=المنصرف!$E$3:$E$717)*1,('بيان العهد والتسويات'!$C338=المنصرف!$C$3:$C$717)*1,المنصرف!$J$3:$J$717)</f>
        <v>0</v>
      </c>
      <c r="F338" s="124">
        <f>SUMPRODUCT(($F$3=المنصرف!$E$3:$E$717)*1,('بيان العهد والتسويات'!$C338=المنصرف!$C$3:$C$717)*1,المنصرف!$G$3:$G$717)</f>
        <v>0</v>
      </c>
      <c r="G338" s="123">
        <f>SUMPRODUCT(($F$3=المنصرف!$E$3:$E$717)*1,('بيان العهد والتسويات'!$C338=المنصرف!$C$3:$C$717)*1,المنصرف!$J$3:$J$717)</f>
        <v>0</v>
      </c>
      <c r="H338" s="121">
        <f>SUMPRODUCT(($H$3=المنصرف!$E$3:$E$717)*1,('بيان العهد والتسويات'!$C338=المنصرف!$C$3:$C$717)*1,المنصرف!$G$3:$G$717)</f>
        <v>0</v>
      </c>
      <c r="I338" s="122">
        <f>SUMPRODUCT(($H$3=المنصرف!$E$3:$E$717)*1,('بيان العهد والتسويات'!$C338=المنصرف!$C$3:$C$717)*1,المنصرف!$J$3:$J$717)</f>
        <v>0</v>
      </c>
      <c r="J338" s="124">
        <f>SUMPRODUCT(($J$3=المنصرف!$E$3:$E$717)*1,('بيان العهد والتسويات'!$C338=المنصرف!$C$3:$C$717)*1,المنصرف!$G$3:$G$717)</f>
        <v>0</v>
      </c>
      <c r="K338" s="123">
        <f>SUMPRODUCT(($J$3=المنصرف!$E$3:$E$717)*1,('بيان العهد والتسويات'!$C338=المنصرف!$C$3:$C$717)*1,المنصرف!$J$3:$J$717)</f>
        <v>0</v>
      </c>
      <c r="L338" s="121">
        <f>SUMPRODUCT(($L$3=المنصرف!$E$3:$E$717)*1,('بيان العهد والتسويات'!$C338=المنصرف!$C$3:$C$717)*1,المنصرف!$G$3:$G$717)</f>
        <v>0</v>
      </c>
      <c r="M338" s="122">
        <f>SUMPRODUCT(($L$3=المنصرف!$E$3:$E$717)*1,('بيان العهد والتسويات'!$C338=المنصرف!$C$3:$C$717)*1,المنصرف!$J$3:$J$717)</f>
        <v>0</v>
      </c>
      <c r="N338" s="124">
        <f>SUMPRODUCT(($N$3=المنصرف!$E$3:$E$717)*1,('بيان العهد والتسويات'!$C338=المنصرف!$C$3:$C$717)*1,المنصرف!$G$3:$G$717)</f>
        <v>0</v>
      </c>
      <c r="O338" s="123">
        <f>SUMPRODUCT(($N$3=المنصرف!$E$3:$E$717)*1,('بيان العهد والتسويات'!$C338=المنصرف!$C$3:$C$717)*1,المنصرف!$J$3:$J$717)</f>
        <v>0</v>
      </c>
      <c r="P338" s="121">
        <f>SUMPRODUCT(($P$3=المنصرف!$E$3:$E$717)*1,('بيان العهد والتسويات'!$C338=المنصرف!$C$3:$C$717)*1,المنصرف!$G$3:$G$717)</f>
        <v>0</v>
      </c>
      <c r="Q338" s="122">
        <f>SUMPRODUCT(($P$3=المنصرف!$E$3:$E$717)*1,('بيان العهد والتسويات'!$C338=المنصرف!$C$3:$C$717)*1,المنصرف!$J$3:$J$717)</f>
        <v>0</v>
      </c>
      <c r="R338" s="124">
        <f>SUMPRODUCT(($R$3=المنصرف!$E$3:$E$717)*1,('بيان العهد والتسويات'!$C338=المنصرف!$C$3:$C$717)*1,المنصرف!$G$3:$G$717)</f>
        <v>0</v>
      </c>
      <c r="S338" s="123">
        <f>SUMPRODUCT(($R$3=المنصرف!$E$3:$E$717)*1,('بيان العهد والتسويات'!$C338=المنصرف!$C$3:$C$717)*1,المنصرف!$J$3:$J$717)</f>
        <v>0</v>
      </c>
      <c r="T338" s="121">
        <f>SUMPRODUCT(($T$3=المنصرف!$E$3:$E$717)*1,('بيان العهد والتسويات'!$C338=المنصرف!$C$3:$C$717)*1,المنصرف!$G$3:$G$717)</f>
        <v>0</v>
      </c>
      <c r="U338" s="122">
        <f>SUMPRODUCT(($T$3=المنصرف!$E$3:$E$717)*1,('بيان العهد والتسويات'!$C338=المنصرف!$C$3:$C$717)*1,المنصرف!$J$3:$J$717)</f>
        <v>0</v>
      </c>
      <c r="V338" s="124">
        <f>SUMPRODUCT(($V$3=المنصرف!$E$3:$E$717)*1,('بيان العهد والتسويات'!$C338=المنصرف!$C$3:$C$717)*1,المنصرف!$G$3:$G$717)</f>
        <v>0</v>
      </c>
      <c r="W338" s="123">
        <f>SUMPRODUCT(($V$3=المنصرف!$E$3:$E$717)*1,('بيان العهد والتسويات'!$C338=المنصرف!$C$3:$C$717)*1,المنصرف!$J$3:$J$717)</f>
        <v>0</v>
      </c>
      <c r="X338" s="121">
        <f>SUMPRODUCT(($X$3=المنصرف!$E$3:$E$717)*1,('بيان العهد والتسويات'!$C338=المنصرف!$C$3:$C$717)*1,المنصرف!$G$3:$G$717)</f>
        <v>0</v>
      </c>
      <c r="Y338" s="122">
        <f>SUMPRODUCT(($X$3=المنصرف!$E$3:$E$717)*1,('بيان العهد والتسويات'!$C338=المنصرف!$C$3:$C$717)*1,المنصرف!$J$3:$J$717)</f>
        <v>0</v>
      </c>
      <c r="Z338" s="124">
        <f>SUMPRODUCT(($Z$3=المنصرف!$E$3:$E$717)*1,('بيان العهد والتسويات'!$C338=المنصرف!$C$3:$C$717)*1,المنصرف!$G$3:$G$717)</f>
        <v>0</v>
      </c>
      <c r="AA338" s="123">
        <f>SUMPRODUCT(($Z$3=المنصرف!$E$3:$E$717)*1,('بيان العهد والتسويات'!$C338=المنصرف!$C$3:$C$717)*1,المنصرف!$J$3:$J$717)</f>
        <v>0</v>
      </c>
      <c r="AB338" s="121">
        <f>SUMPRODUCT(($AB$3=المنصرف!$E$3:$E$717)*1,('بيان العهد والتسويات'!$C338=المنصرف!$C$3:$C$717)*1,المنصرف!$G$3:$G$717)</f>
        <v>0</v>
      </c>
      <c r="AC338" s="122">
        <f>SUMPRODUCT(($AB$3=المنصرف!$E$3:$E$717)*1,('بيان العهد والتسويات'!$C338=المنصرف!$C$3:$C$717)*1,المنصرف!$J$3:$J$717)</f>
        <v>0</v>
      </c>
      <c r="AD338" s="124">
        <f>SUMPRODUCT(($AD$3=المنصرف!$E$3:$E$717)*1,('بيان العهد والتسويات'!$C338=المنصرف!$C$3:$C$717)*1,المنصرف!$G$3:$G$717)</f>
        <v>0</v>
      </c>
      <c r="AE338" s="123">
        <f>SUMPRODUCT(($AD$3=المنصرف!$E$3:$E$717)*1,('بيان العهد والتسويات'!$C338=المنصرف!$C$3:$C$717)*1,المنصرف!$J$3:$J$717)</f>
        <v>0</v>
      </c>
      <c r="AF338" s="121">
        <f>SUMPRODUCT(($AF$3=المنصرف!$E$3:$E$717)*1,('بيان العهد والتسويات'!$C338=المنصرف!$C$3:$C$717)*1,المنصرف!$G$3:$G$717)</f>
        <v>0</v>
      </c>
      <c r="AG338" s="122">
        <f>SUMPRODUCT(($AF$3=المنصرف!$E$3:$E$717)*1,('بيان العهد والتسويات'!$C338=المنصرف!$C$3:$C$717)*1,المنصرف!$J$3:$J$717)</f>
        <v>0</v>
      </c>
      <c r="AH338" s="124">
        <f>SUMPRODUCT(($AH$3=المنصرف!$E$3:$E$717)*1,('بيان العهد والتسويات'!$C338=المنصرف!$C$3:$C$717)*1,المنصرف!$G$3:$G$717)</f>
        <v>0</v>
      </c>
      <c r="AI338" s="123">
        <f>SUMPRODUCT(($AH$3=المنصرف!$E$3:$E$717)*1,('بيان العهد والتسويات'!$C338=المنصرف!$C$3:$C$717)*1,المنصرف!$J$3:$J$717)</f>
        <v>0</v>
      </c>
      <c r="AJ338" s="145">
        <f>SUMPRODUCT((AJ$3=المنصرف!$E$3:$E$717)*1,('بيان العهد والتسويات'!$C338=المنصرف!$C$3:$C$717)*1,المنصرف!$G$3:$G$717)</f>
        <v>0</v>
      </c>
      <c r="AK338" s="145">
        <f>SUMPRODUCT((AJ$3=المنصرف!$E$3:$E$717)*1,('بيان العهد والتسويات'!$C338=المنصرف!$C$3:$C$717)*1,المنصرف!$J$3:$J$717)</f>
        <v>0</v>
      </c>
      <c r="AL338" s="161">
        <f>SUMPRODUCT((AL$3=المنصرف!$E$3:$E$717)*1,('بيان العهد والتسويات'!$C338=المنصرف!$C$3:$C$717)*1,المنصرف!$G$3:$G$717)</f>
        <v>0</v>
      </c>
      <c r="AM338" s="161">
        <f>SUMPRODUCT((AL$3=المنصرف!$E$3:$E$717)*1,('بيان العهد والتسويات'!$C338=المنصرف!$C$3:$C$717)*1,المنصرف!$J$3:$J$717)</f>
        <v>0</v>
      </c>
      <c r="AN338" s="160">
        <f>SUMPRODUCT((AN$3=المنصرف!$E$3:$E$717)*1,('بيان العهد والتسويات'!$C338=المنصرف!$C$3:$C$717)*1,المنصرف!$G$3:$G$717)</f>
        <v>0</v>
      </c>
      <c r="AO338" s="160">
        <f>SUMPRODUCT((AN$3=المنصرف!$E$3:$E$717)*1,('بيان العهد والتسويات'!$C338=المنصرف!$C$3:$C$717)*1,المنصرف!$J$3:$J$717)</f>
        <v>0</v>
      </c>
      <c r="AP338" s="160">
        <f>SUMPRODUCT((AP$3=المنصرف!$E$3:$E$717)*1,('بيان العهد والتسويات'!$C338=المنصرف!$C$3:$C$717)*1,المنصرف!$G$3:$G$717)</f>
        <v>0</v>
      </c>
      <c r="AQ338" s="160">
        <f>SUMPRODUCT((AP$3=المنصرف!$E$3:$E$717)*1,('بيان العهد والتسويات'!$C338=المنصرف!$C$3:$C$717)*1,المنصرف!$J$3:$J$717)</f>
        <v>0</v>
      </c>
      <c r="AR338" s="160">
        <f>SUMPRODUCT((AR$3=المنصرف!$E$3:$E$717)*1,('بيان العهد والتسويات'!$C338=المنصرف!$C$3:$C$717)*1,المنصرف!$G$3:$G$717)</f>
        <v>0</v>
      </c>
      <c r="AS338" s="160">
        <f>SUMPRODUCT((AR$3=المنصرف!$E$3:$E$717)*1,('بيان العهد والتسويات'!$C338=المنصرف!$C$3:$C$717)*1,المنصرف!$J$3:$J$717)</f>
        <v>0</v>
      </c>
      <c r="AT338" s="160">
        <f>SUMPRODUCT((AT$3=المنصرف!$E$3:$E$717)*1,('بيان العهد والتسويات'!$C338=المنصرف!$C$3:$C$717)*1,المنصرف!$G$3:$G$717)</f>
        <v>0</v>
      </c>
      <c r="AU338" s="160">
        <f>SUMPRODUCT((AT$3=المنصرف!$E$3:$E$717)*1,('بيان العهد والتسويات'!$C338=المنصرف!$C$3:$C$717)*1,المنصرف!$J$3:$J$717)</f>
        <v>0</v>
      </c>
      <c r="AV338" s="160">
        <f>SUMPRODUCT((AV$3=المنصرف!$E$3:$E$717)*1,('بيان العهد والتسويات'!$C338=المنصرف!$C$3:$C$717)*1,المنصرف!$G$3:$G$717)</f>
        <v>0</v>
      </c>
      <c r="AW338" s="160">
        <f>SUMPRODUCT((AV$3=المنصرف!$E$3:$E$717)*1,('بيان العهد والتسويات'!$C338=المنصرف!$C$3:$C$717)*1,المنصرف!$J$3:$J$717)</f>
        <v>0</v>
      </c>
      <c r="AX338" s="160">
        <f>SUMPRODUCT((AX$3=المنصرف!$E$3:$E$717)*1,('بيان العهد والتسويات'!$C338=المنصرف!$C$3:$C$717)*1,المنصرف!$G$3:$G$717)</f>
        <v>0</v>
      </c>
      <c r="AY338" s="160">
        <f>SUMPRODUCT((AX$3=المنصرف!$E$3:$E$717)*1,('بيان العهد والتسويات'!$C338=المنصرف!$C$3:$C$717)*1,المنصرف!$J$3:$J$717)</f>
        <v>0</v>
      </c>
      <c r="AZ338" s="160">
        <f>SUMPRODUCT((AZ$3=المنصرف!$E$3:$E$717)*1,('بيان العهد والتسويات'!$C338=المنصرف!$C$3:$C$717)*1,المنصرف!$G$3:$G$717)</f>
        <v>0</v>
      </c>
      <c r="BA338" s="160">
        <f>SUMPRODUCT((AZ$3=المنصرف!$E$3:$E$717)*1,('بيان العهد والتسويات'!$C338=المنصرف!$C$3:$C$717)*1,المنصرف!$J$3:$J$717)</f>
        <v>0</v>
      </c>
      <c r="BB338" s="160">
        <f>SUMPRODUCT((BB$3=المنصرف!$E$3:$E$717)*1,('بيان العهد والتسويات'!$C338=المنصرف!$C$3:$C$717)*1,المنصرف!$G$3:$G$717)</f>
        <v>0</v>
      </c>
      <c r="BC338" s="160">
        <f>SUMPRODUCT((BB$3=المنصرف!$E$3:$E$717)*1,('بيان العهد والتسويات'!$C338=المنصرف!$C$3:$C$717)*1,المنصرف!$J$3:$J$717)</f>
        <v>0</v>
      </c>
      <c r="BD338" s="160">
        <f>SUMPRODUCT((BD$3=المنصرف!$E$3:$E$717)*1,('بيان العهد والتسويات'!$C338=المنصرف!$C$3:$C$717)*1,المنصرف!$G$3:$G$717)</f>
        <v>0</v>
      </c>
      <c r="BE338" s="160">
        <f>SUMPRODUCT((BD$3=المنصرف!$E$3:$E$717)*1,('بيان العهد والتسويات'!$C338=المنصرف!$C$3:$C$717)*1,المنصرف!$J$3:$J$717)</f>
        <v>0</v>
      </c>
      <c r="BF338" s="160">
        <f>SUMPRODUCT((BF$3=المنصرف!$E$3:$E$717)*1,('بيان العهد والتسويات'!$C338=المنصرف!$C$3:$C$717)*1,المنصرف!$G$3:$G$717)</f>
        <v>0</v>
      </c>
      <c r="BG338" s="160">
        <f>SUMPRODUCT((BF$3=المنصرف!$E$3:$E$717)*1,('بيان العهد والتسويات'!$C338=المنصرف!$C$3:$C$717)*1,المنصرف!$J$3:$J$717)</f>
        <v>0</v>
      </c>
      <c r="BH338" s="160">
        <f>SUMPRODUCT((BH$3=المنصرف!$E$3:$E$717)*1,('بيان العهد والتسويات'!$C338=المنصرف!$C$3:$C$717)*1,المنصرف!$G$3:$G$717)</f>
        <v>0</v>
      </c>
      <c r="BI338" s="160">
        <f>SUMPRODUCT((BH$3=المنصرف!$E$3:$E$717)*1,('بيان العهد والتسويات'!$C338=المنصرف!$C$3:$C$717)*1,المنصرف!$J$3:$J$717)</f>
        <v>0</v>
      </c>
      <c r="BJ338" s="160">
        <f>SUMPRODUCT((BJ$3=المنصرف!$E$3:$E$717)*1,('بيان العهد والتسويات'!$C338=المنصرف!$C$3:$C$717)*1,المنصرف!$G$3:$G$717)</f>
        <v>0</v>
      </c>
      <c r="BK338" s="160">
        <f>SUMPRODUCT((BJ$3=المنصرف!$E$3:$E$717)*1,('بيان العهد والتسويات'!$C338=المنصرف!$C$3:$C$717)*1,المنصرف!$J$3:$J$717)</f>
        <v>0</v>
      </c>
      <c r="BL338" s="160">
        <f>SUMPRODUCT((BL$3=المنصرف!$E$3:$E$717)*1,('بيان العهد والتسويات'!$C338=المنصرف!$C$3:$C$717)*1,المنصرف!$G$3:$G$717)</f>
        <v>0</v>
      </c>
      <c r="BM338" s="160">
        <f>SUMPRODUCT((BL$3=المنصرف!$E$3:$E$717)*1,('بيان العهد والتسويات'!$C338=المنصرف!$C$3:$C$717)*1,المنصرف!$J$3:$J$717)</f>
        <v>0</v>
      </c>
      <c r="BN338" s="160">
        <f>SUMPRODUCT((BN$3=المنصرف!$E$3:$E$717)*1,('بيان العهد والتسويات'!$C338=المنصرف!$C$3:$C$717)*1,المنصرف!$G$3:$G$717)</f>
        <v>0</v>
      </c>
      <c r="BO338" s="160">
        <f>SUMPRODUCT((BN$3=المنصرف!$E$3:$E$717)*1,('بيان العهد والتسويات'!$C338=المنصرف!$C$3:$C$717)*1,المنصرف!$J$3:$J$717)</f>
        <v>0</v>
      </c>
      <c r="BP338" s="160">
        <f>SUMPRODUCT((BP$3=المنصرف!$E$3:$E$717)*1,('بيان العهد والتسويات'!$C338=المنصرف!$C$3:$C$717)*1,المنصرف!$G$3:$G$717)</f>
        <v>0</v>
      </c>
      <c r="BQ338" s="160">
        <f>SUMPRODUCT((BP$3=المنصرف!$E$3:$E$717)*1,('بيان العهد والتسويات'!$C338=المنصرف!$C$3:$C$717)*1,المنصرف!$J$3:$J$717)</f>
        <v>0</v>
      </c>
      <c r="BR338" s="160">
        <f>SUMPRODUCT((BR$3=المنصرف!$E$3:$E$717)*1,('بيان العهد والتسويات'!$C338=المنصرف!$C$3:$C$717)*1,المنصرف!$G$3:$G$717)</f>
        <v>0</v>
      </c>
      <c r="BS338" s="160">
        <f>SUMPRODUCT((BR$3=المنصرف!$E$3:$E$717)*1,('بيان العهد والتسويات'!$C338=المنصرف!$C$3:$C$717)*1,المنصرف!$J$3:$J$717)</f>
        <v>0</v>
      </c>
      <c r="BT338" s="160">
        <f>SUMPRODUCT((BT$3=المنصرف!$E$3:$E$717)*1,('بيان العهد والتسويات'!$C338=المنصرف!$C$3:$C$717)*1,المنصرف!$G$3:$G$717)</f>
        <v>0</v>
      </c>
      <c r="BU338" s="160">
        <f>SUMPRODUCT((BT$3=المنصرف!$E$3:$E$717)*1,('بيان العهد والتسويات'!$C338=المنصرف!$C$3:$C$717)*1,المنصرف!$J$3:$J$717)</f>
        <v>0</v>
      </c>
      <c r="BV338" s="160">
        <f>SUMPRODUCT((BV$3=المنصرف!$E$3:$E$717)*1,('بيان العهد والتسويات'!$C338=المنصرف!$C$3:$C$717)*1,المنصرف!$G$3:$G$717)</f>
        <v>0</v>
      </c>
      <c r="BW338" s="160">
        <f>SUMPRODUCT((BV$3=المنصرف!$E$3:$E$717)*1,('بيان العهد والتسويات'!$C338=المنصرف!$C$3:$C$717)*1,المنصرف!$J$3:$J$717)</f>
        <v>0</v>
      </c>
      <c r="BX338" s="160">
        <f>SUMPRODUCT((BX$3=المنصرف!$E$3:$E$717)*1,('بيان العهد والتسويات'!$C338=المنصرف!$C$3:$C$717)*1,المنصرف!$G$3:$G$717)</f>
        <v>0</v>
      </c>
      <c r="BY338" s="160">
        <f>SUMPRODUCT((BX$3=المنصرف!$E$3:$E$717)*1,('بيان العهد والتسويات'!$C338=المنصرف!$C$3:$C$717)*1,المنصرف!$J$3:$J$717)</f>
        <v>0</v>
      </c>
      <c r="BZ338" s="160">
        <f>SUMPRODUCT((BZ$3=المنصرف!$E$3:$E$717)*1,('بيان العهد والتسويات'!$C338=المنصرف!$C$3:$C$717)*1,المنصرف!$G$3:$G$717)</f>
        <v>0</v>
      </c>
      <c r="CA338" s="160">
        <f>SUMPRODUCT((BZ$3=المنصرف!$E$3:$E$717)*1,('بيان العهد والتسويات'!$C338=المنصرف!$C$3:$C$717)*1,المنصرف!$J$3:$J$717)</f>
        <v>0</v>
      </c>
      <c r="CB338" s="160">
        <f>SUMPRODUCT((CB$3=المنصرف!$E$3:$E$717)*1,('بيان العهد والتسويات'!$C338=المنصرف!$C$3:$C$717)*1,المنصرف!$G$3:$G$717)</f>
        <v>0</v>
      </c>
      <c r="CC338" s="160">
        <f>SUMPRODUCT((CB$3=المنصرف!$E$3:$E$717)*1,('بيان العهد والتسويات'!$C338=المنصرف!$C$3:$C$717)*1,المنصرف!$J$3:$J$717)</f>
        <v>0</v>
      </c>
      <c r="CD338" s="160">
        <f>SUMPRODUCT((CD$3=المنصرف!$E$3:$E$717)*1,('بيان العهد والتسويات'!$C338=المنصرف!$C$3:$C$717)*1,المنصرف!$G$3:$G$717)</f>
        <v>0</v>
      </c>
      <c r="CE338" s="160">
        <f>SUMPRODUCT((CD$3=المنصرف!$E$3:$E$717)*1,('بيان العهد والتسويات'!$C338=المنصرف!$C$3:$C$717)*1,المنصرف!$J$3:$J$717)</f>
        <v>0</v>
      </c>
      <c r="CF338" s="160">
        <f>SUMPRODUCT((CF$3=المنصرف!$E$3:$E$717)*1,('بيان العهد والتسويات'!$C338=المنصرف!$C$3:$C$717)*1,المنصرف!$G$3:$G$717)</f>
        <v>0</v>
      </c>
      <c r="CG338" s="160">
        <f>SUMPRODUCT((CF$3=المنصرف!$E$3:$E$717)*1,('بيان العهد والتسويات'!$C338=المنصرف!$C$3:$C$717)*1,المنصرف!$J$3:$J$717)</f>
        <v>0</v>
      </c>
      <c r="CH338" s="160">
        <f>SUMPRODUCT((CH$3=المنصرف!$E$3:$E$717)*1,('بيان العهد والتسويات'!$C338=المنصرف!$C$3:$C$717)*1,المنصرف!$G$3:$G$717)</f>
        <v>0</v>
      </c>
      <c r="CI338" s="160">
        <f>SUMPRODUCT((CH$3=المنصرف!$E$3:$E$717)*1,('بيان العهد والتسويات'!$C338=المنصرف!$C$3:$C$717)*1,المنصرف!$J$3:$J$717)</f>
        <v>0</v>
      </c>
      <c r="CJ338" s="160">
        <f>SUMPRODUCT((CJ$3=المنصرف!$E$3:$E$717)*1,('بيان العهد والتسويات'!$C338=المنصرف!$C$3:$C$717)*1,المنصرف!$G$3:$G$717)</f>
        <v>0</v>
      </c>
      <c r="CK338" s="160">
        <f>SUMPRODUCT((CJ$3=المنصرف!$E$3:$E$717)*1,('بيان العهد والتسويات'!$C338=المنصرف!$C$3:$C$717)*1,المنصرف!$J$3:$J$717)</f>
        <v>0</v>
      </c>
      <c r="CL338" s="160">
        <f>SUMPRODUCT((CL$3=المنصرف!$E$3:$E$717)*1,('بيان العهد والتسويات'!$C338=المنصرف!$C$3:$C$717)*1,المنصرف!$G$3:$G$717)</f>
        <v>0</v>
      </c>
      <c r="CM338" s="160">
        <f>SUMPRODUCT((CL$3=المنصرف!$E$3:$E$717)*1,('بيان العهد والتسويات'!$C338=المنصرف!$C$3:$C$717)*1,المنصرف!$J$3:$J$717)</f>
        <v>0</v>
      </c>
      <c r="CN338" s="160">
        <f>SUMPRODUCT((CN$3=المنصرف!$E$3:$E$717)*1,('بيان العهد والتسويات'!$C338=المنصرف!$C$3:$C$717)*1,المنصرف!$G$3:$G$717)</f>
        <v>0</v>
      </c>
      <c r="CO338" s="160">
        <f>SUMPRODUCT((CN$3=المنصرف!$E$3:$E$717)*1,('بيان العهد والتسويات'!$C338=المنصرف!$C$3:$C$717)*1,المنصرف!$J$3:$J$717)</f>
        <v>0</v>
      </c>
      <c r="CP338" s="160">
        <f>SUMPRODUCT((CP$3=المنصرف!$E$3:$E$717)*1,('بيان العهد والتسويات'!$C338=المنصرف!$C$3:$C$717)*1,المنصرف!$G$3:$G$717)</f>
        <v>0</v>
      </c>
      <c r="CQ338" s="160">
        <f>SUMPRODUCT((CP$3=المنصرف!$E$3:$E$717)*1,('بيان العهد والتسويات'!$C338=المنصرف!$C$3:$C$717)*1,المنصرف!$J$3:$J$717)</f>
        <v>0</v>
      </c>
      <c r="CR338" s="160">
        <f>SUMPRODUCT((CR$3=المنصرف!$E$3:$E$717)*1,('بيان العهد والتسويات'!$C338=المنصرف!$C$3:$C$717)*1,المنصرف!$G$3:$G$717)</f>
        <v>0</v>
      </c>
      <c r="CS338" s="160">
        <f>SUMPRODUCT((CR$3=المنصرف!$E$3:$E$717)*1,('بيان العهد والتسويات'!$C338=المنصرف!$C$3:$C$717)*1,المنصرف!$J$3:$J$717)</f>
        <v>0</v>
      </c>
      <c r="CT338" s="160">
        <f>SUMPRODUCT((CT$3=المنصرف!$E$3:$E$717)*1,('بيان العهد والتسويات'!$C338=المنصرف!$C$3:$C$717)*1,المنصرف!$G$3:$G$717)</f>
        <v>0</v>
      </c>
      <c r="CU338" s="160">
        <f>SUMPRODUCT((CT$3=المنصرف!$E$3:$E$717)*1,('بيان العهد والتسويات'!$C338=المنصرف!$C$3:$C$717)*1,المنصرف!$J$3:$J$717)</f>
        <v>0</v>
      </c>
      <c r="CV338" s="160">
        <f>SUMPRODUCT((CV$3=المنصرف!$E$3:$E$717)*1,('بيان العهد والتسويات'!$C338=المنصرف!$C$3:$C$717)*1,المنصرف!$G$3:$G$717)</f>
        <v>0</v>
      </c>
      <c r="CW338" s="160">
        <f>SUMPRODUCT((CV$3=المنصرف!$E$3:$E$717)*1,('بيان العهد والتسويات'!$C338=المنصرف!$C$3:$C$717)*1,المنصرف!$J$3:$J$717)</f>
        <v>0</v>
      </c>
      <c r="CX338" s="160">
        <f>SUMPRODUCT((CX$3=المنصرف!$E$3:$E$717)*1,('بيان العهد والتسويات'!$C338=المنصرف!$C$3:$C$717)*1,المنصرف!$G$3:$G$717)</f>
        <v>0</v>
      </c>
      <c r="CY338" s="160">
        <f>SUMPRODUCT((CX$3=المنصرف!$E$3:$E$717)*1,('بيان العهد والتسويات'!$C338=المنصرف!$C$3:$C$717)*1,المنصرف!$J$3:$J$717)</f>
        <v>0</v>
      </c>
      <c r="CZ338" s="160">
        <f>SUMPRODUCT((CZ$3=المنصرف!$E$3:$E$717)*1,('بيان العهد والتسويات'!$C338=المنصرف!$C$3:$C$717)*1,المنصرف!$G$3:$G$717)</f>
        <v>0</v>
      </c>
      <c r="DA338" s="160">
        <f>SUMPRODUCT((CZ$3=المنصرف!$E$3:$E$717)*1,('بيان العهد والتسويات'!$C338=المنصرف!$C$3:$C$717)*1,المنصرف!$J$3:$J$717)</f>
        <v>0</v>
      </c>
    </row>
    <row r="339" spans="3:105" ht="20.25" x14ac:dyDescent="0.15">
      <c r="C339" s="134">
        <v>46171</v>
      </c>
      <c r="D339" s="121">
        <f>SUMPRODUCT(($D$3=المنصرف!$E$3:$E$717)*1,('بيان العهد والتسويات'!$C339=المنصرف!$C$3:$C$717)*1,المنصرف!$G$3:$G$717)</f>
        <v>0</v>
      </c>
      <c r="E339" s="122">
        <f>SUMPRODUCT(($D$3=المنصرف!$E$3:$E$717)*1,('بيان العهد والتسويات'!$C339=المنصرف!$C$3:$C$717)*1,المنصرف!$J$3:$J$717)</f>
        <v>0</v>
      </c>
      <c r="F339" s="124">
        <f>SUMPRODUCT(($F$3=المنصرف!$E$3:$E$717)*1,('بيان العهد والتسويات'!$C339=المنصرف!$C$3:$C$717)*1,المنصرف!$G$3:$G$717)</f>
        <v>0</v>
      </c>
      <c r="G339" s="123">
        <f>SUMPRODUCT(($F$3=المنصرف!$E$3:$E$717)*1,('بيان العهد والتسويات'!$C339=المنصرف!$C$3:$C$717)*1,المنصرف!$J$3:$J$717)</f>
        <v>0</v>
      </c>
      <c r="H339" s="121">
        <f>SUMPRODUCT(($H$3=المنصرف!$E$3:$E$717)*1,('بيان العهد والتسويات'!$C339=المنصرف!$C$3:$C$717)*1,المنصرف!$G$3:$G$717)</f>
        <v>0</v>
      </c>
      <c r="I339" s="122">
        <f>SUMPRODUCT(($H$3=المنصرف!$E$3:$E$717)*1,('بيان العهد والتسويات'!$C339=المنصرف!$C$3:$C$717)*1,المنصرف!$J$3:$J$717)</f>
        <v>0</v>
      </c>
      <c r="J339" s="124">
        <f>SUMPRODUCT(($J$3=المنصرف!$E$3:$E$717)*1,('بيان العهد والتسويات'!$C339=المنصرف!$C$3:$C$717)*1,المنصرف!$G$3:$G$717)</f>
        <v>0</v>
      </c>
      <c r="K339" s="123">
        <f>SUMPRODUCT(($J$3=المنصرف!$E$3:$E$717)*1,('بيان العهد والتسويات'!$C339=المنصرف!$C$3:$C$717)*1,المنصرف!$J$3:$J$717)</f>
        <v>0</v>
      </c>
      <c r="L339" s="121">
        <f>SUMPRODUCT(($L$3=المنصرف!$E$3:$E$717)*1,('بيان العهد والتسويات'!$C339=المنصرف!$C$3:$C$717)*1,المنصرف!$G$3:$G$717)</f>
        <v>0</v>
      </c>
      <c r="M339" s="122">
        <f>SUMPRODUCT(($L$3=المنصرف!$E$3:$E$717)*1,('بيان العهد والتسويات'!$C339=المنصرف!$C$3:$C$717)*1,المنصرف!$J$3:$J$717)</f>
        <v>0</v>
      </c>
      <c r="N339" s="124">
        <f>SUMPRODUCT(($N$3=المنصرف!$E$3:$E$717)*1,('بيان العهد والتسويات'!$C339=المنصرف!$C$3:$C$717)*1,المنصرف!$G$3:$G$717)</f>
        <v>0</v>
      </c>
      <c r="O339" s="123">
        <f>SUMPRODUCT(($N$3=المنصرف!$E$3:$E$717)*1,('بيان العهد والتسويات'!$C339=المنصرف!$C$3:$C$717)*1,المنصرف!$J$3:$J$717)</f>
        <v>0</v>
      </c>
      <c r="P339" s="121">
        <f>SUMPRODUCT(($P$3=المنصرف!$E$3:$E$717)*1,('بيان العهد والتسويات'!$C339=المنصرف!$C$3:$C$717)*1,المنصرف!$G$3:$G$717)</f>
        <v>0</v>
      </c>
      <c r="Q339" s="122">
        <f>SUMPRODUCT(($P$3=المنصرف!$E$3:$E$717)*1,('بيان العهد والتسويات'!$C339=المنصرف!$C$3:$C$717)*1,المنصرف!$J$3:$J$717)</f>
        <v>0</v>
      </c>
      <c r="R339" s="124">
        <f>SUMPRODUCT(($R$3=المنصرف!$E$3:$E$717)*1,('بيان العهد والتسويات'!$C339=المنصرف!$C$3:$C$717)*1,المنصرف!$G$3:$G$717)</f>
        <v>0</v>
      </c>
      <c r="S339" s="123">
        <f>SUMPRODUCT(($R$3=المنصرف!$E$3:$E$717)*1,('بيان العهد والتسويات'!$C339=المنصرف!$C$3:$C$717)*1,المنصرف!$J$3:$J$717)</f>
        <v>0</v>
      </c>
      <c r="T339" s="121">
        <f>SUMPRODUCT(($T$3=المنصرف!$E$3:$E$717)*1,('بيان العهد والتسويات'!$C339=المنصرف!$C$3:$C$717)*1,المنصرف!$G$3:$G$717)</f>
        <v>0</v>
      </c>
      <c r="U339" s="122">
        <f>SUMPRODUCT(($T$3=المنصرف!$E$3:$E$717)*1,('بيان العهد والتسويات'!$C339=المنصرف!$C$3:$C$717)*1,المنصرف!$J$3:$J$717)</f>
        <v>0</v>
      </c>
      <c r="V339" s="124">
        <f>SUMPRODUCT(($V$3=المنصرف!$E$3:$E$717)*1,('بيان العهد والتسويات'!$C339=المنصرف!$C$3:$C$717)*1,المنصرف!$G$3:$G$717)</f>
        <v>0</v>
      </c>
      <c r="W339" s="123">
        <f>SUMPRODUCT(($V$3=المنصرف!$E$3:$E$717)*1,('بيان العهد والتسويات'!$C339=المنصرف!$C$3:$C$717)*1,المنصرف!$J$3:$J$717)</f>
        <v>0</v>
      </c>
      <c r="X339" s="121">
        <f>SUMPRODUCT(($X$3=المنصرف!$E$3:$E$717)*1,('بيان العهد والتسويات'!$C339=المنصرف!$C$3:$C$717)*1,المنصرف!$G$3:$G$717)</f>
        <v>0</v>
      </c>
      <c r="Y339" s="122">
        <f>SUMPRODUCT(($X$3=المنصرف!$E$3:$E$717)*1,('بيان العهد والتسويات'!$C339=المنصرف!$C$3:$C$717)*1,المنصرف!$J$3:$J$717)</f>
        <v>0</v>
      </c>
      <c r="Z339" s="124">
        <f>SUMPRODUCT(($Z$3=المنصرف!$E$3:$E$717)*1,('بيان العهد والتسويات'!$C339=المنصرف!$C$3:$C$717)*1,المنصرف!$G$3:$G$717)</f>
        <v>0</v>
      </c>
      <c r="AA339" s="123">
        <f>SUMPRODUCT(($Z$3=المنصرف!$E$3:$E$717)*1,('بيان العهد والتسويات'!$C339=المنصرف!$C$3:$C$717)*1,المنصرف!$J$3:$J$717)</f>
        <v>0</v>
      </c>
      <c r="AB339" s="121">
        <f>SUMPRODUCT(($AB$3=المنصرف!$E$3:$E$717)*1,('بيان العهد والتسويات'!$C339=المنصرف!$C$3:$C$717)*1,المنصرف!$G$3:$G$717)</f>
        <v>0</v>
      </c>
      <c r="AC339" s="122">
        <f>SUMPRODUCT(($AB$3=المنصرف!$E$3:$E$717)*1,('بيان العهد والتسويات'!$C339=المنصرف!$C$3:$C$717)*1,المنصرف!$J$3:$J$717)</f>
        <v>0</v>
      </c>
      <c r="AD339" s="124">
        <f>SUMPRODUCT(($AD$3=المنصرف!$E$3:$E$717)*1,('بيان العهد والتسويات'!$C339=المنصرف!$C$3:$C$717)*1,المنصرف!$G$3:$G$717)</f>
        <v>0</v>
      </c>
      <c r="AE339" s="123">
        <f>SUMPRODUCT(($AD$3=المنصرف!$E$3:$E$717)*1,('بيان العهد والتسويات'!$C339=المنصرف!$C$3:$C$717)*1,المنصرف!$J$3:$J$717)</f>
        <v>0</v>
      </c>
      <c r="AF339" s="121">
        <f>SUMPRODUCT(($AF$3=المنصرف!$E$3:$E$717)*1,('بيان العهد والتسويات'!$C339=المنصرف!$C$3:$C$717)*1,المنصرف!$G$3:$G$717)</f>
        <v>0</v>
      </c>
      <c r="AG339" s="122">
        <f>SUMPRODUCT(($AF$3=المنصرف!$E$3:$E$717)*1,('بيان العهد والتسويات'!$C339=المنصرف!$C$3:$C$717)*1,المنصرف!$J$3:$J$717)</f>
        <v>0</v>
      </c>
      <c r="AH339" s="124">
        <f>SUMPRODUCT(($AH$3=المنصرف!$E$3:$E$717)*1,('بيان العهد والتسويات'!$C339=المنصرف!$C$3:$C$717)*1,المنصرف!$G$3:$G$717)</f>
        <v>0</v>
      </c>
      <c r="AI339" s="123">
        <f>SUMPRODUCT(($AH$3=المنصرف!$E$3:$E$717)*1,('بيان العهد والتسويات'!$C339=المنصرف!$C$3:$C$717)*1,المنصرف!$J$3:$J$717)</f>
        <v>0</v>
      </c>
      <c r="AJ339" s="145">
        <f>SUMPRODUCT((AJ$3=المنصرف!$E$3:$E$717)*1,('بيان العهد والتسويات'!$C339=المنصرف!$C$3:$C$717)*1,المنصرف!$G$3:$G$717)</f>
        <v>0</v>
      </c>
      <c r="AK339" s="145">
        <f>SUMPRODUCT((AJ$3=المنصرف!$E$3:$E$717)*1,('بيان العهد والتسويات'!$C339=المنصرف!$C$3:$C$717)*1,المنصرف!$J$3:$J$717)</f>
        <v>0</v>
      </c>
      <c r="AL339" s="161">
        <f>SUMPRODUCT((AL$3=المنصرف!$E$3:$E$717)*1,('بيان العهد والتسويات'!$C339=المنصرف!$C$3:$C$717)*1,المنصرف!$G$3:$G$717)</f>
        <v>0</v>
      </c>
      <c r="AM339" s="161">
        <f>SUMPRODUCT((AL$3=المنصرف!$E$3:$E$717)*1,('بيان العهد والتسويات'!$C339=المنصرف!$C$3:$C$717)*1,المنصرف!$J$3:$J$717)</f>
        <v>0</v>
      </c>
      <c r="AN339" s="160">
        <f>SUMPRODUCT((AN$3=المنصرف!$E$3:$E$717)*1,('بيان العهد والتسويات'!$C339=المنصرف!$C$3:$C$717)*1,المنصرف!$G$3:$G$717)</f>
        <v>0</v>
      </c>
      <c r="AO339" s="160">
        <f>SUMPRODUCT((AN$3=المنصرف!$E$3:$E$717)*1,('بيان العهد والتسويات'!$C339=المنصرف!$C$3:$C$717)*1,المنصرف!$J$3:$J$717)</f>
        <v>0</v>
      </c>
      <c r="AP339" s="160">
        <f>SUMPRODUCT((AP$3=المنصرف!$E$3:$E$717)*1,('بيان العهد والتسويات'!$C339=المنصرف!$C$3:$C$717)*1,المنصرف!$G$3:$G$717)</f>
        <v>0</v>
      </c>
      <c r="AQ339" s="160">
        <f>SUMPRODUCT((AP$3=المنصرف!$E$3:$E$717)*1,('بيان العهد والتسويات'!$C339=المنصرف!$C$3:$C$717)*1,المنصرف!$J$3:$J$717)</f>
        <v>0</v>
      </c>
      <c r="AR339" s="160">
        <f>SUMPRODUCT((AR$3=المنصرف!$E$3:$E$717)*1,('بيان العهد والتسويات'!$C339=المنصرف!$C$3:$C$717)*1,المنصرف!$G$3:$G$717)</f>
        <v>0</v>
      </c>
      <c r="AS339" s="160">
        <f>SUMPRODUCT((AR$3=المنصرف!$E$3:$E$717)*1,('بيان العهد والتسويات'!$C339=المنصرف!$C$3:$C$717)*1,المنصرف!$J$3:$J$717)</f>
        <v>0</v>
      </c>
      <c r="AT339" s="160">
        <f>SUMPRODUCT((AT$3=المنصرف!$E$3:$E$717)*1,('بيان العهد والتسويات'!$C339=المنصرف!$C$3:$C$717)*1,المنصرف!$G$3:$G$717)</f>
        <v>0</v>
      </c>
      <c r="AU339" s="160">
        <f>SUMPRODUCT((AT$3=المنصرف!$E$3:$E$717)*1,('بيان العهد والتسويات'!$C339=المنصرف!$C$3:$C$717)*1,المنصرف!$J$3:$J$717)</f>
        <v>0</v>
      </c>
      <c r="AV339" s="160">
        <f>SUMPRODUCT((AV$3=المنصرف!$E$3:$E$717)*1,('بيان العهد والتسويات'!$C339=المنصرف!$C$3:$C$717)*1,المنصرف!$G$3:$G$717)</f>
        <v>0</v>
      </c>
      <c r="AW339" s="160">
        <f>SUMPRODUCT((AV$3=المنصرف!$E$3:$E$717)*1,('بيان العهد والتسويات'!$C339=المنصرف!$C$3:$C$717)*1,المنصرف!$J$3:$J$717)</f>
        <v>0</v>
      </c>
      <c r="AX339" s="160">
        <f>SUMPRODUCT((AX$3=المنصرف!$E$3:$E$717)*1,('بيان العهد والتسويات'!$C339=المنصرف!$C$3:$C$717)*1,المنصرف!$G$3:$G$717)</f>
        <v>0</v>
      </c>
      <c r="AY339" s="160">
        <f>SUMPRODUCT((AX$3=المنصرف!$E$3:$E$717)*1,('بيان العهد والتسويات'!$C339=المنصرف!$C$3:$C$717)*1,المنصرف!$J$3:$J$717)</f>
        <v>0</v>
      </c>
      <c r="AZ339" s="160">
        <f>SUMPRODUCT((AZ$3=المنصرف!$E$3:$E$717)*1,('بيان العهد والتسويات'!$C339=المنصرف!$C$3:$C$717)*1,المنصرف!$G$3:$G$717)</f>
        <v>0</v>
      </c>
      <c r="BA339" s="160">
        <f>SUMPRODUCT((AZ$3=المنصرف!$E$3:$E$717)*1,('بيان العهد والتسويات'!$C339=المنصرف!$C$3:$C$717)*1,المنصرف!$J$3:$J$717)</f>
        <v>0</v>
      </c>
      <c r="BB339" s="160">
        <f>SUMPRODUCT((BB$3=المنصرف!$E$3:$E$717)*1,('بيان العهد والتسويات'!$C339=المنصرف!$C$3:$C$717)*1,المنصرف!$G$3:$G$717)</f>
        <v>0</v>
      </c>
      <c r="BC339" s="160">
        <f>SUMPRODUCT((BB$3=المنصرف!$E$3:$E$717)*1,('بيان العهد والتسويات'!$C339=المنصرف!$C$3:$C$717)*1,المنصرف!$J$3:$J$717)</f>
        <v>0</v>
      </c>
      <c r="BD339" s="160">
        <f>SUMPRODUCT((BD$3=المنصرف!$E$3:$E$717)*1,('بيان العهد والتسويات'!$C339=المنصرف!$C$3:$C$717)*1,المنصرف!$G$3:$G$717)</f>
        <v>0</v>
      </c>
      <c r="BE339" s="160">
        <f>SUMPRODUCT((BD$3=المنصرف!$E$3:$E$717)*1,('بيان العهد والتسويات'!$C339=المنصرف!$C$3:$C$717)*1,المنصرف!$J$3:$J$717)</f>
        <v>0</v>
      </c>
      <c r="BF339" s="160">
        <f>SUMPRODUCT((BF$3=المنصرف!$E$3:$E$717)*1,('بيان العهد والتسويات'!$C339=المنصرف!$C$3:$C$717)*1,المنصرف!$G$3:$G$717)</f>
        <v>0</v>
      </c>
      <c r="BG339" s="160">
        <f>SUMPRODUCT((BF$3=المنصرف!$E$3:$E$717)*1,('بيان العهد والتسويات'!$C339=المنصرف!$C$3:$C$717)*1,المنصرف!$J$3:$J$717)</f>
        <v>0</v>
      </c>
      <c r="BH339" s="160">
        <f>SUMPRODUCT((BH$3=المنصرف!$E$3:$E$717)*1,('بيان العهد والتسويات'!$C339=المنصرف!$C$3:$C$717)*1,المنصرف!$G$3:$G$717)</f>
        <v>0</v>
      </c>
      <c r="BI339" s="160">
        <f>SUMPRODUCT((BH$3=المنصرف!$E$3:$E$717)*1,('بيان العهد والتسويات'!$C339=المنصرف!$C$3:$C$717)*1,المنصرف!$J$3:$J$717)</f>
        <v>0</v>
      </c>
      <c r="BJ339" s="160">
        <f>SUMPRODUCT((BJ$3=المنصرف!$E$3:$E$717)*1,('بيان العهد والتسويات'!$C339=المنصرف!$C$3:$C$717)*1,المنصرف!$G$3:$G$717)</f>
        <v>0</v>
      </c>
      <c r="BK339" s="160">
        <f>SUMPRODUCT((BJ$3=المنصرف!$E$3:$E$717)*1,('بيان العهد والتسويات'!$C339=المنصرف!$C$3:$C$717)*1,المنصرف!$J$3:$J$717)</f>
        <v>0</v>
      </c>
      <c r="BL339" s="160">
        <f>SUMPRODUCT((BL$3=المنصرف!$E$3:$E$717)*1,('بيان العهد والتسويات'!$C339=المنصرف!$C$3:$C$717)*1,المنصرف!$G$3:$G$717)</f>
        <v>0</v>
      </c>
      <c r="BM339" s="160">
        <f>SUMPRODUCT((BL$3=المنصرف!$E$3:$E$717)*1,('بيان العهد والتسويات'!$C339=المنصرف!$C$3:$C$717)*1,المنصرف!$J$3:$J$717)</f>
        <v>0</v>
      </c>
      <c r="BN339" s="160">
        <f>SUMPRODUCT((BN$3=المنصرف!$E$3:$E$717)*1,('بيان العهد والتسويات'!$C339=المنصرف!$C$3:$C$717)*1,المنصرف!$G$3:$G$717)</f>
        <v>0</v>
      </c>
      <c r="BO339" s="160">
        <f>SUMPRODUCT((BN$3=المنصرف!$E$3:$E$717)*1,('بيان العهد والتسويات'!$C339=المنصرف!$C$3:$C$717)*1,المنصرف!$J$3:$J$717)</f>
        <v>0</v>
      </c>
      <c r="BP339" s="160">
        <f>SUMPRODUCT((BP$3=المنصرف!$E$3:$E$717)*1,('بيان العهد والتسويات'!$C339=المنصرف!$C$3:$C$717)*1,المنصرف!$G$3:$G$717)</f>
        <v>0</v>
      </c>
      <c r="BQ339" s="160">
        <f>SUMPRODUCT((BP$3=المنصرف!$E$3:$E$717)*1,('بيان العهد والتسويات'!$C339=المنصرف!$C$3:$C$717)*1,المنصرف!$J$3:$J$717)</f>
        <v>0</v>
      </c>
      <c r="BR339" s="160">
        <f>SUMPRODUCT((BR$3=المنصرف!$E$3:$E$717)*1,('بيان العهد والتسويات'!$C339=المنصرف!$C$3:$C$717)*1,المنصرف!$G$3:$G$717)</f>
        <v>0</v>
      </c>
      <c r="BS339" s="160">
        <f>SUMPRODUCT((BR$3=المنصرف!$E$3:$E$717)*1,('بيان العهد والتسويات'!$C339=المنصرف!$C$3:$C$717)*1,المنصرف!$J$3:$J$717)</f>
        <v>0</v>
      </c>
      <c r="BT339" s="160">
        <f>SUMPRODUCT((BT$3=المنصرف!$E$3:$E$717)*1,('بيان العهد والتسويات'!$C339=المنصرف!$C$3:$C$717)*1,المنصرف!$G$3:$G$717)</f>
        <v>0</v>
      </c>
      <c r="BU339" s="160">
        <f>SUMPRODUCT((BT$3=المنصرف!$E$3:$E$717)*1,('بيان العهد والتسويات'!$C339=المنصرف!$C$3:$C$717)*1,المنصرف!$J$3:$J$717)</f>
        <v>0</v>
      </c>
      <c r="BV339" s="160">
        <f>SUMPRODUCT((BV$3=المنصرف!$E$3:$E$717)*1,('بيان العهد والتسويات'!$C339=المنصرف!$C$3:$C$717)*1,المنصرف!$G$3:$G$717)</f>
        <v>0</v>
      </c>
      <c r="BW339" s="160">
        <f>SUMPRODUCT((BV$3=المنصرف!$E$3:$E$717)*1,('بيان العهد والتسويات'!$C339=المنصرف!$C$3:$C$717)*1,المنصرف!$J$3:$J$717)</f>
        <v>0</v>
      </c>
      <c r="BX339" s="160">
        <f>SUMPRODUCT((BX$3=المنصرف!$E$3:$E$717)*1,('بيان العهد والتسويات'!$C339=المنصرف!$C$3:$C$717)*1,المنصرف!$G$3:$G$717)</f>
        <v>0</v>
      </c>
      <c r="BY339" s="160">
        <f>SUMPRODUCT((BX$3=المنصرف!$E$3:$E$717)*1,('بيان العهد والتسويات'!$C339=المنصرف!$C$3:$C$717)*1,المنصرف!$J$3:$J$717)</f>
        <v>0</v>
      </c>
      <c r="BZ339" s="160">
        <f>SUMPRODUCT((BZ$3=المنصرف!$E$3:$E$717)*1,('بيان العهد والتسويات'!$C339=المنصرف!$C$3:$C$717)*1,المنصرف!$G$3:$G$717)</f>
        <v>0</v>
      </c>
      <c r="CA339" s="160">
        <f>SUMPRODUCT((BZ$3=المنصرف!$E$3:$E$717)*1,('بيان العهد والتسويات'!$C339=المنصرف!$C$3:$C$717)*1,المنصرف!$J$3:$J$717)</f>
        <v>0</v>
      </c>
      <c r="CB339" s="160">
        <f>SUMPRODUCT((CB$3=المنصرف!$E$3:$E$717)*1,('بيان العهد والتسويات'!$C339=المنصرف!$C$3:$C$717)*1,المنصرف!$G$3:$G$717)</f>
        <v>0</v>
      </c>
      <c r="CC339" s="160">
        <f>SUMPRODUCT((CB$3=المنصرف!$E$3:$E$717)*1,('بيان العهد والتسويات'!$C339=المنصرف!$C$3:$C$717)*1,المنصرف!$J$3:$J$717)</f>
        <v>0</v>
      </c>
      <c r="CD339" s="160">
        <f>SUMPRODUCT((CD$3=المنصرف!$E$3:$E$717)*1,('بيان العهد والتسويات'!$C339=المنصرف!$C$3:$C$717)*1,المنصرف!$G$3:$G$717)</f>
        <v>0</v>
      </c>
      <c r="CE339" s="160">
        <f>SUMPRODUCT((CD$3=المنصرف!$E$3:$E$717)*1,('بيان العهد والتسويات'!$C339=المنصرف!$C$3:$C$717)*1,المنصرف!$J$3:$J$717)</f>
        <v>0</v>
      </c>
      <c r="CF339" s="160">
        <f>SUMPRODUCT((CF$3=المنصرف!$E$3:$E$717)*1,('بيان العهد والتسويات'!$C339=المنصرف!$C$3:$C$717)*1,المنصرف!$G$3:$G$717)</f>
        <v>0</v>
      </c>
      <c r="CG339" s="160">
        <f>SUMPRODUCT((CF$3=المنصرف!$E$3:$E$717)*1,('بيان العهد والتسويات'!$C339=المنصرف!$C$3:$C$717)*1,المنصرف!$J$3:$J$717)</f>
        <v>0</v>
      </c>
      <c r="CH339" s="160">
        <f>SUMPRODUCT((CH$3=المنصرف!$E$3:$E$717)*1,('بيان العهد والتسويات'!$C339=المنصرف!$C$3:$C$717)*1,المنصرف!$G$3:$G$717)</f>
        <v>0</v>
      </c>
      <c r="CI339" s="160">
        <f>SUMPRODUCT((CH$3=المنصرف!$E$3:$E$717)*1,('بيان العهد والتسويات'!$C339=المنصرف!$C$3:$C$717)*1,المنصرف!$J$3:$J$717)</f>
        <v>0</v>
      </c>
      <c r="CJ339" s="160">
        <f>SUMPRODUCT((CJ$3=المنصرف!$E$3:$E$717)*1,('بيان العهد والتسويات'!$C339=المنصرف!$C$3:$C$717)*1,المنصرف!$G$3:$G$717)</f>
        <v>0</v>
      </c>
      <c r="CK339" s="160">
        <f>SUMPRODUCT((CJ$3=المنصرف!$E$3:$E$717)*1,('بيان العهد والتسويات'!$C339=المنصرف!$C$3:$C$717)*1,المنصرف!$J$3:$J$717)</f>
        <v>0</v>
      </c>
      <c r="CL339" s="160">
        <f>SUMPRODUCT((CL$3=المنصرف!$E$3:$E$717)*1,('بيان العهد والتسويات'!$C339=المنصرف!$C$3:$C$717)*1,المنصرف!$G$3:$G$717)</f>
        <v>0</v>
      </c>
      <c r="CM339" s="160">
        <f>SUMPRODUCT((CL$3=المنصرف!$E$3:$E$717)*1,('بيان العهد والتسويات'!$C339=المنصرف!$C$3:$C$717)*1,المنصرف!$J$3:$J$717)</f>
        <v>0</v>
      </c>
      <c r="CN339" s="160">
        <f>SUMPRODUCT((CN$3=المنصرف!$E$3:$E$717)*1,('بيان العهد والتسويات'!$C339=المنصرف!$C$3:$C$717)*1,المنصرف!$G$3:$G$717)</f>
        <v>0</v>
      </c>
      <c r="CO339" s="160">
        <f>SUMPRODUCT((CN$3=المنصرف!$E$3:$E$717)*1,('بيان العهد والتسويات'!$C339=المنصرف!$C$3:$C$717)*1,المنصرف!$J$3:$J$717)</f>
        <v>0</v>
      </c>
      <c r="CP339" s="160">
        <f>SUMPRODUCT((CP$3=المنصرف!$E$3:$E$717)*1,('بيان العهد والتسويات'!$C339=المنصرف!$C$3:$C$717)*1,المنصرف!$G$3:$G$717)</f>
        <v>0</v>
      </c>
      <c r="CQ339" s="160">
        <f>SUMPRODUCT((CP$3=المنصرف!$E$3:$E$717)*1,('بيان العهد والتسويات'!$C339=المنصرف!$C$3:$C$717)*1,المنصرف!$J$3:$J$717)</f>
        <v>0</v>
      </c>
      <c r="CR339" s="160">
        <f>SUMPRODUCT((CR$3=المنصرف!$E$3:$E$717)*1,('بيان العهد والتسويات'!$C339=المنصرف!$C$3:$C$717)*1,المنصرف!$G$3:$G$717)</f>
        <v>0</v>
      </c>
      <c r="CS339" s="160">
        <f>SUMPRODUCT((CR$3=المنصرف!$E$3:$E$717)*1,('بيان العهد والتسويات'!$C339=المنصرف!$C$3:$C$717)*1,المنصرف!$J$3:$J$717)</f>
        <v>0</v>
      </c>
      <c r="CT339" s="160">
        <f>SUMPRODUCT((CT$3=المنصرف!$E$3:$E$717)*1,('بيان العهد والتسويات'!$C339=المنصرف!$C$3:$C$717)*1,المنصرف!$G$3:$G$717)</f>
        <v>0</v>
      </c>
      <c r="CU339" s="160">
        <f>SUMPRODUCT((CT$3=المنصرف!$E$3:$E$717)*1,('بيان العهد والتسويات'!$C339=المنصرف!$C$3:$C$717)*1,المنصرف!$J$3:$J$717)</f>
        <v>0</v>
      </c>
      <c r="CV339" s="160">
        <f>SUMPRODUCT((CV$3=المنصرف!$E$3:$E$717)*1,('بيان العهد والتسويات'!$C339=المنصرف!$C$3:$C$717)*1,المنصرف!$G$3:$G$717)</f>
        <v>0</v>
      </c>
      <c r="CW339" s="160">
        <f>SUMPRODUCT((CV$3=المنصرف!$E$3:$E$717)*1,('بيان العهد والتسويات'!$C339=المنصرف!$C$3:$C$717)*1,المنصرف!$J$3:$J$717)</f>
        <v>0</v>
      </c>
      <c r="CX339" s="160">
        <f>SUMPRODUCT((CX$3=المنصرف!$E$3:$E$717)*1,('بيان العهد والتسويات'!$C339=المنصرف!$C$3:$C$717)*1,المنصرف!$G$3:$G$717)</f>
        <v>0</v>
      </c>
      <c r="CY339" s="160">
        <f>SUMPRODUCT((CX$3=المنصرف!$E$3:$E$717)*1,('بيان العهد والتسويات'!$C339=المنصرف!$C$3:$C$717)*1,المنصرف!$J$3:$J$717)</f>
        <v>0</v>
      </c>
      <c r="CZ339" s="160">
        <f>SUMPRODUCT((CZ$3=المنصرف!$E$3:$E$717)*1,('بيان العهد والتسويات'!$C339=المنصرف!$C$3:$C$717)*1,المنصرف!$G$3:$G$717)</f>
        <v>0</v>
      </c>
      <c r="DA339" s="160">
        <f>SUMPRODUCT((CZ$3=المنصرف!$E$3:$E$717)*1,('بيان العهد والتسويات'!$C339=المنصرف!$C$3:$C$717)*1,المنصرف!$J$3:$J$717)</f>
        <v>0</v>
      </c>
    </row>
    <row r="340" spans="3:105" ht="20.25" x14ac:dyDescent="0.15">
      <c r="C340" s="134">
        <v>46172</v>
      </c>
      <c r="D340" s="121">
        <f>SUMPRODUCT(($D$3=المنصرف!$E$3:$E$717)*1,('بيان العهد والتسويات'!$C340=المنصرف!$C$3:$C$717)*1,المنصرف!$G$3:$G$717)</f>
        <v>0</v>
      </c>
      <c r="E340" s="122">
        <f>SUMPRODUCT(($D$3=المنصرف!$E$3:$E$717)*1,('بيان العهد والتسويات'!$C340=المنصرف!$C$3:$C$717)*1,المنصرف!$J$3:$J$717)</f>
        <v>0</v>
      </c>
      <c r="F340" s="124">
        <f>SUMPRODUCT(($F$3=المنصرف!$E$3:$E$717)*1,('بيان العهد والتسويات'!$C340=المنصرف!$C$3:$C$717)*1,المنصرف!$G$3:$G$717)</f>
        <v>0</v>
      </c>
      <c r="G340" s="123">
        <f>SUMPRODUCT(($F$3=المنصرف!$E$3:$E$717)*1,('بيان العهد والتسويات'!$C340=المنصرف!$C$3:$C$717)*1,المنصرف!$J$3:$J$717)</f>
        <v>0</v>
      </c>
      <c r="H340" s="121">
        <f>SUMPRODUCT(($H$3=المنصرف!$E$3:$E$717)*1,('بيان العهد والتسويات'!$C340=المنصرف!$C$3:$C$717)*1,المنصرف!$G$3:$G$717)</f>
        <v>0</v>
      </c>
      <c r="I340" s="122">
        <f>SUMPRODUCT(($H$3=المنصرف!$E$3:$E$717)*1,('بيان العهد والتسويات'!$C340=المنصرف!$C$3:$C$717)*1,المنصرف!$J$3:$J$717)</f>
        <v>0</v>
      </c>
      <c r="J340" s="124">
        <f>SUMPRODUCT(($J$3=المنصرف!$E$3:$E$717)*1,('بيان العهد والتسويات'!$C340=المنصرف!$C$3:$C$717)*1,المنصرف!$G$3:$G$717)</f>
        <v>0</v>
      </c>
      <c r="K340" s="123">
        <f>SUMPRODUCT(($J$3=المنصرف!$E$3:$E$717)*1,('بيان العهد والتسويات'!$C340=المنصرف!$C$3:$C$717)*1,المنصرف!$J$3:$J$717)</f>
        <v>0</v>
      </c>
      <c r="L340" s="121">
        <f>SUMPRODUCT(($L$3=المنصرف!$E$3:$E$717)*1,('بيان العهد والتسويات'!$C340=المنصرف!$C$3:$C$717)*1,المنصرف!$G$3:$G$717)</f>
        <v>0</v>
      </c>
      <c r="M340" s="122">
        <f>SUMPRODUCT(($L$3=المنصرف!$E$3:$E$717)*1,('بيان العهد والتسويات'!$C340=المنصرف!$C$3:$C$717)*1,المنصرف!$J$3:$J$717)</f>
        <v>0</v>
      </c>
      <c r="N340" s="124">
        <f>SUMPRODUCT(($N$3=المنصرف!$E$3:$E$717)*1,('بيان العهد والتسويات'!$C340=المنصرف!$C$3:$C$717)*1,المنصرف!$G$3:$G$717)</f>
        <v>0</v>
      </c>
      <c r="O340" s="123">
        <f>SUMPRODUCT(($N$3=المنصرف!$E$3:$E$717)*1,('بيان العهد والتسويات'!$C340=المنصرف!$C$3:$C$717)*1,المنصرف!$J$3:$J$717)</f>
        <v>0</v>
      </c>
      <c r="P340" s="121">
        <f>SUMPRODUCT(($P$3=المنصرف!$E$3:$E$717)*1,('بيان العهد والتسويات'!$C340=المنصرف!$C$3:$C$717)*1,المنصرف!$G$3:$G$717)</f>
        <v>0</v>
      </c>
      <c r="Q340" s="122">
        <f>SUMPRODUCT(($P$3=المنصرف!$E$3:$E$717)*1,('بيان العهد والتسويات'!$C340=المنصرف!$C$3:$C$717)*1,المنصرف!$J$3:$J$717)</f>
        <v>0</v>
      </c>
      <c r="R340" s="124">
        <f>SUMPRODUCT(($R$3=المنصرف!$E$3:$E$717)*1,('بيان العهد والتسويات'!$C340=المنصرف!$C$3:$C$717)*1,المنصرف!$G$3:$G$717)</f>
        <v>0</v>
      </c>
      <c r="S340" s="123">
        <f>SUMPRODUCT(($R$3=المنصرف!$E$3:$E$717)*1,('بيان العهد والتسويات'!$C340=المنصرف!$C$3:$C$717)*1,المنصرف!$J$3:$J$717)</f>
        <v>0</v>
      </c>
      <c r="T340" s="121">
        <f>SUMPRODUCT(($T$3=المنصرف!$E$3:$E$717)*1,('بيان العهد والتسويات'!$C340=المنصرف!$C$3:$C$717)*1,المنصرف!$G$3:$G$717)</f>
        <v>0</v>
      </c>
      <c r="U340" s="122">
        <f>SUMPRODUCT(($T$3=المنصرف!$E$3:$E$717)*1,('بيان العهد والتسويات'!$C340=المنصرف!$C$3:$C$717)*1,المنصرف!$J$3:$J$717)</f>
        <v>0</v>
      </c>
      <c r="V340" s="124">
        <f>SUMPRODUCT(($V$3=المنصرف!$E$3:$E$717)*1,('بيان العهد والتسويات'!$C340=المنصرف!$C$3:$C$717)*1,المنصرف!$G$3:$G$717)</f>
        <v>0</v>
      </c>
      <c r="W340" s="123">
        <f>SUMPRODUCT(($V$3=المنصرف!$E$3:$E$717)*1,('بيان العهد والتسويات'!$C340=المنصرف!$C$3:$C$717)*1,المنصرف!$J$3:$J$717)</f>
        <v>0</v>
      </c>
      <c r="X340" s="121">
        <f>SUMPRODUCT(($X$3=المنصرف!$E$3:$E$717)*1,('بيان العهد والتسويات'!$C340=المنصرف!$C$3:$C$717)*1,المنصرف!$G$3:$G$717)</f>
        <v>0</v>
      </c>
      <c r="Y340" s="122">
        <f>SUMPRODUCT(($X$3=المنصرف!$E$3:$E$717)*1,('بيان العهد والتسويات'!$C340=المنصرف!$C$3:$C$717)*1,المنصرف!$J$3:$J$717)</f>
        <v>0</v>
      </c>
      <c r="Z340" s="124">
        <f>SUMPRODUCT(($Z$3=المنصرف!$E$3:$E$717)*1,('بيان العهد والتسويات'!$C340=المنصرف!$C$3:$C$717)*1,المنصرف!$G$3:$G$717)</f>
        <v>0</v>
      </c>
      <c r="AA340" s="123">
        <f>SUMPRODUCT(($Z$3=المنصرف!$E$3:$E$717)*1,('بيان العهد والتسويات'!$C340=المنصرف!$C$3:$C$717)*1,المنصرف!$J$3:$J$717)</f>
        <v>0</v>
      </c>
      <c r="AB340" s="121">
        <f>SUMPRODUCT(($AB$3=المنصرف!$E$3:$E$717)*1,('بيان العهد والتسويات'!$C340=المنصرف!$C$3:$C$717)*1,المنصرف!$G$3:$G$717)</f>
        <v>0</v>
      </c>
      <c r="AC340" s="122">
        <f>SUMPRODUCT(($AB$3=المنصرف!$E$3:$E$717)*1,('بيان العهد والتسويات'!$C340=المنصرف!$C$3:$C$717)*1,المنصرف!$J$3:$J$717)</f>
        <v>0</v>
      </c>
      <c r="AD340" s="124">
        <f>SUMPRODUCT(($AD$3=المنصرف!$E$3:$E$717)*1,('بيان العهد والتسويات'!$C340=المنصرف!$C$3:$C$717)*1,المنصرف!$G$3:$G$717)</f>
        <v>0</v>
      </c>
      <c r="AE340" s="123">
        <f>SUMPRODUCT(($AD$3=المنصرف!$E$3:$E$717)*1,('بيان العهد والتسويات'!$C340=المنصرف!$C$3:$C$717)*1,المنصرف!$J$3:$J$717)</f>
        <v>0</v>
      </c>
      <c r="AF340" s="121">
        <f>SUMPRODUCT(($AF$3=المنصرف!$E$3:$E$717)*1,('بيان العهد والتسويات'!$C340=المنصرف!$C$3:$C$717)*1,المنصرف!$G$3:$G$717)</f>
        <v>0</v>
      </c>
      <c r="AG340" s="122">
        <f>SUMPRODUCT(($AF$3=المنصرف!$E$3:$E$717)*1,('بيان العهد والتسويات'!$C340=المنصرف!$C$3:$C$717)*1,المنصرف!$J$3:$J$717)</f>
        <v>0</v>
      </c>
      <c r="AH340" s="124">
        <f>SUMPRODUCT(($AH$3=المنصرف!$E$3:$E$717)*1,('بيان العهد والتسويات'!$C340=المنصرف!$C$3:$C$717)*1,المنصرف!$G$3:$G$717)</f>
        <v>0</v>
      </c>
      <c r="AI340" s="123">
        <f>SUMPRODUCT(($AH$3=المنصرف!$E$3:$E$717)*1,('بيان العهد والتسويات'!$C340=المنصرف!$C$3:$C$717)*1,المنصرف!$J$3:$J$717)</f>
        <v>0</v>
      </c>
      <c r="AJ340" s="145">
        <f>SUMPRODUCT((AJ$3=المنصرف!$E$3:$E$717)*1,('بيان العهد والتسويات'!$C340=المنصرف!$C$3:$C$717)*1,المنصرف!$G$3:$G$717)</f>
        <v>0</v>
      </c>
      <c r="AK340" s="145">
        <f>SUMPRODUCT((AJ$3=المنصرف!$E$3:$E$717)*1,('بيان العهد والتسويات'!$C340=المنصرف!$C$3:$C$717)*1,المنصرف!$J$3:$J$717)</f>
        <v>0</v>
      </c>
      <c r="AL340" s="161">
        <f>SUMPRODUCT((AL$3=المنصرف!$E$3:$E$717)*1,('بيان العهد والتسويات'!$C340=المنصرف!$C$3:$C$717)*1,المنصرف!$G$3:$G$717)</f>
        <v>0</v>
      </c>
      <c r="AM340" s="161">
        <f>SUMPRODUCT((AL$3=المنصرف!$E$3:$E$717)*1,('بيان العهد والتسويات'!$C340=المنصرف!$C$3:$C$717)*1,المنصرف!$J$3:$J$717)</f>
        <v>0</v>
      </c>
      <c r="AN340" s="160">
        <f>SUMPRODUCT((AN$3=المنصرف!$E$3:$E$717)*1,('بيان العهد والتسويات'!$C340=المنصرف!$C$3:$C$717)*1,المنصرف!$G$3:$G$717)</f>
        <v>0</v>
      </c>
      <c r="AO340" s="160">
        <f>SUMPRODUCT((AN$3=المنصرف!$E$3:$E$717)*1,('بيان العهد والتسويات'!$C340=المنصرف!$C$3:$C$717)*1,المنصرف!$J$3:$J$717)</f>
        <v>0</v>
      </c>
      <c r="AP340" s="160">
        <f>SUMPRODUCT((AP$3=المنصرف!$E$3:$E$717)*1,('بيان العهد والتسويات'!$C340=المنصرف!$C$3:$C$717)*1,المنصرف!$G$3:$G$717)</f>
        <v>0</v>
      </c>
      <c r="AQ340" s="160">
        <f>SUMPRODUCT((AP$3=المنصرف!$E$3:$E$717)*1,('بيان العهد والتسويات'!$C340=المنصرف!$C$3:$C$717)*1,المنصرف!$J$3:$J$717)</f>
        <v>0</v>
      </c>
      <c r="AR340" s="160">
        <f>SUMPRODUCT((AR$3=المنصرف!$E$3:$E$717)*1,('بيان العهد والتسويات'!$C340=المنصرف!$C$3:$C$717)*1,المنصرف!$G$3:$G$717)</f>
        <v>0</v>
      </c>
      <c r="AS340" s="160">
        <f>SUMPRODUCT((AR$3=المنصرف!$E$3:$E$717)*1,('بيان العهد والتسويات'!$C340=المنصرف!$C$3:$C$717)*1,المنصرف!$J$3:$J$717)</f>
        <v>0</v>
      </c>
      <c r="AT340" s="160">
        <f>SUMPRODUCT((AT$3=المنصرف!$E$3:$E$717)*1,('بيان العهد والتسويات'!$C340=المنصرف!$C$3:$C$717)*1,المنصرف!$G$3:$G$717)</f>
        <v>0</v>
      </c>
      <c r="AU340" s="160">
        <f>SUMPRODUCT((AT$3=المنصرف!$E$3:$E$717)*1,('بيان العهد والتسويات'!$C340=المنصرف!$C$3:$C$717)*1,المنصرف!$J$3:$J$717)</f>
        <v>0</v>
      </c>
      <c r="AV340" s="160">
        <f>SUMPRODUCT((AV$3=المنصرف!$E$3:$E$717)*1,('بيان العهد والتسويات'!$C340=المنصرف!$C$3:$C$717)*1,المنصرف!$G$3:$G$717)</f>
        <v>0</v>
      </c>
      <c r="AW340" s="160">
        <f>SUMPRODUCT((AV$3=المنصرف!$E$3:$E$717)*1,('بيان العهد والتسويات'!$C340=المنصرف!$C$3:$C$717)*1,المنصرف!$J$3:$J$717)</f>
        <v>0</v>
      </c>
      <c r="AX340" s="160">
        <f>SUMPRODUCT((AX$3=المنصرف!$E$3:$E$717)*1,('بيان العهد والتسويات'!$C340=المنصرف!$C$3:$C$717)*1,المنصرف!$G$3:$G$717)</f>
        <v>0</v>
      </c>
      <c r="AY340" s="160">
        <f>SUMPRODUCT((AX$3=المنصرف!$E$3:$E$717)*1,('بيان العهد والتسويات'!$C340=المنصرف!$C$3:$C$717)*1,المنصرف!$J$3:$J$717)</f>
        <v>0</v>
      </c>
      <c r="AZ340" s="160">
        <f>SUMPRODUCT((AZ$3=المنصرف!$E$3:$E$717)*1,('بيان العهد والتسويات'!$C340=المنصرف!$C$3:$C$717)*1,المنصرف!$G$3:$G$717)</f>
        <v>0</v>
      </c>
      <c r="BA340" s="160">
        <f>SUMPRODUCT((AZ$3=المنصرف!$E$3:$E$717)*1,('بيان العهد والتسويات'!$C340=المنصرف!$C$3:$C$717)*1,المنصرف!$J$3:$J$717)</f>
        <v>0</v>
      </c>
      <c r="BB340" s="160">
        <f>SUMPRODUCT((BB$3=المنصرف!$E$3:$E$717)*1,('بيان العهد والتسويات'!$C340=المنصرف!$C$3:$C$717)*1,المنصرف!$G$3:$G$717)</f>
        <v>0</v>
      </c>
      <c r="BC340" s="160">
        <f>SUMPRODUCT((BB$3=المنصرف!$E$3:$E$717)*1,('بيان العهد والتسويات'!$C340=المنصرف!$C$3:$C$717)*1,المنصرف!$J$3:$J$717)</f>
        <v>0</v>
      </c>
      <c r="BD340" s="160">
        <f>SUMPRODUCT((BD$3=المنصرف!$E$3:$E$717)*1,('بيان العهد والتسويات'!$C340=المنصرف!$C$3:$C$717)*1,المنصرف!$G$3:$G$717)</f>
        <v>0</v>
      </c>
      <c r="BE340" s="160">
        <f>SUMPRODUCT((BD$3=المنصرف!$E$3:$E$717)*1,('بيان العهد والتسويات'!$C340=المنصرف!$C$3:$C$717)*1,المنصرف!$J$3:$J$717)</f>
        <v>0</v>
      </c>
      <c r="BF340" s="160">
        <f>SUMPRODUCT((BF$3=المنصرف!$E$3:$E$717)*1,('بيان العهد والتسويات'!$C340=المنصرف!$C$3:$C$717)*1,المنصرف!$G$3:$G$717)</f>
        <v>0</v>
      </c>
      <c r="BG340" s="160">
        <f>SUMPRODUCT((BF$3=المنصرف!$E$3:$E$717)*1,('بيان العهد والتسويات'!$C340=المنصرف!$C$3:$C$717)*1,المنصرف!$J$3:$J$717)</f>
        <v>0</v>
      </c>
      <c r="BH340" s="160">
        <f>SUMPRODUCT((BH$3=المنصرف!$E$3:$E$717)*1,('بيان العهد والتسويات'!$C340=المنصرف!$C$3:$C$717)*1,المنصرف!$G$3:$G$717)</f>
        <v>0</v>
      </c>
      <c r="BI340" s="160">
        <f>SUMPRODUCT((BH$3=المنصرف!$E$3:$E$717)*1,('بيان العهد والتسويات'!$C340=المنصرف!$C$3:$C$717)*1,المنصرف!$J$3:$J$717)</f>
        <v>0</v>
      </c>
      <c r="BJ340" s="160">
        <f>SUMPRODUCT((BJ$3=المنصرف!$E$3:$E$717)*1,('بيان العهد والتسويات'!$C340=المنصرف!$C$3:$C$717)*1,المنصرف!$G$3:$G$717)</f>
        <v>0</v>
      </c>
      <c r="BK340" s="160">
        <f>SUMPRODUCT((BJ$3=المنصرف!$E$3:$E$717)*1,('بيان العهد والتسويات'!$C340=المنصرف!$C$3:$C$717)*1,المنصرف!$J$3:$J$717)</f>
        <v>0</v>
      </c>
      <c r="BL340" s="160">
        <f>SUMPRODUCT((BL$3=المنصرف!$E$3:$E$717)*1,('بيان العهد والتسويات'!$C340=المنصرف!$C$3:$C$717)*1,المنصرف!$G$3:$G$717)</f>
        <v>0</v>
      </c>
      <c r="BM340" s="160">
        <f>SUMPRODUCT((BL$3=المنصرف!$E$3:$E$717)*1,('بيان العهد والتسويات'!$C340=المنصرف!$C$3:$C$717)*1,المنصرف!$J$3:$J$717)</f>
        <v>0</v>
      </c>
      <c r="BN340" s="160">
        <f>SUMPRODUCT((BN$3=المنصرف!$E$3:$E$717)*1,('بيان العهد والتسويات'!$C340=المنصرف!$C$3:$C$717)*1,المنصرف!$G$3:$G$717)</f>
        <v>0</v>
      </c>
      <c r="BO340" s="160">
        <f>SUMPRODUCT((BN$3=المنصرف!$E$3:$E$717)*1,('بيان العهد والتسويات'!$C340=المنصرف!$C$3:$C$717)*1,المنصرف!$J$3:$J$717)</f>
        <v>0</v>
      </c>
      <c r="BP340" s="160">
        <f>SUMPRODUCT((BP$3=المنصرف!$E$3:$E$717)*1,('بيان العهد والتسويات'!$C340=المنصرف!$C$3:$C$717)*1,المنصرف!$G$3:$G$717)</f>
        <v>0</v>
      </c>
      <c r="BQ340" s="160">
        <f>SUMPRODUCT((BP$3=المنصرف!$E$3:$E$717)*1,('بيان العهد والتسويات'!$C340=المنصرف!$C$3:$C$717)*1,المنصرف!$J$3:$J$717)</f>
        <v>0</v>
      </c>
      <c r="BR340" s="160">
        <f>SUMPRODUCT((BR$3=المنصرف!$E$3:$E$717)*1,('بيان العهد والتسويات'!$C340=المنصرف!$C$3:$C$717)*1,المنصرف!$G$3:$G$717)</f>
        <v>0</v>
      </c>
      <c r="BS340" s="160">
        <f>SUMPRODUCT((BR$3=المنصرف!$E$3:$E$717)*1,('بيان العهد والتسويات'!$C340=المنصرف!$C$3:$C$717)*1,المنصرف!$J$3:$J$717)</f>
        <v>0</v>
      </c>
      <c r="BT340" s="160">
        <f>SUMPRODUCT((BT$3=المنصرف!$E$3:$E$717)*1,('بيان العهد والتسويات'!$C340=المنصرف!$C$3:$C$717)*1,المنصرف!$G$3:$G$717)</f>
        <v>0</v>
      </c>
      <c r="BU340" s="160">
        <f>SUMPRODUCT((BT$3=المنصرف!$E$3:$E$717)*1,('بيان العهد والتسويات'!$C340=المنصرف!$C$3:$C$717)*1,المنصرف!$J$3:$J$717)</f>
        <v>0</v>
      </c>
      <c r="BV340" s="160">
        <f>SUMPRODUCT((BV$3=المنصرف!$E$3:$E$717)*1,('بيان العهد والتسويات'!$C340=المنصرف!$C$3:$C$717)*1,المنصرف!$G$3:$G$717)</f>
        <v>0</v>
      </c>
      <c r="BW340" s="160">
        <f>SUMPRODUCT((BV$3=المنصرف!$E$3:$E$717)*1,('بيان العهد والتسويات'!$C340=المنصرف!$C$3:$C$717)*1,المنصرف!$J$3:$J$717)</f>
        <v>0</v>
      </c>
      <c r="BX340" s="160">
        <f>SUMPRODUCT((BX$3=المنصرف!$E$3:$E$717)*1,('بيان العهد والتسويات'!$C340=المنصرف!$C$3:$C$717)*1,المنصرف!$G$3:$G$717)</f>
        <v>0</v>
      </c>
      <c r="BY340" s="160">
        <f>SUMPRODUCT((BX$3=المنصرف!$E$3:$E$717)*1,('بيان العهد والتسويات'!$C340=المنصرف!$C$3:$C$717)*1,المنصرف!$J$3:$J$717)</f>
        <v>0</v>
      </c>
      <c r="BZ340" s="160">
        <f>SUMPRODUCT((BZ$3=المنصرف!$E$3:$E$717)*1,('بيان العهد والتسويات'!$C340=المنصرف!$C$3:$C$717)*1,المنصرف!$G$3:$G$717)</f>
        <v>0</v>
      </c>
      <c r="CA340" s="160">
        <f>SUMPRODUCT((BZ$3=المنصرف!$E$3:$E$717)*1,('بيان العهد والتسويات'!$C340=المنصرف!$C$3:$C$717)*1,المنصرف!$J$3:$J$717)</f>
        <v>0</v>
      </c>
      <c r="CB340" s="160">
        <f>SUMPRODUCT((CB$3=المنصرف!$E$3:$E$717)*1,('بيان العهد والتسويات'!$C340=المنصرف!$C$3:$C$717)*1,المنصرف!$G$3:$G$717)</f>
        <v>0</v>
      </c>
      <c r="CC340" s="160">
        <f>SUMPRODUCT((CB$3=المنصرف!$E$3:$E$717)*1,('بيان العهد والتسويات'!$C340=المنصرف!$C$3:$C$717)*1,المنصرف!$J$3:$J$717)</f>
        <v>0</v>
      </c>
      <c r="CD340" s="160">
        <f>SUMPRODUCT((CD$3=المنصرف!$E$3:$E$717)*1,('بيان العهد والتسويات'!$C340=المنصرف!$C$3:$C$717)*1,المنصرف!$G$3:$G$717)</f>
        <v>0</v>
      </c>
      <c r="CE340" s="160">
        <f>SUMPRODUCT((CD$3=المنصرف!$E$3:$E$717)*1,('بيان العهد والتسويات'!$C340=المنصرف!$C$3:$C$717)*1,المنصرف!$J$3:$J$717)</f>
        <v>0</v>
      </c>
      <c r="CF340" s="160">
        <f>SUMPRODUCT((CF$3=المنصرف!$E$3:$E$717)*1,('بيان العهد والتسويات'!$C340=المنصرف!$C$3:$C$717)*1,المنصرف!$G$3:$G$717)</f>
        <v>0</v>
      </c>
      <c r="CG340" s="160">
        <f>SUMPRODUCT((CF$3=المنصرف!$E$3:$E$717)*1,('بيان العهد والتسويات'!$C340=المنصرف!$C$3:$C$717)*1,المنصرف!$J$3:$J$717)</f>
        <v>0</v>
      </c>
      <c r="CH340" s="160">
        <f>SUMPRODUCT((CH$3=المنصرف!$E$3:$E$717)*1,('بيان العهد والتسويات'!$C340=المنصرف!$C$3:$C$717)*1,المنصرف!$G$3:$G$717)</f>
        <v>0</v>
      </c>
      <c r="CI340" s="160">
        <f>SUMPRODUCT((CH$3=المنصرف!$E$3:$E$717)*1,('بيان العهد والتسويات'!$C340=المنصرف!$C$3:$C$717)*1,المنصرف!$J$3:$J$717)</f>
        <v>0</v>
      </c>
      <c r="CJ340" s="160">
        <f>SUMPRODUCT((CJ$3=المنصرف!$E$3:$E$717)*1,('بيان العهد والتسويات'!$C340=المنصرف!$C$3:$C$717)*1,المنصرف!$G$3:$G$717)</f>
        <v>0</v>
      </c>
      <c r="CK340" s="160">
        <f>SUMPRODUCT((CJ$3=المنصرف!$E$3:$E$717)*1,('بيان العهد والتسويات'!$C340=المنصرف!$C$3:$C$717)*1,المنصرف!$J$3:$J$717)</f>
        <v>0</v>
      </c>
      <c r="CL340" s="160">
        <f>SUMPRODUCT((CL$3=المنصرف!$E$3:$E$717)*1,('بيان العهد والتسويات'!$C340=المنصرف!$C$3:$C$717)*1,المنصرف!$G$3:$G$717)</f>
        <v>0</v>
      </c>
      <c r="CM340" s="160">
        <f>SUMPRODUCT((CL$3=المنصرف!$E$3:$E$717)*1,('بيان العهد والتسويات'!$C340=المنصرف!$C$3:$C$717)*1,المنصرف!$J$3:$J$717)</f>
        <v>0</v>
      </c>
      <c r="CN340" s="160">
        <f>SUMPRODUCT((CN$3=المنصرف!$E$3:$E$717)*1,('بيان العهد والتسويات'!$C340=المنصرف!$C$3:$C$717)*1,المنصرف!$G$3:$G$717)</f>
        <v>0</v>
      </c>
      <c r="CO340" s="160">
        <f>SUMPRODUCT((CN$3=المنصرف!$E$3:$E$717)*1,('بيان العهد والتسويات'!$C340=المنصرف!$C$3:$C$717)*1,المنصرف!$J$3:$J$717)</f>
        <v>0</v>
      </c>
      <c r="CP340" s="160">
        <f>SUMPRODUCT((CP$3=المنصرف!$E$3:$E$717)*1,('بيان العهد والتسويات'!$C340=المنصرف!$C$3:$C$717)*1,المنصرف!$G$3:$G$717)</f>
        <v>0</v>
      </c>
      <c r="CQ340" s="160">
        <f>SUMPRODUCT((CP$3=المنصرف!$E$3:$E$717)*1,('بيان العهد والتسويات'!$C340=المنصرف!$C$3:$C$717)*1,المنصرف!$J$3:$J$717)</f>
        <v>0</v>
      </c>
      <c r="CR340" s="160">
        <f>SUMPRODUCT((CR$3=المنصرف!$E$3:$E$717)*1,('بيان العهد والتسويات'!$C340=المنصرف!$C$3:$C$717)*1,المنصرف!$G$3:$G$717)</f>
        <v>0</v>
      </c>
      <c r="CS340" s="160">
        <f>SUMPRODUCT((CR$3=المنصرف!$E$3:$E$717)*1,('بيان العهد والتسويات'!$C340=المنصرف!$C$3:$C$717)*1,المنصرف!$J$3:$J$717)</f>
        <v>0</v>
      </c>
      <c r="CT340" s="160">
        <f>SUMPRODUCT((CT$3=المنصرف!$E$3:$E$717)*1,('بيان العهد والتسويات'!$C340=المنصرف!$C$3:$C$717)*1,المنصرف!$G$3:$G$717)</f>
        <v>0</v>
      </c>
      <c r="CU340" s="160">
        <f>SUMPRODUCT((CT$3=المنصرف!$E$3:$E$717)*1,('بيان العهد والتسويات'!$C340=المنصرف!$C$3:$C$717)*1,المنصرف!$J$3:$J$717)</f>
        <v>0</v>
      </c>
      <c r="CV340" s="160">
        <f>SUMPRODUCT((CV$3=المنصرف!$E$3:$E$717)*1,('بيان العهد والتسويات'!$C340=المنصرف!$C$3:$C$717)*1,المنصرف!$G$3:$G$717)</f>
        <v>0</v>
      </c>
      <c r="CW340" s="160">
        <f>SUMPRODUCT((CV$3=المنصرف!$E$3:$E$717)*1,('بيان العهد والتسويات'!$C340=المنصرف!$C$3:$C$717)*1,المنصرف!$J$3:$J$717)</f>
        <v>0</v>
      </c>
      <c r="CX340" s="160">
        <f>SUMPRODUCT((CX$3=المنصرف!$E$3:$E$717)*1,('بيان العهد والتسويات'!$C340=المنصرف!$C$3:$C$717)*1,المنصرف!$G$3:$G$717)</f>
        <v>0</v>
      </c>
      <c r="CY340" s="160">
        <f>SUMPRODUCT((CX$3=المنصرف!$E$3:$E$717)*1,('بيان العهد والتسويات'!$C340=المنصرف!$C$3:$C$717)*1,المنصرف!$J$3:$J$717)</f>
        <v>0</v>
      </c>
      <c r="CZ340" s="160">
        <f>SUMPRODUCT((CZ$3=المنصرف!$E$3:$E$717)*1,('بيان العهد والتسويات'!$C340=المنصرف!$C$3:$C$717)*1,المنصرف!$G$3:$G$717)</f>
        <v>0</v>
      </c>
      <c r="DA340" s="160">
        <f>SUMPRODUCT((CZ$3=المنصرف!$E$3:$E$717)*1,('بيان العهد والتسويات'!$C340=المنصرف!$C$3:$C$717)*1,المنصرف!$J$3:$J$717)</f>
        <v>0</v>
      </c>
    </row>
    <row r="341" spans="3:105" ht="20.25" x14ac:dyDescent="0.15">
      <c r="C341" s="134">
        <v>46173</v>
      </c>
      <c r="D341" s="121">
        <f>SUMPRODUCT(($D$3=المنصرف!$E$3:$E$717)*1,('بيان العهد والتسويات'!$C341=المنصرف!$C$3:$C$717)*1,المنصرف!$G$3:$G$717)</f>
        <v>0</v>
      </c>
      <c r="E341" s="122">
        <f>SUMPRODUCT(($D$3=المنصرف!$E$3:$E$717)*1,('بيان العهد والتسويات'!$C341=المنصرف!$C$3:$C$717)*1,المنصرف!$J$3:$J$717)</f>
        <v>0</v>
      </c>
      <c r="F341" s="124">
        <f>SUMPRODUCT(($F$3=المنصرف!$E$3:$E$717)*1,('بيان العهد والتسويات'!$C341=المنصرف!$C$3:$C$717)*1,المنصرف!$G$3:$G$717)</f>
        <v>0</v>
      </c>
      <c r="G341" s="123">
        <f>SUMPRODUCT(($F$3=المنصرف!$E$3:$E$717)*1,('بيان العهد والتسويات'!$C341=المنصرف!$C$3:$C$717)*1,المنصرف!$J$3:$J$717)</f>
        <v>0</v>
      </c>
      <c r="H341" s="121">
        <f>SUMPRODUCT(($H$3=المنصرف!$E$3:$E$717)*1,('بيان العهد والتسويات'!$C341=المنصرف!$C$3:$C$717)*1,المنصرف!$G$3:$G$717)</f>
        <v>0</v>
      </c>
      <c r="I341" s="122">
        <f>SUMPRODUCT(($H$3=المنصرف!$E$3:$E$717)*1,('بيان العهد والتسويات'!$C341=المنصرف!$C$3:$C$717)*1,المنصرف!$J$3:$J$717)</f>
        <v>0</v>
      </c>
      <c r="J341" s="124">
        <f>SUMPRODUCT(($J$3=المنصرف!$E$3:$E$717)*1,('بيان العهد والتسويات'!$C341=المنصرف!$C$3:$C$717)*1,المنصرف!$G$3:$G$717)</f>
        <v>0</v>
      </c>
      <c r="K341" s="123">
        <f>SUMPRODUCT(($J$3=المنصرف!$E$3:$E$717)*1,('بيان العهد والتسويات'!$C341=المنصرف!$C$3:$C$717)*1,المنصرف!$J$3:$J$717)</f>
        <v>0</v>
      </c>
      <c r="L341" s="121">
        <f>SUMPRODUCT(($L$3=المنصرف!$E$3:$E$717)*1,('بيان العهد والتسويات'!$C341=المنصرف!$C$3:$C$717)*1,المنصرف!$G$3:$G$717)</f>
        <v>0</v>
      </c>
      <c r="M341" s="122">
        <f>SUMPRODUCT(($L$3=المنصرف!$E$3:$E$717)*1,('بيان العهد والتسويات'!$C341=المنصرف!$C$3:$C$717)*1,المنصرف!$J$3:$J$717)</f>
        <v>0</v>
      </c>
      <c r="N341" s="124">
        <f>SUMPRODUCT(($N$3=المنصرف!$E$3:$E$717)*1,('بيان العهد والتسويات'!$C341=المنصرف!$C$3:$C$717)*1,المنصرف!$G$3:$G$717)</f>
        <v>0</v>
      </c>
      <c r="O341" s="123">
        <f>SUMPRODUCT(($N$3=المنصرف!$E$3:$E$717)*1,('بيان العهد والتسويات'!$C341=المنصرف!$C$3:$C$717)*1,المنصرف!$J$3:$J$717)</f>
        <v>0</v>
      </c>
      <c r="P341" s="121">
        <f>SUMPRODUCT(($P$3=المنصرف!$E$3:$E$717)*1,('بيان العهد والتسويات'!$C341=المنصرف!$C$3:$C$717)*1,المنصرف!$G$3:$G$717)</f>
        <v>0</v>
      </c>
      <c r="Q341" s="122">
        <f>SUMPRODUCT(($P$3=المنصرف!$E$3:$E$717)*1,('بيان العهد والتسويات'!$C341=المنصرف!$C$3:$C$717)*1,المنصرف!$J$3:$J$717)</f>
        <v>0</v>
      </c>
      <c r="R341" s="124">
        <f>SUMPRODUCT(($R$3=المنصرف!$E$3:$E$717)*1,('بيان العهد والتسويات'!$C341=المنصرف!$C$3:$C$717)*1,المنصرف!$G$3:$G$717)</f>
        <v>0</v>
      </c>
      <c r="S341" s="123">
        <f>SUMPRODUCT(($R$3=المنصرف!$E$3:$E$717)*1,('بيان العهد والتسويات'!$C341=المنصرف!$C$3:$C$717)*1,المنصرف!$J$3:$J$717)</f>
        <v>0</v>
      </c>
      <c r="T341" s="121">
        <f>SUMPRODUCT(($T$3=المنصرف!$E$3:$E$717)*1,('بيان العهد والتسويات'!$C341=المنصرف!$C$3:$C$717)*1,المنصرف!$G$3:$G$717)</f>
        <v>0</v>
      </c>
      <c r="U341" s="122">
        <f>SUMPRODUCT(($T$3=المنصرف!$E$3:$E$717)*1,('بيان العهد والتسويات'!$C341=المنصرف!$C$3:$C$717)*1,المنصرف!$J$3:$J$717)</f>
        <v>0</v>
      </c>
      <c r="V341" s="124">
        <f>SUMPRODUCT(($V$3=المنصرف!$E$3:$E$717)*1,('بيان العهد والتسويات'!$C341=المنصرف!$C$3:$C$717)*1,المنصرف!$G$3:$G$717)</f>
        <v>0</v>
      </c>
      <c r="W341" s="123">
        <f>SUMPRODUCT(($V$3=المنصرف!$E$3:$E$717)*1,('بيان العهد والتسويات'!$C341=المنصرف!$C$3:$C$717)*1,المنصرف!$J$3:$J$717)</f>
        <v>0</v>
      </c>
      <c r="X341" s="121">
        <f>SUMPRODUCT(($X$3=المنصرف!$E$3:$E$717)*1,('بيان العهد والتسويات'!$C341=المنصرف!$C$3:$C$717)*1,المنصرف!$G$3:$G$717)</f>
        <v>0</v>
      </c>
      <c r="Y341" s="122">
        <f>SUMPRODUCT(($X$3=المنصرف!$E$3:$E$717)*1,('بيان العهد والتسويات'!$C341=المنصرف!$C$3:$C$717)*1,المنصرف!$J$3:$J$717)</f>
        <v>0</v>
      </c>
      <c r="Z341" s="124">
        <f>SUMPRODUCT(($Z$3=المنصرف!$E$3:$E$717)*1,('بيان العهد والتسويات'!$C341=المنصرف!$C$3:$C$717)*1,المنصرف!$G$3:$G$717)</f>
        <v>0</v>
      </c>
      <c r="AA341" s="123">
        <f>SUMPRODUCT(($Z$3=المنصرف!$E$3:$E$717)*1,('بيان العهد والتسويات'!$C341=المنصرف!$C$3:$C$717)*1,المنصرف!$J$3:$J$717)</f>
        <v>0</v>
      </c>
      <c r="AB341" s="121">
        <f>SUMPRODUCT(($AB$3=المنصرف!$E$3:$E$717)*1,('بيان العهد والتسويات'!$C341=المنصرف!$C$3:$C$717)*1,المنصرف!$G$3:$G$717)</f>
        <v>0</v>
      </c>
      <c r="AC341" s="122">
        <f>SUMPRODUCT(($AB$3=المنصرف!$E$3:$E$717)*1,('بيان العهد والتسويات'!$C341=المنصرف!$C$3:$C$717)*1,المنصرف!$J$3:$J$717)</f>
        <v>0</v>
      </c>
      <c r="AD341" s="124">
        <f>SUMPRODUCT(($AD$3=المنصرف!$E$3:$E$717)*1,('بيان العهد والتسويات'!$C341=المنصرف!$C$3:$C$717)*1,المنصرف!$G$3:$G$717)</f>
        <v>0</v>
      </c>
      <c r="AE341" s="123">
        <f>SUMPRODUCT(($AD$3=المنصرف!$E$3:$E$717)*1,('بيان العهد والتسويات'!$C341=المنصرف!$C$3:$C$717)*1,المنصرف!$J$3:$J$717)</f>
        <v>0</v>
      </c>
      <c r="AF341" s="121">
        <f>SUMPRODUCT(($AF$3=المنصرف!$E$3:$E$717)*1,('بيان العهد والتسويات'!$C341=المنصرف!$C$3:$C$717)*1,المنصرف!$G$3:$G$717)</f>
        <v>0</v>
      </c>
      <c r="AG341" s="122">
        <f>SUMPRODUCT(($AF$3=المنصرف!$E$3:$E$717)*1,('بيان العهد والتسويات'!$C341=المنصرف!$C$3:$C$717)*1,المنصرف!$J$3:$J$717)</f>
        <v>0</v>
      </c>
      <c r="AH341" s="124">
        <f>SUMPRODUCT(($AH$3=المنصرف!$E$3:$E$717)*1,('بيان العهد والتسويات'!$C341=المنصرف!$C$3:$C$717)*1,المنصرف!$G$3:$G$717)</f>
        <v>0</v>
      </c>
      <c r="AI341" s="123">
        <f>SUMPRODUCT(($AH$3=المنصرف!$E$3:$E$717)*1,('بيان العهد والتسويات'!$C341=المنصرف!$C$3:$C$717)*1,المنصرف!$J$3:$J$717)</f>
        <v>0</v>
      </c>
      <c r="AJ341" s="145">
        <f>SUMPRODUCT((AJ$3=المنصرف!$E$3:$E$717)*1,('بيان العهد والتسويات'!$C341=المنصرف!$C$3:$C$717)*1,المنصرف!$G$3:$G$717)</f>
        <v>0</v>
      </c>
      <c r="AK341" s="145">
        <f>SUMPRODUCT((AJ$3=المنصرف!$E$3:$E$717)*1,('بيان العهد والتسويات'!$C341=المنصرف!$C$3:$C$717)*1,المنصرف!$J$3:$J$717)</f>
        <v>0</v>
      </c>
      <c r="AL341" s="161">
        <f>SUMPRODUCT((AL$3=المنصرف!$E$3:$E$717)*1,('بيان العهد والتسويات'!$C341=المنصرف!$C$3:$C$717)*1,المنصرف!$G$3:$G$717)</f>
        <v>0</v>
      </c>
      <c r="AM341" s="161">
        <f>SUMPRODUCT((AL$3=المنصرف!$E$3:$E$717)*1,('بيان العهد والتسويات'!$C341=المنصرف!$C$3:$C$717)*1,المنصرف!$J$3:$J$717)</f>
        <v>0</v>
      </c>
      <c r="AN341" s="160">
        <f>SUMPRODUCT((AN$3=المنصرف!$E$3:$E$717)*1,('بيان العهد والتسويات'!$C341=المنصرف!$C$3:$C$717)*1,المنصرف!$G$3:$G$717)</f>
        <v>0</v>
      </c>
      <c r="AO341" s="160">
        <f>SUMPRODUCT((AN$3=المنصرف!$E$3:$E$717)*1,('بيان العهد والتسويات'!$C341=المنصرف!$C$3:$C$717)*1,المنصرف!$J$3:$J$717)</f>
        <v>0</v>
      </c>
      <c r="AP341" s="160">
        <f>SUMPRODUCT((AP$3=المنصرف!$E$3:$E$717)*1,('بيان العهد والتسويات'!$C341=المنصرف!$C$3:$C$717)*1,المنصرف!$G$3:$G$717)</f>
        <v>0</v>
      </c>
      <c r="AQ341" s="160">
        <f>SUMPRODUCT((AP$3=المنصرف!$E$3:$E$717)*1,('بيان العهد والتسويات'!$C341=المنصرف!$C$3:$C$717)*1,المنصرف!$J$3:$J$717)</f>
        <v>0</v>
      </c>
      <c r="AR341" s="160">
        <f>SUMPRODUCT((AR$3=المنصرف!$E$3:$E$717)*1,('بيان العهد والتسويات'!$C341=المنصرف!$C$3:$C$717)*1,المنصرف!$G$3:$G$717)</f>
        <v>0</v>
      </c>
      <c r="AS341" s="160">
        <f>SUMPRODUCT((AR$3=المنصرف!$E$3:$E$717)*1,('بيان العهد والتسويات'!$C341=المنصرف!$C$3:$C$717)*1,المنصرف!$J$3:$J$717)</f>
        <v>0</v>
      </c>
      <c r="AT341" s="160">
        <f>SUMPRODUCT((AT$3=المنصرف!$E$3:$E$717)*1,('بيان العهد والتسويات'!$C341=المنصرف!$C$3:$C$717)*1,المنصرف!$G$3:$G$717)</f>
        <v>0</v>
      </c>
      <c r="AU341" s="160">
        <f>SUMPRODUCT((AT$3=المنصرف!$E$3:$E$717)*1,('بيان العهد والتسويات'!$C341=المنصرف!$C$3:$C$717)*1,المنصرف!$J$3:$J$717)</f>
        <v>0</v>
      </c>
      <c r="AV341" s="160">
        <f>SUMPRODUCT((AV$3=المنصرف!$E$3:$E$717)*1,('بيان العهد والتسويات'!$C341=المنصرف!$C$3:$C$717)*1,المنصرف!$G$3:$G$717)</f>
        <v>0</v>
      </c>
      <c r="AW341" s="160">
        <f>SUMPRODUCT((AV$3=المنصرف!$E$3:$E$717)*1,('بيان العهد والتسويات'!$C341=المنصرف!$C$3:$C$717)*1,المنصرف!$J$3:$J$717)</f>
        <v>0</v>
      </c>
      <c r="AX341" s="160">
        <f>SUMPRODUCT((AX$3=المنصرف!$E$3:$E$717)*1,('بيان العهد والتسويات'!$C341=المنصرف!$C$3:$C$717)*1,المنصرف!$G$3:$G$717)</f>
        <v>0</v>
      </c>
      <c r="AY341" s="160">
        <f>SUMPRODUCT((AX$3=المنصرف!$E$3:$E$717)*1,('بيان العهد والتسويات'!$C341=المنصرف!$C$3:$C$717)*1,المنصرف!$J$3:$J$717)</f>
        <v>0</v>
      </c>
      <c r="AZ341" s="160">
        <f>SUMPRODUCT((AZ$3=المنصرف!$E$3:$E$717)*1,('بيان العهد والتسويات'!$C341=المنصرف!$C$3:$C$717)*1,المنصرف!$G$3:$G$717)</f>
        <v>0</v>
      </c>
      <c r="BA341" s="160">
        <f>SUMPRODUCT((AZ$3=المنصرف!$E$3:$E$717)*1,('بيان العهد والتسويات'!$C341=المنصرف!$C$3:$C$717)*1,المنصرف!$J$3:$J$717)</f>
        <v>0</v>
      </c>
      <c r="BB341" s="160">
        <f>SUMPRODUCT((BB$3=المنصرف!$E$3:$E$717)*1,('بيان العهد والتسويات'!$C341=المنصرف!$C$3:$C$717)*1,المنصرف!$G$3:$G$717)</f>
        <v>0</v>
      </c>
      <c r="BC341" s="160">
        <f>SUMPRODUCT((BB$3=المنصرف!$E$3:$E$717)*1,('بيان العهد والتسويات'!$C341=المنصرف!$C$3:$C$717)*1,المنصرف!$J$3:$J$717)</f>
        <v>0</v>
      </c>
      <c r="BD341" s="160">
        <f>SUMPRODUCT((BD$3=المنصرف!$E$3:$E$717)*1,('بيان العهد والتسويات'!$C341=المنصرف!$C$3:$C$717)*1,المنصرف!$G$3:$G$717)</f>
        <v>0</v>
      </c>
      <c r="BE341" s="160">
        <f>SUMPRODUCT((BD$3=المنصرف!$E$3:$E$717)*1,('بيان العهد والتسويات'!$C341=المنصرف!$C$3:$C$717)*1,المنصرف!$J$3:$J$717)</f>
        <v>0</v>
      </c>
      <c r="BF341" s="160">
        <f>SUMPRODUCT((BF$3=المنصرف!$E$3:$E$717)*1,('بيان العهد والتسويات'!$C341=المنصرف!$C$3:$C$717)*1,المنصرف!$G$3:$G$717)</f>
        <v>0</v>
      </c>
      <c r="BG341" s="160">
        <f>SUMPRODUCT((BF$3=المنصرف!$E$3:$E$717)*1,('بيان العهد والتسويات'!$C341=المنصرف!$C$3:$C$717)*1,المنصرف!$J$3:$J$717)</f>
        <v>0</v>
      </c>
      <c r="BH341" s="160">
        <f>SUMPRODUCT((BH$3=المنصرف!$E$3:$E$717)*1,('بيان العهد والتسويات'!$C341=المنصرف!$C$3:$C$717)*1,المنصرف!$G$3:$G$717)</f>
        <v>0</v>
      </c>
      <c r="BI341" s="160">
        <f>SUMPRODUCT((BH$3=المنصرف!$E$3:$E$717)*1,('بيان العهد والتسويات'!$C341=المنصرف!$C$3:$C$717)*1,المنصرف!$J$3:$J$717)</f>
        <v>0</v>
      </c>
      <c r="BJ341" s="160">
        <f>SUMPRODUCT((BJ$3=المنصرف!$E$3:$E$717)*1,('بيان العهد والتسويات'!$C341=المنصرف!$C$3:$C$717)*1,المنصرف!$G$3:$G$717)</f>
        <v>0</v>
      </c>
      <c r="BK341" s="160">
        <f>SUMPRODUCT((BJ$3=المنصرف!$E$3:$E$717)*1,('بيان العهد والتسويات'!$C341=المنصرف!$C$3:$C$717)*1,المنصرف!$J$3:$J$717)</f>
        <v>0</v>
      </c>
      <c r="BL341" s="160">
        <f>SUMPRODUCT((BL$3=المنصرف!$E$3:$E$717)*1,('بيان العهد والتسويات'!$C341=المنصرف!$C$3:$C$717)*1,المنصرف!$G$3:$G$717)</f>
        <v>0</v>
      </c>
      <c r="BM341" s="160">
        <f>SUMPRODUCT((BL$3=المنصرف!$E$3:$E$717)*1,('بيان العهد والتسويات'!$C341=المنصرف!$C$3:$C$717)*1,المنصرف!$J$3:$J$717)</f>
        <v>0</v>
      </c>
      <c r="BN341" s="160">
        <f>SUMPRODUCT((BN$3=المنصرف!$E$3:$E$717)*1,('بيان العهد والتسويات'!$C341=المنصرف!$C$3:$C$717)*1,المنصرف!$G$3:$G$717)</f>
        <v>0</v>
      </c>
      <c r="BO341" s="160">
        <f>SUMPRODUCT((BN$3=المنصرف!$E$3:$E$717)*1,('بيان العهد والتسويات'!$C341=المنصرف!$C$3:$C$717)*1,المنصرف!$J$3:$J$717)</f>
        <v>0</v>
      </c>
      <c r="BP341" s="160">
        <f>SUMPRODUCT((BP$3=المنصرف!$E$3:$E$717)*1,('بيان العهد والتسويات'!$C341=المنصرف!$C$3:$C$717)*1,المنصرف!$G$3:$G$717)</f>
        <v>0</v>
      </c>
      <c r="BQ341" s="160">
        <f>SUMPRODUCT((BP$3=المنصرف!$E$3:$E$717)*1,('بيان العهد والتسويات'!$C341=المنصرف!$C$3:$C$717)*1,المنصرف!$J$3:$J$717)</f>
        <v>0</v>
      </c>
      <c r="BR341" s="160">
        <f>SUMPRODUCT((BR$3=المنصرف!$E$3:$E$717)*1,('بيان العهد والتسويات'!$C341=المنصرف!$C$3:$C$717)*1,المنصرف!$G$3:$G$717)</f>
        <v>0</v>
      </c>
      <c r="BS341" s="160">
        <f>SUMPRODUCT((BR$3=المنصرف!$E$3:$E$717)*1,('بيان العهد والتسويات'!$C341=المنصرف!$C$3:$C$717)*1,المنصرف!$J$3:$J$717)</f>
        <v>0</v>
      </c>
      <c r="BT341" s="160">
        <f>SUMPRODUCT((BT$3=المنصرف!$E$3:$E$717)*1,('بيان العهد والتسويات'!$C341=المنصرف!$C$3:$C$717)*1,المنصرف!$G$3:$G$717)</f>
        <v>0</v>
      </c>
      <c r="BU341" s="160">
        <f>SUMPRODUCT((BT$3=المنصرف!$E$3:$E$717)*1,('بيان العهد والتسويات'!$C341=المنصرف!$C$3:$C$717)*1,المنصرف!$J$3:$J$717)</f>
        <v>0</v>
      </c>
      <c r="BV341" s="160">
        <f>SUMPRODUCT((BV$3=المنصرف!$E$3:$E$717)*1,('بيان العهد والتسويات'!$C341=المنصرف!$C$3:$C$717)*1,المنصرف!$G$3:$G$717)</f>
        <v>0</v>
      </c>
      <c r="BW341" s="160">
        <f>SUMPRODUCT((BV$3=المنصرف!$E$3:$E$717)*1,('بيان العهد والتسويات'!$C341=المنصرف!$C$3:$C$717)*1,المنصرف!$J$3:$J$717)</f>
        <v>0</v>
      </c>
      <c r="BX341" s="160">
        <f>SUMPRODUCT((BX$3=المنصرف!$E$3:$E$717)*1,('بيان العهد والتسويات'!$C341=المنصرف!$C$3:$C$717)*1,المنصرف!$G$3:$G$717)</f>
        <v>0</v>
      </c>
      <c r="BY341" s="160">
        <f>SUMPRODUCT((BX$3=المنصرف!$E$3:$E$717)*1,('بيان العهد والتسويات'!$C341=المنصرف!$C$3:$C$717)*1,المنصرف!$J$3:$J$717)</f>
        <v>0</v>
      </c>
      <c r="BZ341" s="160">
        <f>SUMPRODUCT((BZ$3=المنصرف!$E$3:$E$717)*1,('بيان العهد والتسويات'!$C341=المنصرف!$C$3:$C$717)*1,المنصرف!$G$3:$G$717)</f>
        <v>0</v>
      </c>
      <c r="CA341" s="160">
        <f>SUMPRODUCT((BZ$3=المنصرف!$E$3:$E$717)*1,('بيان العهد والتسويات'!$C341=المنصرف!$C$3:$C$717)*1,المنصرف!$J$3:$J$717)</f>
        <v>0</v>
      </c>
      <c r="CB341" s="160">
        <f>SUMPRODUCT((CB$3=المنصرف!$E$3:$E$717)*1,('بيان العهد والتسويات'!$C341=المنصرف!$C$3:$C$717)*1,المنصرف!$G$3:$G$717)</f>
        <v>0</v>
      </c>
      <c r="CC341" s="160">
        <f>SUMPRODUCT((CB$3=المنصرف!$E$3:$E$717)*1,('بيان العهد والتسويات'!$C341=المنصرف!$C$3:$C$717)*1,المنصرف!$J$3:$J$717)</f>
        <v>0</v>
      </c>
      <c r="CD341" s="160">
        <f>SUMPRODUCT((CD$3=المنصرف!$E$3:$E$717)*1,('بيان العهد والتسويات'!$C341=المنصرف!$C$3:$C$717)*1,المنصرف!$G$3:$G$717)</f>
        <v>0</v>
      </c>
      <c r="CE341" s="160">
        <f>SUMPRODUCT((CD$3=المنصرف!$E$3:$E$717)*1,('بيان العهد والتسويات'!$C341=المنصرف!$C$3:$C$717)*1,المنصرف!$J$3:$J$717)</f>
        <v>0</v>
      </c>
      <c r="CF341" s="160">
        <f>SUMPRODUCT((CF$3=المنصرف!$E$3:$E$717)*1,('بيان العهد والتسويات'!$C341=المنصرف!$C$3:$C$717)*1,المنصرف!$G$3:$G$717)</f>
        <v>0</v>
      </c>
      <c r="CG341" s="160">
        <f>SUMPRODUCT((CF$3=المنصرف!$E$3:$E$717)*1,('بيان العهد والتسويات'!$C341=المنصرف!$C$3:$C$717)*1,المنصرف!$J$3:$J$717)</f>
        <v>0</v>
      </c>
      <c r="CH341" s="160">
        <f>SUMPRODUCT((CH$3=المنصرف!$E$3:$E$717)*1,('بيان العهد والتسويات'!$C341=المنصرف!$C$3:$C$717)*1,المنصرف!$G$3:$G$717)</f>
        <v>0</v>
      </c>
      <c r="CI341" s="160">
        <f>SUMPRODUCT((CH$3=المنصرف!$E$3:$E$717)*1,('بيان العهد والتسويات'!$C341=المنصرف!$C$3:$C$717)*1,المنصرف!$J$3:$J$717)</f>
        <v>0</v>
      </c>
      <c r="CJ341" s="160">
        <f>SUMPRODUCT((CJ$3=المنصرف!$E$3:$E$717)*1,('بيان العهد والتسويات'!$C341=المنصرف!$C$3:$C$717)*1,المنصرف!$G$3:$G$717)</f>
        <v>0</v>
      </c>
      <c r="CK341" s="160">
        <f>SUMPRODUCT((CJ$3=المنصرف!$E$3:$E$717)*1,('بيان العهد والتسويات'!$C341=المنصرف!$C$3:$C$717)*1,المنصرف!$J$3:$J$717)</f>
        <v>0</v>
      </c>
      <c r="CL341" s="160">
        <f>SUMPRODUCT((CL$3=المنصرف!$E$3:$E$717)*1,('بيان العهد والتسويات'!$C341=المنصرف!$C$3:$C$717)*1,المنصرف!$G$3:$G$717)</f>
        <v>0</v>
      </c>
      <c r="CM341" s="160">
        <f>SUMPRODUCT((CL$3=المنصرف!$E$3:$E$717)*1,('بيان العهد والتسويات'!$C341=المنصرف!$C$3:$C$717)*1,المنصرف!$J$3:$J$717)</f>
        <v>0</v>
      </c>
      <c r="CN341" s="160">
        <f>SUMPRODUCT((CN$3=المنصرف!$E$3:$E$717)*1,('بيان العهد والتسويات'!$C341=المنصرف!$C$3:$C$717)*1,المنصرف!$G$3:$G$717)</f>
        <v>0</v>
      </c>
      <c r="CO341" s="160">
        <f>SUMPRODUCT((CN$3=المنصرف!$E$3:$E$717)*1,('بيان العهد والتسويات'!$C341=المنصرف!$C$3:$C$717)*1,المنصرف!$J$3:$J$717)</f>
        <v>0</v>
      </c>
      <c r="CP341" s="160">
        <f>SUMPRODUCT((CP$3=المنصرف!$E$3:$E$717)*1,('بيان العهد والتسويات'!$C341=المنصرف!$C$3:$C$717)*1,المنصرف!$G$3:$G$717)</f>
        <v>0</v>
      </c>
      <c r="CQ341" s="160">
        <f>SUMPRODUCT((CP$3=المنصرف!$E$3:$E$717)*1,('بيان العهد والتسويات'!$C341=المنصرف!$C$3:$C$717)*1,المنصرف!$J$3:$J$717)</f>
        <v>0</v>
      </c>
      <c r="CR341" s="160">
        <f>SUMPRODUCT((CR$3=المنصرف!$E$3:$E$717)*1,('بيان العهد والتسويات'!$C341=المنصرف!$C$3:$C$717)*1,المنصرف!$G$3:$G$717)</f>
        <v>0</v>
      </c>
      <c r="CS341" s="160">
        <f>SUMPRODUCT((CR$3=المنصرف!$E$3:$E$717)*1,('بيان العهد والتسويات'!$C341=المنصرف!$C$3:$C$717)*1,المنصرف!$J$3:$J$717)</f>
        <v>0</v>
      </c>
      <c r="CT341" s="160">
        <f>SUMPRODUCT((CT$3=المنصرف!$E$3:$E$717)*1,('بيان العهد والتسويات'!$C341=المنصرف!$C$3:$C$717)*1,المنصرف!$G$3:$G$717)</f>
        <v>0</v>
      </c>
      <c r="CU341" s="160">
        <f>SUMPRODUCT((CT$3=المنصرف!$E$3:$E$717)*1,('بيان العهد والتسويات'!$C341=المنصرف!$C$3:$C$717)*1,المنصرف!$J$3:$J$717)</f>
        <v>0</v>
      </c>
      <c r="CV341" s="160">
        <f>SUMPRODUCT((CV$3=المنصرف!$E$3:$E$717)*1,('بيان العهد والتسويات'!$C341=المنصرف!$C$3:$C$717)*1,المنصرف!$G$3:$G$717)</f>
        <v>0</v>
      </c>
      <c r="CW341" s="160">
        <f>SUMPRODUCT((CV$3=المنصرف!$E$3:$E$717)*1,('بيان العهد والتسويات'!$C341=المنصرف!$C$3:$C$717)*1,المنصرف!$J$3:$J$717)</f>
        <v>0</v>
      </c>
      <c r="CX341" s="160">
        <f>SUMPRODUCT((CX$3=المنصرف!$E$3:$E$717)*1,('بيان العهد والتسويات'!$C341=المنصرف!$C$3:$C$717)*1,المنصرف!$G$3:$G$717)</f>
        <v>0</v>
      </c>
      <c r="CY341" s="160">
        <f>SUMPRODUCT((CX$3=المنصرف!$E$3:$E$717)*1,('بيان العهد والتسويات'!$C341=المنصرف!$C$3:$C$717)*1,المنصرف!$J$3:$J$717)</f>
        <v>0</v>
      </c>
      <c r="CZ341" s="160">
        <f>SUMPRODUCT((CZ$3=المنصرف!$E$3:$E$717)*1,('بيان العهد والتسويات'!$C341=المنصرف!$C$3:$C$717)*1,المنصرف!$G$3:$G$717)</f>
        <v>0</v>
      </c>
      <c r="DA341" s="160">
        <f>SUMPRODUCT((CZ$3=المنصرف!$E$3:$E$717)*1,('بيان العهد والتسويات'!$C341=المنصرف!$C$3:$C$717)*1,المنصرف!$J$3:$J$717)</f>
        <v>0</v>
      </c>
    </row>
    <row r="342" spans="3:105" ht="20.25" x14ac:dyDescent="0.15">
      <c r="C342" s="134">
        <v>46174</v>
      </c>
      <c r="D342" s="121">
        <f>SUMPRODUCT(($D$3=المنصرف!$E$3:$E$717)*1,('بيان العهد والتسويات'!$C342=المنصرف!$C$3:$C$717)*1,المنصرف!$G$3:$G$717)</f>
        <v>0</v>
      </c>
      <c r="E342" s="122">
        <f>SUMPRODUCT(($D$3=المنصرف!$E$3:$E$717)*1,('بيان العهد والتسويات'!$C342=المنصرف!$C$3:$C$717)*1,المنصرف!$J$3:$J$717)</f>
        <v>0</v>
      </c>
      <c r="F342" s="124">
        <f>SUMPRODUCT(($F$3=المنصرف!$E$3:$E$717)*1,('بيان العهد والتسويات'!$C342=المنصرف!$C$3:$C$717)*1,المنصرف!$G$3:$G$717)</f>
        <v>0</v>
      </c>
      <c r="G342" s="123">
        <f>SUMPRODUCT(($F$3=المنصرف!$E$3:$E$717)*1,('بيان العهد والتسويات'!$C342=المنصرف!$C$3:$C$717)*1,المنصرف!$J$3:$J$717)</f>
        <v>0</v>
      </c>
      <c r="H342" s="121">
        <f>SUMPRODUCT(($H$3=المنصرف!$E$3:$E$717)*1,('بيان العهد والتسويات'!$C342=المنصرف!$C$3:$C$717)*1,المنصرف!$G$3:$G$717)</f>
        <v>0</v>
      </c>
      <c r="I342" s="122">
        <f>SUMPRODUCT(($H$3=المنصرف!$E$3:$E$717)*1,('بيان العهد والتسويات'!$C342=المنصرف!$C$3:$C$717)*1,المنصرف!$J$3:$J$717)</f>
        <v>0</v>
      </c>
      <c r="J342" s="124">
        <f>SUMPRODUCT(($J$3=المنصرف!$E$3:$E$717)*1,('بيان العهد والتسويات'!$C342=المنصرف!$C$3:$C$717)*1,المنصرف!$G$3:$G$717)</f>
        <v>0</v>
      </c>
      <c r="K342" s="123">
        <f>SUMPRODUCT(($J$3=المنصرف!$E$3:$E$717)*1,('بيان العهد والتسويات'!$C342=المنصرف!$C$3:$C$717)*1,المنصرف!$J$3:$J$717)</f>
        <v>0</v>
      </c>
      <c r="L342" s="121">
        <f>SUMPRODUCT(($L$3=المنصرف!$E$3:$E$717)*1,('بيان العهد والتسويات'!$C342=المنصرف!$C$3:$C$717)*1,المنصرف!$G$3:$G$717)</f>
        <v>0</v>
      </c>
      <c r="M342" s="122">
        <f>SUMPRODUCT(($L$3=المنصرف!$E$3:$E$717)*1,('بيان العهد والتسويات'!$C342=المنصرف!$C$3:$C$717)*1,المنصرف!$J$3:$J$717)</f>
        <v>0</v>
      </c>
      <c r="N342" s="124">
        <f>SUMPRODUCT(($N$3=المنصرف!$E$3:$E$717)*1,('بيان العهد والتسويات'!$C342=المنصرف!$C$3:$C$717)*1,المنصرف!$G$3:$G$717)</f>
        <v>0</v>
      </c>
      <c r="O342" s="123">
        <f>SUMPRODUCT(($N$3=المنصرف!$E$3:$E$717)*1,('بيان العهد والتسويات'!$C342=المنصرف!$C$3:$C$717)*1,المنصرف!$J$3:$J$717)</f>
        <v>0</v>
      </c>
      <c r="P342" s="121">
        <f>SUMPRODUCT(($P$3=المنصرف!$E$3:$E$717)*1,('بيان العهد والتسويات'!$C342=المنصرف!$C$3:$C$717)*1,المنصرف!$G$3:$G$717)</f>
        <v>0</v>
      </c>
      <c r="Q342" s="122">
        <f>SUMPRODUCT(($P$3=المنصرف!$E$3:$E$717)*1,('بيان العهد والتسويات'!$C342=المنصرف!$C$3:$C$717)*1,المنصرف!$J$3:$J$717)</f>
        <v>0</v>
      </c>
      <c r="R342" s="124">
        <f>SUMPRODUCT(($R$3=المنصرف!$E$3:$E$717)*1,('بيان العهد والتسويات'!$C342=المنصرف!$C$3:$C$717)*1,المنصرف!$G$3:$G$717)</f>
        <v>0</v>
      </c>
      <c r="S342" s="123">
        <f>SUMPRODUCT(($R$3=المنصرف!$E$3:$E$717)*1,('بيان العهد والتسويات'!$C342=المنصرف!$C$3:$C$717)*1,المنصرف!$J$3:$J$717)</f>
        <v>0</v>
      </c>
      <c r="T342" s="121">
        <f>SUMPRODUCT(($T$3=المنصرف!$E$3:$E$717)*1,('بيان العهد والتسويات'!$C342=المنصرف!$C$3:$C$717)*1,المنصرف!$G$3:$G$717)</f>
        <v>0</v>
      </c>
      <c r="U342" s="122">
        <f>SUMPRODUCT(($T$3=المنصرف!$E$3:$E$717)*1,('بيان العهد والتسويات'!$C342=المنصرف!$C$3:$C$717)*1,المنصرف!$J$3:$J$717)</f>
        <v>0</v>
      </c>
      <c r="V342" s="124">
        <f>SUMPRODUCT(($V$3=المنصرف!$E$3:$E$717)*1,('بيان العهد والتسويات'!$C342=المنصرف!$C$3:$C$717)*1,المنصرف!$G$3:$G$717)</f>
        <v>0</v>
      </c>
      <c r="W342" s="123">
        <f>SUMPRODUCT(($V$3=المنصرف!$E$3:$E$717)*1,('بيان العهد والتسويات'!$C342=المنصرف!$C$3:$C$717)*1,المنصرف!$J$3:$J$717)</f>
        <v>0</v>
      </c>
      <c r="X342" s="121">
        <f>SUMPRODUCT(($X$3=المنصرف!$E$3:$E$717)*1,('بيان العهد والتسويات'!$C342=المنصرف!$C$3:$C$717)*1,المنصرف!$G$3:$G$717)</f>
        <v>0</v>
      </c>
      <c r="Y342" s="122">
        <f>SUMPRODUCT(($X$3=المنصرف!$E$3:$E$717)*1,('بيان العهد والتسويات'!$C342=المنصرف!$C$3:$C$717)*1,المنصرف!$J$3:$J$717)</f>
        <v>0</v>
      </c>
      <c r="Z342" s="124">
        <f>SUMPRODUCT(($Z$3=المنصرف!$E$3:$E$717)*1,('بيان العهد والتسويات'!$C342=المنصرف!$C$3:$C$717)*1,المنصرف!$G$3:$G$717)</f>
        <v>0</v>
      </c>
      <c r="AA342" s="123">
        <f>SUMPRODUCT(($Z$3=المنصرف!$E$3:$E$717)*1,('بيان العهد والتسويات'!$C342=المنصرف!$C$3:$C$717)*1,المنصرف!$J$3:$J$717)</f>
        <v>0</v>
      </c>
      <c r="AB342" s="121">
        <f>SUMPRODUCT(($AB$3=المنصرف!$E$3:$E$717)*1,('بيان العهد والتسويات'!$C342=المنصرف!$C$3:$C$717)*1,المنصرف!$G$3:$G$717)</f>
        <v>0</v>
      </c>
      <c r="AC342" s="122">
        <f>SUMPRODUCT(($AB$3=المنصرف!$E$3:$E$717)*1,('بيان العهد والتسويات'!$C342=المنصرف!$C$3:$C$717)*1,المنصرف!$J$3:$J$717)</f>
        <v>0</v>
      </c>
      <c r="AD342" s="124">
        <f>SUMPRODUCT(($AD$3=المنصرف!$E$3:$E$717)*1,('بيان العهد والتسويات'!$C342=المنصرف!$C$3:$C$717)*1,المنصرف!$G$3:$G$717)</f>
        <v>0</v>
      </c>
      <c r="AE342" s="123">
        <f>SUMPRODUCT(($AD$3=المنصرف!$E$3:$E$717)*1,('بيان العهد والتسويات'!$C342=المنصرف!$C$3:$C$717)*1,المنصرف!$J$3:$J$717)</f>
        <v>0</v>
      </c>
      <c r="AF342" s="121">
        <f>SUMPRODUCT(($AF$3=المنصرف!$E$3:$E$717)*1,('بيان العهد والتسويات'!$C342=المنصرف!$C$3:$C$717)*1,المنصرف!$G$3:$G$717)</f>
        <v>0</v>
      </c>
      <c r="AG342" s="122">
        <f>SUMPRODUCT(($AF$3=المنصرف!$E$3:$E$717)*1,('بيان العهد والتسويات'!$C342=المنصرف!$C$3:$C$717)*1,المنصرف!$J$3:$J$717)</f>
        <v>0</v>
      </c>
      <c r="AH342" s="124">
        <f>SUMPRODUCT(($AH$3=المنصرف!$E$3:$E$717)*1,('بيان العهد والتسويات'!$C342=المنصرف!$C$3:$C$717)*1,المنصرف!$G$3:$G$717)</f>
        <v>0</v>
      </c>
      <c r="AI342" s="123">
        <f>SUMPRODUCT(($AH$3=المنصرف!$E$3:$E$717)*1,('بيان العهد والتسويات'!$C342=المنصرف!$C$3:$C$717)*1,المنصرف!$J$3:$J$717)</f>
        <v>0</v>
      </c>
      <c r="AJ342" s="145">
        <f>SUMPRODUCT((AJ$3=المنصرف!$E$3:$E$717)*1,('بيان العهد والتسويات'!$C342=المنصرف!$C$3:$C$717)*1,المنصرف!$G$3:$G$717)</f>
        <v>0</v>
      </c>
      <c r="AK342" s="145">
        <f>SUMPRODUCT((AJ$3=المنصرف!$E$3:$E$717)*1,('بيان العهد والتسويات'!$C342=المنصرف!$C$3:$C$717)*1,المنصرف!$J$3:$J$717)</f>
        <v>0</v>
      </c>
      <c r="AL342" s="161">
        <f>SUMPRODUCT((AL$3=المنصرف!$E$3:$E$717)*1,('بيان العهد والتسويات'!$C342=المنصرف!$C$3:$C$717)*1,المنصرف!$G$3:$G$717)</f>
        <v>0</v>
      </c>
      <c r="AM342" s="161">
        <f>SUMPRODUCT((AL$3=المنصرف!$E$3:$E$717)*1,('بيان العهد والتسويات'!$C342=المنصرف!$C$3:$C$717)*1,المنصرف!$J$3:$J$717)</f>
        <v>0</v>
      </c>
      <c r="AN342" s="160">
        <f>SUMPRODUCT((AN$3=المنصرف!$E$3:$E$717)*1,('بيان العهد والتسويات'!$C342=المنصرف!$C$3:$C$717)*1,المنصرف!$G$3:$G$717)</f>
        <v>0</v>
      </c>
      <c r="AO342" s="160">
        <f>SUMPRODUCT((AN$3=المنصرف!$E$3:$E$717)*1,('بيان العهد والتسويات'!$C342=المنصرف!$C$3:$C$717)*1,المنصرف!$J$3:$J$717)</f>
        <v>0</v>
      </c>
      <c r="AP342" s="160">
        <f>SUMPRODUCT((AP$3=المنصرف!$E$3:$E$717)*1,('بيان العهد والتسويات'!$C342=المنصرف!$C$3:$C$717)*1,المنصرف!$G$3:$G$717)</f>
        <v>0</v>
      </c>
      <c r="AQ342" s="160">
        <f>SUMPRODUCT((AP$3=المنصرف!$E$3:$E$717)*1,('بيان العهد والتسويات'!$C342=المنصرف!$C$3:$C$717)*1,المنصرف!$J$3:$J$717)</f>
        <v>0</v>
      </c>
      <c r="AR342" s="160">
        <f>SUMPRODUCT((AR$3=المنصرف!$E$3:$E$717)*1,('بيان العهد والتسويات'!$C342=المنصرف!$C$3:$C$717)*1,المنصرف!$G$3:$G$717)</f>
        <v>0</v>
      </c>
      <c r="AS342" s="160">
        <f>SUMPRODUCT((AR$3=المنصرف!$E$3:$E$717)*1,('بيان العهد والتسويات'!$C342=المنصرف!$C$3:$C$717)*1,المنصرف!$J$3:$J$717)</f>
        <v>0</v>
      </c>
      <c r="AT342" s="160">
        <f>SUMPRODUCT((AT$3=المنصرف!$E$3:$E$717)*1,('بيان العهد والتسويات'!$C342=المنصرف!$C$3:$C$717)*1,المنصرف!$G$3:$G$717)</f>
        <v>0</v>
      </c>
      <c r="AU342" s="160">
        <f>SUMPRODUCT((AT$3=المنصرف!$E$3:$E$717)*1,('بيان العهد والتسويات'!$C342=المنصرف!$C$3:$C$717)*1,المنصرف!$J$3:$J$717)</f>
        <v>0</v>
      </c>
      <c r="AV342" s="160">
        <f>SUMPRODUCT((AV$3=المنصرف!$E$3:$E$717)*1,('بيان العهد والتسويات'!$C342=المنصرف!$C$3:$C$717)*1,المنصرف!$G$3:$G$717)</f>
        <v>0</v>
      </c>
      <c r="AW342" s="160">
        <f>SUMPRODUCT((AV$3=المنصرف!$E$3:$E$717)*1,('بيان العهد والتسويات'!$C342=المنصرف!$C$3:$C$717)*1,المنصرف!$J$3:$J$717)</f>
        <v>0</v>
      </c>
      <c r="AX342" s="160">
        <f>SUMPRODUCT((AX$3=المنصرف!$E$3:$E$717)*1,('بيان العهد والتسويات'!$C342=المنصرف!$C$3:$C$717)*1,المنصرف!$G$3:$G$717)</f>
        <v>0</v>
      </c>
      <c r="AY342" s="160">
        <f>SUMPRODUCT((AX$3=المنصرف!$E$3:$E$717)*1,('بيان العهد والتسويات'!$C342=المنصرف!$C$3:$C$717)*1,المنصرف!$J$3:$J$717)</f>
        <v>0</v>
      </c>
      <c r="AZ342" s="160">
        <f>SUMPRODUCT((AZ$3=المنصرف!$E$3:$E$717)*1,('بيان العهد والتسويات'!$C342=المنصرف!$C$3:$C$717)*1,المنصرف!$G$3:$G$717)</f>
        <v>0</v>
      </c>
      <c r="BA342" s="160">
        <f>SUMPRODUCT((AZ$3=المنصرف!$E$3:$E$717)*1,('بيان العهد والتسويات'!$C342=المنصرف!$C$3:$C$717)*1,المنصرف!$J$3:$J$717)</f>
        <v>0</v>
      </c>
      <c r="BB342" s="160">
        <f>SUMPRODUCT((BB$3=المنصرف!$E$3:$E$717)*1,('بيان العهد والتسويات'!$C342=المنصرف!$C$3:$C$717)*1,المنصرف!$G$3:$G$717)</f>
        <v>0</v>
      </c>
      <c r="BC342" s="160">
        <f>SUMPRODUCT((BB$3=المنصرف!$E$3:$E$717)*1,('بيان العهد والتسويات'!$C342=المنصرف!$C$3:$C$717)*1,المنصرف!$J$3:$J$717)</f>
        <v>0</v>
      </c>
      <c r="BD342" s="160">
        <f>SUMPRODUCT((BD$3=المنصرف!$E$3:$E$717)*1,('بيان العهد والتسويات'!$C342=المنصرف!$C$3:$C$717)*1,المنصرف!$G$3:$G$717)</f>
        <v>0</v>
      </c>
      <c r="BE342" s="160">
        <f>SUMPRODUCT((BD$3=المنصرف!$E$3:$E$717)*1,('بيان العهد والتسويات'!$C342=المنصرف!$C$3:$C$717)*1,المنصرف!$J$3:$J$717)</f>
        <v>0</v>
      </c>
      <c r="BF342" s="160">
        <f>SUMPRODUCT((BF$3=المنصرف!$E$3:$E$717)*1,('بيان العهد والتسويات'!$C342=المنصرف!$C$3:$C$717)*1,المنصرف!$G$3:$G$717)</f>
        <v>0</v>
      </c>
      <c r="BG342" s="160">
        <f>SUMPRODUCT((BF$3=المنصرف!$E$3:$E$717)*1,('بيان العهد والتسويات'!$C342=المنصرف!$C$3:$C$717)*1,المنصرف!$J$3:$J$717)</f>
        <v>0</v>
      </c>
      <c r="BH342" s="160">
        <f>SUMPRODUCT((BH$3=المنصرف!$E$3:$E$717)*1,('بيان العهد والتسويات'!$C342=المنصرف!$C$3:$C$717)*1,المنصرف!$G$3:$G$717)</f>
        <v>0</v>
      </c>
      <c r="BI342" s="160">
        <f>SUMPRODUCT((BH$3=المنصرف!$E$3:$E$717)*1,('بيان العهد والتسويات'!$C342=المنصرف!$C$3:$C$717)*1,المنصرف!$J$3:$J$717)</f>
        <v>0</v>
      </c>
      <c r="BJ342" s="160">
        <f>SUMPRODUCT((BJ$3=المنصرف!$E$3:$E$717)*1,('بيان العهد والتسويات'!$C342=المنصرف!$C$3:$C$717)*1,المنصرف!$G$3:$G$717)</f>
        <v>0</v>
      </c>
      <c r="BK342" s="160">
        <f>SUMPRODUCT((BJ$3=المنصرف!$E$3:$E$717)*1,('بيان العهد والتسويات'!$C342=المنصرف!$C$3:$C$717)*1,المنصرف!$J$3:$J$717)</f>
        <v>0</v>
      </c>
      <c r="BL342" s="160">
        <f>SUMPRODUCT((BL$3=المنصرف!$E$3:$E$717)*1,('بيان العهد والتسويات'!$C342=المنصرف!$C$3:$C$717)*1,المنصرف!$G$3:$G$717)</f>
        <v>0</v>
      </c>
      <c r="BM342" s="160">
        <f>SUMPRODUCT((BL$3=المنصرف!$E$3:$E$717)*1,('بيان العهد والتسويات'!$C342=المنصرف!$C$3:$C$717)*1,المنصرف!$J$3:$J$717)</f>
        <v>0</v>
      </c>
      <c r="BN342" s="160">
        <f>SUMPRODUCT((BN$3=المنصرف!$E$3:$E$717)*1,('بيان العهد والتسويات'!$C342=المنصرف!$C$3:$C$717)*1,المنصرف!$G$3:$G$717)</f>
        <v>0</v>
      </c>
      <c r="BO342" s="160">
        <f>SUMPRODUCT((BN$3=المنصرف!$E$3:$E$717)*1,('بيان العهد والتسويات'!$C342=المنصرف!$C$3:$C$717)*1,المنصرف!$J$3:$J$717)</f>
        <v>0</v>
      </c>
      <c r="BP342" s="160">
        <f>SUMPRODUCT((BP$3=المنصرف!$E$3:$E$717)*1,('بيان العهد والتسويات'!$C342=المنصرف!$C$3:$C$717)*1,المنصرف!$G$3:$G$717)</f>
        <v>0</v>
      </c>
      <c r="BQ342" s="160">
        <f>SUMPRODUCT((BP$3=المنصرف!$E$3:$E$717)*1,('بيان العهد والتسويات'!$C342=المنصرف!$C$3:$C$717)*1,المنصرف!$J$3:$J$717)</f>
        <v>0</v>
      </c>
      <c r="BR342" s="160">
        <f>SUMPRODUCT((BR$3=المنصرف!$E$3:$E$717)*1,('بيان العهد والتسويات'!$C342=المنصرف!$C$3:$C$717)*1,المنصرف!$G$3:$G$717)</f>
        <v>0</v>
      </c>
      <c r="BS342" s="160">
        <f>SUMPRODUCT((BR$3=المنصرف!$E$3:$E$717)*1,('بيان العهد والتسويات'!$C342=المنصرف!$C$3:$C$717)*1,المنصرف!$J$3:$J$717)</f>
        <v>0</v>
      </c>
      <c r="BT342" s="160">
        <f>SUMPRODUCT((BT$3=المنصرف!$E$3:$E$717)*1,('بيان العهد والتسويات'!$C342=المنصرف!$C$3:$C$717)*1,المنصرف!$G$3:$G$717)</f>
        <v>0</v>
      </c>
      <c r="BU342" s="160">
        <f>SUMPRODUCT((BT$3=المنصرف!$E$3:$E$717)*1,('بيان العهد والتسويات'!$C342=المنصرف!$C$3:$C$717)*1,المنصرف!$J$3:$J$717)</f>
        <v>0</v>
      </c>
      <c r="BV342" s="160">
        <f>SUMPRODUCT((BV$3=المنصرف!$E$3:$E$717)*1,('بيان العهد والتسويات'!$C342=المنصرف!$C$3:$C$717)*1,المنصرف!$G$3:$G$717)</f>
        <v>0</v>
      </c>
      <c r="BW342" s="160">
        <f>SUMPRODUCT((BV$3=المنصرف!$E$3:$E$717)*1,('بيان العهد والتسويات'!$C342=المنصرف!$C$3:$C$717)*1,المنصرف!$J$3:$J$717)</f>
        <v>0</v>
      </c>
      <c r="BX342" s="160">
        <f>SUMPRODUCT((BX$3=المنصرف!$E$3:$E$717)*1,('بيان العهد والتسويات'!$C342=المنصرف!$C$3:$C$717)*1,المنصرف!$G$3:$G$717)</f>
        <v>0</v>
      </c>
      <c r="BY342" s="160">
        <f>SUMPRODUCT((BX$3=المنصرف!$E$3:$E$717)*1,('بيان العهد والتسويات'!$C342=المنصرف!$C$3:$C$717)*1,المنصرف!$J$3:$J$717)</f>
        <v>0</v>
      </c>
      <c r="BZ342" s="160">
        <f>SUMPRODUCT((BZ$3=المنصرف!$E$3:$E$717)*1,('بيان العهد والتسويات'!$C342=المنصرف!$C$3:$C$717)*1,المنصرف!$G$3:$G$717)</f>
        <v>0</v>
      </c>
      <c r="CA342" s="160">
        <f>SUMPRODUCT((BZ$3=المنصرف!$E$3:$E$717)*1,('بيان العهد والتسويات'!$C342=المنصرف!$C$3:$C$717)*1,المنصرف!$J$3:$J$717)</f>
        <v>0</v>
      </c>
      <c r="CB342" s="160">
        <f>SUMPRODUCT((CB$3=المنصرف!$E$3:$E$717)*1,('بيان العهد والتسويات'!$C342=المنصرف!$C$3:$C$717)*1,المنصرف!$G$3:$G$717)</f>
        <v>0</v>
      </c>
      <c r="CC342" s="160">
        <f>SUMPRODUCT((CB$3=المنصرف!$E$3:$E$717)*1,('بيان العهد والتسويات'!$C342=المنصرف!$C$3:$C$717)*1,المنصرف!$J$3:$J$717)</f>
        <v>0</v>
      </c>
      <c r="CD342" s="160">
        <f>SUMPRODUCT((CD$3=المنصرف!$E$3:$E$717)*1,('بيان العهد والتسويات'!$C342=المنصرف!$C$3:$C$717)*1,المنصرف!$G$3:$G$717)</f>
        <v>0</v>
      </c>
      <c r="CE342" s="160">
        <f>SUMPRODUCT((CD$3=المنصرف!$E$3:$E$717)*1,('بيان العهد والتسويات'!$C342=المنصرف!$C$3:$C$717)*1,المنصرف!$J$3:$J$717)</f>
        <v>0</v>
      </c>
      <c r="CF342" s="160">
        <f>SUMPRODUCT((CF$3=المنصرف!$E$3:$E$717)*1,('بيان العهد والتسويات'!$C342=المنصرف!$C$3:$C$717)*1,المنصرف!$G$3:$G$717)</f>
        <v>0</v>
      </c>
      <c r="CG342" s="160">
        <f>SUMPRODUCT((CF$3=المنصرف!$E$3:$E$717)*1,('بيان العهد والتسويات'!$C342=المنصرف!$C$3:$C$717)*1,المنصرف!$J$3:$J$717)</f>
        <v>0</v>
      </c>
      <c r="CH342" s="160">
        <f>SUMPRODUCT((CH$3=المنصرف!$E$3:$E$717)*1,('بيان العهد والتسويات'!$C342=المنصرف!$C$3:$C$717)*1,المنصرف!$G$3:$G$717)</f>
        <v>0</v>
      </c>
      <c r="CI342" s="160">
        <f>SUMPRODUCT((CH$3=المنصرف!$E$3:$E$717)*1,('بيان العهد والتسويات'!$C342=المنصرف!$C$3:$C$717)*1,المنصرف!$J$3:$J$717)</f>
        <v>0</v>
      </c>
      <c r="CJ342" s="160">
        <f>SUMPRODUCT((CJ$3=المنصرف!$E$3:$E$717)*1,('بيان العهد والتسويات'!$C342=المنصرف!$C$3:$C$717)*1,المنصرف!$G$3:$G$717)</f>
        <v>0</v>
      </c>
      <c r="CK342" s="160">
        <f>SUMPRODUCT((CJ$3=المنصرف!$E$3:$E$717)*1,('بيان العهد والتسويات'!$C342=المنصرف!$C$3:$C$717)*1,المنصرف!$J$3:$J$717)</f>
        <v>0</v>
      </c>
      <c r="CL342" s="160">
        <f>SUMPRODUCT((CL$3=المنصرف!$E$3:$E$717)*1,('بيان العهد والتسويات'!$C342=المنصرف!$C$3:$C$717)*1,المنصرف!$G$3:$G$717)</f>
        <v>0</v>
      </c>
      <c r="CM342" s="160">
        <f>SUMPRODUCT((CL$3=المنصرف!$E$3:$E$717)*1,('بيان العهد والتسويات'!$C342=المنصرف!$C$3:$C$717)*1,المنصرف!$J$3:$J$717)</f>
        <v>0</v>
      </c>
      <c r="CN342" s="160">
        <f>SUMPRODUCT((CN$3=المنصرف!$E$3:$E$717)*1,('بيان العهد والتسويات'!$C342=المنصرف!$C$3:$C$717)*1,المنصرف!$G$3:$G$717)</f>
        <v>0</v>
      </c>
      <c r="CO342" s="160">
        <f>SUMPRODUCT((CN$3=المنصرف!$E$3:$E$717)*1,('بيان العهد والتسويات'!$C342=المنصرف!$C$3:$C$717)*1,المنصرف!$J$3:$J$717)</f>
        <v>0</v>
      </c>
      <c r="CP342" s="160">
        <f>SUMPRODUCT((CP$3=المنصرف!$E$3:$E$717)*1,('بيان العهد والتسويات'!$C342=المنصرف!$C$3:$C$717)*1,المنصرف!$G$3:$G$717)</f>
        <v>0</v>
      </c>
      <c r="CQ342" s="160">
        <f>SUMPRODUCT((CP$3=المنصرف!$E$3:$E$717)*1,('بيان العهد والتسويات'!$C342=المنصرف!$C$3:$C$717)*1,المنصرف!$J$3:$J$717)</f>
        <v>0</v>
      </c>
      <c r="CR342" s="160">
        <f>SUMPRODUCT((CR$3=المنصرف!$E$3:$E$717)*1,('بيان العهد والتسويات'!$C342=المنصرف!$C$3:$C$717)*1,المنصرف!$G$3:$G$717)</f>
        <v>0</v>
      </c>
      <c r="CS342" s="160">
        <f>SUMPRODUCT((CR$3=المنصرف!$E$3:$E$717)*1,('بيان العهد والتسويات'!$C342=المنصرف!$C$3:$C$717)*1,المنصرف!$J$3:$J$717)</f>
        <v>0</v>
      </c>
      <c r="CT342" s="160">
        <f>SUMPRODUCT((CT$3=المنصرف!$E$3:$E$717)*1,('بيان العهد والتسويات'!$C342=المنصرف!$C$3:$C$717)*1,المنصرف!$G$3:$G$717)</f>
        <v>0</v>
      </c>
      <c r="CU342" s="160">
        <f>SUMPRODUCT((CT$3=المنصرف!$E$3:$E$717)*1,('بيان العهد والتسويات'!$C342=المنصرف!$C$3:$C$717)*1,المنصرف!$J$3:$J$717)</f>
        <v>0</v>
      </c>
      <c r="CV342" s="160">
        <f>SUMPRODUCT((CV$3=المنصرف!$E$3:$E$717)*1,('بيان العهد والتسويات'!$C342=المنصرف!$C$3:$C$717)*1,المنصرف!$G$3:$G$717)</f>
        <v>0</v>
      </c>
      <c r="CW342" s="160">
        <f>SUMPRODUCT((CV$3=المنصرف!$E$3:$E$717)*1,('بيان العهد والتسويات'!$C342=المنصرف!$C$3:$C$717)*1,المنصرف!$J$3:$J$717)</f>
        <v>0</v>
      </c>
      <c r="CX342" s="160">
        <f>SUMPRODUCT((CX$3=المنصرف!$E$3:$E$717)*1,('بيان العهد والتسويات'!$C342=المنصرف!$C$3:$C$717)*1,المنصرف!$G$3:$G$717)</f>
        <v>0</v>
      </c>
      <c r="CY342" s="160">
        <f>SUMPRODUCT((CX$3=المنصرف!$E$3:$E$717)*1,('بيان العهد والتسويات'!$C342=المنصرف!$C$3:$C$717)*1,المنصرف!$J$3:$J$717)</f>
        <v>0</v>
      </c>
      <c r="CZ342" s="160">
        <f>SUMPRODUCT((CZ$3=المنصرف!$E$3:$E$717)*1,('بيان العهد والتسويات'!$C342=المنصرف!$C$3:$C$717)*1,المنصرف!$G$3:$G$717)</f>
        <v>0</v>
      </c>
      <c r="DA342" s="160">
        <f>SUMPRODUCT((CZ$3=المنصرف!$E$3:$E$717)*1,('بيان العهد والتسويات'!$C342=المنصرف!$C$3:$C$717)*1,المنصرف!$J$3:$J$717)</f>
        <v>0</v>
      </c>
    </row>
    <row r="343" spans="3:105" ht="20.25" x14ac:dyDescent="0.15">
      <c r="C343" s="134">
        <v>46175</v>
      </c>
      <c r="D343" s="121">
        <f>SUMPRODUCT(($D$3=المنصرف!$E$3:$E$717)*1,('بيان العهد والتسويات'!$C343=المنصرف!$C$3:$C$717)*1,المنصرف!$G$3:$G$717)</f>
        <v>0</v>
      </c>
      <c r="E343" s="122">
        <f>SUMPRODUCT(($D$3=المنصرف!$E$3:$E$717)*1,('بيان العهد والتسويات'!$C343=المنصرف!$C$3:$C$717)*1,المنصرف!$J$3:$J$717)</f>
        <v>0</v>
      </c>
      <c r="F343" s="124">
        <f>SUMPRODUCT(($F$3=المنصرف!$E$3:$E$717)*1,('بيان العهد والتسويات'!$C343=المنصرف!$C$3:$C$717)*1,المنصرف!$G$3:$G$717)</f>
        <v>0</v>
      </c>
      <c r="G343" s="123">
        <f>SUMPRODUCT(($F$3=المنصرف!$E$3:$E$717)*1,('بيان العهد والتسويات'!$C343=المنصرف!$C$3:$C$717)*1,المنصرف!$J$3:$J$717)</f>
        <v>0</v>
      </c>
      <c r="H343" s="121">
        <f>SUMPRODUCT(($H$3=المنصرف!$E$3:$E$717)*1,('بيان العهد والتسويات'!$C343=المنصرف!$C$3:$C$717)*1,المنصرف!$G$3:$G$717)</f>
        <v>0</v>
      </c>
      <c r="I343" s="122">
        <f>SUMPRODUCT(($H$3=المنصرف!$E$3:$E$717)*1,('بيان العهد والتسويات'!$C343=المنصرف!$C$3:$C$717)*1,المنصرف!$J$3:$J$717)</f>
        <v>0</v>
      </c>
      <c r="J343" s="124">
        <f>SUMPRODUCT(($J$3=المنصرف!$E$3:$E$717)*1,('بيان العهد والتسويات'!$C343=المنصرف!$C$3:$C$717)*1,المنصرف!$G$3:$G$717)</f>
        <v>0</v>
      </c>
      <c r="K343" s="123">
        <f>SUMPRODUCT(($J$3=المنصرف!$E$3:$E$717)*1,('بيان العهد والتسويات'!$C343=المنصرف!$C$3:$C$717)*1,المنصرف!$J$3:$J$717)</f>
        <v>0</v>
      </c>
      <c r="L343" s="121">
        <f>SUMPRODUCT(($L$3=المنصرف!$E$3:$E$717)*1,('بيان العهد والتسويات'!$C343=المنصرف!$C$3:$C$717)*1,المنصرف!$G$3:$G$717)</f>
        <v>0</v>
      </c>
      <c r="M343" s="122">
        <f>SUMPRODUCT(($L$3=المنصرف!$E$3:$E$717)*1,('بيان العهد والتسويات'!$C343=المنصرف!$C$3:$C$717)*1,المنصرف!$J$3:$J$717)</f>
        <v>0</v>
      </c>
      <c r="N343" s="124">
        <f>SUMPRODUCT(($N$3=المنصرف!$E$3:$E$717)*1,('بيان العهد والتسويات'!$C343=المنصرف!$C$3:$C$717)*1,المنصرف!$G$3:$G$717)</f>
        <v>0</v>
      </c>
      <c r="O343" s="123">
        <f>SUMPRODUCT(($N$3=المنصرف!$E$3:$E$717)*1,('بيان العهد والتسويات'!$C343=المنصرف!$C$3:$C$717)*1,المنصرف!$J$3:$J$717)</f>
        <v>0</v>
      </c>
      <c r="P343" s="121">
        <f>SUMPRODUCT(($P$3=المنصرف!$E$3:$E$717)*1,('بيان العهد والتسويات'!$C343=المنصرف!$C$3:$C$717)*1,المنصرف!$G$3:$G$717)</f>
        <v>0</v>
      </c>
      <c r="Q343" s="122">
        <f>SUMPRODUCT(($P$3=المنصرف!$E$3:$E$717)*1,('بيان العهد والتسويات'!$C343=المنصرف!$C$3:$C$717)*1,المنصرف!$J$3:$J$717)</f>
        <v>0</v>
      </c>
      <c r="R343" s="124">
        <f>SUMPRODUCT(($R$3=المنصرف!$E$3:$E$717)*1,('بيان العهد والتسويات'!$C343=المنصرف!$C$3:$C$717)*1,المنصرف!$G$3:$G$717)</f>
        <v>0</v>
      </c>
      <c r="S343" s="123">
        <f>SUMPRODUCT(($R$3=المنصرف!$E$3:$E$717)*1,('بيان العهد والتسويات'!$C343=المنصرف!$C$3:$C$717)*1,المنصرف!$J$3:$J$717)</f>
        <v>0</v>
      </c>
      <c r="T343" s="121">
        <f>SUMPRODUCT(($T$3=المنصرف!$E$3:$E$717)*1,('بيان العهد والتسويات'!$C343=المنصرف!$C$3:$C$717)*1,المنصرف!$G$3:$G$717)</f>
        <v>0</v>
      </c>
      <c r="U343" s="122">
        <f>SUMPRODUCT(($T$3=المنصرف!$E$3:$E$717)*1,('بيان العهد والتسويات'!$C343=المنصرف!$C$3:$C$717)*1,المنصرف!$J$3:$J$717)</f>
        <v>0</v>
      </c>
      <c r="V343" s="124">
        <f>SUMPRODUCT(($V$3=المنصرف!$E$3:$E$717)*1,('بيان العهد والتسويات'!$C343=المنصرف!$C$3:$C$717)*1,المنصرف!$G$3:$G$717)</f>
        <v>0</v>
      </c>
      <c r="W343" s="123">
        <f>SUMPRODUCT(($V$3=المنصرف!$E$3:$E$717)*1,('بيان العهد والتسويات'!$C343=المنصرف!$C$3:$C$717)*1,المنصرف!$J$3:$J$717)</f>
        <v>0</v>
      </c>
      <c r="X343" s="121">
        <f>SUMPRODUCT(($X$3=المنصرف!$E$3:$E$717)*1,('بيان العهد والتسويات'!$C343=المنصرف!$C$3:$C$717)*1,المنصرف!$G$3:$G$717)</f>
        <v>0</v>
      </c>
      <c r="Y343" s="122">
        <f>SUMPRODUCT(($X$3=المنصرف!$E$3:$E$717)*1,('بيان العهد والتسويات'!$C343=المنصرف!$C$3:$C$717)*1,المنصرف!$J$3:$J$717)</f>
        <v>0</v>
      </c>
      <c r="Z343" s="124">
        <f>SUMPRODUCT(($Z$3=المنصرف!$E$3:$E$717)*1,('بيان العهد والتسويات'!$C343=المنصرف!$C$3:$C$717)*1,المنصرف!$G$3:$G$717)</f>
        <v>0</v>
      </c>
      <c r="AA343" s="123">
        <f>SUMPRODUCT(($Z$3=المنصرف!$E$3:$E$717)*1,('بيان العهد والتسويات'!$C343=المنصرف!$C$3:$C$717)*1,المنصرف!$J$3:$J$717)</f>
        <v>0</v>
      </c>
      <c r="AB343" s="121">
        <f>SUMPRODUCT(($AB$3=المنصرف!$E$3:$E$717)*1,('بيان العهد والتسويات'!$C343=المنصرف!$C$3:$C$717)*1,المنصرف!$G$3:$G$717)</f>
        <v>0</v>
      </c>
      <c r="AC343" s="122">
        <f>SUMPRODUCT(($AB$3=المنصرف!$E$3:$E$717)*1,('بيان العهد والتسويات'!$C343=المنصرف!$C$3:$C$717)*1,المنصرف!$J$3:$J$717)</f>
        <v>0</v>
      </c>
      <c r="AD343" s="124">
        <f>SUMPRODUCT(($AD$3=المنصرف!$E$3:$E$717)*1,('بيان العهد والتسويات'!$C343=المنصرف!$C$3:$C$717)*1,المنصرف!$G$3:$G$717)</f>
        <v>0</v>
      </c>
      <c r="AE343" s="123">
        <f>SUMPRODUCT(($AD$3=المنصرف!$E$3:$E$717)*1,('بيان العهد والتسويات'!$C343=المنصرف!$C$3:$C$717)*1,المنصرف!$J$3:$J$717)</f>
        <v>0</v>
      </c>
      <c r="AF343" s="121">
        <f>SUMPRODUCT(($AF$3=المنصرف!$E$3:$E$717)*1,('بيان العهد والتسويات'!$C343=المنصرف!$C$3:$C$717)*1,المنصرف!$G$3:$G$717)</f>
        <v>0</v>
      </c>
      <c r="AG343" s="122">
        <f>SUMPRODUCT(($AF$3=المنصرف!$E$3:$E$717)*1,('بيان العهد والتسويات'!$C343=المنصرف!$C$3:$C$717)*1,المنصرف!$J$3:$J$717)</f>
        <v>0</v>
      </c>
      <c r="AH343" s="124">
        <f>SUMPRODUCT(($AH$3=المنصرف!$E$3:$E$717)*1,('بيان العهد والتسويات'!$C343=المنصرف!$C$3:$C$717)*1,المنصرف!$G$3:$G$717)</f>
        <v>0</v>
      </c>
      <c r="AI343" s="123">
        <f>SUMPRODUCT(($AH$3=المنصرف!$E$3:$E$717)*1,('بيان العهد والتسويات'!$C343=المنصرف!$C$3:$C$717)*1,المنصرف!$J$3:$J$717)</f>
        <v>0</v>
      </c>
      <c r="AJ343" s="145">
        <f>SUMPRODUCT((AJ$3=المنصرف!$E$3:$E$717)*1,('بيان العهد والتسويات'!$C343=المنصرف!$C$3:$C$717)*1,المنصرف!$G$3:$G$717)</f>
        <v>0</v>
      </c>
      <c r="AK343" s="145">
        <f>SUMPRODUCT((AJ$3=المنصرف!$E$3:$E$717)*1,('بيان العهد والتسويات'!$C343=المنصرف!$C$3:$C$717)*1,المنصرف!$J$3:$J$717)</f>
        <v>0</v>
      </c>
      <c r="AL343" s="161">
        <f>SUMPRODUCT((AL$3=المنصرف!$E$3:$E$717)*1,('بيان العهد والتسويات'!$C343=المنصرف!$C$3:$C$717)*1,المنصرف!$G$3:$G$717)</f>
        <v>0</v>
      </c>
      <c r="AM343" s="161">
        <f>SUMPRODUCT((AL$3=المنصرف!$E$3:$E$717)*1,('بيان العهد والتسويات'!$C343=المنصرف!$C$3:$C$717)*1,المنصرف!$J$3:$J$717)</f>
        <v>0</v>
      </c>
      <c r="AN343" s="160">
        <f>SUMPRODUCT((AN$3=المنصرف!$E$3:$E$717)*1,('بيان العهد والتسويات'!$C343=المنصرف!$C$3:$C$717)*1,المنصرف!$G$3:$G$717)</f>
        <v>0</v>
      </c>
      <c r="AO343" s="160">
        <f>SUMPRODUCT((AN$3=المنصرف!$E$3:$E$717)*1,('بيان العهد والتسويات'!$C343=المنصرف!$C$3:$C$717)*1,المنصرف!$J$3:$J$717)</f>
        <v>0</v>
      </c>
      <c r="AP343" s="160">
        <f>SUMPRODUCT((AP$3=المنصرف!$E$3:$E$717)*1,('بيان العهد والتسويات'!$C343=المنصرف!$C$3:$C$717)*1,المنصرف!$G$3:$G$717)</f>
        <v>0</v>
      </c>
      <c r="AQ343" s="160">
        <f>SUMPRODUCT((AP$3=المنصرف!$E$3:$E$717)*1,('بيان العهد والتسويات'!$C343=المنصرف!$C$3:$C$717)*1,المنصرف!$J$3:$J$717)</f>
        <v>0</v>
      </c>
      <c r="AR343" s="160">
        <f>SUMPRODUCT((AR$3=المنصرف!$E$3:$E$717)*1,('بيان العهد والتسويات'!$C343=المنصرف!$C$3:$C$717)*1,المنصرف!$G$3:$G$717)</f>
        <v>0</v>
      </c>
      <c r="AS343" s="160">
        <f>SUMPRODUCT((AR$3=المنصرف!$E$3:$E$717)*1,('بيان العهد والتسويات'!$C343=المنصرف!$C$3:$C$717)*1,المنصرف!$J$3:$J$717)</f>
        <v>0</v>
      </c>
      <c r="AT343" s="160">
        <f>SUMPRODUCT((AT$3=المنصرف!$E$3:$E$717)*1,('بيان العهد والتسويات'!$C343=المنصرف!$C$3:$C$717)*1,المنصرف!$G$3:$G$717)</f>
        <v>0</v>
      </c>
      <c r="AU343" s="160">
        <f>SUMPRODUCT((AT$3=المنصرف!$E$3:$E$717)*1,('بيان العهد والتسويات'!$C343=المنصرف!$C$3:$C$717)*1,المنصرف!$J$3:$J$717)</f>
        <v>0</v>
      </c>
      <c r="AV343" s="160">
        <f>SUMPRODUCT((AV$3=المنصرف!$E$3:$E$717)*1,('بيان العهد والتسويات'!$C343=المنصرف!$C$3:$C$717)*1,المنصرف!$G$3:$G$717)</f>
        <v>0</v>
      </c>
      <c r="AW343" s="160">
        <f>SUMPRODUCT((AV$3=المنصرف!$E$3:$E$717)*1,('بيان العهد والتسويات'!$C343=المنصرف!$C$3:$C$717)*1,المنصرف!$J$3:$J$717)</f>
        <v>0</v>
      </c>
      <c r="AX343" s="160">
        <f>SUMPRODUCT((AX$3=المنصرف!$E$3:$E$717)*1,('بيان العهد والتسويات'!$C343=المنصرف!$C$3:$C$717)*1,المنصرف!$G$3:$G$717)</f>
        <v>0</v>
      </c>
      <c r="AY343" s="160">
        <f>SUMPRODUCT((AX$3=المنصرف!$E$3:$E$717)*1,('بيان العهد والتسويات'!$C343=المنصرف!$C$3:$C$717)*1,المنصرف!$J$3:$J$717)</f>
        <v>0</v>
      </c>
      <c r="AZ343" s="160">
        <f>SUMPRODUCT((AZ$3=المنصرف!$E$3:$E$717)*1,('بيان العهد والتسويات'!$C343=المنصرف!$C$3:$C$717)*1,المنصرف!$G$3:$G$717)</f>
        <v>0</v>
      </c>
      <c r="BA343" s="160">
        <f>SUMPRODUCT((AZ$3=المنصرف!$E$3:$E$717)*1,('بيان العهد والتسويات'!$C343=المنصرف!$C$3:$C$717)*1,المنصرف!$J$3:$J$717)</f>
        <v>0</v>
      </c>
      <c r="BB343" s="160">
        <f>SUMPRODUCT((BB$3=المنصرف!$E$3:$E$717)*1,('بيان العهد والتسويات'!$C343=المنصرف!$C$3:$C$717)*1,المنصرف!$G$3:$G$717)</f>
        <v>0</v>
      </c>
      <c r="BC343" s="160">
        <f>SUMPRODUCT((BB$3=المنصرف!$E$3:$E$717)*1,('بيان العهد والتسويات'!$C343=المنصرف!$C$3:$C$717)*1,المنصرف!$J$3:$J$717)</f>
        <v>0</v>
      </c>
      <c r="BD343" s="160">
        <f>SUMPRODUCT((BD$3=المنصرف!$E$3:$E$717)*1,('بيان العهد والتسويات'!$C343=المنصرف!$C$3:$C$717)*1,المنصرف!$G$3:$G$717)</f>
        <v>0</v>
      </c>
      <c r="BE343" s="160">
        <f>SUMPRODUCT((BD$3=المنصرف!$E$3:$E$717)*1,('بيان العهد والتسويات'!$C343=المنصرف!$C$3:$C$717)*1,المنصرف!$J$3:$J$717)</f>
        <v>0</v>
      </c>
      <c r="BF343" s="160">
        <f>SUMPRODUCT((BF$3=المنصرف!$E$3:$E$717)*1,('بيان العهد والتسويات'!$C343=المنصرف!$C$3:$C$717)*1,المنصرف!$G$3:$G$717)</f>
        <v>0</v>
      </c>
      <c r="BG343" s="160">
        <f>SUMPRODUCT((BF$3=المنصرف!$E$3:$E$717)*1,('بيان العهد والتسويات'!$C343=المنصرف!$C$3:$C$717)*1,المنصرف!$J$3:$J$717)</f>
        <v>0</v>
      </c>
      <c r="BH343" s="160">
        <f>SUMPRODUCT((BH$3=المنصرف!$E$3:$E$717)*1,('بيان العهد والتسويات'!$C343=المنصرف!$C$3:$C$717)*1,المنصرف!$G$3:$G$717)</f>
        <v>0</v>
      </c>
      <c r="BI343" s="160">
        <f>SUMPRODUCT((BH$3=المنصرف!$E$3:$E$717)*1,('بيان العهد والتسويات'!$C343=المنصرف!$C$3:$C$717)*1,المنصرف!$J$3:$J$717)</f>
        <v>0</v>
      </c>
      <c r="BJ343" s="160">
        <f>SUMPRODUCT((BJ$3=المنصرف!$E$3:$E$717)*1,('بيان العهد والتسويات'!$C343=المنصرف!$C$3:$C$717)*1,المنصرف!$G$3:$G$717)</f>
        <v>0</v>
      </c>
      <c r="BK343" s="160">
        <f>SUMPRODUCT((BJ$3=المنصرف!$E$3:$E$717)*1,('بيان العهد والتسويات'!$C343=المنصرف!$C$3:$C$717)*1,المنصرف!$J$3:$J$717)</f>
        <v>0</v>
      </c>
      <c r="BL343" s="160">
        <f>SUMPRODUCT((BL$3=المنصرف!$E$3:$E$717)*1,('بيان العهد والتسويات'!$C343=المنصرف!$C$3:$C$717)*1,المنصرف!$G$3:$G$717)</f>
        <v>0</v>
      </c>
      <c r="BM343" s="160">
        <f>SUMPRODUCT((BL$3=المنصرف!$E$3:$E$717)*1,('بيان العهد والتسويات'!$C343=المنصرف!$C$3:$C$717)*1,المنصرف!$J$3:$J$717)</f>
        <v>0</v>
      </c>
      <c r="BN343" s="160">
        <f>SUMPRODUCT((BN$3=المنصرف!$E$3:$E$717)*1,('بيان العهد والتسويات'!$C343=المنصرف!$C$3:$C$717)*1,المنصرف!$G$3:$G$717)</f>
        <v>0</v>
      </c>
      <c r="BO343" s="160">
        <f>SUMPRODUCT((BN$3=المنصرف!$E$3:$E$717)*1,('بيان العهد والتسويات'!$C343=المنصرف!$C$3:$C$717)*1,المنصرف!$J$3:$J$717)</f>
        <v>0</v>
      </c>
      <c r="BP343" s="160">
        <f>SUMPRODUCT((BP$3=المنصرف!$E$3:$E$717)*1,('بيان العهد والتسويات'!$C343=المنصرف!$C$3:$C$717)*1,المنصرف!$G$3:$G$717)</f>
        <v>0</v>
      </c>
      <c r="BQ343" s="160">
        <f>SUMPRODUCT((BP$3=المنصرف!$E$3:$E$717)*1,('بيان العهد والتسويات'!$C343=المنصرف!$C$3:$C$717)*1,المنصرف!$J$3:$J$717)</f>
        <v>0</v>
      </c>
      <c r="BR343" s="160">
        <f>SUMPRODUCT((BR$3=المنصرف!$E$3:$E$717)*1,('بيان العهد والتسويات'!$C343=المنصرف!$C$3:$C$717)*1,المنصرف!$G$3:$G$717)</f>
        <v>0</v>
      </c>
      <c r="BS343" s="160">
        <f>SUMPRODUCT((BR$3=المنصرف!$E$3:$E$717)*1,('بيان العهد والتسويات'!$C343=المنصرف!$C$3:$C$717)*1,المنصرف!$J$3:$J$717)</f>
        <v>0</v>
      </c>
      <c r="BT343" s="160">
        <f>SUMPRODUCT((BT$3=المنصرف!$E$3:$E$717)*1,('بيان العهد والتسويات'!$C343=المنصرف!$C$3:$C$717)*1,المنصرف!$G$3:$G$717)</f>
        <v>0</v>
      </c>
      <c r="BU343" s="160">
        <f>SUMPRODUCT((BT$3=المنصرف!$E$3:$E$717)*1,('بيان العهد والتسويات'!$C343=المنصرف!$C$3:$C$717)*1,المنصرف!$J$3:$J$717)</f>
        <v>0</v>
      </c>
      <c r="BV343" s="160">
        <f>SUMPRODUCT((BV$3=المنصرف!$E$3:$E$717)*1,('بيان العهد والتسويات'!$C343=المنصرف!$C$3:$C$717)*1,المنصرف!$G$3:$G$717)</f>
        <v>0</v>
      </c>
      <c r="BW343" s="160">
        <f>SUMPRODUCT((BV$3=المنصرف!$E$3:$E$717)*1,('بيان العهد والتسويات'!$C343=المنصرف!$C$3:$C$717)*1,المنصرف!$J$3:$J$717)</f>
        <v>0</v>
      </c>
      <c r="BX343" s="160">
        <f>SUMPRODUCT((BX$3=المنصرف!$E$3:$E$717)*1,('بيان العهد والتسويات'!$C343=المنصرف!$C$3:$C$717)*1,المنصرف!$G$3:$G$717)</f>
        <v>0</v>
      </c>
      <c r="BY343" s="160">
        <f>SUMPRODUCT((BX$3=المنصرف!$E$3:$E$717)*1,('بيان العهد والتسويات'!$C343=المنصرف!$C$3:$C$717)*1,المنصرف!$J$3:$J$717)</f>
        <v>0</v>
      </c>
      <c r="BZ343" s="160">
        <f>SUMPRODUCT((BZ$3=المنصرف!$E$3:$E$717)*1,('بيان العهد والتسويات'!$C343=المنصرف!$C$3:$C$717)*1,المنصرف!$G$3:$G$717)</f>
        <v>0</v>
      </c>
      <c r="CA343" s="160">
        <f>SUMPRODUCT((BZ$3=المنصرف!$E$3:$E$717)*1,('بيان العهد والتسويات'!$C343=المنصرف!$C$3:$C$717)*1,المنصرف!$J$3:$J$717)</f>
        <v>0</v>
      </c>
      <c r="CB343" s="160">
        <f>SUMPRODUCT((CB$3=المنصرف!$E$3:$E$717)*1,('بيان العهد والتسويات'!$C343=المنصرف!$C$3:$C$717)*1,المنصرف!$G$3:$G$717)</f>
        <v>0</v>
      </c>
      <c r="CC343" s="160">
        <f>SUMPRODUCT((CB$3=المنصرف!$E$3:$E$717)*1,('بيان العهد والتسويات'!$C343=المنصرف!$C$3:$C$717)*1,المنصرف!$J$3:$J$717)</f>
        <v>0</v>
      </c>
      <c r="CD343" s="160">
        <f>SUMPRODUCT((CD$3=المنصرف!$E$3:$E$717)*1,('بيان العهد والتسويات'!$C343=المنصرف!$C$3:$C$717)*1,المنصرف!$G$3:$G$717)</f>
        <v>0</v>
      </c>
      <c r="CE343" s="160">
        <f>SUMPRODUCT((CD$3=المنصرف!$E$3:$E$717)*1,('بيان العهد والتسويات'!$C343=المنصرف!$C$3:$C$717)*1,المنصرف!$J$3:$J$717)</f>
        <v>0</v>
      </c>
      <c r="CF343" s="160">
        <f>SUMPRODUCT((CF$3=المنصرف!$E$3:$E$717)*1,('بيان العهد والتسويات'!$C343=المنصرف!$C$3:$C$717)*1,المنصرف!$G$3:$G$717)</f>
        <v>0</v>
      </c>
      <c r="CG343" s="160">
        <f>SUMPRODUCT((CF$3=المنصرف!$E$3:$E$717)*1,('بيان العهد والتسويات'!$C343=المنصرف!$C$3:$C$717)*1,المنصرف!$J$3:$J$717)</f>
        <v>0</v>
      </c>
      <c r="CH343" s="160">
        <f>SUMPRODUCT((CH$3=المنصرف!$E$3:$E$717)*1,('بيان العهد والتسويات'!$C343=المنصرف!$C$3:$C$717)*1,المنصرف!$G$3:$G$717)</f>
        <v>0</v>
      </c>
      <c r="CI343" s="160">
        <f>SUMPRODUCT((CH$3=المنصرف!$E$3:$E$717)*1,('بيان العهد والتسويات'!$C343=المنصرف!$C$3:$C$717)*1,المنصرف!$J$3:$J$717)</f>
        <v>0</v>
      </c>
      <c r="CJ343" s="160">
        <f>SUMPRODUCT((CJ$3=المنصرف!$E$3:$E$717)*1,('بيان العهد والتسويات'!$C343=المنصرف!$C$3:$C$717)*1,المنصرف!$G$3:$G$717)</f>
        <v>0</v>
      </c>
      <c r="CK343" s="160">
        <f>SUMPRODUCT((CJ$3=المنصرف!$E$3:$E$717)*1,('بيان العهد والتسويات'!$C343=المنصرف!$C$3:$C$717)*1,المنصرف!$J$3:$J$717)</f>
        <v>0</v>
      </c>
      <c r="CL343" s="160">
        <f>SUMPRODUCT((CL$3=المنصرف!$E$3:$E$717)*1,('بيان العهد والتسويات'!$C343=المنصرف!$C$3:$C$717)*1,المنصرف!$G$3:$G$717)</f>
        <v>0</v>
      </c>
      <c r="CM343" s="160">
        <f>SUMPRODUCT((CL$3=المنصرف!$E$3:$E$717)*1,('بيان العهد والتسويات'!$C343=المنصرف!$C$3:$C$717)*1,المنصرف!$J$3:$J$717)</f>
        <v>0</v>
      </c>
      <c r="CN343" s="160">
        <f>SUMPRODUCT((CN$3=المنصرف!$E$3:$E$717)*1,('بيان العهد والتسويات'!$C343=المنصرف!$C$3:$C$717)*1,المنصرف!$G$3:$G$717)</f>
        <v>0</v>
      </c>
      <c r="CO343" s="160">
        <f>SUMPRODUCT((CN$3=المنصرف!$E$3:$E$717)*1,('بيان العهد والتسويات'!$C343=المنصرف!$C$3:$C$717)*1,المنصرف!$J$3:$J$717)</f>
        <v>0</v>
      </c>
      <c r="CP343" s="160">
        <f>SUMPRODUCT((CP$3=المنصرف!$E$3:$E$717)*1,('بيان العهد والتسويات'!$C343=المنصرف!$C$3:$C$717)*1,المنصرف!$G$3:$G$717)</f>
        <v>0</v>
      </c>
      <c r="CQ343" s="160">
        <f>SUMPRODUCT((CP$3=المنصرف!$E$3:$E$717)*1,('بيان العهد والتسويات'!$C343=المنصرف!$C$3:$C$717)*1,المنصرف!$J$3:$J$717)</f>
        <v>0</v>
      </c>
      <c r="CR343" s="160">
        <f>SUMPRODUCT((CR$3=المنصرف!$E$3:$E$717)*1,('بيان العهد والتسويات'!$C343=المنصرف!$C$3:$C$717)*1,المنصرف!$G$3:$G$717)</f>
        <v>0</v>
      </c>
      <c r="CS343" s="160">
        <f>SUMPRODUCT((CR$3=المنصرف!$E$3:$E$717)*1,('بيان العهد والتسويات'!$C343=المنصرف!$C$3:$C$717)*1,المنصرف!$J$3:$J$717)</f>
        <v>0</v>
      </c>
      <c r="CT343" s="160">
        <f>SUMPRODUCT((CT$3=المنصرف!$E$3:$E$717)*1,('بيان العهد والتسويات'!$C343=المنصرف!$C$3:$C$717)*1,المنصرف!$G$3:$G$717)</f>
        <v>0</v>
      </c>
      <c r="CU343" s="160">
        <f>SUMPRODUCT((CT$3=المنصرف!$E$3:$E$717)*1,('بيان العهد والتسويات'!$C343=المنصرف!$C$3:$C$717)*1,المنصرف!$J$3:$J$717)</f>
        <v>0</v>
      </c>
      <c r="CV343" s="160">
        <f>SUMPRODUCT((CV$3=المنصرف!$E$3:$E$717)*1,('بيان العهد والتسويات'!$C343=المنصرف!$C$3:$C$717)*1,المنصرف!$G$3:$G$717)</f>
        <v>0</v>
      </c>
      <c r="CW343" s="160">
        <f>SUMPRODUCT((CV$3=المنصرف!$E$3:$E$717)*1,('بيان العهد والتسويات'!$C343=المنصرف!$C$3:$C$717)*1,المنصرف!$J$3:$J$717)</f>
        <v>0</v>
      </c>
      <c r="CX343" s="160">
        <f>SUMPRODUCT((CX$3=المنصرف!$E$3:$E$717)*1,('بيان العهد والتسويات'!$C343=المنصرف!$C$3:$C$717)*1,المنصرف!$G$3:$G$717)</f>
        <v>0</v>
      </c>
      <c r="CY343" s="160">
        <f>SUMPRODUCT((CX$3=المنصرف!$E$3:$E$717)*1,('بيان العهد والتسويات'!$C343=المنصرف!$C$3:$C$717)*1,المنصرف!$J$3:$J$717)</f>
        <v>0</v>
      </c>
      <c r="CZ343" s="160">
        <f>SUMPRODUCT((CZ$3=المنصرف!$E$3:$E$717)*1,('بيان العهد والتسويات'!$C343=المنصرف!$C$3:$C$717)*1,المنصرف!$G$3:$G$717)</f>
        <v>0</v>
      </c>
      <c r="DA343" s="160">
        <f>SUMPRODUCT((CZ$3=المنصرف!$E$3:$E$717)*1,('بيان العهد والتسويات'!$C343=المنصرف!$C$3:$C$717)*1,المنصرف!$J$3:$J$717)</f>
        <v>0</v>
      </c>
    </row>
    <row r="344" spans="3:105" ht="20.25" x14ac:dyDescent="0.15">
      <c r="C344" s="134">
        <v>46176</v>
      </c>
      <c r="D344" s="121">
        <f>SUMPRODUCT(($D$3=المنصرف!$E$3:$E$717)*1,('بيان العهد والتسويات'!$C344=المنصرف!$C$3:$C$717)*1,المنصرف!$G$3:$G$717)</f>
        <v>0</v>
      </c>
      <c r="E344" s="122">
        <f>SUMPRODUCT(($D$3=المنصرف!$E$3:$E$717)*1,('بيان العهد والتسويات'!$C344=المنصرف!$C$3:$C$717)*1,المنصرف!$J$3:$J$717)</f>
        <v>0</v>
      </c>
      <c r="F344" s="124">
        <f>SUMPRODUCT(($F$3=المنصرف!$E$3:$E$717)*1,('بيان العهد والتسويات'!$C344=المنصرف!$C$3:$C$717)*1,المنصرف!$G$3:$G$717)</f>
        <v>0</v>
      </c>
      <c r="G344" s="123">
        <f>SUMPRODUCT(($F$3=المنصرف!$E$3:$E$717)*1,('بيان العهد والتسويات'!$C344=المنصرف!$C$3:$C$717)*1,المنصرف!$J$3:$J$717)</f>
        <v>0</v>
      </c>
      <c r="H344" s="121">
        <f>SUMPRODUCT(($H$3=المنصرف!$E$3:$E$717)*1,('بيان العهد والتسويات'!$C344=المنصرف!$C$3:$C$717)*1,المنصرف!$G$3:$G$717)</f>
        <v>0</v>
      </c>
      <c r="I344" s="122">
        <f>SUMPRODUCT(($H$3=المنصرف!$E$3:$E$717)*1,('بيان العهد والتسويات'!$C344=المنصرف!$C$3:$C$717)*1,المنصرف!$J$3:$J$717)</f>
        <v>0</v>
      </c>
      <c r="J344" s="124">
        <f>SUMPRODUCT(($J$3=المنصرف!$E$3:$E$717)*1,('بيان العهد والتسويات'!$C344=المنصرف!$C$3:$C$717)*1,المنصرف!$G$3:$G$717)</f>
        <v>0</v>
      </c>
      <c r="K344" s="123">
        <f>SUMPRODUCT(($J$3=المنصرف!$E$3:$E$717)*1,('بيان العهد والتسويات'!$C344=المنصرف!$C$3:$C$717)*1,المنصرف!$J$3:$J$717)</f>
        <v>0</v>
      </c>
      <c r="L344" s="121">
        <f>SUMPRODUCT(($L$3=المنصرف!$E$3:$E$717)*1,('بيان العهد والتسويات'!$C344=المنصرف!$C$3:$C$717)*1,المنصرف!$G$3:$G$717)</f>
        <v>0</v>
      </c>
      <c r="M344" s="122">
        <f>SUMPRODUCT(($L$3=المنصرف!$E$3:$E$717)*1,('بيان العهد والتسويات'!$C344=المنصرف!$C$3:$C$717)*1,المنصرف!$J$3:$J$717)</f>
        <v>0</v>
      </c>
      <c r="N344" s="124">
        <f>SUMPRODUCT(($N$3=المنصرف!$E$3:$E$717)*1,('بيان العهد والتسويات'!$C344=المنصرف!$C$3:$C$717)*1,المنصرف!$G$3:$G$717)</f>
        <v>0</v>
      </c>
      <c r="O344" s="123">
        <f>SUMPRODUCT(($N$3=المنصرف!$E$3:$E$717)*1,('بيان العهد والتسويات'!$C344=المنصرف!$C$3:$C$717)*1,المنصرف!$J$3:$J$717)</f>
        <v>0</v>
      </c>
      <c r="P344" s="121">
        <f>SUMPRODUCT(($P$3=المنصرف!$E$3:$E$717)*1,('بيان العهد والتسويات'!$C344=المنصرف!$C$3:$C$717)*1,المنصرف!$G$3:$G$717)</f>
        <v>0</v>
      </c>
      <c r="Q344" s="122">
        <f>SUMPRODUCT(($P$3=المنصرف!$E$3:$E$717)*1,('بيان العهد والتسويات'!$C344=المنصرف!$C$3:$C$717)*1,المنصرف!$J$3:$J$717)</f>
        <v>0</v>
      </c>
      <c r="R344" s="124">
        <f>SUMPRODUCT(($R$3=المنصرف!$E$3:$E$717)*1,('بيان العهد والتسويات'!$C344=المنصرف!$C$3:$C$717)*1,المنصرف!$G$3:$G$717)</f>
        <v>0</v>
      </c>
      <c r="S344" s="123">
        <f>SUMPRODUCT(($R$3=المنصرف!$E$3:$E$717)*1,('بيان العهد والتسويات'!$C344=المنصرف!$C$3:$C$717)*1,المنصرف!$J$3:$J$717)</f>
        <v>0</v>
      </c>
      <c r="T344" s="121">
        <f>SUMPRODUCT(($T$3=المنصرف!$E$3:$E$717)*1,('بيان العهد والتسويات'!$C344=المنصرف!$C$3:$C$717)*1,المنصرف!$G$3:$G$717)</f>
        <v>0</v>
      </c>
      <c r="U344" s="122">
        <f>SUMPRODUCT(($T$3=المنصرف!$E$3:$E$717)*1,('بيان العهد والتسويات'!$C344=المنصرف!$C$3:$C$717)*1,المنصرف!$J$3:$J$717)</f>
        <v>0</v>
      </c>
      <c r="V344" s="124">
        <f>SUMPRODUCT(($V$3=المنصرف!$E$3:$E$717)*1,('بيان العهد والتسويات'!$C344=المنصرف!$C$3:$C$717)*1,المنصرف!$G$3:$G$717)</f>
        <v>0</v>
      </c>
      <c r="W344" s="123">
        <f>SUMPRODUCT(($V$3=المنصرف!$E$3:$E$717)*1,('بيان العهد والتسويات'!$C344=المنصرف!$C$3:$C$717)*1,المنصرف!$J$3:$J$717)</f>
        <v>0</v>
      </c>
      <c r="X344" s="121">
        <f>SUMPRODUCT(($X$3=المنصرف!$E$3:$E$717)*1,('بيان العهد والتسويات'!$C344=المنصرف!$C$3:$C$717)*1,المنصرف!$G$3:$G$717)</f>
        <v>0</v>
      </c>
      <c r="Y344" s="122">
        <f>SUMPRODUCT(($X$3=المنصرف!$E$3:$E$717)*1,('بيان العهد والتسويات'!$C344=المنصرف!$C$3:$C$717)*1,المنصرف!$J$3:$J$717)</f>
        <v>0</v>
      </c>
      <c r="Z344" s="124">
        <f>SUMPRODUCT(($Z$3=المنصرف!$E$3:$E$717)*1,('بيان العهد والتسويات'!$C344=المنصرف!$C$3:$C$717)*1,المنصرف!$G$3:$G$717)</f>
        <v>0</v>
      </c>
      <c r="AA344" s="123">
        <f>SUMPRODUCT(($Z$3=المنصرف!$E$3:$E$717)*1,('بيان العهد والتسويات'!$C344=المنصرف!$C$3:$C$717)*1,المنصرف!$J$3:$J$717)</f>
        <v>0</v>
      </c>
      <c r="AB344" s="121">
        <f>SUMPRODUCT(($AB$3=المنصرف!$E$3:$E$717)*1,('بيان العهد والتسويات'!$C344=المنصرف!$C$3:$C$717)*1,المنصرف!$G$3:$G$717)</f>
        <v>0</v>
      </c>
      <c r="AC344" s="122">
        <f>SUMPRODUCT(($AB$3=المنصرف!$E$3:$E$717)*1,('بيان العهد والتسويات'!$C344=المنصرف!$C$3:$C$717)*1,المنصرف!$J$3:$J$717)</f>
        <v>0</v>
      </c>
      <c r="AD344" s="124">
        <f>SUMPRODUCT(($AD$3=المنصرف!$E$3:$E$717)*1,('بيان العهد والتسويات'!$C344=المنصرف!$C$3:$C$717)*1,المنصرف!$G$3:$G$717)</f>
        <v>0</v>
      </c>
      <c r="AE344" s="123">
        <f>SUMPRODUCT(($AD$3=المنصرف!$E$3:$E$717)*1,('بيان العهد والتسويات'!$C344=المنصرف!$C$3:$C$717)*1,المنصرف!$J$3:$J$717)</f>
        <v>0</v>
      </c>
      <c r="AF344" s="121">
        <f>SUMPRODUCT(($AF$3=المنصرف!$E$3:$E$717)*1,('بيان العهد والتسويات'!$C344=المنصرف!$C$3:$C$717)*1,المنصرف!$G$3:$G$717)</f>
        <v>0</v>
      </c>
      <c r="AG344" s="122">
        <f>SUMPRODUCT(($AF$3=المنصرف!$E$3:$E$717)*1,('بيان العهد والتسويات'!$C344=المنصرف!$C$3:$C$717)*1,المنصرف!$J$3:$J$717)</f>
        <v>0</v>
      </c>
      <c r="AH344" s="124">
        <f>SUMPRODUCT(($AH$3=المنصرف!$E$3:$E$717)*1,('بيان العهد والتسويات'!$C344=المنصرف!$C$3:$C$717)*1,المنصرف!$G$3:$G$717)</f>
        <v>0</v>
      </c>
      <c r="AI344" s="123">
        <f>SUMPRODUCT(($AH$3=المنصرف!$E$3:$E$717)*1,('بيان العهد والتسويات'!$C344=المنصرف!$C$3:$C$717)*1,المنصرف!$J$3:$J$717)</f>
        <v>0</v>
      </c>
      <c r="AJ344" s="145">
        <f>SUMPRODUCT((AJ$3=المنصرف!$E$3:$E$717)*1,('بيان العهد والتسويات'!$C344=المنصرف!$C$3:$C$717)*1,المنصرف!$G$3:$G$717)</f>
        <v>0</v>
      </c>
      <c r="AK344" s="145">
        <f>SUMPRODUCT((AJ$3=المنصرف!$E$3:$E$717)*1,('بيان العهد والتسويات'!$C344=المنصرف!$C$3:$C$717)*1,المنصرف!$J$3:$J$717)</f>
        <v>0</v>
      </c>
      <c r="AL344" s="161">
        <f>SUMPRODUCT((AL$3=المنصرف!$E$3:$E$717)*1,('بيان العهد والتسويات'!$C344=المنصرف!$C$3:$C$717)*1,المنصرف!$G$3:$G$717)</f>
        <v>0</v>
      </c>
      <c r="AM344" s="161">
        <f>SUMPRODUCT((AL$3=المنصرف!$E$3:$E$717)*1,('بيان العهد والتسويات'!$C344=المنصرف!$C$3:$C$717)*1,المنصرف!$J$3:$J$717)</f>
        <v>0</v>
      </c>
      <c r="AN344" s="160">
        <f>SUMPRODUCT((AN$3=المنصرف!$E$3:$E$717)*1,('بيان العهد والتسويات'!$C344=المنصرف!$C$3:$C$717)*1,المنصرف!$G$3:$G$717)</f>
        <v>0</v>
      </c>
      <c r="AO344" s="160">
        <f>SUMPRODUCT((AN$3=المنصرف!$E$3:$E$717)*1,('بيان العهد والتسويات'!$C344=المنصرف!$C$3:$C$717)*1,المنصرف!$J$3:$J$717)</f>
        <v>0</v>
      </c>
      <c r="AP344" s="160">
        <f>SUMPRODUCT((AP$3=المنصرف!$E$3:$E$717)*1,('بيان العهد والتسويات'!$C344=المنصرف!$C$3:$C$717)*1,المنصرف!$G$3:$G$717)</f>
        <v>0</v>
      </c>
      <c r="AQ344" s="160">
        <f>SUMPRODUCT((AP$3=المنصرف!$E$3:$E$717)*1,('بيان العهد والتسويات'!$C344=المنصرف!$C$3:$C$717)*1,المنصرف!$J$3:$J$717)</f>
        <v>0</v>
      </c>
      <c r="AR344" s="160">
        <f>SUMPRODUCT((AR$3=المنصرف!$E$3:$E$717)*1,('بيان العهد والتسويات'!$C344=المنصرف!$C$3:$C$717)*1,المنصرف!$G$3:$G$717)</f>
        <v>0</v>
      </c>
      <c r="AS344" s="160">
        <f>SUMPRODUCT((AR$3=المنصرف!$E$3:$E$717)*1,('بيان العهد والتسويات'!$C344=المنصرف!$C$3:$C$717)*1,المنصرف!$J$3:$J$717)</f>
        <v>0</v>
      </c>
      <c r="AT344" s="160">
        <f>SUMPRODUCT((AT$3=المنصرف!$E$3:$E$717)*1,('بيان العهد والتسويات'!$C344=المنصرف!$C$3:$C$717)*1,المنصرف!$G$3:$G$717)</f>
        <v>0</v>
      </c>
      <c r="AU344" s="160">
        <f>SUMPRODUCT((AT$3=المنصرف!$E$3:$E$717)*1,('بيان العهد والتسويات'!$C344=المنصرف!$C$3:$C$717)*1,المنصرف!$J$3:$J$717)</f>
        <v>0</v>
      </c>
      <c r="AV344" s="160">
        <f>SUMPRODUCT((AV$3=المنصرف!$E$3:$E$717)*1,('بيان العهد والتسويات'!$C344=المنصرف!$C$3:$C$717)*1,المنصرف!$G$3:$G$717)</f>
        <v>0</v>
      </c>
      <c r="AW344" s="160">
        <f>SUMPRODUCT((AV$3=المنصرف!$E$3:$E$717)*1,('بيان العهد والتسويات'!$C344=المنصرف!$C$3:$C$717)*1,المنصرف!$J$3:$J$717)</f>
        <v>0</v>
      </c>
      <c r="AX344" s="160">
        <f>SUMPRODUCT((AX$3=المنصرف!$E$3:$E$717)*1,('بيان العهد والتسويات'!$C344=المنصرف!$C$3:$C$717)*1,المنصرف!$G$3:$G$717)</f>
        <v>0</v>
      </c>
      <c r="AY344" s="160">
        <f>SUMPRODUCT((AX$3=المنصرف!$E$3:$E$717)*1,('بيان العهد والتسويات'!$C344=المنصرف!$C$3:$C$717)*1,المنصرف!$J$3:$J$717)</f>
        <v>0</v>
      </c>
      <c r="AZ344" s="160">
        <f>SUMPRODUCT((AZ$3=المنصرف!$E$3:$E$717)*1,('بيان العهد والتسويات'!$C344=المنصرف!$C$3:$C$717)*1,المنصرف!$G$3:$G$717)</f>
        <v>0</v>
      </c>
      <c r="BA344" s="160">
        <f>SUMPRODUCT((AZ$3=المنصرف!$E$3:$E$717)*1,('بيان العهد والتسويات'!$C344=المنصرف!$C$3:$C$717)*1,المنصرف!$J$3:$J$717)</f>
        <v>0</v>
      </c>
      <c r="BB344" s="160">
        <f>SUMPRODUCT((BB$3=المنصرف!$E$3:$E$717)*1,('بيان العهد والتسويات'!$C344=المنصرف!$C$3:$C$717)*1,المنصرف!$G$3:$G$717)</f>
        <v>0</v>
      </c>
      <c r="BC344" s="160">
        <f>SUMPRODUCT((BB$3=المنصرف!$E$3:$E$717)*1,('بيان العهد والتسويات'!$C344=المنصرف!$C$3:$C$717)*1,المنصرف!$J$3:$J$717)</f>
        <v>0</v>
      </c>
      <c r="BD344" s="160">
        <f>SUMPRODUCT((BD$3=المنصرف!$E$3:$E$717)*1,('بيان العهد والتسويات'!$C344=المنصرف!$C$3:$C$717)*1,المنصرف!$G$3:$G$717)</f>
        <v>0</v>
      </c>
      <c r="BE344" s="160">
        <f>SUMPRODUCT((BD$3=المنصرف!$E$3:$E$717)*1,('بيان العهد والتسويات'!$C344=المنصرف!$C$3:$C$717)*1,المنصرف!$J$3:$J$717)</f>
        <v>0</v>
      </c>
      <c r="BF344" s="160">
        <f>SUMPRODUCT((BF$3=المنصرف!$E$3:$E$717)*1,('بيان العهد والتسويات'!$C344=المنصرف!$C$3:$C$717)*1,المنصرف!$G$3:$G$717)</f>
        <v>0</v>
      </c>
      <c r="BG344" s="160">
        <f>SUMPRODUCT((BF$3=المنصرف!$E$3:$E$717)*1,('بيان العهد والتسويات'!$C344=المنصرف!$C$3:$C$717)*1,المنصرف!$J$3:$J$717)</f>
        <v>0</v>
      </c>
      <c r="BH344" s="160">
        <f>SUMPRODUCT((BH$3=المنصرف!$E$3:$E$717)*1,('بيان العهد والتسويات'!$C344=المنصرف!$C$3:$C$717)*1,المنصرف!$G$3:$G$717)</f>
        <v>0</v>
      </c>
      <c r="BI344" s="160">
        <f>SUMPRODUCT((BH$3=المنصرف!$E$3:$E$717)*1,('بيان العهد والتسويات'!$C344=المنصرف!$C$3:$C$717)*1,المنصرف!$J$3:$J$717)</f>
        <v>0</v>
      </c>
      <c r="BJ344" s="160">
        <f>SUMPRODUCT((BJ$3=المنصرف!$E$3:$E$717)*1,('بيان العهد والتسويات'!$C344=المنصرف!$C$3:$C$717)*1,المنصرف!$G$3:$G$717)</f>
        <v>0</v>
      </c>
      <c r="BK344" s="160">
        <f>SUMPRODUCT((BJ$3=المنصرف!$E$3:$E$717)*1,('بيان العهد والتسويات'!$C344=المنصرف!$C$3:$C$717)*1,المنصرف!$J$3:$J$717)</f>
        <v>0</v>
      </c>
      <c r="BL344" s="160">
        <f>SUMPRODUCT((BL$3=المنصرف!$E$3:$E$717)*1,('بيان العهد والتسويات'!$C344=المنصرف!$C$3:$C$717)*1,المنصرف!$G$3:$G$717)</f>
        <v>0</v>
      </c>
      <c r="BM344" s="160">
        <f>SUMPRODUCT((BL$3=المنصرف!$E$3:$E$717)*1,('بيان العهد والتسويات'!$C344=المنصرف!$C$3:$C$717)*1,المنصرف!$J$3:$J$717)</f>
        <v>0</v>
      </c>
      <c r="BN344" s="160">
        <f>SUMPRODUCT((BN$3=المنصرف!$E$3:$E$717)*1,('بيان العهد والتسويات'!$C344=المنصرف!$C$3:$C$717)*1,المنصرف!$G$3:$G$717)</f>
        <v>0</v>
      </c>
      <c r="BO344" s="160">
        <f>SUMPRODUCT((BN$3=المنصرف!$E$3:$E$717)*1,('بيان العهد والتسويات'!$C344=المنصرف!$C$3:$C$717)*1,المنصرف!$J$3:$J$717)</f>
        <v>0</v>
      </c>
      <c r="BP344" s="160">
        <f>SUMPRODUCT((BP$3=المنصرف!$E$3:$E$717)*1,('بيان العهد والتسويات'!$C344=المنصرف!$C$3:$C$717)*1,المنصرف!$G$3:$G$717)</f>
        <v>0</v>
      </c>
      <c r="BQ344" s="160">
        <f>SUMPRODUCT((BP$3=المنصرف!$E$3:$E$717)*1,('بيان العهد والتسويات'!$C344=المنصرف!$C$3:$C$717)*1,المنصرف!$J$3:$J$717)</f>
        <v>0</v>
      </c>
      <c r="BR344" s="160">
        <f>SUMPRODUCT((BR$3=المنصرف!$E$3:$E$717)*1,('بيان العهد والتسويات'!$C344=المنصرف!$C$3:$C$717)*1,المنصرف!$G$3:$G$717)</f>
        <v>0</v>
      </c>
      <c r="BS344" s="160">
        <f>SUMPRODUCT((BR$3=المنصرف!$E$3:$E$717)*1,('بيان العهد والتسويات'!$C344=المنصرف!$C$3:$C$717)*1,المنصرف!$J$3:$J$717)</f>
        <v>0</v>
      </c>
      <c r="BT344" s="160">
        <f>SUMPRODUCT((BT$3=المنصرف!$E$3:$E$717)*1,('بيان العهد والتسويات'!$C344=المنصرف!$C$3:$C$717)*1,المنصرف!$G$3:$G$717)</f>
        <v>0</v>
      </c>
      <c r="BU344" s="160">
        <f>SUMPRODUCT((BT$3=المنصرف!$E$3:$E$717)*1,('بيان العهد والتسويات'!$C344=المنصرف!$C$3:$C$717)*1,المنصرف!$J$3:$J$717)</f>
        <v>0</v>
      </c>
      <c r="BV344" s="160">
        <f>SUMPRODUCT((BV$3=المنصرف!$E$3:$E$717)*1,('بيان العهد والتسويات'!$C344=المنصرف!$C$3:$C$717)*1,المنصرف!$G$3:$G$717)</f>
        <v>0</v>
      </c>
      <c r="BW344" s="160">
        <f>SUMPRODUCT((BV$3=المنصرف!$E$3:$E$717)*1,('بيان العهد والتسويات'!$C344=المنصرف!$C$3:$C$717)*1,المنصرف!$J$3:$J$717)</f>
        <v>0</v>
      </c>
      <c r="BX344" s="160">
        <f>SUMPRODUCT((BX$3=المنصرف!$E$3:$E$717)*1,('بيان العهد والتسويات'!$C344=المنصرف!$C$3:$C$717)*1,المنصرف!$G$3:$G$717)</f>
        <v>0</v>
      </c>
      <c r="BY344" s="160">
        <f>SUMPRODUCT((BX$3=المنصرف!$E$3:$E$717)*1,('بيان العهد والتسويات'!$C344=المنصرف!$C$3:$C$717)*1,المنصرف!$J$3:$J$717)</f>
        <v>0</v>
      </c>
      <c r="BZ344" s="160">
        <f>SUMPRODUCT((BZ$3=المنصرف!$E$3:$E$717)*1,('بيان العهد والتسويات'!$C344=المنصرف!$C$3:$C$717)*1,المنصرف!$G$3:$G$717)</f>
        <v>0</v>
      </c>
      <c r="CA344" s="160">
        <f>SUMPRODUCT((BZ$3=المنصرف!$E$3:$E$717)*1,('بيان العهد والتسويات'!$C344=المنصرف!$C$3:$C$717)*1,المنصرف!$J$3:$J$717)</f>
        <v>0</v>
      </c>
      <c r="CB344" s="160">
        <f>SUMPRODUCT((CB$3=المنصرف!$E$3:$E$717)*1,('بيان العهد والتسويات'!$C344=المنصرف!$C$3:$C$717)*1,المنصرف!$G$3:$G$717)</f>
        <v>0</v>
      </c>
      <c r="CC344" s="160">
        <f>SUMPRODUCT((CB$3=المنصرف!$E$3:$E$717)*1,('بيان العهد والتسويات'!$C344=المنصرف!$C$3:$C$717)*1,المنصرف!$J$3:$J$717)</f>
        <v>0</v>
      </c>
      <c r="CD344" s="160">
        <f>SUMPRODUCT((CD$3=المنصرف!$E$3:$E$717)*1,('بيان العهد والتسويات'!$C344=المنصرف!$C$3:$C$717)*1,المنصرف!$G$3:$G$717)</f>
        <v>0</v>
      </c>
      <c r="CE344" s="160">
        <f>SUMPRODUCT((CD$3=المنصرف!$E$3:$E$717)*1,('بيان العهد والتسويات'!$C344=المنصرف!$C$3:$C$717)*1,المنصرف!$J$3:$J$717)</f>
        <v>0</v>
      </c>
      <c r="CF344" s="160">
        <f>SUMPRODUCT((CF$3=المنصرف!$E$3:$E$717)*1,('بيان العهد والتسويات'!$C344=المنصرف!$C$3:$C$717)*1,المنصرف!$G$3:$G$717)</f>
        <v>0</v>
      </c>
      <c r="CG344" s="160">
        <f>SUMPRODUCT((CF$3=المنصرف!$E$3:$E$717)*1,('بيان العهد والتسويات'!$C344=المنصرف!$C$3:$C$717)*1,المنصرف!$J$3:$J$717)</f>
        <v>0</v>
      </c>
      <c r="CH344" s="160">
        <f>SUMPRODUCT((CH$3=المنصرف!$E$3:$E$717)*1,('بيان العهد والتسويات'!$C344=المنصرف!$C$3:$C$717)*1,المنصرف!$G$3:$G$717)</f>
        <v>0</v>
      </c>
      <c r="CI344" s="160">
        <f>SUMPRODUCT((CH$3=المنصرف!$E$3:$E$717)*1,('بيان العهد والتسويات'!$C344=المنصرف!$C$3:$C$717)*1,المنصرف!$J$3:$J$717)</f>
        <v>0</v>
      </c>
      <c r="CJ344" s="160">
        <f>SUMPRODUCT((CJ$3=المنصرف!$E$3:$E$717)*1,('بيان العهد والتسويات'!$C344=المنصرف!$C$3:$C$717)*1,المنصرف!$G$3:$G$717)</f>
        <v>0</v>
      </c>
      <c r="CK344" s="160">
        <f>SUMPRODUCT((CJ$3=المنصرف!$E$3:$E$717)*1,('بيان العهد والتسويات'!$C344=المنصرف!$C$3:$C$717)*1,المنصرف!$J$3:$J$717)</f>
        <v>0</v>
      </c>
      <c r="CL344" s="160">
        <f>SUMPRODUCT((CL$3=المنصرف!$E$3:$E$717)*1,('بيان العهد والتسويات'!$C344=المنصرف!$C$3:$C$717)*1,المنصرف!$G$3:$G$717)</f>
        <v>0</v>
      </c>
      <c r="CM344" s="160">
        <f>SUMPRODUCT((CL$3=المنصرف!$E$3:$E$717)*1,('بيان العهد والتسويات'!$C344=المنصرف!$C$3:$C$717)*1,المنصرف!$J$3:$J$717)</f>
        <v>0</v>
      </c>
      <c r="CN344" s="160">
        <f>SUMPRODUCT((CN$3=المنصرف!$E$3:$E$717)*1,('بيان العهد والتسويات'!$C344=المنصرف!$C$3:$C$717)*1,المنصرف!$G$3:$G$717)</f>
        <v>0</v>
      </c>
      <c r="CO344" s="160">
        <f>SUMPRODUCT((CN$3=المنصرف!$E$3:$E$717)*1,('بيان العهد والتسويات'!$C344=المنصرف!$C$3:$C$717)*1,المنصرف!$J$3:$J$717)</f>
        <v>0</v>
      </c>
      <c r="CP344" s="160">
        <f>SUMPRODUCT((CP$3=المنصرف!$E$3:$E$717)*1,('بيان العهد والتسويات'!$C344=المنصرف!$C$3:$C$717)*1,المنصرف!$G$3:$G$717)</f>
        <v>0</v>
      </c>
      <c r="CQ344" s="160">
        <f>SUMPRODUCT((CP$3=المنصرف!$E$3:$E$717)*1,('بيان العهد والتسويات'!$C344=المنصرف!$C$3:$C$717)*1,المنصرف!$J$3:$J$717)</f>
        <v>0</v>
      </c>
      <c r="CR344" s="160">
        <f>SUMPRODUCT((CR$3=المنصرف!$E$3:$E$717)*1,('بيان العهد والتسويات'!$C344=المنصرف!$C$3:$C$717)*1,المنصرف!$G$3:$G$717)</f>
        <v>0</v>
      </c>
      <c r="CS344" s="160">
        <f>SUMPRODUCT((CR$3=المنصرف!$E$3:$E$717)*1,('بيان العهد والتسويات'!$C344=المنصرف!$C$3:$C$717)*1,المنصرف!$J$3:$J$717)</f>
        <v>0</v>
      </c>
      <c r="CT344" s="160">
        <f>SUMPRODUCT((CT$3=المنصرف!$E$3:$E$717)*1,('بيان العهد والتسويات'!$C344=المنصرف!$C$3:$C$717)*1,المنصرف!$G$3:$G$717)</f>
        <v>0</v>
      </c>
      <c r="CU344" s="160">
        <f>SUMPRODUCT((CT$3=المنصرف!$E$3:$E$717)*1,('بيان العهد والتسويات'!$C344=المنصرف!$C$3:$C$717)*1,المنصرف!$J$3:$J$717)</f>
        <v>0</v>
      </c>
      <c r="CV344" s="160">
        <f>SUMPRODUCT((CV$3=المنصرف!$E$3:$E$717)*1,('بيان العهد والتسويات'!$C344=المنصرف!$C$3:$C$717)*1,المنصرف!$G$3:$G$717)</f>
        <v>0</v>
      </c>
      <c r="CW344" s="160">
        <f>SUMPRODUCT((CV$3=المنصرف!$E$3:$E$717)*1,('بيان العهد والتسويات'!$C344=المنصرف!$C$3:$C$717)*1,المنصرف!$J$3:$J$717)</f>
        <v>0</v>
      </c>
      <c r="CX344" s="160">
        <f>SUMPRODUCT((CX$3=المنصرف!$E$3:$E$717)*1,('بيان العهد والتسويات'!$C344=المنصرف!$C$3:$C$717)*1,المنصرف!$G$3:$G$717)</f>
        <v>0</v>
      </c>
      <c r="CY344" s="160">
        <f>SUMPRODUCT((CX$3=المنصرف!$E$3:$E$717)*1,('بيان العهد والتسويات'!$C344=المنصرف!$C$3:$C$717)*1,المنصرف!$J$3:$J$717)</f>
        <v>0</v>
      </c>
      <c r="CZ344" s="160">
        <f>SUMPRODUCT((CZ$3=المنصرف!$E$3:$E$717)*1,('بيان العهد والتسويات'!$C344=المنصرف!$C$3:$C$717)*1,المنصرف!$G$3:$G$717)</f>
        <v>0</v>
      </c>
      <c r="DA344" s="160">
        <f>SUMPRODUCT((CZ$3=المنصرف!$E$3:$E$717)*1,('بيان العهد والتسويات'!$C344=المنصرف!$C$3:$C$717)*1,المنصرف!$J$3:$J$717)</f>
        <v>0</v>
      </c>
    </row>
    <row r="345" spans="3:105" ht="20.25" x14ac:dyDescent="0.15">
      <c r="C345" s="134">
        <v>46177</v>
      </c>
      <c r="D345" s="121">
        <f>SUMPRODUCT(($D$3=المنصرف!$E$3:$E$717)*1,('بيان العهد والتسويات'!$C345=المنصرف!$C$3:$C$717)*1,المنصرف!$G$3:$G$717)</f>
        <v>0</v>
      </c>
      <c r="E345" s="122">
        <f>SUMPRODUCT(($D$3=المنصرف!$E$3:$E$717)*1,('بيان العهد والتسويات'!$C345=المنصرف!$C$3:$C$717)*1,المنصرف!$J$3:$J$717)</f>
        <v>0</v>
      </c>
      <c r="F345" s="124">
        <f>SUMPRODUCT(($F$3=المنصرف!$E$3:$E$717)*1,('بيان العهد والتسويات'!$C345=المنصرف!$C$3:$C$717)*1,المنصرف!$G$3:$G$717)</f>
        <v>0</v>
      </c>
      <c r="G345" s="123">
        <f>SUMPRODUCT(($F$3=المنصرف!$E$3:$E$717)*1,('بيان العهد والتسويات'!$C345=المنصرف!$C$3:$C$717)*1,المنصرف!$J$3:$J$717)</f>
        <v>0</v>
      </c>
      <c r="H345" s="121">
        <f>SUMPRODUCT(($H$3=المنصرف!$E$3:$E$717)*1,('بيان العهد والتسويات'!$C345=المنصرف!$C$3:$C$717)*1,المنصرف!$G$3:$G$717)</f>
        <v>0</v>
      </c>
      <c r="I345" s="122">
        <f>SUMPRODUCT(($H$3=المنصرف!$E$3:$E$717)*1,('بيان العهد والتسويات'!$C345=المنصرف!$C$3:$C$717)*1,المنصرف!$J$3:$J$717)</f>
        <v>0</v>
      </c>
      <c r="J345" s="124">
        <f>SUMPRODUCT(($J$3=المنصرف!$E$3:$E$717)*1,('بيان العهد والتسويات'!$C345=المنصرف!$C$3:$C$717)*1,المنصرف!$G$3:$G$717)</f>
        <v>0</v>
      </c>
      <c r="K345" s="123">
        <f>SUMPRODUCT(($J$3=المنصرف!$E$3:$E$717)*1,('بيان العهد والتسويات'!$C345=المنصرف!$C$3:$C$717)*1,المنصرف!$J$3:$J$717)</f>
        <v>0</v>
      </c>
      <c r="L345" s="121">
        <f>SUMPRODUCT(($L$3=المنصرف!$E$3:$E$717)*1,('بيان العهد والتسويات'!$C345=المنصرف!$C$3:$C$717)*1,المنصرف!$G$3:$G$717)</f>
        <v>0</v>
      </c>
      <c r="M345" s="122">
        <f>SUMPRODUCT(($L$3=المنصرف!$E$3:$E$717)*1,('بيان العهد والتسويات'!$C345=المنصرف!$C$3:$C$717)*1,المنصرف!$J$3:$J$717)</f>
        <v>0</v>
      </c>
      <c r="N345" s="124">
        <f>SUMPRODUCT(($N$3=المنصرف!$E$3:$E$717)*1,('بيان العهد والتسويات'!$C345=المنصرف!$C$3:$C$717)*1,المنصرف!$G$3:$G$717)</f>
        <v>0</v>
      </c>
      <c r="O345" s="123">
        <f>SUMPRODUCT(($N$3=المنصرف!$E$3:$E$717)*1,('بيان العهد والتسويات'!$C345=المنصرف!$C$3:$C$717)*1,المنصرف!$J$3:$J$717)</f>
        <v>0</v>
      </c>
      <c r="P345" s="121">
        <f>SUMPRODUCT(($P$3=المنصرف!$E$3:$E$717)*1,('بيان العهد والتسويات'!$C345=المنصرف!$C$3:$C$717)*1,المنصرف!$G$3:$G$717)</f>
        <v>0</v>
      </c>
      <c r="Q345" s="122">
        <f>SUMPRODUCT(($P$3=المنصرف!$E$3:$E$717)*1,('بيان العهد والتسويات'!$C345=المنصرف!$C$3:$C$717)*1,المنصرف!$J$3:$J$717)</f>
        <v>0</v>
      </c>
      <c r="R345" s="124">
        <f>SUMPRODUCT(($R$3=المنصرف!$E$3:$E$717)*1,('بيان العهد والتسويات'!$C345=المنصرف!$C$3:$C$717)*1,المنصرف!$G$3:$G$717)</f>
        <v>0</v>
      </c>
      <c r="S345" s="123">
        <f>SUMPRODUCT(($R$3=المنصرف!$E$3:$E$717)*1,('بيان العهد والتسويات'!$C345=المنصرف!$C$3:$C$717)*1,المنصرف!$J$3:$J$717)</f>
        <v>0</v>
      </c>
      <c r="T345" s="121">
        <f>SUMPRODUCT(($T$3=المنصرف!$E$3:$E$717)*1,('بيان العهد والتسويات'!$C345=المنصرف!$C$3:$C$717)*1,المنصرف!$G$3:$G$717)</f>
        <v>0</v>
      </c>
      <c r="U345" s="122">
        <f>SUMPRODUCT(($T$3=المنصرف!$E$3:$E$717)*1,('بيان العهد والتسويات'!$C345=المنصرف!$C$3:$C$717)*1,المنصرف!$J$3:$J$717)</f>
        <v>0</v>
      </c>
      <c r="V345" s="124">
        <f>SUMPRODUCT(($V$3=المنصرف!$E$3:$E$717)*1,('بيان العهد والتسويات'!$C345=المنصرف!$C$3:$C$717)*1,المنصرف!$G$3:$G$717)</f>
        <v>0</v>
      </c>
      <c r="W345" s="123">
        <f>SUMPRODUCT(($V$3=المنصرف!$E$3:$E$717)*1,('بيان العهد والتسويات'!$C345=المنصرف!$C$3:$C$717)*1,المنصرف!$J$3:$J$717)</f>
        <v>0</v>
      </c>
      <c r="X345" s="121">
        <f>SUMPRODUCT(($X$3=المنصرف!$E$3:$E$717)*1,('بيان العهد والتسويات'!$C345=المنصرف!$C$3:$C$717)*1,المنصرف!$G$3:$G$717)</f>
        <v>0</v>
      </c>
      <c r="Y345" s="122">
        <f>SUMPRODUCT(($X$3=المنصرف!$E$3:$E$717)*1,('بيان العهد والتسويات'!$C345=المنصرف!$C$3:$C$717)*1,المنصرف!$J$3:$J$717)</f>
        <v>0</v>
      </c>
      <c r="Z345" s="124">
        <f>SUMPRODUCT(($Z$3=المنصرف!$E$3:$E$717)*1,('بيان العهد والتسويات'!$C345=المنصرف!$C$3:$C$717)*1,المنصرف!$G$3:$G$717)</f>
        <v>0</v>
      </c>
      <c r="AA345" s="123">
        <f>SUMPRODUCT(($Z$3=المنصرف!$E$3:$E$717)*1,('بيان العهد والتسويات'!$C345=المنصرف!$C$3:$C$717)*1,المنصرف!$J$3:$J$717)</f>
        <v>0</v>
      </c>
      <c r="AB345" s="121">
        <f>SUMPRODUCT(($AB$3=المنصرف!$E$3:$E$717)*1,('بيان العهد والتسويات'!$C345=المنصرف!$C$3:$C$717)*1,المنصرف!$G$3:$G$717)</f>
        <v>0</v>
      </c>
      <c r="AC345" s="122">
        <f>SUMPRODUCT(($AB$3=المنصرف!$E$3:$E$717)*1,('بيان العهد والتسويات'!$C345=المنصرف!$C$3:$C$717)*1,المنصرف!$J$3:$J$717)</f>
        <v>0</v>
      </c>
      <c r="AD345" s="124">
        <f>SUMPRODUCT(($AD$3=المنصرف!$E$3:$E$717)*1,('بيان العهد والتسويات'!$C345=المنصرف!$C$3:$C$717)*1,المنصرف!$G$3:$G$717)</f>
        <v>0</v>
      </c>
      <c r="AE345" s="123">
        <f>SUMPRODUCT(($AD$3=المنصرف!$E$3:$E$717)*1,('بيان العهد والتسويات'!$C345=المنصرف!$C$3:$C$717)*1,المنصرف!$J$3:$J$717)</f>
        <v>0</v>
      </c>
      <c r="AF345" s="121">
        <f>SUMPRODUCT(($AF$3=المنصرف!$E$3:$E$717)*1,('بيان العهد والتسويات'!$C345=المنصرف!$C$3:$C$717)*1,المنصرف!$G$3:$G$717)</f>
        <v>0</v>
      </c>
      <c r="AG345" s="122">
        <f>SUMPRODUCT(($AF$3=المنصرف!$E$3:$E$717)*1,('بيان العهد والتسويات'!$C345=المنصرف!$C$3:$C$717)*1,المنصرف!$J$3:$J$717)</f>
        <v>0</v>
      </c>
      <c r="AH345" s="124">
        <f>SUMPRODUCT(($AH$3=المنصرف!$E$3:$E$717)*1,('بيان العهد والتسويات'!$C345=المنصرف!$C$3:$C$717)*1,المنصرف!$G$3:$G$717)</f>
        <v>0</v>
      </c>
      <c r="AI345" s="123">
        <f>SUMPRODUCT(($AH$3=المنصرف!$E$3:$E$717)*1,('بيان العهد والتسويات'!$C345=المنصرف!$C$3:$C$717)*1,المنصرف!$J$3:$J$717)</f>
        <v>0</v>
      </c>
      <c r="AJ345" s="145">
        <f>SUMPRODUCT((AJ$3=المنصرف!$E$3:$E$717)*1,('بيان العهد والتسويات'!$C345=المنصرف!$C$3:$C$717)*1,المنصرف!$G$3:$G$717)</f>
        <v>0</v>
      </c>
      <c r="AK345" s="145">
        <f>SUMPRODUCT((AJ$3=المنصرف!$E$3:$E$717)*1,('بيان العهد والتسويات'!$C345=المنصرف!$C$3:$C$717)*1,المنصرف!$J$3:$J$717)</f>
        <v>0</v>
      </c>
      <c r="AL345" s="161">
        <f>SUMPRODUCT((AL$3=المنصرف!$E$3:$E$717)*1,('بيان العهد والتسويات'!$C345=المنصرف!$C$3:$C$717)*1,المنصرف!$G$3:$G$717)</f>
        <v>0</v>
      </c>
      <c r="AM345" s="161">
        <f>SUMPRODUCT((AL$3=المنصرف!$E$3:$E$717)*1,('بيان العهد والتسويات'!$C345=المنصرف!$C$3:$C$717)*1,المنصرف!$J$3:$J$717)</f>
        <v>0</v>
      </c>
      <c r="AN345" s="160">
        <f>SUMPRODUCT((AN$3=المنصرف!$E$3:$E$717)*1,('بيان العهد والتسويات'!$C345=المنصرف!$C$3:$C$717)*1,المنصرف!$G$3:$G$717)</f>
        <v>0</v>
      </c>
      <c r="AO345" s="160">
        <f>SUMPRODUCT((AN$3=المنصرف!$E$3:$E$717)*1,('بيان العهد والتسويات'!$C345=المنصرف!$C$3:$C$717)*1,المنصرف!$J$3:$J$717)</f>
        <v>0</v>
      </c>
      <c r="AP345" s="160">
        <f>SUMPRODUCT((AP$3=المنصرف!$E$3:$E$717)*1,('بيان العهد والتسويات'!$C345=المنصرف!$C$3:$C$717)*1,المنصرف!$G$3:$G$717)</f>
        <v>0</v>
      </c>
      <c r="AQ345" s="160">
        <f>SUMPRODUCT((AP$3=المنصرف!$E$3:$E$717)*1,('بيان العهد والتسويات'!$C345=المنصرف!$C$3:$C$717)*1,المنصرف!$J$3:$J$717)</f>
        <v>0</v>
      </c>
      <c r="AR345" s="160">
        <f>SUMPRODUCT((AR$3=المنصرف!$E$3:$E$717)*1,('بيان العهد والتسويات'!$C345=المنصرف!$C$3:$C$717)*1,المنصرف!$G$3:$G$717)</f>
        <v>0</v>
      </c>
      <c r="AS345" s="160">
        <f>SUMPRODUCT((AR$3=المنصرف!$E$3:$E$717)*1,('بيان العهد والتسويات'!$C345=المنصرف!$C$3:$C$717)*1,المنصرف!$J$3:$J$717)</f>
        <v>0</v>
      </c>
      <c r="AT345" s="160">
        <f>SUMPRODUCT((AT$3=المنصرف!$E$3:$E$717)*1,('بيان العهد والتسويات'!$C345=المنصرف!$C$3:$C$717)*1,المنصرف!$G$3:$G$717)</f>
        <v>0</v>
      </c>
      <c r="AU345" s="160">
        <f>SUMPRODUCT((AT$3=المنصرف!$E$3:$E$717)*1,('بيان العهد والتسويات'!$C345=المنصرف!$C$3:$C$717)*1,المنصرف!$J$3:$J$717)</f>
        <v>0</v>
      </c>
      <c r="AV345" s="160">
        <f>SUMPRODUCT((AV$3=المنصرف!$E$3:$E$717)*1,('بيان العهد والتسويات'!$C345=المنصرف!$C$3:$C$717)*1,المنصرف!$G$3:$G$717)</f>
        <v>0</v>
      </c>
      <c r="AW345" s="160">
        <f>SUMPRODUCT((AV$3=المنصرف!$E$3:$E$717)*1,('بيان العهد والتسويات'!$C345=المنصرف!$C$3:$C$717)*1,المنصرف!$J$3:$J$717)</f>
        <v>0</v>
      </c>
      <c r="AX345" s="160">
        <f>SUMPRODUCT((AX$3=المنصرف!$E$3:$E$717)*1,('بيان العهد والتسويات'!$C345=المنصرف!$C$3:$C$717)*1,المنصرف!$G$3:$G$717)</f>
        <v>0</v>
      </c>
      <c r="AY345" s="160">
        <f>SUMPRODUCT((AX$3=المنصرف!$E$3:$E$717)*1,('بيان العهد والتسويات'!$C345=المنصرف!$C$3:$C$717)*1,المنصرف!$J$3:$J$717)</f>
        <v>0</v>
      </c>
      <c r="AZ345" s="160">
        <f>SUMPRODUCT((AZ$3=المنصرف!$E$3:$E$717)*1,('بيان العهد والتسويات'!$C345=المنصرف!$C$3:$C$717)*1,المنصرف!$G$3:$G$717)</f>
        <v>0</v>
      </c>
      <c r="BA345" s="160">
        <f>SUMPRODUCT((AZ$3=المنصرف!$E$3:$E$717)*1,('بيان العهد والتسويات'!$C345=المنصرف!$C$3:$C$717)*1,المنصرف!$J$3:$J$717)</f>
        <v>0</v>
      </c>
      <c r="BB345" s="160">
        <f>SUMPRODUCT((BB$3=المنصرف!$E$3:$E$717)*1,('بيان العهد والتسويات'!$C345=المنصرف!$C$3:$C$717)*1,المنصرف!$G$3:$G$717)</f>
        <v>0</v>
      </c>
      <c r="BC345" s="160">
        <f>SUMPRODUCT((BB$3=المنصرف!$E$3:$E$717)*1,('بيان العهد والتسويات'!$C345=المنصرف!$C$3:$C$717)*1,المنصرف!$J$3:$J$717)</f>
        <v>0</v>
      </c>
      <c r="BD345" s="160">
        <f>SUMPRODUCT((BD$3=المنصرف!$E$3:$E$717)*1,('بيان العهد والتسويات'!$C345=المنصرف!$C$3:$C$717)*1,المنصرف!$G$3:$G$717)</f>
        <v>0</v>
      </c>
      <c r="BE345" s="160">
        <f>SUMPRODUCT((BD$3=المنصرف!$E$3:$E$717)*1,('بيان العهد والتسويات'!$C345=المنصرف!$C$3:$C$717)*1,المنصرف!$J$3:$J$717)</f>
        <v>0</v>
      </c>
      <c r="BF345" s="160">
        <f>SUMPRODUCT((BF$3=المنصرف!$E$3:$E$717)*1,('بيان العهد والتسويات'!$C345=المنصرف!$C$3:$C$717)*1,المنصرف!$G$3:$G$717)</f>
        <v>0</v>
      </c>
      <c r="BG345" s="160">
        <f>SUMPRODUCT((BF$3=المنصرف!$E$3:$E$717)*1,('بيان العهد والتسويات'!$C345=المنصرف!$C$3:$C$717)*1,المنصرف!$J$3:$J$717)</f>
        <v>0</v>
      </c>
      <c r="BH345" s="160">
        <f>SUMPRODUCT((BH$3=المنصرف!$E$3:$E$717)*1,('بيان العهد والتسويات'!$C345=المنصرف!$C$3:$C$717)*1,المنصرف!$G$3:$G$717)</f>
        <v>0</v>
      </c>
      <c r="BI345" s="160">
        <f>SUMPRODUCT((BH$3=المنصرف!$E$3:$E$717)*1,('بيان العهد والتسويات'!$C345=المنصرف!$C$3:$C$717)*1,المنصرف!$J$3:$J$717)</f>
        <v>0</v>
      </c>
      <c r="BJ345" s="160">
        <f>SUMPRODUCT((BJ$3=المنصرف!$E$3:$E$717)*1,('بيان العهد والتسويات'!$C345=المنصرف!$C$3:$C$717)*1,المنصرف!$G$3:$G$717)</f>
        <v>0</v>
      </c>
      <c r="BK345" s="160">
        <f>SUMPRODUCT((BJ$3=المنصرف!$E$3:$E$717)*1,('بيان العهد والتسويات'!$C345=المنصرف!$C$3:$C$717)*1,المنصرف!$J$3:$J$717)</f>
        <v>0</v>
      </c>
      <c r="BL345" s="160">
        <f>SUMPRODUCT((BL$3=المنصرف!$E$3:$E$717)*1,('بيان العهد والتسويات'!$C345=المنصرف!$C$3:$C$717)*1,المنصرف!$G$3:$G$717)</f>
        <v>0</v>
      </c>
      <c r="BM345" s="160">
        <f>SUMPRODUCT((BL$3=المنصرف!$E$3:$E$717)*1,('بيان العهد والتسويات'!$C345=المنصرف!$C$3:$C$717)*1,المنصرف!$J$3:$J$717)</f>
        <v>0</v>
      </c>
      <c r="BN345" s="160">
        <f>SUMPRODUCT((BN$3=المنصرف!$E$3:$E$717)*1,('بيان العهد والتسويات'!$C345=المنصرف!$C$3:$C$717)*1,المنصرف!$G$3:$G$717)</f>
        <v>0</v>
      </c>
      <c r="BO345" s="160">
        <f>SUMPRODUCT((BN$3=المنصرف!$E$3:$E$717)*1,('بيان العهد والتسويات'!$C345=المنصرف!$C$3:$C$717)*1,المنصرف!$J$3:$J$717)</f>
        <v>0</v>
      </c>
      <c r="BP345" s="160">
        <f>SUMPRODUCT((BP$3=المنصرف!$E$3:$E$717)*1,('بيان العهد والتسويات'!$C345=المنصرف!$C$3:$C$717)*1,المنصرف!$G$3:$G$717)</f>
        <v>0</v>
      </c>
      <c r="BQ345" s="160">
        <f>SUMPRODUCT((BP$3=المنصرف!$E$3:$E$717)*1,('بيان العهد والتسويات'!$C345=المنصرف!$C$3:$C$717)*1,المنصرف!$J$3:$J$717)</f>
        <v>0</v>
      </c>
      <c r="BR345" s="160">
        <f>SUMPRODUCT((BR$3=المنصرف!$E$3:$E$717)*1,('بيان العهد والتسويات'!$C345=المنصرف!$C$3:$C$717)*1,المنصرف!$G$3:$G$717)</f>
        <v>0</v>
      </c>
      <c r="BS345" s="160">
        <f>SUMPRODUCT((BR$3=المنصرف!$E$3:$E$717)*1,('بيان العهد والتسويات'!$C345=المنصرف!$C$3:$C$717)*1,المنصرف!$J$3:$J$717)</f>
        <v>0</v>
      </c>
      <c r="BT345" s="160">
        <f>SUMPRODUCT((BT$3=المنصرف!$E$3:$E$717)*1,('بيان العهد والتسويات'!$C345=المنصرف!$C$3:$C$717)*1,المنصرف!$G$3:$G$717)</f>
        <v>0</v>
      </c>
      <c r="BU345" s="160">
        <f>SUMPRODUCT((BT$3=المنصرف!$E$3:$E$717)*1,('بيان العهد والتسويات'!$C345=المنصرف!$C$3:$C$717)*1,المنصرف!$J$3:$J$717)</f>
        <v>0</v>
      </c>
      <c r="BV345" s="160">
        <f>SUMPRODUCT((BV$3=المنصرف!$E$3:$E$717)*1,('بيان العهد والتسويات'!$C345=المنصرف!$C$3:$C$717)*1,المنصرف!$G$3:$G$717)</f>
        <v>0</v>
      </c>
      <c r="BW345" s="160">
        <f>SUMPRODUCT((BV$3=المنصرف!$E$3:$E$717)*1,('بيان العهد والتسويات'!$C345=المنصرف!$C$3:$C$717)*1,المنصرف!$J$3:$J$717)</f>
        <v>0</v>
      </c>
      <c r="BX345" s="160">
        <f>SUMPRODUCT((BX$3=المنصرف!$E$3:$E$717)*1,('بيان العهد والتسويات'!$C345=المنصرف!$C$3:$C$717)*1,المنصرف!$G$3:$G$717)</f>
        <v>0</v>
      </c>
      <c r="BY345" s="160">
        <f>SUMPRODUCT((BX$3=المنصرف!$E$3:$E$717)*1,('بيان العهد والتسويات'!$C345=المنصرف!$C$3:$C$717)*1,المنصرف!$J$3:$J$717)</f>
        <v>0</v>
      </c>
      <c r="BZ345" s="160">
        <f>SUMPRODUCT((BZ$3=المنصرف!$E$3:$E$717)*1,('بيان العهد والتسويات'!$C345=المنصرف!$C$3:$C$717)*1,المنصرف!$G$3:$G$717)</f>
        <v>0</v>
      </c>
      <c r="CA345" s="160">
        <f>SUMPRODUCT((BZ$3=المنصرف!$E$3:$E$717)*1,('بيان العهد والتسويات'!$C345=المنصرف!$C$3:$C$717)*1,المنصرف!$J$3:$J$717)</f>
        <v>0</v>
      </c>
      <c r="CB345" s="160">
        <f>SUMPRODUCT((CB$3=المنصرف!$E$3:$E$717)*1,('بيان العهد والتسويات'!$C345=المنصرف!$C$3:$C$717)*1,المنصرف!$G$3:$G$717)</f>
        <v>0</v>
      </c>
      <c r="CC345" s="160">
        <f>SUMPRODUCT((CB$3=المنصرف!$E$3:$E$717)*1,('بيان العهد والتسويات'!$C345=المنصرف!$C$3:$C$717)*1,المنصرف!$J$3:$J$717)</f>
        <v>0</v>
      </c>
      <c r="CD345" s="160">
        <f>SUMPRODUCT((CD$3=المنصرف!$E$3:$E$717)*1,('بيان العهد والتسويات'!$C345=المنصرف!$C$3:$C$717)*1,المنصرف!$G$3:$G$717)</f>
        <v>0</v>
      </c>
      <c r="CE345" s="160">
        <f>SUMPRODUCT((CD$3=المنصرف!$E$3:$E$717)*1,('بيان العهد والتسويات'!$C345=المنصرف!$C$3:$C$717)*1,المنصرف!$J$3:$J$717)</f>
        <v>0</v>
      </c>
      <c r="CF345" s="160">
        <f>SUMPRODUCT((CF$3=المنصرف!$E$3:$E$717)*1,('بيان العهد والتسويات'!$C345=المنصرف!$C$3:$C$717)*1,المنصرف!$G$3:$G$717)</f>
        <v>0</v>
      </c>
      <c r="CG345" s="160">
        <f>SUMPRODUCT((CF$3=المنصرف!$E$3:$E$717)*1,('بيان العهد والتسويات'!$C345=المنصرف!$C$3:$C$717)*1,المنصرف!$J$3:$J$717)</f>
        <v>0</v>
      </c>
      <c r="CH345" s="160">
        <f>SUMPRODUCT((CH$3=المنصرف!$E$3:$E$717)*1,('بيان العهد والتسويات'!$C345=المنصرف!$C$3:$C$717)*1,المنصرف!$G$3:$G$717)</f>
        <v>0</v>
      </c>
      <c r="CI345" s="160">
        <f>SUMPRODUCT((CH$3=المنصرف!$E$3:$E$717)*1,('بيان العهد والتسويات'!$C345=المنصرف!$C$3:$C$717)*1,المنصرف!$J$3:$J$717)</f>
        <v>0</v>
      </c>
      <c r="CJ345" s="160">
        <f>SUMPRODUCT((CJ$3=المنصرف!$E$3:$E$717)*1,('بيان العهد والتسويات'!$C345=المنصرف!$C$3:$C$717)*1,المنصرف!$G$3:$G$717)</f>
        <v>0</v>
      </c>
      <c r="CK345" s="160">
        <f>SUMPRODUCT((CJ$3=المنصرف!$E$3:$E$717)*1,('بيان العهد والتسويات'!$C345=المنصرف!$C$3:$C$717)*1,المنصرف!$J$3:$J$717)</f>
        <v>0</v>
      </c>
      <c r="CL345" s="160">
        <f>SUMPRODUCT((CL$3=المنصرف!$E$3:$E$717)*1,('بيان العهد والتسويات'!$C345=المنصرف!$C$3:$C$717)*1,المنصرف!$G$3:$G$717)</f>
        <v>0</v>
      </c>
      <c r="CM345" s="160">
        <f>SUMPRODUCT((CL$3=المنصرف!$E$3:$E$717)*1,('بيان العهد والتسويات'!$C345=المنصرف!$C$3:$C$717)*1,المنصرف!$J$3:$J$717)</f>
        <v>0</v>
      </c>
      <c r="CN345" s="160">
        <f>SUMPRODUCT((CN$3=المنصرف!$E$3:$E$717)*1,('بيان العهد والتسويات'!$C345=المنصرف!$C$3:$C$717)*1,المنصرف!$G$3:$G$717)</f>
        <v>0</v>
      </c>
      <c r="CO345" s="160">
        <f>SUMPRODUCT((CN$3=المنصرف!$E$3:$E$717)*1,('بيان العهد والتسويات'!$C345=المنصرف!$C$3:$C$717)*1,المنصرف!$J$3:$J$717)</f>
        <v>0</v>
      </c>
      <c r="CP345" s="160">
        <f>SUMPRODUCT((CP$3=المنصرف!$E$3:$E$717)*1,('بيان العهد والتسويات'!$C345=المنصرف!$C$3:$C$717)*1,المنصرف!$G$3:$G$717)</f>
        <v>0</v>
      </c>
      <c r="CQ345" s="160">
        <f>SUMPRODUCT((CP$3=المنصرف!$E$3:$E$717)*1,('بيان العهد والتسويات'!$C345=المنصرف!$C$3:$C$717)*1,المنصرف!$J$3:$J$717)</f>
        <v>0</v>
      </c>
      <c r="CR345" s="160">
        <f>SUMPRODUCT((CR$3=المنصرف!$E$3:$E$717)*1,('بيان العهد والتسويات'!$C345=المنصرف!$C$3:$C$717)*1,المنصرف!$G$3:$G$717)</f>
        <v>0</v>
      </c>
      <c r="CS345" s="160">
        <f>SUMPRODUCT((CR$3=المنصرف!$E$3:$E$717)*1,('بيان العهد والتسويات'!$C345=المنصرف!$C$3:$C$717)*1,المنصرف!$J$3:$J$717)</f>
        <v>0</v>
      </c>
      <c r="CT345" s="160">
        <f>SUMPRODUCT((CT$3=المنصرف!$E$3:$E$717)*1,('بيان العهد والتسويات'!$C345=المنصرف!$C$3:$C$717)*1,المنصرف!$G$3:$G$717)</f>
        <v>0</v>
      </c>
      <c r="CU345" s="160">
        <f>SUMPRODUCT((CT$3=المنصرف!$E$3:$E$717)*1,('بيان العهد والتسويات'!$C345=المنصرف!$C$3:$C$717)*1,المنصرف!$J$3:$J$717)</f>
        <v>0</v>
      </c>
      <c r="CV345" s="160">
        <f>SUMPRODUCT((CV$3=المنصرف!$E$3:$E$717)*1,('بيان العهد والتسويات'!$C345=المنصرف!$C$3:$C$717)*1,المنصرف!$G$3:$G$717)</f>
        <v>0</v>
      </c>
      <c r="CW345" s="160">
        <f>SUMPRODUCT((CV$3=المنصرف!$E$3:$E$717)*1,('بيان العهد والتسويات'!$C345=المنصرف!$C$3:$C$717)*1,المنصرف!$J$3:$J$717)</f>
        <v>0</v>
      </c>
      <c r="CX345" s="160">
        <f>SUMPRODUCT((CX$3=المنصرف!$E$3:$E$717)*1,('بيان العهد والتسويات'!$C345=المنصرف!$C$3:$C$717)*1,المنصرف!$G$3:$G$717)</f>
        <v>0</v>
      </c>
      <c r="CY345" s="160">
        <f>SUMPRODUCT((CX$3=المنصرف!$E$3:$E$717)*1,('بيان العهد والتسويات'!$C345=المنصرف!$C$3:$C$717)*1,المنصرف!$J$3:$J$717)</f>
        <v>0</v>
      </c>
      <c r="CZ345" s="160">
        <f>SUMPRODUCT((CZ$3=المنصرف!$E$3:$E$717)*1,('بيان العهد والتسويات'!$C345=المنصرف!$C$3:$C$717)*1,المنصرف!$G$3:$G$717)</f>
        <v>0</v>
      </c>
      <c r="DA345" s="160">
        <f>SUMPRODUCT((CZ$3=المنصرف!$E$3:$E$717)*1,('بيان العهد والتسويات'!$C345=المنصرف!$C$3:$C$717)*1,المنصرف!$J$3:$J$717)</f>
        <v>0</v>
      </c>
    </row>
    <row r="346" spans="3:105" ht="20.25" x14ac:dyDescent="0.15">
      <c r="C346" s="134">
        <v>46178</v>
      </c>
      <c r="D346" s="121">
        <f>SUMPRODUCT(($D$3=المنصرف!$E$3:$E$717)*1,('بيان العهد والتسويات'!$C346=المنصرف!$C$3:$C$717)*1,المنصرف!$G$3:$G$717)</f>
        <v>0</v>
      </c>
      <c r="E346" s="122">
        <f>SUMPRODUCT(($D$3=المنصرف!$E$3:$E$717)*1,('بيان العهد والتسويات'!$C346=المنصرف!$C$3:$C$717)*1,المنصرف!$J$3:$J$717)</f>
        <v>0</v>
      </c>
      <c r="F346" s="124">
        <f>SUMPRODUCT(($F$3=المنصرف!$E$3:$E$717)*1,('بيان العهد والتسويات'!$C346=المنصرف!$C$3:$C$717)*1,المنصرف!$G$3:$G$717)</f>
        <v>0</v>
      </c>
      <c r="G346" s="123">
        <f>SUMPRODUCT(($F$3=المنصرف!$E$3:$E$717)*1,('بيان العهد والتسويات'!$C346=المنصرف!$C$3:$C$717)*1,المنصرف!$J$3:$J$717)</f>
        <v>0</v>
      </c>
      <c r="H346" s="121">
        <f>SUMPRODUCT(($H$3=المنصرف!$E$3:$E$717)*1,('بيان العهد والتسويات'!$C346=المنصرف!$C$3:$C$717)*1,المنصرف!$G$3:$G$717)</f>
        <v>0</v>
      </c>
      <c r="I346" s="122">
        <f>SUMPRODUCT(($H$3=المنصرف!$E$3:$E$717)*1,('بيان العهد والتسويات'!$C346=المنصرف!$C$3:$C$717)*1,المنصرف!$J$3:$J$717)</f>
        <v>0</v>
      </c>
      <c r="J346" s="124">
        <f>SUMPRODUCT(($J$3=المنصرف!$E$3:$E$717)*1,('بيان العهد والتسويات'!$C346=المنصرف!$C$3:$C$717)*1,المنصرف!$G$3:$G$717)</f>
        <v>0</v>
      </c>
      <c r="K346" s="123">
        <f>SUMPRODUCT(($J$3=المنصرف!$E$3:$E$717)*1,('بيان العهد والتسويات'!$C346=المنصرف!$C$3:$C$717)*1,المنصرف!$J$3:$J$717)</f>
        <v>0</v>
      </c>
      <c r="L346" s="121">
        <f>SUMPRODUCT(($L$3=المنصرف!$E$3:$E$717)*1,('بيان العهد والتسويات'!$C346=المنصرف!$C$3:$C$717)*1,المنصرف!$G$3:$G$717)</f>
        <v>0</v>
      </c>
      <c r="M346" s="122">
        <f>SUMPRODUCT(($L$3=المنصرف!$E$3:$E$717)*1,('بيان العهد والتسويات'!$C346=المنصرف!$C$3:$C$717)*1,المنصرف!$J$3:$J$717)</f>
        <v>0</v>
      </c>
      <c r="N346" s="124">
        <f>SUMPRODUCT(($N$3=المنصرف!$E$3:$E$717)*1,('بيان العهد والتسويات'!$C346=المنصرف!$C$3:$C$717)*1,المنصرف!$G$3:$G$717)</f>
        <v>0</v>
      </c>
      <c r="O346" s="123">
        <f>SUMPRODUCT(($N$3=المنصرف!$E$3:$E$717)*1,('بيان العهد والتسويات'!$C346=المنصرف!$C$3:$C$717)*1,المنصرف!$J$3:$J$717)</f>
        <v>0</v>
      </c>
      <c r="P346" s="121">
        <f>SUMPRODUCT(($P$3=المنصرف!$E$3:$E$717)*1,('بيان العهد والتسويات'!$C346=المنصرف!$C$3:$C$717)*1,المنصرف!$G$3:$G$717)</f>
        <v>0</v>
      </c>
      <c r="Q346" s="122">
        <f>SUMPRODUCT(($P$3=المنصرف!$E$3:$E$717)*1,('بيان العهد والتسويات'!$C346=المنصرف!$C$3:$C$717)*1,المنصرف!$J$3:$J$717)</f>
        <v>0</v>
      </c>
      <c r="R346" s="124">
        <f>SUMPRODUCT(($R$3=المنصرف!$E$3:$E$717)*1,('بيان العهد والتسويات'!$C346=المنصرف!$C$3:$C$717)*1,المنصرف!$G$3:$G$717)</f>
        <v>0</v>
      </c>
      <c r="S346" s="123">
        <f>SUMPRODUCT(($R$3=المنصرف!$E$3:$E$717)*1,('بيان العهد والتسويات'!$C346=المنصرف!$C$3:$C$717)*1,المنصرف!$J$3:$J$717)</f>
        <v>0</v>
      </c>
      <c r="T346" s="121">
        <f>SUMPRODUCT(($T$3=المنصرف!$E$3:$E$717)*1,('بيان العهد والتسويات'!$C346=المنصرف!$C$3:$C$717)*1,المنصرف!$G$3:$G$717)</f>
        <v>0</v>
      </c>
      <c r="U346" s="122">
        <f>SUMPRODUCT(($T$3=المنصرف!$E$3:$E$717)*1,('بيان العهد والتسويات'!$C346=المنصرف!$C$3:$C$717)*1,المنصرف!$J$3:$J$717)</f>
        <v>0</v>
      </c>
      <c r="V346" s="124">
        <f>SUMPRODUCT(($V$3=المنصرف!$E$3:$E$717)*1,('بيان العهد والتسويات'!$C346=المنصرف!$C$3:$C$717)*1,المنصرف!$G$3:$G$717)</f>
        <v>0</v>
      </c>
      <c r="W346" s="123">
        <f>SUMPRODUCT(($V$3=المنصرف!$E$3:$E$717)*1,('بيان العهد والتسويات'!$C346=المنصرف!$C$3:$C$717)*1,المنصرف!$J$3:$J$717)</f>
        <v>0</v>
      </c>
      <c r="X346" s="121">
        <f>SUMPRODUCT(($X$3=المنصرف!$E$3:$E$717)*1,('بيان العهد والتسويات'!$C346=المنصرف!$C$3:$C$717)*1,المنصرف!$G$3:$G$717)</f>
        <v>0</v>
      </c>
      <c r="Y346" s="122">
        <f>SUMPRODUCT(($X$3=المنصرف!$E$3:$E$717)*1,('بيان العهد والتسويات'!$C346=المنصرف!$C$3:$C$717)*1,المنصرف!$J$3:$J$717)</f>
        <v>0</v>
      </c>
      <c r="Z346" s="124">
        <f>SUMPRODUCT(($Z$3=المنصرف!$E$3:$E$717)*1,('بيان العهد والتسويات'!$C346=المنصرف!$C$3:$C$717)*1,المنصرف!$G$3:$G$717)</f>
        <v>0</v>
      </c>
      <c r="AA346" s="123">
        <f>SUMPRODUCT(($Z$3=المنصرف!$E$3:$E$717)*1,('بيان العهد والتسويات'!$C346=المنصرف!$C$3:$C$717)*1,المنصرف!$J$3:$J$717)</f>
        <v>0</v>
      </c>
      <c r="AB346" s="121">
        <f>SUMPRODUCT(($AB$3=المنصرف!$E$3:$E$717)*1,('بيان العهد والتسويات'!$C346=المنصرف!$C$3:$C$717)*1,المنصرف!$G$3:$G$717)</f>
        <v>0</v>
      </c>
      <c r="AC346" s="122">
        <f>SUMPRODUCT(($AB$3=المنصرف!$E$3:$E$717)*1,('بيان العهد والتسويات'!$C346=المنصرف!$C$3:$C$717)*1,المنصرف!$J$3:$J$717)</f>
        <v>0</v>
      </c>
      <c r="AD346" s="124">
        <f>SUMPRODUCT(($AD$3=المنصرف!$E$3:$E$717)*1,('بيان العهد والتسويات'!$C346=المنصرف!$C$3:$C$717)*1,المنصرف!$G$3:$G$717)</f>
        <v>0</v>
      </c>
      <c r="AE346" s="123">
        <f>SUMPRODUCT(($AD$3=المنصرف!$E$3:$E$717)*1,('بيان العهد والتسويات'!$C346=المنصرف!$C$3:$C$717)*1,المنصرف!$J$3:$J$717)</f>
        <v>0</v>
      </c>
      <c r="AF346" s="121">
        <f>SUMPRODUCT(($AF$3=المنصرف!$E$3:$E$717)*1,('بيان العهد والتسويات'!$C346=المنصرف!$C$3:$C$717)*1,المنصرف!$G$3:$G$717)</f>
        <v>0</v>
      </c>
      <c r="AG346" s="122">
        <f>SUMPRODUCT(($AF$3=المنصرف!$E$3:$E$717)*1,('بيان العهد والتسويات'!$C346=المنصرف!$C$3:$C$717)*1,المنصرف!$J$3:$J$717)</f>
        <v>0</v>
      </c>
      <c r="AH346" s="124">
        <f>SUMPRODUCT(($AH$3=المنصرف!$E$3:$E$717)*1,('بيان العهد والتسويات'!$C346=المنصرف!$C$3:$C$717)*1,المنصرف!$G$3:$G$717)</f>
        <v>0</v>
      </c>
      <c r="AI346" s="123">
        <f>SUMPRODUCT(($AH$3=المنصرف!$E$3:$E$717)*1,('بيان العهد والتسويات'!$C346=المنصرف!$C$3:$C$717)*1,المنصرف!$J$3:$J$717)</f>
        <v>0</v>
      </c>
      <c r="AJ346" s="145">
        <f>SUMPRODUCT((AJ$3=المنصرف!$E$3:$E$717)*1,('بيان العهد والتسويات'!$C346=المنصرف!$C$3:$C$717)*1,المنصرف!$G$3:$G$717)</f>
        <v>0</v>
      </c>
      <c r="AK346" s="145">
        <f>SUMPRODUCT((AJ$3=المنصرف!$E$3:$E$717)*1,('بيان العهد والتسويات'!$C346=المنصرف!$C$3:$C$717)*1,المنصرف!$J$3:$J$717)</f>
        <v>0</v>
      </c>
      <c r="AL346" s="161">
        <f>SUMPRODUCT((AL$3=المنصرف!$E$3:$E$717)*1,('بيان العهد والتسويات'!$C346=المنصرف!$C$3:$C$717)*1,المنصرف!$G$3:$G$717)</f>
        <v>0</v>
      </c>
      <c r="AM346" s="161">
        <f>SUMPRODUCT((AL$3=المنصرف!$E$3:$E$717)*1,('بيان العهد والتسويات'!$C346=المنصرف!$C$3:$C$717)*1,المنصرف!$J$3:$J$717)</f>
        <v>0</v>
      </c>
      <c r="AN346" s="160">
        <f>SUMPRODUCT((AN$3=المنصرف!$E$3:$E$717)*1,('بيان العهد والتسويات'!$C346=المنصرف!$C$3:$C$717)*1,المنصرف!$G$3:$G$717)</f>
        <v>0</v>
      </c>
      <c r="AO346" s="160">
        <f>SUMPRODUCT((AN$3=المنصرف!$E$3:$E$717)*1,('بيان العهد والتسويات'!$C346=المنصرف!$C$3:$C$717)*1,المنصرف!$J$3:$J$717)</f>
        <v>0</v>
      </c>
      <c r="AP346" s="160">
        <f>SUMPRODUCT((AP$3=المنصرف!$E$3:$E$717)*1,('بيان العهد والتسويات'!$C346=المنصرف!$C$3:$C$717)*1,المنصرف!$G$3:$G$717)</f>
        <v>0</v>
      </c>
      <c r="AQ346" s="160">
        <f>SUMPRODUCT((AP$3=المنصرف!$E$3:$E$717)*1,('بيان العهد والتسويات'!$C346=المنصرف!$C$3:$C$717)*1,المنصرف!$J$3:$J$717)</f>
        <v>0</v>
      </c>
      <c r="AR346" s="160">
        <f>SUMPRODUCT((AR$3=المنصرف!$E$3:$E$717)*1,('بيان العهد والتسويات'!$C346=المنصرف!$C$3:$C$717)*1,المنصرف!$G$3:$G$717)</f>
        <v>0</v>
      </c>
      <c r="AS346" s="160">
        <f>SUMPRODUCT((AR$3=المنصرف!$E$3:$E$717)*1,('بيان العهد والتسويات'!$C346=المنصرف!$C$3:$C$717)*1,المنصرف!$J$3:$J$717)</f>
        <v>0</v>
      </c>
      <c r="AT346" s="160">
        <f>SUMPRODUCT((AT$3=المنصرف!$E$3:$E$717)*1,('بيان العهد والتسويات'!$C346=المنصرف!$C$3:$C$717)*1,المنصرف!$G$3:$G$717)</f>
        <v>0</v>
      </c>
      <c r="AU346" s="160">
        <f>SUMPRODUCT((AT$3=المنصرف!$E$3:$E$717)*1,('بيان العهد والتسويات'!$C346=المنصرف!$C$3:$C$717)*1,المنصرف!$J$3:$J$717)</f>
        <v>0</v>
      </c>
      <c r="AV346" s="160">
        <f>SUMPRODUCT((AV$3=المنصرف!$E$3:$E$717)*1,('بيان العهد والتسويات'!$C346=المنصرف!$C$3:$C$717)*1,المنصرف!$G$3:$G$717)</f>
        <v>0</v>
      </c>
      <c r="AW346" s="160">
        <f>SUMPRODUCT((AV$3=المنصرف!$E$3:$E$717)*1,('بيان العهد والتسويات'!$C346=المنصرف!$C$3:$C$717)*1,المنصرف!$J$3:$J$717)</f>
        <v>0</v>
      </c>
      <c r="AX346" s="160">
        <f>SUMPRODUCT((AX$3=المنصرف!$E$3:$E$717)*1,('بيان العهد والتسويات'!$C346=المنصرف!$C$3:$C$717)*1,المنصرف!$G$3:$G$717)</f>
        <v>0</v>
      </c>
      <c r="AY346" s="160">
        <f>SUMPRODUCT((AX$3=المنصرف!$E$3:$E$717)*1,('بيان العهد والتسويات'!$C346=المنصرف!$C$3:$C$717)*1,المنصرف!$J$3:$J$717)</f>
        <v>0</v>
      </c>
      <c r="AZ346" s="160">
        <f>SUMPRODUCT((AZ$3=المنصرف!$E$3:$E$717)*1,('بيان العهد والتسويات'!$C346=المنصرف!$C$3:$C$717)*1,المنصرف!$G$3:$G$717)</f>
        <v>0</v>
      </c>
      <c r="BA346" s="160">
        <f>SUMPRODUCT((AZ$3=المنصرف!$E$3:$E$717)*1,('بيان العهد والتسويات'!$C346=المنصرف!$C$3:$C$717)*1,المنصرف!$J$3:$J$717)</f>
        <v>0</v>
      </c>
      <c r="BB346" s="160">
        <f>SUMPRODUCT((BB$3=المنصرف!$E$3:$E$717)*1,('بيان العهد والتسويات'!$C346=المنصرف!$C$3:$C$717)*1,المنصرف!$G$3:$G$717)</f>
        <v>0</v>
      </c>
      <c r="BC346" s="160">
        <f>SUMPRODUCT((BB$3=المنصرف!$E$3:$E$717)*1,('بيان العهد والتسويات'!$C346=المنصرف!$C$3:$C$717)*1,المنصرف!$J$3:$J$717)</f>
        <v>0</v>
      </c>
      <c r="BD346" s="160">
        <f>SUMPRODUCT((BD$3=المنصرف!$E$3:$E$717)*1,('بيان العهد والتسويات'!$C346=المنصرف!$C$3:$C$717)*1,المنصرف!$G$3:$G$717)</f>
        <v>0</v>
      </c>
      <c r="BE346" s="160">
        <f>SUMPRODUCT((BD$3=المنصرف!$E$3:$E$717)*1,('بيان العهد والتسويات'!$C346=المنصرف!$C$3:$C$717)*1,المنصرف!$J$3:$J$717)</f>
        <v>0</v>
      </c>
      <c r="BF346" s="160">
        <f>SUMPRODUCT((BF$3=المنصرف!$E$3:$E$717)*1,('بيان العهد والتسويات'!$C346=المنصرف!$C$3:$C$717)*1,المنصرف!$G$3:$G$717)</f>
        <v>0</v>
      </c>
      <c r="BG346" s="160">
        <f>SUMPRODUCT((BF$3=المنصرف!$E$3:$E$717)*1,('بيان العهد والتسويات'!$C346=المنصرف!$C$3:$C$717)*1,المنصرف!$J$3:$J$717)</f>
        <v>0</v>
      </c>
      <c r="BH346" s="160">
        <f>SUMPRODUCT((BH$3=المنصرف!$E$3:$E$717)*1,('بيان العهد والتسويات'!$C346=المنصرف!$C$3:$C$717)*1,المنصرف!$G$3:$G$717)</f>
        <v>0</v>
      </c>
      <c r="BI346" s="160">
        <f>SUMPRODUCT((BH$3=المنصرف!$E$3:$E$717)*1,('بيان العهد والتسويات'!$C346=المنصرف!$C$3:$C$717)*1,المنصرف!$J$3:$J$717)</f>
        <v>0</v>
      </c>
      <c r="BJ346" s="160">
        <f>SUMPRODUCT((BJ$3=المنصرف!$E$3:$E$717)*1,('بيان العهد والتسويات'!$C346=المنصرف!$C$3:$C$717)*1,المنصرف!$G$3:$G$717)</f>
        <v>0</v>
      </c>
      <c r="BK346" s="160">
        <f>SUMPRODUCT((BJ$3=المنصرف!$E$3:$E$717)*1,('بيان العهد والتسويات'!$C346=المنصرف!$C$3:$C$717)*1,المنصرف!$J$3:$J$717)</f>
        <v>0</v>
      </c>
      <c r="BL346" s="160">
        <f>SUMPRODUCT((BL$3=المنصرف!$E$3:$E$717)*1,('بيان العهد والتسويات'!$C346=المنصرف!$C$3:$C$717)*1,المنصرف!$G$3:$G$717)</f>
        <v>0</v>
      </c>
      <c r="BM346" s="160">
        <f>SUMPRODUCT((BL$3=المنصرف!$E$3:$E$717)*1,('بيان العهد والتسويات'!$C346=المنصرف!$C$3:$C$717)*1,المنصرف!$J$3:$J$717)</f>
        <v>0</v>
      </c>
      <c r="BN346" s="160">
        <f>SUMPRODUCT((BN$3=المنصرف!$E$3:$E$717)*1,('بيان العهد والتسويات'!$C346=المنصرف!$C$3:$C$717)*1,المنصرف!$G$3:$G$717)</f>
        <v>0</v>
      </c>
      <c r="BO346" s="160">
        <f>SUMPRODUCT((BN$3=المنصرف!$E$3:$E$717)*1,('بيان العهد والتسويات'!$C346=المنصرف!$C$3:$C$717)*1,المنصرف!$J$3:$J$717)</f>
        <v>0</v>
      </c>
      <c r="BP346" s="160">
        <f>SUMPRODUCT((BP$3=المنصرف!$E$3:$E$717)*1,('بيان العهد والتسويات'!$C346=المنصرف!$C$3:$C$717)*1,المنصرف!$G$3:$G$717)</f>
        <v>0</v>
      </c>
      <c r="BQ346" s="160">
        <f>SUMPRODUCT((BP$3=المنصرف!$E$3:$E$717)*1,('بيان العهد والتسويات'!$C346=المنصرف!$C$3:$C$717)*1,المنصرف!$J$3:$J$717)</f>
        <v>0</v>
      </c>
      <c r="BR346" s="160">
        <f>SUMPRODUCT((BR$3=المنصرف!$E$3:$E$717)*1,('بيان العهد والتسويات'!$C346=المنصرف!$C$3:$C$717)*1,المنصرف!$G$3:$G$717)</f>
        <v>0</v>
      </c>
      <c r="BS346" s="160">
        <f>SUMPRODUCT((BR$3=المنصرف!$E$3:$E$717)*1,('بيان العهد والتسويات'!$C346=المنصرف!$C$3:$C$717)*1,المنصرف!$J$3:$J$717)</f>
        <v>0</v>
      </c>
      <c r="BT346" s="160">
        <f>SUMPRODUCT((BT$3=المنصرف!$E$3:$E$717)*1,('بيان العهد والتسويات'!$C346=المنصرف!$C$3:$C$717)*1,المنصرف!$G$3:$G$717)</f>
        <v>0</v>
      </c>
      <c r="BU346" s="160">
        <f>SUMPRODUCT((BT$3=المنصرف!$E$3:$E$717)*1,('بيان العهد والتسويات'!$C346=المنصرف!$C$3:$C$717)*1,المنصرف!$J$3:$J$717)</f>
        <v>0</v>
      </c>
      <c r="BV346" s="160">
        <f>SUMPRODUCT((BV$3=المنصرف!$E$3:$E$717)*1,('بيان العهد والتسويات'!$C346=المنصرف!$C$3:$C$717)*1,المنصرف!$G$3:$G$717)</f>
        <v>0</v>
      </c>
      <c r="BW346" s="160">
        <f>SUMPRODUCT((BV$3=المنصرف!$E$3:$E$717)*1,('بيان العهد والتسويات'!$C346=المنصرف!$C$3:$C$717)*1,المنصرف!$J$3:$J$717)</f>
        <v>0</v>
      </c>
      <c r="BX346" s="160">
        <f>SUMPRODUCT((BX$3=المنصرف!$E$3:$E$717)*1,('بيان العهد والتسويات'!$C346=المنصرف!$C$3:$C$717)*1,المنصرف!$G$3:$G$717)</f>
        <v>0</v>
      </c>
      <c r="BY346" s="160">
        <f>SUMPRODUCT((BX$3=المنصرف!$E$3:$E$717)*1,('بيان العهد والتسويات'!$C346=المنصرف!$C$3:$C$717)*1,المنصرف!$J$3:$J$717)</f>
        <v>0</v>
      </c>
      <c r="BZ346" s="160">
        <f>SUMPRODUCT((BZ$3=المنصرف!$E$3:$E$717)*1,('بيان العهد والتسويات'!$C346=المنصرف!$C$3:$C$717)*1,المنصرف!$G$3:$G$717)</f>
        <v>0</v>
      </c>
      <c r="CA346" s="160">
        <f>SUMPRODUCT((BZ$3=المنصرف!$E$3:$E$717)*1,('بيان العهد والتسويات'!$C346=المنصرف!$C$3:$C$717)*1,المنصرف!$J$3:$J$717)</f>
        <v>0</v>
      </c>
      <c r="CB346" s="160">
        <f>SUMPRODUCT((CB$3=المنصرف!$E$3:$E$717)*1,('بيان العهد والتسويات'!$C346=المنصرف!$C$3:$C$717)*1,المنصرف!$G$3:$G$717)</f>
        <v>0</v>
      </c>
      <c r="CC346" s="160">
        <f>SUMPRODUCT((CB$3=المنصرف!$E$3:$E$717)*1,('بيان العهد والتسويات'!$C346=المنصرف!$C$3:$C$717)*1,المنصرف!$J$3:$J$717)</f>
        <v>0</v>
      </c>
      <c r="CD346" s="160">
        <f>SUMPRODUCT((CD$3=المنصرف!$E$3:$E$717)*1,('بيان العهد والتسويات'!$C346=المنصرف!$C$3:$C$717)*1,المنصرف!$G$3:$G$717)</f>
        <v>0</v>
      </c>
      <c r="CE346" s="160">
        <f>SUMPRODUCT((CD$3=المنصرف!$E$3:$E$717)*1,('بيان العهد والتسويات'!$C346=المنصرف!$C$3:$C$717)*1,المنصرف!$J$3:$J$717)</f>
        <v>0</v>
      </c>
      <c r="CF346" s="160">
        <f>SUMPRODUCT((CF$3=المنصرف!$E$3:$E$717)*1,('بيان العهد والتسويات'!$C346=المنصرف!$C$3:$C$717)*1,المنصرف!$G$3:$G$717)</f>
        <v>0</v>
      </c>
      <c r="CG346" s="160">
        <f>SUMPRODUCT((CF$3=المنصرف!$E$3:$E$717)*1,('بيان العهد والتسويات'!$C346=المنصرف!$C$3:$C$717)*1,المنصرف!$J$3:$J$717)</f>
        <v>0</v>
      </c>
      <c r="CH346" s="160">
        <f>SUMPRODUCT((CH$3=المنصرف!$E$3:$E$717)*1,('بيان العهد والتسويات'!$C346=المنصرف!$C$3:$C$717)*1,المنصرف!$G$3:$G$717)</f>
        <v>0</v>
      </c>
      <c r="CI346" s="160">
        <f>SUMPRODUCT((CH$3=المنصرف!$E$3:$E$717)*1,('بيان العهد والتسويات'!$C346=المنصرف!$C$3:$C$717)*1,المنصرف!$J$3:$J$717)</f>
        <v>0</v>
      </c>
      <c r="CJ346" s="160">
        <f>SUMPRODUCT((CJ$3=المنصرف!$E$3:$E$717)*1,('بيان العهد والتسويات'!$C346=المنصرف!$C$3:$C$717)*1,المنصرف!$G$3:$G$717)</f>
        <v>0</v>
      </c>
      <c r="CK346" s="160">
        <f>SUMPRODUCT((CJ$3=المنصرف!$E$3:$E$717)*1,('بيان العهد والتسويات'!$C346=المنصرف!$C$3:$C$717)*1,المنصرف!$J$3:$J$717)</f>
        <v>0</v>
      </c>
      <c r="CL346" s="160">
        <f>SUMPRODUCT((CL$3=المنصرف!$E$3:$E$717)*1,('بيان العهد والتسويات'!$C346=المنصرف!$C$3:$C$717)*1,المنصرف!$G$3:$G$717)</f>
        <v>0</v>
      </c>
      <c r="CM346" s="160">
        <f>SUMPRODUCT((CL$3=المنصرف!$E$3:$E$717)*1,('بيان العهد والتسويات'!$C346=المنصرف!$C$3:$C$717)*1,المنصرف!$J$3:$J$717)</f>
        <v>0</v>
      </c>
      <c r="CN346" s="160">
        <f>SUMPRODUCT((CN$3=المنصرف!$E$3:$E$717)*1,('بيان العهد والتسويات'!$C346=المنصرف!$C$3:$C$717)*1,المنصرف!$G$3:$G$717)</f>
        <v>0</v>
      </c>
      <c r="CO346" s="160">
        <f>SUMPRODUCT((CN$3=المنصرف!$E$3:$E$717)*1,('بيان العهد والتسويات'!$C346=المنصرف!$C$3:$C$717)*1,المنصرف!$J$3:$J$717)</f>
        <v>0</v>
      </c>
      <c r="CP346" s="160">
        <f>SUMPRODUCT((CP$3=المنصرف!$E$3:$E$717)*1,('بيان العهد والتسويات'!$C346=المنصرف!$C$3:$C$717)*1,المنصرف!$G$3:$G$717)</f>
        <v>0</v>
      </c>
      <c r="CQ346" s="160">
        <f>SUMPRODUCT((CP$3=المنصرف!$E$3:$E$717)*1,('بيان العهد والتسويات'!$C346=المنصرف!$C$3:$C$717)*1,المنصرف!$J$3:$J$717)</f>
        <v>0</v>
      </c>
      <c r="CR346" s="160">
        <f>SUMPRODUCT((CR$3=المنصرف!$E$3:$E$717)*1,('بيان العهد والتسويات'!$C346=المنصرف!$C$3:$C$717)*1,المنصرف!$G$3:$G$717)</f>
        <v>0</v>
      </c>
      <c r="CS346" s="160">
        <f>SUMPRODUCT((CR$3=المنصرف!$E$3:$E$717)*1,('بيان العهد والتسويات'!$C346=المنصرف!$C$3:$C$717)*1,المنصرف!$J$3:$J$717)</f>
        <v>0</v>
      </c>
      <c r="CT346" s="160">
        <f>SUMPRODUCT((CT$3=المنصرف!$E$3:$E$717)*1,('بيان العهد والتسويات'!$C346=المنصرف!$C$3:$C$717)*1,المنصرف!$G$3:$G$717)</f>
        <v>0</v>
      </c>
      <c r="CU346" s="160">
        <f>SUMPRODUCT((CT$3=المنصرف!$E$3:$E$717)*1,('بيان العهد والتسويات'!$C346=المنصرف!$C$3:$C$717)*1,المنصرف!$J$3:$J$717)</f>
        <v>0</v>
      </c>
      <c r="CV346" s="160">
        <f>SUMPRODUCT((CV$3=المنصرف!$E$3:$E$717)*1,('بيان العهد والتسويات'!$C346=المنصرف!$C$3:$C$717)*1,المنصرف!$G$3:$G$717)</f>
        <v>0</v>
      </c>
      <c r="CW346" s="160">
        <f>SUMPRODUCT((CV$3=المنصرف!$E$3:$E$717)*1,('بيان العهد والتسويات'!$C346=المنصرف!$C$3:$C$717)*1,المنصرف!$J$3:$J$717)</f>
        <v>0</v>
      </c>
      <c r="CX346" s="160">
        <f>SUMPRODUCT((CX$3=المنصرف!$E$3:$E$717)*1,('بيان العهد والتسويات'!$C346=المنصرف!$C$3:$C$717)*1,المنصرف!$G$3:$G$717)</f>
        <v>0</v>
      </c>
      <c r="CY346" s="160">
        <f>SUMPRODUCT((CX$3=المنصرف!$E$3:$E$717)*1,('بيان العهد والتسويات'!$C346=المنصرف!$C$3:$C$717)*1,المنصرف!$J$3:$J$717)</f>
        <v>0</v>
      </c>
      <c r="CZ346" s="160">
        <f>SUMPRODUCT((CZ$3=المنصرف!$E$3:$E$717)*1,('بيان العهد والتسويات'!$C346=المنصرف!$C$3:$C$717)*1,المنصرف!$G$3:$G$717)</f>
        <v>0</v>
      </c>
      <c r="DA346" s="160">
        <f>SUMPRODUCT((CZ$3=المنصرف!$E$3:$E$717)*1,('بيان العهد والتسويات'!$C346=المنصرف!$C$3:$C$717)*1,المنصرف!$J$3:$J$717)</f>
        <v>0</v>
      </c>
    </row>
    <row r="347" spans="3:105" ht="20.25" x14ac:dyDescent="0.15">
      <c r="C347" s="134">
        <v>46179</v>
      </c>
      <c r="D347" s="121">
        <f>SUMPRODUCT(($D$3=المنصرف!$E$3:$E$717)*1,('بيان العهد والتسويات'!$C347=المنصرف!$C$3:$C$717)*1,المنصرف!$G$3:$G$717)</f>
        <v>0</v>
      </c>
      <c r="E347" s="122">
        <f>SUMPRODUCT(($D$3=المنصرف!$E$3:$E$717)*1,('بيان العهد والتسويات'!$C347=المنصرف!$C$3:$C$717)*1,المنصرف!$J$3:$J$717)</f>
        <v>0</v>
      </c>
      <c r="F347" s="124">
        <f>SUMPRODUCT(($F$3=المنصرف!$E$3:$E$717)*1,('بيان العهد والتسويات'!$C347=المنصرف!$C$3:$C$717)*1,المنصرف!$G$3:$G$717)</f>
        <v>0</v>
      </c>
      <c r="G347" s="123">
        <f>SUMPRODUCT(($F$3=المنصرف!$E$3:$E$717)*1,('بيان العهد والتسويات'!$C347=المنصرف!$C$3:$C$717)*1,المنصرف!$J$3:$J$717)</f>
        <v>0</v>
      </c>
      <c r="H347" s="121">
        <f>SUMPRODUCT(($H$3=المنصرف!$E$3:$E$717)*1,('بيان العهد والتسويات'!$C347=المنصرف!$C$3:$C$717)*1,المنصرف!$G$3:$G$717)</f>
        <v>0</v>
      </c>
      <c r="I347" s="122">
        <f>SUMPRODUCT(($H$3=المنصرف!$E$3:$E$717)*1,('بيان العهد والتسويات'!$C347=المنصرف!$C$3:$C$717)*1,المنصرف!$J$3:$J$717)</f>
        <v>0</v>
      </c>
      <c r="J347" s="124">
        <f>SUMPRODUCT(($J$3=المنصرف!$E$3:$E$717)*1,('بيان العهد والتسويات'!$C347=المنصرف!$C$3:$C$717)*1,المنصرف!$G$3:$G$717)</f>
        <v>0</v>
      </c>
      <c r="K347" s="123">
        <f>SUMPRODUCT(($J$3=المنصرف!$E$3:$E$717)*1,('بيان العهد والتسويات'!$C347=المنصرف!$C$3:$C$717)*1,المنصرف!$J$3:$J$717)</f>
        <v>0</v>
      </c>
      <c r="L347" s="121">
        <f>SUMPRODUCT(($L$3=المنصرف!$E$3:$E$717)*1,('بيان العهد والتسويات'!$C347=المنصرف!$C$3:$C$717)*1,المنصرف!$G$3:$G$717)</f>
        <v>0</v>
      </c>
      <c r="M347" s="122">
        <f>SUMPRODUCT(($L$3=المنصرف!$E$3:$E$717)*1,('بيان العهد والتسويات'!$C347=المنصرف!$C$3:$C$717)*1,المنصرف!$J$3:$J$717)</f>
        <v>0</v>
      </c>
      <c r="N347" s="124">
        <f>SUMPRODUCT(($N$3=المنصرف!$E$3:$E$717)*1,('بيان العهد والتسويات'!$C347=المنصرف!$C$3:$C$717)*1,المنصرف!$G$3:$G$717)</f>
        <v>0</v>
      </c>
      <c r="O347" s="123">
        <f>SUMPRODUCT(($N$3=المنصرف!$E$3:$E$717)*1,('بيان العهد والتسويات'!$C347=المنصرف!$C$3:$C$717)*1,المنصرف!$J$3:$J$717)</f>
        <v>0</v>
      </c>
      <c r="P347" s="121">
        <f>SUMPRODUCT(($P$3=المنصرف!$E$3:$E$717)*1,('بيان العهد والتسويات'!$C347=المنصرف!$C$3:$C$717)*1,المنصرف!$G$3:$G$717)</f>
        <v>0</v>
      </c>
      <c r="Q347" s="122">
        <f>SUMPRODUCT(($P$3=المنصرف!$E$3:$E$717)*1,('بيان العهد والتسويات'!$C347=المنصرف!$C$3:$C$717)*1,المنصرف!$J$3:$J$717)</f>
        <v>0</v>
      </c>
      <c r="R347" s="124">
        <f>SUMPRODUCT(($R$3=المنصرف!$E$3:$E$717)*1,('بيان العهد والتسويات'!$C347=المنصرف!$C$3:$C$717)*1,المنصرف!$G$3:$G$717)</f>
        <v>0</v>
      </c>
      <c r="S347" s="123">
        <f>SUMPRODUCT(($R$3=المنصرف!$E$3:$E$717)*1,('بيان العهد والتسويات'!$C347=المنصرف!$C$3:$C$717)*1,المنصرف!$J$3:$J$717)</f>
        <v>0</v>
      </c>
      <c r="T347" s="121">
        <f>SUMPRODUCT(($T$3=المنصرف!$E$3:$E$717)*1,('بيان العهد والتسويات'!$C347=المنصرف!$C$3:$C$717)*1,المنصرف!$G$3:$G$717)</f>
        <v>0</v>
      </c>
      <c r="U347" s="122">
        <f>SUMPRODUCT(($T$3=المنصرف!$E$3:$E$717)*1,('بيان العهد والتسويات'!$C347=المنصرف!$C$3:$C$717)*1,المنصرف!$J$3:$J$717)</f>
        <v>0</v>
      </c>
      <c r="V347" s="124">
        <f>SUMPRODUCT(($V$3=المنصرف!$E$3:$E$717)*1,('بيان العهد والتسويات'!$C347=المنصرف!$C$3:$C$717)*1,المنصرف!$G$3:$G$717)</f>
        <v>0</v>
      </c>
      <c r="W347" s="123">
        <f>SUMPRODUCT(($V$3=المنصرف!$E$3:$E$717)*1,('بيان العهد والتسويات'!$C347=المنصرف!$C$3:$C$717)*1,المنصرف!$J$3:$J$717)</f>
        <v>0</v>
      </c>
      <c r="X347" s="121">
        <f>SUMPRODUCT(($X$3=المنصرف!$E$3:$E$717)*1,('بيان العهد والتسويات'!$C347=المنصرف!$C$3:$C$717)*1,المنصرف!$G$3:$G$717)</f>
        <v>0</v>
      </c>
      <c r="Y347" s="122">
        <f>SUMPRODUCT(($X$3=المنصرف!$E$3:$E$717)*1,('بيان العهد والتسويات'!$C347=المنصرف!$C$3:$C$717)*1,المنصرف!$J$3:$J$717)</f>
        <v>0</v>
      </c>
      <c r="Z347" s="124">
        <f>SUMPRODUCT(($Z$3=المنصرف!$E$3:$E$717)*1,('بيان العهد والتسويات'!$C347=المنصرف!$C$3:$C$717)*1,المنصرف!$G$3:$G$717)</f>
        <v>0</v>
      </c>
      <c r="AA347" s="123">
        <f>SUMPRODUCT(($Z$3=المنصرف!$E$3:$E$717)*1,('بيان العهد والتسويات'!$C347=المنصرف!$C$3:$C$717)*1,المنصرف!$J$3:$J$717)</f>
        <v>0</v>
      </c>
      <c r="AB347" s="121">
        <f>SUMPRODUCT(($AB$3=المنصرف!$E$3:$E$717)*1,('بيان العهد والتسويات'!$C347=المنصرف!$C$3:$C$717)*1,المنصرف!$G$3:$G$717)</f>
        <v>0</v>
      </c>
      <c r="AC347" s="122">
        <f>SUMPRODUCT(($AB$3=المنصرف!$E$3:$E$717)*1,('بيان العهد والتسويات'!$C347=المنصرف!$C$3:$C$717)*1,المنصرف!$J$3:$J$717)</f>
        <v>0</v>
      </c>
      <c r="AD347" s="124">
        <f>SUMPRODUCT(($AD$3=المنصرف!$E$3:$E$717)*1,('بيان العهد والتسويات'!$C347=المنصرف!$C$3:$C$717)*1,المنصرف!$G$3:$G$717)</f>
        <v>0</v>
      </c>
      <c r="AE347" s="123">
        <f>SUMPRODUCT(($AD$3=المنصرف!$E$3:$E$717)*1,('بيان العهد والتسويات'!$C347=المنصرف!$C$3:$C$717)*1,المنصرف!$J$3:$J$717)</f>
        <v>0</v>
      </c>
      <c r="AF347" s="121">
        <f>SUMPRODUCT(($AF$3=المنصرف!$E$3:$E$717)*1,('بيان العهد والتسويات'!$C347=المنصرف!$C$3:$C$717)*1,المنصرف!$G$3:$G$717)</f>
        <v>0</v>
      </c>
      <c r="AG347" s="122">
        <f>SUMPRODUCT(($AF$3=المنصرف!$E$3:$E$717)*1,('بيان العهد والتسويات'!$C347=المنصرف!$C$3:$C$717)*1,المنصرف!$J$3:$J$717)</f>
        <v>0</v>
      </c>
      <c r="AH347" s="124">
        <f>SUMPRODUCT(($AH$3=المنصرف!$E$3:$E$717)*1,('بيان العهد والتسويات'!$C347=المنصرف!$C$3:$C$717)*1,المنصرف!$G$3:$G$717)</f>
        <v>0</v>
      </c>
      <c r="AI347" s="123">
        <f>SUMPRODUCT(($AH$3=المنصرف!$E$3:$E$717)*1,('بيان العهد والتسويات'!$C347=المنصرف!$C$3:$C$717)*1,المنصرف!$J$3:$J$717)</f>
        <v>0</v>
      </c>
      <c r="AJ347" s="145">
        <f>SUMPRODUCT((AJ$3=المنصرف!$E$3:$E$717)*1,('بيان العهد والتسويات'!$C347=المنصرف!$C$3:$C$717)*1,المنصرف!$G$3:$G$717)</f>
        <v>0</v>
      </c>
      <c r="AK347" s="145">
        <f>SUMPRODUCT((AJ$3=المنصرف!$E$3:$E$717)*1,('بيان العهد والتسويات'!$C347=المنصرف!$C$3:$C$717)*1,المنصرف!$J$3:$J$717)</f>
        <v>0</v>
      </c>
      <c r="AL347" s="161">
        <f>SUMPRODUCT((AL$3=المنصرف!$E$3:$E$717)*1,('بيان العهد والتسويات'!$C347=المنصرف!$C$3:$C$717)*1,المنصرف!$G$3:$G$717)</f>
        <v>0</v>
      </c>
      <c r="AM347" s="161">
        <f>SUMPRODUCT((AL$3=المنصرف!$E$3:$E$717)*1,('بيان العهد والتسويات'!$C347=المنصرف!$C$3:$C$717)*1,المنصرف!$J$3:$J$717)</f>
        <v>0</v>
      </c>
      <c r="AN347" s="160">
        <f>SUMPRODUCT((AN$3=المنصرف!$E$3:$E$717)*1,('بيان العهد والتسويات'!$C347=المنصرف!$C$3:$C$717)*1,المنصرف!$G$3:$G$717)</f>
        <v>0</v>
      </c>
      <c r="AO347" s="160">
        <f>SUMPRODUCT((AN$3=المنصرف!$E$3:$E$717)*1,('بيان العهد والتسويات'!$C347=المنصرف!$C$3:$C$717)*1,المنصرف!$J$3:$J$717)</f>
        <v>0</v>
      </c>
      <c r="AP347" s="160">
        <f>SUMPRODUCT((AP$3=المنصرف!$E$3:$E$717)*1,('بيان العهد والتسويات'!$C347=المنصرف!$C$3:$C$717)*1,المنصرف!$G$3:$G$717)</f>
        <v>0</v>
      </c>
      <c r="AQ347" s="160">
        <f>SUMPRODUCT((AP$3=المنصرف!$E$3:$E$717)*1,('بيان العهد والتسويات'!$C347=المنصرف!$C$3:$C$717)*1,المنصرف!$J$3:$J$717)</f>
        <v>0</v>
      </c>
      <c r="AR347" s="160">
        <f>SUMPRODUCT((AR$3=المنصرف!$E$3:$E$717)*1,('بيان العهد والتسويات'!$C347=المنصرف!$C$3:$C$717)*1,المنصرف!$G$3:$G$717)</f>
        <v>0</v>
      </c>
      <c r="AS347" s="160">
        <f>SUMPRODUCT((AR$3=المنصرف!$E$3:$E$717)*1,('بيان العهد والتسويات'!$C347=المنصرف!$C$3:$C$717)*1,المنصرف!$J$3:$J$717)</f>
        <v>0</v>
      </c>
      <c r="AT347" s="160">
        <f>SUMPRODUCT((AT$3=المنصرف!$E$3:$E$717)*1,('بيان العهد والتسويات'!$C347=المنصرف!$C$3:$C$717)*1,المنصرف!$G$3:$G$717)</f>
        <v>0</v>
      </c>
      <c r="AU347" s="160">
        <f>SUMPRODUCT((AT$3=المنصرف!$E$3:$E$717)*1,('بيان العهد والتسويات'!$C347=المنصرف!$C$3:$C$717)*1,المنصرف!$J$3:$J$717)</f>
        <v>0</v>
      </c>
      <c r="AV347" s="160">
        <f>SUMPRODUCT((AV$3=المنصرف!$E$3:$E$717)*1,('بيان العهد والتسويات'!$C347=المنصرف!$C$3:$C$717)*1,المنصرف!$G$3:$G$717)</f>
        <v>0</v>
      </c>
      <c r="AW347" s="160">
        <f>SUMPRODUCT((AV$3=المنصرف!$E$3:$E$717)*1,('بيان العهد والتسويات'!$C347=المنصرف!$C$3:$C$717)*1,المنصرف!$J$3:$J$717)</f>
        <v>0</v>
      </c>
      <c r="AX347" s="160">
        <f>SUMPRODUCT((AX$3=المنصرف!$E$3:$E$717)*1,('بيان العهد والتسويات'!$C347=المنصرف!$C$3:$C$717)*1,المنصرف!$G$3:$G$717)</f>
        <v>0</v>
      </c>
      <c r="AY347" s="160">
        <f>SUMPRODUCT((AX$3=المنصرف!$E$3:$E$717)*1,('بيان العهد والتسويات'!$C347=المنصرف!$C$3:$C$717)*1,المنصرف!$J$3:$J$717)</f>
        <v>0</v>
      </c>
      <c r="AZ347" s="160">
        <f>SUMPRODUCT((AZ$3=المنصرف!$E$3:$E$717)*1,('بيان العهد والتسويات'!$C347=المنصرف!$C$3:$C$717)*1,المنصرف!$G$3:$G$717)</f>
        <v>0</v>
      </c>
      <c r="BA347" s="160">
        <f>SUMPRODUCT((AZ$3=المنصرف!$E$3:$E$717)*1,('بيان العهد والتسويات'!$C347=المنصرف!$C$3:$C$717)*1,المنصرف!$J$3:$J$717)</f>
        <v>0</v>
      </c>
      <c r="BB347" s="160">
        <f>SUMPRODUCT((BB$3=المنصرف!$E$3:$E$717)*1,('بيان العهد والتسويات'!$C347=المنصرف!$C$3:$C$717)*1,المنصرف!$G$3:$G$717)</f>
        <v>0</v>
      </c>
      <c r="BC347" s="160">
        <f>SUMPRODUCT((BB$3=المنصرف!$E$3:$E$717)*1,('بيان العهد والتسويات'!$C347=المنصرف!$C$3:$C$717)*1,المنصرف!$J$3:$J$717)</f>
        <v>0</v>
      </c>
      <c r="BD347" s="160">
        <f>SUMPRODUCT((BD$3=المنصرف!$E$3:$E$717)*1,('بيان العهد والتسويات'!$C347=المنصرف!$C$3:$C$717)*1,المنصرف!$G$3:$G$717)</f>
        <v>0</v>
      </c>
      <c r="BE347" s="160">
        <f>SUMPRODUCT((BD$3=المنصرف!$E$3:$E$717)*1,('بيان العهد والتسويات'!$C347=المنصرف!$C$3:$C$717)*1,المنصرف!$J$3:$J$717)</f>
        <v>0</v>
      </c>
      <c r="BF347" s="160">
        <f>SUMPRODUCT((BF$3=المنصرف!$E$3:$E$717)*1,('بيان العهد والتسويات'!$C347=المنصرف!$C$3:$C$717)*1,المنصرف!$G$3:$G$717)</f>
        <v>0</v>
      </c>
      <c r="BG347" s="160">
        <f>SUMPRODUCT((BF$3=المنصرف!$E$3:$E$717)*1,('بيان العهد والتسويات'!$C347=المنصرف!$C$3:$C$717)*1,المنصرف!$J$3:$J$717)</f>
        <v>0</v>
      </c>
      <c r="BH347" s="160">
        <f>SUMPRODUCT((BH$3=المنصرف!$E$3:$E$717)*1,('بيان العهد والتسويات'!$C347=المنصرف!$C$3:$C$717)*1,المنصرف!$G$3:$G$717)</f>
        <v>0</v>
      </c>
      <c r="BI347" s="160">
        <f>SUMPRODUCT((BH$3=المنصرف!$E$3:$E$717)*1,('بيان العهد والتسويات'!$C347=المنصرف!$C$3:$C$717)*1,المنصرف!$J$3:$J$717)</f>
        <v>0</v>
      </c>
      <c r="BJ347" s="160">
        <f>SUMPRODUCT((BJ$3=المنصرف!$E$3:$E$717)*1,('بيان العهد والتسويات'!$C347=المنصرف!$C$3:$C$717)*1,المنصرف!$G$3:$G$717)</f>
        <v>0</v>
      </c>
      <c r="BK347" s="160">
        <f>SUMPRODUCT((BJ$3=المنصرف!$E$3:$E$717)*1,('بيان العهد والتسويات'!$C347=المنصرف!$C$3:$C$717)*1,المنصرف!$J$3:$J$717)</f>
        <v>0</v>
      </c>
      <c r="BL347" s="160">
        <f>SUMPRODUCT((BL$3=المنصرف!$E$3:$E$717)*1,('بيان العهد والتسويات'!$C347=المنصرف!$C$3:$C$717)*1,المنصرف!$G$3:$G$717)</f>
        <v>0</v>
      </c>
      <c r="BM347" s="160">
        <f>SUMPRODUCT((BL$3=المنصرف!$E$3:$E$717)*1,('بيان العهد والتسويات'!$C347=المنصرف!$C$3:$C$717)*1,المنصرف!$J$3:$J$717)</f>
        <v>0</v>
      </c>
      <c r="BN347" s="160">
        <f>SUMPRODUCT((BN$3=المنصرف!$E$3:$E$717)*1,('بيان العهد والتسويات'!$C347=المنصرف!$C$3:$C$717)*1,المنصرف!$G$3:$G$717)</f>
        <v>0</v>
      </c>
      <c r="BO347" s="160">
        <f>SUMPRODUCT((BN$3=المنصرف!$E$3:$E$717)*1,('بيان العهد والتسويات'!$C347=المنصرف!$C$3:$C$717)*1,المنصرف!$J$3:$J$717)</f>
        <v>0</v>
      </c>
      <c r="BP347" s="160">
        <f>SUMPRODUCT((BP$3=المنصرف!$E$3:$E$717)*1,('بيان العهد والتسويات'!$C347=المنصرف!$C$3:$C$717)*1,المنصرف!$G$3:$G$717)</f>
        <v>0</v>
      </c>
      <c r="BQ347" s="160">
        <f>SUMPRODUCT((BP$3=المنصرف!$E$3:$E$717)*1,('بيان العهد والتسويات'!$C347=المنصرف!$C$3:$C$717)*1,المنصرف!$J$3:$J$717)</f>
        <v>0</v>
      </c>
      <c r="BR347" s="160">
        <f>SUMPRODUCT((BR$3=المنصرف!$E$3:$E$717)*1,('بيان العهد والتسويات'!$C347=المنصرف!$C$3:$C$717)*1,المنصرف!$G$3:$G$717)</f>
        <v>0</v>
      </c>
      <c r="BS347" s="160">
        <f>SUMPRODUCT((BR$3=المنصرف!$E$3:$E$717)*1,('بيان العهد والتسويات'!$C347=المنصرف!$C$3:$C$717)*1,المنصرف!$J$3:$J$717)</f>
        <v>0</v>
      </c>
      <c r="BT347" s="160">
        <f>SUMPRODUCT((BT$3=المنصرف!$E$3:$E$717)*1,('بيان العهد والتسويات'!$C347=المنصرف!$C$3:$C$717)*1,المنصرف!$G$3:$G$717)</f>
        <v>0</v>
      </c>
      <c r="BU347" s="160">
        <f>SUMPRODUCT((BT$3=المنصرف!$E$3:$E$717)*1,('بيان العهد والتسويات'!$C347=المنصرف!$C$3:$C$717)*1,المنصرف!$J$3:$J$717)</f>
        <v>0</v>
      </c>
      <c r="BV347" s="160">
        <f>SUMPRODUCT((BV$3=المنصرف!$E$3:$E$717)*1,('بيان العهد والتسويات'!$C347=المنصرف!$C$3:$C$717)*1,المنصرف!$G$3:$G$717)</f>
        <v>0</v>
      </c>
      <c r="BW347" s="160">
        <f>SUMPRODUCT((BV$3=المنصرف!$E$3:$E$717)*1,('بيان العهد والتسويات'!$C347=المنصرف!$C$3:$C$717)*1,المنصرف!$J$3:$J$717)</f>
        <v>0</v>
      </c>
      <c r="BX347" s="160">
        <f>SUMPRODUCT((BX$3=المنصرف!$E$3:$E$717)*1,('بيان العهد والتسويات'!$C347=المنصرف!$C$3:$C$717)*1,المنصرف!$G$3:$G$717)</f>
        <v>0</v>
      </c>
      <c r="BY347" s="160">
        <f>SUMPRODUCT((BX$3=المنصرف!$E$3:$E$717)*1,('بيان العهد والتسويات'!$C347=المنصرف!$C$3:$C$717)*1,المنصرف!$J$3:$J$717)</f>
        <v>0</v>
      </c>
      <c r="BZ347" s="160">
        <f>SUMPRODUCT((BZ$3=المنصرف!$E$3:$E$717)*1,('بيان العهد والتسويات'!$C347=المنصرف!$C$3:$C$717)*1,المنصرف!$G$3:$G$717)</f>
        <v>0</v>
      </c>
      <c r="CA347" s="160">
        <f>SUMPRODUCT((BZ$3=المنصرف!$E$3:$E$717)*1,('بيان العهد والتسويات'!$C347=المنصرف!$C$3:$C$717)*1,المنصرف!$J$3:$J$717)</f>
        <v>0</v>
      </c>
      <c r="CB347" s="160">
        <f>SUMPRODUCT((CB$3=المنصرف!$E$3:$E$717)*1,('بيان العهد والتسويات'!$C347=المنصرف!$C$3:$C$717)*1,المنصرف!$G$3:$G$717)</f>
        <v>0</v>
      </c>
      <c r="CC347" s="160">
        <f>SUMPRODUCT((CB$3=المنصرف!$E$3:$E$717)*1,('بيان العهد والتسويات'!$C347=المنصرف!$C$3:$C$717)*1,المنصرف!$J$3:$J$717)</f>
        <v>0</v>
      </c>
      <c r="CD347" s="160">
        <f>SUMPRODUCT((CD$3=المنصرف!$E$3:$E$717)*1,('بيان العهد والتسويات'!$C347=المنصرف!$C$3:$C$717)*1,المنصرف!$G$3:$G$717)</f>
        <v>0</v>
      </c>
      <c r="CE347" s="160">
        <f>SUMPRODUCT((CD$3=المنصرف!$E$3:$E$717)*1,('بيان العهد والتسويات'!$C347=المنصرف!$C$3:$C$717)*1,المنصرف!$J$3:$J$717)</f>
        <v>0</v>
      </c>
      <c r="CF347" s="160">
        <f>SUMPRODUCT((CF$3=المنصرف!$E$3:$E$717)*1,('بيان العهد والتسويات'!$C347=المنصرف!$C$3:$C$717)*1,المنصرف!$G$3:$G$717)</f>
        <v>0</v>
      </c>
      <c r="CG347" s="160">
        <f>SUMPRODUCT((CF$3=المنصرف!$E$3:$E$717)*1,('بيان العهد والتسويات'!$C347=المنصرف!$C$3:$C$717)*1,المنصرف!$J$3:$J$717)</f>
        <v>0</v>
      </c>
      <c r="CH347" s="160">
        <f>SUMPRODUCT((CH$3=المنصرف!$E$3:$E$717)*1,('بيان العهد والتسويات'!$C347=المنصرف!$C$3:$C$717)*1,المنصرف!$G$3:$G$717)</f>
        <v>0</v>
      </c>
      <c r="CI347" s="160">
        <f>SUMPRODUCT((CH$3=المنصرف!$E$3:$E$717)*1,('بيان العهد والتسويات'!$C347=المنصرف!$C$3:$C$717)*1,المنصرف!$J$3:$J$717)</f>
        <v>0</v>
      </c>
      <c r="CJ347" s="160">
        <f>SUMPRODUCT((CJ$3=المنصرف!$E$3:$E$717)*1,('بيان العهد والتسويات'!$C347=المنصرف!$C$3:$C$717)*1,المنصرف!$G$3:$G$717)</f>
        <v>0</v>
      </c>
      <c r="CK347" s="160">
        <f>SUMPRODUCT((CJ$3=المنصرف!$E$3:$E$717)*1,('بيان العهد والتسويات'!$C347=المنصرف!$C$3:$C$717)*1,المنصرف!$J$3:$J$717)</f>
        <v>0</v>
      </c>
      <c r="CL347" s="160">
        <f>SUMPRODUCT((CL$3=المنصرف!$E$3:$E$717)*1,('بيان العهد والتسويات'!$C347=المنصرف!$C$3:$C$717)*1,المنصرف!$G$3:$G$717)</f>
        <v>0</v>
      </c>
      <c r="CM347" s="160">
        <f>SUMPRODUCT((CL$3=المنصرف!$E$3:$E$717)*1,('بيان العهد والتسويات'!$C347=المنصرف!$C$3:$C$717)*1,المنصرف!$J$3:$J$717)</f>
        <v>0</v>
      </c>
      <c r="CN347" s="160">
        <f>SUMPRODUCT((CN$3=المنصرف!$E$3:$E$717)*1,('بيان العهد والتسويات'!$C347=المنصرف!$C$3:$C$717)*1,المنصرف!$G$3:$G$717)</f>
        <v>0</v>
      </c>
      <c r="CO347" s="160">
        <f>SUMPRODUCT((CN$3=المنصرف!$E$3:$E$717)*1,('بيان العهد والتسويات'!$C347=المنصرف!$C$3:$C$717)*1,المنصرف!$J$3:$J$717)</f>
        <v>0</v>
      </c>
      <c r="CP347" s="160">
        <f>SUMPRODUCT((CP$3=المنصرف!$E$3:$E$717)*1,('بيان العهد والتسويات'!$C347=المنصرف!$C$3:$C$717)*1,المنصرف!$G$3:$G$717)</f>
        <v>0</v>
      </c>
      <c r="CQ347" s="160">
        <f>SUMPRODUCT((CP$3=المنصرف!$E$3:$E$717)*1,('بيان العهد والتسويات'!$C347=المنصرف!$C$3:$C$717)*1,المنصرف!$J$3:$J$717)</f>
        <v>0</v>
      </c>
      <c r="CR347" s="160">
        <f>SUMPRODUCT((CR$3=المنصرف!$E$3:$E$717)*1,('بيان العهد والتسويات'!$C347=المنصرف!$C$3:$C$717)*1,المنصرف!$G$3:$G$717)</f>
        <v>0</v>
      </c>
      <c r="CS347" s="160">
        <f>SUMPRODUCT((CR$3=المنصرف!$E$3:$E$717)*1,('بيان العهد والتسويات'!$C347=المنصرف!$C$3:$C$717)*1,المنصرف!$J$3:$J$717)</f>
        <v>0</v>
      </c>
      <c r="CT347" s="160">
        <f>SUMPRODUCT((CT$3=المنصرف!$E$3:$E$717)*1,('بيان العهد والتسويات'!$C347=المنصرف!$C$3:$C$717)*1,المنصرف!$G$3:$G$717)</f>
        <v>0</v>
      </c>
      <c r="CU347" s="160">
        <f>SUMPRODUCT((CT$3=المنصرف!$E$3:$E$717)*1,('بيان العهد والتسويات'!$C347=المنصرف!$C$3:$C$717)*1,المنصرف!$J$3:$J$717)</f>
        <v>0</v>
      </c>
      <c r="CV347" s="160">
        <f>SUMPRODUCT((CV$3=المنصرف!$E$3:$E$717)*1,('بيان العهد والتسويات'!$C347=المنصرف!$C$3:$C$717)*1,المنصرف!$G$3:$G$717)</f>
        <v>0</v>
      </c>
      <c r="CW347" s="160">
        <f>SUMPRODUCT((CV$3=المنصرف!$E$3:$E$717)*1,('بيان العهد والتسويات'!$C347=المنصرف!$C$3:$C$717)*1,المنصرف!$J$3:$J$717)</f>
        <v>0</v>
      </c>
      <c r="CX347" s="160">
        <f>SUMPRODUCT((CX$3=المنصرف!$E$3:$E$717)*1,('بيان العهد والتسويات'!$C347=المنصرف!$C$3:$C$717)*1,المنصرف!$G$3:$G$717)</f>
        <v>0</v>
      </c>
      <c r="CY347" s="160">
        <f>SUMPRODUCT((CX$3=المنصرف!$E$3:$E$717)*1,('بيان العهد والتسويات'!$C347=المنصرف!$C$3:$C$717)*1,المنصرف!$J$3:$J$717)</f>
        <v>0</v>
      </c>
      <c r="CZ347" s="160">
        <f>SUMPRODUCT((CZ$3=المنصرف!$E$3:$E$717)*1,('بيان العهد والتسويات'!$C347=المنصرف!$C$3:$C$717)*1,المنصرف!$G$3:$G$717)</f>
        <v>0</v>
      </c>
      <c r="DA347" s="160">
        <f>SUMPRODUCT((CZ$3=المنصرف!$E$3:$E$717)*1,('بيان العهد والتسويات'!$C347=المنصرف!$C$3:$C$717)*1,المنصرف!$J$3:$J$717)</f>
        <v>0</v>
      </c>
    </row>
    <row r="348" spans="3:105" ht="20.25" x14ac:dyDescent="0.15">
      <c r="C348" s="134">
        <v>46180</v>
      </c>
      <c r="D348" s="121">
        <f>SUMPRODUCT(($D$3=المنصرف!$E$3:$E$717)*1,('بيان العهد والتسويات'!$C348=المنصرف!$C$3:$C$717)*1,المنصرف!$G$3:$G$717)</f>
        <v>0</v>
      </c>
      <c r="E348" s="122">
        <f>SUMPRODUCT(($D$3=المنصرف!$E$3:$E$717)*1,('بيان العهد والتسويات'!$C348=المنصرف!$C$3:$C$717)*1,المنصرف!$J$3:$J$717)</f>
        <v>0</v>
      </c>
      <c r="F348" s="124">
        <f>SUMPRODUCT(($F$3=المنصرف!$E$3:$E$717)*1,('بيان العهد والتسويات'!$C348=المنصرف!$C$3:$C$717)*1,المنصرف!$G$3:$G$717)</f>
        <v>0</v>
      </c>
      <c r="G348" s="123">
        <f>SUMPRODUCT(($F$3=المنصرف!$E$3:$E$717)*1,('بيان العهد والتسويات'!$C348=المنصرف!$C$3:$C$717)*1,المنصرف!$J$3:$J$717)</f>
        <v>0</v>
      </c>
      <c r="H348" s="121">
        <f>SUMPRODUCT(($H$3=المنصرف!$E$3:$E$717)*1,('بيان العهد والتسويات'!$C348=المنصرف!$C$3:$C$717)*1,المنصرف!$G$3:$G$717)</f>
        <v>0</v>
      </c>
      <c r="I348" s="122">
        <f>SUMPRODUCT(($H$3=المنصرف!$E$3:$E$717)*1,('بيان العهد والتسويات'!$C348=المنصرف!$C$3:$C$717)*1,المنصرف!$J$3:$J$717)</f>
        <v>0</v>
      </c>
      <c r="J348" s="124">
        <f>SUMPRODUCT(($J$3=المنصرف!$E$3:$E$717)*1,('بيان العهد والتسويات'!$C348=المنصرف!$C$3:$C$717)*1,المنصرف!$G$3:$G$717)</f>
        <v>0</v>
      </c>
      <c r="K348" s="123">
        <f>SUMPRODUCT(($J$3=المنصرف!$E$3:$E$717)*1,('بيان العهد والتسويات'!$C348=المنصرف!$C$3:$C$717)*1,المنصرف!$J$3:$J$717)</f>
        <v>0</v>
      </c>
      <c r="L348" s="121">
        <f>SUMPRODUCT(($L$3=المنصرف!$E$3:$E$717)*1,('بيان العهد والتسويات'!$C348=المنصرف!$C$3:$C$717)*1,المنصرف!$G$3:$G$717)</f>
        <v>0</v>
      </c>
      <c r="M348" s="122">
        <f>SUMPRODUCT(($L$3=المنصرف!$E$3:$E$717)*1,('بيان العهد والتسويات'!$C348=المنصرف!$C$3:$C$717)*1,المنصرف!$J$3:$J$717)</f>
        <v>0</v>
      </c>
      <c r="N348" s="124">
        <f>SUMPRODUCT(($N$3=المنصرف!$E$3:$E$717)*1,('بيان العهد والتسويات'!$C348=المنصرف!$C$3:$C$717)*1,المنصرف!$G$3:$G$717)</f>
        <v>0</v>
      </c>
      <c r="O348" s="123">
        <f>SUMPRODUCT(($N$3=المنصرف!$E$3:$E$717)*1,('بيان العهد والتسويات'!$C348=المنصرف!$C$3:$C$717)*1,المنصرف!$J$3:$J$717)</f>
        <v>0</v>
      </c>
      <c r="P348" s="121">
        <f>SUMPRODUCT(($P$3=المنصرف!$E$3:$E$717)*1,('بيان العهد والتسويات'!$C348=المنصرف!$C$3:$C$717)*1,المنصرف!$G$3:$G$717)</f>
        <v>0</v>
      </c>
      <c r="Q348" s="122">
        <f>SUMPRODUCT(($P$3=المنصرف!$E$3:$E$717)*1,('بيان العهد والتسويات'!$C348=المنصرف!$C$3:$C$717)*1,المنصرف!$J$3:$J$717)</f>
        <v>0</v>
      </c>
      <c r="R348" s="124">
        <f>SUMPRODUCT(($R$3=المنصرف!$E$3:$E$717)*1,('بيان العهد والتسويات'!$C348=المنصرف!$C$3:$C$717)*1,المنصرف!$G$3:$G$717)</f>
        <v>0</v>
      </c>
      <c r="S348" s="123">
        <f>SUMPRODUCT(($R$3=المنصرف!$E$3:$E$717)*1,('بيان العهد والتسويات'!$C348=المنصرف!$C$3:$C$717)*1,المنصرف!$J$3:$J$717)</f>
        <v>0</v>
      </c>
      <c r="T348" s="121">
        <f>SUMPRODUCT(($T$3=المنصرف!$E$3:$E$717)*1,('بيان العهد والتسويات'!$C348=المنصرف!$C$3:$C$717)*1,المنصرف!$G$3:$G$717)</f>
        <v>0</v>
      </c>
      <c r="U348" s="122">
        <f>SUMPRODUCT(($T$3=المنصرف!$E$3:$E$717)*1,('بيان العهد والتسويات'!$C348=المنصرف!$C$3:$C$717)*1,المنصرف!$J$3:$J$717)</f>
        <v>0</v>
      </c>
      <c r="V348" s="124">
        <f>SUMPRODUCT(($V$3=المنصرف!$E$3:$E$717)*1,('بيان العهد والتسويات'!$C348=المنصرف!$C$3:$C$717)*1,المنصرف!$G$3:$G$717)</f>
        <v>0</v>
      </c>
      <c r="W348" s="123">
        <f>SUMPRODUCT(($V$3=المنصرف!$E$3:$E$717)*1,('بيان العهد والتسويات'!$C348=المنصرف!$C$3:$C$717)*1,المنصرف!$J$3:$J$717)</f>
        <v>0</v>
      </c>
      <c r="X348" s="121">
        <f>SUMPRODUCT(($X$3=المنصرف!$E$3:$E$717)*1,('بيان العهد والتسويات'!$C348=المنصرف!$C$3:$C$717)*1,المنصرف!$G$3:$G$717)</f>
        <v>0</v>
      </c>
      <c r="Y348" s="122">
        <f>SUMPRODUCT(($X$3=المنصرف!$E$3:$E$717)*1,('بيان العهد والتسويات'!$C348=المنصرف!$C$3:$C$717)*1,المنصرف!$J$3:$J$717)</f>
        <v>0</v>
      </c>
      <c r="Z348" s="124">
        <f>SUMPRODUCT(($Z$3=المنصرف!$E$3:$E$717)*1,('بيان العهد والتسويات'!$C348=المنصرف!$C$3:$C$717)*1,المنصرف!$G$3:$G$717)</f>
        <v>0</v>
      </c>
      <c r="AA348" s="123">
        <f>SUMPRODUCT(($Z$3=المنصرف!$E$3:$E$717)*1,('بيان العهد والتسويات'!$C348=المنصرف!$C$3:$C$717)*1,المنصرف!$J$3:$J$717)</f>
        <v>0</v>
      </c>
      <c r="AB348" s="121">
        <f>SUMPRODUCT(($AB$3=المنصرف!$E$3:$E$717)*1,('بيان العهد والتسويات'!$C348=المنصرف!$C$3:$C$717)*1,المنصرف!$G$3:$G$717)</f>
        <v>0</v>
      </c>
      <c r="AC348" s="122">
        <f>SUMPRODUCT(($AB$3=المنصرف!$E$3:$E$717)*1,('بيان العهد والتسويات'!$C348=المنصرف!$C$3:$C$717)*1,المنصرف!$J$3:$J$717)</f>
        <v>0</v>
      </c>
      <c r="AD348" s="124">
        <f>SUMPRODUCT(($AD$3=المنصرف!$E$3:$E$717)*1,('بيان العهد والتسويات'!$C348=المنصرف!$C$3:$C$717)*1,المنصرف!$G$3:$G$717)</f>
        <v>0</v>
      </c>
      <c r="AE348" s="123">
        <f>SUMPRODUCT(($AD$3=المنصرف!$E$3:$E$717)*1,('بيان العهد والتسويات'!$C348=المنصرف!$C$3:$C$717)*1,المنصرف!$J$3:$J$717)</f>
        <v>0</v>
      </c>
      <c r="AF348" s="121">
        <f>SUMPRODUCT(($AF$3=المنصرف!$E$3:$E$717)*1,('بيان العهد والتسويات'!$C348=المنصرف!$C$3:$C$717)*1,المنصرف!$G$3:$G$717)</f>
        <v>0</v>
      </c>
      <c r="AG348" s="122">
        <f>SUMPRODUCT(($AF$3=المنصرف!$E$3:$E$717)*1,('بيان العهد والتسويات'!$C348=المنصرف!$C$3:$C$717)*1,المنصرف!$J$3:$J$717)</f>
        <v>0</v>
      </c>
      <c r="AH348" s="124">
        <f>SUMPRODUCT(($AH$3=المنصرف!$E$3:$E$717)*1,('بيان العهد والتسويات'!$C348=المنصرف!$C$3:$C$717)*1,المنصرف!$G$3:$G$717)</f>
        <v>0</v>
      </c>
      <c r="AI348" s="123">
        <f>SUMPRODUCT(($AH$3=المنصرف!$E$3:$E$717)*1,('بيان العهد والتسويات'!$C348=المنصرف!$C$3:$C$717)*1,المنصرف!$J$3:$J$717)</f>
        <v>0</v>
      </c>
      <c r="AJ348" s="145">
        <f>SUMPRODUCT((AJ$3=المنصرف!$E$3:$E$717)*1,('بيان العهد والتسويات'!$C348=المنصرف!$C$3:$C$717)*1,المنصرف!$G$3:$G$717)</f>
        <v>0</v>
      </c>
      <c r="AK348" s="145">
        <f>SUMPRODUCT((AJ$3=المنصرف!$E$3:$E$717)*1,('بيان العهد والتسويات'!$C348=المنصرف!$C$3:$C$717)*1,المنصرف!$J$3:$J$717)</f>
        <v>0</v>
      </c>
      <c r="AL348" s="161">
        <f>SUMPRODUCT((AL$3=المنصرف!$E$3:$E$717)*1,('بيان العهد والتسويات'!$C348=المنصرف!$C$3:$C$717)*1,المنصرف!$G$3:$G$717)</f>
        <v>0</v>
      </c>
      <c r="AM348" s="161">
        <f>SUMPRODUCT((AL$3=المنصرف!$E$3:$E$717)*1,('بيان العهد والتسويات'!$C348=المنصرف!$C$3:$C$717)*1,المنصرف!$J$3:$J$717)</f>
        <v>0</v>
      </c>
      <c r="AN348" s="160">
        <f>SUMPRODUCT((AN$3=المنصرف!$E$3:$E$717)*1,('بيان العهد والتسويات'!$C348=المنصرف!$C$3:$C$717)*1,المنصرف!$G$3:$G$717)</f>
        <v>0</v>
      </c>
      <c r="AO348" s="160">
        <f>SUMPRODUCT((AN$3=المنصرف!$E$3:$E$717)*1,('بيان العهد والتسويات'!$C348=المنصرف!$C$3:$C$717)*1,المنصرف!$J$3:$J$717)</f>
        <v>0</v>
      </c>
      <c r="AP348" s="160">
        <f>SUMPRODUCT((AP$3=المنصرف!$E$3:$E$717)*1,('بيان العهد والتسويات'!$C348=المنصرف!$C$3:$C$717)*1,المنصرف!$G$3:$G$717)</f>
        <v>0</v>
      </c>
      <c r="AQ348" s="160">
        <f>SUMPRODUCT((AP$3=المنصرف!$E$3:$E$717)*1,('بيان العهد والتسويات'!$C348=المنصرف!$C$3:$C$717)*1,المنصرف!$J$3:$J$717)</f>
        <v>0</v>
      </c>
      <c r="AR348" s="160">
        <f>SUMPRODUCT((AR$3=المنصرف!$E$3:$E$717)*1,('بيان العهد والتسويات'!$C348=المنصرف!$C$3:$C$717)*1,المنصرف!$G$3:$G$717)</f>
        <v>0</v>
      </c>
      <c r="AS348" s="160">
        <f>SUMPRODUCT((AR$3=المنصرف!$E$3:$E$717)*1,('بيان العهد والتسويات'!$C348=المنصرف!$C$3:$C$717)*1,المنصرف!$J$3:$J$717)</f>
        <v>0</v>
      </c>
      <c r="AT348" s="160">
        <f>SUMPRODUCT((AT$3=المنصرف!$E$3:$E$717)*1,('بيان العهد والتسويات'!$C348=المنصرف!$C$3:$C$717)*1,المنصرف!$G$3:$G$717)</f>
        <v>0</v>
      </c>
      <c r="AU348" s="160">
        <f>SUMPRODUCT((AT$3=المنصرف!$E$3:$E$717)*1,('بيان العهد والتسويات'!$C348=المنصرف!$C$3:$C$717)*1,المنصرف!$J$3:$J$717)</f>
        <v>0</v>
      </c>
      <c r="AV348" s="160">
        <f>SUMPRODUCT((AV$3=المنصرف!$E$3:$E$717)*1,('بيان العهد والتسويات'!$C348=المنصرف!$C$3:$C$717)*1,المنصرف!$G$3:$G$717)</f>
        <v>0</v>
      </c>
      <c r="AW348" s="160">
        <f>SUMPRODUCT((AV$3=المنصرف!$E$3:$E$717)*1,('بيان العهد والتسويات'!$C348=المنصرف!$C$3:$C$717)*1,المنصرف!$J$3:$J$717)</f>
        <v>0</v>
      </c>
      <c r="AX348" s="160">
        <f>SUMPRODUCT((AX$3=المنصرف!$E$3:$E$717)*1,('بيان العهد والتسويات'!$C348=المنصرف!$C$3:$C$717)*1,المنصرف!$G$3:$G$717)</f>
        <v>0</v>
      </c>
      <c r="AY348" s="160">
        <f>SUMPRODUCT((AX$3=المنصرف!$E$3:$E$717)*1,('بيان العهد والتسويات'!$C348=المنصرف!$C$3:$C$717)*1,المنصرف!$J$3:$J$717)</f>
        <v>0</v>
      </c>
      <c r="AZ348" s="160">
        <f>SUMPRODUCT((AZ$3=المنصرف!$E$3:$E$717)*1,('بيان العهد والتسويات'!$C348=المنصرف!$C$3:$C$717)*1,المنصرف!$G$3:$G$717)</f>
        <v>0</v>
      </c>
      <c r="BA348" s="160">
        <f>SUMPRODUCT((AZ$3=المنصرف!$E$3:$E$717)*1,('بيان العهد والتسويات'!$C348=المنصرف!$C$3:$C$717)*1,المنصرف!$J$3:$J$717)</f>
        <v>0</v>
      </c>
      <c r="BB348" s="160">
        <f>SUMPRODUCT((BB$3=المنصرف!$E$3:$E$717)*1,('بيان العهد والتسويات'!$C348=المنصرف!$C$3:$C$717)*1,المنصرف!$G$3:$G$717)</f>
        <v>0</v>
      </c>
      <c r="BC348" s="160">
        <f>SUMPRODUCT((BB$3=المنصرف!$E$3:$E$717)*1,('بيان العهد والتسويات'!$C348=المنصرف!$C$3:$C$717)*1,المنصرف!$J$3:$J$717)</f>
        <v>0</v>
      </c>
      <c r="BD348" s="160">
        <f>SUMPRODUCT((BD$3=المنصرف!$E$3:$E$717)*1,('بيان العهد والتسويات'!$C348=المنصرف!$C$3:$C$717)*1,المنصرف!$G$3:$G$717)</f>
        <v>0</v>
      </c>
      <c r="BE348" s="160">
        <f>SUMPRODUCT((BD$3=المنصرف!$E$3:$E$717)*1,('بيان العهد والتسويات'!$C348=المنصرف!$C$3:$C$717)*1,المنصرف!$J$3:$J$717)</f>
        <v>0</v>
      </c>
      <c r="BF348" s="160">
        <f>SUMPRODUCT((BF$3=المنصرف!$E$3:$E$717)*1,('بيان العهد والتسويات'!$C348=المنصرف!$C$3:$C$717)*1,المنصرف!$G$3:$G$717)</f>
        <v>0</v>
      </c>
      <c r="BG348" s="160">
        <f>SUMPRODUCT((BF$3=المنصرف!$E$3:$E$717)*1,('بيان العهد والتسويات'!$C348=المنصرف!$C$3:$C$717)*1,المنصرف!$J$3:$J$717)</f>
        <v>0</v>
      </c>
      <c r="BH348" s="160">
        <f>SUMPRODUCT((BH$3=المنصرف!$E$3:$E$717)*1,('بيان العهد والتسويات'!$C348=المنصرف!$C$3:$C$717)*1,المنصرف!$G$3:$G$717)</f>
        <v>0</v>
      </c>
      <c r="BI348" s="160">
        <f>SUMPRODUCT((BH$3=المنصرف!$E$3:$E$717)*1,('بيان العهد والتسويات'!$C348=المنصرف!$C$3:$C$717)*1,المنصرف!$J$3:$J$717)</f>
        <v>0</v>
      </c>
      <c r="BJ348" s="160">
        <f>SUMPRODUCT((BJ$3=المنصرف!$E$3:$E$717)*1,('بيان العهد والتسويات'!$C348=المنصرف!$C$3:$C$717)*1,المنصرف!$G$3:$G$717)</f>
        <v>0</v>
      </c>
      <c r="BK348" s="160">
        <f>SUMPRODUCT((BJ$3=المنصرف!$E$3:$E$717)*1,('بيان العهد والتسويات'!$C348=المنصرف!$C$3:$C$717)*1,المنصرف!$J$3:$J$717)</f>
        <v>0</v>
      </c>
      <c r="BL348" s="160">
        <f>SUMPRODUCT((BL$3=المنصرف!$E$3:$E$717)*1,('بيان العهد والتسويات'!$C348=المنصرف!$C$3:$C$717)*1,المنصرف!$G$3:$G$717)</f>
        <v>0</v>
      </c>
      <c r="BM348" s="160">
        <f>SUMPRODUCT((BL$3=المنصرف!$E$3:$E$717)*1,('بيان العهد والتسويات'!$C348=المنصرف!$C$3:$C$717)*1,المنصرف!$J$3:$J$717)</f>
        <v>0</v>
      </c>
      <c r="BN348" s="160">
        <f>SUMPRODUCT((BN$3=المنصرف!$E$3:$E$717)*1,('بيان العهد والتسويات'!$C348=المنصرف!$C$3:$C$717)*1,المنصرف!$G$3:$G$717)</f>
        <v>0</v>
      </c>
      <c r="BO348" s="160">
        <f>SUMPRODUCT((BN$3=المنصرف!$E$3:$E$717)*1,('بيان العهد والتسويات'!$C348=المنصرف!$C$3:$C$717)*1,المنصرف!$J$3:$J$717)</f>
        <v>0</v>
      </c>
      <c r="BP348" s="160">
        <f>SUMPRODUCT((BP$3=المنصرف!$E$3:$E$717)*1,('بيان العهد والتسويات'!$C348=المنصرف!$C$3:$C$717)*1,المنصرف!$G$3:$G$717)</f>
        <v>0</v>
      </c>
      <c r="BQ348" s="160">
        <f>SUMPRODUCT((BP$3=المنصرف!$E$3:$E$717)*1,('بيان العهد والتسويات'!$C348=المنصرف!$C$3:$C$717)*1,المنصرف!$J$3:$J$717)</f>
        <v>0</v>
      </c>
      <c r="BR348" s="160">
        <f>SUMPRODUCT((BR$3=المنصرف!$E$3:$E$717)*1,('بيان العهد والتسويات'!$C348=المنصرف!$C$3:$C$717)*1,المنصرف!$G$3:$G$717)</f>
        <v>0</v>
      </c>
      <c r="BS348" s="160">
        <f>SUMPRODUCT((BR$3=المنصرف!$E$3:$E$717)*1,('بيان العهد والتسويات'!$C348=المنصرف!$C$3:$C$717)*1,المنصرف!$J$3:$J$717)</f>
        <v>0</v>
      </c>
      <c r="BT348" s="160">
        <f>SUMPRODUCT((BT$3=المنصرف!$E$3:$E$717)*1,('بيان العهد والتسويات'!$C348=المنصرف!$C$3:$C$717)*1,المنصرف!$G$3:$G$717)</f>
        <v>0</v>
      </c>
      <c r="BU348" s="160">
        <f>SUMPRODUCT((BT$3=المنصرف!$E$3:$E$717)*1,('بيان العهد والتسويات'!$C348=المنصرف!$C$3:$C$717)*1,المنصرف!$J$3:$J$717)</f>
        <v>0</v>
      </c>
      <c r="BV348" s="160">
        <f>SUMPRODUCT((BV$3=المنصرف!$E$3:$E$717)*1,('بيان العهد والتسويات'!$C348=المنصرف!$C$3:$C$717)*1,المنصرف!$G$3:$G$717)</f>
        <v>0</v>
      </c>
      <c r="BW348" s="160">
        <f>SUMPRODUCT((BV$3=المنصرف!$E$3:$E$717)*1,('بيان العهد والتسويات'!$C348=المنصرف!$C$3:$C$717)*1,المنصرف!$J$3:$J$717)</f>
        <v>0</v>
      </c>
      <c r="BX348" s="160">
        <f>SUMPRODUCT((BX$3=المنصرف!$E$3:$E$717)*1,('بيان العهد والتسويات'!$C348=المنصرف!$C$3:$C$717)*1,المنصرف!$G$3:$G$717)</f>
        <v>0</v>
      </c>
      <c r="BY348" s="160">
        <f>SUMPRODUCT((BX$3=المنصرف!$E$3:$E$717)*1,('بيان العهد والتسويات'!$C348=المنصرف!$C$3:$C$717)*1,المنصرف!$J$3:$J$717)</f>
        <v>0</v>
      </c>
      <c r="BZ348" s="160">
        <f>SUMPRODUCT((BZ$3=المنصرف!$E$3:$E$717)*1,('بيان العهد والتسويات'!$C348=المنصرف!$C$3:$C$717)*1,المنصرف!$G$3:$G$717)</f>
        <v>0</v>
      </c>
      <c r="CA348" s="160">
        <f>SUMPRODUCT((BZ$3=المنصرف!$E$3:$E$717)*1,('بيان العهد والتسويات'!$C348=المنصرف!$C$3:$C$717)*1,المنصرف!$J$3:$J$717)</f>
        <v>0</v>
      </c>
      <c r="CB348" s="160">
        <f>SUMPRODUCT((CB$3=المنصرف!$E$3:$E$717)*1,('بيان العهد والتسويات'!$C348=المنصرف!$C$3:$C$717)*1,المنصرف!$G$3:$G$717)</f>
        <v>0</v>
      </c>
      <c r="CC348" s="160">
        <f>SUMPRODUCT((CB$3=المنصرف!$E$3:$E$717)*1,('بيان العهد والتسويات'!$C348=المنصرف!$C$3:$C$717)*1,المنصرف!$J$3:$J$717)</f>
        <v>0</v>
      </c>
      <c r="CD348" s="160">
        <f>SUMPRODUCT((CD$3=المنصرف!$E$3:$E$717)*1,('بيان العهد والتسويات'!$C348=المنصرف!$C$3:$C$717)*1,المنصرف!$G$3:$G$717)</f>
        <v>0</v>
      </c>
      <c r="CE348" s="160">
        <f>SUMPRODUCT((CD$3=المنصرف!$E$3:$E$717)*1,('بيان العهد والتسويات'!$C348=المنصرف!$C$3:$C$717)*1,المنصرف!$J$3:$J$717)</f>
        <v>0</v>
      </c>
      <c r="CF348" s="160">
        <f>SUMPRODUCT((CF$3=المنصرف!$E$3:$E$717)*1,('بيان العهد والتسويات'!$C348=المنصرف!$C$3:$C$717)*1,المنصرف!$G$3:$G$717)</f>
        <v>0</v>
      </c>
      <c r="CG348" s="160">
        <f>SUMPRODUCT((CF$3=المنصرف!$E$3:$E$717)*1,('بيان العهد والتسويات'!$C348=المنصرف!$C$3:$C$717)*1,المنصرف!$J$3:$J$717)</f>
        <v>0</v>
      </c>
      <c r="CH348" s="160">
        <f>SUMPRODUCT((CH$3=المنصرف!$E$3:$E$717)*1,('بيان العهد والتسويات'!$C348=المنصرف!$C$3:$C$717)*1,المنصرف!$G$3:$G$717)</f>
        <v>0</v>
      </c>
      <c r="CI348" s="160">
        <f>SUMPRODUCT((CH$3=المنصرف!$E$3:$E$717)*1,('بيان العهد والتسويات'!$C348=المنصرف!$C$3:$C$717)*1,المنصرف!$J$3:$J$717)</f>
        <v>0</v>
      </c>
      <c r="CJ348" s="160">
        <f>SUMPRODUCT((CJ$3=المنصرف!$E$3:$E$717)*1,('بيان العهد والتسويات'!$C348=المنصرف!$C$3:$C$717)*1,المنصرف!$G$3:$G$717)</f>
        <v>0</v>
      </c>
      <c r="CK348" s="160">
        <f>SUMPRODUCT((CJ$3=المنصرف!$E$3:$E$717)*1,('بيان العهد والتسويات'!$C348=المنصرف!$C$3:$C$717)*1,المنصرف!$J$3:$J$717)</f>
        <v>0</v>
      </c>
      <c r="CL348" s="160">
        <f>SUMPRODUCT((CL$3=المنصرف!$E$3:$E$717)*1,('بيان العهد والتسويات'!$C348=المنصرف!$C$3:$C$717)*1,المنصرف!$G$3:$G$717)</f>
        <v>0</v>
      </c>
      <c r="CM348" s="160">
        <f>SUMPRODUCT((CL$3=المنصرف!$E$3:$E$717)*1,('بيان العهد والتسويات'!$C348=المنصرف!$C$3:$C$717)*1,المنصرف!$J$3:$J$717)</f>
        <v>0</v>
      </c>
      <c r="CN348" s="160">
        <f>SUMPRODUCT((CN$3=المنصرف!$E$3:$E$717)*1,('بيان العهد والتسويات'!$C348=المنصرف!$C$3:$C$717)*1,المنصرف!$G$3:$G$717)</f>
        <v>0</v>
      </c>
      <c r="CO348" s="160">
        <f>SUMPRODUCT((CN$3=المنصرف!$E$3:$E$717)*1,('بيان العهد والتسويات'!$C348=المنصرف!$C$3:$C$717)*1,المنصرف!$J$3:$J$717)</f>
        <v>0</v>
      </c>
      <c r="CP348" s="160">
        <f>SUMPRODUCT((CP$3=المنصرف!$E$3:$E$717)*1,('بيان العهد والتسويات'!$C348=المنصرف!$C$3:$C$717)*1,المنصرف!$G$3:$G$717)</f>
        <v>0</v>
      </c>
      <c r="CQ348" s="160">
        <f>SUMPRODUCT((CP$3=المنصرف!$E$3:$E$717)*1,('بيان العهد والتسويات'!$C348=المنصرف!$C$3:$C$717)*1,المنصرف!$J$3:$J$717)</f>
        <v>0</v>
      </c>
      <c r="CR348" s="160">
        <f>SUMPRODUCT((CR$3=المنصرف!$E$3:$E$717)*1,('بيان العهد والتسويات'!$C348=المنصرف!$C$3:$C$717)*1,المنصرف!$G$3:$G$717)</f>
        <v>0</v>
      </c>
      <c r="CS348" s="160">
        <f>SUMPRODUCT((CR$3=المنصرف!$E$3:$E$717)*1,('بيان العهد والتسويات'!$C348=المنصرف!$C$3:$C$717)*1,المنصرف!$J$3:$J$717)</f>
        <v>0</v>
      </c>
      <c r="CT348" s="160">
        <f>SUMPRODUCT((CT$3=المنصرف!$E$3:$E$717)*1,('بيان العهد والتسويات'!$C348=المنصرف!$C$3:$C$717)*1,المنصرف!$G$3:$G$717)</f>
        <v>0</v>
      </c>
      <c r="CU348" s="160">
        <f>SUMPRODUCT((CT$3=المنصرف!$E$3:$E$717)*1,('بيان العهد والتسويات'!$C348=المنصرف!$C$3:$C$717)*1,المنصرف!$J$3:$J$717)</f>
        <v>0</v>
      </c>
      <c r="CV348" s="160">
        <f>SUMPRODUCT((CV$3=المنصرف!$E$3:$E$717)*1,('بيان العهد والتسويات'!$C348=المنصرف!$C$3:$C$717)*1,المنصرف!$G$3:$G$717)</f>
        <v>0</v>
      </c>
      <c r="CW348" s="160">
        <f>SUMPRODUCT((CV$3=المنصرف!$E$3:$E$717)*1,('بيان العهد والتسويات'!$C348=المنصرف!$C$3:$C$717)*1,المنصرف!$J$3:$J$717)</f>
        <v>0</v>
      </c>
      <c r="CX348" s="160">
        <f>SUMPRODUCT((CX$3=المنصرف!$E$3:$E$717)*1,('بيان العهد والتسويات'!$C348=المنصرف!$C$3:$C$717)*1,المنصرف!$G$3:$G$717)</f>
        <v>0</v>
      </c>
      <c r="CY348" s="160">
        <f>SUMPRODUCT((CX$3=المنصرف!$E$3:$E$717)*1,('بيان العهد والتسويات'!$C348=المنصرف!$C$3:$C$717)*1,المنصرف!$J$3:$J$717)</f>
        <v>0</v>
      </c>
      <c r="CZ348" s="160">
        <f>SUMPRODUCT((CZ$3=المنصرف!$E$3:$E$717)*1,('بيان العهد والتسويات'!$C348=المنصرف!$C$3:$C$717)*1,المنصرف!$G$3:$G$717)</f>
        <v>0</v>
      </c>
      <c r="DA348" s="160">
        <f>SUMPRODUCT((CZ$3=المنصرف!$E$3:$E$717)*1,('بيان العهد والتسويات'!$C348=المنصرف!$C$3:$C$717)*1,المنصرف!$J$3:$J$717)</f>
        <v>0</v>
      </c>
    </row>
    <row r="349" spans="3:105" ht="20.25" x14ac:dyDescent="0.15">
      <c r="C349" s="134">
        <v>46181</v>
      </c>
      <c r="D349" s="121">
        <f>SUMPRODUCT(($D$3=المنصرف!$E$3:$E$717)*1,('بيان العهد والتسويات'!$C349=المنصرف!$C$3:$C$717)*1,المنصرف!$G$3:$G$717)</f>
        <v>0</v>
      </c>
      <c r="E349" s="122">
        <f>SUMPRODUCT(($D$3=المنصرف!$E$3:$E$717)*1,('بيان العهد والتسويات'!$C349=المنصرف!$C$3:$C$717)*1,المنصرف!$J$3:$J$717)</f>
        <v>0</v>
      </c>
      <c r="F349" s="124">
        <f>SUMPRODUCT(($F$3=المنصرف!$E$3:$E$717)*1,('بيان العهد والتسويات'!$C349=المنصرف!$C$3:$C$717)*1,المنصرف!$G$3:$G$717)</f>
        <v>0</v>
      </c>
      <c r="G349" s="123">
        <f>SUMPRODUCT(($F$3=المنصرف!$E$3:$E$717)*1,('بيان العهد والتسويات'!$C349=المنصرف!$C$3:$C$717)*1,المنصرف!$J$3:$J$717)</f>
        <v>0</v>
      </c>
      <c r="H349" s="121">
        <f>SUMPRODUCT(($H$3=المنصرف!$E$3:$E$717)*1,('بيان العهد والتسويات'!$C349=المنصرف!$C$3:$C$717)*1,المنصرف!$G$3:$G$717)</f>
        <v>0</v>
      </c>
      <c r="I349" s="122">
        <f>SUMPRODUCT(($H$3=المنصرف!$E$3:$E$717)*1,('بيان العهد والتسويات'!$C349=المنصرف!$C$3:$C$717)*1,المنصرف!$J$3:$J$717)</f>
        <v>0</v>
      </c>
      <c r="J349" s="124">
        <f>SUMPRODUCT(($J$3=المنصرف!$E$3:$E$717)*1,('بيان العهد والتسويات'!$C349=المنصرف!$C$3:$C$717)*1,المنصرف!$G$3:$G$717)</f>
        <v>0</v>
      </c>
      <c r="K349" s="123">
        <f>SUMPRODUCT(($J$3=المنصرف!$E$3:$E$717)*1,('بيان العهد والتسويات'!$C349=المنصرف!$C$3:$C$717)*1,المنصرف!$J$3:$J$717)</f>
        <v>0</v>
      </c>
      <c r="L349" s="121">
        <f>SUMPRODUCT(($L$3=المنصرف!$E$3:$E$717)*1,('بيان العهد والتسويات'!$C349=المنصرف!$C$3:$C$717)*1,المنصرف!$G$3:$G$717)</f>
        <v>0</v>
      </c>
      <c r="M349" s="122">
        <f>SUMPRODUCT(($L$3=المنصرف!$E$3:$E$717)*1,('بيان العهد والتسويات'!$C349=المنصرف!$C$3:$C$717)*1,المنصرف!$J$3:$J$717)</f>
        <v>0</v>
      </c>
      <c r="N349" s="124">
        <f>SUMPRODUCT(($N$3=المنصرف!$E$3:$E$717)*1,('بيان العهد والتسويات'!$C349=المنصرف!$C$3:$C$717)*1,المنصرف!$G$3:$G$717)</f>
        <v>0</v>
      </c>
      <c r="O349" s="123">
        <f>SUMPRODUCT(($N$3=المنصرف!$E$3:$E$717)*1,('بيان العهد والتسويات'!$C349=المنصرف!$C$3:$C$717)*1,المنصرف!$J$3:$J$717)</f>
        <v>0</v>
      </c>
      <c r="P349" s="121">
        <f>SUMPRODUCT(($P$3=المنصرف!$E$3:$E$717)*1,('بيان العهد والتسويات'!$C349=المنصرف!$C$3:$C$717)*1,المنصرف!$G$3:$G$717)</f>
        <v>0</v>
      </c>
      <c r="Q349" s="122">
        <f>SUMPRODUCT(($P$3=المنصرف!$E$3:$E$717)*1,('بيان العهد والتسويات'!$C349=المنصرف!$C$3:$C$717)*1,المنصرف!$J$3:$J$717)</f>
        <v>0</v>
      </c>
      <c r="R349" s="124">
        <f>SUMPRODUCT(($R$3=المنصرف!$E$3:$E$717)*1,('بيان العهد والتسويات'!$C349=المنصرف!$C$3:$C$717)*1,المنصرف!$G$3:$G$717)</f>
        <v>0</v>
      </c>
      <c r="S349" s="123">
        <f>SUMPRODUCT(($R$3=المنصرف!$E$3:$E$717)*1,('بيان العهد والتسويات'!$C349=المنصرف!$C$3:$C$717)*1,المنصرف!$J$3:$J$717)</f>
        <v>0</v>
      </c>
      <c r="T349" s="121">
        <f>SUMPRODUCT(($T$3=المنصرف!$E$3:$E$717)*1,('بيان العهد والتسويات'!$C349=المنصرف!$C$3:$C$717)*1,المنصرف!$G$3:$G$717)</f>
        <v>0</v>
      </c>
      <c r="U349" s="122">
        <f>SUMPRODUCT(($T$3=المنصرف!$E$3:$E$717)*1,('بيان العهد والتسويات'!$C349=المنصرف!$C$3:$C$717)*1,المنصرف!$J$3:$J$717)</f>
        <v>0</v>
      </c>
      <c r="V349" s="124">
        <f>SUMPRODUCT(($V$3=المنصرف!$E$3:$E$717)*1,('بيان العهد والتسويات'!$C349=المنصرف!$C$3:$C$717)*1,المنصرف!$G$3:$G$717)</f>
        <v>0</v>
      </c>
      <c r="W349" s="123">
        <f>SUMPRODUCT(($V$3=المنصرف!$E$3:$E$717)*1,('بيان العهد والتسويات'!$C349=المنصرف!$C$3:$C$717)*1,المنصرف!$J$3:$J$717)</f>
        <v>0</v>
      </c>
      <c r="X349" s="121">
        <f>SUMPRODUCT(($X$3=المنصرف!$E$3:$E$717)*1,('بيان العهد والتسويات'!$C349=المنصرف!$C$3:$C$717)*1,المنصرف!$G$3:$G$717)</f>
        <v>0</v>
      </c>
      <c r="Y349" s="122">
        <f>SUMPRODUCT(($X$3=المنصرف!$E$3:$E$717)*1,('بيان العهد والتسويات'!$C349=المنصرف!$C$3:$C$717)*1,المنصرف!$J$3:$J$717)</f>
        <v>0</v>
      </c>
      <c r="Z349" s="124">
        <f>SUMPRODUCT(($Z$3=المنصرف!$E$3:$E$717)*1,('بيان العهد والتسويات'!$C349=المنصرف!$C$3:$C$717)*1,المنصرف!$G$3:$G$717)</f>
        <v>0</v>
      </c>
      <c r="AA349" s="123">
        <f>SUMPRODUCT(($Z$3=المنصرف!$E$3:$E$717)*1,('بيان العهد والتسويات'!$C349=المنصرف!$C$3:$C$717)*1,المنصرف!$J$3:$J$717)</f>
        <v>0</v>
      </c>
      <c r="AB349" s="121">
        <f>SUMPRODUCT(($AB$3=المنصرف!$E$3:$E$717)*1,('بيان العهد والتسويات'!$C349=المنصرف!$C$3:$C$717)*1,المنصرف!$G$3:$G$717)</f>
        <v>0</v>
      </c>
      <c r="AC349" s="122">
        <f>SUMPRODUCT(($AB$3=المنصرف!$E$3:$E$717)*1,('بيان العهد والتسويات'!$C349=المنصرف!$C$3:$C$717)*1,المنصرف!$J$3:$J$717)</f>
        <v>0</v>
      </c>
      <c r="AD349" s="124">
        <f>SUMPRODUCT(($AD$3=المنصرف!$E$3:$E$717)*1,('بيان العهد والتسويات'!$C349=المنصرف!$C$3:$C$717)*1,المنصرف!$G$3:$G$717)</f>
        <v>0</v>
      </c>
      <c r="AE349" s="123">
        <f>SUMPRODUCT(($AD$3=المنصرف!$E$3:$E$717)*1,('بيان العهد والتسويات'!$C349=المنصرف!$C$3:$C$717)*1,المنصرف!$J$3:$J$717)</f>
        <v>0</v>
      </c>
      <c r="AF349" s="121">
        <f>SUMPRODUCT(($AF$3=المنصرف!$E$3:$E$717)*1,('بيان العهد والتسويات'!$C349=المنصرف!$C$3:$C$717)*1,المنصرف!$G$3:$G$717)</f>
        <v>0</v>
      </c>
      <c r="AG349" s="122">
        <f>SUMPRODUCT(($AF$3=المنصرف!$E$3:$E$717)*1,('بيان العهد والتسويات'!$C349=المنصرف!$C$3:$C$717)*1,المنصرف!$J$3:$J$717)</f>
        <v>0</v>
      </c>
      <c r="AH349" s="124">
        <f>SUMPRODUCT(($AH$3=المنصرف!$E$3:$E$717)*1,('بيان العهد والتسويات'!$C349=المنصرف!$C$3:$C$717)*1,المنصرف!$G$3:$G$717)</f>
        <v>0</v>
      </c>
      <c r="AI349" s="123">
        <f>SUMPRODUCT(($AH$3=المنصرف!$E$3:$E$717)*1,('بيان العهد والتسويات'!$C349=المنصرف!$C$3:$C$717)*1,المنصرف!$J$3:$J$717)</f>
        <v>0</v>
      </c>
      <c r="AJ349" s="145">
        <f>SUMPRODUCT((AJ$3=المنصرف!$E$3:$E$717)*1,('بيان العهد والتسويات'!$C349=المنصرف!$C$3:$C$717)*1,المنصرف!$G$3:$G$717)</f>
        <v>0</v>
      </c>
      <c r="AK349" s="145">
        <f>SUMPRODUCT((AJ$3=المنصرف!$E$3:$E$717)*1,('بيان العهد والتسويات'!$C349=المنصرف!$C$3:$C$717)*1,المنصرف!$J$3:$J$717)</f>
        <v>0</v>
      </c>
      <c r="AL349" s="161">
        <f>SUMPRODUCT((AL$3=المنصرف!$E$3:$E$717)*1,('بيان العهد والتسويات'!$C349=المنصرف!$C$3:$C$717)*1,المنصرف!$G$3:$G$717)</f>
        <v>0</v>
      </c>
      <c r="AM349" s="161">
        <f>SUMPRODUCT((AL$3=المنصرف!$E$3:$E$717)*1,('بيان العهد والتسويات'!$C349=المنصرف!$C$3:$C$717)*1,المنصرف!$J$3:$J$717)</f>
        <v>0</v>
      </c>
      <c r="AN349" s="160">
        <f>SUMPRODUCT((AN$3=المنصرف!$E$3:$E$717)*1,('بيان العهد والتسويات'!$C349=المنصرف!$C$3:$C$717)*1,المنصرف!$G$3:$G$717)</f>
        <v>0</v>
      </c>
      <c r="AO349" s="160">
        <f>SUMPRODUCT((AN$3=المنصرف!$E$3:$E$717)*1,('بيان العهد والتسويات'!$C349=المنصرف!$C$3:$C$717)*1,المنصرف!$J$3:$J$717)</f>
        <v>0</v>
      </c>
      <c r="AP349" s="160">
        <f>SUMPRODUCT((AP$3=المنصرف!$E$3:$E$717)*1,('بيان العهد والتسويات'!$C349=المنصرف!$C$3:$C$717)*1,المنصرف!$G$3:$G$717)</f>
        <v>0</v>
      </c>
      <c r="AQ349" s="160">
        <f>SUMPRODUCT((AP$3=المنصرف!$E$3:$E$717)*1,('بيان العهد والتسويات'!$C349=المنصرف!$C$3:$C$717)*1,المنصرف!$J$3:$J$717)</f>
        <v>0</v>
      </c>
      <c r="AR349" s="160">
        <f>SUMPRODUCT((AR$3=المنصرف!$E$3:$E$717)*1,('بيان العهد والتسويات'!$C349=المنصرف!$C$3:$C$717)*1,المنصرف!$G$3:$G$717)</f>
        <v>0</v>
      </c>
      <c r="AS349" s="160">
        <f>SUMPRODUCT((AR$3=المنصرف!$E$3:$E$717)*1,('بيان العهد والتسويات'!$C349=المنصرف!$C$3:$C$717)*1,المنصرف!$J$3:$J$717)</f>
        <v>0</v>
      </c>
      <c r="AT349" s="160">
        <f>SUMPRODUCT((AT$3=المنصرف!$E$3:$E$717)*1,('بيان العهد والتسويات'!$C349=المنصرف!$C$3:$C$717)*1,المنصرف!$G$3:$G$717)</f>
        <v>0</v>
      </c>
      <c r="AU349" s="160">
        <f>SUMPRODUCT((AT$3=المنصرف!$E$3:$E$717)*1,('بيان العهد والتسويات'!$C349=المنصرف!$C$3:$C$717)*1,المنصرف!$J$3:$J$717)</f>
        <v>0</v>
      </c>
      <c r="AV349" s="160">
        <f>SUMPRODUCT((AV$3=المنصرف!$E$3:$E$717)*1,('بيان العهد والتسويات'!$C349=المنصرف!$C$3:$C$717)*1,المنصرف!$G$3:$G$717)</f>
        <v>0</v>
      </c>
      <c r="AW349" s="160">
        <f>SUMPRODUCT((AV$3=المنصرف!$E$3:$E$717)*1,('بيان العهد والتسويات'!$C349=المنصرف!$C$3:$C$717)*1,المنصرف!$J$3:$J$717)</f>
        <v>0</v>
      </c>
      <c r="AX349" s="160">
        <f>SUMPRODUCT((AX$3=المنصرف!$E$3:$E$717)*1,('بيان العهد والتسويات'!$C349=المنصرف!$C$3:$C$717)*1,المنصرف!$G$3:$G$717)</f>
        <v>0</v>
      </c>
      <c r="AY349" s="160">
        <f>SUMPRODUCT((AX$3=المنصرف!$E$3:$E$717)*1,('بيان العهد والتسويات'!$C349=المنصرف!$C$3:$C$717)*1,المنصرف!$J$3:$J$717)</f>
        <v>0</v>
      </c>
      <c r="AZ349" s="160">
        <f>SUMPRODUCT((AZ$3=المنصرف!$E$3:$E$717)*1,('بيان العهد والتسويات'!$C349=المنصرف!$C$3:$C$717)*1,المنصرف!$G$3:$G$717)</f>
        <v>0</v>
      </c>
      <c r="BA349" s="160">
        <f>SUMPRODUCT((AZ$3=المنصرف!$E$3:$E$717)*1,('بيان العهد والتسويات'!$C349=المنصرف!$C$3:$C$717)*1,المنصرف!$J$3:$J$717)</f>
        <v>0</v>
      </c>
      <c r="BB349" s="160">
        <f>SUMPRODUCT((BB$3=المنصرف!$E$3:$E$717)*1,('بيان العهد والتسويات'!$C349=المنصرف!$C$3:$C$717)*1,المنصرف!$G$3:$G$717)</f>
        <v>0</v>
      </c>
      <c r="BC349" s="160">
        <f>SUMPRODUCT((BB$3=المنصرف!$E$3:$E$717)*1,('بيان العهد والتسويات'!$C349=المنصرف!$C$3:$C$717)*1,المنصرف!$J$3:$J$717)</f>
        <v>0</v>
      </c>
      <c r="BD349" s="160">
        <f>SUMPRODUCT((BD$3=المنصرف!$E$3:$E$717)*1,('بيان العهد والتسويات'!$C349=المنصرف!$C$3:$C$717)*1,المنصرف!$G$3:$G$717)</f>
        <v>0</v>
      </c>
      <c r="BE349" s="160">
        <f>SUMPRODUCT((BD$3=المنصرف!$E$3:$E$717)*1,('بيان العهد والتسويات'!$C349=المنصرف!$C$3:$C$717)*1,المنصرف!$J$3:$J$717)</f>
        <v>0</v>
      </c>
      <c r="BF349" s="160">
        <f>SUMPRODUCT((BF$3=المنصرف!$E$3:$E$717)*1,('بيان العهد والتسويات'!$C349=المنصرف!$C$3:$C$717)*1,المنصرف!$G$3:$G$717)</f>
        <v>0</v>
      </c>
      <c r="BG349" s="160">
        <f>SUMPRODUCT((BF$3=المنصرف!$E$3:$E$717)*1,('بيان العهد والتسويات'!$C349=المنصرف!$C$3:$C$717)*1,المنصرف!$J$3:$J$717)</f>
        <v>0</v>
      </c>
      <c r="BH349" s="160">
        <f>SUMPRODUCT((BH$3=المنصرف!$E$3:$E$717)*1,('بيان العهد والتسويات'!$C349=المنصرف!$C$3:$C$717)*1,المنصرف!$G$3:$G$717)</f>
        <v>0</v>
      </c>
      <c r="BI349" s="160">
        <f>SUMPRODUCT((BH$3=المنصرف!$E$3:$E$717)*1,('بيان العهد والتسويات'!$C349=المنصرف!$C$3:$C$717)*1,المنصرف!$J$3:$J$717)</f>
        <v>0</v>
      </c>
      <c r="BJ349" s="160">
        <f>SUMPRODUCT((BJ$3=المنصرف!$E$3:$E$717)*1,('بيان العهد والتسويات'!$C349=المنصرف!$C$3:$C$717)*1,المنصرف!$G$3:$G$717)</f>
        <v>0</v>
      </c>
      <c r="BK349" s="160">
        <f>SUMPRODUCT((BJ$3=المنصرف!$E$3:$E$717)*1,('بيان العهد والتسويات'!$C349=المنصرف!$C$3:$C$717)*1,المنصرف!$J$3:$J$717)</f>
        <v>0</v>
      </c>
      <c r="BL349" s="160">
        <f>SUMPRODUCT((BL$3=المنصرف!$E$3:$E$717)*1,('بيان العهد والتسويات'!$C349=المنصرف!$C$3:$C$717)*1,المنصرف!$G$3:$G$717)</f>
        <v>0</v>
      </c>
      <c r="BM349" s="160">
        <f>SUMPRODUCT((BL$3=المنصرف!$E$3:$E$717)*1,('بيان العهد والتسويات'!$C349=المنصرف!$C$3:$C$717)*1,المنصرف!$J$3:$J$717)</f>
        <v>0</v>
      </c>
      <c r="BN349" s="160">
        <f>SUMPRODUCT((BN$3=المنصرف!$E$3:$E$717)*1,('بيان العهد والتسويات'!$C349=المنصرف!$C$3:$C$717)*1,المنصرف!$G$3:$G$717)</f>
        <v>0</v>
      </c>
      <c r="BO349" s="160">
        <f>SUMPRODUCT((BN$3=المنصرف!$E$3:$E$717)*1,('بيان العهد والتسويات'!$C349=المنصرف!$C$3:$C$717)*1,المنصرف!$J$3:$J$717)</f>
        <v>0</v>
      </c>
      <c r="BP349" s="160">
        <f>SUMPRODUCT((BP$3=المنصرف!$E$3:$E$717)*1,('بيان العهد والتسويات'!$C349=المنصرف!$C$3:$C$717)*1,المنصرف!$G$3:$G$717)</f>
        <v>0</v>
      </c>
      <c r="BQ349" s="160">
        <f>SUMPRODUCT((BP$3=المنصرف!$E$3:$E$717)*1,('بيان العهد والتسويات'!$C349=المنصرف!$C$3:$C$717)*1,المنصرف!$J$3:$J$717)</f>
        <v>0</v>
      </c>
      <c r="BR349" s="160">
        <f>SUMPRODUCT((BR$3=المنصرف!$E$3:$E$717)*1,('بيان العهد والتسويات'!$C349=المنصرف!$C$3:$C$717)*1,المنصرف!$G$3:$G$717)</f>
        <v>0</v>
      </c>
      <c r="BS349" s="160">
        <f>SUMPRODUCT((BR$3=المنصرف!$E$3:$E$717)*1,('بيان العهد والتسويات'!$C349=المنصرف!$C$3:$C$717)*1,المنصرف!$J$3:$J$717)</f>
        <v>0</v>
      </c>
      <c r="BT349" s="160">
        <f>SUMPRODUCT((BT$3=المنصرف!$E$3:$E$717)*1,('بيان العهد والتسويات'!$C349=المنصرف!$C$3:$C$717)*1,المنصرف!$G$3:$G$717)</f>
        <v>0</v>
      </c>
      <c r="BU349" s="160">
        <f>SUMPRODUCT((BT$3=المنصرف!$E$3:$E$717)*1,('بيان العهد والتسويات'!$C349=المنصرف!$C$3:$C$717)*1,المنصرف!$J$3:$J$717)</f>
        <v>0</v>
      </c>
      <c r="BV349" s="160">
        <f>SUMPRODUCT((BV$3=المنصرف!$E$3:$E$717)*1,('بيان العهد والتسويات'!$C349=المنصرف!$C$3:$C$717)*1,المنصرف!$G$3:$G$717)</f>
        <v>0</v>
      </c>
      <c r="BW349" s="160">
        <f>SUMPRODUCT((BV$3=المنصرف!$E$3:$E$717)*1,('بيان العهد والتسويات'!$C349=المنصرف!$C$3:$C$717)*1,المنصرف!$J$3:$J$717)</f>
        <v>0</v>
      </c>
      <c r="BX349" s="160">
        <f>SUMPRODUCT((BX$3=المنصرف!$E$3:$E$717)*1,('بيان العهد والتسويات'!$C349=المنصرف!$C$3:$C$717)*1,المنصرف!$G$3:$G$717)</f>
        <v>0</v>
      </c>
      <c r="BY349" s="160">
        <f>SUMPRODUCT((BX$3=المنصرف!$E$3:$E$717)*1,('بيان العهد والتسويات'!$C349=المنصرف!$C$3:$C$717)*1,المنصرف!$J$3:$J$717)</f>
        <v>0</v>
      </c>
      <c r="BZ349" s="160">
        <f>SUMPRODUCT((BZ$3=المنصرف!$E$3:$E$717)*1,('بيان العهد والتسويات'!$C349=المنصرف!$C$3:$C$717)*1,المنصرف!$G$3:$G$717)</f>
        <v>0</v>
      </c>
      <c r="CA349" s="160">
        <f>SUMPRODUCT((BZ$3=المنصرف!$E$3:$E$717)*1,('بيان العهد والتسويات'!$C349=المنصرف!$C$3:$C$717)*1,المنصرف!$J$3:$J$717)</f>
        <v>0</v>
      </c>
      <c r="CB349" s="160">
        <f>SUMPRODUCT((CB$3=المنصرف!$E$3:$E$717)*1,('بيان العهد والتسويات'!$C349=المنصرف!$C$3:$C$717)*1,المنصرف!$G$3:$G$717)</f>
        <v>0</v>
      </c>
      <c r="CC349" s="160">
        <f>SUMPRODUCT((CB$3=المنصرف!$E$3:$E$717)*1,('بيان العهد والتسويات'!$C349=المنصرف!$C$3:$C$717)*1,المنصرف!$J$3:$J$717)</f>
        <v>0</v>
      </c>
      <c r="CD349" s="160">
        <f>SUMPRODUCT((CD$3=المنصرف!$E$3:$E$717)*1,('بيان العهد والتسويات'!$C349=المنصرف!$C$3:$C$717)*1,المنصرف!$G$3:$G$717)</f>
        <v>0</v>
      </c>
      <c r="CE349" s="160">
        <f>SUMPRODUCT((CD$3=المنصرف!$E$3:$E$717)*1,('بيان العهد والتسويات'!$C349=المنصرف!$C$3:$C$717)*1,المنصرف!$J$3:$J$717)</f>
        <v>0</v>
      </c>
      <c r="CF349" s="160">
        <f>SUMPRODUCT((CF$3=المنصرف!$E$3:$E$717)*1,('بيان العهد والتسويات'!$C349=المنصرف!$C$3:$C$717)*1,المنصرف!$G$3:$G$717)</f>
        <v>0</v>
      </c>
      <c r="CG349" s="160">
        <f>SUMPRODUCT((CF$3=المنصرف!$E$3:$E$717)*1,('بيان العهد والتسويات'!$C349=المنصرف!$C$3:$C$717)*1,المنصرف!$J$3:$J$717)</f>
        <v>0</v>
      </c>
      <c r="CH349" s="160">
        <f>SUMPRODUCT((CH$3=المنصرف!$E$3:$E$717)*1,('بيان العهد والتسويات'!$C349=المنصرف!$C$3:$C$717)*1,المنصرف!$G$3:$G$717)</f>
        <v>0</v>
      </c>
      <c r="CI349" s="160">
        <f>SUMPRODUCT((CH$3=المنصرف!$E$3:$E$717)*1,('بيان العهد والتسويات'!$C349=المنصرف!$C$3:$C$717)*1,المنصرف!$J$3:$J$717)</f>
        <v>0</v>
      </c>
      <c r="CJ349" s="160">
        <f>SUMPRODUCT((CJ$3=المنصرف!$E$3:$E$717)*1,('بيان العهد والتسويات'!$C349=المنصرف!$C$3:$C$717)*1,المنصرف!$G$3:$G$717)</f>
        <v>0</v>
      </c>
      <c r="CK349" s="160">
        <f>SUMPRODUCT((CJ$3=المنصرف!$E$3:$E$717)*1,('بيان العهد والتسويات'!$C349=المنصرف!$C$3:$C$717)*1,المنصرف!$J$3:$J$717)</f>
        <v>0</v>
      </c>
      <c r="CL349" s="160">
        <f>SUMPRODUCT((CL$3=المنصرف!$E$3:$E$717)*1,('بيان العهد والتسويات'!$C349=المنصرف!$C$3:$C$717)*1,المنصرف!$G$3:$G$717)</f>
        <v>0</v>
      </c>
      <c r="CM349" s="160">
        <f>SUMPRODUCT((CL$3=المنصرف!$E$3:$E$717)*1,('بيان العهد والتسويات'!$C349=المنصرف!$C$3:$C$717)*1,المنصرف!$J$3:$J$717)</f>
        <v>0</v>
      </c>
      <c r="CN349" s="160">
        <f>SUMPRODUCT((CN$3=المنصرف!$E$3:$E$717)*1,('بيان العهد والتسويات'!$C349=المنصرف!$C$3:$C$717)*1,المنصرف!$G$3:$G$717)</f>
        <v>0</v>
      </c>
      <c r="CO349" s="160">
        <f>SUMPRODUCT((CN$3=المنصرف!$E$3:$E$717)*1,('بيان العهد والتسويات'!$C349=المنصرف!$C$3:$C$717)*1,المنصرف!$J$3:$J$717)</f>
        <v>0</v>
      </c>
      <c r="CP349" s="160">
        <f>SUMPRODUCT((CP$3=المنصرف!$E$3:$E$717)*1,('بيان العهد والتسويات'!$C349=المنصرف!$C$3:$C$717)*1,المنصرف!$G$3:$G$717)</f>
        <v>0</v>
      </c>
      <c r="CQ349" s="160">
        <f>SUMPRODUCT((CP$3=المنصرف!$E$3:$E$717)*1,('بيان العهد والتسويات'!$C349=المنصرف!$C$3:$C$717)*1,المنصرف!$J$3:$J$717)</f>
        <v>0</v>
      </c>
      <c r="CR349" s="160">
        <f>SUMPRODUCT((CR$3=المنصرف!$E$3:$E$717)*1,('بيان العهد والتسويات'!$C349=المنصرف!$C$3:$C$717)*1,المنصرف!$G$3:$G$717)</f>
        <v>0</v>
      </c>
      <c r="CS349" s="160">
        <f>SUMPRODUCT((CR$3=المنصرف!$E$3:$E$717)*1,('بيان العهد والتسويات'!$C349=المنصرف!$C$3:$C$717)*1,المنصرف!$J$3:$J$717)</f>
        <v>0</v>
      </c>
      <c r="CT349" s="160">
        <f>SUMPRODUCT((CT$3=المنصرف!$E$3:$E$717)*1,('بيان العهد والتسويات'!$C349=المنصرف!$C$3:$C$717)*1,المنصرف!$G$3:$G$717)</f>
        <v>0</v>
      </c>
      <c r="CU349" s="160">
        <f>SUMPRODUCT((CT$3=المنصرف!$E$3:$E$717)*1,('بيان العهد والتسويات'!$C349=المنصرف!$C$3:$C$717)*1,المنصرف!$J$3:$J$717)</f>
        <v>0</v>
      </c>
      <c r="CV349" s="160">
        <f>SUMPRODUCT((CV$3=المنصرف!$E$3:$E$717)*1,('بيان العهد والتسويات'!$C349=المنصرف!$C$3:$C$717)*1,المنصرف!$G$3:$G$717)</f>
        <v>0</v>
      </c>
      <c r="CW349" s="160">
        <f>SUMPRODUCT((CV$3=المنصرف!$E$3:$E$717)*1,('بيان العهد والتسويات'!$C349=المنصرف!$C$3:$C$717)*1,المنصرف!$J$3:$J$717)</f>
        <v>0</v>
      </c>
      <c r="CX349" s="160">
        <f>SUMPRODUCT((CX$3=المنصرف!$E$3:$E$717)*1,('بيان العهد والتسويات'!$C349=المنصرف!$C$3:$C$717)*1,المنصرف!$G$3:$G$717)</f>
        <v>0</v>
      </c>
      <c r="CY349" s="160">
        <f>SUMPRODUCT((CX$3=المنصرف!$E$3:$E$717)*1,('بيان العهد والتسويات'!$C349=المنصرف!$C$3:$C$717)*1,المنصرف!$J$3:$J$717)</f>
        <v>0</v>
      </c>
      <c r="CZ349" s="160">
        <f>SUMPRODUCT((CZ$3=المنصرف!$E$3:$E$717)*1,('بيان العهد والتسويات'!$C349=المنصرف!$C$3:$C$717)*1,المنصرف!$G$3:$G$717)</f>
        <v>0</v>
      </c>
      <c r="DA349" s="160">
        <f>SUMPRODUCT((CZ$3=المنصرف!$E$3:$E$717)*1,('بيان العهد والتسويات'!$C349=المنصرف!$C$3:$C$717)*1,المنصرف!$J$3:$J$717)</f>
        <v>0</v>
      </c>
    </row>
    <row r="350" spans="3:105" ht="20.25" x14ac:dyDescent="0.15">
      <c r="C350" s="134">
        <v>46182</v>
      </c>
      <c r="D350" s="121">
        <f>SUMPRODUCT(($D$3=المنصرف!$E$3:$E$717)*1,('بيان العهد والتسويات'!$C350=المنصرف!$C$3:$C$717)*1,المنصرف!$G$3:$G$717)</f>
        <v>0</v>
      </c>
      <c r="E350" s="122">
        <f>SUMPRODUCT(($D$3=المنصرف!$E$3:$E$717)*1,('بيان العهد والتسويات'!$C350=المنصرف!$C$3:$C$717)*1,المنصرف!$J$3:$J$717)</f>
        <v>0</v>
      </c>
      <c r="F350" s="124">
        <f>SUMPRODUCT(($F$3=المنصرف!$E$3:$E$717)*1,('بيان العهد والتسويات'!$C350=المنصرف!$C$3:$C$717)*1,المنصرف!$G$3:$G$717)</f>
        <v>0</v>
      </c>
      <c r="G350" s="123">
        <f>SUMPRODUCT(($F$3=المنصرف!$E$3:$E$717)*1,('بيان العهد والتسويات'!$C350=المنصرف!$C$3:$C$717)*1,المنصرف!$J$3:$J$717)</f>
        <v>0</v>
      </c>
      <c r="H350" s="121">
        <f>SUMPRODUCT(($H$3=المنصرف!$E$3:$E$717)*1,('بيان العهد والتسويات'!$C350=المنصرف!$C$3:$C$717)*1,المنصرف!$G$3:$G$717)</f>
        <v>0</v>
      </c>
      <c r="I350" s="122">
        <f>SUMPRODUCT(($H$3=المنصرف!$E$3:$E$717)*1,('بيان العهد والتسويات'!$C350=المنصرف!$C$3:$C$717)*1,المنصرف!$J$3:$J$717)</f>
        <v>0</v>
      </c>
      <c r="J350" s="124">
        <f>SUMPRODUCT(($J$3=المنصرف!$E$3:$E$717)*1,('بيان العهد والتسويات'!$C350=المنصرف!$C$3:$C$717)*1,المنصرف!$G$3:$G$717)</f>
        <v>0</v>
      </c>
      <c r="K350" s="123">
        <f>SUMPRODUCT(($J$3=المنصرف!$E$3:$E$717)*1,('بيان العهد والتسويات'!$C350=المنصرف!$C$3:$C$717)*1,المنصرف!$J$3:$J$717)</f>
        <v>0</v>
      </c>
      <c r="L350" s="121">
        <f>SUMPRODUCT(($L$3=المنصرف!$E$3:$E$717)*1,('بيان العهد والتسويات'!$C350=المنصرف!$C$3:$C$717)*1,المنصرف!$G$3:$G$717)</f>
        <v>0</v>
      </c>
      <c r="M350" s="122">
        <f>SUMPRODUCT(($L$3=المنصرف!$E$3:$E$717)*1,('بيان العهد والتسويات'!$C350=المنصرف!$C$3:$C$717)*1,المنصرف!$J$3:$J$717)</f>
        <v>0</v>
      </c>
      <c r="N350" s="124">
        <f>SUMPRODUCT(($N$3=المنصرف!$E$3:$E$717)*1,('بيان العهد والتسويات'!$C350=المنصرف!$C$3:$C$717)*1,المنصرف!$G$3:$G$717)</f>
        <v>0</v>
      </c>
      <c r="O350" s="123">
        <f>SUMPRODUCT(($N$3=المنصرف!$E$3:$E$717)*1,('بيان العهد والتسويات'!$C350=المنصرف!$C$3:$C$717)*1,المنصرف!$J$3:$J$717)</f>
        <v>0</v>
      </c>
      <c r="P350" s="121">
        <f>SUMPRODUCT(($P$3=المنصرف!$E$3:$E$717)*1,('بيان العهد والتسويات'!$C350=المنصرف!$C$3:$C$717)*1,المنصرف!$G$3:$G$717)</f>
        <v>0</v>
      </c>
      <c r="Q350" s="122">
        <f>SUMPRODUCT(($P$3=المنصرف!$E$3:$E$717)*1,('بيان العهد والتسويات'!$C350=المنصرف!$C$3:$C$717)*1,المنصرف!$J$3:$J$717)</f>
        <v>0</v>
      </c>
      <c r="R350" s="124">
        <f>SUMPRODUCT(($R$3=المنصرف!$E$3:$E$717)*1,('بيان العهد والتسويات'!$C350=المنصرف!$C$3:$C$717)*1,المنصرف!$G$3:$G$717)</f>
        <v>0</v>
      </c>
      <c r="S350" s="123">
        <f>SUMPRODUCT(($R$3=المنصرف!$E$3:$E$717)*1,('بيان العهد والتسويات'!$C350=المنصرف!$C$3:$C$717)*1,المنصرف!$J$3:$J$717)</f>
        <v>0</v>
      </c>
      <c r="T350" s="121">
        <f>SUMPRODUCT(($T$3=المنصرف!$E$3:$E$717)*1,('بيان العهد والتسويات'!$C350=المنصرف!$C$3:$C$717)*1,المنصرف!$G$3:$G$717)</f>
        <v>0</v>
      </c>
      <c r="U350" s="122">
        <f>SUMPRODUCT(($T$3=المنصرف!$E$3:$E$717)*1,('بيان العهد والتسويات'!$C350=المنصرف!$C$3:$C$717)*1,المنصرف!$J$3:$J$717)</f>
        <v>0</v>
      </c>
      <c r="V350" s="124">
        <f>SUMPRODUCT(($V$3=المنصرف!$E$3:$E$717)*1,('بيان العهد والتسويات'!$C350=المنصرف!$C$3:$C$717)*1,المنصرف!$G$3:$G$717)</f>
        <v>0</v>
      </c>
      <c r="W350" s="123">
        <f>SUMPRODUCT(($V$3=المنصرف!$E$3:$E$717)*1,('بيان العهد والتسويات'!$C350=المنصرف!$C$3:$C$717)*1,المنصرف!$J$3:$J$717)</f>
        <v>0</v>
      </c>
      <c r="X350" s="121">
        <f>SUMPRODUCT(($X$3=المنصرف!$E$3:$E$717)*1,('بيان العهد والتسويات'!$C350=المنصرف!$C$3:$C$717)*1,المنصرف!$G$3:$G$717)</f>
        <v>0</v>
      </c>
      <c r="Y350" s="122">
        <f>SUMPRODUCT(($X$3=المنصرف!$E$3:$E$717)*1,('بيان العهد والتسويات'!$C350=المنصرف!$C$3:$C$717)*1,المنصرف!$J$3:$J$717)</f>
        <v>0</v>
      </c>
      <c r="Z350" s="124">
        <f>SUMPRODUCT(($Z$3=المنصرف!$E$3:$E$717)*1,('بيان العهد والتسويات'!$C350=المنصرف!$C$3:$C$717)*1,المنصرف!$G$3:$G$717)</f>
        <v>0</v>
      </c>
      <c r="AA350" s="123">
        <f>SUMPRODUCT(($Z$3=المنصرف!$E$3:$E$717)*1,('بيان العهد والتسويات'!$C350=المنصرف!$C$3:$C$717)*1,المنصرف!$J$3:$J$717)</f>
        <v>0</v>
      </c>
      <c r="AB350" s="121">
        <f>SUMPRODUCT(($AB$3=المنصرف!$E$3:$E$717)*1,('بيان العهد والتسويات'!$C350=المنصرف!$C$3:$C$717)*1,المنصرف!$G$3:$G$717)</f>
        <v>0</v>
      </c>
      <c r="AC350" s="122">
        <f>SUMPRODUCT(($AB$3=المنصرف!$E$3:$E$717)*1,('بيان العهد والتسويات'!$C350=المنصرف!$C$3:$C$717)*1,المنصرف!$J$3:$J$717)</f>
        <v>0</v>
      </c>
      <c r="AD350" s="124">
        <f>SUMPRODUCT(($AD$3=المنصرف!$E$3:$E$717)*1,('بيان العهد والتسويات'!$C350=المنصرف!$C$3:$C$717)*1,المنصرف!$G$3:$G$717)</f>
        <v>0</v>
      </c>
      <c r="AE350" s="123">
        <f>SUMPRODUCT(($AD$3=المنصرف!$E$3:$E$717)*1,('بيان العهد والتسويات'!$C350=المنصرف!$C$3:$C$717)*1,المنصرف!$J$3:$J$717)</f>
        <v>0</v>
      </c>
      <c r="AF350" s="121">
        <f>SUMPRODUCT(($AF$3=المنصرف!$E$3:$E$717)*1,('بيان العهد والتسويات'!$C350=المنصرف!$C$3:$C$717)*1,المنصرف!$G$3:$G$717)</f>
        <v>0</v>
      </c>
      <c r="AG350" s="122">
        <f>SUMPRODUCT(($AF$3=المنصرف!$E$3:$E$717)*1,('بيان العهد والتسويات'!$C350=المنصرف!$C$3:$C$717)*1,المنصرف!$J$3:$J$717)</f>
        <v>0</v>
      </c>
      <c r="AH350" s="124">
        <f>SUMPRODUCT(($AH$3=المنصرف!$E$3:$E$717)*1,('بيان العهد والتسويات'!$C350=المنصرف!$C$3:$C$717)*1,المنصرف!$G$3:$G$717)</f>
        <v>0</v>
      </c>
      <c r="AI350" s="123">
        <f>SUMPRODUCT(($AH$3=المنصرف!$E$3:$E$717)*1,('بيان العهد والتسويات'!$C350=المنصرف!$C$3:$C$717)*1,المنصرف!$J$3:$J$717)</f>
        <v>0</v>
      </c>
      <c r="AJ350" s="145">
        <f>SUMPRODUCT((AJ$3=المنصرف!$E$3:$E$717)*1,('بيان العهد والتسويات'!$C350=المنصرف!$C$3:$C$717)*1,المنصرف!$G$3:$G$717)</f>
        <v>0</v>
      </c>
      <c r="AK350" s="145">
        <f>SUMPRODUCT((AJ$3=المنصرف!$E$3:$E$717)*1,('بيان العهد والتسويات'!$C350=المنصرف!$C$3:$C$717)*1,المنصرف!$J$3:$J$717)</f>
        <v>0</v>
      </c>
      <c r="AL350" s="161">
        <f>SUMPRODUCT((AL$3=المنصرف!$E$3:$E$717)*1,('بيان العهد والتسويات'!$C350=المنصرف!$C$3:$C$717)*1,المنصرف!$G$3:$G$717)</f>
        <v>0</v>
      </c>
      <c r="AM350" s="161">
        <f>SUMPRODUCT((AL$3=المنصرف!$E$3:$E$717)*1,('بيان العهد والتسويات'!$C350=المنصرف!$C$3:$C$717)*1,المنصرف!$J$3:$J$717)</f>
        <v>0</v>
      </c>
      <c r="AN350" s="160">
        <f>SUMPRODUCT((AN$3=المنصرف!$E$3:$E$717)*1,('بيان العهد والتسويات'!$C350=المنصرف!$C$3:$C$717)*1,المنصرف!$G$3:$G$717)</f>
        <v>0</v>
      </c>
      <c r="AO350" s="160">
        <f>SUMPRODUCT((AN$3=المنصرف!$E$3:$E$717)*1,('بيان العهد والتسويات'!$C350=المنصرف!$C$3:$C$717)*1,المنصرف!$J$3:$J$717)</f>
        <v>0</v>
      </c>
      <c r="AP350" s="160">
        <f>SUMPRODUCT((AP$3=المنصرف!$E$3:$E$717)*1,('بيان العهد والتسويات'!$C350=المنصرف!$C$3:$C$717)*1,المنصرف!$G$3:$G$717)</f>
        <v>0</v>
      </c>
      <c r="AQ350" s="160">
        <f>SUMPRODUCT((AP$3=المنصرف!$E$3:$E$717)*1,('بيان العهد والتسويات'!$C350=المنصرف!$C$3:$C$717)*1,المنصرف!$J$3:$J$717)</f>
        <v>0</v>
      </c>
      <c r="AR350" s="160">
        <f>SUMPRODUCT((AR$3=المنصرف!$E$3:$E$717)*1,('بيان العهد والتسويات'!$C350=المنصرف!$C$3:$C$717)*1,المنصرف!$G$3:$G$717)</f>
        <v>0</v>
      </c>
      <c r="AS350" s="160">
        <f>SUMPRODUCT((AR$3=المنصرف!$E$3:$E$717)*1,('بيان العهد والتسويات'!$C350=المنصرف!$C$3:$C$717)*1,المنصرف!$J$3:$J$717)</f>
        <v>0</v>
      </c>
      <c r="AT350" s="160">
        <f>SUMPRODUCT((AT$3=المنصرف!$E$3:$E$717)*1,('بيان العهد والتسويات'!$C350=المنصرف!$C$3:$C$717)*1,المنصرف!$G$3:$G$717)</f>
        <v>0</v>
      </c>
      <c r="AU350" s="160">
        <f>SUMPRODUCT((AT$3=المنصرف!$E$3:$E$717)*1,('بيان العهد والتسويات'!$C350=المنصرف!$C$3:$C$717)*1,المنصرف!$J$3:$J$717)</f>
        <v>0</v>
      </c>
      <c r="AV350" s="160">
        <f>SUMPRODUCT((AV$3=المنصرف!$E$3:$E$717)*1,('بيان العهد والتسويات'!$C350=المنصرف!$C$3:$C$717)*1,المنصرف!$G$3:$G$717)</f>
        <v>0</v>
      </c>
      <c r="AW350" s="160">
        <f>SUMPRODUCT((AV$3=المنصرف!$E$3:$E$717)*1,('بيان العهد والتسويات'!$C350=المنصرف!$C$3:$C$717)*1,المنصرف!$J$3:$J$717)</f>
        <v>0</v>
      </c>
      <c r="AX350" s="160">
        <f>SUMPRODUCT((AX$3=المنصرف!$E$3:$E$717)*1,('بيان العهد والتسويات'!$C350=المنصرف!$C$3:$C$717)*1,المنصرف!$G$3:$G$717)</f>
        <v>0</v>
      </c>
      <c r="AY350" s="160">
        <f>SUMPRODUCT((AX$3=المنصرف!$E$3:$E$717)*1,('بيان العهد والتسويات'!$C350=المنصرف!$C$3:$C$717)*1,المنصرف!$J$3:$J$717)</f>
        <v>0</v>
      </c>
      <c r="AZ350" s="160">
        <f>SUMPRODUCT((AZ$3=المنصرف!$E$3:$E$717)*1,('بيان العهد والتسويات'!$C350=المنصرف!$C$3:$C$717)*1,المنصرف!$G$3:$G$717)</f>
        <v>0</v>
      </c>
      <c r="BA350" s="160">
        <f>SUMPRODUCT((AZ$3=المنصرف!$E$3:$E$717)*1,('بيان العهد والتسويات'!$C350=المنصرف!$C$3:$C$717)*1,المنصرف!$J$3:$J$717)</f>
        <v>0</v>
      </c>
      <c r="BB350" s="160">
        <f>SUMPRODUCT((BB$3=المنصرف!$E$3:$E$717)*1,('بيان العهد والتسويات'!$C350=المنصرف!$C$3:$C$717)*1,المنصرف!$G$3:$G$717)</f>
        <v>0</v>
      </c>
      <c r="BC350" s="160">
        <f>SUMPRODUCT((BB$3=المنصرف!$E$3:$E$717)*1,('بيان العهد والتسويات'!$C350=المنصرف!$C$3:$C$717)*1,المنصرف!$J$3:$J$717)</f>
        <v>0</v>
      </c>
      <c r="BD350" s="160">
        <f>SUMPRODUCT((BD$3=المنصرف!$E$3:$E$717)*1,('بيان العهد والتسويات'!$C350=المنصرف!$C$3:$C$717)*1,المنصرف!$G$3:$G$717)</f>
        <v>0</v>
      </c>
      <c r="BE350" s="160">
        <f>SUMPRODUCT((BD$3=المنصرف!$E$3:$E$717)*1,('بيان العهد والتسويات'!$C350=المنصرف!$C$3:$C$717)*1,المنصرف!$J$3:$J$717)</f>
        <v>0</v>
      </c>
      <c r="BF350" s="160">
        <f>SUMPRODUCT((BF$3=المنصرف!$E$3:$E$717)*1,('بيان العهد والتسويات'!$C350=المنصرف!$C$3:$C$717)*1,المنصرف!$G$3:$G$717)</f>
        <v>0</v>
      </c>
      <c r="BG350" s="160">
        <f>SUMPRODUCT((BF$3=المنصرف!$E$3:$E$717)*1,('بيان العهد والتسويات'!$C350=المنصرف!$C$3:$C$717)*1,المنصرف!$J$3:$J$717)</f>
        <v>0</v>
      </c>
      <c r="BH350" s="160">
        <f>SUMPRODUCT((BH$3=المنصرف!$E$3:$E$717)*1,('بيان العهد والتسويات'!$C350=المنصرف!$C$3:$C$717)*1,المنصرف!$G$3:$G$717)</f>
        <v>0</v>
      </c>
      <c r="BI350" s="160">
        <f>SUMPRODUCT((BH$3=المنصرف!$E$3:$E$717)*1,('بيان العهد والتسويات'!$C350=المنصرف!$C$3:$C$717)*1,المنصرف!$J$3:$J$717)</f>
        <v>0</v>
      </c>
      <c r="BJ350" s="160">
        <f>SUMPRODUCT((BJ$3=المنصرف!$E$3:$E$717)*1,('بيان العهد والتسويات'!$C350=المنصرف!$C$3:$C$717)*1,المنصرف!$G$3:$G$717)</f>
        <v>0</v>
      </c>
      <c r="BK350" s="160">
        <f>SUMPRODUCT((BJ$3=المنصرف!$E$3:$E$717)*1,('بيان العهد والتسويات'!$C350=المنصرف!$C$3:$C$717)*1,المنصرف!$J$3:$J$717)</f>
        <v>0</v>
      </c>
      <c r="BL350" s="160">
        <f>SUMPRODUCT((BL$3=المنصرف!$E$3:$E$717)*1,('بيان العهد والتسويات'!$C350=المنصرف!$C$3:$C$717)*1,المنصرف!$G$3:$G$717)</f>
        <v>0</v>
      </c>
      <c r="BM350" s="160">
        <f>SUMPRODUCT((BL$3=المنصرف!$E$3:$E$717)*1,('بيان العهد والتسويات'!$C350=المنصرف!$C$3:$C$717)*1,المنصرف!$J$3:$J$717)</f>
        <v>0</v>
      </c>
      <c r="BN350" s="160">
        <f>SUMPRODUCT((BN$3=المنصرف!$E$3:$E$717)*1,('بيان العهد والتسويات'!$C350=المنصرف!$C$3:$C$717)*1,المنصرف!$G$3:$G$717)</f>
        <v>0</v>
      </c>
      <c r="BO350" s="160">
        <f>SUMPRODUCT((BN$3=المنصرف!$E$3:$E$717)*1,('بيان العهد والتسويات'!$C350=المنصرف!$C$3:$C$717)*1,المنصرف!$J$3:$J$717)</f>
        <v>0</v>
      </c>
      <c r="BP350" s="160">
        <f>SUMPRODUCT((BP$3=المنصرف!$E$3:$E$717)*1,('بيان العهد والتسويات'!$C350=المنصرف!$C$3:$C$717)*1,المنصرف!$G$3:$G$717)</f>
        <v>0</v>
      </c>
      <c r="BQ350" s="160">
        <f>SUMPRODUCT((BP$3=المنصرف!$E$3:$E$717)*1,('بيان العهد والتسويات'!$C350=المنصرف!$C$3:$C$717)*1,المنصرف!$J$3:$J$717)</f>
        <v>0</v>
      </c>
      <c r="BR350" s="160">
        <f>SUMPRODUCT((BR$3=المنصرف!$E$3:$E$717)*1,('بيان العهد والتسويات'!$C350=المنصرف!$C$3:$C$717)*1,المنصرف!$G$3:$G$717)</f>
        <v>0</v>
      </c>
      <c r="BS350" s="160">
        <f>SUMPRODUCT((BR$3=المنصرف!$E$3:$E$717)*1,('بيان العهد والتسويات'!$C350=المنصرف!$C$3:$C$717)*1,المنصرف!$J$3:$J$717)</f>
        <v>0</v>
      </c>
      <c r="BT350" s="160">
        <f>SUMPRODUCT((BT$3=المنصرف!$E$3:$E$717)*1,('بيان العهد والتسويات'!$C350=المنصرف!$C$3:$C$717)*1,المنصرف!$G$3:$G$717)</f>
        <v>0</v>
      </c>
      <c r="BU350" s="160">
        <f>SUMPRODUCT((BT$3=المنصرف!$E$3:$E$717)*1,('بيان العهد والتسويات'!$C350=المنصرف!$C$3:$C$717)*1,المنصرف!$J$3:$J$717)</f>
        <v>0</v>
      </c>
      <c r="BV350" s="160">
        <f>SUMPRODUCT((BV$3=المنصرف!$E$3:$E$717)*1,('بيان العهد والتسويات'!$C350=المنصرف!$C$3:$C$717)*1,المنصرف!$G$3:$G$717)</f>
        <v>0</v>
      </c>
      <c r="BW350" s="160">
        <f>SUMPRODUCT((BV$3=المنصرف!$E$3:$E$717)*1,('بيان العهد والتسويات'!$C350=المنصرف!$C$3:$C$717)*1,المنصرف!$J$3:$J$717)</f>
        <v>0</v>
      </c>
      <c r="BX350" s="160">
        <f>SUMPRODUCT((BX$3=المنصرف!$E$3:$E$717)*1,('بيان العهد والتسويات'!$C350=المنصرف!$C$3:$C$717)*1,المنصرف!$G$3:$G$717)</f>
        <v>0</v>
      </c>
      <c r="BY350" s="160">
        <f>SUMPRODUCT((BX$3=المنصرف!$E$3:$E$717)*1,('بيان العهد والتسويات'!$C350=المنصرف!$C$3:$C$717)*1,المنصرف!$J$3:$J$717)</f>
        <v>0</v>
      </c>
      <c r="BZ350" s="160">
        <f>SUMPRODUCT((BZ$3=المنصرف!$E$3:$E$717)*1,('بيان العهد والتسويات'!$C350=المنصرف!$C$3:$C$717)*1,المنصرف!$G$3:$G$717)</f>
        <v>0</v>
      </c>
      <c r="CA350" s="160">
        <f>SUMPRODUCT((BZ$3=المنصرف!$E$3:$E$717)*1,('بيان العهد والتسويات'!$C350=المنصرف!$C$3:$C$717)*1,المنصرف!$J$3:$J$717)</f>
        <v>0</v>
      </c>
      <c r="CB350" s="160">
        <f>SUMPRODUCT((CB$3=المنصرف!$E$3:$E$717)*1,('بيان العهد والتسويات'!$C350=المنصرف!$C$3:$C$717)*1,المنصرف!$G$3:$G$717)</f>
        <v>0</v>
      </c>
      <c r="CC350" s="160">
        <f>SUMPRODUCT((CB$3=المنصرف!$E$3:$E$717)*1,('بيان العهد والتسويات'!$C350=المنصرف!$C$3:$C$717)*1,المنصرف!$J$3:$J$717)</f>
        <v>0</v>
      </c>
      <c r="CD350" s="160">
        <f>SUMPRODUCT((CD$3=المنصرف!$E$3:$E$717)*1,('بيان العهد والتسويات'!$C350=المنصرف!$C$3:$C$717)*1,المنصرف!$G$3:$G$717)</f>
        <v>0</v>
      </c>
      <c r="CE350" s="160">
        <f>SUMPRODUCT((CD$3=المنصرف!$E$3:$E$717)*1,('بيان العهد والتسويات'!$C350=المنصرف!$C$3:$C$717)*1,المنصرف!$J$3:$J$717)</f>
        <v>0</v>
      </c>
      <c r="CF350" s="160">
        <f>SUMPRODUCT((CF$3=المنصرف!$E$3:$E$717)*1,('بيان العهد والتسويات'!$C350=المنصرف!$C$3:$C$717)*1,المنصرف!$G$3:$G$717)</f>
        <v>0</v>
      </c>
      <c r="CG350" s="160">
        <f>SUMPRODUCT((CF$3=المنصرف!$E$3:$E$717)*1,('بيان العهد والتسويات'!$C350=المنصرف!$C$3:$C$717)*1,المنصرف!$J$3:$J$717)</f>
        <v>0</v>
      </c>
      <c r="CH350" s="160">
        <f>SUMPRODUCT((CH$3=المنصرف!$E$3:$E$717)*1,('بيان العهد والتسويات'!$C350=المنصرف!$C$3:$C$717)*1,المنصرف!$G$3:$G$717)</f>
        <v>0</v>
      </c>
      <c r="CI350" s="160">
        <f>SUMPRODUCT((CH$3=المنصرف!$E$3:$E$717)*1,('بيان العهد والتسويات'!$C350=المنصرف!$C$3:$C$717)*1,المنصرف!$J$3:$J$717)</f>
        <v>0</v>
      </c>
      <c r="CJ350" s="160">
        <f>SUMPRODUCT((CJ$3=المنصرف!$E$3:$E$717)*1,('بيان العهد والتسويات'!$C350=المنصرف!$C$3:$C$717)*1,المنصرف!$G$3:$G$717)</f>
        <v>0</v>
      </c>
      <c r="CK350" s="160">
        <f>SUMPRODUCT((CJ$3=المنصرف!$E$3:$E$717)*1,('بيان العهد والتسويات'!$C350=المنصرف!$C$3:$C$717)*1,المنصرف!$J$3:$J$717)</f>
        <v>0</v>
      </c>
      <c r="CL350" s="160">
        <f>SUMPRODUCT((CL$3=المنصرف!$E$3:$E$717)*1,('بيان العهد والتسويات'!$C350=المنصرف!$C$3:$C$717)*1,المنصرف!$G$3:$G$717)</f>
        <v>0</v>
      </c>
      <c r="CM350" s="160">
        <f>SUMPRODUCT((CL$3=المنصرف!$E$3:$E$717)*1,('بيان العهد والتسويات'!$C350=المنصرف!$C$3:$C$717)*1,المنصرف!$J$3:$J$717)</f>
        <v>0</v>
      </c>
      <c r="CN350" s="160">
        <f>SUMPRODUCT((CN$3=المنصرف!$E$3:$E$717)*1,('بيان العهد والتسويات'!$C350=المنصرف!$C$3:$C$717)*1,المنصرف!$G$3:$G$717)</f>
        <v>0</v>
      </c>
      <c r="CO350" s="160">
        <f>SUMPRODUCT((CN$3=المنصرف!$E$3:$E$717)*1,('بيان العهد والتسويات'!$C350=المنصرف!$C$3:$C$717)*1,المنصرف!$J$3:$J$717)</f>
        <v>0</v>
      </c>
      <c r="CP350" s="160">
        <f>SUMPRODUCT((CP$3=المنصرف!$E$3:$E$717)*1,('بيان العهد والتسويات'!$C350=المنصرف!$C$3:$C$717)*1,المنصرف!$G$3:$G$717)</f>
        <v>0</v>
      </c>
      <c r="CQ350" s="160">
        <f>SUMPRODUCT((CP$3=المنصرف!$E$3:$E$717)*1,('بيان العهد والتسويات'!$C350=المنصرف!$C$3:$C$717)*1,المنصرف!$J$3:$J$717)</f>
        <v>0</v>
      </c>
      <c r="CR350" s="160">
        <f>SUMPRODUCT((CR$3=المنصرف!$E$3:$E$717)*1,('بيان العهد والتسويات'!$C350=المنصرف!$C$3:$C$717)*1,المنصرف!$G$3:$G$717)</f>
        <v>0</v>
      </c>
      <c r="CS350" s="160">
        <f>SUMPRODUCT((CR$3=المنصرف!$E$3:$E$717)*1,('بيان العهد والتسويات'!$C350=المنصرف!$C$3:$C$717)*1,المنصرف!$J$3:$J$717)</f>
        <v>0</v>
      </c>
      <c r="CT350" s="160">
        <f>SUMPRODUCT((CT$3=المنصرف!$E$3:$E$717)*1,('بيان العهد والتسويات'!$C350=المنصرف!$C$3:$C$717)*1,المنصرف!$G$3:$G$717)</f>
        <v>0</v>
      </c>
      <c r="CU350" s="160">
        <f>SUMPRODUCT((CT$3=المنصرف!$E$3:$E$717)*1,('بيان العهد والتسويات'!$C350=المنصرف!$C$3:$C$717)*1,المنصرف!$J$3:$J$717)</f>
        <v>0</v>
      </c>
      <c r="CV350" s="160">
        <f>SUMPRODUCT((CV$3=المنصرف!$E$3:$E$717)*1,('بيان العهد والتسويات'!$C350=المنصرف!$C$3:$C$717)*1,المنصرف!$G$3:$G$717)</f>
        <v>0</v>
      </c>
      <c r="CW350" s="160">
        <f>SUMPRODUCT((CV$3=المنصرف!$E$3:$E$717)*1,('بيان العهد والتسويات'!$C350=المنصرف!$C$3:$C$717)*1,المنصرف!$J$3:$J$717)</f>
        <v>0</v>
      </c>
      <c r="CX350" s="160">
        <f>SUMPRODUCT((CX$3=المنصرف!$E$3:$E$717)*1,('بيان العهد والتسويات'!$C350=المنصرف!$C$3:$C$717)*1,المنصرف!$G$3:$G$717)</f>
        <v>0</v>
      </c>
      <c r="CY350" s="160">
        <f>SUMPRODUCT((CX$3=المنصرف!$E$3:$E$717)*1,('بيان العهد والتسويات'!$C350=المنصرف!$C$3:$C$717)*1,المنصرف!$J$3:$J$717)</f>
        <v>0</v>
      </c>
      <c r="CZ350" s="160">
        <f>SUMPRODUCT((CZ$3=المنصرف!$E$3:$E$717)*1,('بيان العهد والتسويات'!$C350=المنصرف!$C$3:$C$717)*1,المنصرف!$G$3:$G$717)</f>
        <v>0</v>
      </c>
      <c r="DA350" s="160">
        <f>SUMPRODUCT((CZ$3=المنصرف!$E$3:$E$717)*1,('بيان العهد والتسويات'!$C350=المنصرف!$C$3:$C$717)*1,المنصرف!$J$3:$J$717)</f>
        <v>0</v>
      </c>
    </row>
    <row r="351" spans="3:105" ht="20.25" x14ac:dyDescent="0.15">
      <c r="C351" s="134">
        <v>46183</v>
      </c>
      <c r="D351" s="121">
        <f>SUMPRODUCT(($D$3=المنصرف!$E$3:$E$717)*1,('بيان العهد والتسويات'!$C351=المنصرف!$C$3:$C$717)*1,المنصرف!$G$3:$G$717)</f>
        <v>0</v>
      </c>
      <c r="E351" s="122">
        <f>SUMPRODUCT(($D$3=المنصرف!$E$3:$E$717)*1,('بيان العهد والتسويات'!$C351=المنصرف!$C$3:$C$717)*1,المنصرف!$J$3:$J$717)</f>
        <v>0</v>
      </c>
      <c r="F351" s="124">
        <f>SUMPRODUCT(($F$3=المنصرف!$E$3:$E$717)*1,('بيان العهد والتسويات'!$C351=المنصرف!$C$3:$C$717)*1,المنصرف!$G$3:$G$717)</f>
        <v>0</v>
      </c>
      <c r="G351" s="123">
        <f>SUMPRODUCT(($F$3=المنصرف!$E$3:$E$717)*1,('بيان العهد والتسويات'!$C351=المنصرف!$C$3:$C$717)*1,المنصرف!$J$3:$J$717)</f>
        <v>0</v>
      </c>
      <c r="H351" s="121">
        <f>SUMPRODUCT(($H$3=المنصرف!$E$3:$E$717)*1,('بيان العهد والتسويات'!$C351=المنصرف!$C$3:$C$717)*1,المنصرف!$G$3:$G$717)</f>
        <v>0</v>
      </c>
      <c r="I351" s="122">
        <f>SUMPRODUCT(($H$3=المنصرف!$E$3:$E$717)*1,('بيان العهد والتسويات'!$C351=المنصرف!$C$3:$C$717)*1,المنصرف!$J$3:$J$717)</f>
        <v>0</v>
      </c>
      <c r="J351" s="124">
        <f>SUMPRODUCT(($J$3=المنصرف!$E$3:$E$717)*1,('بيان العهد والتسويات'!$C351=المنصرف!$C$3:$C$717)*1,المنصرف!$G$3:$G$717)</f>
        <v>0</v>
      </c>
      <c r="K351" s="123">
        <f>SUMPRODUCT(($J$3=المنصرف!$E$3:$E$717)*1,('بيان العهد والتسويات'!$C351=المنصرف!$C$3:$C$717)*1,المنصرف!$J$3:$J$717)</f>
        <v>0</v>
      </c>
      <c r="L351" s="121">
        <f>SUMPRODUCT(($L$3=المنصرف!$E$3:$E$717)*1,('بيان العهد والتسويات'!$C351=المنصرف!$C$3:$C$717)*1,المنصرف!$G$3:$G$717)</f>
        <v>0</v>
      </c>
      <c r="M351" s="122">
        <f>SUMPRODUCT(($L$3=المنصرف!$E$3:$E$717)*1,('بيان العهد والتسويات'!$C351=المنصرف!$C$3:$C$717)*1,المنصرف!$J$3:$J$717)</f>
        <v>0</v>
      </c>
      <c r="N351" s="124">
        <f>SUMPRODUCT(($N$3=المنصرف!$E$3:$E$717)*1,('بيان العهد والتسويات'!$C351=المنصرف!$C$3:$C$717)*1,المنصرف!$G$3:$G$717)</f>
        <v>0</v>
      </c>
      <c r="O351" s="123">
        <f>SUMPRODUCT(($N$3=المنصرف!$E$3:$E$717)*1,('بيان العهد والتسويات'!$C351=المنصرف!$C$3:$C$717)*1,المنصرف!$J$3:$J$717)</f>
        <v>0</v>
      </c>
      <c r="P351" s="121">
        <f>SUMPRODUCT(($P$3=المنصرف!$E$3:$E$717)*1,('بيان العهد والتسويات'!$C351=المنصرف!$C$3:$C$717)*1,المنصرف!$G$3:$G$717)</f>
        <v>0</v>
      </c>
      <c r="Q351" s="122">
        <f>SUMPRODUCT(($P$3=المنصرف!$E$3:$E$717)*1,('بيان العهد والتسويات'!$C351=المنصرف!$C$3:$C$717)*1,المنصرف!$J$3:$J$717)</f>
        <v>0</v>
      </c>
      <c r="R351" s="124">
        <f>SUMPRODUCT(($R$3=المنصرف!$E$3:$E$717)*1,('بيان العهد والتسويات'!$C351=المنصرف!$C$3:$C$717)*1,المنصرف!$G$3:$G$717)</f>
        <v>0</v>
      </c>
      <c r="S351" s="123">
        <f>SUMPRODUCT(($R$3=المنصرف!$E$3:$E$717)*1,('بيان العهد والتسويات'!$C351=المنصرف!$C$3:$C$717)*1,المنصرف!$J$3:$J$717)</f>
        <v>0</v>
      </c>
      <c r="T351" s="121">
        <f>SUMPRODUCT(($T$3=المنصرف!$E$3:$E$717)*1,('بيان العهد والتسويات'!$C351=المنصرف!$C$3:$C$717)*1,المنصرف!$G$3:$G$717)</f>
        <v>0</v>
      </c>
      <c r="U351" s="122">
        <f>SUMPRODUCT(($T$3=المنصرف!$E$3:$E$717)*1,('بيان العهد والتسويات'!$C351=المنصرف!$C$3:$C$717)*1,المنصرف!$J$3:$J$717)</f>
        <v>0</v>
      </c>
      <c r="V351" s="124">
        <f>SUMPRODUCT(($V$3=المنصرف!$E$3:$E$717)*1,('بيان العهد والتسويات'!$C351=المنصرف!$C$3:$C$717)*1,المنصرف!$G$3:$G$717)</f>
        <v>0</v>
      </c>
      <c r="W351" s="123">
        <f>SUMPRODUCT(($V$3=المنصرف!$E$3:$E$717)*1,('بيان العهد والتسويات'!$C351=المنصرف!$C$3:$C$717)*1,المنصرف!$J$3:$J$717)</f>
        <v>0</v>
      </c>
      <c r="X351" s="121">
        <f>SUMPRODUCT(($X$3=المنصرف!$E$3:$E$717)*1,('بيان العهد والتسويات'!$C351=المنصرف!$C$3:$C$717)*1,المنصرف!$G$3:$G$717)</f>
        <v>0</v>
      </c>
      <c r="Y351" s="122">
        <f>SUMPRODUCT(($X$3=المنصرف!$E$3:$E$717)*1,('بيان العهد والتسويات'!$C351=المنصرف!$C$3:$C$717)*1,المنصرف!$J$3:$J$717)</f>
        <v>0</v>
      </c>
      <c r="Z351" s="124">
        <f>SUMPRODUCT(($Z$3=المنصرف!$E$3:$E$717)*1,('بيان العهد والتسويات'!$C351=المنصرف!$C$3:$C$717)*1,المنصرف!$G$3:$G$717)</f>
        <v>0</v>
      </c>
      <c r="AA351" s="123">
        <f>SUMPRODUCT(($Z$3=المنصرف!$E$3:$E$717)*1,('بيان العهد والتسويات'!$C351=المنصرف!$C$3:$C$717)*1,المنصرف!$J$3:$J$717)</f>
        <v>0</v>
      </c>
      <c r="AB351" s="121">
        <f>SUMPRODUCT(($AB$3=المنصرف!$E$3:$E$717)*1,('بيان العهد والتسويات'!$C351=المنصرف!$C$3:$C$717)*1,المنصرف!$G$3:$G$717)</f>
        <v>0</v>
      </c>
      <c r="AC351" s="122">
        <f>SUMPRODUCT(($AB$3=المنصرف!$E$3:$E$717)*1,('بيان العهد والتسويات'!$C351=المنصرف!$C$3:$C$717)*1,المنصرف!$J$3:$J$717)</f>
        <v>0</v>
      </c>
      <c r="AD351" s="124">
        <f>SUMPRODUCT(($AD$3=المنصرف!$E$3:$E$717)*1,('بيان العهد والتسويات'!$C351=المنصرف!$C$3:$C$717)*1,المنصرف!$G$3:$G$717)</f>
        <v>0</v>
      </c>
      <c r="AE351" s="123">
        <f>SUMPRODUCT(($AD$3=المنصرف!$E$3:$E$717)*1,('بيان العهد والتسويات'!$C351=المنصرف!$C$3:$C$717)*1,المنصرف!$J$3:$J$717)</f>
        <v>0</v>
      </c>
      <c r="AF351" s="121">
        <f>SUMPRODUCT(($AF$3=المنصرف!$E$3:$E$717)*1,('بيان العهد والتسويات'!$C351=المنصرف!$C$3:$C$717)*1,المنصرف!$G$3:$G$717)</f>
        <v>0</v>
      </c>
      <c r="AG351" s="122">
        <f>SUMPRODUCT(($AF$3=المنصرف!$E$3:$E$717)*1,('بيان العهد والتسويات'!$C351=المنصرف!$C$3:$C$717)*1,المنصرف!$J$3:$J$717)</f>
        <v>0</v>
      </c>
      <c r="AH351" s="124">
        <f>SUMPRODUCT(($AH$3=المنصرف!$E$3:$E$717)*1,('بيان العهد والتسويات'!$C351=المنصرف!$C$3:$C$717)*1,المنصرف!$G$3:$G$717)</f>
        <v>0</v>
      </c>
      <c r="AI351" s="123">
        <f>SUMPRODUCT(($AH$3=المنصرف!$E$3:$E$717)*1,('بيان العهد والتسويات'!$C351=المنصرف!$C$3:$C$717)*1,المنصرف!$J$3:$J$717)</f>
        <v>0</v>
      </c>
      <c r="AJ351" s="145">
        <f>SUMPRODUCT((AJ$3=المنصرف!$E$3:$E$717)*1,('بيان العهد والتسويات'!$C351=المنصرف!$C$3:$C$717)*1,المنصرف!$G$3:$G$717)</f>
        <v>0</v>
      </c>
      <c r="AK351" s="145">
        <f>SUMPRODUCT((AJ$3=المنصرف!$E$3:$E$717)*1,('بيان العهد والتسويات'!$C351=المنصرف!$C$3:$C$717)*1,المنصرف!$J$3:$J$717)</f>
        <v>0</v>
      </c>
      <c r="AL351" s="161">
        <f>SUMPRODUCT((AL$3=المنصرف!$E$3:$E$717)*1,('بيان العهد والتسويات'!$C351=المنصرف!$C$3:$C$717)*1,المنصرف!$G$3:$G$717)</f>
        <v>0</v>
      </c>
      <c r="AM351" s="161">
        <f>SUMPRODUCT((AL$3=المنصرف!$E$3:$E$717)*1,('بيان العهد والتسويات'!$C351=المنصرف!$C$3:$C$717)*1,المنصرف!$J$3:$J$717)</f>
        <v>0</v>
      </c>
      <c r="AN351" s="160">
        <f>SUMPRODUCT((AN$3=المنصرف!$E$3:$E$717)*1,('بيان العهد والتسويات'!$C351=المنصرف!$C$3:$C$717)*1,المنصرف!$G$3:$G$717)</f>
        <v>0</v>
      </c>
      <c r="AO351" s="160">
        <f>SUMPRODUCT((AN$3=المنصرف!$E$3:$E$717)*1,('بيان العهد والتسويات'!$C351=المنصرف!$C$3:$C$717)*1,المنصرف!$J$3:$J$717)</f>
        <v>0</v>
      </c>
      <c r="AP351" s="160">
        <f>SUMPRODUCT((AP$3=المنصرف!$E$3:$E$717)*1,('بيان العهد والتسويات'!$C351=المنصرف!$C$3:$C$717)*1,المنصرف!$G$3:$G$717)</f>
        <v>0</v>
      </c>
      <c r="AQ351" s="160">
        <f>SUMPRODUCT((AP$3=المنصرف!$E$3:$E$717)*1,('بيان العهد والتسويات'!$C351=المنصرف!$C$3:$C$717)*1,المنصرف!$J$3:$J$717)</f>
        <v>0</v>
      </c>
      <c r="AR351" s="160">
        <f>SUMPRODUCT((AR$3=المنصرف!$E$3:$E$717)*1,('بيان العهد والتسويات'!$C351=المنصرف!$C$3:$C$717)*1,المنصرف!$G$3:$G$717)</f>
        <v>0</v>
      </c>
      <c r="AS351" s="160">
        <f>SUMPRODUCT((AR$3=المنصرف!$E$3:$E$717)*1,('بيان العهد والتسويات'!$C351=المنصرف!$C$3:$C$717)*1,المنصرف!$J$3:$J$717)</f>
        <v>0</v>
      </c>
      <c r="AT351" s="160">
        <f>SUMPRODUCT((AT$3=المنصرف!$E$3:$E$717)*1,('بيان العهد والتسويات'!$C351=المنصرف!$C$3:$C$717)*1,المنصرف!$G$3:$G$717)</f>
        <v>0</v>
      </c>
      <c r="AU351" s="160">
        <f>SUMPRODUCT((AT$3=المنصرف!$E$3:$E$717)*1,('بيان العهد والتسويات'!$C351=المنصرف!$C$3:$C$717)*1,المنصرف!$J$3:$J$717)</f>
        <v>0</v>
      </c>
      <c r="AV351" s="160">
        <f>SUMPRODUCT((AV$3=المنصرف!$E$3:$E$717)*1,('بيان العهد والتسويات'!$C351=المنصرف!$C$3:$C$717)*1,المنصرف!$G$3:$G$717)</f>
        <v>0</v>
      </c>
      <c r="AW351" s="160">
        <f>SUMPRODUCT((AV$3=المنصرف!$E$3:$E$717)*1,('بيان العهد والتسويات'!$C351=المنصرف!$C$3:$C$717)*1,المنصرف!$J$3:$J$717)</f>
        <v>0</v>
      </c>
      <c r="AX351" s="160">
        <f>SUMPRODUCT((AX$3=المنصرف!$E$3:$E$717)*1,('بيان العهد والتسويات'!$C351=المنصرف!$C$3:$C$717)*1,المنصرف!$G$3:$G$717)</f>
        <v>0</v>
      </c>
      <c r="AY351" s="160">
        <f>SUMPRODUCT((AX$3=المنصرف!$E$3:$E$717)*1,('بيان العهد والتسويات'!$C351=المنصرف!$C$3:$C$717)*1,المنصرف!$J$3:$J$717)</f>
        <v>0</v>
      </c>
      <c r="AZ351" s="160">
        <f>SUMPRODUCT((AZ$3=المنصرف!$E$3:$E$717)*1,('بيان العهد والتسويات'!$C351=المنصرف!$C$3:$C$717)*1,المنصرف!$G$3:$G$717)</f>
        <v>0</v>
      </c>
      <c r="BA351" s="160">
        <f>SUMPRODUCT((AZ$3=المنصرف!$E$3:$E$717)*1,('بيان العهد والتسويات'!$C351=المنصرف!$C$3:$C$717)*1,المنصرف!$J$3:$J$717)</f>
        <v>0</v>
      </c>
      <c r="BB351" s="160">
        <f>SUMPRODUCT((BB$3=المنصرف!$E$3:$E$717)*1,('بيان العهد والتسويات'!$C351=المنصرف!$C$3:$C$717)*1,المنصرف!$G$3:$G$717)</f>
        <v>0</v>
      </c>
      <c r="BC351" s="160">
        <f>SUMPRODUCT((BB$3=المنصرف!$E$3:$E$717)*1,('بيان العهد والتسويات'!$C351=المنصرف!$C$3:$C$717)*1,المنصرف!$J$3:$J$717)</f>
        <v>0</v>
      </c>
      <c r="BD351" s="160">
        <f>SUMPRODUCT((BD$3=المنصرف!$E$3:$E$717)*1,('بيان العهد والتسويات'!$C351=المنصرف!$C$3:$C$717)*1,المنصرف!$G$3:$G$717)</f>
        <v>0</v>
      </c>
      <c r="BE351" s="160">
        <f>SUMPRODUCT((BD$3=المنصرف!$E$3:$E$717)*1,('بيان العهد والتسويات'!$C351=المنصرف!$C$3:$C$717)*1,المنصرف!$J$3:$J$717)</f>
        <v>0</v>
      </c>
      <c r="BF351" s="160">
        <f>SUMPRODUCT((BF$3=المنصرف!$E$3:$E$717)*1,('بيان العهد والتسويات'!$C351=المنصرف!$C$3:$C$717)*1,المنصرف!$G$3:$G$717)</f>
        <v>0</v>
      </c>
      <c r="BG351" s="160">
        <f>SUMPRODUCT((BF$3=المنصرف!$E$3:$E$717)*1,('بيان العهد والتسويات'!$C351=المنصرف!$C$3:$C$717)*1,المنصرف!$J$3:$J$717)</f>
        <v>0</v>
      </c>
      <c r="BH351" s="160">
        <f>SUMPRODUCT((BH$3=المنصرف!$E$3:$E$717)*1,('بيان العهد والتسويات'!$C351=المنصرف!$C$3:$C$717)*1,المنصرف!$G$3:$G$717)</f>
        <v>0</v>
      </c>
      <c r="BI351" s="160">
        <f>SUMPRODUCT((BH$3=المنصرف!$E$3:$E$717)*1,('بيان العهد والتسويات'!$C351=المنصرف!$C$3:$C$717)*1,المنصرف!$J$3:$J$717)</f>
        <v>0</v>
      </c>
      <c r="BJ351" s="160">
        <f>SUMPRODUCT((BJ$3=المنصرف!$E$3:$E$717)*1,('بيان العهد والتسويات'!$C351=المنصرف!$C$3:$C$717)*1,المنصرف!$G$3:$G$717)</f>
        <v>0</v>
      </c>
      <c r="BK351" s="160">
        <f>SUMPRODUCT((BJ$3=المنصرف!$E$3:$E$717)*1,('بيان العهد والتسويات'!$C351=المنصرف!$C$3:$C$717)*1,المنصرف!$J$3:$J$717)</f>
        <v>0</v>
      </c>
      <c r="BL351" s="160">
        <f>SUMPRODUCT((BL$3=المنصرف!$E$3:$E$717)*1,('بيان العهد والتسويات'!$C351=المنصرف!$C$3:$C$717)*1,المنصرف!$G$3:$G$717)</f>
        <v>0</v>
      </c>
      <c r="BM351" s="160">
        <f>SUMPRODUCT((BL$3=المنصرف!$E$3:$E$717)*1,('بيان العهد والتسويات'!$C351=المنصرف!$C$3:$C$717)*1,المنصرف!$J$3:$J$717)</f>
        <v>0</v>
      </c>
      <c r="BN351" s="160">
        <f>SUMPRODUCT((BN$3=المنصرف!$E$3:$E$717)*1,('بيان العهد والتسويات'!$C351=المنصرف!$C$3:$C$717)*1,المنصرف!$G$3:$G$717)</f>
        <v>0</v>
      </c>
      <c r="BO351" s="160">
        <f>SUMPRODUCT((BN$3=المنصرف!$E$3:$E$717)*1,('بيان العهد والتسويات'!$C351=المنصرف!$C$3:$C$717)*1,المنصرف!$J$3:$J$717)</f>
        <v>0</v>
      </c>
      <c r="BP351" s="160">
        <f>SUMPRODUCT((BP$3=المنصرف!$E$3:$E$717)*1,('بيان العهد والتسويات'!$C351=المنصرف!$C$3:$C$717)*1,المنصرف!$G$3:$G$717)</f>
        <v>0</v>
      </c>
      <c r="BQ351" s="160">
        <f>SUMPRODUCT((BP$3=المنصرف!$E$3:$E$717)*1,('بيان العهد والتسويات'!$C351=المنصرف!$C$3:$C$717)*1,المنصرف!$J$3:$J$717)</f>
        <v>0</v>
      </c>
      <c r="BR351" s="160">
        <f>SUMPRODUCT((BR$3=المنصرف!$E$3:$E$717)*1,('بيان العهد والتسويات'!$C351=المنصرف!$C$3:$C$717)*1,المنصرف!$G$3:$G$717)</f>
        <v>0</v>
      </c>
      <c r="BS351" s="160">
        <f>SUMPRODUCT((BR$3=المنصرف!$E$3:$E$717)*1,('بيان العهد والتسويات'!$C351=المنصرف!$C$3:$C$717)*1,المنصرف!$J$3:$J$717)</f>
        <v>0</v>
      </c>
      <c r="BT351" s="160">
        <f>SUMPRODUCT((BT$3=المنصرف!$E$3:$E$717)*1,('بيان العهد والتسويات'!$C351=المنصرف!$C$3:$C$717)*1,المنصرف!$G$3:$G$717)</f>
        <v>0</v>
      </c>
      <c r="BU351" s="160">
        <f>SUMPRODUCT((BT$3=المنصرف!$E$3:$E$717)*1,('بيان العهد والتسويات'!$C351=المنصرف!$C$3:$C$717)*1,المنصرف!$J$3:$J$717)</f>
        <v>0</v>
      </c>
      <c r="BV351" s="160">
        <f>SUMPRODUCT((BV$3=المنصرف!$E$3:$E$717)*1,('بيان العهد والتسويات'!$C351=المنصرف!$C$3:$C$717)*1,المنصرف!$G$3:$G$717)</f>
        <v>0</v>
      </c>
      <c r="BW351" s="160">
        <f>SUMPRODUCT((BV$3=المنصرف!$E$3:$E$717)*1,('بيان العهد والتسويات'!$C351=المنصرف!$C$3:$C$717)*1,المنصرف!$J$3:$J$717)</f>
        <v>0</v>
      </c>
      <c r="BX351" s="160">
        <f>SUMPRODUCT((BX$3=المنصرف!$E$3:$E$717)*1,('بيان العهد والتسويات'!$C351=المنصرف!$C$3:$C$717)*1,المنصرف!$G$3:$G$717)</f>
        <v>0</v>
      </c>
      <c r="BY351" s="160">
        <f>SUMPRODUCT((BX$3=المنصرف!$E$3:$E$717)*1,('بيان العهد والتسويات'!$C351=المنصرف!$C$3:$C$717)*1,المنصرف!$J$3:$J$717)</f>
        <v>0</v>
      </c>
      <c r="BZ351" s="160">
        <f>SUMPRODUCT((BZ$3=المنصرف!$E$3:$E$717)*1,('بيان العهد والتسويات'!$C351=المنصرف!$C$3:$C$717)*1,المنصرف!$G$3:$G$717)</f>
        <v>0</v>
      </c>
      <c r="CA351" s="160">
        <f>SUMPRODUCT((BZ$3=المنصرف!$E$3:$E$717)*1,('بيان العهد والتسويات'!$C351=المنصرف!$C$3:$C$717)*1,المنصرف!$J$3:$J$717)</f>
        <v>0</v>
      </c>
      <c r="CB351" s="160">
        <f>SUMPRODUCT((CB$3=المنصرف!$E$3:$E$717)*1,('بيان العهد والتسويات'!$C351=المنصرف!$C$3:$C$717)*1,المنصرف!$G$3:$G$717)</f>
        <v>0</v>
      </c>
      <c r="CC351" s="160">
        <f>SUMPRODUCT((CB$3=المنصرف!$E$3:$E$717)*1,('بيان العهد والتسويات'!$C351=المنصرف!$C$3:$C$717)*1,المنصرف!$J$3:$J$717)</f>
        <v>0</v>
      </c>
      <c r="CD351" s="160">
        <f>SUMPRODUCT((CD$3=المنصرف!$E$3:$E$717)*1,('بيان العهد والتسويات'!$C351=المنصرف!$C$3:$C$717)*1,المنصرف!$G$3:$G$717)</f>
        <v>0</v>
      </c>
      <c r="CE351" s="160">
        <f>SUMPRODUCT((CD$3=المنصرف!$E$3:$E$717)*1,('بيان العهد والتسويات'!$C351=المنصرف!$C$3:$C$717)*1,المنصرف!$J$3:$J$717)</f>
        <v>0</v>
      </c>
      <c r="CF351" s="160">
        <f>SUMPRODUCT((CF$3=المنصرف!$E$3:$E$717)*1,('بيان العهد والتسويات'!$C351=المنصرف!$C$3:$C$717)*1,المنصرف!$G$3:$G$717)</f>
        <v>0</v>
      </c>
      <c r="CG351" s="160">
        <f>SUMPRODUCT((CF$3=المنصرف!$E$3:$E$717)*1,('بيان العهد والتسويات'!$C351=المنصرف!$C$3:$C$717)*1,المنصرف!$J$3:$J$717)</f>
        <v>0</v>
      </c>
      <c r="CH351" s="160">
        <f>SUMPRODUCT((CH$3=المنصرف!$E$3:$E$717)*1,('بيان العهد والتسويات'!$C351=المنصرف!$C$3:$C$717)*1,المنصرف!$G$3:$G$717)</f>
        <v>0</v>
      </c>
      <c r="CI351" s="160">
        <f>SUMPRODUCT((CH$3=المنصرف!$E$3:$E$717)*1,('بيان العهد والتسويات'!$C351=المنصرف!$C$3:$C$717)*1,المنصرف!$J$3:$J$717)</f>
        <v>0</v>
      </c>
      <c r="CJ351" s="160">
        <f>SUMPRODUCT((CJ$3=المنصرف!$E$3:$E$717)*1,('بيان العهد والتسويات'!$C351=المنصرف!$C$3:$C$717)*1,المنصرف!$G$3:$G$717)</f>
        <v>0</v>
      </c>
      <c r="CK351" s="160">
        <f>SUMPRODUCT((CJ$3=المنصرف!$E$3:$E$717)*1,('بيان العهد والتسويات'!$C351=المنصرف!$C$3:$C$717)*1,المنصرف!$J$3:$J$717)</f>
        <v>0</v>
      </c>
      <c r="CL351" s="160">
        <f>SUMPRODUCT((CL$3=المنصرف!$E$3:$E$717)*1,('بيان العهد والتسويات'!$C351=المنصرف!$C$3:$C$717)*1,المنصرف!$G$3:$G$717)</f>
        <v>0</v>
      </c>
      <c r="CM351" s="160">
        <f>SUMPRODUCT((CL$3=المنصرف!$E$3:$E$717)*1,('بيان العهد والتسويات'!$C351=المنصرف!$C$3:$C$717)*1,المنصرف!$J$3:$J$717)</f>
        <v>0</v>
      </c>
      <c r="CN351" s="160">
        <f>SUMPRODUCT((CN$3=المنصرف!$E$3:$E$717)*1,('بيان العهد والتسويات'!$C351=المنصرف!$C$3:$C$717)*1,المنصرف!$G$3:$G$717)</f>
        <v>0</v>
      </c>
      <c r="CO351" s="160">
        <f>SUMPRODUCT((CN$3=المنصرف!$E$3:$E$717)*1,('بيان العهد والتسويات'!$C351=المنصرف!$C$3:$C$717)*1,المنصرف!$J$3:$J$717)</f>
        <v>0</v>
      </c>
      <c r="CP351" s="160">
        <f>SUMPRODUCT((CP$3=المنصرف!$E$3:$E$717)*1,('بيان العهد والتسويات'!$C351=المنصرف!$C$3:$C$717)*1,المنصرف!$G$3:$G$717)</f>
        <v>0</v>
      </c>
      <c r="CQ351" s="160">
        <f>SUMPRODUCT((CP$3=المنصرف!$E$3:$E$717)*1,('بيان العهد والتسويات'!$C351=المنصرف!$C$3:$C$717)*1,المنصرف!$J$3:$J$717)</f>
        <v>0</v>
      </c>
      <c r="CR351" s="160">
        <f>SUMPRODUCT((CR$3=المنصرف!$E$3:$E$717)*1,('بيان العهد والتسويات'!$C351=المنصرف!$C$3:$C$717)*1,المنصرف!$G$3:$G$717)</f>
        <v>0</v>
      </c>
      <c r="CS351" s="160">
        <f>SUMPRODUCT((CR$3=المنصرف!$E$3:$E$717)*1,('بيان العهد والتسويات'!$C351=المنصرف!$C$3:$C$717)*1,المنصرف!$J$3:$J$717)</f>
        <v>0</v>
      </c>
      <c r="CT351" s="160">
        <f>SUMPRODUCT((CT$3=المنصرف!$E$3:$E$717)*1,('بيان العهد والتسويات'!$C351=المنصرف!$C$3:$C$717)*1,المنصرف!$G$3:$G$717)</f>
        <v>0</v>
      </c>
      <c r="CU351" s="160">
        <f>SUMPRODUCT((CT$3=المنصرف!$E$3:$E$717)*1,('بيان العهد والتسويات'!$C351=المنصرف!$C$3:$C$717)*1,المنصرف!$J$3:$J$717)</f>
        <v>0</v>
      </c>
      <c r="CV351" s="160">
        <f>SUMPRODUCT((CV$3=المنصرف!$E$3:$E$717)*1,('بيان العهد والتسويات'!$C351=المنصرف!$C$3:$C$717)*1,المنصرف!$G$3:$G$717)</f>
        <v>0</v>
      </c>
      <c r="CW351" s="160">
        <f>SUMPRODUCT((CV$3=المنصرف!$E$3:$E$717)*1,('بيان العهد والتسويات'!$C351=المنصرف!$C$3:$C$717)*1,المنصرف!$J$3:$J$717)</f>
        <v>0</v>
      </c>
      <c r="CX351" s="160">
        <f>SUMPRODUCT((CX$3=المنصرف!$E$3:$E$717)*1,('بيان العهد والتسويات'!$C351=المنصرف!$C$3:$C$717)*1,المنصرف!$G$3:$G$717)</f>
        <v>0</v>
      </c>
      <c r="CY351" s="160">
        <f>SUMPRODUCT((CX$3=المنصرف!$E$3:$E$717)*1,('بيان العهد والتسويات'!$C351=المنصرف!$C$3:$C$717)*1,المنصرف!$J$3:$J$717)</f>
        <v>0</v>
      </c>
      <c r="CZ351" s="160">
        <f>SUMPRODUCT((CZ$3=المنصرف!$E$3:$E$717)*1,('بيان العهد والتسويات'!$C351=المنصرف!$C$3:$C$717)*1,المنصرف!$G$3:$G$717)</f>
        <v>0</v>
      </c>
      <c r="DA351" s="160">
        <f>SUMPRODUCT((CZ$3=المنصرف!$E$3:$E$717)*1,('بيان العهد والتسويات'!$C351=المنصرف!$C$3:$C$717)*1,المنصرف!$J$3:$J$717)</f>
        <v>0</v>
      </c>
    </row>
    <row r="352" spans="3:105" ht="20.25" x14ac:dyDescent="0.15">
      <c r="C352" s="134">
        <v>46184</v>
      </c>
      <c r="D352" s="121">
        <f>SUMPRODUCT(($D$3=المنصرف!$E$3:$E$717)*1,('بيان العهد والتسويات'!$C352=المنصرف!$C$3:$C$717)*1,المنصرف!$G$3:$G$717)</f>
        <v>0</v>
      </c>
      <c r="E352" s="122">
        <f>SUMPRODUCT(($D$3=المنصرف!$E$3:$E$717)*1,('بيان العهد والتسويات'!$C352=المنصرف!$C$3:$C$717)*1,المنصرف!$J$3:$J$717)</f>
        <v>0</v>
      </c>
      <c r="F352" s="124">
        <f>SUMPRODUCT(($F$3=المنصرف!$E$3:$E$717)*1,('بيان العهد والتسويات'!$C352=المنصرف!$C$3:$C$717)*1,المنصرف!$G$3:$G$717)</f>
        <v>0</v>
      </c>
      <c r="G352" s="123">
        <f>SUMPRODUCT(($F$3=المنصرف!$E$3:$E$717)*1,('بيان العهد والتسويات'!$C352=المنصرف!$C$3:$C$717)*1,المنصرف!$J$3:$J$717)</f>
        <v>0</v>
      </c>
      <c r="H352" s="121">
        <f>SUMPRODUCT(($H$3=المنصرف!$E$3:$E$717)*1,('بيان العهد والتسويات'!$C352=المنصرف!$C$3:$C$717)*1,المنصرف!$G$3:$G$717)</f>
        <v>0</v>
      </c>
      <c r="I352" s="122">
        <f>SUMPRODUCT(($H$3=المنصرف!$E$3:$E$717)*1,('بيان العهد والتسويات'!$C352=المنصرف!$C$3:$C$717)*1,المنصرف!$J$3:$J$717)</f>
        <v>0</v>
      </c>
      <c r="J352" s="124">
        <f>SUMPRODUCT(($J$3=المنصرف!$E$3:$E$717)*1,('بيان العهد والتسويات'!$C352=المنصرف!$C$3:$C$717)*1,المنصرف!$G$3:$G$717)</f>
        <v>0</v>
      </c>
      <c r="K352" s="123">
        <f>SUMPRODUCT(($J$3=المنصرف!$E$3:$E$717)*1,('بيان العهد والتسويات'!$C352=المنصرف!$C$3:$C$717)*1,المنصرف!$J$3:$J$717)</f>
        <v>0</v>
      </c>
      <c r="L352" s="121">
        <f>SUMPRODUCT(($L$3=المنصرف!$E$3:$E$717)*1,('بيان العهد والتسويات'!$C352=المنصرف!$C$3:$C$717)*1,المنصرف!$G$3:$G$717)</f>
        <v>0</v>
      </c>
      <c r="M352" s="122">
        <f>SUMPRODUCT(($L$3=المنصرف!$E$3:$E$717)*1,('بيان العهد والتسويات'!$C352=المنصرف!$C$3:$C$717)*1,المنصرف!$J$3:$J$717)</f>
        <v>0</v>
      </c>
      <c r="N352" s="124">
        <f>SUMPRODUCT(($N$3=المنصرف!$E$3:$E$717)*1,('بيان العهد والتسويات'!$C352=المنصرف!$C$3:$C$717)*1,المنصرف!$G$3:$G$717)</f>
        <v>0</v>
      </c>
      <c r="O352" s="123">
        <f>SUMPRODUCT(($N$3=المنصرف!$E$3:$E$717)*1,('بيان العهد والتسويات'!$C352=المنصرف!$C$3:$C$717)*1,المنصرف!$J$3:$J$717)</f>
        <v>0</v>
      </c>
      <c r="P352" s="121">
        <f>SUMPRODUCT(($P$3=المنصرف!$E$3:$E$717)*1,('بيان العهد والتسويات'!$C352=المنصرف!$C$3:$C$717)*1,المنصرف!$G$3:$G$717)</f>
        <v>0</v>
      </c>
      <c r="Q352" s="122">
        <f>SUMPRODUCT(($P$3=المنصرف!$E$3:$E$717)*1,('بيان العهد والتسويات'!$C352=المنصرف!$C$3:$C$717)*1,المنصرف!$J$3:$J$717)</f>
        <v>0</v>
      </c>
      <c r="R352" s="124">
        <f>SUMPRODUCT(($R$3=المنصرف!$E$3:$E$717)*1,('بيان العهد والتسويات'!$C352=المنصرف!$C$3:$C$717)*1,المنصرف!$G$3:$G$717)</f>
        <v>0</v>
      </c>
      <c r="S352" s="123">
        <f>SUMPRODUCT(($R$3=المنصرف!$E$3:$E$717)*1,('بيان العهد والتسويات'!$C352=المنصرف!$C$3:$C$717)*1,المنصرف!$J$3:$J$717)</f>
        <v>0</v>
      </c>
      <c r="T352" s="121">
        <f>SUMPRODUCT(($T$3=المنصرف!$E$3:$E$717)*1,('بيان العهد والتسويات'!$C352=المنصرف!$C$3:$C$717)*1,المنصرف!$G$3:$G$717)</f>
        <v>0</v>
      </c>
      <c r="U352" s="122">
        <f>SUMPRODUCT(($T$3=المنصرف!$E$3:$E$717)*1,('بيان العهد والتسويات'!$C352=المنصرف!$C$3:$C$717)*1,المنصرف!$J$3:$J$717)</f>
        <v>0</v>
      </c>
      <c r="V352" s="124">
        <f>SUMPRODUCT(($V$3=المنصرف!$E$3:$E$717)*1,('بيان العهد والتسويات'!$C352=المنصرف!$C$3:$C$717)*1,المنصرف!$G$3:$G$717)</f>
        <v>0</v>
      </c>
      <c r="W352" s="123">
        <f>SUMPRODUCT(($V$3=المنصرف!$E$3:$E$717)*1,('بيان العهد والتسويات'!$C352=المنصرف!$C$3:$C$717)*1,المنصرف!$J$3:$J$717)</f>
        <v>0</v>
      </c>
      <c r="X352" s="121">
        <f>SUMPRODUCT(($X$3=المنصرف!$E$3:$E$717)*1,('بيان العهد والتسويات'!$C352=المنصرف!$C$3:$C$717)*1,المنصرف!$G$3:$G$717)</f>
        <v>0</v>
      </c>
      <c r="Y352" s="122">
        <f>SUMPRODUCT(($X$3=المنصرف!$E$3:$E$717)*1,('بيان العهد والتسويات'!$C352=المنصرف!$C$3:$C$717)*1,المنصرف!$J$3:$J$717)</f>
        <v>0</v>
      </c>
      <c r="Z352" s="124">
        <f>SUMPRODUCT(($Z$3=المنصرف!$E$3:$E$717)*1,('بيان العهد والتسويات'!$C352=المنصرف!$C$3:$C$717)*1,المنصرف!$G$3:$G$717)</f>
        <v>0</v>
      </c>
      <c r="AA352" s="123">
        <f>SUMPRODUCT(($Z$3=المنصرف!$E$3:$E$717)*1,('بيان العهد والتسويات'!$C352=المنصرف!$C$3:$C$717)*1,المنصرف!$J$3:$J$717)</f>
        <v>0</v>
      </c>
      <c r="AB352" s="121">
        <f>SUMPRODUCT(($AB$3=المنصرف!$E$3:$E$717)*1,('بيان العهد والتسويات'!$C352=المنصرف!$C$3:$C$717)*1,المنصرف!$G$3:$G$717)</f>
        <v>0</v>
      </c>
      <c r="AC352" s="122">
        <f>SUMPRODUCT(($AB$3=المنصرف!$E$3:$E$717)*1,('بيان العهد والتسويات'!$C352=المنصرف!$C$3:$C$717)*1,المنصرف!$J$3:$J$717)</f>
        <v>0</v>
      </c>
      <c r="AD352" s="124">
        <f>SUMPRODUCT(($AD$3=المنصرف!$E$3:$E$717)*1,('بيان العهد والتسويات'!$C352=المنصرف!$C$3:$C$717)*1,المنصرف!$G$3:$G$717)</f>
        <v>0</v>
      </c>
      <c r="AE352" s="123">
        <f>SUMPRODUCT(($AD$3=المنصرف!$E$3:$E$717)*1,('بيان العهد والتسويات'!$C352=المنصرف!$C$3:$C$717)*1,المنصرف!$J$3:$J$717)</f>
        <v>0</v>
      </c>
      <c r="AF352" s="121">
        <f>SUMPRODUCT(($AF$3=المنصرف!$E$3:$E$717)*1,('بيان العهد والتسويات'!$C352=المنصرف!$C$3:$C$717)*1,المنصرف!$G$3:$G$717)</f>
        <v>0</v>
      </c>
      <c r="AG352" s="122">
        <f>SUMPRODUCT(($AF$3=المنصرف!$E$3:$E$717)*1,('بيان العهد والتسويات'!$C352=المنصرف!$C$3:$C$717)*1,المنصرف!$J$3:$J$717)</f>
        <v>0</v>
      </c>
      <c r="AH352" s="124">
        <f>SUMPRODUCT(($AH$3=المنصرف!$E$3:$E$717)*1,('بيان العهد والتسويات'!$C352=المنصرف!$C$3:$C$717)*1,المنصرف!$G$3:$G$717)</f>
        <v>0</v>
      </c>
      <c r="AI352" s="123">
        <f>SUMPRODUCT(($AH$3=المنصرف!$E$3:$E$717)*1,('بيان العهد والتسويات'!$C352=المنصرف!$C$3:$C$717)*1,المنصرف!$J$3:$J$717)</f>
        <v>0</v>
      </c>
      <c r="AJ352" s="145">
        <f>SUMPRODUCT((AJ$3=المنصرف!$E$3:$E$717)*1,('بيان العهد والتسويات'!$C352=المنصرف!$C$3:$C$717)*1,المنصرف!$G$3:$G$717)</f>
        <v>0</v>
      </c>
      <c r="AK352" s="145">
        <f>SUMPRODUCT((AJ$3=المنصرف!$E$3:$E$717)*1,('بيان العهد والتسويات'!$C352=المنصرف!$C$3:$C$717)*1,المنصرف!$J$3:$J$717)</f>
        <v>0</v>
      </c>
      <c r="AL352" s="161">
        <f>SUMPRODUCT((AL$3=المنصرف!$E$3:$E$717)*1,('بيان العهد والتسويات'!$C352=المنصرف!$C$3:$C$717)*1,المنصرف!$G$3:$G$717)</f>
        <v>0</v>
      </c>
      <c r="AM352" s="161">
        <f>SUMPRODUCT((AL$3=المنصرف!$E$3:$E$717)*1,('بيان العهد والتسويات'!$C352=المنصرف!$C$3:$C$717)*1,المنصرف!$J$3:$J$717)</f>
        <v>0</v>
      </c>
      <c r="AN352" s="160">
        <f>SUMPRODUCT((AN$3=المنصرف!$E$3:$E$717)*1,('بيان العهد والتسويات'!$C352=المنصرف!$C$3:$C$717)*1,المنصرف!$G$3:$G$717)</f>
        <v>0</v>
      </c>
      <c r="AO352" s="160">
        <f>SUMPRODUCT((AN$3=المنصرف!$E$3:$E$717)*1,('بيان العهد والتسويات'!$C352=المنصرف!$C$3:$C$717)*1,المنصرف!$J$3:$J$717)</f>
        <v>0</v>
      </c>
      <c r="AP352" s="160">
        <f>SUMPRODUCT((AP$3=المنصرف!$E$3:$E$717)*1,('بيان العهد والتسويات'!$C352=المنصرف!$C$3:$C$717)*1,المنصرف!$G$3:$G$717)</f>
        <v>0</v>
      </c>
      <c r="AQ352" s="160">
        <f>SUMPRODUCT((AP$3=المنصرف!$E$3:$E$717)*1,('بيان العهد والتسويات'!$C352=المنصرف!$C$3:$C$717)*1,المنصرف!$J$3:$J$717)</f>
        <v>0</v>
      </c>
      <c r="AR352" s="160">
        <f>SUMPRODUCT((AR$3=المنصرف!$E$3:$E$717)*1,('بيان العهد والتسويات'!$C352=المنصرف!$C$3:$C$717)*1,المنصرف!$G$3:$G$717)</f>
        <v>0</v>
      </c>
      <c r="AS352" s="160">
        <f>SUMPRODUCT((AR$3=المنصرف!$E$3:$E$717)*1,('بيان العهد والتسويات'!$C352=المنصرف!$C$3:$C$717)*1,المنصرف!$J$3:$J$717)</f>
        <v>0</v>
      </c>
      <c r="AT352" s="160">
        <f>SUMPRODUCT((AT$3=المنصرف!$E$3:$E$717)*1,('بيان العهد والتسويات'!$C352=المنصرف!$C$3:$C$717)*1,المنصرف!$G$3:$G$717)</f>
        <v>0</v>
      </c>
      <c r="AU352" s="160">
        <f>SUMPRODUCT((AT$3=المنصرف!$E$3:$E$717)*1,('بيان العهد والتسويات'!$C352=المنصرف!$C$3:$C$717)*1,المنصرف!$J$3:$J$717)</f>
        <v>0</v>
      </c>
      <c r="AV352" s="160">
        <f>SUMPRODUCT((AV$3=المنصرف!$E$3:$E$717)*1,('بيان العهد والتسويات'!$C352=المنصرف!$C$3:$C$717)*1,المنصرف!$G$3:$G$717)</f>
        <v>0</v>
      </c>
      <c r="AW352" s="160">
        <f>SUMPRODUCT((AV$3=المنصرف!$E$3:$E$717)*1,('بيان العهد والتسويات'!$C352=المنصرف!$C$3:$C$717)*1,المنصرف!$J$3:$J$717)</f>
        <v>0</v>
      </c>
      <c r="AX352" s="160">
        <f>SUMPRODUCT((AX$3=المنصرف!$E$3:$E$717)*1,('بيان العهد والتسويات'!$C352=المنصرف!$C$3:$C$717)*1,المنصرف!$G$3:$G$717)</f>
        <v>0</v>
      </c>
      <c r="AY352" s="160">
        <f>SUMPRODUCT((AX$3=المنصرف!$E$3:$E$717)*1,('بيان العهد والتسويات'!$C352=المنصرف!$C$3:$C$717)*1,المنصرف!$J$3:$J$717)</f>
        <v>0</v>
      </c>
      <c r="AZ352" s="160">
        <f>SUMPRODUCT((AZ$3=المنصرف!$E$3:$E$717)*1,('بيان العهد والتسويات'!$C352=المنصرف!$C$3:$C$717)*1,المنصرف!$G$3:$G$717)</f>
        <v>0</v>
      </c>
      <c r="BA352" s="160">
        <f>SUMPRODUCT((AZ$3=المنصرف!$E$3:$E$717)*1,('بيان العهد والتسويات'!$C352=المنصرف!$C$3:$C$717)*1,المنصرف!$J$3:$J$717)</f>
        <v>0</v>
      </c>
      <c r="BB352" s="160">
        <f>SUMPRODUCT((BB$3=المنصرف!$E$3:$E$717)*1,('بيان العهد والتسويات'!$C352=المنصرف!$C$3:$C$717)*1,المنصرف!$G$3:$G$717)</f>
        <v>0</v>
      </c>
      <c r="BC352" s="160">
        <f>SUMPRODUCT((BB$3=المنصرف!$E$3:$E$717)*1,('بيان العهد والتسويات'!$C352=المنصرف!$C$3:$C$717)*1,المنصرف!$J$3:$J$717)</f>
        <v>0</v>
      </c>
      <c r="BD352" s="160">
        <f>SUMPRODUCT((BD$3=المنصرف!$E$3:$E$717)*1,('بيان العهد والتسويات'!$C352=المنصرف!$C$3:$C$717)*1,المنصرف!$G$3:$G$717)</f>
        <v>0</v>
      </c>
      <c r="BE352" s="160">
        <f>SUMPRODUCT((BD$3=المنصرف!$E$3:$E$717)*1,('بيان العهد والتسويات'!$C352=المنصرف!$C$3:$C$717)*1,المنصرف!$J$3:$J$717)</f>
        <v>0</v>
      </c>
      <c r="BF352" s="160">
        <f>SUMPRODUCT((BF$3=المنصرف!$E$3:$E$717)*1,('بيان العهد والتسويات'!$C352=المنصرف!$C$3:$C$717)*1,المنصرف!$G$3:$G$717)</f>
        <v>0</v>
      </c>
      <c r="BG352" s="160">
        <f>SUMPRODUCT((BF$3=المنصرف!$E$3:$E$717)*1,('بيان العهد والتسويات'!$C352=المنصرف!$C$3:$C$717)*1,المنصرف!$J$3:$J$717)</f>
        <v>0</v>
      </c>
      <c r="BH352" s="160">
        <f>SUMPRODUCT((BH$3=المنصرف!$E$3:$E$717)*1,('بيان العهد والتسويات'!$C352=المنصرف!$C$3:$C$717)*1,المنصرف!$G$3:$G$717)</f>
        <v>0</v>
      </c>
      <c r="BI352" s="160">
        <f>SUMPRODUCT((BH$3=المنصرف!$E$3:$E$717)*1,('بيان العهد والتسويات'!$C352=المنصرف!$C$3:$C$717)*1,المنصرف!$J$3:$J$717)</f>
        <v>0</v>
      </c>
      <c r="BJ352" s="160">
        <f>SUMPRODUCT((BJ$3=المنصرف!$E$3:$E$717)*1,('بيان العهد والتسويات'!$C352=المنصرف!$C$3:$C$717)*1,المنصرف!$G$3:$G$717)</f>
        <v>0</v>
      </c>
      <c r="BK352" s="160">
        <f>SUMPRODUCT((BJ$3=المنصرف!$E$3:$E$717)*1,('بيان العهد والتسويات'!$C352=المنصرف!$C$3:$C$717)*1,المنصرف!$J$3:$J$717)</f>
        <v>0</v>
      </c>
      <c r="BL352" s="160">
        <f>SUMPRODUCT((BL$3=المنصرف!$E$3:$E$717)*1,('بيان العهد والتسويات'!$C352=المنصرف!$C$3:$C$717)*1,المنصرف!$G$3:$G$717)</f>
        <v>0</v>
      </c>
      <c r="BM352" s="160">
        <f>SUMPRODUCT((BL$3=المنصرف!$E$3:$E$717)*1,('بيان العهد والتسويات'!$C352=المنصرف!$C$3:$C$717)*1,المنصرف!$J$3:$J$717)</f>
        <v>0</v>
      </c>
      <c r="BN352" s="160">
        <f>SUMPRODUCT((BN$3=المنصرف!$E$3:$E$717)*1,('بيان العهد والتسويات'!$C352=المنصرف!$C$3:$C$717)*1,المنصرف!$G$3:$G$717)</f>
        <v>0</v>
      </c>
      <c r="BO352" s="160">
        <f>SUMPRODUCT((BN$3=المنصرف!$E$3:$E$717)*1,('بيان العهد والتسويات'!$C352=المنصرف!$C$3:$C$717)*1,المنصرف!$J$3:$J$717)</f>
        <v>0</v>
      </c>
      <c r="BP352" s="160">
        <f>SUMPRODUCT((BP$3=المنصرف!$E$3:$E$717)*1,('بيان العهد والتسويات'!$C352=المنصرف!$C$3:$C$717)*1,المنصرف!$G$3:$G$717)</f>
        <v>0</v>
      </c>
      <c r="BQ352" s="160">
        <f>SUMPRODUCT((BP$3=المنصرف!$E$3:$E$717)*1,('بيان العهد والتسويات'!$C352=المنصرف!$C$3:$C$717)*1,المنصرف!$J$3:$J$717)</f>
        <v>0</v>
      </c>
      <c r="BR352" s="160">
        <f>SUMPRODUCT((BR$3=المنصرف!$E$3:$E$717)*1,('بيان العهد والتسويات'!$C352=المنصرف!$C$3:$C$717)*1,المنصرف!$G$3:$G$717)</f>
        <v>0</v>
      </c>
      <c r="BS352" s="160">
        <f>SUMPRODUCT((BR$3=المنصرف!$E$3:$E$717)*1,('بيان العهد والتسويات'!$C352=المنصرف!$C$3:$C$717)*1,المنصرف!$J$3:$J$717)</f>
        <v>0</v>
      </c>
      <c r="BT352" s="160">
        <f>SUMPRODUCT((BT$3=المنصرف!$E$3:$E$717)*1,('بيان العهد والتسويات'!$C352=المنصرف!$C$3:$C$717)*1,المنصرف!$G$3:$G$717)</f>
        <v>0</v>
      </c>
      <c r="BU352" s="160">
        <f>SUMPRODUCT((BT$3=المنصرف!$E$3:$E$717)*1,('بيان العهد والتسويات'!$C352=المنصرف!$C$3:$C$717)*1,المنصرف!$J$3:$J$717)</f>
        <v>0</v>
      </c>
      <c r="BV352" s="160">
        <f>SUMPRODUCT((BV$3=المنصرف!$E$3:$E$717)*1,('بيان العهد والتسويات'!$C352=المنصرف!$C$3:$C$717)*1,المنصرف!$G$3:$G$717)</f>
        <v>0</v>
      </c>
      <c r="BW352" s="160">
        <f>SUMPRODUCT((BV$3=المنصرف!$E$3:$E$717)*1,('بيان العهد والتسويات'!$C352=المنصرف!$C$3:$C$717)*1,المنصرف!$J$3:$J$717)</f>
        <v>0</v>
      </c>
      <c r="BX352" s="160">
        <f>SUMPRODUCT((BX$3=المنصرف!$E$3:$E$717)*1,('بيان العهد والتسويات'!$C352=المنصرف!$C$3:$C$717)*1,المنصرف!$G$3:$G$717)</f>
        <v>0</v>
      </c>
      <c r="BY352" s="160">
        <f>SUMPRODUCT((BX$3=المنصرف!$E$3:$E$717)*1,('بيان العهد والتسويات'!$C352=المنصرف!$C$3:$C$717)*1,المنصرف!$J$3:$J$717)</f>
        <v>0</v>
      </c>
      <c r="BZ352" s="160">
        <f>SUMPRODUCT((BZ$3=المنصرف!$E$3:$E$717)*1,('بيان العهد والتسويات'!$C352=المنصرف!$C$3:$C$717)*1,المنصرف!$G$3:$G$717)</f>
        <v>0</v>
      </c>
      <c r="CA352" s="160">
        <f>SUMPRODUCT((BZ$3=المنصرف!$E$3:$E$717)*1,('بيان العهد والتسويات'!$C352=المنصرف!$C$3:$C$717)*1,المنصرف!$J$3:$J$717)</f>
        <v>0</v>
      </c>
      <c r="CB352" s="160">
        <f>SUMPRODUCT((CB$3=المنصرف!$E$3:$E$717)*1,('بيان العهد والتسويات'!$C352=المنصرف!$C$3:$C$717)*1,المنصرف!$G$3:$G$717)</f>
        <v>0</v>
      </c>
      <c r="CC352" s="160">
        <f>SUMPRODUCT((CB$3=المنصرف!$E$3:$E$717)*1,('بيان العهد والتسويات'!$C352=المنصرف!$C$3:$C$717)*1,المنصرف!$J$3:$J$717)</f>
        <v>0</v>
      </c>
      <c r="CD352" s="160">
        <f>SUMPRODUCT((CD$3=المنصرف!$E$3:$E$717)*1,('بيان العهد والتسويات'!$C352=المنصرف!$C$3:$C$717)*1,المنصرف!$G$3:$G$717)</f>
        <v>0</v>
      </c>
      <c r="CE352" s="160">
        <f>SUMPRODUCT((CD$3=المنصرف!$E$3:$E$717)*1,('بيان العهد والتسويات'!$C352=المنصرف!$C$3:$C$717)*1,المنصرف!$J$3:$J$717)</f>
        <v>0</v>
      </c>
      <c r="CF352" s="160">
        <f>SUMPRODUCT((CF$3=المنصرف!$E$3:$E$717)*1,('بيان العهد والتسويات'!$C352=المنصرف!$C$3:$C$717)*1,المنصرف!$G$3:$G$717)</f>
        <v>0</v>
      </c>
      <c r="CG352" s="160">
        <f>SUMPRODUCT((CF$3=المنصرف!$E$3:$E$717)*1,('بيان العهد والتسويات'!$C352=المنصرف!$C$3:$C$717)*1,المنصرف!$J$3:$J$717)</f>
        <v>0</v>
      </c>
      <c r="CH352" s="160">
        <f>SUMPRODUCT((CH$3=المنصرف!$E$3:$E$717)*1,('بيان العهد والتسويات'!$C352=المنصرف!$C$3:$C$717)*1,المنصرف!$G$3:$G$717)</f>
        <v>0</v>
      </c>
      <c r="CI352" s="160">
        <f>SUMPRODUCT((CH$3=المنصرف!$E$3:$E$717)*1,('بيان العهد والتسويات'!$C352=المنصرف!$C$3:$C$717)*1,المنصرف!$J$3:$J$717)</f>
        <v>0</v>
      </c>
      <c r="CJ352" s="160">
        <f>SUMPRODUCT((CJ$3=المنصرف!$E$3:$E$717)*1,('بيان العهد والتسويات'!$C352=المنصرف!$C$3:$C$717)*1,المنصرف!$G$3:$G$717)</f>
        <v>0</v>
      </c>
      <c r="CK352" s="160">
        <f>SUMPRODUCT((CJ$3=المنصرف!$E$3:$E$717)*1,('بيان العهد والتسويات'!$C352=المنصرف!$C$3:$C$717)*1,المنصرف!$J$3:$J$717)</f>
        <v>0</v>
      </c>
      <c r="CL352" s="160">
        <f>SUMPRODUCT((CL$3=المنصرف!$E$3:$E$717)*1,('بيان العهد والتسويات'!$C352=المنصرف!$C$3:$C$717)*1,المنصرف!$G$3:$G$717)</f>
        <v>0</v>
      </c>
      <c r="CM352" s="160">
        <f>SUMPRODUCT((CL$3=المنصرف!$E$3:$E$717)*1,('بيان العهد والتسويات'!$C352=المنصرف!$C$3:$C$717)*1,المنصرف!$J$3:$J$717)</f>
        <v>0</v>
      </c>
      <c r="CN352" s="160">
        <f>SUMPRODUCT((CN$3=المنصرف!$E$3:$E$717)*1,('بيان العهد والتسويات'!$C352=المنصرف!$C$3:$C$717)*1,المنصرف!$G$3:$G$717)</f>
        <v>0</v>
      </c>
      <c r="CO352" s="160">
        <f>SUMPRODUCT((CN$3=المنصرف!$E$3:$E$717)*1,('بيان العهد والتسويات'!$C352=المنصرف!$C$3:$C$717)*1,المنصرف!$J$3:$J$717)</f>
        <v>0</v>
      </c>
      <c r="CP352" s="160">
        <f>SUMPRODUCT((CP$3=المنصرف!$E$3:$E$717)*1,('بيان العهد والتسويات'!$C352=المنصرف!$C$3:$C$717)*1,المنصرف!$G$3:$G$717)</f>
        <v>0</v>
      </c>
      <c r="CQ352" s="160">
        <f>SUMPRODUCT((CP$3=المنصرف!$E$3:$E$717)*1,('بيان العهد والتسويات'!$C352=المنصرف!$C$3:$C$717)*1,المنصرف!$J$3:$J$717)</f>
        <v>0</v>
      </c>
      <c r="CR352" s="160">
        <f>SUMPRODUCT((CR$3=المنصرف!$E$3:$E$717)*1,('بيان العهد والتسويات'!$C352=المنصرف!$C$3:$C$717)*1,المنصرف!$G$3:$G$717)</f>
        <v>0</v>
      </c>
      <c r="CS352" s="160">
        <f>SUMPRODUCT((CR$3=المنصرف!$E$3:$E$717)*1,('بيان العهد والتسويات'!$C352=المنصرف!$C$3:$C$717)*1,المنصرف!$J$3:$J$717)</f>
        <v>0</v>
      </c>
      <c r="CT352" s="160">
        <f>SUMPRODUCT((CT$3=المنصرف!$E$3:$E$717)*1,('بيان العهد والتسويات'!$C352=المنصرف!$C$3:$C$717)*1,المنصرف!$G$3:$G$717)</f>
        <v>0</v>
      </c>
      <c r="CU352" s="160">
        <f>SUMPRODUCT((CT$3=المنصرف!$E$3:$E$717)*1,('بيان العهد والتسويات'!$C352=المنصرف!$C$3:$C$717)*1,المنصرف!$J$3:$J$717)</f>
        <v>0</v>
      </c>
      <c r="CV352" s="160">
        <f>SUMPRODUCT((CV$3=المنصرف!$E$3:$E$717)*1,('بيان العهد والتسويات'!$C352=المنصرف!$C$3:$C$717)*1,المنصرف!$G$3:$G$717)</f>
        <v>0</v>
      </c>
      <c r="CW352" s="160">
        <f>SUMPRODUCT((CV$3=المنصرف!$E$3:$E$717)*1,('بيان العهد والتسويات'!$C352=المنصرف!$C$3:$C$717)*1,المنصرف!$J$3:$J$717)</f>
        <v>0</v>
      </c>
      <c r="CX352" s="160">
        <f>SUMPRODUCT((CX$3=المنصرف!$E$3:$E$717)*1,('بيان العهد والتسويات'!$C352=المنصرف!$C$3:$C$717)*1,المنصرف!$G$3:$G$717)</f>
        <v>0</v>
      </c>
      <c r="CY352" s="160">
        <f>SUMPRODUCT((CX$3=المنصرف!$E$3:$E$717)*1,('بيان العهد والتسويات'!$C352=المنصرف!$C$3:$C$717)*1,المنصرف!$J$3:$J$717)</f>
        <v>0</v>
      </c>
      <c r="CZ352" s="160">
        <f>SUMPRODUCT((CZ$3=المنصرف!$E$3:$E$717)*1,('بيان العهد والتسويات'!$C352=المنصرف!$C$3:$C$717)*1,المنصرف!$G$3:$G$717)</f>
        <v>0</v>
      </c>
      <c r="DA352" s="160">
        <f>SUMPRODUCT((CZ$3=المنصرف!$E$3:$E$717)*1,('بيان العهد والتسويات'!$C352=المنصرف!$C$3:$C$717)*1,المنصرف!$J$3:$J$717)</f>
        <v>0</v>
      </c>
    </row>
    <row r="353" spans="3:105" ht="20.25" x14ac:dyDescent="0.15">
      <c r="C353" s="134">
        <v>46185</v>
      </c>
      <c r="D353" s="121">
        <f>SUMPRODUCT(($D$3=المنصرف!$E$3:$E$717)*1,('بيان العهد والتسويات'!$C353=المنصرف!$C$3:$C$717)*1,المنصرف!$G$3:$G$717)</f>
        <v>0</v>
      </c>
      <c r="E353" s="122">
        <f>SUMPRODUCT(($D$3=المنصرف!$E$3:$E$717)*1,('بيان العهد والتسويات'!$C353=المنصرف!$C$3:$C$717)*1,المنصرف!$J$3:$J$717)</f>
        <v>0</v>
      </c>
      <c r="F353" s="124">
        <f>SUMPRODUCT(($F$3=المنصرف!$E$3:$E$717)*1,('بيان العهد والتسويات'!$C353=المنصرف!$C$3:$C$717)*1,المنصرف!$G$3:$G$717)</f>
        <v>0</v>
      </c>
      <c r="G353" s="123">
        <f>SUMPRODUCT(($F$3=المنصرف!$E$3:$E$717)*1,('بيان العهد والتسويات'!$C353=المنصرف!$C$3:$C$717)*1,المنصرف!$J$3:$J$717)</f>
        <v>0</v>
      </c>
      <c r="H353" s="121">
        <f>SUMPRODUCT(($H$3=المنصرف!$E$3:$E$717)*1,('بيان العهد والتسويات'!$C353=المنصرف!$C$3:$C$717)*1,المنصرف!$G$3:$G$717)</f>
        <v>0</v>
      </c>
      <c r="I353" s="122">
        <f>SUMPRODUCT(($H$3=المنصرف!$E$3:$E$717)*1,('بيان العهد والتسويات'!$C353=المنصرف!$C$3:$C$717)*1,المنصرف!$J$3:$J$717)</f>
        <v>0</v>
      </c>
      <c r="J353" s="124">
        <f>SUMPRODUCT(($J$3=المنصرف!$E$3:$E$717)*1,('بيان العهد والتسويات'!$C353=المنصرف!$C$3:$C$717)*1,المنصرف!$G$3:$G$717)</f>
        <v>0</v>
      </c>
      <c r="K353" s="123">
        <f>SUMPRODUCT(($J$3=المنصرف!$E$3:$E$717)*1,('بيان العهد والتسويات'!$C353=المنصرف!$C$3:$C$717)*1,المنصرف!$J$3:$J$717)</f>
        <v>0</v>
      </c>
      <c r="L353" s="121">
        <f>SUMPRODUCT(($L$3=المنصرف!$E$3:$E$717)*1,('بيان العهد والتسويات'!$C353=المنصرف!$C$3:$C$717)*1,المنصرف!$G$3:$G$717)</f>
        <v>0</v>
      </c>
      <c r="M353" s="122">
        <f>SUMPRODUCT(($L$3=المنصرف!$E$3:$E$717)*1,('بيان العهد والتسويات'!$C353=المنصرف!$C$3:$C$717)*1,المنصرف!$J$3:$J$717)</f>
        <v>0</v>
      </c>
      <c r="N353" s="124">
        <f>SUMPRODUCT(($N$3=المنصرف!$E$3:$E$717)*1,('بيان العهد والتسويات'!$C353=المنصرف!$C$3:$C$717)*1,المنصرف!$G$3:$G$717)</f>
        <v>0</v>
      </c>
      <c r="O353" s="123">
        <f>SUMPRODUCT(($N$3=المنصرف!$E$3:$E$717)*1,('بيان العهد والتسويات'!$C353=المنصرف!$C$3:$C$717)*1,المنصرف!$J$3:$J$717)</f>
        <v>0</v>
      </c>
      <c r="P353" s="121">
        <f>SUMPRODUCT(($P$3=المنصرف!$E$3:$E$717)*1,('بيان العهد والتسويات'!$C353=المنصرف!$C$3:$C$717)*1,المنصرف!$G$3:$G$717)</f>
        <v>0</v>
      </c>
      <c r="Q353" s="122">
        <f>SUMPRODUCT(($P$3=المنصرف!$E$3:$E$717)*1,('بيان العهد والتسويات'!$C353=المنصرف!$C$3:$C$717)*1,المنصرف!$J$3:$J$717)</f>
        <v>0</v>
      </c>
      <c r="R353" s="124">
        <f>SUMPRODUCT(($R$3=المنصرف!$E$3:$E$717)*1,('بيان العهد والتسويات'!$C353=المنصرف!$C$3:$C$717)*1,المنصرف!$G$3:$G$717)</f>
        <v>0</v>
      </c>
      <c r="S353" s="123">
        <f>SUMPRODUCT(($R$3=المنصرف!$E$3:$E$717)*1,('بيان العهد والتسويات'!$C353=المنصرف!$C$3:$C$717)*1,المنصرف!$J$3:$J$717)</f>
        <v>0</v>
      </c>
      <c r="T353" s="121">
        <f>SUMPRODUCT(($T$3=المنصرف!$E$3:$E$717)*1,('بيان العهد والتسويات'!$C353=المنصرف!$C$3:$C$717)*1,المنصرف!$G$3:$G$717)</f>
        <v>0</v>
      </c>
      <c r="U353" s="122">
        <f>SUMPRODUCT(($T$3=المنصرف!$E$3:$E$717)*1,('بيان العهد والتسويات'!$C353=المنصرف!$C$3:$C$717)*1,المنصرف!$J$3:$J$717)</f>
        <v>0</v>
      </c>
      <c r="V353" s="124">
        <f>SUMPRODUCT(($V$3=المنصرف!$E$3:$E$717)*1,('بيان العهد والتسويات'!$C353=المنصرف!$C$3:$C$717)*1,المنصرف!$G$3:$G$717)</f>
        <v>0</v>
      </c>
      <c r="W353" s="123">
        <f>SUMPRODUCT(($V$3=المنصرف!$E$3:$E$717)*1,('بيان العهد والتسويات'!$C353=المنصرف!$C$3:$C$717)*1,المنصرف!$J$3:$J$717)</f>
        <v>0</v>
      </c>
      <c r="X353" s="121">
        <f>SUMPRODUCT(($X$3=المنصرف!$E$3:$E$717)*1,('بيان العهد والتسويات'!$C353=المنصرف!$C$3:$C$717)*1,المنصرف!$G$3:$G$717)</f>
        <v>0</v>
      </c>
      <c r="Y353" s="122">
        <f>SUMPRODUCT(($X$3=المنصرف!$E$3:$E$717)*1,('بيان العهد والتسويات'!$C353=المنصرف!$C$3:$C$717)*1,المنصرف!$J$3:$J$717)</f>
        <v>0</v>
      </c>
      <c r="Z353" s="124">
        <f>SUMPRODUCT(($Z$3=المنصرف!$E$3:$E$717)*1,('بيان العهد والتسويات'!$C353=المنصرف!$C$3:$C$717)*1,المنصرف!$G$3:$G$717)</f>
        <v>0</v>
      </c>
      <c r="AA353" s="123">
        <f>SUMPRODUCT(($Z$3=المنصرف!$E$3:$E$717)*1,('بيان العهد والتسويات'!$C353=المنصرف!$C$3:$C$717)*1,المنصرف!$J$3:$J$717)</f>
        <v>0</v>
      </c>
      <c r="AB353" s="121">
        <f>SUMPRODUCT(($AB$3=المنصرف!$E$3:$E$717)*1,('بيان العهد والتسويات'!$C353=المنصرف!$C$3:$C$717)*1,المنصرف!$G$3:$G$717)</f>
        <v>0</v>
      </c>
      <c r="AC353" s="122">
        <f>SUMPRODUCT(($AB$3=المنصرف!$E$3:$E$717)*1,('بيان العهد والتسويات'!$C353=المنصرف!$C$3:$C$717)*1,المنصرف!$J$3:$J$717)</f>
        <v>0</v>
      </c>
      <c r="AD353" s="124">
        <f>SUMPRODUCT(($AD$3=المنصرف!$E$3:$E$717)*1,('بيان العهد والتسويات'!$C353=المنصرف!$C$3:$C$717)*1,المنصرف!$G$3:$G$717)</f>
        <v>0</v>
      </c>
      <c r="AE353" s="123">
        <f>SUMPRODUCT(($AD$3=المنصرف!$E$3:$E$717)*1,('بيان العهد والتسويات'!$C353=المنصرف!$C$3:$C$717)*1,المنصرف!$J$3:$J$717)</f>
        <v>0</v>
      </c>
      <c r="AF353" s="121">
        <f>SUMPRODUCT(($AF$3=المنصرف!$E$3:$E$717)*1,('بيان العهد والتسويات'!$C353=المنصرف!$C$3:$C$717)*1,المنصرف!$G$3:$G$717)</f>
        <v>0</v>
      </c>
      <c r="AG353" s="122">
        <f>SUMPRODUCT(($AF$3=المنصرف!$E$3:$E$717)*1,('بيان العهد والتسويات'!$C353=المنصرف!$C$3:$C$717)*1,المنصرف!$J$3:$J$717)</f>
        <v>0</v>
      </c>
      <c r="AH353" s="124">
        <f>SUMPRODUCT(($AH$3=المنصرف!$E$3:$E$717)*1,('بيان العهد والتسويات'!$C353=المنصرف!$C$3:$C$717)*1,المنصرف!$G$3:$G$717)</f>
        <v>0</v>
      </c>
      <c r="AI353" s="123">
        <f>SUMPRODUCT(($AH$3=المنصرف!$E$3:$E$717)*1,('بيان العهد والتسويات'!$C353=المنصرف!$C$3:$C$717)*1,المنصرف!$J$3:$J$717)</f>
        <v>0</v>
      </c>
      <c r="AJ353" s="145">
        <f>SUMPRODUCT((AJ$3=المنصرف!$E$3:$E$717)*1,('بيان العهد والتسويات'!$C353=المنصرف!$C$3:$C$717)*1,المنصرف!$G$3:$G$717)</f>
        <v>0</v>
      </c>
      <c r="AK353" s="145">
        <f>SUMPRODUCT((AJ$3=المنصرف!$E$3:$E$717)*1,('بيان العهد والتسويات'!$C353=المنصرف!$C$3:$C$717)*1,المنصرف!$J$3:$J$717)</f>
        <v>0</v>
      </c>
      <c r="AL353" s="161">
        <f>SUMPRODUCT((AL$3=المنصرف!$E$3:$E$717)*1,('بيان العهد والتسويات'!$C353=المنصرف!$C$3:$C$717)*1,المنصرف!$G$3:$G$717)</f>
        <v>0</v>
      </c>
      <c r="AM353" s="161">
        <f>SUMPRODUCT((AL$3=المنصرف!$E$3:$E$717)*1,('بيان العهد والتسويات'!$C353=المنصرف!$C$3:$C$717)*1,المنصرف!$J$3:$J$717)</f>
        <v>0</v>
      </c>
      <c r="AN353" s="160">
        <f>SUMPRODUCT((AN$3=المنصرف!$E$3:$E$717)*1,('بيان العهد والتسويات'!$C353=المنصرف!$C$3:$C$717)*1,المنصرف!$G$3:$G$717)</f>
        <v>0</v>
      </c>
      <c r="AO353" s="160">
        <f>SUMPRODUCT((AN$3=المنصرف!$E$3:$E$717)*1,('بيان العهد والتسويات'!$C353=المنصرف!$C$3:$C$717)*1,المنصرف!$J$3:$J$717)</f>
        <v>0</v>
      </c>
      <c r="AP353" s="160">
        <f>SUMPRODUCT((AP$3=المنصرف!$E$3:$E$717)*1,('بيان العهد والتسويات'!$C353=المنصرف!$C$3:$C$717)*1,المنصرف!$G$3:$G$717)</f>
        <v>0</v>
      </c>
      <c r="AQ353" s="160">
        <f>SUMPRODUCT((AP$3=المنصرف!$E$3:$E$717)*1,('بيان العهد والتسويات'!$C353=المنصرف!$C$3:$C$717)*1,المنصرف!$J$3:$J$717)</f>
        <v>0</v>
      </c>
      <c r="AR353" s="160">
        <f>SUMPRODUCT((AR$3=المنصرف!$E$3:$E$717)*1,('بيان العهد والتسويات'!$C353=المنصرف!$C$3:$C$717)*1,المنصرف!$G$3:$G$717)</f>
        <v>0</v>
      </c>
      <c r="AS353" s="160">
        <f>SUMPRODUCT((AR$3=المنصرف!$E$3:$E$717)*1,('بيان العهد والتسويات'!$C353=المنصرف!$C$3:$C$717)*1,المنصرف!$J$3:$J$717)</f>
        <v>0</v>
      </c>
      <c r="AT353" s="160">
        <f>SUMPRODUCT((AT$3=المنصرف!$E$3:$E$717)*1,('بيان العهد والتسويات'!$C353=المنصرف!$C$3:$C$717)*1,المنصرف!$G$3:$G$717)</f>
        <v>0</v>
      </c>
      <c r="AU353" s="160">
        <f>SUMPRODUCT((AT$3=المنصرف!$E$3:$E$717)*1,('بيان العهد والتسويات'!$C353=المنصرف!$C$3:$C$717)*1,المنصرف!$J$3:$J$717)</f>
        <v>0</v>
      </c>
      <c r="AV353" s="160">
        <f>SUMPRODUCT((AV$3=المنصرف!$E$3:$E$717)*1,('بيان العهد والتسويات'!$C353=المنصرف!$C$3:$C$717)*1,المنصرف!$G$3:$G$717)</f>
        <v>0</v>
      </c>
      <c r="AW353" s="160">
        <f>SUMPRODUCT((AV$3=المنصرف!$E$3:$E$717)*1,('بيان العهد والتسويات'!$C353=المنصرف!$C$3:$C$717)*1,المنصرف!$J$3:$J$717)</f>
        <v>0</v>
      </c>
      <c r="AX353" s="160">
        <f>SUMPRODUCT((AX$3=المنصرف!$E$3:$E$717)*1,('بيان العهد والتسويات'!$C353=المنصرف!$C$3:$C$717)*1,المنصرف!$G$3:$G$717)</f>
        <v>0</v>
      </c>
      <c r="AY353" s="160">
        <f>SUMPRODUCT((AX$3=المنصرف!$E$3:$E$717)*1,('بيان العهد والتسويات'!$C353=المنصرف!$C$3:$C$717)*1,المنصرف!$J$3:$J$717)</f>
        <v>0</v>
      </c>
      <c r="AZ353" s="160">
        <f>SUMPRODUCT((AZ$3=المنصرف!$E$3:$E$717)*1,('بيان العهد والتسويات'!$C353=المنصرف!$C$3:$C$717)*1,المنصرف!$G$3:$G$717)</f>
        <v>0</v>
      </c>
      <c r="BA353" s="160">
        <f>SUMPRODUCT((AZ$3=المنصرف!$E$3:$E$717)*1,('بيان العهد والتسويات'!$C353=المنصرف!$C$3:$C$717)*1,المنصرف!$J$3:$J$717)</f>
        <v>0</v>
      </c>
      <c r="BB353" s="160">
        <f>SUMPRODUCT((BB$3=المنصرف!$E$3:$E$717)*1,('بيان العهد والتسويات'!$C353=المنصرف!$C$3:$C$717)*1,المنصرف!$G$3:$G$717)</f>
        <v>0</v>
      </c>
      <c r="BC353" s="160">
        <f>SUMPRODUCT((BB$3=المنصرف!$E$3:$E$717)*1,('بيان العهد والتسويات'!$C353=المنصرف!$C$3:$C$717)*1,المنصرف!$J$3:$J$717)</f>
        <v>0</v>
      </c>
      <c r="BD353" s="160">
        <f>SUMPRODUCT((BD$3=المنصرف!$E$3:$E$717)*1,('بيان العهد والتسويات'!$C353=المنصرف!$C$3:$C$717)*1,المنصرف!$G$3:$G$717)</f>
        <v>0</v>
      </c>
      <c r="BE353" s="160">
        <f>SUMPRODUCT((BD$3=المنصرف!$E$3:$E$717)*1,('بيان العهد والتسويات'!$C353=المنصرف!$C$3:$C$717)*1,المنصرف!$J$3:$J$717)</f>
        <v>0</v>
      </c>
      <c r="BF353" s="160">
        <f>SUMPRODUCT((BF$3=المنصرف!$E$3:$E$717)*1,('بيان العهد والتسويات'!$C353=المنصرف!$C$3:$C$717)*1,المنصرف!$G$3:$G$717)</f>
        <v>0</v>
      </c>
      <c r="BG353" s="160">
        <f>SUMPRODUCT((BF$3=المنصرف!$E$3:$E$717)*1,('بيان العهد والتسويات'!$C353=المنصرف!$C$3:$C$717)*1,المنصرف!$J$3:$J$717)</f>
        <v>0</v>
      </c>
      <c r="BH353" s="160">
        <f>SUMPRODUCT((BH$3=المنصرف!$E$3:$E$717)*1,('بيان العهد والتسويات'!$C353=المنصرف!$C$3:$C$717)*1,المنصرف!$G$3:$G$717)</f>
        <v>0</v>
      </c>
      <c r="BI353" s="160">
        <f>SUMPRODUCT((BH$3=المنصرف!$E$3:$E$717)*1,('بيان العهد والتسويات'!$C353=المنصرف!$C$3:$C$717)*1,المنصرف!$J$3:$J$717)</f>
        <v>0</v>
      </c>
      <c r="BJ353" s="160">
        <f>SUMPRODUCT((BJ$3=المنصرف!$E$3:$E$717)*1,('بيان العهد والتسويات'!$C353=المنصرف!$C$3:$C$717)*1,المنصرف!$G$3:$G$717)</f>
        <v>0</v>
      </c>
      <c r="BK353" s="160">
        <f>SUMPRODUCT((BJ$3=المنصرف!$E$3:$E$717)*1,('بيان العهد والتسويات'!$C353=المنصرف!$C$3:$C$717)*1,المنصرف!$J$3:$J$717)</f>
        <v>0</v>
      </c>
      <c r="BL353" s="160">
        <f>SUMPRODUCT((BL$3=المنصرف!$E$3:$E$717)*1,('بيان العهد والتسويات'!$C353=المنصرف!$C$3:$C$717)*1,المنصرف!$G$3:$G$717)</f>
        <v>0</v>
      </c>
      <c r="BM353" s="160">
        <f>SUMPRODUCT((BL$3=المنصرف!$E$3:$E$717)*1,('بيان العهد والتسويات'!$C353=المنصرف!$C$3:$C$717)*1,المنصرف!$J$3:$J$717)</f>
        <v>0</v>
      </c>
      <c r="BN353" s="160">
        <f>SUMPRODUCT((BN$3=المنصرف!$E$3:$E$717)*1,('بيان العهد والتسويات'!$C353=المنصرف!$C$3:$C$717)*1,المنصرف!$G$3:$G$717)</f>
        <v>0</v>
      </c>
      <c r="BO353" s="160">
        <f>SUMPRODUCT((BN$3=المنصرف!$E$3:$E$717)*1,('بيان العهد والتسويات'!$C353=المنصرف!$C$3:$C$717)*1,المنصرف!$J$3:$J$717)</f>
        <v>0</v>
      </c>
      <c r="BP353" s="160">
        <f>SUMPRODUCT((BP$3=المنصرف!$E$3:$E$717)*1,('بيان العهد والتسويات'!$C353=المنصرف!$C$3:$C$717)*1,المنصرف!$G$3:$G$717)</f>
        <v>0</v>
      </c>
      <c r="BQ353" s="160">
        <f>SUMPRODUCT((BP$3=المنصرف!$E$3:$E$717)*1,('بيان العهد والتسويات'!$C353=المنصرف!$C$3:$C$717)*1,المنصرف!$J$3:$J$717)</f>
        <v>0</v>
      </c>
      <c r="BR353" s="160">
        <f>SUMPRODUCT((BR$3=المنصرف!$E$3:$E$717)*1,('بيان العهد والتسويات'!$C353=المنصرف!$C$3:$C$717)*1,المنصرف!$G$3:$G$717)</f>
        <v>0</v>
      </c>
      <c r="BS353" s="160">
        <f>SUMPRODUCT((BR$3=المنصرف!$E$3:$E$717)*1,('بيان العهد والتسويات'!$C353=المنصرف!$C$3:$C$717)*1,المنصرف!$J$3:$J$717)</f>
        <v>0</v>
      </c>
      <c r="BT353" s="160">
        <f>SUMPRODUCT((BT$3=المنصرف!$E$3:$E$717)*1,('بيان العهد والتسويات'!$C353=المنصرف!$C$3:$C$717)*1,المنصرف!$G$3:$G$717)</f>
        <v>0</v>
      </c>
      <c r="BU353" s="160">
        <f>SUMPRODUCT((BT$3=المنصرف!$E$3:$E$717)*1,('بيان العهد والتسويات'!$C353=المنصرف!$C$3:$C$717)*1,المنصرف!$J$3:$J$717)</f>
        <v>0</v>
      </c>
      <c r="BV353" s="160">
        <f>SUMPRODUCT((BV$3=المنصرف!$E$3:$E$717)*1,('بيان العهد والتسويات'!$C353=المنصرف!$C$3:$C$717)*1,المنصرف!$G$3:$G$717)</f>
        <v>0</v>
      </c>
      <c r="BW353" s="160">
        <f>SUMPRODUCT((BV$3=المنصرف!$E$3:$E$717)*1,('بيان العهد والتسويات'!$C353=المنصرف!$C$3:$C$717)*1,المنصرف!$J$3:$J$717)</f>
        <v>0</v>
      </c>
      <c r="BX353" s="160">
        <f>SUMPRODUCT((BX$3=المنصرف!$E$3:$E$717)*1,('بيان العهد والتسويات'!$C353=المنصرف!$C$3:$C$717)*1,المنصرف!$G$3:$G$717)</f>
        <v>0</v>
      </c>
      <c r="BY353" s="160">
        <f>SUMPRODUCT((BX$3=المنصرف!$E$3:$E$717)*1,('بيان العهد والتسويات'!$C353=المنصرف!$C$3:$C$717)*1,المنصرف!$J$3:$J$717)</f>
        <v>0</v>
      </c>
      <c r="BZ353" s="160">
        <f>SUMPRODUCT((BZ$3=المنصرف!$E$3:$E$717)*1,('بيان العهد والتسويات'!$C353=المنصرف!$C$3:$C$717)*1,المنصرف!$G$3:$G$717)</f>
        <v>0</v>
      </c>
      <c r="CA353" s="160">
        <f>SUMPRODUCT((BZ$3=المنصرف!$E$3:$E$717)*1,('بيان العهد والتسويات'!$C353=المنصرف!$C$3:$C$717)*1,المنصرف!$J$3:$J$717)</f>
        <v>0</v>
      </c>
      <c r="CB353" s="160">
        <f>SUMPRODUCT((CB$3=المنصرف!$E$3:$E$717)*1,('بيان العهد والتسويات'!$C353=المنصرف!$C$3:$C$717)*1,المنصرف!$G$3:$G$717)</f>
        <v>0</v>
      </c>
      <c r="CC353" s="160">
        <f>SUMPRODUCT((CB$3=المنصرف!$E$3:$E$717)*1,('بيان العهد والتسويات'!$C353=المنصرف!$C$3:$C$717)*1,المنصرف!$J$3:$J$717)</f>
        <v>0</v>
      </c>
      <c r="CD353" s="160">
        <f>SUMPRODUCT((CD$3=المنصرف!$E$3:$E$717)*1,('بيان العهد والتسويات'!$C353=المنصرف!$C$3:$C$717)*1,المنصرف!$G$3:$G$717)</f>
        <v>0</v>
      </c>
      <c r="CE353" s="160">
        <f>SUMPRODUCT((CD$3=المنصرف!$E$3:$E$717)*1,('بيان العهد والتسويات'!$C353=المنصرف!$C$3:$C$717)*1,المنصرف!$J$3:$J$717)</f>
        <v>0</v>
      </c>
      <c r="CF353" s="160">
        <f>SUMPRODUCT((CF$3=المنصرف!$E$3:$E$717)*1,('بيان العهد والتسويات'!$C353=المنصرف!$C$3:$C$717)*1,المنصرف!$G$3:$G$717)</f>
        <v>0</v>
      </c>
      <c r="CG353" s="160">
        <f>SUMPRODUCT((CF$3=المنصرف!$E$3:$E$717)*1,('بيان العهد والتسويات'!$C353=المنصرف!$C$3:$C$717)*1,المنصرف!$J$3:$J$717)</f>
        <v>0</v>
      </c>
      <c r="CH353" s="160">
        <f>SUMPRODUCT((CH$3=المنصرف!$E$3:$E$717)*1,('بيان العهد والتسويات'!$C353=المنصرف!$C$3:$C$717)*1,المنصرف!$G$3:$G$717)</f>
        <v>0</v>
      </c>
      <c r="CI353" s="160">
        <f>SUMPRODUCT((CH$3=المنصرف!$E$3:$E$717)*1,('بيان العهد والتسويات'!$C353=المنصرف!$C$3:$C$717)*1,المنصرف!$J$3:$J$717)</f>
        <v>0</v>
      </c>
      <c r="CJ353" s="160">
        <f>SUMPRODUCT((CJ$3=المنصرف!$E$3:$E$717)*1,('بيان العهد والتسويات'!$C353=المنصرف!$C$3:$C$717)*1,المنصرف!$G$3:$G$717)</f>
        <v>0</v>
      </c>
      <c r="CK353" s="160">
        <f>SUMPRODUCT((CJ$3=المنصرف!$E$3:$E$717)*1,('بيان العهد والتسويات'!$C353=المنصرف!$C$3:$C$717)*1,المنصرف!$J$3:$J$717)</f>
        <v>0</v>
      </c>
      <c r="CL353" s="160">
        <f>SUMPRODUCT((CL$3=المنصرف!$E$3:$E$717)*1,('بيان العهد والتسويات'!$C353=المنصرف!$C$3:$C$717)*1,المنصرف!$G$3:$G$717)</f>
        <v>0</v>
      </c>
      <c r="CM353" s="160">
        <f>SUMPRODUCT((CL$3=المنصرف!$E$3:$E$717)*1,('بيان العهد والتسويات'!$C353=المنصرف!$C$3:$C$717)*1,المنصرف!$J$3:$J$717)</f>
        <v>0</v>
      </c>
      <c r="CN353" s="160">
        <f>SUMPRODUCT((CN$3=المنصرف!$E$3:$E$717)*1,('بيان العهد والتسويات'!$C353=المنصرف!$C$3:$C$717)*1,المنصرف!$G$3:$G$717)</f>
        <v>0</v>
      </c>
      <c r="CO353" s="160">
        <f>SUMPRODUCT((CN$3=المنصرف!$E$3:$E$717)*1,('بيان العهد والتسويات'!$C353=المنصرف!$C$3:$C$717)*1,المنصرف!$J$3:$J$717)</f>
        <v>0</v>
      </c>
      <c r="CP353" s="160">
        <f>SUMPRODUCT((CP$3=المنصرف!$E$3:$E$717)*1,('بيان العهد والتسويات'!$C353=المنصرف!$C$3:$C$717)*1,المنصرف!$G$3:$G$717)</f>
        <v>0</v>
      </c>
      <c r="CQ353" s="160">
        <f>SUMPRODUCT((CP$3=المنصرف!$E$3:$E$717)*1,('بيان العهد والتسويات'!$C353=المنصرف!$C$3:$C$717)*1,المنصرف!$J$3:$J$717)</f>
        <v>0</v>
      </c>
      <c r="CR353" s="160">
        <f>SUMPRODUCT((CR$3=المنصرف!$E$3:$E$717)*1,('بيان العهد والتسويات'!$C353=المنصرف!$C$3:$C$717)*1,المنصرف!$G$3:$G$717)</f>
        <v>0</v>
      </c>
      <c r="CS353" s="160">
        <f>SUMPRODUCT((CR$3=المنصرف!$E$3:$E$717)*1,('بيان العهد والتسويات'!$C353=المنصرف!$C$3:$C$717)*1,المنصرف!$J$3:$J$717)</f>
        <v>0</v>
      </c>
      <c r="CT353" s="160">
        <f>SUMPRODUCT((CT$3=المنصرف!$E$3:$E$717)*1,('بيان العهد والتسويات'!$C353=المنصرف!$C$3:$C$717)*1,المنصرف!$G$3:$G$717)</f>
        <v>0</v>
      </c>
      <c r="CU353" s="160">
        <f>SUMPRODUCT((CT$3=المنصرف!$E$3:$E$717)*1,('بيان العهد والتسويات'!$C353=المنصرف!$C$3:$C$717)*1,المنصرف!$J$3:$J$717)</f>
        <v>0</v>
      </c>
      <c r="CV353" s="160">
        <f>SUMPRODUCT((CV$3=المنصرف!$E$3:$E$717)*1,('بيان العهد والتسويات'!$C353=المنصرف!$C$3:$C$717)*1,المنصرف!$G$3:$G$717)</f>
        <v>0</v>
      </c>
      <c r="CW353" s="160">
        <f>SUMPRODUCT((CV$3=المنصرف!$E$3:$E$717)*1,('بيان العهد والتسويات'!$C353=المنصرف!$C$3:$C$717)*1,المنصرف!$J$3:$J$717)</f>
        <v>0</v>
      </c>
      <c r="CX353" s="160">
        <f>SUMPRODUCT((CX$3=المنصرف!$E$3:$E$717)*1,('بيان العهد والتسويات'!$C353=المنصرف!$C$3:$C$717)*1,المنصرف!$G$3:$G$717)</f>
        <v>0</v>
      </c>
      <c r="CY353" s="160">
        <f>SUMPRODUCT((CX$3=المنصرف!$E$3:$E$717)*1,('بيان العهد والتسويات'!$C353=المنصرف!$C$3:$C$717)*1,المنصرف!$J$3:$J$717)</f>
        <v>0</v>
      </c>
      <c r="CZ353" s="160">
        <f>SUMPRODUCT((CZ$3=المنصرف!$E$3:$E$717)*1,('بيان العهد والتسويات'!$C353=المنصرف!$C$3:$C$717)*1,المنصرف!$G$3:$G$717)</f>
        <v>0</v>
      </c>
      <c r="DA353" s="160">
        <f>SUMPRODUCT((CZ$3=المنصرف!$E$3:$E$717)*1,('بيان العهد والتسويات'!$C353=المنصرف!$C$3:$C$717)*1,المنصرف!$J$3:$J$717)</f>
        <v>0</v>
      </c>
    </row>
    <row r="354" spans="3:105" ht="20.25" x14ac:dyDescent="0.15">
      <c r="C354" s="134">
        <v>46186</v>
      </c>
      <c r="D354" s="121">
        <f>SUMPRODUCT(($D$3=المنصرف!$E$3:$E$717)*1,('بيان العهد والتسويات'!$C354=المنصرف!$C$3:$C$717)*1,المنصرف!$G$3:$G$717)</f>
        <v>0</v>
      </c>
      <c r="E354" s="122">
        <f>SUMPRODUCT(($D$3=المنصرف!$E$3:$E$717)*1,('بيان العهد والتسويات'!$C354=المنصرف!$C$3:$C$717)*1,المنصرف!$J$3:$J$717)</f>
        <v>0</v>
      </c>
      <c r="F354" s="124">
        <f>SUMPRODUCT(($F$3=المنصرف!$E$3:$E$717)*1,('بيان العهد والتسويات'!$C354=المنصرف!$C$3:$C$717)*1,المنصرف!$G$3:$G$717)</f>
        <v>0</v>
      </c>
      <c r="G354" s="123">
        <f>SUMPRODUCT(($F$3=المنصرف!$E$3:$E$717)*1,('بيان العهد والتسويات'!$C354=المنصرف!$C$3:$C$717)*1,المنصرف!$J$3:$J$717)</f>
        <v>0</v>
      </c>
      <c r="H354" s="121">
        <f>SUMPRODUCT(($H$3=المنصرف!$E$3:$E$717)*1,('بيان العهد والتسويات'!$C354=المنصرف!$C$3:$C$717)*1,المنصرف!$G$3:$G$717)</f>
        <v>0</v>
      </c>
      <c r="I354" s="122">
        <f>SUMPRODUCT(($H$3=المنصرف!$E$3:$E$717)*1,('بيان العهد والتسويات'!$C354=المنصرف!$C$3:$C$717)*1,المنصرف!$J$3:$J$717)</f>
        <v>0</v>
      </c>
      <c r="J354" s="124">
        <f>SUMPRODUCT(($J$3=المنصرف!$E$3:$E$717)*1,('بيان العهد والتسويات'!$C354=المنصرف!$C$3:$C$717)*1,المنصرف!$G$3:$G$717)</f>
        <v>0</v>
      </c>
      <c r="K354" s="123">
        <f>SUMPRODUCT(($J$3=المنصرف!$E$3:$E$717)*1,('بيان العهد والتسويات'!$C354=المنصرف!$C$3:$C$717)*1,المنصرف!$J$3:$J$717)</f>
        <v>0</v>
      </c>
      <c r="L354" s="121">
        <f>SUMPRODUCT(($L$3=المنصرف!$E$3:$E$717)*1,('بيان العهد والتسويات'!$C354=المنصرف!$C$3:$C$717)*1,المنصرف!$G$3:$G$717)</f>
        <v>0</v>
      </c>
      <c r="M354" s="122">
        <f>SUMPRODUCT(($L$3=المنصرف!$E$3:$E$717)*1,('بيان العهد والتسويات'!$C354=المنصرف!$C$3:$C$717)*1,المنصرف!$J$3:$J$717)</f>
        <v>0</v>
      </c>
      <c r="N354" s="124">
        <f>SUMPRODUCT(($N$3=المنصرف!$E$3:$E$717)*1,('بيان العهد والتسويات'!$C354=المنصرف!$C$3:$C$717)*1,المنصرف!$G$3:$G$717)</f>
        <v>0</v>
      </c>
      <c r="O354" s="123">
        <f>SUMPRODUCT(($N$3=المنصرف!$E$3:$E$717)*1,('بيان العهد والتسويات'!$C354=المنصرف!$C$3:$C$717)*1,المنصرف!$J$3:$J$717)</f>
        <v>0</v>
      </c>
      <c r="P354" s="121">
        <f>SUMPRODUCT(($P$3=المنصرف!$E$3:$E$717)*1,('بيان العهد والتسويات'!$C354=المنصرف!$C$3:$C$717)*1,المنصرف!$G$3:$G$717)</f>
        <v>0</v>
      </c>
      <c r="Q354" s="122">
        <f>SUMPRODUCT(($P$3=المنصرف!$E$3:$E$717)*1,('بيان العهد والتسويات'!$C354=المنصرف!$C$3:$C$717)*1,المنصرف!$J$3:$J$717)</f>
        <v>0</v>
      </c>
      <c r="R354" s="124">
        <f>SUMPRODUCT(($R$3=المنصرف!$E$3:$E$717)*1,('بيان العهد والتسويات'!$C354=المنصرف!$C$3:$C$717)*1,المنصرف!$G$3:$G$717)</f>
        <v>0</v>
      </c>
      <c r="S354" s="123">
        <f>SUMPRODUCT(($R$3=المنصرف!$E$3:$E$717)*1,('بيان العهد والتسويات'!$C354=المنصرف!$C$3:$C$717)*1,المنصرف!$J$3:$J$717)</f>
        <v>0</v>
      </c>
      <c r="T354" s="121">
        <f>SUMPRODUCT(($T$3=المنصرف!$E$3:$E$717)*1,('بيان العهد والتسويات'!$C354=المنصرف!$C$3:$C$717)*1,المنصرف!$G$3:$G$717)</f>
        <v>0</v>
      </c>
      <c r="U354" s="122">
        <f>SUMPRODUCT(($T$3=المنصرف!$E$3:$E$717)*1,('بيان العهد والتسويات'!$C354=المنصرف!$C$3:$C$717)*1,المنصرف!$J$3:$J$717)</f>
        <v>0</v>
      </c>
      <c r="V354" s="124">
        <f>SUMPRODUCT(($V$3=المنصرف!$E$3:$E$717)*1,('بيان العهد والتسويات'!$C354=المنصرف!$C$3:$C$717)*1,المنصرف!$G$3:$G$717)</f>
        <v>0</v>
      </c>
      <c r="W354" s="123">
        <f>SUMPRODUCT(($V$3=المنصرف!$E$3:$E$717)*1,('بيان العهد والتسويات'!$C354=المنصرف!$C$3:$C$717)*1,المنصرف!$J$3:$J$717)</f>
        <v>0</v>
      </c>
      <c r="X354" s="121">
        <f>SUMPRODUCT(($X$3=المنصرف!$E$3:$E$717)*1,('بيان العهد والتسويات'!$C354=المنصرف!$C$3:$C$717)*1,المنصرف!$G$3:$G$717)</f>
        <v>0</v>
      </c>
      <c r="Y354" s="122">
        <f>SUMPRODUCT(($X$3=المنصرف!$E$3:$E$717)*1,('بيان العهد والتسويات'!$C354=المنصرف!$C$3:$C$717)*1,المنصرف!$J$3:$J$717)</f>
        <v>0</v>
      </c>
      <c r="Z354" s="124">
        <f>SUMPRODUCT(($Z$3=المنصرف!$E$3:$E$717)*1,('بيان العهد والتسويات'!$C354=المنصرف!$C$3:$C$717)*1,المنصرف!$G$3:$G$717)</f>
        <v>0</v>
      </c>
      <c r="AA354" s="123">
        <f>SUMPRODUCT(($Z$3=المنصرف!$E$3:$E$717)*1,('بيان العهد والتسويات'!$C354=المنصرف!$C$3:$C$717)*1,المنصرف!$J$3:$J$717)</f>
        <v>0</v>
      </c>
      <c r="AB354" s="121">
        <f>SUMPRODUCT(($AB$3=المنصرف!$E$3:$E$717)*1,('بيان العهد والتسويات'!$C354=المنصرف!$C$3:$C$717)*1,المنصرف!$G$3:$G$717)</f>
        <v>0</v>
      </c>
      <c r="AC354" s="122">
        <f>SUMPRODUCT(($AB$3=المنصرف!$E$3:$E$717)*1,('بيان العهد والتسويات'!$C354=المنصرف!$C$3:$C$717)*1,المنصرف!$J$3:$J$717)</f>
        <v>0</v>
      </c>
      <c r="AD354" s="124">
        <f>SUMPRODUCT(($AD$3=المنصرف!$E$3:$E$717)*1,('بيان العهد والتسويات'!$C354=المنصرف!$C$3:$C$717)*1,المنصرف!$G$3:$G$717)</f>
        <v>0</v>
      </c>
      <c r="AE354" s="123">
        <f>SUMPRODUCT(($AD$3=المنصرف!$E$3:$E$717)*1,('بيان العهد والتسويات'!$C354=المنصرف!$C$3:$C$717)*1,المنصرف!$J$3:$J$717)</f>
        <v>0</v>
      </c>
      <c r="AF354" s="121">
        <f>SUMPRODUCT(($AF$3=المنصرف!$E$3:$E$717)*1,('بيان العهد والتسويات'!$C354=المنصرف!$C$3:$C$717)*1,المنصرف!$G$3:$G$717)</f>
        <v>0</v>
      </c>
      <c r="AG354" s="122">
        <f>SUMPRODUCT(($AF$3=المنصرف!$E$3:$E$717)*1,('بيان العهد والتسويات'!$C354=المنصرف!$C$3:$C$717)*1,المنصرف!$J$3:$J$717)</f>
        <v>0</v>
      </c>
      <c r="AH354" s="124">
        <f>SUMPRODUCT(($AH$3=المنصرف!$E$3:$E$717)*1,('بيان العهد والتسويات'!$C354=المنصرف!$C$3:$C$717)*1,المنصرف!$G$3:$G$717)</f>
        <v>0</v>
      </c>
      <c r="AI354" s="123">
        <f>SUMPRODUCT(($AH$3=المنصرف!$E$3:$E$717)*1,('بيان العهد والتسويات'!$C354=المنصرف!$C$3:$C$717)*1,المنصرف!$J$3:$J$717)</f>
        <v>0</v>
      </c>
      <c r="AJ354" s="145">
        <f>SUMPRODUCT((AJ$3=المنصرف!$E$3:$E$717)*1,('بيان العهد والتسويات'!$C354=المنصرف!$C$3:$C$717)*1,المنصرف!$G$3:$G$717)</f>
        <v>0</v>
      </c>
      <c r="AK354" s="145">
        <f>SUMPRODUCT((AJ$3=المنصرف!$E$3:$E$717)*1,('بيان العهد والتسويات'!$C354=المنصرف!$C$3:$C$717)*1,المنصرف!$J$3:$J$717)</f>
        <v>0</v>
      </c>
      <c r="AL354" s="161">
        <f>SUMPRODUCT((AL$3=المنصرف!$E$3:$E$717)*1,('بيان العهد والتسويات'!$C354=المنصرف!$C$3:$C$717)*1,المنصرف!$G$3:$G$717)</f>
        <v>0</v>
      </c>
      <c r="AM354" s="161">
        <f>SUMPRODUCT((AL$3=المنصرف!$E$3:$E$717)*1,('بيان العهد والتسويات'!$C354=المنصرف!$C$3:$C$717)*1,المنصرف!$J$3:$J$717)</f>
        <v>0</v>
      </c>
      <c r="AN354" s="160">
        <f>SUMPRODUCT((AN$3=المنصرف!$E$3:$E$717)*1,('بيان العهد والتسويات'!$C354=المنصرف!$C$3:$C$717)*1,المنصرف!$G$3:$G$717)</f>
        <v>0</v>
      </c>
      <c r="AO354" s="160">
        <f>SUMPRODUCT((AN$3=المنصرف!$E$3:$E$717)*1,('بيان العهد والتسويات'!$C354=المنصرف!$C$3:$C$717)*1,المنصرف!$J$3:$J$717)</f>
        <v>0</v>
      </c>
      <c r="AP354" s="160">
        <f>SUMPRODUCT((AP$3=المنصرف!$E$3:$E$717)*1,('بيان العهد والتسويات'!$C354=المنصرف!$C$3:$C$717)*1,المنصرف!$G$3:$G$717)</f>
        <v>0</v>
      </c>
      <c r="AQ354" s="160">
        <f>SUMPRODUCT((AP$3=المنصرف!$E$3:$E$717)*1,('بيان العهد والتسويات'!$C354=المنصرف!$C$3:$C$717)*1,المنصرف!$J$3:$J$717)</f>
        <v>0</v>
      </c>
      <c r="AR354" s="160">
        <f>SUMPRODUCT((AR$3=المنصرف!$E$3:$E$717)*1,('بيان العهد والتسويات'!$C354=المنصرف!$C$3:$C$717)*1,المنصرف!$G$3:$G$717)</f>
        <v>0</v>
      </c>
      <c r="AS354" s="160">
        <f>SUMPRODUCT((AR$3=المنصرف!$E$3:$E$717)*1,('بيان العهد والتسويات'!$C354=المنصرف!$C$3:$C$717)*1,المنصرف!$J$3:$J$717)</f>
        <v>0</v>
      </c>
      <c r="AT354" s="160">
        <f>SUMPRODUCT((AT$3=المنصرف!$E$3:$E$717)*1,('بيان العهد والتسويات'!$C354=المنصرف!$C$3:$C$717)*1,المنصرف!$G$3:$G$717)</f>
        <v>0</v>
      </c>
      <c r="AU354" s="160">
        <f>SUMPRODUCT((AT$3=المنصرف!$E$3:$E$717)*1,('بيان العهد والتسويات'!$C354=المنصرف!$C$3:$C$717)*1,المنصرف!$J$3:$J$717)</f>
        <v>0</v>
      </c>
      <c r="AV354" s="160">
        <f>SUMPRODUCT((AV$3=المنصرف!$E$3:$E$717)*1,('بيان العهد والتسويات'!$C354=المنصرف!$C$3:$C$717)*1,المنصرف!$G$3:$G$717)</f>
        <v>0</v>
      </c>
      <c r="AW354" s="160">
        <f>SUMPRODUCT((AV$3=المنصرف!$E$3:$E$717)*1,('بيان العهد والتسويات'!$C354=المنصرف!$C$3:$C$717)*1,المنصرف!$J$3:$J$717)</f>
        <v>0</v>
      </c>
      <c r="AX354" s="160">
        <f>SUMPRODUCT((AX$3=المنصرف!$E$3:$E$717)*1,('بيان العهد والتسويات'!$C354=المنصرف!$C$3:$C$717)*1,المنصرف!$G$3:$G$717)</f>
        <v>0</v>
      </c>
      <c r="AY354" s="160">
        <f>SUMPRODUCT((AX$3=المنصرف!$E$3:$E$717)*1,('بيان العهد والتسويات'!$C354=المنصرف!$C$3:$C$717)*1,المنصرف!$J$3:$J$717)</f>
        <v>0</v>
      </c>
      <c r="AZ354" s="160">
        <f>SUMPRODUCT((AZ$3=المنصرف!$E$3:$E$717)*1,('بيان العهد والتسويات'!$C354=المنصرف!$C$3:$C$717)*1,المنصرف!$G$3:$G$717)</f>
        <v>0</v>
      </c>
      <c r="BA354" s="160">
        <f>SUMPRODUCT((AZ$3=المنصرف!$E$3:$E$717)*1,('بيان العهد والتسويات'!$C354=المنصرف!$C$3:$C$717)*1,المنصرف!$J$3:$J$717)</f>
        <v>0</v>
      </c>
      <c r="BB354" s="160">
        <f>SUMPRODUCT((BB$3=المنصرف!$E$3:$E$717)*1,('بيان العهد والتسويات'!$C354=المنصرف!$C$3:$C$717)*1,المنصرف!$G$3:$G$717)</f>
        <v>0</v>
      </c>
      <c r="BC354" s="160">
        <f>SUMPRODUCT((BB$3=المنصرف!$E$3:$E$717)*1,('بيان العهد والتسويات'!$C354=المنصرف!$C$3:$C$717)*1,المنصرف!$J$3:$J$717)</f>
        <v>0</v>
      </c>
      <c r="BD354" s="160">
        <f>SUMPRODUCT((BD$3=المنصرف!$E$3:$E$717)*1,('بيان العهد والتسويات'!$C354=المنصرف!$C$3:$C$717)*1,المنصرف!$G$3:$G$717)</f>
        <v>0</v>
      </c>
      <c r="BE354" s="160">
        <f>SUMPRODUCT((BD$3=المنصرف!$E$3:$E$717)*1,('بيان العهد والتسويات'!$C354=المنصرف!$C$3:$C$717)*1,المنصرف!$J$3:$J$717)</f>
        <v>0</v>
      </c>
      <c r="BF354" s="160">
        <f>SUMPRODUCT((BF$3=المنصرف!$E$3:$E$717)*1,('بيان العهد والتسويات'!$C354=المنصرف!$C$3:$C$717)*1,المنصرف!$G$3:$G$717)</f>
        <v>0</v>
      </c>
      <c r="BG354" s="160">
        <f>SUMPRODUCT((BF$3=المنصرف!$E$3:$E$717)*1,('بيان العهد والتسويات'!$C354=المنصرف!$C$3:$C$717)*1,المنصرف!$J$3:$J$717)</f>
        <v>0</v>
      </c>
      <c r="BH354" s="160">
        <f>SUMPRODUCT((BH$3=المنصرف!$E$3:$E$717)*1,('بيان العهد والتسويات'!$C354=المنصرف!$C$3:$C$717)*1,المنصرف!$G$3:$G$717)</f>
        <v>0</v>
      </c>
      <c r="BI354" s="160">
        <f>SUMPRODUCT((BH$3=المنصرف!$E$3:$E$717)*1,('بيان العهد والتسويات'!$C354=المنصرف!$C$3:$C$717)*1,المنصرف!$J$3:$J$717)</f>
        <v>0</v>
      </c>
      <c r="BJ354" s="160">
        <f>SUMPRODUCT((BJ$3=المنصرف!$E$3:$E$717)*1,('بيان العهد والتسويات'!$C354=المنصرف!$C$3:$C$717)*1,المنصرف!$G$3:$G$717)</f>
        <v>0</v>
      </c>
      <c r="BK354" s="160">
        <f>SUMPRODUCT((BJ$3=المنصرف!$E$3:$E$717)*1,('بيان العهد والتسويات'!$C354=المنصرف!$C$3:$C$717)*1,المنصرف!$J$3:$J$717)</f>
        <v>0</v>
      </c>
      <c r="BL354" s="160">
        <f>SUMPRODUCT((BL$3=المنصرف!$E$3:$E$717)*1,('بيان العهد والتسويات'!$C354=المنصرف!$C$3:$C$717)*1,المنصرف!$G$3:$G$717)</f>
        <v>0</v>
      </c>
      <c r="BM354" s="160">
        <f>SUMPRODUCT((BL$3=المنصرف!$E$3:$E$717)*1,('بيان العهد والتسويات'!$C354=المنصرف!$C$3:$C$717)*1,المنصرف!$J$3:$J$717)</f>
        <v>0</v>
      </c>
      <c r="BN354" s="160">
        <f>SUMPRODUCT((BN$3=المنصرف!$E$3:$E$717)*1,('بيان العهد والتسويات'!$C354=المنصرف!$C$3:$C$717)*1,المنصرف!$G$3:$G$717)</f>
        <v>0</v>
      </c>
      <c r="BO354" s="160">
        <f>SUMPRODUCT((BN$3=المنصرف!$E$3:$E$717)*1,('بيان العهد والتسويات'!$C354=المنصرف!$C$3:$C$717)*1,المنصرف!$J$3:$J$717)</f>
        <v>0</v>
      </c>
      <c r="BP354" s="160">
        <f>SUMPRODUCT((BP$3=المنصرف!$E$3:$E$717)*1,('بيان العهد والتسويات'!$C354=المنصرف!$C$3:$C$717)*1,المنصرف!$G$3:$G$717)</f>
        <v>0</v>
      </c>
      <c r="BQ354" s="160">
        <f>SUMPRODUCT((BP$3=المنصرف!$E$3:$E$717)*1,('بيان العهد والتسويات'!$C354=المنصرف!$C$3:$C$717)*1,المنصرف!$J$3:$J$717)</f>
        <v>0</v>
      </c>
      <c r="BR354" s="160">
        <f>SUMPRODUCT((BR$3=المنصرف!$E$3:$E$717)*1,('بيان العهد والتسويات'!$C354=المنصرف!$C$3:$C$717)*1,المنصرف!$G$3:$G$717)</f>
        <v>0</v>
      </c>
      <c r="BS354" s="160">
        <f>SUMPRODUCT((BR$3=المنصرف!$E$3:$E$717)*1,('بيان العهد والتسويات'!$C354=المنصرف!$C$3:$C$717)*1,المنصرف!$J$3:$J$717)</f>
        <v>0</v>
      </c>
      <c r="BT354" s="160">
        <f>SUMPRODUCT((BT$3=المنصرف!$E$3:$E$717)*1,('بيان العهد والتسويات'!$C354=المنصرف!$C$3:$C$717)*1,المنصرف!$G$3:$G$717)</f>
        <v>0</v>
      </c>
      <c r="BU354" s="160">
        <f>SUMPRODUCT((BT$3=المنصرف!$E$3:$E$717)*1,('بيان العهد والتسويات'!$C354=المنصرف!$C$3:$C$717)*1,المنصرف!$J$3:$J$717)</f>
        <v>0</v>
      </c>
      <c r="BV354" s="160">
        <f>SUMPRODUCT((BV$3=المنصرف!$E$3:$E$717)*1,('بيان العهد والتسويات'!$C354=المنصرف!$C$3:$C$717)*1,المنصرف!$G$3:$G$717)</f>
        <v>0</v>
      </c>
      <c r="BW354" s="160">
        <f>SUMPRODUCT((BV$3=المنصرف!$E$3:$E$717)*1,('بيان العهد والتسويات'!$C354=المنصرف!$C$3:$C$717)*1,المنصرف!$J$3:$J$717)</f>
        <v>0</v>
      </c>
      <c r="BX354" s="160">
        <f>SUMPRODUCT((BX$3=المنصرف!$E$3:$E$717)*1,('بيان العهد والتسويات'!$C354=المنصرف!$C$3:$C$717)*1,المنصرف!$G$3:$G$717)</f>
        <v>0</v>
      </c>
      <c r="BY354" s="160">
        <f>SUMPRODUCT((BX$3=المنصرف!$E$3:$E$717)*1,('بيان العهد والتسويات'!$C354=المنصرف!$C$3:$C$717)*1,المنصرف!$J$3:$J$717)</f>
        <v>0</v>
      </c>
      <c r="BZ354" s="160">
        <f>SUMPRODUCT((BZ$3=المنصرف!$E$3:$E$717)*1,('بيان العهد والتسويات'!$C354=المنصرف!$C$3:$C$717)*1,المنصرف!$G$3:$G$717)</f>
        <v>0</v>
      </c>
      <c r="CA354" s="160">
        <f>SUMPRODUCT((BZ$3=المنصرف!$E$3:$E$717)*1,('بيان العهد والتسويات'!$C354=المنصرف!$C$3:$C$717)*1,المنصرف!$J$3:$J$717)</f>
        <v>0</v>
      </c>
      <c r="CB354" s="160">
        <f>SUMPRODUCT((CB$3=المنصرف!$E$3:$E$717)*1,('بيان العهد والتسويات'!$C354=المنصرف!$C$3:$C$717)*1,المنصرف!$G$3:$G$717)</f>
        <v>0</v>
      </c>
      <c r="CC354" s="160">
        <f>SUMPRODUCT((CB$3=المنصرف!$E$3:$E$717)*1,('بيان العهد والتسويات'!$C354=المنصرف!$C$3:$C$717)*1,المنصرف!$J$3:$J$717)</f>
        <v>0</v>
      </c>
      <c r="CD354" s="160">
        <f>SUMPRODUCT((CD$3=المنصرف!$E$3:$E$717)*1,('بيان العهد والتسويات'!$C354=المنصرف!$C$3:$C$717)*1,المنصرف!$G$3:$G$717)</f>
        <v>0</v>
      </c>
      <c r="CE354" s="160">
        <f>SUMPRODUCT((CD$3=المنصرف!$E$3:$E$717)*1,('بيان العهد والتسويات'!$C354=المنصرف!$C$3:$C$717)*1,المنصرف!$J$3:$J$717)</f>
        <v>0</v>
      </c>
      <c r="CF354" s="160">
        <f>SUMPRODUCT((CF$3=المنصرف!$E$3:$E$717)*1,('بيان العهد والتسويات'!$C354=المنصرف!$C$3:$C$717)*1,المنصرف!$G$3:$G$717)</f>
        <v>0</v>
      </c>
      <c r="CG354" s="160">
        <f>SUMPRODUCT((CF$3=المنصرف!$E$3:$E$717)*1,('بيان العهد والتسويات'!$C354=المنصرف!$C$3:$C$717)*1,المنصرف!$J$3:$J$717)</f>
        <v>0</v>
      </c>
      <c r="CH354" s="160">
        <f>SUMPRODUCT((CH$3=المنصرف!$E$3:$E$717)*1,('بيان العهد والتسويات'!$C354=المنصرف!$C$3:$C$717)*1,المنصرف!$G$3:$G$717)</f>
        <v>0</v>
      </c>
      <c r="CI354" s="160">
        <f>SUMPRODUCT((CH$3=المنصرف!$E$3:$E$717)*1,('بيان العهد والتسويات'!$C354=المنصرف!$C$3:$C$717)*1,المنصرف!$J$3:$J$717)</f>
        <v>0</v>
      </c>
      <c r="CJ354" s="160">
        <f>SUMPRODUCT((CJ$3=المنصرف!$E$3:$E$717)*1,('بيان العهد والتسويات'!$C354=المنصرف!$C$3:$C$717)*1,المنصرف!$G$3:$G$717)</f>
        <v>0</v>
      </c>
      <c r="CK354" s="160">
        <f>SUMPRODUCT((CJ$3=المنصرف!$E$3:$E$717)*1,('بيان العهد والتسويات'!$C354=المنصرف!$C$3:$C$717)*1,المنصرف!$J$3:$J$717)</f>
        <v>0</v>
      </c>
      <c r="CL354" s="160">
        <f>SUMPRODUCT((CL$3=المنصرف!$E$3:$E$717)*1,('بيان العهد والتسويات'!$C354=المنصرف!$C$3:$C$717)*1,المنصرف!$G$3:$G$717)</f>
        <v>0</v>
      </c>
      <c r="CM354" s="160">
        <f>SUMPRODUCT((CL$3=المنصرف!$E$3:$E$717)*1,('بيان العهد والتسويات'!$C354=المنصرف!$C$3:$C$717)*1,المنصرف!$J$3:$J$717)</f>
        <v>0</v>
      </c>
      <c r="CN354" s="160">
        <f>SUMPRODUCT((CN$3=المنصرف!$E$3:$E$717)*1,('بيان العهد والتسويات'!$C354=المنصرف!$C$3:$C$717)*1,المنصرف!$G$3:$G$717)</f>
        <v>0</v>
      </c>
      <c r="CO354" s="160">
        <f>SUMPRODUCT((CN$3=المنصرف!$E$3:$E$717)*1,('بيان العهد والتسويات'!$C354=المنصرف!$C$3:$C$717)*1,المنصرف!$J$3:$J$717)</f>
        <v>0</v>
      </c>
      <c r="CP354" s="160">
        <f>SUMPRODUCT((CP$3=المنصرف!$E$3:$E$717)*1,('بيان العهد والتسويات'!$C354=المنصرف!$C$3:$C$717)*1,المنصرف!$G$3:$G$717)</f>
        <v>0</v>
      </c>
      <c r="CQ354" s="160">
        <f>SUMPRODUCT((CP$3=المنصرف!$E$3:$E$717)*1,('بيان العهد والتسويات'!$C354=المنصرف!$C$3:$C$717)*1,المنصرف!$J$3:$J$717)</f>
        <v>0</v>
      </c>
      <c r="CR354" s="160">
        <f>SUMPRODUCT((CR$3=المنصرف!$E$3:$E$717)*1,('بيان العهد والتسويات'!$C354=المنصرف!$C$3:$C$717)*1,المنصرف!$G$3:$G$717)</f>
        <v>0</v>
      </c>
      <c r="CS354" s="160">
        <f>SUMPRODUCT((CR$3=المنصرف!$E$3:$E$717)*1,('بيان العهد والتسويات'!$C354=المنصرف!$C$3:$C$717)*1,المنصرف!$J$3:$J$717)</f>
        <v>0</v>
      </c>
      <c r="CT354" s="160">
        <f>SUMPRODUCT((CT$3=المنصرف!$E$3:$E$717)*1,('بيان العهد والتسويات'!$C354=المنصرف!$C$3:$C$717)*1,المنصرف!$G$3:$G$717)</f>
        <v>0</v>
      </c>
      <c r="CU354" s="160">
        <f>SUMPRODUCT((CT$3=المنصرف!$E$3:$E$717)*1,('بيان العهد والتسويات'!$C354=المنصرف!$C$3:$C$717)*1,المنصرف!$J$3:$J$717)</f>
        <v>0</v>
      </c>
      <c r="CV354" s="160">
        <f>SUMPRODUCT((CV$3=المنصرف!$E$3:$E$717)*1,('بيان العهد والتسويات'!$C354=المنصرف!$C$3:$C$717)*1,المنصرف!$G$3:$G$717)</f>
        <v>0</v>
      </c>
      <c r="CW354" s="160">
        <f>SUMPRODUCT((CV$3=المنصرف!$E$3:$E$717)*1,('بيان العهد والتسويات'!$C354=المنصرف!$C$3:$C$717)*1,المنصرف!$J$3:$J$717)</f>
        <v>0</v>
      </c>
      <c r="CX354" s="160">
        <f>SUMPRODUCT((CX$3=المنصرف!$E$3:$E$717)*1,('بيان العهد والتسويات'!$C354=المنصرف!$C$3:$C$717)*1,المنصرف!$G$3:$G$717)</f>
        <v>0</v>
      </c>
      <c r="CY354" s="160">
        <f>SUMPRODUCT((CX$3=المنصرف!$E$3:$E$717)*1,('بيان العهد والتسويات'!$C354=المنصرف!$C$3:$C$717)*1,المنصرف!$J$3:$J$717)</f>
        <v>0</v>
      </c>
      <c r="CZ354" s="160">
        <f>SUMPRODUCT((CZ$3=المنصرف!$E$3:$E$717)*1,('بيان العهد والتسويات'!$C354=المنصرف!$C$3:$C$717)*1,المنصرف!$G$3:$G$717)</f>
        <v>0</v>
      </c>
      <c r="DA354" s="160">
        <f>SUMPRODUCT((CZ$3=المنصرف!$E$3:$E$717)*1,('بيان العهد والتسويات'!$C354=المنصرف!$C$3:$C$717)*1,المنصرف!$J$3:$J$717)</f>
        <v>0</v>
      </c>
    </row>
    <row r="355" spans="3:105" ht="20.25" x14ac:dyDescent="0.15">
      <c r="C355" s="134">
        <v>46187</v>
      </c>
      <c r="D355" s="121">
        <f>SUMPRODUCT(($D$3=المنصرف!$E$3:$E$717)*1,('بيان العهد والتسويات'!$C355=المنصرف!$C$3:$C$717)*1,المنصرف!$G$3:$G$717)</f>
        <v>0</v>
      </c>
      <c r="E355" s="122">
        <f>SUMPRODUCT(($D$3=المنصرف!$E$3:$E$717)*1,('بيان العهد والتسويات'!$C355=المنصرف!$C$3:$C$717)*1,المنصرف!$J$3:$J$717)</f>
        <v>0</v>
      </c>
      <c r="F355" s="124">
        <f>SUMPRODUCT(($F$3=المنصرف!$E$3:$E$717)*1,('بيان العهد والتسويات'!$C355=المنصرف!$C$3:$C$717)*1,المنصرف!$G$3:$G$717)</f>
        <v>0</v>
      </c>
      <c r="G355" s="123">
        <f>SUMPRODUCT(($F$3=المنصرف!$E$3:$E$717)*1,('بيان العهد والتسويات'!$C355=المنصرف!$C$3:$C$717)*1,المنصرف!$J$3:$J$717)</f>
        <v>0</v>
      </c>
      <c r="H355" s="121">
        <f>SUMPRODUCT(($H$3=المنصرف!$E$3:$E$717)*1,('بيان العهد والتسويات'!$C355=المنصرف!$C$3:$C$717)*1,المنصرف!$G$3:$G$717)</f>
        <v>0</v>
      </c>
      <c r="I355" s="122">
        <f>SUMPRODUCT(($H$3=المنصرف!$E$3:$E$717)*1,('بيان العهد والتسويات'!$C355=المنصرف!$C$3:$C$717)*1,المنصرف!$J$3:$J$717)</f>
        <v>0</v>
      </c>
      <c r="J355" s="124">
        <f>SUMPRODUCT(($J$3=المنصرف!$E$3:$E$717)*1,('بيان العهد والتسويات'!$C355=المنصرف!$C$3:$C$717)*1,المنصرف!$G$3:$G$717)</f>
        <v>0</v>
      </c>
      <c r="K355" s="123">
        <f>SUMPRODUCT(($J$3=المنصرف!$E$3:$E$717)*1,('بيان العهد والتسويات'!$C355=المنصرف!$C$3:$C$717)*1,المنصرف!$J$3:$J$717)</f>
        <v>0</v>
      </c>
      <c r="L355" s="121">
        <f>SUMPRODUCT(($L$3=المنصرف!$E$3:$E$717)*1,('بيان العهد والتسويات'!$C355=المنصرف!$C$3:$C$717)*1,المنصرف!$G$3:$G$717)</f>
        <v>0</v>
      </c>
      <c r="M355" s="122">
        <f>SUMPRODUCT(($L$3=المنصرف!$E$3:$E$717)*1,('بيان العهد والتسويات'!$C355=المنصرف!$C$3:$C$717)*1,المنصرف!$J$3:$J$717)</f>
        <v>0</v>
      </c>
      <c r="N355" s="124">
        <f>SUMPRODUCT(($N$3=المنصرف!$E$3:$E$717)*1,('بيان العهد والتسويات'!$C355=المنصرف!$C$3:$C$717)*1,المنصرف!$G$3:$G$717)</f>
        <v>0</v>
      </c>
      <c r="O355" s="123">
        <f>SUMPRODUCT(($N$3=المنصرف!$E$3:$E$717)*1,('بيان العهد والتسويات'!$C355=المنصرف!$C$3:$C$717)*1,المنصرف!$J$3:$J$717)</f>
        <v>0</v>
      </c>
      <c r="P355" s="121">
        <f>SUMPRODUCT(($P$3=المنصرف!$E$3:$E$717)*1,('بيان العهد والتسويات'!$C355=المنصرف!$C$3:$C$717)*1,المنصرف!$G$3:$G$717)</f>
        <v>0</v>
      </c>
      <c r="Q355" s="122">
        <f>SUMPRODUCT(($P$3=المنصرف!$E$3:$E$717)*1,('بيان العهد والتسويات'!$C355=المنصرف!$C$3:$C$717)*1,المنصرف!$J$3:$J$717)</f>
        <v>0</v>
      </c>
      <c r="R355" s="124">
        <f>SUMPRODUCT(($R$3=المنصرف!$E$3:$E$717)*1,('بيان العهد والتسويات'!$C355=المنصرف!$C$3:$C$717)*1,المنصرف!$G$3:$G$717)</f>
        <v>0</v>
      </c>
      <c r="S355" s="123">
        <f>SUMPRODUCT(($R$3=المنصرف!$E$3:$E$717)*1,('بيان العهد والتسويات'!$C355=المنصرف!$C$3:$C$717)*1,المنصرف!$J$3:$J$717)</f>
        <v>0</v>
      </c>
      <c r="T355" s="121">
        <f>SUMPRODUCT(($T$3=المنصرف!$E$3:$E$717)*1,('بيان العهد والتسويات'!$C355=المنصرف!$C$3:$C$717)*1,المنصرف!$G$3:$G$717)</f>
        <v>0</v>
      </c>
      <c r="U355" s="122">
        <f>SUMPRODUCT(($T$3=المنصرف!$E$3:$E$717)*1,('بيان العهد والتسويات'!$C355=المنصرف!$C$3:$C$717)*1,المنصرف!$J$3:$J$717)</f>
        <v>0</v>
      </c>
      <c r="V355" s="124">
        <f>SUMPRODUCT(($V$3=المنصرف!$E$3:$E$717)*1,('بيان العهد والتسويات'!$C355=المنصرف!$C$3:$C$717)*1,المنصرف!$G$3:$G$717)</f>
        <v>0</v>
      </c>
      <c r="W355" s="123">
        <f>SUMPRODUCT(($V$3=المنصرف!$E$3:$E$717)*1,('بيان العهد والتسويات'!$C355=المنصرف!$C$3:$C$717)*1,المنصرف!$J$3:$J$717)</f>
        <v>0</v>
      </c>
      <c r="X355" s="121">
        <f>SUMPRODUCT(($X$3=المنصرف!$E$3:$E$717)*1,('بيان العهد والتسويات'!$C355=المنصرف!$C$3:$C$717)*1,المنصرف!$G$3:$G$717)</f>
        <v>0</v>
      </c>
      <c r="Y355" s="122">
        <f>SUMPRODUCT(($X$3=المنصرف!$E$3:$E$717)*1,('بيان العهد والتسويات'!$C355=المنصرف!$C$3:$C$717)*1,المنصرف!$J$3:$J$717)</f>
        <v>0</v>
      </c>
      <c r="Z355" s="124">
        <f>SUMPRODUCT(($Z$3=المنصرف!$E$3:$E$717)*1,('بيان العهد والتسويات'!$C355=المنصرف!$C$3:$C$717)*1,المنصرف!$G$3:$G$717)</f>
        <v>0</v>
      </c>
      <c r="AA355" s="123">
        <f>SUMPRODUCT(($Z$3=المنصرف!$E$3:$E$717)*1,('بيان العهد والتسويات'!$C355=المنصرف!$C$3:$C$717)*1,المنصرف!$J$3:$J$717)</f>
        <v>0</v>
      </c>
      <c r="AB355" s="121">
        <f>SUMPRODUCT(($AB$3=المنصرف!$E$3:$E$717)*1,('بيان العهد والتسويات'!$C355=المنصرف!$C$3:$C$717)*1,المنصرف!$G$3:$G$717)</f>
        <v>0</v>
      </c>
      <c r="AC355" s="122">
        <f>SUMPRODUCT(($AB$3=المنصرف!$E$3:$E$717)*1,('بيان العهد والتسويات'!$C355=المنصرف!$C$3:$C$717)*1,المنصرف!$J$3:$J$717)</f>
        <v>0</v>
      </c>
      <c r="AD355" s="124">
        <f>SUMPRODUCT(($AD$3=المنصرف!$E$3:$E$717)*1,('بيان العهد والتسويات'!$C355=المنصرف!$C$3:$C$717)*1,المنصرف!$G$3:$G$717)</f>
        <v>0</v>
      </c>
      <c r="AE355" s="123">
        <f>SUMPRODUCT(($AD$3=المنصرف!$E$3:$E$717)*1,('بيان العهد والتسويات'!$C355=المنصرف!$C$3:$C$717)*1,المنصرف!$J$3:$J$717)</f>
        <v>0</v>
      </c>
      <c r="AF355" s="121">
        <f>SUMPRODUCT(($AF$3=المنصرف!$E$3:$E$717)*1,('بيان العهد والتسويات'!$C355=المنصرف!$C$3:$C$717)*1,المنصرف!$G$3:$G$717)</f>
        <v>0</v>
      </c>
      <c r="AG355" s="122">
        <f>SUMPRODUCT(($AF$3=المنصرف!$E$3:$E$717)*1,('بيان العهد والتسويات'!$C355=المنصرف!$C$3:$C$717)*1,المنصرف!$J$3:$J$717)</f>
        <v>0</v>
      </c>
      <c r="AH355" s="124">
        <f>SUMPRODUCT(($AH$3=المنصرف!$E$3:$E$717)*1,('بيان العهد والتسويات'!$C355=المنصرف!$C$3:$C$717)*1,المنصرف!$G$3:$G$717)</f>
        <v>0</v>
      </c>
      <c r="AI355" s="123">
        <f>SUMPRODUCT(($AH$3=المنصرف!$E$3:$E$717)*1,('بيان العهد والتسويات'!$C355=المنصرف!$C$3:$C$717)*1,المنصرف!$J$3:$J$717)</f>
        <v>0</v>
      </c>
      <c r="AJ355" s="145">
        <f>SUMPRODUCT((AJ$3=المنصرف!$E$3:$E$717)*1,('بيان العهد والتسويات'!$C355=المنصرف!$C$3:$C$717)*1,المنصرف!$G$3:$G$717)</f>
        <v>0</v>
      </c>
      <c r="AK355" s="145">
        <f>SUMPRODUCT((AJ$3=المنصرف!$E$3:$E$717)*1,('بيان العهد والتسويات'!$C355=المنصرف!$C$3:$C$717)*1,المنصرف!$J$3:$J$717)</f>
        <v>0</v>
      </c>
      <c r="AL355" s="161">
        <f>SUMPRODUCT((AL$3=المنصرف!$E$3:$E$717)*1,('بيان العهد والتسويات'!$C355=المنصرف!$C$3:$C$717)*1,المنصرف!$G$3:$G$717)</f>
        <v>0</v>
      </c>
      <c r="AM355" s="161">
        <f>SUMPRODUCT((AL$3=المنصرف!$E$3:$E$717)*1,('بيان العهد والتسويات'!$C355=المنصرف!$C$3:$C$717)*1,المنصرف!$J$3:$J$717)</f>
        <v>0</v>
      </c>
      <c r="AN355" s="160">
        <f>SUMPRODUCT((AN$3=المنصرف!$E$3:$E$717)*1,('بيان العهد والتسويات'!$C355=المنصرف!$C$3:$C$717)*1,المنصرف!$G$3:$G$717)</f>
        <v>0</v>
      </c>
      <c r="AO355" s="160">
        <f>SUMPRODUCT((AN$3=المنصرف!$E$3:$E$717)*1,('بيان العهد والتسويات'!$C355=المنصرف!$C$3:$C$717)*1,المنصرف!$J$3:$J$717)</f>
        <v>0</v>
      </c>
      <c r="AP355" s="160">
        <f>SUMPRODUCT((AP$3=المنصرف!$E$3:$E$717)*1,('بيان العهد والتسويات'!$C355=المنصرف!$C$3:$C$717)*1,المنصرف!$G$3:$G$717)</f>
        <v>0</v>
      </c>
      <c r="AQ355" s="160">
        <f>SUMPRODUCT((AP$3=المنصرف!$E$3:$E$717)*1,('بيان العهد والتسويات'!$C355=المنصرف!$C$3:$C$717)*1,المنصرف!$J$3:$J$717)</f>
        <v>0</v>
      </c>
      <c r="AR355" s="160">
        <f>SUMPRODUCT((AR$3=المنصرف!$E$3:$E$717)*1,('بيان العهد والتسويات'!$C355=المنصرف!$C$3:$C$717)*1,المنصرف!$G$3:$G$717)</f>
        <v>0</v>
      </c>
      <c r="AS355" s="160">
        <f>SUMPRODUCT((AR$3=المنصرف!$E$3:$E$717)*1,('بيان العهد والتسويات'!$C355=المنصرف!$C$3:$C$717)*1,المنصرف!$J$3:$J$717)</f>
        <v>0</v>
      </c>
      <c r="AT355" s="160">
        <f>SUMPRODUCT((AT$3=المنصرف!$E$3:$E$717)*1,('بيان العهد والتسويات'!$C355=المنصرف!$C$3:$C$717)*1,المنصرف!$G$3:$G$717)</f>
        <v>0</v>
      </c>
      <c r="AU355" s="160">
        <f>SUMPRODUCT((AT$3=المنصرف!$E$3:$E$717)*1,('بيان العهد والتسويات'!$C355=المنصرف!$C$3:$C$717)*1,المنصرف!$J$3:$J$717)</f>
        <v>0</v>
      </c>
      <c r="AV355" s="160">
        <f>SUMPRODUCT((AV$3=المنصرف!$E$3:$E$717)*1,('بيان العهد والتسويات'!$C355=المنصرف!$C$3:$C$717)*1,المنصرف!$G$3:$G$717)</f>
        <v>0</v>
      </c>
      <c r="AW355" s="160">
        <f>SUMPRODUCT((AV$3=المنصرف!$E$3:$E$717)*1,('بيان العهد والتسويات'!$C355=المنصرف!$C$3:$C$717)*1,المنصرف!$J$3:$J$717)</f>
        <v>0</v>
      </c>
      <c r="AX355" s="160">
        <f>SUMPRODUCT((AX$3=المنصرف!$E$3:$E$717)*1,('بيان العهد والتسويات'!$C355=المنصرف!$C$3:$C$717)*1,المنصرف!$G$3:$G$717)</f>
        <v>0</v>
      </c>
      <c r="AY355" s="160">
        <f>SUMPRODUCT((AX$3=المنصرف!$E$3:$E$717)*1,('بيان العهد والتسويات'!$C355=المنصرف!$C$3:$C$717)*1,المنصرف!$J$3:$J$717)</f>
        <v>0</v>
      </c>
      <c r="AZ355" s="160">
        <f>SUMPRODUCT((AZ$3=المنصرف!$E$3:$E$717)*1,('بيان العهد والتسويات'!$C355=المنصرف!$C$3:$C$717)*1,المنصرف!$G$3:$G$717)</f>
        <v>0</v>
      </c>
      <c r="BA355" s="160">
        <f>SUMPRODUCT((AZ$3=المنصرف!$E$3:$E$717)*1,('بيان العهد والتسويات'!$C355=المنصرف!$C$3:$C$717)*1,المنصرف!$J$3:$J$717)</f>
        <v>0</v>
      </c>
      <c r="BB355" s="160">
        <f>SUMPRODUCT((BB$3=المنصرف!$E$3:$E$717)*1,('بيان العهد والتسويات'!$C355=المنصرف!$C$3:$C$717)*1,المنصرف!$G$3:$G$717)</f>
        <v>0</v>
      </c>
      <c r="BC355" s="160">
        <f>SUMPRODUCT((BB$3=المنصرف!$E$3:$E$717)*1,('بيان العهد والتسويات'!$C355=المنصرف!$C$3:$C$717)*1,المنصرف!$J$3:$J$717)</f>
        <v>0</v>
      </c>
      <c r="BD355" s="160">
        <f>SUMPRODUCT((BD$3=المنصرف!$E$3:$E$717)*1,('بيان العهد والتسويات'!$C355=المنصرف!$C$3:$C$717)*1,المنصرف!$G$3:$G$717)</f>
        <v>0</v>
      </c>
      <c r="BE355" s="160">
        <f>SUMPRODUCT((BD$3=المنصرف!$E$3:$E$717)*1,('بيان العهد والتسويات'!$C355=المنصرف!$C$3:$C$717)*1,المنصرف!$J$3:$J$717)</f>
        <v>0</v>
      </c>
      <c r="BF355" s="160">
        <f>SUMPRODUCT((BF$3=المنصرف!$E$3:$E$717)*1,('بيان العهد والتسويات'!$C355=المنصرف!$C$3:$C$717)*1,المنصرف!$G$3:$G$717)</f>
        <v>0</v>
      </c>
      <c r="BG355" s="160">
        <f>SUMPRODUCT((BF$3=المنصرف!$E$3:$E$717)*1,('بيان العهد والتسويات'!$C355=المنصرف!$C$3:$C$717)*1,المنصرف!$J$3:$J$717)</f>
        <v>0</v>
      </c>
      <c r="BH355" s="160">
        <f>SUMPRODUCT((BH$3=المنصرف!$E$3:$E$717)*1,('بيان العهد والتسويات'!$C355=المنصرف!$C$3:$C$717)*1,المنصرف!$G$3:$G$717)</f>
        <v>0</v>
      </c>
      <c r="BI355" s="160">
        <f>SUMPRODUCT((BH$3=المنصرف!$E$3:$E$717)*1,('بيان العهد والتسويات'!$C355=المنصرف!$C$3:$C$717)*1,المنصرف!$J$3:$J$717)</f>
        <v>0</v>
      </c>
      <c r="BJ355" s="160">
        <f>SUMPRODUCT((BJ$3=المنصرف!$E$3:$E$717)*1,('بيان العهد والتسويات'!$C355=المنصرف!$C$3:$C$717)*1,المنصرف!$G$3:$G$717)</f>
        <v>0</v>
      </c>
      <c r="BK355" s="160">
        <f>SUMPRODUCT((BJ$3=المنصرف!$E$3:$E$717)*1,('بيان العهد والتسويات'!$C355=المنصرف!$C$3:$C$717)*1,المنصرف!$J$3:$J$717)</f>
        <v>0</v>
      </c>
      <c r="BL355" s="160">
        <f>SUMPRODUCT((BL$3=المنصرف!$E$3:$E$717)*1,('بيان العهد والتسويات'!$C355=المنصرف!$C$3:$C$717)*1,المنصرف!$G$3:$G$717)</f>
        <v>0</v>
      </c>
      <c r="BM355" s="160">
        <f>SUMPRODUCT((BL$3=المنصرف!$E$3:$E$717)*1,('بيان العهد والتسويات'!$C355=المنصرف!$C$3:$C$717)*1,المنصرف!$J$3:$J$717)</f>
        <v>0</v>
      </c>
      <c r="BN355" s="160">
        <f>SUMPRODUCT((BN$3=المنصرف!$E$3:$E$717)*1,('بيان العهد والتسويات'!$C355=المنصرف!$C$3:$C$717)*1,المنصرف!$G$3:$G$717)</f>
        <v>0</v>
      </c>
      <c r="BO355" s="160">
        <f>SUMPRODUCT((BN$3=المنصرف!$E$3:$E$717)*1,('بيان العهد والتسويات'!$C355=المنصرف!$C$3:$C$717)*1,المنصرف!$J$3:$J$717)</f>
        <v>0</v>
      </c>
      <c r="BP355" s="160">
        <f>SUMPRODUCT((BP$3=المنصرف!$E$3:$E$717)*1,('بيان العهد والتسويات'!$C355=المنصرف!$C$3:$C$717)*1,المنصرف!$G$3:$G$717)</f>
        <v>0</v>
      </c>
      <c r="BQ355" s="160">
        <f>SUMPRODUCT((BP$3=المنصرف!$E$3:$E$717)*1,('بيان العهد والتسويات'!$C355=المنصرف!$C$3:$C$717)*1,المنصرف!$J$3:$J$717)</f>
        <v>0</v>
      </c>
      <c r="BR355" s="160">
        <f>SUMPRODUCT((BR$3=المنصرف!$E$3:$E$717)*1,('بيان العهد والتسويات'!$C355=المنصرف!$C$3:$C$717)*1,المنصرف!$G$3:$G$717)</f>
        <v>0</v>
      </c>
      <c r="BS355" s="160">
        <f>SUMPRODUCT((BR$3=المنصرف!$E$3:$E$717)*1,('بيان العهد والتسويات'!$C355=المنصرف!$C$3:$C$717)*1,المنصرف!$J$3:$J$717)</f>
        <v>0</v>
      </c>
      <c r="BT355" s="160">
        <f>SUMPRODUCT((BT$3=المنصرف!$E$3:$E$717)*1,('بيان العهد والتسويات'!$C355=المنصرف!$C$3:$C$717)*1,المنصرف!$G$3:$G$717)</f>
        <v>0</v>
      </c>
      <c r="BU355" s="160">
        <f>SUMPRODUCT((BT$3=المنصرف!$E$3:$E$717)*1,('بيان العهد والتسويات'!$C355=المنصرف!$C$3:$C$717)*1,المنصرف!$J$3:$J$717)</f>
        <v>0</v>
      </c>
      <c r="BV355" s="160">
        <f>SUMPRODUCT((BV$3=المنصرف!$E$3:$E$717)*1,('بيان العهد والتسويات'!$C355=المنصرف!$C$3:$C$717)*1,المنصرف!$G$3:$G$717)</f>
        <v>0</v>
      </c>
      <c r="BW355" s="160">
        <f>SUMPRODUCT((BV$3=المنصرف!$E$3:$E$717)*1,('بيان العهد والتسويات'!$C355=المنصرف!$C$3:$C$717)*1,المنصرف!$J$3:$J$717)</f>
        <v>0</v>
      </c>
      <c r="BX355" s="160">
        <f>SUMPRODUCT((BX$3=المنصرف!$E$3:$E$717)*1,('بيان العهد والتسويات'!$C355=المنصرف!$C$3:$C$717)*1,المنصرف!$G$3:$G$717)</f>
        <v>0</v>
      </c>
      <c r="BY355" s="160">
        <f>SUMPRODUCT((BX$3=المنصرف!$E$3:$E$717)*1,('بيان العهد والتسويات'!$C355=المنصرف!$C$3:$C$717)*1,المنصرف!$J$3:$J$717)</f>
        <v>0</v>
      </c>
      <c r="BZ355" s="160">
        <f>SUMPRODUCT((BZ$3=المنصرف!$E$3:$E$717)*1,('بيان العهد والتسويات'!$C355=المنصرف!$C$3:$C$717)*1,المنصرف!$G$3:$G$717)</f>
        <v>0</v>
      </c>
      <c r="CA355" s="160">
        <f>SUMPRODUCT((BZ$3=المنصرف!$E$3:$E$717)*1,('بيان العهد والتسويات'!$C355=المنصرف!$C$3:$C$717)*1,المنصرف!$J$3:$J$717)</f>
        <v>0</v>
      </c>
      <c r="CB355" s="160">
        <f>SUMPRODUCT((CB$3=المنصرف!$E$3:$E$717)*1,('بيان العهد والتسويات'!$C355=المنصرف!$C$3:$C$717)*1,المنصرف!$G$3:$G$717)</f>
        <v>0</v>
      </c>
      <c r="CC355" s="160">
        <f>SUMPRODUCT((CB$3=المنصرف!$E$3:$E$717)*1,('بيان العهد والتسويات'!$C355=المنصرف!$C$3:$C$717)*1,المنصرف!$J$3:$J$717)</f>
        <v>0</v>
      </c>
      <c r="CD355" s="160">
        <f>SUMPRODUCT((CD$3=المنصرف!$E$3:$E$717)*1,('بيان العهد والتسويات'!$C355=المنصرف!$C$3:$C$717)*1,المنصرف!$G$3:$G$717)</f>
        <v>0</v>
      </c>
      <c r="CE355" s="160">
        <f>SUMPRODUCT((CD$3=المنصرف!$E$3:$E$717)*1,('بيان العهد والتسويات'!$C355=المنصرف!$C$3:$C$717)*1,المنصرف!$J$3:$J$717)</f>
        <v>0</v>
      </c>
      <c r="CF355" s="160">
        <f>SUMPRODUCT((CF$3=المنصرف!$E$3:$E$717)*1,('بيان العهد والتسويات'!$C355=المنصرف!$C$3:$C$717)*1,المنصرف!$G$3:$G$717)</f>
        <v>0</v>
      </c>
      <c r="CG355" s="160">
        <f>SUMPRODUCT((CF$3=المنصرف!$E$3:$E$717)*1,('بيان العهد والتسويات'!$C355=المنصرف!$C$3:$C$717)*1,المنصرف!$J$3:$J$717)</f>
        <v>0</v>
      </c>
      <c r="CH355" s="160">
        <f>SUMPRODUCT((CH$3=المنصرف!$E$3:$E$717)*1,('بيان العهد والتسويات'!$C355=المنصرف!$C$3:$C$717)*1,المنصرف!$G$3:$G$717)</f>
        <v>0</v>
      </c>
      <c r="CI355" s="160">
        <f>SUMPRODUCT((CH$3=المنصرف!$E$3:$E$717)*1,('بيان العهد والتسويات'!$C355=المنصرف!$C$3:$C$717)*1,المنصرف!$J$3:$J$717)</f>
        <v>0</v>
      </c>
      <c r="CJ355" s="160">
        <f>SUMPRODUCT((CJ$3=المنصرف!$E$3:$E$717)*1,('بيان العهد والتسويات'!$C355=المنصرف!$C$3:$C$717)*1,المنصرف!$G$3:$G$717)</f>
        <v>0</v>
      </c>
      <c r="CK355" s="160">
        <f>SUMPRODUCT((CJ$3=المنصرف!$E$3:$E$717)*1,('بيان العهد والتسويات'!$C355=المنصرف!$C$3:$C$717)*1,المنصرف!$J$3:$J$717)</f>
        <v>0</v>
      </c>
      <c r="CL355" s="160">
        <f>SUMPRODUCT((CL$3=المنصرف!$E$3:$E$717)*1,('بيان العهد والتسويات'!$C355=المنصرف!$C$3:$C$717)*1,المنصرف!$G$3:$G$717)</f>
        <v>0</v>
      </c>
      <c r="CM355" s="160">
        <f>SUMPRODUCT((CL$3=المنصرف!$E$3:$E$717)*1,('بيان العهد والتسويات'!$C355=المنصرف!$C$3:$C$717)*1,المنصرف!$J$3:$J$717)</f>
        <v>0</v>
      </c>
      <c r="CN355" s="160">
        <f>SUMPRODUCT((CN$3=المنصرف!$E$3:$E$717)*1,('بيان العهد والتسويات'!$C355=المنصرف!$C$3:$C$717)*1,المنصرف!$G$3:$G$717)</f>
        <v>0</v>
      </c>
      <c r="CO355" s="160">
        <f>SUMPRODUCT((CN$3=المنصرف!$E$3:$E$717)*1,('بيان العهد والتسويات'!$C355=المنصرف!$C$3:$C$717)*1,المنصرف!$J$3:$J$717)</f>
        <v>0</v>
      </c>
      <c r="CP355" s="160">
        <f>SUMPRODUCT((CP$3=المنصرف!$E$3:$E$717)*1,('بيان العهد والتسويات'!$C355=المنصرف!$C$3:$C$717)*1,المنصرف!$G$3:$G$717)</f>
        <v>0</v>
      </c>
      <c r="CQ355" s="160">
        <f>SUMPRODUCT((CP$3=المنصرف!$E$3:$E$717)*1,('بيان العهد والتسويات'!$C355=المنصرف!$C$3:$C$717)*1,المنصرف!$J$3:$J$717)</f>
        <v>0</v>
      </c>
      <c r="CR355" s="160">
        <f>SUMPRODUCT((CR$3=المنصرف!$E$3:$E$717)*1,('بيان العهد والتسويات'!$C355=المنصرف!$C$3:$C$717)*1,المنصرف!$G$3:$G$717)</f>
        <v>0</v>
      </c>
      <c r="CS355" s="160">
        <f>SUMPRODUCT((CR$3=المنصرف!$E$3:$E$717)*1,('بيان العهد والتسويات'!$C355=المنصرف!$C$3:$C$717)*1,المنصرف!$J$3:$J$717)</f>
        <v>0</v>
      </c>
      <c r="CT355" s="160">
        <f>SUMPRODUCT((CT$3=المنصرف!$E$3:$E$717)*1,('بيان العهد والتسويات'!$C355=المنصرف!$C$3:$C$717)*1,المنصرف!$G$3:$G$717)</f>
        <v>0</v>
      </c>
      <c r="CU355" s="160">
        <f>SUMPRODUCT((CT$3=المنصرف!$E$3:$E$717)*1,('بيان العهد والتسويات'!$C355=المنصرف!$C$3:$C$717)*1,المنصرف!$J$3:$J$717)</f>
        <v>0</v>
      </c>
      <c r="CV355" s="160">
        <f>SUMPRODUCT((CV$3=المنصرف!$E$3:$E$717)*1,('بيان العهد والتسويات'!$C355=المنصرف!$C$3:$C$717)*1,المنصرف!$G$3:$G$717)</f>
        <v>0</v>
      </c>
      <c r="CW355" s="160">
        <f>SUMPRODUCT((CV$3=المنصرف!$E$3:$E$717)*1,('بيان العهد والتسويات'!$C355=المنصرف!$C$3:$C$717)*1,المنصرف!$J$3:$J$717)</f>
        <v>0</v>
      </c>
      <c r="CX355" s="160">
        <f>SUMPRODUCT((CX$3=المنصرف!$E$3:$E$717)*1,('بيان العهد والتسويات'!$C355=المنصرف!$C$3:$C$717)*1,المنصرف!$G$3:$G$717)</f>
        <v>0</v>
      </c>
      <c r="CY355" s="160">
        <f>SUMPRODUCT((CX$3=المنصرف!$E$3:$E$717)*1,('بيان العهد والتسويات'!$C355=المنصرف!$C$3:$C$717)*1,المنصرف!$J$3:$J$717)</f>
        <v>0</v>
      </c>
      <c r="CZ355" s="160">
        <f>SUMPRODUCT((CZ$3=المنصرف!$E$3:$E$717)*1,('بيان العهد والتسويات'!$C355=المنصرف!$C$3:$C$717)*1,المنصرف!$G$3:$G$717)</f>
        <v>0</v>
      </c>
      <c r="DA355" s="160">
        <f>SUMPRODUCT((CZ$3=المنصرف!$E$3:$E$717)*1,('بيان العهد والتسويات'!$C355=المنصرف!$C$3:$C$717)*1,المنصرف!$J$3:$J$717)</f>
        <v>0</v>
      </c>
    </row>
    <row r="356" spans="3:105" ht="20.25" x14ac:dyDescent="0.15">
      <c r="C356" s="134">
        <v>46188</v>
      </c>
      <c r="D356" s="121">
        <f>SUMPRODUCT(($D$3=المنصرف!$E$3:$E$717)*1,('بيان العهد والتسويات'!$C356=المنصرف!$C$3:$C$717)*1,المنصرف!$G$3:$G$717)</f>
        <v>0</v>
      </c>
      <c r="E356" s="122">
        <f>SUMPRODUCT(($D$3=المنصرف!$E$3:$E$717)*1,('بيان العهد والتسويات'!$C356=المنصرف!$C$3:$C$717)*1,المنصرف!$J$3:$J$717)</f>
        <v>0</v>
      </c>
      <c r="F356" s="124">
        <f>SUMPRODUCT(($F$3=المنصرف!$E$3:$E$717)*1,('بيان العهد والتسويات'!$C356=المنصرف!$C$3:$C$717)*1,المنصرف!$G$3:$G$717)</f>
        <v>0</v>
      </c>
      <c r="G356" s="123">
        <f>SUMPRODUCT(($F$3=المنصرف!$E$3:$E$717)*1,('بيان العهد والتسويات'!$C356=المنصرف!$C$3:$C$717)*1,المنصرف!$J$3:$J$717)</f>
        <v>0</v>
      </c>
      <c r="H356" s="121">
        <f>SUMPRODUCT(($H$3=المنصرف!$E$3:$E$717)*1,('بيان العهد والتسويات'!$C356=المنصرف!$C$3:$C$717)*1,المنصرف!$G$3:$G$717)</f>
        <v>0</v>
      </c>
      <c r="I356" s="122">
        <f>SUMPRODUCT(($H$3=المنصرف!$E$3:$E$717)*1,('بيان العهد والتسويات'!$C356=المنصرف!$C$3:$C$717)*1,المنصرف!$J$3:$J$717)</f>
        <v>0</v>
      </c>
      <c r="J356" s="124">
        <f>SUMPRODUCT(($J$3=المنصرف!$E$3:$E$717)*1,('بيان العهد والتسويات'!$C356=المنصرف!$C$3:$C$717)*1,المنصرف!$G$3:$G$717)</f>
        <v>0</v>
      </c>
      <c r="K356" s="123">
        <f>SUMPRODUCT(($J$3=المنصرف!$E$3:$E$717)*1,('بيان العهد والتسويات'!$C356=المنصرف!$C$3:$C$717)*1,المنصرف!$J$3:$J$717)</f>
        <v>0</v>
      </c>
      <c r="L356" s="121">
        <f>SUMPRODUCT(($L$3=المنصرف!$E$3:$E$717)*1,('بيان العهد والتسويات'!$C356=المنصرف!$C$3:$C$717)*1,المنصرف!$G$3:$G$717)</f>
        <v>0</v>
      </c>
      <c r="M356" s="122">
        <f>SUMPRODUCT(($L$3=المنصرف!$E$3:$E$717)*1,('بيان العهد والتسويات'!$C356=المنصرف!$C$3:$C$717)*1,المنصرف!$J$3:$J$717)</f>
        <v>0</v>
      </c>
      <c r="N356" s="124">
        <f>SUMPRODUCT(($N$3=المنصرف!$E$3:$E$717)*1,('بيان العهد والتسويات'!$C356=المنصرف!$C$3:$C$717)*1,المنصرف!$G$3:$G$717)</f>
        <v>0</v>
      </c>
      <c r="O356" s="123">
        <f>SUMPRODUCT(($N$3=المنصرف!$E$3:$E$717)*1,('بيان العهد والتسويات'!$C356=المنصرف!$C$3:$C$717)*1,المنصرف!$J$3:$J$717)</f>
        <v>0</v>
      </c>
      <c r="P356" s="121">
        <f>SUMPRODUCT(($P$3=المنصرف!$E$3:$E$717)*1,('بيان العهد والتسويات'!$C356=المنصرف!$C$3:$C$717)*1,المنصرف!$G$3:$G$717)</f>
        <v>0</v>
      </c>
      <c r="Q356" s="122">
        <f>SUMPRODUCT(($P$3=المنصرف!$E$3:$E$717)*1,('بيان العهد والتسويات'!$C356=المنصرف!$C$3:$C$717)*1,المنصرف!$J$3:$J$717)</f>
        <v>0</v>
      </c>
      <c r="R356" s="124">
        <f>SUMPRODUCT(($R$3=المنصرف!$E$3:$E$717)*1,('بيان العهد والتسويات'!$C356=المنصرف!$C$3:$C$717)*1,المنصرف!$G$3:$G$717)</f>
        <v>0</v>
      </c>
      <c r="S356" s="123">
        <f>SUMPRODUCT(($R$3=المنصرف!$E$3:$E$717)*1,('بيان العهد والتسويات'!$C356=المنصرف!$C$3:$C$717)*1,المنصرف!$J$3:$J$717)</f>
        <v>0</v>
      </c>
      <c r="T356" s="121">
        <f>SUMPRODUCT(($T$3=المنصرف!$E$3:$E$717)*1,('بيان العهد والتسويات'!$C356=المنصرف!$C$3:$C$717)*1,المنصرف!$G$3:$G$717)</f>
        <v>0</v>
      </c>
      <c r="U356" s="122">
        <f>SUMPRODUCT(($T$3=المنصرف!$E$3:$E$717)*1,('بيان العهد والتسويات'!$C356=المنصرف!$C$3:$C$717)*1,المنصرف!$J$3:$J$717)</f>
        <v>0</v>
      </c>
      <c r="V356" s="124">
        <f>SUMPRODUCT(($V$3=المنصرف!$E$3:$E$717)*1,('بيان العهد والتسويات'!$C356=المنصرف!$C$3:$C$717)*1,المنصرف!$G$3:$G$717)</f>
        <v>0</v>
      </c>
      <c r="W356" s="123">
        <f>SUMPRODUCT(($V$3=المنصرف!$E$3:$E$717)*1,('بيان العهد والتسويات'!$C356=المنصرف!$C$3:$C$717)*1,المنصرف!$J$3:$J$717)</f>
        <v>0</v>
      </c>
      <c r="X356" s="121">
        <f>SUMPRODUCT(($X$3=المنصرف!$E$3:$E$717)*1,('بيان العهد والتسويات'!$C356=المنصرف!$C$3:$C$717)*1,المنصرف!$G$3:$G$717)</f>
        <v>0</v>
      </c>
      <c r="Y356" s="122">
        <f>SUMPRODUCT(($X$3=المنصرف!$E$3:$E$717)*1,('بيان العهد والتسويات'!$C356=المنصرف!$C$3:$C$717)*1,المنصرف!$J$3:$J$717)</f>
        <v>0</v>
      </c>
      <c r="Z356" s="124">
        <f>SUMPRODUCT(($Z$3=المنصرف!$E$3:$E$717)*1,('بيان العهد والتسويات'!$C356=المنصرف!$C$3:$C$717)*1,المنصرف!$G$3:$G$717)</f>
        <v>0</v>
      </c>
      <c r="AA356" s="123">
        <f>SUMPRODUCT(($Z$3=المنصرف!$E$3:$E$717)*1,('بيان العهد والتسويات'!$C356=المنصرف!$C$3:$C$717)*1,المنصرف!$J$3:$J$717)</f>
        <v>0</v>
      </c>
      <c r="AB356" s="121">
        <f>SUMPRODUCT(($AB$3=المنصرف!$E$3:$E$717)*1,('بيان العهد والتسويات'!$C356=المنصرف!$C$3:$C$717)*1,المنصرف!$G$3:$G$717)</f>
        <v>0</v>
      </c>
      <c r="AC356" s="122">
        <f>SUMPRODUCT(($AB$3=المنصرف!$E$3:$E$717)*1,('بيان العهد والتسويات'!$C356=المنصرف!$C$3:$C$717)*1,المنصرف!$J$3:$J$717)</f>
        <v>0</v>
      </c>
      <c r="AD356" s="124">
        <f>SUMPRODUCT(($AD$3=المنصرف!$E$3:$E$717)*1,('بيان العهد والتسويات'!$C356=المنصرف!$C$3:$C$717)*1,المنصرف!$G$3:$G$717)</f>
        <v>0</v>
      </c>
      <c r="AE356" s="123">
        <f>SUMPRODUCT(($AD$3=المنصرف!$E$3:$E$717)*1,('بيان العهد والتسويات'!$C356=المنصرف!$C$3:$C$717)*1,المنصرف!$J$3:$J$717)</f>
        <v>0</v>
      </c>
      <c r="AF356" s="121">
        <f>SUMPRODUCT(($AF$3=المنصرف!$E$3:$E$717)*1,('بيان العهد والتسويات'!$C356=المنصرف!$C$3:$C$717)*1,المنصرف!$G$3:$G$717)</f>
        <v>0</v>
      </c>
      <c r="AG356" s="122">
        <f>SUMPRODUCT(($AF$3=المنصرف!$E$3:$E$717)*1,('بيان العهد والتسويات'!$C356=المنصرف!$C$3:$C$717)*1,المنصرف!$J$3:$J$717)</f>
        <v>0</v>
      </c>
      <c r="AH356" s="124">
        <f>SUMPRODUCT(($AH$3=المنصرف!$E$3:$E$717)*1,('بيان العهد والتسويات'!$C356=المنصرف!$C$3:$C$717)*1,المنصرف!$G$3:$G$717)</f>
        <v>0</v>
      </c>
      <c r="AI356" s="123">
        <f>SUMPRODUCT(($AH$3=المنصرف!$E$3:$E$717)*1,('بيان العهد والتسويات'!$C356=المنصرف!$C$3:$C$717)*1,المنصرف!$J$3:$J$717)</f>
        <v>0</v>
      </c>
      <c r="AJ356" s="145">
        <f>SUMPRODUCT((AJ$3=المنصرف!$E$3:$E$717)*1,('بيان العهد والتسويات'!$C356=المنصرف!$C$3:$C$717)*1,المنصرف!$G$3:$G$717)</f>
        <v>0</v>
      </c>
      <c r="AK356" s="145">
        <f>SUMPRODUCT((AJ$3=المنصرف!$E$3:$E$717)*1,('بيان العهد والتسويات'!$C356=المنصرف!$C$3:$C$717)*1,المنصرف!$J$3:$J$717)</f>
        <v>0</v>
      </c>
      <c r="AL356" s="161">
        <f>SUMPRODUCT((AL$3=المنصرف!$E$3:$E$717)*1,('بيان العهد والتسويات'!$C356=المنصرف!$C$3:$C$717)*1,المنصرف!$G$3:$G$717)</f>
        <v>0</v>
      </c>
      <c r="AM356" s="161">
        <f>SUMPRODUCT((AL$3=المنصرف!$E$3:$E$717)*1,('بيان العهد والتسويات'!$C356=المنصرف!$C$3:$C$717)*1,المنصرف!$J$3:$J$717)</f>
        <v>0</v>
      </c>
      <c r="AN356" s="160">
        <f>SUMPRODUCT((AN$3=المنصرف!$E$3:$E$717)*1,('بيان العهد والتسويات'!$C356=المنصرف!$C$3:$C$717)*1,المنصرف!$G$3:$G$717)</f>
        <v>0</v>
      </c>
      <c r="AO356" s="160">
        <f>SUMPRODUCT((AN$3=المنصرف!$E$3:$E$717)*1,('بيان العهد والتسويات'!$C356=المنصرف!$C$3:$C$717)*1,المنصرف!$J$3:$J$717)</f>
        <v>0</v>
      </c>
      <c r="AP356" s="160">
        <f>SUMPRODUCT((AP$3=المنصرف!$E$3:$E$717)*1,('بيان العهد والتسويات'!$C356=المنصرف!$C$3:$C$717)*1,المنصرف!$G$3:$G$717)</f>
        <v>0</v>
      </c>
      <c r="AQ356" s="160">
        <f>SUMPRODUCT((AP$3=المنصرف!$E$3:$E$717)*1,('بيان العهد والتسويات'!$C356=المنصرف!$C$3:$C$717)*1,المنصرف!$J$3:$J$717)</f>
        <v>0</v>
      </c>
      <c r="AR356" s="160">
        <f>SUMPRODUCT((AR$3=المنصرف!$E$3:$E$717)*1,('بيان العهد والتسويات'!$C356=المنصرف!$C$3:$C$717)*1,المنصرف!$G$3:$G$717)</f>
        <v>0</v>
      </c>
      <c r="AS356" s="160">
        <f>SUMPRODUCT((AR$3=المنصرف!$E$3:$E$717)*1,('بيان العهد والتسويات'!$C356=المنصرف!$C$3:$C$717)*1,المنصرف!$J$3:$J$717)</f>
        <v>0</v>
      </c>
      <c r="AT356" s="160">
        <f>SUMPRODUCT((AT$3=المنصرف!$E$3:$E$717)*1,('بيان العهد والتسويات'!$C356=المنصرف!$C$3:$C$717)*1,المنصرف!$G$3:$G$717)</f>
        <v>0</v>
      </c>
      <c r="AU356" s="160">
        <f>SUMPRODUCT((AT$3=المنصرف!$E$3:$E$717)*1,('بيان العهد والتسويات'!$C356=المنصرف!$C$3:$C$717)*1,المنصرف!$J$3:$J$717)</f>
        <v>0</v>
      </c>
      <c r="AV356" s="160">
        <f>SUMPRODUCT((AV$3=المنصرف!$E$3:$E$717)*1,('بيان العهد والتسويات'!$C356=المنصرف!$C$3:$C$717)*1,المنصرف!$G$3:$G$717)</f>
        <v>0</v>
      </c>
      <c r="AW356" s="160">
        <f>SUMPRODUCT((AV$3=المنصرف!$E$3:$E$717)*1,('بيان العهد والتسويات'!$C356=المنصرف!$C$3:$C$717)*1,المنصرف!$J$3:$J$717)</f>
        <v>0</v>
      </c>
      <c r="AX356" s="160">
        <f>SUMPRODUCT((AX$3=المنصرف!$E$3:$E$717)*1,('بيان العهد والتسويات'!$C356=المنصرف!$C$3:$C$717)*1,المنصرف!$G$3:$G$717)</f>
        <v>0</v>
      </c>
      <c r="AY356" s="160">
        <f>SUMPRODUCT((AX$3=المنصرف!$E$3:$E$717)*1,('بيان العهد والتسويات'!$C356=المنصرف!$C$3:$C$717)*1,المنصرف!$J$3:$J$717)</f>
        <v>0</v>
      </c>
      <c r="AZ356" s="160">
        <f>SUMPRODUCT((AZ$3=المنصرف!$E$3:$E$717)*1,('بيان العهد والتسويات'!$C356=المنصرف!$C$3:$C$717)*1,المنصرف!$G$3:$G$717)</f>
        <v>0</v>
      </c>
      <c r="BA356" s="160">
        <f>SUMPRODUCT((AZ$3=المنصرف!$E$3:$E$717)*1,('بيان العهد والتسويات'!$C356=المنصرف!$C$3:$C$717)*1,المنصرف!$J$3:$J$717)</f>
        <v>0</v>
      </c>
      <c r="BB356" s="160">
        <f>SUMPRODUCT((BB$3=المنصرف!$E$3:$E$717)*1,('بيان العهد والتسويات'!$C356=المنصرف!$C$3:$C$717)*1,المنصرف!$G$3:$G$717)</f>
        <v>0</v>
      </c>
      <c r="BC356" s="160">
        <f>SUMPRODUCT((BB$3=المنصرف!$E$3:$E$717)*1,('بيان العهد والتسويات'!$C356=المنصرف!$C$3:$C$717)*1,المنصرف!$J$3:$J$717)</f>
        <v>0</v>
      </c>
      <c r="BD356" s="160">
        <f>SUMPRODUCT((BD$3=المنصرف!$E$3:$E$717)*1,('بيان العهد والتسويات'!$C356=المنصرف!$C$3:$C$717)*1,المنصرف!$G$3:$G$717)</f>
        <v>0</v>
      </c>
      <c r="BE356" s="160">
        <f>SUMPRODUCT((BD$3=المنصرف!$E$3:$E$717)*1,('بيان العهد والتسويات'!$C356=المنصرف!$C$3:$C$717)*1,المنصرف!$J$3:$J$717)</f>
        <v>0</v>
      </c>
      <c r="BF356" s="160">
        <f>SUMPRODUCT((BF$3=المنصرف!$E$3:$E$717)*1,('بيان العهد والتسويات'!$C356=المنصرف!$C$3:$C$717)*1,المنصرف!$G$3:$G$717)</f>
        <v>0</v>
      </c>
      <c r="BG356" s="160">
        <f>SUMPRODUCT((BF$3=المنصرف!$E$3:$E$717)*1,('بيان العهد والتسويات'!$C356=المنصرف!$C$3:$C$717)*1,المنصرف!$J$3:$J$717)</f>
        <v>0</v>
      </c>
      <c r="BH356" s="160">
        <f>SUMPRODUCT((BH$3=المنصرف!$E$3:$E$717)*1,('بيان العهد والتسويات'!$C356=المنصرف!$C$3:$C$717)*1,المنصرف!$G$3:$G$717)</f>
        <v>0</v>
      </c>
      <c r="BI356" s="160">
        <f>SUMPRODUCT((BH$3=المنصرف!$E$3:$E$717)*1,('بيان العهد والتسويات'!$C356=المنصرف!$C$3:$C$717)*1,المنصرف!$J$3:$J$717)</f>
        <v>0</v>
      </c>
      <c r="BJ356" s="160">
        <f>SUMPRODUCT((BJ$3=المنصرف!$E$3:$E$717)*1,('بيان العهد والتسويات'!$C356=المنصرف!$C$3:$C$717)*1,المنصرف!$G$3:$G$717)</f>
        <v>0</v>
      </c>
      <c r="BK356" s="160">
        <f>SUMPRODUCT((BJ$3=المنصرف!$E$3:$E$717)*1,('بيان العهد والتسويات'!$C356=المنصرف!$C$3:$C$717)*1,المنصرف!$J$3:$J$717)</f>
        <v>0</v>
      </c>
      <c r="BL356" s="160">
        <f>SUMPRODUCT((BL$3=المنصرف!$E$3:$E$717)*1,('بيان العهد والتسويات'!$C356=المنصرف!$C$3:$C$717)*1,المنصرف!$G$3:$G$717)</f>
        <v>0</v>
      </c>
      <c r="BM356" s="160">
        <f>SUMPRODUCT((BL$3=المنصرف!$E$3:$E$717)*1,('بيان العهد والتسويات'!$C356=المنصرف!$C$3:$C$717)*1,المنصرف!$J$3:$J$717)</f>
        <v>0</v>
      </c>
      <c r="BN356" s="160">
        <f>SUMPRODUCT((BN$3=المنصرف!$E$3:$E$717)*1,('بيان العهد والتسويات'!$C356=المنصرف!$C$3:$C$717)*1,المنصرف!$G$3:$G$717)</f>
        <v>0</v>
      </c>
      <c r="BO356" s="160">
        <f>SUMPRODUCT((BN$3=المنصرف!$E$3:$E$717)*1,('بيان العهد والتسويات'!$C356=المنصرف!$C$3:$C$717)*1,المنصرف!$J$3:$J$717)</f>
        <v>0</v>
      </c>
      <c r="BP356" s="160">
        <f>SUMPRODUCT((BP$3=المنصرف!$E$3:$E$717)*1,('بيان العهد والتسويات'!$C356=المنصرف!$C$3:$C$717)*1,المنصرف!$G$3:$G$717)</f>
        <v>0</v>
      </c>
      <c r="BQ356" s="160">
        <f>SUMPRODUCT((BP$3=المنصرف!$E$3:$E$717)*1,('بيان العهد والتسويات'!$C356=المنصرف!$C$3:$C$717)*1,المنصرف!$J$3:$J$717)</f>
        <v>0</v>
      </c>
      <c r="BR356" s="160">
        <f>SUMPRODUCT((BR$3=المنصرف!$E$3:$E$717)*1,('بيان العهد والتسويات'!$C356=المنصرف!$C$3:$C$717)*1,المنصرف!$G$3:$G$717)</f>
        <v>0</v>
      </c>
      <c r="BS356" s="160">
        <f>SUMPRODUCT((BR$3=المنصرف!$E$3:$E$717)*1,('بيان العهد والتسويات'!$C356=المنصرف!$C$3:$C$717)*1,المنصرف!$J$3:$J$717)</f>
        <v>0</v>
      </c>
      <c r="BT356" s="160">
        <f>SUMPRODUCT((BT$3=المنصرف!$E$3:$E$717)*1,('بيان العهد والتسويات'!$C356=المنصرف!$C$3:$C$717)*1,المنصرف!$G$3:$G$717)</f>
        <v>0</v>
      </c>
      <c r="BU356" s="160">
        <f>SUMPRODUCT((BT$3=المنصرف!$E$3:$E$717)*1,('بيان العهد والتسويات'!$C356=المنصرف!$C$3:$C$717)*1,المنصرف!$J$3:$J$717)</f>
        <v>0</v>
      </c>
      <c r="BV356" s="160">
        <f>SUMPRODUCT((BV$3=المنصرف!$E$3:$E$717)*1,('بيان العهد والتسويات'!$C356=المنصرف!$C$3:$C$717)*1,المنصرف!$G$3:$G$717)</f>
        <v>0</v>
      </c>
      <c r="BW356" s="160">
        <f>SUMPRODUCT((BV$3=المنصرف!$E$3:$E$717)*1,('بيان العهد والتسويات'!$C356=المنصرف!$C$3:$C$717)*1,المنصرف!$J$3:$J$717)</f>
        <v>0</v>
      </c>
      <c r="BX356" s="160">
        <f>SUMPRODUCT((BX$3=المنصرف!$E$3:$E$717)*1,('بيان العهد والتسويات'!$C356=المنصرف!$C$3:$C$717)*1,المنصرف!$G$3:$G$717)</f>
        <v>0</v>
      </c>
      <c r="BY356" s="160">
        <f>SUMPRODUCT((BX$3=المنصرف!$E$3:$E$717)*1,('بيان العهد والتسويات'!$C356=المنصرف!$C$3:$C$717)*1,المنصرف!$J$3:$J$717)</f>
        <v>0</v>
      </c>
      <c r="BZ356" s="160">
        <f>SUMPRODUCT((BZ$3=المنصرف!$E$3:$E$717)*1,('بيان العهد والتسويات'!$C356=المنصرف!$C$3:$C$717)*1,المنصرف!$G$3:$G$717)</f>
        <v>0</v>
      </c>
      <c r="CA356" s="160">
        <f>SUMPRODUCT((BZ$3=المنصرف!$E$3:$E$717)*1,('بيان العهد والتسويات'!$C356=المنصرف!$C$3:$C$717)*1,المنصرف!$J$3:$J$717)</f>
        <v>0</v>
      </c>
      <c r="CB356" s="160">
        <f>SUMPRODUCT((CB$3=المنصرف!$E$3:$E$717)*1,('بيان العهد والتسويات'!$C356=المنصرف!$C$3:$C$717)*1,المنصرف!$G$3:$G$717)</f>
        <v>0</v>
      </c>
      <c r="CC356" s="160">
        <f>SUMPRODUCT((CB$3=المنصرف!$E$3:$E$717)*1,('بيان العهد والتسويات'!$C356=المنصرف!$C$3:$C$717)*1,المنصرف!$J$3:$J$717)</f>
        <v>0</v>
      </c>
      <c r="CD356" s="160">
        <f>SUMPRODUCT((CD$3=المنصرف!$E$3:$E$717)*1,('بيان العهد والتسويات'!$C356=المنصرف!$C$3:$C$717)*1,المنصرف!$G$3:$G$717)</f>
        <v>0</v>
      </c>
      <c r="CE356" s="160">
        <f>SUMPRODUCT((CD$3=المنصرف!$E$3:$E$717)*1,('بيان العهد والتسويات'!$C356=المنصرف!$C$3:$C$717)*1,المنصرف!$J$3:$J$717)</f>
        <v>0</v>
      </c>
      <c r="CF356" s="160">
        <f>SUMPRODUCT((CF$3=المنصرف!$E$3:$E$717)*1,('بيان العهد والتسويات'!$C356=المنصرف!$C$3:$C$717)*1,المنصرف!$G$3:$G$717)</f>
        <v>0</v>
      </c>
      <c r="CG356" s="160">
        <f>SUMPRODUCT((CF$3=المنصرف!$E$3:$E$717)*1,('بيان العهد والتسويات'!$C356=المنصرف!$C$3:$C$717)*1,المنصرف!$J$3:$J$717)</f>
        <v>0</v>
      </c>
      <c r="CH356" s="160">
        <f>SUMPRODUCT((CH$3=المنصرف!$E$3:$E$717)*1,('بيان العهد والتسويات'!$C356=المنصرف!$C$3:$C$717)*1,المنصرف!$G$3:$G$717)</f>
        <v>0</v>
      </c>
      <c r="CI356" s="160">
        <f>SUMPRODUCT((CH$3=المنصرف!$E$3:$E$717)*1,('بيان العهد والتسويات'!$C356=المنصرف!$C$3:$C$717)*1,المنصرف!$J$3:$J$717)</f>
        <v>0</v>
      </c>
      <c r="CJ356" s="160">
        <f>SUMPRODUCT((CJ$3=المنصرف!$E$3:$E$717)*1,('بيان العهد والتسويات'!$C356=المنصرف!$C$3:$C$717)*1,المنصرف!$G$3:$G$717)</f>
        <v>0</v>
      </c>
      <c r="CK356" s="160">
        <f>SUMPRODUCT((CJ$3=المنصرف!$E$3:$E$717)*1,('بيان العهد والتسويات'!$C356=المنصرف!$C$3:$C$717)*1,المنصرف!$J$3:$J$717)</f>
        <v>0</v>
      </c>
      <c r="CL356" s="160">
        <f>SUMPRODUCT((CL$3=المنصرف!$E$3:$E$717)*1,('بيان العهد والتسويات'!$C356=المنصرف!$C$3:$C$717)*1,المنصرف!$G$3:$G$717)</f>
        <v>0</v>
      </c>
      <c r="CM356" s="160">
        <f>SUMPRODUCT((CL$3=المنصرف!$E$3:$E$717)*1,('بيان العهد والتسويات'!$C356=المنصرف!$C$3:$C$717)*1,المنصرف!$J$3:$J$717)</f>
        <v>0</v>
      </c>
      <c r="CN356" s="160">
        <f>SUMPRODUCT((CN$3=المنصرف!$E$3:$E$717)*1,('بيان العهد والتسويات'!$C356=المنصرف!$C$3:$C$717)*1,المنصرف!$G$3:$G$717)</f>
        <v>0</v>
      </c>
      <c r="CO356" s="160">
        <f>SUMPRODUCT((CN$3=المنصرف!$E$3:$E$717)*1,('بيان العهد والتسويات'!$C356=المنصرف!$C$3:$C$717)*1,المنصرف!$J$3:$J$717)</f>
        <v>0</v>
      </c>
      <c r="CP356" s="160">
        <f>SUMPRODUCT((CP$3=المنصرف!$E$3:$E$717)*1,('بيان العهد والتسويات'!$C356=المنصرف!$C$3:$C$717)*1,المنصرف!$G$3:$G$717)</f>
        <v>0</v>
      </c>
      <c r="CQ356" s="160">
        <f>SUMPRODUCT((CP$3=المنصرف!$E$3:$E$717)*1,('بيان العهد والتسويات'!$C356=المنصرف!$C$3:$C$717)*1,المنصرف!$J$3:$J$717)</f>
        <v>0</v>
      </c>
      <c r="CR356" s="160">
        <f>SUMPRODUCT((CR$3=المنصرف!$E$3:$E$717)*1,('بيان العهد والتسويات'!$C356=المنصرف!$C$3:$C$717)*1,المنصرف!$G$3:$G$717)</f>
        <v>0</v>
      </c>
      <c r="CS356" s="160">
        <f>SUMPRODUCT((CR$3=المنصرف!$E$3:$E$717)*1,('بيان العهد والتسويات'!$C356=المنصرف!$C$3:$C$717)*1,المنصرف!$J$3:$J$717)</f>
        <v>0</v>
      </c>
      <c r="CT356" s="160">
        <f>SUMPRODUCT((CT$3=المنصرف!$E$3:$E$717)*1,('بيان العهد والتسويات'!$C356=المنصرف!$C$3:$C$717)*1,المنصرف!$G$3:$G$717)</f>
        <v>0</v>
      </c>
      <c r="CU356" s="160">
        <f>SUMPRODUCT((CT$3=المنصرف!$E$3:$E$717)*1,('بيان العهد والتسويات'!$C356=المنصرف!$C$3:$C$717)*1,المنصرف!$J$3:$J$717)</f>
        <v>0</v>
      </c>
      <c r="CV356" s="160">
        <f>SUMPRODUCT((CV$3=المنصرف!$E$3:$E$717)*1,('بيان العهد والتسويات'!$C356=المنصرف!$C$3:$C$717)*1,المنصرف!$G$3:$G$717)</f>
        <v>0</v>
      </c>
      <c r="CW356" s="160">
        <f>SUMPRODUCT((CV$3=المنصرف!$E$3:$E$717)*1,('بيان العهد والتسويات'!$C356=المنصرف!$C$3:$C$717)*1,المنصرف!$J$3:$J$717)</f>
        <v>0</v>
      </c>
      <c r="CX356" s="160">
        <f>SUMPRODUCT((CX$3=المنصرف!$E$3:$E$717)*1,('بيان العهد والتسويات'!$C356=المنصرف!$C$3:$C$717)*1,المنصرف!$G$3:$G$717)</f>
        <v>0</v>
      </c>
      <c r="CY356" s="160">
        <f>SUMPRODUCT((CX$3=المنصرف!$E$3:$E$717)*1,('بيان العهد والتسويات'!$C356=المنصرف!$C$3:$C$717)*1,المنصرف!$J$3:$J$717)</f>
        <v>0</v>
      </c>
      <c r="CZ356" s="160">
        <f>SUMPRODUCT((CZ$3=المنصرف!$E$3:$E$717)*1,('بيان العهد والتسويات'!$C356=المنصرف!$C$3:$C$717)*1,المنصرف!$G$3:$G$717)</f>
        <v>0</v>
      </c>
      <c r="DA356" s="160">
        <f>SUMPRODUCT((CZ$3=المنصرف!$E$3:$E$717)*1,('بيان العهد والتسويات'!$C356=المنصرف!$C$3:$C$717)*1,المنصرف!$J$3:$J$717)</f>
        <v>0</v>
      </c>
    </row>
    <row r="357" spans="3:105" ht="20.25" x14ac:dyDescent="0.15">
      <c r="C357" s="134">
        <v>46189</v>
      </c>
      <c r="D357" s="121">
        <f>SUMPRODUCT(($D$3=المنصرف!$E$3:$E$717)*1,('بيان العهد والتسويات'!$C357=المنصرف!$C$3:$C$717)*1,المنصرف!$G$3:$G$717)</f>
        <v>0</v>
      </c>
      <c r="E357" s="122">
        <f>SUMPRODUCT(($D$3=المنصرف!$E$3:$E$717)*1,('بيان العهد والتسويات'!$C357=المنصرف!$C$3:$C$717)*1,المنصرف!$J$3:$J$717)</f>
        <v>0</v>
      </c>
      <c r="F357" s="124">
        <f>SUMPRODUCT(($F$3=المنصرف!$E$3:$E$717)*1,('بيان العهد والتسويات'!$C357=المنصرف!$C$3:$C$717)*1,المنصرف!$G$3:$G$717)</f>
        <v>0</v>
      </c>
      <c r="G357" s="123">
        <f>SUMPRODUCT(($F$3=المنصرف!$E$3:$E$717)*1,('بيان العهد والتسويات'!$C357=المنصرف!$C$3:$C$717)*1,المنصرف!$J$3:$J$717)</f>
        <v>0</v>
      </c>
      <c r="H357" s="121">
        <f>SUMPRODUCT(($H$3=المنصرف!$E$3:$E$717)*1,('بيان العهد والتسويات'!$C357=المنصرف!$C$3:$C$717)*1,المنصرف!$G$3:$G$717)</f>
        <v>0</v>
      </c>
      <c r="I357" s="122">
        <f>SUMPRODUCT(($H$3=المنصرف!$E$3:$E$717)*1,('بيان العهد والتسويات'!$C357=المنصرف!$C$3:$C$717)*1,المنصرف!$J$3:$J$717)</f>
        <v>0</v>
      </c>
      <c r="J357" s="124">
        <f>SUMPRODUCT(($J$3=المنصرف!$E$3:$E$717)*1,('بيان العهد والتسويات'!$C357=المنصرف!$C$3:$C$717)*1,المنصرف!$G$3:$G$717)</f>
        <v>0</v>
      </c>
      <c r="K357" s="123">
        <f>SUMPRODUCT(($J$3=المنصرف!$E$3:$E$717)*1,('بيان العهد والتسويات'!$C357=المنصرف!$C$3:$C$717)*1,المنصرف!$J$3:$J$717)</f>
        <v>0</v>
      </c>
      <c r="L357" s="121">
        <f>SUMPRODUCT(($L$3=المنصرف!$E$3:$E$717)*1,('بيان العهد والتسويات'!$C357=المنصرف!$C$3:$C$717)*1,المنصرف!$G$3:$G$717)</f>
        <v>0</v>
      </c>
      <c r="M357" s="122">
        <f>SUMPRODUCT(($L$3=المنصرف!$E$3:$E$717)*1,('بيان العهد والتسويات'!$C357=المنصرف!$C$3:$C$717)*1,المنصرف!$J$3:$J$717)</f>
        <v>0</v>
      </c>
      <c r="N357" s="124">
        <f>SUMPRODUCT(($N$3=المنصرف!$E$3:$E$717)*1,('بيان العهد والتسويات'!$C357=المنصرف!$C$3:$C$717)*1,المنصرف!$G$3:$G$717)</f>
        <v>0</v>
      </c>
      <c r="O357" s="123">
        <f>SUMPRODUCT(($N$3=المنصرف!$E$3:$E$717)*1,('بيان العهد والتسويات'!$C357=المنصرف!$C$3:$C$717)*1,المنصرف!$J$3:$J$717)</f>
        <v>0</v>
      </c>
      <c r="P357" s="121">
        <f>SUMPRODUCT(($P$3=المنصرف!$E$3:$E$717)*1,('بيان العهد والتسويات'!$C357=المنصرف!$C$3:$C$717)*1,المنصرف!$G$3:$G$717)</f>
        <v>0</v>
      </c>
      <c r="Q357" s="122">
        <f>SUMPRODUCT(($P$3=المنصرف!$E$3:$E$717)*1,('بيان العهد والتسويات'!$C357=المنصرف!$C$3:$C$717)*1,المنصرف!$J$3:$J$717)</f>
        <v>0</v>
      </c>
      <c r="R357" s="124">
        <f>SUMPRODUCT(($R$3=المنصرف!$E$3:$E$717)*1,('بيان العهد والتسويات'!$C357=المنصرف!$C$3:$C$717)*1,المنصرف!$G$3:$G$717)</f>
        <v>0</v>
      </c>
      <c r="S357" s="123">
        <f>SUMPRODUCT(($R$3=المنصرف!$E$3:$E$717)*1,('بيان العهد والتسويات'!$C357=المنصرف!$C$3:$C$717)*1,المنصرف!$J$3:$J$717)</f>
        <v>0</v>
      </c>
      <c r="T357" s="121">
        <f>SUMPRODUCT(($T$3=المنصرف!$E$3:$E$717)*1,('بيان العهد والتسويات'!$C357=المنصرف!$C$3:$C$717)*1,المنصرف!$G$3:$G$717)</f>
        <v>0</v>
      </c>
      <c r="U357" s="122">
        <f>SUMPRODUCT(($T$3=المنصرف!$E$3:$E$717)*1,('بيان العهد والتسويات'!$C357=المنصرف!$C$3:$C$717)*1,المنصرف!$J$3:$J$717)</f>
        <v>0</v>
      </c>
      <c r="V357" s="124">
        <f>SUMPRODUCT(($V$3=المنصرف!$E$3:$E$717)*1,('بيان العهد والتسويات'!$C357=المنصرف!$C$3:$C$717)*1,المنصرف!$G$3:$G$717)</f>
        <v>0</v>
      </c>
      <c r="W357" s="123">
        <f>SUMPRODUCT(($V$3=المنصرف!$E$3:$E$717)*1,('بيان العهد والتسويات'!$C357=المنصرف!$C$3:$C$717)*1,المنصرف!$J$3:$J$717)</f>
        <v>0</v>
      </c>
      <c r="X357" s="121">
        <f>SUMPRODUCT(($X$3=المنصرف!$E$3:$E$717)*1,('بيان العهد والتسويات'!$C357=المنصرف!$C$3:$C$717)*1,المنصرف!$G$3:$G$717)</f>
        <v>0</v>
      </c>
      <c r="Y357" s="122">
        <f>SUMPRODUCT(($X$3=المنصرف!$E$3:$E$717)*1,('بيان العهد والتسويات'!$C357=المنصرف!$C$3:$C$717)*1,المنصرف!$J$3:$J$717)</f>
        <v>0</v>
      </c>
      <c r="Z357" s="124">
        <f>SUMPRODUCT(($Z$3=المنصرف!$E$3:$E$717)*1,('بيان العهد والتسويات'!$C357=المنصرف!$C$3:$C$717)*1,المنصرف!$G$3:$G$717)</f>
        <v>0</v>
      </c>
      <c r="AA357" s="123">
        <f>SUMPRODUCT(($Z$3=المنصرف!$E$3:$E$717)*1,('بيان العهد والتسويات'!$C357=المنصرف!$C$3:$C$717)*1,المنصرف!$J$3:$J$717)</f>
        <v>0</v>
      </c>
      <c r="AB357" s="121">
        <f>SUMPRODUCT(($AB$3=المنصرف!$E$3:$E$717)*1,('بيان العهد والتسويات'!$C357=المنصرف!$C$3:$C$717)*1,المنصرف!$G$3:$G$717)</f>
        <v>0</v>
      </c>
      <c r="AC357" s="122">
        <f>SUMPRODUCT(($AB$3=المنصرف!$E$3:$E$717)*1,('بيان العهد والتسويات'!$C357=المنصرف!$C$3:$C$717)*1,المنصرف!$J$3:$J$717)</f>
        <v>0</v>
      </c>
      <c r="AD357" s="124">
        <f>SUMPRODUCT(($AD$3=المنصرف!$E$3:$E$717)*1,('بيان العهد والتسويات'!$C357=المنصرف!$C$3:$C$717)*1,المنصرف!$G$3:$G$717)</f>
        <v>0</v>
      </c>
      <c r="AE357" s="123">
        <f>SUMPRODUCT(($AD$3=المنصرف!$E$3:$E$717)*1,('بيان العهد والتسويات'!$C357=المنصرف!$C$3:$C$717)*1,المنصرف!$J$3:$J$717)</f>
        <v>0</v>
      </c>
      <c r="AF357" s="121">
        <f>SUMPRODUCT(($AF$3=المنصرف!$E$3:$E$717)*1,('بيان العهد والتسويات'!$C357=المنصرف!$C$3:$C$717)*1,المنصرف!$G$3:$G$717)</f>
        <v>0</v>
      </c>
      <c r="AG357" s="122">
        <f>SUMPRODUCT(($AF$3=المنصرف!$E$3:$E$717)*1,('بيان العهد والتسويات'!$C357=المنصرف!$C$3:$C$717)*1,المنصرف!$J$3:$J$717)</f>
        <v>0</v>
      </c>
      <c r="AH357" s="124">
        <f>SUMPRODUCT(($AH$3=المنصرف!$E$3:$E$717)*1,('بيان العهد والتسويات'!$C357=المنصرف!$C$3:$C$717)*1,المنصرف!$G$3:$G$717)</f>
        <v>0</v>
      </c>
      <c r="AI357" s="123">
        <f>SUMPRODUCT(($AH$3=المنصرف!$E$3:$E$717)*1,('بيان العهد والتسويات'!$C357=المنصرف!$C$3:$C$717)*1,المنصرف!$J$3:$J$717)</f>
        <v>0</v>
      </c>
      <c r="AJ357" s="145">
        <f>SUMPRODUCT((AJ$3=المنصرف!$E$3:$E$717)*1,('بيان العهد والتسويات'!$C357=المنصرف!$C$3:$C$717)*1,المنصرف!$G$3:$G$717)</f>
        <v>0</v>
      </c>
      <c r="AK357" s="145">
        <f>SUMPRODUCT((AJ$3=المنصرف!$E$3:$E$717)*1,('بيان العهد والتسويات'!$C357=المنصرف!$C$3:$C$717)*1,المنصرف!$J$3:$J$717)</f>
        <v>0</v>
      </c>
      <c r="AL357" s="161">
        <f>SUMPRODUCT((AL$3=المنصرف!$E$3:$E$717)*1,('بيان العهد والتسويات'!$C357=المنصرف!$C$3:$C$717)*1,المنصرف!$G$3:$G$717)</f>
        <v>0</v>
      </c>
      <c r="AM357" s="161">
        <f>SUMPRODUCT((AL$3=المنصرف!$E$3:$E$717)*1,('بيان العهد والتسويات'!$C357=المنصرف!$C$3:$C$717)*1,المنصرف!$J$3:$J$717)</f>
        <v>0</v>
      </c>
      <c r="AN357" s="160">
        <f>SUMPRODUCT((AN$3=المنصرف!$E$3:$E$717)*1,('بيان العهد والتسويات'!$C357=المنصرف!$C$3:$C$717)*1,المنصرف!$G$3:$G$717)</f>
        <v>0</v>
      </c>
      <c r="AO357" s="160">
        <f>SUMPRODUCT((AN$3=المنصرف!$E$3:$E$717)*1,('بيان العهد والتسويات'!$C357=المنصرف!$C$3:$C$717)*1,المنصرف!$J$3:$J$717)</f>
        <v>0</v>
      </c>
      <c r="AP357" s="160">
        <f>SUMPRODUCT((AP$3=المنصرف!$E$3:$E$717)*1,('بيان العهد والتسويات'!$C357=المنصرف!$C$3:$C$717)*1,المنصرف!$G$3:$G$717)</f>
        <v>0</v>
      </c>
      <c r="AQ357" s="160">
        <f>SUMPRODUCT((AP$3=المنصرف!$E$3:$E$717)*1,('بيان العهد والتسويات'!$C357=المنصرف!$C$3:$C$717)*1,المنصرف!$J$3:$J$717)</f>
        <v>0</v>
      </c>
      <c r="AR357" s="160">
        <f>SUMPRODUCT((AR$3=المنصرف!$E$3:$E$717)*1,('بيان العهد والتسويات'!$C357=المنصرف!$C$3:$C$717)*1,المنصرف!$G$3:$G$717)</f>
        <v>0</v>
      </c>
      <c r="AS357" s="160">
        <f>SUMPRODUCT((AR$3=المنصرف!$E$3:$E$717)*1,('بيان العهد والتسويات'!$C357=المنصرف!$C$3:$C$717)*1,المنصرف!$J$3:$J$717)</f>
        <v>0</v>
      </c>
      <c r="AT357" s="160">
        <f>SUMPRODUCT((AT$3=المنصرف!$E$3:$E$717)*1,('بيان العهد والتسويات'!$C357=المنصرف!$C$3:$C$717)*1,المنصرف!$G$3:$G$717)</f>
        <v>0</v>
      </c>
      <c r="AU357" s="160">
        <f>SUMPRODUCT((AT$3=المنصرف!$E$3:$E$717)*1,('بيان العهد والتسويات'!$C357=المنصرف!$C$3:$C$717)*1,المنصرف!$J$3:$J$717)</f>
        <v>0</v>
      </c>
      <c r="AV357" s="160">
        <f>SUMPRODUCT((AV$3=المنصرف!$E$3:$E$717)*1,('بيان العهد والتسويات'!$C357=المنصرف!$C$3:$C$717)*1,المنصرف!$G$3:$G$717)</f>
        <v>0</v>
      </c>
      <c r="AW357" s="160">
        <f>SUMPRODUCT((AV$3=المنصرف!$E$3:$E$717)*1,('بيان العهد والتسويات'!$C357=المنصرف!$C$3:$C$717)*1,المنصرف!$J$3:$J$717)</f>
        <v>0</v>
      </c>
      <c r="AX357" s="160">
        <f>SUMPRODUCT((AX$3=المنصرف!$E$3:$E$717)*1,('بيان العهد والتسويات'!$C357=المنصرف!$C$3:$C$717)*1,المنصرف!$G$3:$G$717)</f>
        <v>0</v>
      </c>
      <c r="AY357" s="160">
        <f>SUMPRODUCT((AX$3=المنصرف!$E$3:$E$717)*1,('بيان العهد والتسويات'!$C357=المنصرف!$C$3:$C$717)*1,المنصرف!$J$3:$J$717)</f>
        <v>0</v>
      </c>
      <c r="AZ357" s="160">
        <f>SUMPRODUCT((AZ$3=المنصرف!$E$3:$E$717)*1,('بيان العهد والتسويات'!$C357=المنصرف!$C$3:$C$717)*1,المنصرف!$G$3:$G$717)</f>
        <v>0</v>
      </c>
      <c r="BA357" s="160">
        <f>SUMPRODUCT((AZ$3=المنصرف!$E$3:$E$717)*1,('بيان العهد والتسويات'!$C357=المنصرف!$C$3:$C$717)*1,المنصرف!$J$3:$J$717)</f>
        <v>0</v>
      </c>
      <c r="BB357" s="160">
        <f>SUMPRODUCT((BB$3=المنصرف!$E$3:$E$717)*1,('بيان العهد والتسويات'!$C357=المنصرف!$C$3:$C$717)*1,المنصرف!$G$3:$G$717)</f>
        <v>0</v>
      </c>
      <c r="BC357" s="160">
        <f>SUMPRODUCT((BB$3=المنصرف!$E$3:$E$717)*1,('بيان العهد والتسويات'!$C357=المنصرف!$C$3:$C$717)*1,المنصرف!$J$3:$J$717)</f>
        <v>0</v>
      </c>
      <c r="BD357" s="160">
        <f>SUMPRODUCT((BD$3=المنصرف!$E$3:$E$717)*1,('بيان العهد والتسويات'!$C357=المنصرف!$C$3:$C$717)*1,المنصرف!$G$3:$G$717)</f>
        <v>0</v>
      </c>
      <c r="BE357" s="160">
        <f>SUMPRODUCT((BD$3=المنصرف!$E$3:$E$717)*1,('بيان العهد والتسويات'!$C357=المنصرف!$C$3:$C$717)*1,المنصرف!$J$3:$J$717)</f>
        <v>0</v>
      </c>
      <c r="BF357" s="160">
        <f>SUMPRODUCT((BF$3=المنصرف!$E$3:$E$717)*1,('بيان العهد والتسويات'!$C357=المنصرف!$C$3:$C$717)*1,المنصرف!$G$3:$G$717)</f>
        <v>0</v>
      </c>
      <c r="BG357" s="160">
        <f>SUMPRODUCT((BF$3=المنصرف!$E$3:$E$717)*1,('بيان العهد والتسويات'!$C357=المنصرف!$C$3:$C$717)*1,المنصرف!$J$3:$J$717)</f>
        <v>0</v>
      </c>
      <c r="BH357" s="160">
        <f>SUMPRODUCT((BH$3=المنصرف!$E$3:$E$717)*1,('بيان العهد والتسويات'!$C357=المنصرف!$C$3:$C$717)*1,المنصرف!$G$3:$G$717)</f>
        <v>0</v>
      </c>
      <c r="BI357" s="160">
        <f>SUMPRODUCT((BH$3=المنصرف!$E$3:$E$717)*1,('بيان العهد والتسويات'!$C357=المنصرف!$C$3:$C$717)*1,المنصرف!$J$3:$J$717)</f>
        <v>0</v>
      </c>
      <c r="BJ357" s="160">
        <f>SUMPRODUCT((BJ$3=المنصرف!$E$3:$E$717)*1,('بيان العهد والتسويات'!$C357=المنصرف!$C$3:$C$717)*1,المنصرف!$G$3:$G$717)</f>
        <v>0</v>
      </c>
      <c r="BK357" s="160">
        <f>SUMPRODUCT((BJ$3=المنصرف!$E$3:$E$717)*1,('بيان العهد والتسويات'!$C357=المنصرف!$C$3:$C$717)*1,المنصرف!$J$3:$J$717)</f>
        <v>0</v>
      </c>
      <c r="BL357" s="160">
        <f>SUMPRODUCT((BL$3=المنصرف!$E$3:$E$717)*1,('بيان العهد والتسويات'!$C357=المنصرف!$C$3:$C$717)*1,المنصرف!$G$3:$G$717)</f>
        <v>0</v>
      </c>
      <c r="BM357" s="160">
        <f>SUMPRODUCT((BL$3=المنصرف!$E$3:$E$717)*1,('بيان العهد والتسويات'!$C357=المنصرف!$C$3:$C$717)*1,المنصرف!$J$3:$J$717)</f>
        <v>0</v>
      </c>
      <c r="BN357" s="160">
        <f>SUMPRODUCT((BN$3=المنصرف!$E$3:$E$717)*1,('بيان العهد والتسويات'!$C357=المنصرف!$C$3:$C$717)*1,المنصرف!$G$3:$G$717)</f>
        <v>0</v>
      </c>
      <c r="BO357" s="160">
        <f>SUMPRODUCT((BN$3=المنصرف!$E$3:$E$717)*1,('بيان العهد والتسويات'!$C357=المنصرف!$C$3:$C$717)*1,المنصرف!$J$3:$J$717)</f>
        <v>0</v>
      </c>
      <c r="BP357" s="160">
        <f>SUMPRODUCT((BP$3=المنصرف!$E$3:$E$717)*1,('بيان العهد والتسويات'!$C357=المنصرف!$C$3:$C$717)*1,المنصرف!$G$3:$G$717)</f>
        <v>0</v>
      </c>
      <c r="BQ357" s="160">
        <f>SUMPRODUCT((BP$3=المنصرف!$E$3:$E$717)*1,('بيان العهد والتسويات'!$C357=المنصرف!$C$3:$C$717)*1,المنصرف!$J$3:$J$717)</f>
        <v>0</v>
      </c>
      <c r="BR357" s="160">
        <f>SUMPRODUCT((BR$3=المنصرف!$E$3:$E$717)*1,('بيان العهد والتسويات'!$C357=المنصرف!$C$3:$C$717)*1,المنصرف!$G$3:$G$717)</f>
        <v>0</v>
      </c>
      <c r="BS357" s="160">
        <f>SUMPRODUCT((BR$3=المنصرف!$E$3:$E$717)*1,('بيان العهد والتسويات'!$C357=المنصرف!$C$3:$C$717)*1,المنصرف!$J$3:$J$717)</f>
        <v>0</v>
      </c>
      <c r="BT357" s="160">
        <f>SUMPRODUCT((BT$3=المنصرف!$E$3:$E$717)*1,('بيان العهد والتسويات'!$C357=المنصرف!$C$3:$C$717)*1,المنصرف!$G$3:$G$717)</f>
        <v>0</v>
      </c>
      <c r="BU357" s="160">
        <f>SUMPRODUCT((BT$3=المنصرف!$E$3:$E$717)*1,('بيان العهد والتسويات'!$C357=المنصرف!$C$3:$C$717)*1,المنصرف!$J$3:$J$717)</f>
        <v>0</v>
      </c>
      <c r="BV357" s="160">
        <f>SUMPRODUCT((BV$3=المنصرف!$E$3:$E$717)*1,('بيان العهد والتسويات'!$C357=المنصرف!$C$3:$C$717)*1,المنصرف!$G$3:$G$717)</f>
        <v>0</v>
      </c>
      <c r="BW357" s="160">
        <f>SUMPRODUCT((BV$3=المنصرف!$E$3:$E$717)*1,('بيان العهد والتسويات'!$C357=المنصرف!$C$3:$C$717)*1,المنصرف!$J$3:$J$717)</f>
        <v>0</v>
      </c>
      <c r="BX357" s="160">
        <f>SUMPRODUCT((BX$3=المنصرف!$E$3:$E$717)*1,('بيان العهد والتسويات'!$C357=المنصرف!$C$3:$C$717)*1,المنصرف!$G$3:$G$717)</f>
        <v>0</v>
      </c>
      <c r="BY357" s="160">
        <f>SUMPRODUCT((BX$3=المنصرف!$E$3:$E$717)*1,('بيان العهد والتسويات'!$C357=المنصرف!$C$3:$C$717)*1,المنصرف!$J$3:$J$717)</f>
        <v>0</v>
      </c>
      <c r="BZ357" s="160">
        <f>SUMPRODUCT((BZ$3=المنصرف!$E$3:$E$717)*1,('بيان العهد والتسويات'!$C357=المنصرف!$C$3:$C$717)*1,المنصرف!$G$3:$G$717)</f>
        <v>0</v>
      </c>
      <c r="CA357" s="160">
        <f>SUMPRODUCT((BZ$3=المنصرف!$E$3:$E$717)*1,('بيان العهد والتسويات'!$C357=المنصرف!$C$3:$C$717)*1,المنصرف!$J$3:$J$717)</f>
        <v>0</v>
      </c>
      <c r="CB357" s="160">
        <f>SUMPRODUCT((CB$3=المنصرف!$E$3:$E$717)*1,('بيان العهد والتسويات'!$C357=المنصرف!$C$3:$C$717)*1,المنصرف!$G$3:$G$717)</f>
        <v>0</v>
      </c>
      <c r="CC357" s="160">
        <f>SUMPRODUCT((CB$3=المنصرف!$E$3:$E$717)*1,('بيان العهد والتسويات'!$C357=المنصرف!$C$3:$C$717)*1,المنصرف!$J$3:$J$717)</f>
        <v>0</v>
      </c>
      <c r="CD357" s="160">
        <f>SUMPRODUCT((CD$3=المنصرف!$E$3:$E$717)*1,('بيان العهد والتسويات'!$C357=المنصرف!$C$3:$C$717)*1,المنصرف!$G$3:$G$717)</f>
        <v>0</v>
      </c>
      <c r="CE357" s="160">
        <f>SUMPRODUCT((CD$3=المنصرف!$E$3:$E$717)*1,('بيان العهد والتسويات'!$C357=المنصرف!$C$3:$C$717)*1,المنصرف!$J$3:$J$717)</f>
        <v>0</v>
      </c>
      <c r="CF357" s="160">
        <f>SUMPRODUCT((CF$3=المنصرف!$E$3:$E$717)*1,('بيان العهد والتسويات'!$C357=المنصرف!$C$3:$C$717)*1,المنصرف!$G$3:$G$717)</f>
        <v>0</v>
      </c>
      <c r="CG357" s="160">
        <f>SUMPRODUCT((CF$3=المنصرف!$E$3:$E$717)*1,('بيان العهد والتسويات'!$C357=المنصرف!$C$3:$C$717)*1,المنصرف!$J$3:$J$717)</f>
        <v>0</v>
      </c>
      <c r="CH357" s="160">
        <f>SUMPRODUCT((CH$3=المنصرف!$E$3:$E$717)*1,('بيان العهد والتسويات'!$C357=المنصرف!$C$3:$C$717)*1,المنصرف!$G$3:$G$717)</f>
        <v>0</v>
      </c>
      <c r="CI357" s="160">
        <f>SUMPRODUCT((CH$3=المنصرف!$E$3:$E$717)*1,('بيان العهد والتسويات'!$C357=المنصرف!$C$3:$C$717)*1,المنصرف!$J$3:$J$717)</f>
        <v>0</v>
      </c>
      <c r="CJ357" s="160">
        <f>SUMPRODUCT((CJ$3=المنصرف!$E$3:$E$717)*1,('بيان العهد والتسويات'!$C357=المنصرف!$C$3:$C$717)*1,المنصرف!$G$3:$G$717)</f>
        <v>0</v>
      </c>
      <c r="CK357" s="160">
        <f>SUMPRODUCT((CJ$3=المنصرف!$E$3:$E$717)*1,('بيان العهد والتسويات'!$C357=المنصرف!$C$3:$C$717)*1,المنصرف!$J$3:$J$717)</f>
        <v>0</v>
      </c>
      <c r="CL357" s="160">
        <f>SUMPRODUCT((CL$3=المنصرف!$E$3:$E$717)*1,('بيان العهد والتسويات'!$C357=المنصرف!$C$3:$C$717)*1,المنصرف!$G$3:$G$717)</f>
        <v>0</v>
      </c>
      <c r="CM357" s="160">
        <f>SUMPRODUCT((CL$3=المنصرف!$E$3:$E$717)*1,('بيان العهد والتسويات'!$C357=المنصرف!$C$3:$C$717)*1,المنصرف!$J$3:$J$717)</f>
        <v>0</v>
      </c>
      <c r="CN357" s="160">
        <f>SUMPRODUCT((CN$3=المنصرف!$E$3:$E$717)*1,('بيان العهد والتسويات'!$C357=المنصرف!$C$3:$C$717)*1,المنصرف!$G$3:$G$717)</f>
        <v>0</v>
      </c>
      <c r="CO357" s="160">
        <f>SUMPRODUCT((CN$3=المنصرف!$E$3:$E$717)*1,('بيان العهد والتسويات'!$C357=المنصرف!$C$3:$C$717)*1,المنصرف!$J$3:$J$717)</f>
        <v>0</v>
      </c>
      <c r="CP357" s="160">
        <f>SUMPRODUCT((CP$3=المنصرف!$E$3:$E$717)*1,('بيان العهد والتسويات'!$C357=المنصرف!$C$3:$C$717)*1,المنصرف!$G$3:$G$717)</f>
        <v>0</v>
      </c>
      <c r="CQ357" s="160">
        <f>SUMPRODUCT((CP$3=المنصرف!$E$3:$E$717)*1,('بيان العهد والتسويات'!$C357=المنصرف!$C$3:$C$717)*1,المنصرف!$J$3:$J$717)</f>
        <v>0</v>
      </c>
      <c r="CR357" s="160">
        <f>SUMPRODUCT((CR$3=المنصرف!$E$3:$E$717)*1,('بيان العهد والتسويات'!$C357=المنصرف!$C$3:$C$717)*1,المنصرف!$G$3:$G$717)</f>
        <v>0</v>
      </c>
      <c r="CS357" s="160">
        <f>SUMPRODUCT((CR$3=المنصرف!$E$3:$E$717)*1,('بيان العهد والتسويات'!$C357=المنصرف!$C$3:$C$717)*1,المنصرف!$J$3:$J$717)</f>
        <v>0</v>
      </c>
      <c r="CT357" s="160">
        <f>SUMPRODUCT((CT$3=المنصرف!$E$3:$E$717)*1,('بيان العهد والتسويات'!$C357=المنصرف!$C$3:$C$717)*1,المنصرف!$G$3:$G$717)</f>
        <v>0</v>
      </c>
      <c r="CU357" s="160">
        <f>SUMPRODUCT((CT$3=المنصرف!$E$3:$E$717)*1,('بيان العهد والتسويات'!$C357=المنصرف!$C$3:$C$717)*1,المنصرف!$J$3:$J$717)</f>
        <v>0</v>
      </c>
      <c r="CV357" s="160">
        <f>SUMPRODUCT((CV$3=المنصرف!$E$3:$E$717)*1,('بيان العهد والتسويات'!$C357=المنصرف!$C$3:$C$717)*1,المنصرف!$G$3:$G$717)</f>
        <v>0</v>
      </c>
      <c r="CW357" s="160">
        <f>SUMPRODUCT((CV$3=المنصرف!$E$3:$E$717)*1,('بيان العهد والتسويات'!$C357=المنصرف!$C$3:$C$717)*1,المنصرف!$J$3:$J$717)</f>
        <v>0</v>
      </c>
      <c r="CX357" s="160">
        <f>SUMPRODUCT((CX$3=المنصرف!$E$3:$E$717)*1,('بيان العهد والتسويات'!$C357=المنصرف!$C$3:$C$717)*1,المنصرف!$G$3:$G$717)</f>
        <v>0</v>
      </c>
      <c r="CY357" s="160">
        <f>SUMPRODUCT((CX$3=المنصرف!$E$3:$E$717)*1,('بيان العهد والتسويات'!$C357=المنصرف!$C$3:$C$717)*1,المنصرف!$J$3:$J$717)</f>
        <v>0</v>
      </c>
      <c r="CZ357" s="160">
        <f>SUMPRODUCT((CZ$3=المنصرف!$E$3:$E$717)*1,('بيان العهد والتسويات'!$C357=المنصرف!$C$3:$C$717)*1,المنصرف!$G$3:$G$717)</f>
        <v>0</v>
      </c>
      <c r="DA357" s="160">
        <f>SUMPRODUCT((CZ$3=المنصرف!$E$3:$E$717)*1,('بيان العهد والتسويات'!$C357=المنصرف!$C$3:$C$717)*1,المنصرف!$J$3:$J$717)</f>
        <v>0</v>
      </c>
    </row>
    <row r="358" spans="3:105" ht="20.25" x14ac:dyDescent="0.15">
      <c r="C358" s="134">
        <v>46190</v>
      </c>
      <c r="D358" s="121">
        <f>SUMPRODUCT(($D$3=المنصرف!$E$3:$E$717)*1,('بيان العهد والتسويات'!$C358=المنصرف!$C$3:$C$717)*1,المنصرف!$G$3:$G$717)</f>
        <v>0</v>
      </c>
      <c r="E358" s="122">
        <f>SUMPRODUCT(($D$3=المنصرف!$E$3:$E$717)*1,('بيان العهد والتسويات'!$C358=المنصرف!$C$3:$C$717)*1,المنصرف!$J$3:$J$717)</f>
        <v>0</v>
      </c>
      <c r="F358" s="124">
        <f>SUMPRODUCT(($F$3=المنصرف!$E$3:$E$717)*1,('بيان العهد والتسويات'!$C358=المنصرف!$C$3:$C$717)*1,المنصرف!$G$3:$G$717)</f>
        <v>0</v>
      </c>
      <c r="G358" s="123">
        <f>SUMPRODUCT(($F$3=المنصرف!$E$3:$E$717)*1,('بيان العهد والتسويات'!$C358=المنصرف!$C$3:$C$717)*1,المنصرف!$J$3:$J$717)</f>
        <v>0</v>
      </c>
      <c r="H358" s="121">
        <f>SUMPRODUCT(($H$3=المنصرف!$E$3:$E$717)*1,('بيان العهد والتسويات'!$C358=المنصرف!$C$3:$C$717)*1,المنصرف!$G$3:$G$717)</f>
        <v>0</v>
      </c>
      <c r="I358" s="122">
        <f>SUMPRODUCT(($H$3=المنصرف!$E$3:$E$717)*1,('بيان العهد والتسويات'!$C358=المنصرف!$C$3:$C$717)*1,المنصرف!$J$3:$J$717)</f>
        <v>0</v>
      </c>
      <c r="J358" s="124">
        <f>SUMPRODUCT(($J$3=المنصرف!$E$3:$E$717)*1,('بيان العهد والتسويات'!$C358=المنصرف!$C$3:$C$717)*1,المنصرف!$G$3:$G$717)</f>
        <v>0</v>
      </c>
      <c r="K358" s="123">
        <f>SUMPRODUCT(($J$3=المنصرف!$E$3:$E$717)*1,('بيان العهد والتسويات'!$C358=المنصرف!$C$3:$C$717)*1,المنصرف!$J$3:$J$717)</f>
        <v>0</v>
      </c>
      <c r="L358" s="121">
        <f>SUMPRODUCT(($L$3=المنصرف!$E$3:$E$717)*1,('بيان العهد والتسويات'!$C358=المنصرف!$C$3:$C$717)*1,المنصرف!$G$3:$G$717)</f>
        <v>0</v>
      </c>
      <c r="M358" s="122">
        <f>SUMPRODUCT(($L$3=المنصرف!$E$3:$E$717)*1,('بيان العهد والتسويات'!$C358=المنصرف!$C$3:$C$717)*1,المنصرف!$J$3:$J$717)</f>
        <v>0</v>
      </c>
      <c r="N358" s="124">
        <f>SUMPRODUCT(($N$3=المنصرف!$E$3:$E$717)*1,('بيان العهد والتسويات'!$C358=المنصرف!$C$3:$C$717)*1,المنصرف!$G$3:$G$717)</f>
        <v>0</v>
      </c>
      <c r="O358" s="123">
        <f>SUMPRODUCT(($N$3=المنصرف!$E$3:$E$717)*1,('بيان العهد والتسويات'!$C358=المنصرف!$C$3:$C$717)*1,المنصرف!$J$3:$J$717)</f>
        <v>0</v>
      </c>
      <c r="P358" s="121">
        <f>SUMPRODUCT(($P$3=المنصرف!$E$3:$E$717)*1,('بيان العهد والتسويات'!$C358=المنصرف!$C$3:$C$717)*1,المنصرف!$G$3:$G$717)</f>
        <v>0</v>
      </c>
      <c r="Q358" s="122">
        <f>SUMPRODUCT(($P$3=المنصرف!$E$3:$E$717)*1,('بيان العهد والتسويات'!$C358=المنصرف!$C$3:$C$717)*1,المنصرف!$J$3:$J$717)</f>
        <v>0</v>
      </c>
      <c r="R358" s="124">
        <f>SUMPRODUCT(($R$3=المنصرف!$E$3:$E$717)*1,('بيان العهد والتسويات'!$C358=المنصرف!$C$3:$C$717)*1,المنصرف!$G$3:$G$717)</f>
        <v>0</v>
      </c>
      <c r="S358" s="123">
        <f>SUMPRODUCT(($R$3=المنصرف!$E$3:$E$717)*1,('بيان العهد والتسويات'!$C358=المنصرف!$C$3:$C$717)*1,المنصرف!$J$3:$J$717)</f>
        <v>0</v>
      </c>
      <c r="T358" s="121">
        <f>SUMPRODUCT(($T$3=المنصرف!$E$3:$E$717)*1,('بيان العهد والتسويات'!$C358=المنصرف!$C$3:$C$717)*1,المنصرف!$G$3:$G$717)</f>
        <v>0</v>
      </c>
      <c r="U358" s="122">
        <f>SUMPRODUCT(($T$3=المنصرف!$E$3:$E$717)*1,('بيان العهد والتسويات'!$C358=المنصرف!$C$3:$C$717)*1,المنصرف!$J$3:$J$717)</f>
        <v>0</v>
      </c>
      <c r="V358" s="124">
        <f>SUMPRODUCT(($V$3=المنصرف!$E$3:$E$717)*1,('بيان العهد والتسويات'!$C358=المنصرف!$C$3:$C$717)*1,المنصرف!$G$3:$G$717)</f>
        <v>0</v>
      </c>
      <c r="W358" s="123">
        <f>SUMPRODUCT(($V$3=المنصرف!$E$3:$E$717)*1,('بيان العهد والتسويات'!$C358=المنصرف!$C$3:$C$717)*1,المنصرف!$J$3:$J$717)</f>
        <v>0</v>
      </c>
      <c r="X358" s="121">
        <f>SUMPRODUCT(($X$3=المنصرف!$E$3:$E$717)*1,('بيان العهد والتسويات'!$C358=المنصرف!$C$3:$C$717)*1,المنصرف!$G$3:$G$717)</f>
        <v>0</v>
      </c>
      <c r="Y358" s="122">
        <f>SUMPRODUCT(($X$3=المنصرف!$E$3:$E$717)*1,('بيان العهد والتسويات'!$C358=المنصرف!$C$3:$C$717)*1,المنصرف!$J$3:$J$717)</f>
        <v>0</v>
      </c>
      <c r="Z358" s="124">
        <f>SUMPRODUCT(($Z$3=المنصرف!$E$3:$E$717)*1,('بيان العهد والتسويات'!$C358=المنصرف!$C$3:$C$717)*1,المنصرف!$G$3:$G$717)</f>
        <v>0</v>
      </c>
      <c r="AA358" s="123">
        <f>SUMPRODUCT(($Z$3=المنصرف!$E$3:$E$717)*1,('بيان العهد والتسويات'!$C358=المنصرف!$C$3:$C$717)*1,المنصرف!$J$3:$J$717)</f>
        <v>0</v>
      </c>
      <c r="AB358" s="121">
        <f>SUMPRODUCT(($AB$3=المنصرف!$E$3:$E$717)*1,('بيان العهد والتسويات'!$C358=المنصرف!$C$3:$C$717)*1,المنصرف!$G$3:$G$717)</f>
        <v>0</v>
      </c>
      <c r="AC358" s="122">
        <f>SUMPRODUCT(($AB$3=المنصرف!$E$3:$E$717)*1,('بيان العهد والتسويات'!$C358=المنصرف!$C$3:$C$717)*1,المنصرف!$J$3:$J$717)</f>
        <v>0</v>
      </c>
      <c r="AD358" s="124">
        <f>SUMPRODUCT(($AD$3=المنصرف!$E$3:$E$717)*1,('بيان العهد والتسويات'!$C358=المنصرف!$C$3:$C$717)*1,المنصرف!$G$3:$G$717)</f>
        <v>0</v>
      </c>
      <c r="AE358" s="123">
        <f>SUMPRODUCT(($AD$3=المنصرف!$E$3:$E$717)*1,('بيان العهد والتسويات'!$C358=المنصرف!$C$3:$C$717)*1,المنصرف!$J$3:$J$717)</f>
        <v>0</v>
      </c>
      <c r="AF358" s="121">
        <f>SUMPRODUCT(($AF$3=المنصرف!$E$3:$E$717)*1,('بيان العهد والتسويات'!$C358=المنصرف!$C$3:$C$717)*1,المنصرف!$G$3:$G$717)</f>
        <v>0</v>
      </c>
      <c r="AG358" s="122">
        <f>SUMPRODUCT(($AF$3=المنصرف!$E$3:$E$717)*1,('بيان العهد والتسويات'!$C358=المنصرف!$C$3:$C$717)*1,المنصرف!$J$3:$J$717)</f>
        <v>0</v>
      </c>
      <c r="AH358" s="124">
        <f>SUMPRODUCT(($AH$3=المنصرف!$E$3:$E$717)*1,('بيان العهد والتسويات'!$C358=المنصرف!$C$3:$C$717)*1,المنصرف!$G$3:$G$717)</f>
        <v>0</v>
      </c>
      <c r="AI358" s="123">
        <f>SUMPRODUCT(($AH$3=المنصرف!$E$3:$E$717)*1,('بيان العهد والتسويات'!$C358=المنصرف!$C$3:$C$717)*1,المنصرف!$J$3:$J$717)</f>
        <v>0</v>
      </c>
      <c r="AJ358" s="145">
        <f>SUMPRODUCT((AJ$3=المنصرف!$E$3:$E$717)*1,('بيان العهد والتسويات'!$C358=المنصرف!$C$3:$C$717)*1,المنصرف!$G$3:$G$717)</f>
        <v>0</v>
      </c>
      <c r="AK358" s="145">
        <f>SUMPRODUCT((AJ$3=المنصرف!$E$3:$E$717)*1,('بيان العهد والتسويات'!$C358=المنصرف!$C$3:$C$717)*1,المنصرف!$J$3:$J$717)</f>
        <v>0</v>
      </c>
      <c r="AL358" s="161">
        <f>SUMPRODUCT((AL$3=المنصرف!$E$3:$E$717)*1,('بيان العهد والتسويات'!$C358=المنصرف!$C$3:$C$717)*1,المنصرف!$G$3:$G$717)</f>
        <v>0</v>
      </c>
      <c r="AM358" s="161">
        <f>SUMPRODUCT((AL$3=المنصرف!$E$3:$E$717)*1,('بيان العهد والتسويات'!$C358=المنصرف!$C$3:$C$717)*1,المنصرف!$J$3:$J$717)</f>
        <v>0</v>
      </c>
      <c r="AN358" s="160">
        <f>SUMPRODUCT((AN$3=المنصرف!$E$3:$E$717)*1,('بيان العهد والتسويات'!$C358=المنصرف!$C$3:$C$717)*1,المنصرف!$G$3:$G$717)</f>
        <v>0</v>
      </c>
      <c r="AO358" s="160">
        <f>SUMPRODUCT((AN$3=المنصرف!$E$3:$E$717)*1,('بيان العهد والتسويات'!$C358=المنصرف!$C$3:$C$717)*1,المنصرف!$J$3:$J$717)</f>
        <v>0</v>
      </c>
      <c r="AP358" s="160">
        <f>SUMPRODUCT((AP$3=المنصرف!$E$3:$E$717)*1,('بيان العهد والتسويات'!$C358=المنصرف!$C$3:$C$717)*1,المنصرف!$G$3:$G$717)</f>
        <v>0</v>
      </c>
      <c r="AQ358" s="160">
        <f>SUMPRODUCT((AP$3=المنصرف!$E$3:$E$717)*1,('بيان العهد والتسويات'!$C358=المنصرف!$C$3:$C$717)*1,المنصرف!$J$3:$J$717)</f>
        <v>0</v>
      </c>
      <c r="AR358" s="160">
        <f>SUMPRODUCT((AR$3=المنصرف!$E$3:$E$717)*1,('بيان العهد والتسويات'!$C358=المنصرف!$C$3:$C$717)*1,المنصرف!$G$3:$G$717)</f>
        <v>0</v>
      </c>
      <c r="AS358" s="160">
        <f>SUMPRODUCT((AR$3=المنصرف!$E$3:$E$717)*1,('بيان العهد والتسويات'!$C358=المنصرف!$C$3:$C$717)*1,المنصرف!$J$3:$J$717)</f>
        <v>0</v>
      </c>
      <c r="AT358" s="160">
        <f>SUMPRODUCT((AT$3=المنصرف!$E$3:$E$717)*1,('بيان العهد والتسويات'!$C358=المنصرف!$C$3:$C$717)*1,المنصرف!$G$3:$G$717)</f>
        <v>0</v>
      </c>
      <c r="AU358" s="160">
        <f>SUMPRODUCT((AT$3=المنصرف!$E$3:$E$717)*1,('بيان العهد والتسويات'!$C358=المنصرف!$C$3:$C$717)*1,المنصرف!$J$3:$J$717)</f>
        <v>0</v>
      </c>
      <c r="AV358" s="160">
        <f>SUMPRODUCT((AV$3=المنصرف!$E$3:$E$717)*1,('بيان العهد والتسويات'!$C358=المنصرف!$C$3:$C$717)*1,المنصرف!$G$3:$G$717)</f>
        <v>0</v>
      </c>
      <c r="AW358" s="160">
        <f>SUMPRODUCT((AV$3=المنصرف!$E$3:$E$717)*1,('بيان العهد والتسويات'!$C358=المنصرف!$C$3:$C$717)*1,المنصرف!$J$3:$J$717)</f>
        <v>0</v>
      </c>
      <c r="AX358" s="160">
        <f>SUMPRODUCT((AX$3=المنصرف!$E$3:$E$717)*1,('بيان العهد والتسويات'!$C358=المنصرف!$C$3:$C$717)*1,المنصرف!$G$3:$G$717)</f>
        <v>0</v>
      </c>
      <c r="AY358" s="160">
        <f>SUMPRODUCT((AX$3=المنصرف!$E$3:$E$717)*1,('بيان العهد والتسويات'!$C358=المنصرف!$C$3:$C$717)*1,المنصرف!$J$3:$J$717)</f>
        <v>0</v>
      </c>
      <c r="AZ358" s="160">
        <f>SUMPRODUCT((AZ$3=المنصرف!$E$3:$E$717)*1,('بيان العهد والتسويات'!$C358=المنصرف!$C$3:$C$717)*1,المنصرف!$G$3:$G$717)</f>
        <v>0</v>
      </c>
      <c r="BA358" s="160">
        <f>SUMPRODUCT((AZ$3=المنصرف!$E$3:$E$717)*1,('بيان العهد والتسويات'!$C358=المنصرف!$C$3:$C$717)*1,المنصرف!$J$3:$J$717)</f>
        <v>0</v>
      </c>
      <c r="BB358" s="160">
        <f>SUMPRODUCT((BB$3=المنصرف!$E$3:$E$717)*1,('بيان العهد والتسويات'!$C358=المنصرف!$C$3:$C$717)*1,المنصرف!$G$3:$G$717)</f>
        <v>0</v>
      </c>
      <c r="BC358" s="160">
        <f>SUMPRODUCT((BB$3=المنصرف!$E$3:$E$717)*1,('بيان العهد والتسويات'!$C358=المنصرف!$C$3:$C$717)*1,المنصرف!$J$3:$J$717)</f>
        <v>0</v>
      </c>
      <c r="BD358" s="160">
        <f>SUMPRODUCT((BD$3=المنصرف!$E$3:$E$717)*1,('بيان العهد والتسويات'!$C358=المنصرف!$C$3:$C$717)*1,المنصرف!$G$3:$G$717)</f>
        <v>0</v>
      </c>
      <c r="BE358" s="160">
        <f>SUMPRODUCT((BD$3=المنصرف!$E$3:$E$717)*1,('بيان العهد والتسويات'!$C358=المنصرف!$C$3:$C$717)*1,المنصرف!$J$3:$J$717)</f>
        <v>0</v>
      </c>
      <c r="BF358" s="160">
        <f>SUMPRODUCT((BF$3=المنصرف!$E$3:$E$717)*1,('بيان العهد والتسويات'!$C358=المنصرف!$C$3:$C$717)*1,المنصرف!$G$3:$G$717)</f>
        <v>0</v>
      </c>
      <c r="BG358" s="160">
        <f>SUMPRODUCT((BF$3=المنصرف!$E$3:$E$717)*1,('بيان العهد والتسويات'!$C358=المنصرف!$C$3:$C$717)*1,المنصرف!$J$3:$J$717)</f>
        <v>0</v>
      </c>
      <c r="BH358" s="160">
        <f>SUMPRODUCT((BH$3=المنصرف!$E$3:$E$717)*1,('بيان العهد والتسويات'!$C358=المنصرف!$C$3:$C$717)*1,المنصرف!$G$3:$G$717)</f>
        <v>0</v>
      </c>
      <c r="BI358" s="160">
        <f>SUMPRODUCT((BH$3=المنصرف!$E$3:$E$717)*1,('بيان العهد والتسويات'!$C358=المنصرف!$C$3:$C$717)*1,المنصرف!$J$3:$J$717)</f>
        <v>0</v>
      </c>
      <c r="BJ358" s="160">
        <f>SUMPRODUCT((BJ$3=المنصرف!$E$3:$E$717)*1,('بيان العهد والتسويات'!$C358=المنصرف!$C$3:$C$717)*1,المنصرف!$G$3:$G$717)</f>
        <v>0</v>
      </c>
      <c r="BK358" s="160">
        <f>SUMPRODUCT((BJ$3=المنصرف!$E$3:$E$717)*1,('بيان العهد والتسويات'!$C358=المنصرف!$C$3:$C$717)*1,المنصرف!$J$3:$J$717)</f>
        <v>0</v>
      </c>
      <c r="BL358" s="160">
        <f>SUMPRODUCT((BL$3=المنصرف!$E$3:$E$717)*1,('بيان العهد والتسويات'!$C358=المنصرف!$C$3:$C$717)*1,المنصرف!$G$3:$G$717)</f>
        <v>0</v>
      </c>
      <c r="BM358" s="160">
        <f>SUMPRODUCT((BL$3=المنصرف!$E$3:$E$717)*1,('بيان العهد والتسويات'!$C358=المنصرف!$C$3:$C$717)*1,المنصرف!$J$3:$J$717)</f>
        <v>0</v>
      </c>
      <c r="BN358" s="160">
        <f>SUMPRODUCT((BN$3=المنصرف!$E$3:$E$717)*1,('بيان العهد والتسويات'!$C358=المنصرف!$C$3:$C$717)*1,المنصرف!$G$3:$G$717)</f>
        <v>0</v>
      </c>
      <c r="BO358" s="160">
        <f>SUMPRODUCT((BN$3=المنصرف!$E$3:$E$717)*1,('بيان العهد والتسويات'!$C358=المنصرف!$C$3:$C$717)*1,المنصرف!$J$3:$J$717)</f>
        <v>0</v>
      </c>
      <c r="BP358" s="160">
        <f>SUMPRODUCT((BP$3=المنصرف!$E$3:$E$717)*1,('بيان العهد والتسويات'!$C358=المنصرف!$C$3:$C$717)*1,المنصرف!$G$3:$G$717)</f>
        <v>0</v>
      </c>
      <c r="BQ358" s="160">
        <f>SUMPRODUCT((BP$3=المنصرف!$E$3:$E$717)*1,('بيان العهد والتسويات'!$C358=المنصرف!$C$3:$C$717)*1,المنصرف!$J$3:$J$717)</f>
        <v>0</v>
      </c>
      <c r="BR358" s="160">
        <f>SUMPRODUCT((BR$3=المنصرف!$E$3:$E$717)*1,('بيان العهد والتسويات'!$C358=المنصرف!$C$3:$C$717)*1,المنصرف!$G$3:$G$717)</f>
        <v>0</v>
      </c>
      <c r="BS358" s="160">
        <f>SUMPRODUCT((BR$3=المنصرف!$E$3:$E$717)*1,('بيان العهد والتسويات'!$C358=المنصرف!$C$3:$C$717)*1,المنصرف!$J$3:$J$717)</f>
        <v>0</v>
      </c>
      <c r="BT358" s="160">
        <f>SUMPRODUCT((BT$3=المنصرف!$E$3:$E$717)*1,('بيان العهد والتسويات'!$C358=المنصرف!$C$3:$C$717)*1,المنصرف!$G$3:$G$717)</f>
        <v>0</v>
      </c>
      <c r="BU358" s="160">
        <f>SUMPRODUCT((BT$3=المنصرف!$E$3:$E$717)*1,('بيان العهد والتسويات'!$C358=المنصرف!$C$3:$C$717)*1,المنصرف!$J$3:$J$717)</f>
        <v>0</v>
      </c>
      <c r="BV358" s="160">
        <f>SUMPRODUCT((BV$3=المنصرف!$E$3:$E$717)*1,('بيان العهد والتسويات'!$C358=المنصرف!$C$3:$C$717)*1,المنصرف!$G$3:$G$717)</f>
        <v>0</v>
      </c>
      <c r="BW358" s="160">
        <f>SUMPRODUCT((BV$3=المنصرف!$E$3:$E$717)*1,('بيان العهد والتسويات'!$C358=المنصرف!$C$3:$C$717)*1,المنصرف!$J$3:$J$717)</f>
        <v>0</v>
      </c>
      <c r="BX358" s="160">
        <f>SUMPRODUCT((BX$3=المنصرف!$E$3:$E$717)*1,('بيان العهد والتسويات'!$C358=المنصرف!$C$3:$C$717)*1,المنصرف!$G$3:$G$717)</f>
        <v>0</v>
      </c>
      <c r="BY358" s="160">
        <f>SUMPRODUCT((BX$3=المنصرف!$E$3:$E$717)*1,('بيان العهد والتسويات'!$C358=المنصرف!$C$3:$C$717)*1,المنصرف!$J$3:$J$717)</f>
        <v>0</v>
      </c>
      <c r="BZ358" s="160">
        <f>SUMPRODUCT((BZ$3=المنصرف!$E$3:$E$717)*1,('بيان العهد والتسويات'!$C358=المنصرف!$C$3:$C$717)*1,المنصرف!$G$3:$G$717)</f>
        <v>0</v>
      </c>
      <c r="CA358" s="160">
        <f>SUMPRODUCT((BZ$3=المنصرف!$E$3:$E$717)*1,('بيان العهد والتسويات'!$C358=المنصرف!$C$3:$C$717)*1,المنصرف!$J$3:$J$717)</f>
        <v>0</v>
      </c>
      <c r="CB358" s="160">
        <f>SUMPRODUCT((CB$3=المنصرف!$E$3:$E$717)*1,('بيان العهد والتسويات'!$C358=المنصرف!$C$3:$C$717)*1,المنصرف!$G$3:$G$717)</f>
        <v>0</v>
      </c>
      <c r="CC358" s="160">
        <f>SUMPRODUCT((CB$3=المنصرف!$E$3:$E$717)*1,('بيان العهد والتسويات'!$C358=المنصرف!$C$3:$C$717)*1,المنصرف!$J$3:$J$717)</f>
        <v>0</v>
      </c>
      <c r="CD358" s="160">
        <f>SUMPRODUCT((CD$3=المنصرف!$E$3:$E$717)*1,('بيان العهد والتسويات'!$C358=المنصرف!$C$3:$C$717)*1,المنصرف!$G$3:$G$717)</f>
        <v>0</v>
      </c>
      <c r="CE358" s="160">
        <f>SUMPRODUCT((CD$3=المنصرف!$E$3:$E$717)*1,('بيان العهد والتسويات'!$C358=المنصرف!$C$3:$C$717)*1,المنصرف!$J$3:$J$717)</f>
        <v>0</v>
      </c>
      <c r="CF358" s="160">
        <f>SUMPRODUCT((CF$3=المنصرف!$E$3:$E$717)*1,('بيان العهد والتسويات'!$C358=المنصرف!$C$3:$C$717)*1,المنصرف!$G$3:$G$717)</f>
        <v>0</v>
      </c>
      <c r="CG358" s="160">
        <f>SUMPRODUCT((CF$3=المنصرف!$E$3:$E$717)*1,('بيان العهد والتسويات'!$C358=المنصرف!$C$3:$C$717)*1,المنصرف!$J$3:$J$717)</f>
        <v>0</v>
      </c>
      <c r="CH358" s="160">
        <f>SUMPRODUCT((CH$3=المنصرف!$E$3:$E$717)*1,('بيان العهد والتسويات'!$C358=المنصرف!$C$3:$C$717)*1,المنصرف!$G$3:$G$717)</f>
        <v>0</v>
      </c>
      <c r="CI358" s="160">
        <f>SUMPRODUCT((CH$3=المنصرف!$E$3:$E$717)*1,('بيان العهد والتسويات'!$C358=المنصرف!$C$3:$C$717)*1,المنصرف!$J$3:$J$717)</f>
        <v>0</v>
      </c>
      <c r="CJ358" s="160">
        <f>SUMPRODUCT((CJ$3=المنصرف!$E$3:$E$717)*1,('بيان العهد والتسويات'!$C358=المنصرف!$C$3:$C$717)*1,المنصرف!$G$3:$G$717)</f>
        <v>0</v>
      </c>
      <c r="CK358" s="160">
        <f>SUMPRODUCT((CJ$3=المنصرف!$E$3:$E$717)*1,('بيان العهد والتسويات'!$C358=المنصرف!$C$3:$C$717)*1,المنصرف!$J$3:$J$717)</f>
        <v>0</v>
      </c>
      <c r="CL358" s="160">
        <f>SUMPRODUCT((CL$3=المنصرف!$E$3:$E$717)*1,('بيان العهد والتسويات'!$C358=المنصرف!$C$3:$C$717)*1,المنصرف!$G$3:$G$717)</f>
        <v>0</v>
      </c>
      <c r="CM358" s="160">
        <f>SUMPRODUCT((CL$3=المنصرف!$E$3:$E$717)*1,('بيان العهد والتسويات'!$C358=المنصرف!$C$3:$C$717)*1,المنصرف!$J$3:$J$717)</f>
        <v>0</v>
      </c>
      <c r="CN358" s="160">
        <f>SUMPRODUCT((CN$3=المنصرف!$E$3:$E$717)*1,('بيان العهد والتسويات'!$C358=المنصرف!$C$3:$C$717)*1,المنصرف!$G$3:$G$717)</f>
        <v>0</v>
      </c>
      <c r="CO358" s="160">
        <f>SUMPRODUCT((CN$3=المنصرف!$E$3:$E$717)*1,('بيان العهد والتسويات'!$C358=المنصرف!$C$3:$C$717)*1,المنصرف!$J$3:$J$717)</f>
        <v>0</v>
      </c>
      <c r="CP358" s="160">
        <f>SUMPRODUCT((CP$3=المنصرف!$E$3:$E$717)*1,('بيان العهد والتسويات'!$C358=المنصرف!$C$3:$C$717)*1,المنصرف!$G$3:$G$717)</f>
        <v>0</v>
      </c>
      <c r="CQ358" s="160">
        <f>SUMPRODUCT((CP$3=المنصرف!$E$3:$E$717)*1,('بيان العهد والتسويات'!$C358=المنصرف!$C$3:$C$717)*1,المنصرف!$J$3:$J$717)</f>
        <v>0</v>
      </c>
      <c r="CR358" s="160">
        <f>SUMPRODUCT((CR$3=المنصرف!$E$3:$E$717)*1,('بيان العهد والتسويات'!$C358=المنصرف!$C$3:$C$717)*1,المنصرف!$G$3:$G$717)</f>
        <v>0</v>
      </c>
      <c r="CS358" s="160">
        <f>SUMPRODUCT((CR$3=المنصرف!$E$3:$E$717)*1,('بيان العهد والتسويات'!$C358=المنصرف!$C$3:$C$717)*1,المنصرف!$J$3:$J$717)</f>
        <v>0</v>
      </c>
      <c r="CT358" s="160">
        <f>SUMPRODUCT((CT$3=المنصرف!$E$3:$E$717)*1,('بيان العهد والتسويات'!$C358=المنصرف!$C$3:$C$717)*1,المنصرف!$G$3:$G$717)</f>
        <v>0</v>
      </c>
      <c r="CU358" s="160">
        <f>SUMPRODUCT((CT$3=المنصرف!$E$3:$E$717)*1,('بيان العهد والتسويات'!$C358=المنصرف!$C$3:$C$717)*1,المنصرف!$J$3:$J$717)</f>
        <v>0</v>
      </c>
      <c r="CV358" s="160">
        <f>SUMPRODUCT((CV$3=المنصرف!$E$3:$E$717)*1,('بيان العهد والتسويات'!$C358=المنصرف!$C$3:$C$717)*1,المنصرف!$G$3:$G$717)</f>
        <v>0</v>
      </c>
      <c r="CW358" s="160">
        <f>SUMPRODUCT((CV$3=المنصرف!$E$3:$E$717)*1,('بيان العهد والتسويات'!$C358=المنصرف!$C$3:$C$717)*1,المنصرف!$J$3:$J$717)</f>
        <v>0</v>
      </c>
      <c r="CX358" s="160">
        <f>SUMPRODUCT((CX$3=المنصرف!$E$3:$E$717)*1,('بيان العهد والتسويات'!$C358=المنصرف!$C$3:$C$717)*1,المنصرف!$G$3:$G$717)</f>
        <v>0</v>
      </c>
      <c r="CY358" s="160">
        <f>SUMPRODUCT((CX$3=المنصرف!$E$3:$E$717)*1,('بيان العهد والتسويات'!$C358=المنصرف!$C$3:$C$717)*1,المنصرف!$J$3:$J$717)</f>
        <v>0</v>
      </c>
      <c r="CZ358" s="160">
        <f>SUMPRODUCT((CZ$3=المنصرف!$E$3:$E$717)*1,('بيان العهد والتسويات'!$C358=المنصرف!$C$3:$C$717)*1,المنصرف!$G$3:$G$717)</f>
        <v>0</v>
      </c>
      <c r="DA358" s="160">
        <f>SUMPRODUCT((CZ$3=المنصرف!$E$3:$E$717)*1,('بيان العهد والتسويات'!$C358=المنصرف!$C$3:$C$717)*1,المنصرف!$J$3:$J$717)</f>
        <v>0</v>
      </c>
    </row>
    <row r="359" spans="3:105" ht="20.25" x14ac:dyDescent="0.15">
      <c r="C359" s="134">
        <v>46191</v>
      </c>
      <c r="D359" s="121">
        <f>SUMPRODUCT(($D$3=المنصرف!$E$3:$E$717)*1,('بيان العهد والتسويات'!$C359=المنصرف!$C$3:$C$717)*1,المنصرف!$G$3:$G$717)</f>
        <v>0</v>
      </c>
      <c r="E359" s="122">
        <f>SUMPRODUCT(($D$3=المنصرف!$E$3:$E$717)*1,('بيان العهد والتسويات'!$C359=المنصرف!$C$3:$C$717)*1,المنصرف!$J$3:$J$717)</f>
        <v>0</v>
      </c>
      <c r="F359" s="124">
        <f>SUMPRODUCT(($F$3=المنصرف!$E$3:$E$717)*1,('بيان العهد والتسويات'!$C359=المنصرف!$C$3:$C$717)*1,المنصرف!$G$3:$G$717)</f>
        <v>0</v>
      </c>
      <c r="G359" s="123">
        <f>SUMPRODUCT(($F$3=المنصرف!$E$3:$E$717)*1,('بيان العهد والتسويات'!$C359=المنصرف!$C$3:$C$717)*1,المنصرف!$J$3:$J$717)</f>
        <v>0</v>
      </c>
      <c r="H359" s="121">
        <f>SUMPRODUCT(($H$3=المنصرف!$E$3:$E$717)*1,('بيان العهد والتسويات'!$C359=المنصرف!$C$3:$C$717)*1,المنصرف!$G$3:$G$717)</f>
        <v>0</v>
      </c>
      <c r="I359" s="122">
        <f>SUMPRODUCT(($H$3=المنصرف!$E$3:$E$717)*1,('بيان العهد والتسويات'!$C359=المنصرف!$C$3:$C$717)*1,المنصرف!$J$3:$J$717)</f>
        <v>0</v>
      </c>
      <c r="J359" s="124">
        <f>SUMPRODUCT(($J$3=المنصرف!$E$3:$E$717)*1,('بيان العهد والتسويات'!$C359=المنصرف!$C$3:$C$717)*1,المنصرف!$G$3:$G$717)</f>
        <v>0</v>
      </c>
      <c r="K359" s="123">
        <f>SUMPRODUCT(($J$3=المنصرف!$E$3:$E$717)*1,('بيان العهد والتسويات'!$C359=المنصرف!$C$3:$C$717)*1,المنصرف!$J$3:$J$717)</f>
        <v>0</v>
      </c>
      <c r="L359" s="121">
        <f>SUMPRODUCT(($L$3=المنصرف!$E$3:$E$717)*1,('بيان العهد والتسويات'!$C359=المنصرف!$C$3:$C$717)*1,المنصرف!$G$3:$G$717)</f>
        <v>0</v>
      </c>
      <c r="M359" s="122">
        <f>SUMPRODUCT(($L$3=المنصرف!$E$3:$E$717)*1,('بيان العهد والتسويات'!$C359=المنصرف!$C$3:$C$717)*1,المنصرف!$J$3:$J$717)</f>
        <v>0</v>
      </c>
      <c r="N359" s="124">
        <f>SUMPRODUCT(($N$3=المنصرف!$E$3:$E$717)*1,('بيان العهد والتسويات'!$C359=المنصرف!$C$3:$C$717)*1,المنصرف!$G$3:$G$717)</f>
        <v>0</v>
      </c>
      <c r="O359" s="123">
        <f>SUMPRODUCT(($N$3=المنصرف!$E$3:$E$717)*1,('بيان العهد والتسويات'!$C359=المنصرف!$C$3:$C$717)*1,المنصرف!$J$3:$J$717)</f>
        <v>0</v>
      </c>
      <c r="P359" s="121">
        <f>SUMPRODUCT(($P$3=المنصرف!$E$3:$E$717)*1,('بيان العهد والتسويات'!$C359=المنصرف!$C$3:$C$717)*1,المنصرف!$G$3:$G$717)</f>
        <v>0</v>
      </c>
      <c r="Q359" s="122">
        <f>SUMPRODUCT(($P$3=المنصرف!$E$3:$E$717)*1,('بيان العهد والتسويات'!$C359=المنصرف!$C$3:$C$717)*1,المنصرف!$J$3:$J$717)</f>
        <v>0</v>
      </c>
      <c r="R359" s="124">
        <f>SUMPRODUCT(($R$3=المنصرف!$E$3:$E$717)*1,('بيان العهد والتسويات'!$C359=المنصرف!$C$3:$C$717)*1,المنصرف!$G$3:$G$717)</f>
        <v>0</v>
      </c>
      <c r="S359" s="123">
        <f>SUMPRODUCT(($R$3=المنصرف!$E$3:$E$717)*1,('بيان العهد والتسويات'!$C359=المنصرف!$C$3:$C$717)*1,المنصرف!$J$3:$J$717)</f>
        <v>0</v>
      </c>
      <c r="T359" s="121">
        <f>SUMPRODUCT(($T$3=المنصرف!$E$3:$E$717)*1,('بيان العهد والتسويات'!$C359=المنصرف!$C$3:$C$717)*1,المنصرف!$G$3:$G$717)</f>
        <v>0</v>
      </c>
      <c r="U359" s="122">
        <f>SUMPRODUCT(($T$3=المنصرف!$E$3:$E$717)*1,('بيان العهد والتسويات'!$C359=المنصرف!$C$3:$C$717)*1,المنصرف!$J$3:$J$717)</f>
        <v>0</v>
      </c>
      <c r="V359" s="124">
        <f>SUMPRODUCT(($V$3=المنصرف!$E$3:$E$717)*1,('بيان العهد والتسويات'!$C359=المنصرف!$C$3:$C$717)*1,المنصرف!$G$3:$G$717)</f>
        <v>0</v>
      </c>
      <c r="W359" s="123">
        <f>SUMPRODUCT(($V$3=المنصرف!$E$3:$E$717)*1,('بيان العهد والتسويات'!$C359=المنصرف!$C$3:$C$717)*1,المنصرف!$J$3:$J$717)</f>
        <v>0</v>
      </c>
      <c r="X359" s="121">
        <f>SUMPRODUCT(($X$3=المنصرف!$E$3:$E$717)*1,('بيان العهد والتسويات'!$C359=المنصرف!$C$3:$C$717)*1,المنصرف!$G$3:$G$717)</f>
        <v>0</v>
      </c>
      <c r="Y359" s="122">
        <f>SUMPRODUCT(($X$3=المنصرف!$E$3:$E$717)*1,('بيان العهد والتسويات'!$C359=المنصرف!$C$3:$C$717)*1,المنصرف!$J$3:$J$717)</f>
        <v>0</v>
      </c>
      <c r="Z359" s="124">
        <f>SUMPRODUCT(($Z$3=المنصرف!$E$3:$E$717)*1,('بيان العهد والتسويات'!$C359=المنصرف!$C$3:$C$717)*1,المنصرف!$G$3:$G$717)</f>
        <v>0</v>
      </c>
      <c r="AA359" s="123">
        <f>SUMPRODUCT(($Z$3=المنصرف!$E$3:$E$717)*1,('بيان العهد والتسويات'!$C359=المنصرف!$C$3:$C$717)*1,المنصرف!$J$3:$J$717)</f>
        <v>0</v>
      </c>
      <c r="AB359" s="121">
        <f>SUMPRODUCT(($AB$3=المنصرف!$E$3:$E$717)*1,('بيان العهد والتسويات'!$C359=المنصرف!$C$3:$C$717)*1,المنصرف!$G$3:$G$717)</f>
        <v>0</v>
      </c>
      <c r="AC359" s="122">
        <f>SUMPRODUCT(($AB$3=المنصرف!$E$3:$E$717)*1,('بيان العهد والتسويات'!$C359=المنصرف!$C$3:$C$717)*1,المنصرف!$J$3:$J$717)</f>
        <v>0</v>
      </c>
      <c r="AD359" s="124">
        <f>SUMPRODUCT(($AD$3=المنصرف!$E$3:$E$717)*1,('بيان العهد والتسويات'!$C359=المنصرف!$C$3:$C$717)*1,المنصرف!$G$3:$G$717)</f>
        <v>0</v>
      </c>
      <c r="AE359" s="123">
        <f>SUMPRODUCT(($AD$3=المنصرف!$E$3:$E$717)*1,('بيان العهد والتسويات'!$C359=المنصرف!$C$3:$C$717)*1,المنصرف!$J$3:$J$717)</f>
        <v>0</v>
      </c>
      <c r="AF359" s="121">
        <f>SUMPRODUCT(($AF$3=المنصرف!$E$3:$E$717)*1,('بيان العهد والتسويات'!$C359=المنصرف!$C$3:$C$717)*1,المنصرف!$G$3:$G$717)</f>
        <v>0</v>
      </c>
      <c r="AG359" s="122">
        <f>SUMPRODUCT(($AF$3=المنصرف!$E$3:$E$717)*1,('بيان العهد والتسويات'!$C359=المنصرف!$C$3:$C$717)*1,المنصرف!$J$3:$J$717)</f>
        <v>0</v>
      </c>
      <c r="AH359" s="124">
        <f>SUMPRODUCT(($AH$3=المنصرف!$E$3:$E$717)*1,('بيان العهد والتسويات'!$C359=المنصرف!$C$3:$C$717)*1,المنصرف!$G$3:$G$717)</f>
        <v>0</v>
      </c>
      <c r="AI359" s="123">
        <f>SUMPRODUCT(($AH$3=المنصرف!$E$3:$E$717)*1,('بيان العهد والتسويات'!$C359=المنصرف!$C$3:$C$717)*1,المنصرف!$J$3:$J$717)</f>
        <v>0</v>
      </c>
      <c r="AJ359" s="145">
        <f>SUMPRODUCT((AJ$3=المنصرف!$E$3:$E$717)*1,('بيان العهد والتسويات'!$C359=المنصرف!$C$3:$C$717)*1,المنصرف!$G$3:$G$717)</f>
        <v>0</v>
      </c>
      <c r="AK359" s="145">
        <f>SUMPRODUCT((AJ$3=المنصرف!$E$3:$E$717)*1,('بيان العهد والتسويات'!$C359=المنصرف!$C$3:$C$717)*1,المنصرف!$J$3:$J$717)</f>
        <v>0</v>
      </c>
      <c r="AL359" s="161">
        <f>SUMPRODUCT((AL$3=المنصرف!$E$3:$E$717)*1,('بيان العهد والتسويات'!$C359=المنصرف!$C$3:$C$717)*1,المنصرف!$G$3:$G$717)</f>
        <v>0</v>
      </c>
      <c r="AM359" s="161">
        <f>SUMPRODUCT((AL$3=المنصرف!$E$3:$E$717)*1,('بيان العهد والتسويات'!$C359=المنصرف!$C$3:$C$717)*1,المنصرف!$J$3:$J$717)</f>
        <v>0</v>
      </c>
      <c r="AN359" s="160">
        <f>SUMPRODUCT((AN$3=المنصرف!$E$3:$E$717)*1,('بيان العهد والتسويات'!$C359=المنصرف!$C$3:$C$717)*1,المنصرف!$G$3:$G$717)</f>
        <v>0</v>
      </c>
      <c r="AO359" s="160">
        <f>SUMPRODUCT((AN$3=المنصرف!$E$3:$E$717)*1,('بيان العهد والتسويات'!$C359=المنصرف!$C$3:$C$717)*1,المنصرف!$J$3:$J$717)</f>
        <v>0</v>
      </c>
      <c r="AP359" s="160">
        <f>SUMPRODUCT((AP$3=المنصرف!$E$3:$E$717)*1,('بيان العهد والتسويات'!$C359=المنصرف!$C$3:$C$717)*1,المنصرف!$G$3:$G$717)</f>
        <v>0</v>
      </c>
      <c r="AQ359" s="160">
        <f>SUMPRODUCT((AP$3=المنصرف!$E$3:$E$717)*1,('بيان العهد والتسويات'!$C359=المنصرف!$C$3:$C$717)*1,المنصرف!$J$3:$J$717)</f>
        <v>0</v>
      </c>
      <c r="AR359" s="160">
        <f>SUMPRODUCT((AR$3=المنصرف!$E$3:$E$717)*1,('بيان العهد والتسويات'!$C359=المنصرف!$C$3:$C$717)*1,المنصرف!$G$3:$G$717)</f>
        <v>0</v>
      </c>
      <c r="AS359" s="160">
        <f>SUMPRODUCT((AR$3=المنصرف!$E$3:$E$717)*1,('بيان العهد والتسويات'!$C359=المنصرف!$C$3:$C$717)*1,المنصرف!$J$3:$J$717)</f>
        <v>0</v>
      </c>
      <c r="AT359" s="160">
        <f>SUMPRODUCT((AT$3=المنصرف!$E$3:$E$717)*1,('بيان العهد والتسويات'!$C359=المنصرف!$C$3:$C$717)*1,المنصرف!$G$3:$G$717)</f>
        <v>0</v>
      </c>
      <c r="AU359" s="160">
        <f>SUMPRODUCT((AT$3=المنصرف!$E$3:$E$717)*1,('بيان العهد والتسويات'!$C359=المنصرف!$C$3:$C$717)*1,المنصرف!$J$3:$J$717)</f>
        <v>0</v>
      </c>
      <c r="AV359" s="160">
        <f>SUMPRODUCT((AV$3=المنصرف!$E$3:$E$717)*1,('بيان العهد والتسويات'!$C359=المنصرف!$C$3:$C$717)*1,المنصرف!$G$3:$G$717)</f>
        <v>0</v>
      </c>
      <c r="AW359" s="160">
        <f>SUMPRODUCT((AV$3=المنصرف!$E$3:$E$717)*1,('بيان العهد والتسويات'!$C359=المنصرف!$C$3:$C$717)*1,المنصرف!$J$3:$J$717)</f>
        <v>0</v>
      </c>
      <c r="AX359" s="160">
        <f>SUMPRODUCT((AX$3=المنصرف!$E$3:$E$717)*1,('بيان العهد والتسويات'!$C359=المنصرف!$C$3:$C$717)*1,المنصرف!$G$3:$G$717)</f>
        <v>0</v>
      </c>
      <c r="AY359" s="160">
        <f>SUMPRODUCT((AX$3=المنصرف!$E$3:$E$717)*1,('بيان العهد والتسويات'!$C359=المنصرف!$C$3:$C$717)*1,المنصرف!$J$3:$J$717)</f>
        <v>0</v>
      </c>
      <c r="AZ359" s="160">
        <f>SUMPRODUCT((AZ$3=المنصرف!$E$3:$E$717)*1,('بيان العهد والتسويات'!$C359=المنصرف!$C$3:$C$717)*1,المنصرف!$G$3:$G$717)</f>
        <v>0</v>
      </c>
      <c r="BA359" s="160">
        <f>SUMPRODUCT((AZ$3=المنصرف!$E$3:$E$717)*1,('بيان العهد والتسويات'!$C359=المنصرف!$C$3:$C$717)*1,المنصرف!$J$3:$J$717)</f>
        <v>0</v>
      </c>
      <c r="BB359" s="160">
        <f>SUMPRODUCT((BB$3=المنصرف!$E$3:$E$717)*1,('بيان العهد والتسويات'!$C359=المنصرف!$C$3:$C$717)*1,المنصرف!$G$3:$G$717)</f>
        <v>0</v>
      </c>
      <c r="BC359" s="160">
        <f>SUMPRODUCT((BB$3=المنصرف!$E$3:$E$717)*1,('بيان العهد والتسويات'!$C359=المنصرف!$C$3:$C$717)*1,المنصرف!$J$3:$J$717)</f>
        <v>0</v>
      </c>
      <c r="BD359" s="160">
        <f>SUMPRODUCT((BD$3=المنصرف!$E$3:$E$717)*1,('بيان العهد والتسويات'!$C359=المنصرف!$C$3:$C$717)*1,المنصرف!$G$3:$G$717)</f>
        <v>0</v>
      </c>
      <c r="BE359" s="160">
        <f>SUMPRODUCT((BD$3=المنصرف!$E$3:$E$717)*1,('بيان العهد والتسويات'!$C359=المنصرف!$C$3:$C$717)*1,المنصرف!$J$3:$J$717)</f>
        <v>0</v>
      </c>
      <c r="BF359" s="160">
        <f>SUMPRODUCT((BF$3=المنصرف!$E$3:$E$717)*1,('بيان العهد والتسويات'!$C359=المنصرف!$C$3:$C$717)*1,المنصرف!$G$3:$G$717)</f>
        <v>0</v>
      </c>
      <c r="BG359" s="160">
        <f>SUMPRODUCT((BF$3=المنصرف!$E$3:$E$717)*1,('بيان العهد والتسويات'!$C359=المنصرف!$C$3:$C$717)*1,المنصرف!$J$3:$J$717)</f>
        <v>0</v>
      </c>
      <c r="BH359" s="160">
        <f>SUMPRODUCT((BH$3=المنصرف!$E$3:$E$717)*1,('بيان العهد والتسويات'!$C359=المنصرف!$C$3:$C$717)*1,المنصرف!$G$3:$G$717)</f>
        <v>0</v>
      </c>
      <c r="BI359" s="160">
        <f>SUMPRODUCT((BH$3=المنصرف!$E$3:$E$717)*1,('بيان العهد والتسويات'!$C359=المنصرف!$C$3:$C$717)*1,المنصرف!$J$3:$J$717)</f>
        <v>0</v>
      </c>
      <c r="BJ359" s="160">
        <f>SUMPRODUCT((BJ$3=المنصرف!$E$3:$E$717)*1,('بيان العهد والتسويات'!$C359=المنصرف!$C$3:$C$717)*1,المنصرف!$G$3:$G$717)</f>
        <v>0</v>
      </c>
      <c r="BK359" s="160">
        <f>SUMPRODUCT((BJ$3=المنصرف!$E$3:$E$717)*1,('بيان العهد والتسويات'!$C359=المنصرف!$C$3:$C$717)*1,المنصرف!$J$3:$J$717)</f>
        <v>0</v>
      </c>
      <c r="BL359" s="160">
        <f>SUMPRODUCT((BL$3=المنصرف!$E$3:$E$717)*1,('بيان العهد والتسويات'!$C359=المنصرف!$C$3:$C$717)*1,المنصرف!$G$3:$G$717)</f>
        <v>0</v>
      </c>
      <c r="BM359" s="160">
        <f>SUMPRODUCT((BL$3=المنصرف!$E$3:$E$717)*1,('بيان العهد والتسويات'!$C359=المنصرف!$C$3:$C$717)*1,المنصرف!$J$3:$J$717)</f>
        <v>0</v>
      </c>
      <c r="BN359" s="160">
        <f>SUMPRODUCT((BN$3=المنصرف!$E$3:$E$717)*1,('بيان العهد والتسويات'!$C359=المنصرف!$C$3:$C$717)*1,المنصرف!$G$3:$G$717)</f>
        <v>0</v>
      </c>
      <c r="BO359" s="160">
        <f>SUMPRODUCT((BN$3=المنصرف!$E$3:$E$717)*1,('بيان العهد والتسويات'!$C359=المنصرف!$C$3:$C$717)*1,المنصرف!$J$3:$J$717)</f>
        <v>0</v>
      </c>
      <c r="BP359" s="160">
        <f>SUMPRODUCT((BP$3=المنصرف!$E$3:$E$717)*1,('بيان العهد والتسويات'!$C359=المنصرف!$C$3:$C$717)*1,المنصرف!$G$3:$G$717)</f>
        <v>0</v>
      </c>
      <c r="BQ359" s="160">
        <f>SUMPRODUCT((BP$3=المنصرف!$E$3:$E$717)*1,('بيان العهد والتسويات'!$C359=المنصرف!$C$3:$C$717)*1,المنصرف!$J$3:$J$717)</f>
        <v>0</v>
      </c>
      <c r="BR359" s="160">
        <f>SUMPRODUCT((BR$3=المنصرف!$E$3:$E$717)*1,('بيان العهد والتسويات'!$C359=المنصرف!$C$3:$C$717)*1,المنصرف!$G$3:$G$717)</f>
        <v>0</v>
      </c>
      <c r="BS359" s="160">
        <f>SUMPRODUCT((BR$3=المنصرف!$E$3:$E$717)*1,('بيان العهد والتسويات'!$C359=المنصرف!$C$3:$C$717)*1,المنصرف!$J$3:$J$717)</f>
        <v>0</v>
      </c>
      <c r="BT359" s="160">
        <f>SUMPRODUCT((BT$3=المنصرف!$E$3:$E$717)*1,('بيان العهد والتسويات'!$C359=المنصرف!$C$3:$C$717)*1,المنصرف!$G$3:$G$717)</f>
        <v>0</v>
      </c>
      <c r="BU359" s="160">
        <f>SUMPRODUCT((BT$3=المنصرف!$E$3:$E$717)*1,('بيان العهد والتسويات'!$C359=المنصرف!$C$3:$C$717)*1,المنصرف!$J$3:$J$717)</f>
        <v>0</v>
      </c>
      <c r="BV359" s="160">
        <f>SUMPRODUCT((BV$3=المنصرف!$E$3:$E$717)*1,('بيان العهد والتسويات'!$C359=المنصرف!$C$3:$C$717)*1,المنصرف!$G$3:$G$717)</f>
        <v>0</v>
      </c>
      <c r="BW359" s="160">
        <f>SUMPRODUCT((BV$3=المنصرف!$E$3:$E$717)*1,('بيان العهد والتسويات'!$C359=المنصرف!$C$3:$C$717)*1,المنصرف!$J$3:$J$717)</f>
        <v>0</v>
      </c>
      <c r="BX359" s="160">
        <f>SUMPRODUCT((BX$3=المنصرف!$E$3:$E$717)*1,('بيان العهد والتسويات'!$C359=المنصرف!$C$3:$C$717)*1,المنصرف!$G$3:$G$717)</f>
        <v>0</v>
      </c>
      <c r="BY359" s="160">
        <f>SUMPRODUCT((BX$3=المنصرف!$E$3:$E$717)*1,('بيان العهد والتسويات'!$C359=المنصرف!$C$3:$C$717)*1,المنصرف!$J$3:$J$717)</f>
        <v>0</v>
      </c>
      <c r="BZ359" s="160">
        <f>SUMPRODUCT((BZ$3=المنصرف!$E$3:$E$717)*1,('بيان العهد والتسويات'!$C359=المنصرف!$C$3:$C$717)*1,المنصرف!$G$3:$G$717)</f>
        <v>0</v>
      </c>
      <c r="CA359" s="160">
        <f>SUMPRODUCT((BZ$3=المنصرف!$E$3:$E$717)*1,('بيان العهد والتسويات'!$C359=المنصرف!$C$3:$C$717)*1,المنصرف!$J$3:$J$717)</f>
        <v>0</v>
      </c>
      <c r="CB359" s="160">
        <f>SUMPRODUCT((CB$3=المنصرف!$E$3:$E$717)*1,('بيان العهد والتسويات'!$C359=المنصرف!$C$3:$C$717)*1,المنصرف!$G$3:$G$717)</f>
        <v>0</v>
      </c>
      <c r="CC359" s="160">
        <f>SUMPRODUCT((CB$3=المنصرف!$E$3:$E$717)*1,('بيان العهد والتسويات'!$C359=المنصرف!$C$3:$C$717)*1,المنصرف!$J$3:$J$717)</f>
        <v>0</v>
      </c>
      <c r="CD359" s="160">
        <f>SUMPRODUCT((CD$3=المنصرف!$E$3:$E$717)*1,('بيان العهد والتسويات'!$C359=المنصرف!$C$3:$C$717)*1,المنصرف!$G$3:$G$717)</f>
        <v>0</v>
      </c>
      <c r="CE359" s="160">
        <f>SUMPRODUCT((CD$3=المنصرف!$E$3:$E$717)*1,('بيان العهد والتسويات'!$C359=المنصرف!$C$3:$C$717)*1,المنصرف!$J$3:$J$717)</f>
        <v>0</v>
      </c>
      <c r="CF359" s="160">
        <f>SUMPRODUCT((CF$3=المنصرف!$E$3:$E$717)*1,('بيان العهد والتسويات'!$C359=المنصرف!$C$3:$C$717)*1,المنصرف!$G$3:$G$717)</f>
        <v>0</v>
      </c>
      <c r="CG359" s="160">
        <f>SUMPRODUCT((CF$3=المنصرف!$E$3:$E$717)*1,('بيان العهد والتسويات'!$C359=المنصرف!$C$3:$C$717)*1,المنصرف!$J$3:$J$717)</f>
        <v>0</v>
      </c>
      <c r="CH359" s="160">
        <f>SUMPRODUCT((CH$3=المنصرف!$E$3:$E$717)*1,('بيان العهد والتسويات'!$C359=المنصرف!$C$3:$C$717)*1,المنصرف!$G$3:$G$717)</f>
        <v>0</v>
      </c>
      <c r="CI359" s="160">
        <f>SUMPRODUCT((CH$3=المنصرف!$E$3:$E$717)*1,('بيان العهد والتسويات'!$C359=المنصرف!$C$3:$C$717)*1,المنصرف!$J$3:$J$717)</f>
        <v>0</v>
      </c>
      <c r="CJ359" s="160">
        <f>SUMPRODUCT((CJ$3=المنصرف!$E$3:$E$717)*1,('بيان العهد والتسويات'!$C359=المنصرف!$C$3:$C$717)*1,المنصرف!$G$3:$G$717)</f>
        <v>0</v>
      </c>
      <c r="CK359" s="160">
        <f>SUMPRODUCT((CJ$3=المنصرف!$E$3:$E$717)*1,('بيان العهد والتسويات'!$C359=المنصرف!$C$3:$C$717)*1,المنصرف!$J$3:$J$717)</f>
        <v>0</v>
      </c>
      <c r="CL359" s="160">
        <f>SUMPRODUCT((CL$3=المنصرف!$E$3:$E$717)*1,('بيان العهد والتسويات'!$C359=المنصرف!$C$3:$C$717)*1,المنصرف!$G$3:$G$717)</f>
        <v>0</v>
      </c>
      <c r="CM359" s="160">
        <f>SUMPRODUCT((CL$3=المنصرف!$E$3:$E$717)*1,('بيان العهد والتسويات'!$C359=المنصرف!$C$3:$C$717)*1,المنصرف!$J$3:$J$717)</f>
        <v>0</v>
      </c>
      <c r="CN359" s="160">
        <f>SUMPRODUCT((CN$3=المنصرف!$E$3:$E$717)*1,('بيان العهد والتسويات'!$C359=المنصرف!$C$3:$C$717)*1,المنصرف!$G$3:$G$717)</f>
        <v>0</v>
      </c>
      <c r="CO359" s="160">
        <f>SUMPRODUCT((CN$3=المنصرف!$E$3:$E$717)*1,('بيان العهد والتسويات'!$C359=المنصرف!$C$3:$C$717)*1,المنصرف!$J$3:$J$717)</f>
        <v>0</v>
      </c>
      <c r="CP359" s="160">
        <f>SUMPRODUCT((CP$3=المنصرف!$E$3:$E$717)*1,('بيان العهد والتسويات'!$C359=المنصرف!$C$3:$C$717)*1,المنصرف!$G$3:$G$717)</f>
        <v>0</v>
      </c>
      <c r="CQ359" s="160">
        <f>SUMPRODUCT((CP$3=المنصرف!$E$3:$E$717)*1,('بيان العهد والتسويات'!$C359=المنصرف!$C$3:$C$717)*1,المنصرف!$J$3:$J$717)</f>
        <v>0</v>
      </c>
      <c r="CR359" s="160">
        <f>SUMPRODUCT((CR$3=المنصرف!$E$3:$E$717)*1,('بيان العهد والتسويات'!$C359=المنصرف!$C$3:$C$717)*1,المنصرف!$G$3:$G$717)</f>
        <v>0</v>
      </c>
      <c r="CS359" s="160">
        <f>SUMPRODUCT((CR$3=المنصرف!$E$3:$E$717)*1,('بيان العهد والتسويات'!$C359=المنصرف!$C$3:$C$717)*1,المنصرف!$J$3:$J$717)</f>
        <v>0</v>
      </c>
      <c r="CT359" s="160">
        <f>SUMPRODUCT((CT$3=المنصرف!$E$3:$E$717)*1,('بيان العهد والتسويات'!$C359=المنصرف!$C$3:$C$717)*1,المنصرف!$G$3:$G$717)</f>
        <v>0</v>
      </c>
      <c r="CU359" s="160">
        <f>SUMPRODUCT((CT$3=المنصرف!$E$3:$E$717)*1,('بيان العهد والتسويات'!$C359=المنصرف!$C$3:$C$717)*1,المنصرف!$J$3:$J$717)</f>
        <v>0</v>
      </c>
      <c r="CV359" s="160">
        <f>SUMPRODUCT((CV$3=المنصرف!$E$3:$E$717)*1,('بيان العهد والتسويات'!$C359=المنصرف!$C$3:$C$717)*1,المنصرف!$G$3:$G$717)</f>
        <v>0</v>
      </c>
      <c r="CW359" s="160">
        <f>SUMPRODUCT((CV$3=المنصرف!$E$3:$E$717)*1,('بيان العهد والتسويات'!$C359=المنصرف!$C$3:$C$717)*1,المنصرف!$J$3:$J$717)</f>
        <v>0</v>
      </c>
      <c r="CX359" s="160">
        <f>SUMPRODUCT((CX$3=المنصرف!$E$3:$E$717)*1,('بيان العهد والتسويات'!$C359=المنصرف!$C$3:$C$717)*1,المنصرف!$G$3:$G$717)</f>
        <v>0</v>
      </c>
      <c r="CY359" s="160">
        <f>SUMPRODUCT((CX$3=المنصرف!$E$3:$E$717)*1,('بيان العهد والتسويات'!$C359=المنصرف!$C$3:$C$717)*1,المنصرف!$J$3:$J$717)</f>
        <v>0</v>
      </c>
      <c r="CZ359" s="160">
        <f>SUMPRODUCT((CZ$3=المنصرف!$E$3:$E$717)*1,('بيان العهد والتسويات'!$C359=المنصرف!$C$3:$C$717)*1,المنصرف!$G$3:$G$717)</f>
        <v>0</v>
      </c>
      <c r="DA359" s="160">
        <f>SUMPRODUCT((CZ$3=المنصرف!$E$3:$E$717)*1,('بيان العهد والتسويات'!$C359=المنصرف!$C$3:$C$717)*1,المنصرف!$J$3:$J$717)</f>
        <v>0</v>
      </c>
    </row>
    <row r="360" spans="3:105" ht="20.25" x14ac:dyDescent="0.15">
      <c r="C360" s="134">
        <v>46192</v>
      </c>
      <c r="D360" s="121">
        <f>SUMPRODUCT(($D$3=المنصرف!$E$3:$E$717)*1,('بيان العهد والتسويات'!$C360=المنصرف!$C$3:$C$717)*1,المنصرف!$G$3:$G$717)</f>
        <v>0</v>
      </c>
      <c r="E360" s="122">
        <f>SUMPRODUCT(($D$3=المنصرف!$E$3:$E$717)*1,('بيان العهد والتسويات'!$C360=المنصرف!$C$3:$C$717)*1,المنصرف!$J$3:$J$717)</f>
        <v>0</v>
      </c>
      <c r="F360" s="124">
        <f>SUMPRODUCT(($F$3=المنصرف!$E$3:$E$717)*1,('بيان العهد والتسويات'!$C360=المنصرف!$C$3:$C$717)*1,المنصرف!$G$3:$G$717)</f>
        <v>0</v>
      </c>
      <c r="G360" s="123">
        <f>SUMPRODUCT(($F$3=المنصرف!$E$3:$E$717)*1,('بيان العهد والتسويات'!$C360=المنصرف!$C$3:$C$717)*1,المنصرف!$J$3:$J$717)</f>
        <v>0</v>
      </c>
      <c r="H360" s="121">
        <f>SUMPRODUCT(($H$3=المنصرف!$E$3:$E$717)*1,('بيان العهد والتسويات'!$C360=المنصرف!$C$3:$C$717)*1,المنصرف!$G$3:$G$717)</f>
        <v>0</v>
      </c>
      <c r="I360" s="122">
        <f>SUMPRODUCT(($H$3=المنصرف!$E$3:$E$717)*1,('بيان العهد والتسويات'!$C360=المنصرف!$C$3:$C$717)*1,المنصرف!$J$3:$J$717)</f>
        <v>0</v>
      </c>
      <c r="J360" s="124">
        <f>SUMPRODUCT(($J$3=المنصرف!$E$3:$E$717)*1,('بيان العهد والتسويات'!$C360=المنصرف!$C$3:$C$717)*1,المنصرف!$G$3:$G$717)</f>
        <v>0</v>
      </c>
      <c r="K360" s="123">
        <f>SUMPRODUCT(($J$3=المنصرف!$E$3:$E$717)*1,('بيان العهد والتسويات'!$C360=المنصرف!$C$3:$C$717)*1,المنصرف!$J$3:$J$717)</f>
        <v>0</v>
      </c>
      <c r="L360" s="121">
        <f>SUMPRODUCT(($L$3=المنصرف!$E$3:$E$717)*1,('بيان العهد والتسويات'!$C360=المنصرف!$C$3:$C$717)*1,المنصرف!$G$3:$G$717)</f>
        <v>0</v>
      </c>
      <c r="M360" s="122">
        <f>SUMPRODUCT(($L$3=المنصرف!$E$3:$E$717)*1,('بيان العهد والتسويات'!$C360=المنصرف!$C$3:$C$717)*1,المنصرف!$J$3:$J$717)</f>
        <v>0</v>
      </c>
      <c r="N360" s="124">
        <f>SUMPRODUCT(($N$3=المنصرف!$E$3:$E$717)*1,('بيان العهد والتسويات'!$C360=المنصرف!$C$3:$C$717)*1,المنصرف!$G$3:$G$717)</f>
        <v>0</v>
      </c>
      <c r="O360" s="123">
        <f>SUMPRODUCT(($N$3=المنصرف!$E$3:$E$717)*1,('بيان العهد والتسويات'!$C360=المنصرف!$C$3:$C$717)*1,المنصرف!$J$3:$J$717)</f>
        <v>0</v>
      </c>
      <c r="P360" s="121">
        <f>SUMPRODUCT(($P$3=المنصرف!$E$3:$E$717)*1,('بيان العهد والتسويات'!$C360=المنصرف!$C$3:$C$717)*1,المنصرف!$G$3:$G$717)</f>
        <v>0</v>
      </c>
      <c r="Q360" s="122">
        <f>SUMPRODUCT(($P$3=المنصرف!$E$3:$E$717)*1,('بيان العهد والتسويات'!$C360=المنصرف!$C$3:$C$717)*1,المنصرف!$J$3:$J$717)</f>
        <v>0</v>
      </c>
      <c r="R360" s="124">
        <f>SUMPRODUCT(($R$3=المنصرف!$E$3:$E$717)*1,('بيان العهد والتسويات'!$C360=المنصرف!$C$3:$C$717)*1,المنصرف!$G$3:$G$717)</f>
        <v>0</v>
      </c>
      <c r="S360" s="123">
        <f>SUMPRODUCT(($R$3=المنصرف!$E$3:$E$717)*1,('بيان العهد والتسويات'!$C360=المنصرف!$C$3:$C$717)*1,المنصرف!$J$3:$J$717)</f>
        <v>0</v>
      </c>
      <c r="T360" s="121">
        <f>SUMPRODUCT(($T$3=المنصرف!$E$3:$E$717)*1,('بيان العهد والتسويات'!$C360=المنصرف!$C$3:$C$717)*1,المنصرف!$G$3:$G$717)</f>
        <v>0</v>
      </c>
      <c r="U360" s="122">
        <f>SUMPRODUCT(($T$3=المنصرف!$E$3:$E$717)*1,('بيان العهد والتسويات'!$C360=المنصرف!$C$3:$C$717)*1,المنصرف!$J$3:$J$717)</f>
        <v>0</v>
      </c>
      <c r="V360" s="124">
        <f>SUMPRODUCT(($V$3=المنصرف!$E$3:$E$717)*1,('بيان العهد والتسويات'!$C360=المنصرف!$C$3:$C$717)*1,المنصرف!$G$3:$G$717)</f>
        <v>0</v>
      </c>
      <c r="W360" s="123">
        <f>SUMPRODUCT(($V$3=المنصرف!$E$3:$E$717)*1,('بيان العهد والتسويات'!$C360=المنصرف!$C$3:$C$717)*1,المنصرف!$J$3:$J$717)</f>
        <v>0</v>
      </c>
      <c r="X360" s="121">
        <f>SUMPRODUCT(($X$3=المنصرف!$E$3:$E$717)*1,('بيان العهد والتسويات'!$C360=المنصرف!$C$3:$C$717)*1,المنصرف!$G$3:$G$717)</f>
        <v>0</v>
      </c>
      <c r="Y360" s="122">
        <f>SUMPRODUCT(($X$3=المنصرف!$E$3:$E$717)*1,('بيان العهد والتسويات'!$C360=المنصرف!$C$3:$C$717)*1,المنصرف!$J$3:$J$717)</f>
        <v>0</v>
      </c>
      <c r="Z360" s="124">
        <f>SUMPRODUCT(($Z$3=المنصرف!$E$3:$E$717)*1,('بيان العهد والتسويات'!$C360=المنصرف!$C$3:$C$717)*1,المنصرف!$G$3:$G$717)</f>
        <v>0</v>
      </c>
      <c r="AA360" s="123">
        <f>SUMPRODUCT(($Z$3=المنصرف!$E$3:$E$717)*1,('بيان العهد والتسويات'!$C360=المنصرف!$C$3:$C$717)*1,المنصرف!$J$3:$J$717)</f>
        <v>0</v>
      </c>
      <c r="AB360" s="121">
        <f>SUMPRODUCT(($AB$3=المنصرف!$E$3:$E$717)*1,('بيان العهد والتسويات'!$C360=المنصرف!$C$3:$C$717)*1,المنصرف!$G$3:$G$717)</f>
        <v>0</v>
      </c>
      <c r="AC360" s="122">
        <f>SUMPRODUCT(($AB$3=المنصرف!$E$3:$E$717)*1,('بيان العهد والتسويات'!$C360=المنصرف!$C$3:$C$717)*1,المنصرف!$J$3:$J$717)</f>
        <v>0</v>
      </c>
      <c r="AD360" s="124">
        <f>SUMPRODUCT(($AD$3=المنصرف!$E$3:$E$717)*1,('بيان العهد والتسويات'!$C360=المنصرف!$C$3:$C$717)*1,المنصرف!$G$3:$G$717)</f>
        <v>0</v>
      </c>
      <c r="AE360" s="123">
        <f>SUMPRODUCT(($AD$3=المنصرف!$E$3:$E$717)*1,('بيان العهد والتسويات'!$C360=المنصرف!$C$3:$C$717)*1,المنصرف!$J$3:$J$717)</f>
        <v>0</v>
      </c>
      <c r="AF360" s="121">
        <f>SUMPRODUCT(($AF$3=المنصرف!$E$3:$E$717)*1,('بيان العهد والتسويات'!$C360=المنصرف!$C$3:$C$717)*1,المنصرف!$G$3:$G$717)</f>
        <v>0</v>
      </c>
      <c r="AG360" s="122">
        <f>SUMPRODUCT(($AF$3=المنصرف!$E$3:$E$717)*1,('بيان العهد والتسويات'!$C360=المنصرف!$C$3:$C$717)*1,المنصرف!$J$3:$J$717)</f>
        <v>0</v>
      </c>
      <c r="AH360" s="124">
        <f>SUMPRODUCT(($AH$3=المنصرف!$E$3:$E$717)*1,('بيان العهد والتسويات'!$C360=المنصرف!$C$3:$C$717)*1,المنصرف!$G$3:$G$717)</f>
        <v>0</v>
      </c>
      <c r="AI360" s="123">
        <f>SUMPRODUCT(($AH$3=المنصرف!$E$3:$E$717)*1,('بيان العهد والتسويات'!$C360=المنصرف!$C$3:$C$717)*1,المنصرف!$J$3:$J$717)</f>
        <v>0</v>
      </c>
      <c r="AJ360" s="145">
        <f>SUMPRODUCT((AJ$3=المنصرف!$E$3:$E$717)*1,('بيان العهد والتسويات'!$C360=المنصرف!$C$3:$C$717)*1,المنصرف!$G$3:$G$717)</f>
        <v>0</v>
      </c>
      <c r="AK360" s="145">
        <f>SUMPRODUCT((AJ$3=المنصرف!$E$3:$E$717)*1,('بيان العهد والتسويات'!$C360=المنصرف!$C$3:$C$717)*1,المنصرف!$J$3:$J$717)</f>
        <v>0</v>
      </c>
      <c r="AL360" s="161">
        <f>SUMPRODUCT((AL$3=المنصرف!$E$3:$E$717)*1,('بيان العهد والتسويات'!$C360=المنصرف!$C$3:$C$717)*1,المنصرف!$G$3:$G$717)</f>
        <v>0</v>
      </c>
      <c r="AM360" s="161">
        <f>SUMPRODUCT((AL$3=المنصرف!$E$3:$E$717)*1,('بيان العهد والتسويات'!$C360=المنصرف!$C$3:$C$717)*1,المنصرف!$J$3:$J$717)</f>
        <v>0</v>
      </c>
      <c r="AN360" s="160">
        <f>SUMPRODUCT((AN$3=المنصرف!$E$3:$E$717)*1,('بيان العهد والتسويات'!$C360=المنصرف!$C$3:$C$717)*1,المنصرف!$G$3:$G$717)</f>
        <v>0</v>
      </c>
      <c r="AO360" s="160">
        <f>SUMPRODUCT((AN$3=المنصرف!$E$3:$E$717)*1,('بيان العهد والتسويات'!$C360=المنصرف!$C$3:$C$717)*1,المنصرف!$J$3:$J$717)</f>
        <v>0</v>
      </c>
      <c r="AP360" s="160">
        <f>SUMPRODUCT((AP$3=المنصرف!$E$3:$E$717)*1,('بيان العهد والتسويات'!$C360=المنصرف!$C$3:$C$717)*1,المنصرف!$G$3:$G$717)</f>
        <v>0</v>
      </c>
      <c r="AQ360" s="160">
        <f>SUMPRODUCT((AP$3=المنصرف!$E$3:$E$717)*1,('بيان العهد والتسويات'!$C360=المنصرف!$C$3:$C$717)*1,المنصرف!$J$3:$J$717)</f>
        <v>0</v>
      </c>
      <c r="AR360" s="160">
        <f>SUMPRODUCT((AR$3=المنصرف!$E$3:$E$717)*1,('بيان العهد والتسويات'!$C360=المنصرف!$C$3:$C$717)*1,المنصرف!$G$3:$G$717)</f>
        <v>0</v>
      </c>
      <c r="AS360" s="160">
        <f>SUMPRODUCT((AR$3=المنصرف!$E$3:$E$717)*1,('بيان العهد والتسويات'!$C360=المنصرف!$C$3:$C$717)*1,المنصرف!$J$3:$J$717)</f>
        <v>0</v>
      </c>
      <c r="AT360" s="160">
        <f>SUMPRODUCT((AT$3=المنصرف!$E$3:$E$717)*1,('بيان العهد والتسويات'!$C360=المنصرف!$C$3:$C$717)*1,المنصرف!$G$3:$G$717)</f>
        <v>0</v>
      </c>
      <c r="AU360" s="160">
        <f>SUMPRODUCT((AT$3=المنصرف!$E$3:$E$717)*1,('بيان العهد والتسويات'!$C360=المنصرف!$C$3:$C$717)*1,المنصرف!$J$3:$J$717)</f>
        <v>0</v>
      </c>
      <c r="AV360" s="160">
        <f>SUMPRODUCT((AV$3=المنصرف!$E$3:$E$717)*1,('بيان العهد والتسويات'!$C360=المنصرف!$C$3:$C$717)*1,المنصرف!$G$3:$G$717)</f>
        <v>0</v>
      </c>
      <c r="AW360" s="160">
        <f>SUMPRODUCT((AV$3=المنصرف!$E$3:$E$717)*1,('بيان العهد والتسويات'!$C360=المنصرف!$C$3:$C$717)*1,المنصرف!$J$3:$J$717)</f>
        <v>0</v>
      </c>
      <c r="AX360" s="160">
        <f>SUMPRODUCT((AX$3=المنصرف!$E$3:$E$717)*1,('بيان العهد والتسويات'!$C360=المنصرف!$C$3:$C$717)*1,المنصرف!$G$3:$G$717)</f>
        <v>0</v>
      </c>
      <c r="AY360" s="160">
        <f>SUMPRODUCT((AX$3=المنصرف!$E$3:$E$717)*1,('بيان العهد والتسويات'!$C360=المنصرف!$C$3:$C$717)*1,المنصرف!$J$3:$J$717)</f>
        <v>0</v>
      </c>
      <c r="AZ360" s="160">
        <f>SUMPRODUCT((AZ$3=المنصرف!$E$3:$E$717)*1,('بيان العهد والتسويات'!$C360=المنصرف!$C$3:$C$717)*1,المنصرف!$G$3:$G$717)</f>
        <v>0</v>
      </c>
      <c r="BA360" s="160">
        <f>SUMPRODUCT((AZ$3=المنصرف!$E$3:$E$717)*1,('بيان العهد والتسويات'!$C360=المنصرف!$C$3:$C$717)*1,المنصرف!$J$3:$J$717)</f>
        <v>0</v>
      </c>
      <c r="BB360" s="160">
        <f>SUMPRODUCT((BB$3=المنصرف!$E$3:$E$717)*1,('بيان العهد والتسويات'!$C360=المنصرف!$C$3:$C$717)*1,المنصرف!$G$3:$G$717)</f>
        <v>0</v>
      </c>
      <c r="BC360" s="160">
        <f>SUMPRODUCT((BB$3=المنصرف!$E$3:$E$717)*1,('بيان العهد والتسويات'!$C360=المنصرف!$C$3:$C$717)*1,المنصرف!$J$3:$J$717)</f>
        <v>0</v>
      </c>
      <c r="BD360" s="160">
        <f>SUMPRODUCT((BD$3=المنصرف!$E$3:$E$717)*1,('بيان العهد والتسويات'!$C360=المنصرف!$C$3:$C$717)*1,المنصرف!$G$3:$G$717)</f>
        <v>0</v>
      </c>
      <c r="BE360" s="160">
        <f>SUMPRODUCT((BD$3=المنصرف!$E$3:$E$717)*1,('بيان العهد والتسويات'!$C360=المنصرف!$C$3:$C$717)*1,المنصرف!$J$3:$J$717)</f>
        <v>0</v>
      </c>
      <c r="BF360" s="160">
        <f>SUMPRODUCT((BF$3=المنصرف!$E$3:$E$717)*1,('بيان العهد والتسويات'!$C360=المنصرف!$C$3:$C$717)*1,المنصرف!$G$3:$G$717)</f>
        <v>0</v>
      </c>
      <c r="BG360" s="160">
        <f>SUMPRODUCT((BF$3=المنصرف!$E$3:$E$717)*1,('بيان العهد والتسويات'!$C360=المنصرف!$C$3:$C$717)*1,المنصرف!$J$3:$J$717)</f>
        <v>0</v>
      </c>
      <c r="BH360" s="160">
        <f>SUMPRODUCT((BH$3=المنصرف!$E$3:$E$717)*1,('بيان العهد والتسويات'!$C360=المنصرف!$C$3:$C$717)*1,المنصرف!$G$3:$G$717)</f>
        <v>0</v>
      </c>
      <c r="BI360" s="160">
        <f>SUMPRODUCT((BH$3=المنصرف!$E$3:$E$717)*1,('بيان العهد والتسويات'!$C360=المنصرف!$C$3:$C$717)*1,المنصرف!$J$3:$J$717)</f>
        <v>0</v>
      </c>
      <c r="BJ360" s="160">
        <f>SUMPRODUCT((BJ$3=المنصرف!$E$3:$E$717)*1,('بيان العهد والتسويات'!$C360=المنصرف!$C$3:$C$717)*1,المنصرف!$G$3:$G$717)</f>
        <v>0</v>
      </c>
      <c r="BK360" s="160">
        <f>SUMPRODUCT((BJ$3=المنصرف!$E$3:$E$717)*1,('بيان العهد والتسويات'!$C360=المنصرف!$C$3:$C$717)*1,المنصرف!$J$3:$J$717)</f>
        <v>0</v>
      </c>
      <c r="BL360" s="160">
        <f>SUMPRODUCT((BL$3=المنصرف!$E$3:$E$717)*1,('بيان العهد والتسويات'!$C360=المنصرف!$C$3:$C$717)*1,المنصرف!$G$3:$G$717)</f>
        <v>0</v>
      </c>
      <c r="BM360" s="160">
        <f>SUMPRODUCT((BL$3=المنصرف!$E$3:$E$717)*1,('بيان العهد والتسويات'!$C360=المنصرف!$C$3:$C$717)*1,المنصرف!$J$3:$J$717)</f>
        <v>0</v>
      </c>
      <c r="BN360" s="160">
        <f>SUMPRODUCT((BN$3=المنصرف!$E$3:$E$717)*1,('بيان العهد والتسويات'!$C360=المنصرف!$C$3:$C$717)*1,المنصرف!$G$3:$G$717)</f>
        <v>0</v>
      </c>
      <c r="BO360" s="160">
        <f>SUMPRODUCT((BN$3=المنصرف!$E$3:$E$717)*1,('بيان العهد والتسويات'!$C360=المنصرف!$C$3:$C$717)*1,المنصرف!$J$3:$J$717)</f>
        <v>0</v>
      </c>
      <c r="BP360" s="160">
        <f>SUMPRODUCT((BP$3=المنصرف!$E$3:$E$717)*1,('بيان العهد والتسويات'!$C360=المنصرف!$C$3:$C$717)*1,المنصرف!$G$3:$G$717)</f>
        <v>0</v>
      </c>
      <c r="BQ360" s="160">
        <f>SUMPRODUCT((BP$3=المنصرف!$E$3:$E$717)*1,('بيان العهد والتسويات'!$C360=المنصرف!$C$3:$C$717)*1,المنصرف!$J$3:$J$717)</f>
        <v>0</v>
      </c>
      <c r="BR360" s="160">
        <f>SUMPRODUCT((BR$3=المنصرف!$E$3:$E$717)*1,('بيان العهد والتسويات'!$C360=المنصرف!$C$3:$C$717)*1,المنصرف!$G$3:$G$717)</f>
        <v>0</v>
      </c>
      <c r="BS360" s="160">
        <f>SUMPRODUCT((BR$3=المنصرف!$E$3:$E$717)*1,('بيان العهد والتسويات'!$C360=المنصرف!$C$3:$C$717)*1,المنصرف!$J$3:$J$717)</f>
        <v>0</v>
      </c>
      <c r="BT360" s="160">
        <f>SUMPRODUCT((BT$3=المنصرف!$E$3:$E$717)*1,('بيان العهد والتسويات'!$C360=المنصرف!$C$3:$C$717)*1,المنصرف!$G$3:$G$717)</f>
        <v>0</v>
      </c>
      <c r="BU360" s="160">
        <f>SUMPRODUCT((BT$3=المنصرف!$E$3:$E$717)*1,('بيان العهد والتسويات'!$C360=المنصرف!$C$3:$C$717)*1,المنصرف!$J$3:$J$717)</f>
        <v>0</v>
      </c>
      <c r="BV360" s="160">
        <f>SUMPRODUCT((BV$3=المنصرف!$E$3:$E$717)*1,('بيان العهد والتسويات'!$C360=المنصرف!$C$3:$C$717)*1,المنصرف!$G$3:$G$717)</f>
        <v>0</v>
      </c>
      <c r="BW360" s="160">
        <f>SUMPRODUCT((BV$3=المنصرف!$E$3:$E$717)*1,('بيان العهد والتسويات'!$C360=المنصرف!$C$3:$C$717)*1,المنصرف!$J$3:$J$717)</f>
        <v>0</v>
      </c>
      <c r="BX360" s="160">
        <f>SUMPRODUCT((BX$3=المنصرف!$E$3:$E$717)*1,('بيان العهد والتسويات'!$C360=المنصرف!$C$3:$C$717)*1,المنصرف!$G$3:$G$717)</f>
        <v>0</v>
      </c>
      <c r="BY360" s="160">
        <f>SUMPRODUCT((BX$3=المنصرف!$E$3:$E$717)*1,('بيان العهد والتسويات'!$C360=المنصرف!$C$3:$C$717)*1,المنصرف!$J$3:$J$717)</f>
        <v>0</v>
      </c>
      <c r="BZ360" s="160">
        <f>SUMPRODUCT((BZ$3=المنصرف!$E$3:$E$717)*1,('بيان العهد والتسويات'!$C360=المنصرف!$C$3:$C$717)*1,المنصرف!$G$3:$G$717)</f>
        <v>0</v>
      </c>
      <c r="CA360" s="160">
        <f>SUMPRODUCT((BZ$3=المنصرف!$E$3:$E$717)*1,('بيان العهد والتسويات'!$C360=المنصرف!$C$3:$C$717)*1,المنصرف!$J$3:$J$717)</f>
        <v>0</v>
      </c>
      <c r="CB360" s="160">
        <f>SUMPRODUCT((CB$3=المنصرف!$E$3:$E$717)*1,('بيان العهد والتسويات'!$C360=المنصرف!$C$3:$C$717)*1,المنصرف!$G$3:$G$717)</f>
        <v>0</v>
      </c>
      <c r="CC360" s="160">
        <f>SUMPRODUCT((CB$3=المنصرف!$E$3:$E$717)*1,('بيان العهد والتسويات'!$C360=المنصرف!$C$3:$C$717)*1,المنصرف!$J$3:$J$717)</f>
        <v>0</v>
      </c>
      <c r="CD360" s="160">
        <f>SUMPRODUCT((CD$3=المنصرف!$E$3:$E$717)*1,('بيان العهد والتسويات'!$C360=المنصرف!$C$3:$C$717)*1,المنصرف!$G$3:$G$717)</f>
        <v>0</v>
      </c>
      <c r="CE360" s="160">
        <f>SUMPRODUCT((CD$3=المنصرف!$E$3:$E$717)*1,('بيان العهد والتسويات'!$C360=المنصرف!$C$3:$C$717)*1,المنصرف!$J$3:$J$717)</f>
        <v>0</v>
      </c>
      <c r="CF360" s="160">
        <f>SUMPRODUCT((CF$3=المنصرف!$E$3:$E$717)*1,('بيان العهد والتسويات'!$C360=المنصرف!$C$3:$C$717)*1,المنصرف!$G$3:$G$717)</f>
        <v>0</v>
      </c>
      <c r="CG360" s="160">
        <f>SUMPRODUCT((CF$3=المنصرف!$E$3:$E$717)*1,('بيان العهد والتسويات'!$C360=المنصرف!$C$3:$C$717)*1,المنصرف!$J$3:$J$717)</f>
        <v>0</v>
      </c>
      <c r="CH360" s="160">
        <f>SUMPRODUCT((CH$3=المنصرف!$E$3:$E$717)*1,('بيان العهد والتسويات'!$C360=المنصرف!$C$3:$C$717)*1,المنصرف!$G$3:$G$717)</f>
        <v>0</v>
      </c>
      <c r="CI360" s="160">
        <f>SUMPRODUCT((CH$3=المنصرف!$E$3:$E$717)*1,('بيان العهد والتسويات'!$C360=المنصرف!$C$3:$C$717)*1,المنصرف!$J$3:$J$717)</f>
        <v>0</v>
      </c>
      <c r="CJ360" s="160">
        <f>SUMPRODUCT((CJ$3=المنصرف!$E$3:$E$717)*1,('بيان العهد والتسويات'!$C360=المنصرف!$C$3:$C$717)*1,المنصرف!$G$3:$G$717)</f>
        <v>0</v>
      </c>
      <c r="CK360" s="160">
        <f>SUMPRODUCT((CJ$3=المنصرف!$E$3:$E$717)*1,('بيان العهد والتسويات'!$C360=المنصرف!$C$3:$C$717)*1,المنصرف!$J$3:$J$717)</f>
        <v>0</v>
      </c>
      <c r="CL360" s="160">
        <f>SUMPRODUCT((CL$3=المنصرف!$E$3:$E$717)*1,('بيان العهد والتسويات'!$C360=المنصرف!$C$3:$C$717)*1,المنصرف!$G$3:$G$717)</f>
        <v>0</v>
      </c>
      <c r="CM360" s="160">
        <f>SUMPRODUCT((CL$3=المنصرف!$E$3:$E$717)*1,('بيان العهد والتسويات'!$C360=المنصرف!$C$3:$C$717)*1,المنصرف!$J$3:$J$717)</f>
        <v>0</v>
      </c>
      <c r="CN360" s="160">
        <f>SUMPRODUCT((CN$3=المنصرف!$E$3:$E$717)*1,('بيان العهد والتسويات'!$C360=المنصرف!$C$3:$C$717)*1,المنصرف!$G$3:$G$717)</f>
        <v>0</v>
      </c>
      <c r="CO360" s="160">
        <f>SUMPRODUCT((CN$3=المنصرف!$E$3:$E$717)*1,('بيان العهد والتسويات'!$C360=المنصرف!$C$3:$C$717)*1,المنصرف!$J$3:$J$717)</f>
        <v>0</v>
      </c>
      <c r="CP360" s="160">
        <f>SUMPRODUCT((CP$3=المنصرف!$E$3:$E$717)*1,('بيان العهد والتسويات'!$C360=المنصرف!$C$3:$C$717)*1,المنصرف!$G$3:$G$717)</f>
        <v>0</v>
      </c>
      <c r="CQ360" s="160">
        <f>SUMPRODUCT((CP$3=المنصرف!$E$3:$E$717)*1,('بيان العهد والتسويات'!$C360=المنصرف!$C$3:$C$717)*1,المنصرف!$J$3:$J$717)</f>
        <v>0</v>
      </c>
      <c r="CR360" s="160">
        <f>SUMPRODUCT((CR$3=المنصرف!$E$3:$E$717)*1,('بيان العهد والتسويات'!$C360=المنصرف!$C$3:$C$717)*1,المنصرف!$G$3:$G$717)</f>
        <v>0</v>
      </c>
      <c r="CS360" s="160">
        <f>SUMPRODUCT((CR$3=المنصرف!$E$3:$E$717)*1,('بيان العهد والتسويات'!$C360=المنصرف!$C$3:$C$717)*1,المنصرف!$J$3:$J$717)</f>
        <v>0</v>
      </c>
      <c r="CT360" s="160">
        <f>SUMPRODUCT((CT$3=المنصرف!$E$3:$E$717)*1,('بيان العهد والتسويات'!$C360=المنصرف!$C$3:$C$717)*1,المنصرف!$G$3:$G$717)</f>
        <v>0</v>
      </c>
      <c r="CU360" s="160">
        <f>SUMPRODUCT((CT$3=المنصرف!$E$3:$E$717)*1,('بيان العهد والتسويات'!$C360=المنصرف!$C$3:$C$717)*1,المنصرف!$J$3:$J$717)</f>
        <v>0</v>
      </c>
      <c r="CV360" s="160">
        <f>SUMPRODUCT((CV$3=المنصرف!$E$3:$E$717)*1,('بيان العهد والتسويات'!$C360=المنصرف!$C$3:$C$717)*1,المنصرف!$G$3:$G$717)</f>
        <v>0</v>
      </c>
      <c r="CW360" s="160">
        <f>SUMPRODUCT((CV$3=المنصرف!$E$3:$E$717)*1,('بيان العهد والتسويات'!$C360=المنصرف!$C$3:$C$717)*1,المنصرف!$J$3:$J$717)</f>
        <v>0</v>
      </c>
      <c r="CX360" s="160">
        <f>SUMPRODUCT((CX$3=المنصرف!$E$3:$E$717)*1,('بيان العهد والتسويات'!$C360=المنصرف!$C$3:$C$717)*1,المنصرف!$G$3:$G$717)</f>
        <v>0</v>
      </c>
      <c r="CY360" s="160">
        <f>SUMPRODUCT((CX$3=المنصرف!$E$3:$E$717)*1,('بيان العهد والتسويات'!$C360=المنصرف!$C$3:$C$717)*1,المنصرف!$J$3:$J$717)</f>
        <v>0</v>
      </c>
      <c r="CZ360" s="160">
        <f>SUMPRODUCT((CZ$3=المنصرف!$E$3:$E$717)*1,('بيان العهد والتسويات'!$C360=المنصرف!$C$3:$C$717)*1,المنصرف!$G$3:$G$717)</f>
        <v>0</v>
      </c>
      <c r="DA360" s="160">
        <f>SUMPRODUCT((CZ$3=المنصرف!$E$3:$E$717)*1,('بيان العهد والتسويات'!$C360=المنصرف!$C$3:$C$717)*1,المنصرف!$J$3:$J$717)</f>
        <v>0</v>
      </c>
    </row>
    <row r="361" spans="3:105" ht="20.25" x14ac:dyDescent="0.15">
      <c r="C361" s="134">
        <v>46193</v>
      </c>
      <c r="D361" s="121">
        <f>SUMPRODUCT(($D$3=المنصرف!$E$3:$E$717)*1,('بيان العهد والتسويات'!$C361=المنصرف!$C$3:$C$717)*1,المنصرف!$G$3:$G$717)</f>
        <v>0</v>
      </c>
      <c r="E361" s="122">
        <f>SUMPRODUCT(($D$3=المنصرف!$E$3:$E$717)*1,('بيان العهد والتسويات'!$C361=المنصرف!$C$3:$C$717)*1,المنصرف!$J$3:$J$717)</f>
        <v>0</v>
      </c>
      <c r="F361" s="124">
        <f>SUMPRODUCT(($F$3=المنصرف!$E$3:$E$717)*1,('بيان العهد والتسويات'!$C361=المنصرف!$C$3:$C$717)*1,المنصرف!$G$3:$G$717)</f>
        <v>0</v>
      </c>
      <c r="G361" s="123">
        <f>SUMPRODUCT(($F$3=المنصرف!$E$3:$E$717)*1,('بيان العهد والتسويات'!$C361=المنصرف!$C$3:$C$717)*1,المنصرف!$J$3:$J$717)</f>
        <v>0</v>
      </c>
      <c r="H361" s="121">
        <f>SUMPRODUCT(($H$3=المنصرف!$E$3:$E$717)*1,('بيان العهد والتسويات'!$C361=المنصرف!$C$3:$C$717)*1,المنصرف!$G$3:$G$717)</f>
        <v>0</v>
      </c>
      <c r="I361" s="122">
        <f>SUMPRODUCT(($H$3=المنصرف!$E$3:$E$717)*1,('بيان العهد والتسويات'!$C361=المنصرف!$C$3:$C$717)*1,المنصرف!$J$3:$J$717)</f>
        <v>0</v>
      </c>
      <c r="J361" s="124">
        <f>SUMPRODUCT(($J$3=المنصرف!$E$3:$E$717)*1,('بيان العهد والتسويات'!$C361=المنصرف!$C$3:$C$717)*1,المنصرف!$G$3:$G$717)</f>
        <v>0</v>
      </c>
      <c r="K361" s="123">
        <f>SUMPRODUCT(($J$3=المنصرف!$E$3:$E$717)*1,('بيان العهد والتسويات'!$C361=المنصرف!$C$3:$C$717)*1,المنصرف!$J$3:$J$717)</f>
        <v>0</v>
      </c>
      <c r="L361" s="121">
        <f>SUMPRODUCT(($L$3=المنصرف!$E$3:$E$717)*1,('بيان العهد والتسويات'!$C361=المنصرف!$C$3:$C$717)*1,المنصرف!$G$3:$G$717)</f>
        <v>0</v>
      </c>
      <c r="M361" s="122">
        <f>SUMPRODUCT(($L$3=المنصرف!$E$3:$E$717)*1,('بيان العهد والتسويات'!$C361=المنصرف!$C$3:$C$717)*1,المنصرف!$J$3:$J$717)</f>
        <v>0</v>
      </c>
      <c r="N361" s="124">
        <f>SUMPRODUCT(($N$3=المنصرف!$E$3:$E$717)*1,('بيان العهد والتسويات'!$C361=المنصرف!$C$3:$C$717)*1,المنصرف!$G$3:$G$717)</f>
        <v>0</v>
      </c>
      <c r="O361" s="123">
        <f>SUMPRODUCT(($N$3=المنصرف!$E$3:$E$717)*1,('بيان العهد والتسويات'!$C361=المنصرف!$C$3:$C$717)*1,المنصرف!$J$3:$J$717)</f>
        <v>0</v>
      </c>
      <c r="P361" s="121">
        <f>SUMPRODUCT(($P$3=المنصرف!$E$3:$E$717)*1,('بيان العهد والتسويات'!$C361=المنصرف!$C$3:$C$717)*1,المنصرف!$G$3:$G$717)</f>
        <v>0</v>
      </c>
      <c r="Q361" s="122">
        <f>SUMPRODUCT(($P$3=المنصرف!$E$3:$E$717)*1,('بيان العهد والتسويات'!$C361=المنصرف!$C$3:$C$717)*1,المنصرف!$J$3:$J$717)</f>
        <v>0</v>
      </c>
      <c r="R361" s="124">
        <f>SUMPRODUCT(($R$3=المنصرف!$E$3:$E$717)*1,('بيان العهد والتسويات'!$C361=المنصرف!$C$3:$C$717)*1,المنصرف!$G$3:$G$717)</f>
        <v>0</v>
      </c>
      <c r="S361" s="123">
        <f>SUMPRODUCT(($R$3=المنصرف!$E$3:$E$717)*1,('بيان العهد والتسويات'!$C361=المنصرف!$C$3:$C$717)*1,المنصرف!$J$3:$J$717)</f>
        <v>0</v>
      </c>
      <c r="T361" s="121">
        <f>SUMPRODUCT(($T$3=المنصرف!$E$3:$E$717)*1,('بيان العهد والتسويات'!$C361=المنصرف!$C$3:$C$717)*1,المنصرف!$G$3:$G$717)</f>
        <v>0</v>
      </c>
      <c r="U361" s="122">
        <f>SUMPRODUCT(($T$3=المنصرف!$E$3:$E$717)*1,('بيان العهد والتسويات'!$C361=المنصرف!$C$3:$C$717)*1,المنصرف!$J$3:$J$717)</f>
        <v>0</v>
      </c>
      <c r="V361" s="124">
        <f>SUMPRODUCT(($V$3=المنصرف!$E$3:$E$717)*1,('بيان العهد والتسويات'!$C361=المنصرف!$C$3:$C$717)*1,المنصرف!$G$3:$G$717)</f>
        <v>0</v>
      </c>
      <c r="W361" s="123">
        <f>SUMPRODUCT(($V$3=المنصرف!$E$3:$E$717)*1,('بيان العهد والتسويات'!$C361=المنصرف!$C$3:$C$717)*1,المنصرف!$J$3:$J$717)</f>
        <v>0</v>
      </c>
      <c r="X361" s="121">
        <f>SUMPRODUCT(($X$3=المنصرف!$E$3:$E$717)*1,('بيان العهد والتسويات'!$C361=المنصرف!$C$3:$C$717)*1,المنصرف!$G$3:$G$717)</f>
        <v>0</v>
      </c>
      <c r="Y361" s="122">
        <f>SUMPRODUCT(($X$3=المنصرف!$E$3:$E$717)*1,('بيان العهد والتسويات'!$C361=المنصرف!$C$3:$C$717)*1,المنصرف!$J$3:$J$717)</f>
        <v>0</v>
      </c>
      <c r="Z361" s="124">
        <f>SUMPRODUCT(($Z$3=المنصرف!$E$3:$E$717)*1,('بيان العهد والتسويات'!$C361=المنصرف!$C$3:$C$717)*1,المنصرف!$G$3:$G$717)</f>
        <v>0</v>
      </c>
      <c r="AA361" s="123">
        <f>SUMPRODUCT(($Z$3=المنصرف!$E$3:$E$717)*1,('بيان العهد والتسويات'!$C361=المنصرف!$C$3:$C$717)*1,المنصرف!$J$3:$J$717)</f>
        <v>0</v>
      </c>
      <c r="AB361" s="121">
        <f>SUMPRODUCT(($AB$3=المنصرف!$E$3:$E$717)*1,('بيان العهد والتسويات'!$C361=المنصرف!$C$3:$C$717)*1,المنصرف!$G$3:$G$717)</f>
        <v>0</v>
      </c>
      <c r="AC361" s="122">
        <f>SUMPRODUCT(($AB$3=المنصرف!$E$3:$E$717)*1,('بيان العهد والتسويات'!$C361=المنصرف!$C$3:$C$717)*1,المنصرف!$J$3:$J$717)</f>
        <v>0</v>
      </c>
      <c r="AD361" s="124">
        <f>SUMPRODUCT(($AD$3=المنصرف!$E$3:$E$717)*1,('بيان العهد والتسويات'!$C361=المنصرف!$C$3:$C$717)*1,المنصرف!$G$3:$G$717)</f>
        <v>0</v>
      </c>
      <c r="AE361" s="123">
        <f>SUMPRODUCT(($AD$3=المنصرف!$E$3:$E$717)*1,('بيان العهد والتسويات'!$C361=المنصرف!$C$3:$C$717)*1,المنصرف!$J$3:$J$717)</f>
        <v>0</v>
      </c>
      <c r="AF361" s="121">
        <f>SUMPRODUCT(($AF$3=المنصرف!$E$3:$E$717)*1,('بيان العهد والتسويات'!$C361=المنصرف!$C$3:$C$717)*1,المنصرف!$G$3:$G$717)</f>
        <v>0</v>
      </c>
      <c r="AG361" s="122">
        <f>SUMPRODUCT(($AF$3=المنصرف!$E$3:$E$717)*1,('بيان العهد والتسويات'!$C361=المنصرف!$C$3:$C$717)*1,المنصرف!$J$3:$J$717)</f>
        <v>0</v>
      </c>
      <c r="AH361" s="124">
        <f>SUMPRODUCT(($AH$3=المنصرف!$E$3:$E$717)*1,('بيان العهد والتسويات'!$C361=المنصرف!$C$3:$C$717)*1,المنصرف!$G$3:$G$717)</f>
        <v>0</v>
      </c>
      <c r="AI361" s="123">
        <f>SUMPRODUCT(($AH$3=المنصرف!$E$3:$E$717)*1,('بيان العهد والتسويات'!$C361=المنصرف!$C$3:$C$717)*1,المنصرف!$J$3:$J$717)</f>
        <v>0</v>
      </c>
      <c r="AJ361" s="145">
        <f>SUMPRODUCT((AJ$3=المنصرف!$E$3:$E$717)*1,('بيان العهد والتسويات'!$C361=المنصرف!$C$3:$C$717)*1,المنصرف!$G$3:$G$717)</f>
        <v>0</v>
      </c>
      <c r="AK361" s="145">
        <f>SUMPRODUCT((AJ$3=المنصرف!$E$3:$E$717)*1,('بيان العهد والتسويات'!$C361=المنصرف!$C$3:$C$717)*1,المنصرف!$J$3:$J$717)</f>
        <v>0</v>
      </c>
      <c r="AL361" s="161">
        <f>SUMPRODUCT((AL$3=المنصرف!$E$3:$E$717)*1,('بيان العهد والتسويات'!$C361=المنصرف!$C$3:$C$717)*1,المنصرف!$G$3:$G$717)</f>
        <v>0</v>
      </c>
      <c r="AM361" s="161">
        <f>SUMPRODUCT((AL$3=المنصرف!$E$3:$E$717)*1,('بيان العهد والتسويات'!$C361=المنصرف!$C$3:$C$717)*1,المنصرف!$J$3:$J$717)</f>
        <v>0</v>
      </c>
      <c r="AN361" s="160">
        <f>SUMPRODUCT((AN$3=المنصرف!$E$3:$E$717)*1,('بيان العهد والتسويات'!$C361=المنصرف!$C$3:$C$717)*1,المنصرف!$G$3:$G$717)</f>
        <v>0</v>
      </c>
      <c r="AO361" s="160">
        <f>SUMPRODUCT((AN$3=المنصرف!$E$3:$E$717)*1,('بيان العهد والتسويات'!$C361=المنصرف!$C$3:$C$717)*1,المنصرف!$J$3:$J$717)</f>
        <v>0</v>
      </c>
      <c r="AP361" s="160">
        <f>SUMPRODUCT((AP$3=المنصرف!$E$3:$E$717)*1,('بيان العهد والتسويات'!$C361=المنصرف!$C$3:$C$717)*1,المنصرف!$G$3:$G$717)</f>
        <v>0</v>
      </c>
      <c r="AQ361" s="160">
        <f>SUMPRODUCT((AP$3=المنصرف!$E$3:$E$717)*1,('بيان العهد والتسويات'!$C361=المنصرف!$C$3:$C$717)*1,المنصرف!$J$3:$J$717)</f>
        <v>0</v>
      </c>
      <c r="AR361" s="160">
        <f>SUMPRODUCT((AR$3=المنصرف!$E$3:$E$717)*1,('بيان العهد والتسويات'!$C361=المنصرف!$C$3:$C$717)*1,المنصرف!$G$3:$G$717)</f>
        <v>0</v>
      </c>
      <c r="AS361" s="160">
        <f>SUMPRODUCT((AR$3=المنصرف!$E$3:$E$717)*1,('بيان العهد والتسويات'!$C361=المنصرف!$C$3:$C$717)*1,المنصرف!$J$3:$J$717)</f>
        <v>0</v>
      </c>
      <c r="AT361" s="160">
        <f>SUMPRODUCT((AT$3=المنصرف!$E$3:$E$717)*1,('بيان العهد والتسويات'!$C361=المنصرف!$C$3:$C$717)*1,المنصرف!$G$3:$G$717)</f>
        <v>0</v>
      </c>
      <c r="AU361" s="160">
        <f>SUMPRODUCT((AT$3=المنصرف!$E$3:$E$717)*1,('بيان العهد والتسويات'!$C361=المنصرف!$C$3:$C$717)*1,المنصرف!$J$3:$J$717)</f>
        <v>0</v>
      </c>
      <c r="AV361" s="160">
        <f>SUMPRODUCT((AV$3=المنصرف!$E$3:$E$717)*1,('بيان العهد والتسويات'!$C361=المنصرف!$C$3:$C$717)*1,المنصرف!$G$3:$G$717)</f>
        <v>0</v>
      </c>
      <c r="AW361" s="160">
        <f>SUMPRODUCT((AV$3=المنصرف!$E$3:$E$717)*1,('بيان العهد والتسويات'!$C361=المنصرف!$C$3:$C$717)*1,المنصرف!$J$3:$J$717)</f>
        <v>0</v>
      </c>
      <c r="AX361" s="160">
        <f>SUMPRODUCT((AX$3=المنصرف!$E$3:$E$717)*1,('بيان العهد والتسويات'!$C361=المنصرف!$C$3:$C$717)*1,المنصرف!$G$3:$G$717)</f>
        <v>0</v>
      </c>
      <c r="AY361" s="160">
        <f>SUMPRODUCT((AX$3=المنصرف!$E$3:$E$717)*1,('بيان العهد والتسويات'!$C361=المنصرف!$C$3:$C$717)*1,المنصرف!$J$3:$J$717)</f>
        <v>0</v>
      </c>
      <c r="AZ361" s="160">
        <f>SUMPRODUCT((AZ$3=المنصرف!$E$3:$E$717)*1,('بيان العهد والتسويات'!$C361=المنصرف!$C$3:$C$717)*1,المنصرف!$G$3:$G$717)</f>
        <v>0</v>
      </c>
      <c r="BA361" s="160">
        <f>SUMPRODUCT((AZ$3=المنصرف!$E$3:$E$717)*1,('بيان العهد والتسويات'!$C361=المنصرف!$C$3:$C$717)*1,المنصرف!$J$3:$J$717)</f>
        <v>0</v>
      </c>
      <c r="BB361" s="160">
        <f>SUMPRODUCT((BB$3=المنصرف!$E$3:$E$717)*1,('بيان العهد والتسويات'!$C361=المنصرف!$C$3:$C$717)*1,المنصرف!$G$3:$G$717)</f>
        <v>0</v>
      </c>
      <c r="BC361" s="160">
        <f>SUMPRODUCT((BB$3=المنصرف!$E$3:$E$717)*1,('بيان العهد والتسويات'!$C361=المنصرف!$C$3:$C$717)*1,المنصرف!$J$3:$J$717)</f>
        <v>0</v>
      </c>
      <c r="BD361" s="160">
        <f>SUMPRODUCT((BD$3=المنصرف!$E$3:$E$717)*1,('بيان العهد والتسويات'!$C361=المنصرف!$C$3:$C$717)*1,المنصرف!$G$3:$G$717)</f>
        <v>0</v>
      </c>
      <c r="BE361" s="160">
        <f>SUMPRODUCT((BD$3=المنصرف!$E$3:$E$717)*1,('بيان العهد والتسويات'!$C361=المنصرف!$C$3:$C$717)*1,المنصرف!$J$3:$J$717)</f>
        <v>0</v>
      </c>
      <c r="BF361" s="160">
        <f>SUMPRODUCT((BF$3=المنصرف!$E$3:$E$717)*1,('بيان العهد والتسويات'!$C361=المنصرف!$C$3:$C$717)*1,المنصرف!$G$3:$G$717)</f>
        <v>0</v>
      </c>
      <c r="BG361" s="160">
        <f>SUMPRODUCT((BF$3=المنصرف!$E$3:$E$717)*1,('بيان العهد والتسويات'!$C361=المنصرف!$C$3:$C$717)*1,المنصرف!$J$3:$J$717)</f>
        <v>0</v>
      </c>
      <c r="BH361" s="160">
        <f>SUMPRODUCT((BH$3=المنصرف!$E$3:$E$717)*1,('بيان العهد والتسويات'!$C361=المنصرف!$C$3:$C$717)*1,المنصرف!$G$3:$G$717)</f>
        <v>0</v>
      </c>
      <c r="BI361" s="160">
        <f>SUMPRODUCT((BH$3=المنصرف!$E$3:$E$717)*1,('بيان العهد والتسويات'!$C361=المنصرف!$C$3:$C$717)*1,المنصرف!$J$3:$J$717)</f>
        <v>0</v>
      </c>
      <c r="BJ361" s="160">
        <f>SUMPRODUCT((BJ$3=المنصرف!$E$3:$E$717)*1,('بيان العهد والتسويات'!$C361=المنصرف!$C$3:$C$717)*1,المنصرف!$G$3:$G$717)</f>
        <v>0</v>
      </c>
      <c r="BK361" s="160">
        <f>SUMPRODUCT((BJ$3=المنصرف!$E$3:$E$717)*1,('بيان العهد والتسويات'!$C361=المنصرف!$C$3:$C$717)*1,المنصرف!$J$3:$J$717)</f>
        <v>0</v>
      </c>
      <c r="BL361" s="160">
        <f>SUMPRODUCT((BL$3=المنصرف!$E$3:$E$717)*1,('بيان العهد والتسويات'!$C361=المنصرف!$C$3:$C$717)*1,المنصرف!$G$3:$G$717)</f>
        <v>0</v>
      </c>
      <c r="BM361" s="160">
        <f>SUMPRODUCT((BL$3=المنصرف!$E$3:$E$717)*1,('بيان العهد والتسويات'!$C361=المنصرف!$C$3:$C$717)*1,المنصرف!$J$3:$J$717)</f>
        <v>0</v>
      </c>
      <c r="BN361" s="160">
        <f>SUMPRODUCT((BN$3=المنصرف!$E$3:$E$717)*1,('بيان العهد والتسويات'!$C361=المنصرف!$C$3:$C$717)*1,المنصرف!$G$3:$G$717)</f>
        <v>0</v>
      </c>
      <c r="BO361" s="160">
        <f>SUMPRODUCT((BN$3=المنصرف!$E$3:$E$717)*1,('بيان العهد والتسويات'!$C361=المنصرف!$C$3:$C$717)*1,المنصرف!$J$3:$J$717)</f>
        <v>0</v>
      </c>
      <c r="BP361" s="160">
        <f>SUMPRODUCT((BP$3=المنصرف!$E$3:$E$717)*1,('بيان العهد والتسويات'!$C361=المنصرف!$C$3:$C$717)*1,المنصرف!$G$3:$G$717)</f>
        <v>0</v>
      </c>
      <c r="BQ361" s="160">
        <f>SUMPRODUCT((BP$3=المنصرف!$E$3:$E$717)*1,('بيان العهد والتسويات'!$C361=المنصرف!$C$3:$C$717)*1,المنصرف!$J$3:$J$717)</f>
        <v>0</v>
      </c>
      <c r="BR361" s="160">
        <f>SUMPRODUCT((BR$3=المنصرف!$E$3:$E$717)*1,('بيان العهد والتسويات'!$C361=المنصرف!$C$3:$C$717)*1,المنصرف!$G$3:$G$717)</f>
        <v>0</v>
      </c>
      <c r="BS361" s="160">
        <f>SUMPRODUCT((BR$3=المنصرف!$E$3:$E$717)*1,('بيان العهد والتسويات'!$C361=المنصرف!$C$3:$C$717)*1,المنصرف!$J$3:$J$717)</f>
        <v>0</v>
      </c>
      <c r="BT361" s="160">
        <f>SUMPRODUCT((BT$3=المنصرف!$E$3:$E$717)*1,('بيان العهد والتسويات'!$C361=المنصرف!$C$3:$C$717)*1,المنصرف!$G$3:$G$717)</f>
        <v>0</v>
      </c>
      <c r="BU361" s="160">
        <f>SUMPRODUCT((BT$3=المنصرف!$E$3:$E$717)*1,('بيان العهد والتسويات'!$C361=المنصرف!$C$3:$C$717)*1,المنصرف!$J$3:$J$717)</f>
        <v>0</v>
      </c>
      <c r="BV361" s="160">
        <f>SUMPRODUCT((BV$3=المنصرف!$E$3:$E$717)*1,('بيان العهد والتسويات'!$C361=المنصرف!$C$3:$C$717)*1,المنصرف!$G$3:$G$717)</f>
        <v>0</v>
      </c>
      <c r="BW361" s="160">
        <f>SUMPRODUCT((BV$3=المنصرف!$E$3:$E$717)*1,('بيان العهد والتسويات'!$C361=المنصرف!$C$3:$C$717)*1,المنصرف!$J$3:$J$717)</f>
        <v>0</v>
      </c>
      <c r="BX361" s="160">
        <f>SUMPRODUCT((BX$3=المنصرف!$E$3:$E$717)*1,('بيان العهد والتسويات'!$C361=المنصرف!$C$3:$C$717)*1,المنصرف!$G$3:$G$717)</f>
        <v>0</v>
      </c>
      <c r="BY361" s="160">
        <f>SUMPRODUCT((BX$3=المنصرف!$E$3:$E$717)*1,('بيان العهد والتسويات'!$C361=المنصرف!$C$3:$C$717)*1,المنصرف!$J$3:$J$717)</f>
        <v>0</v>
      </c>
      <c r="BZ361" s="160">
        <f>SUMPRODUCT((BZ$3=المنصرف!$E$3:$E$717)*1,('بيان العهد والتسويات'!$C361=المنصرف!$C$3:$C$717)*1,المنصرف!$G$3:$G$717)</f>
        <v>0</v>
      </c>
      <c r="CA361" s="160">
        <f>SUMPRODUCT((BZ$3=المنصرف!$E$3:$E$717)*1,('بيان العهد والتسويات'!$C361=المنصرف!$C$3:$C$717)*1,المنصرف!$J$3:$J$717)</f>
        <v>0</v>
      </c>
      <c r="CB361" s="160">
        <f>SUMPRODUCT((CB$3=المنصرف!$E$3:$E$717)*1,('بيان العهد والتسويات'!$C361=المنصرف!$C$3:$C$717)*1,المنصرف!$G$3:$G$717)</f>
        <v>0</v>
      </c>
      <c r="CC361" s="160">
        <f>SUMPRODUCT((CB$3=المنصرف!$E$3:$E$717)*1,('بيان العهد والتسويات'!$C361=المنصرف!$C$3:$C$717)*1,المنصرف!$J$3:$J$717)</f>
        <v>0</v>
      </c>
      <c r="CD361" s="160">
        <f>SUMPRODUCT((CD$3=المنصرف!$E$3:$E$717)*1,('بيان العهد والتسويات'!$C361=المنصرف!$C$3:$C$717)*1,المنصرف!$G$3:$G$717)</f>
        <v>0</v>
      </c>
      <c r="CE361" s="160">
        <f>SUMPRODUCT((CD$3=المنصرف!$E$3:$E$717)*1,('بيان العهد والتسويات'!$C361=المنصرف!$C$3:$C$717)*1,المنصرف!$J$3:$J$717)</f>
        <v>0</v>
      </c>
      <c r="CF361" s="160">
        <f>SUMPRODUCT((CF$3=المنصرف!$E$3:$E$717)*1,('بيان العهد والتسويات'!$C361=المنصرف!$C$3:$C$717)*1,المنصرف!$G$3:$G$717)</f>
        <v>0</v>
      </c>
      <c r="CG361" s="160">
        <f>SUMPRODUCT((CF$3=المنصرف!$E$3:$E$717)*1,('بيان العهد والتسويات'!$C361=المنصرف!$C$3:$C$717)*1,المنصرف!$J$3:$J$717)</f>
        <v>0</v>
      </c>
      <c r="CH361" s="160">
        <f>SUMPRODUCT((CH$3=المنصرف!$E$3:$E$717)*1,('بيان العهد والتسويات'!$C361=المنصرف!$C$3:$C$717)*1,المنصرف!$G$3:$G$717)</f>
        <v>0</v>
      </c>
      <c r="CI361" s="160">
        <f>SUMPRODUCT((CH$3=المنصرف!$E$3:$E$717)*1,('بيان العهد والتسويات'!$C361=المنصرف!$C$3:$C$717)*1,المنصرف!$J$3:$J$717)</f>
        <v>0</v>
      </c>
      <c r="CJ361" s="160">
        <f>SUMPRODUCT((CJ$3=المنصرف!$E$3:$E$717)*1,('بيان العهد والتسويات'!$C361=المنصرف!$C$3:$C$717)*1,المنصرف!$G$3:$G$717)</f>
        <v>0</v>
      </c>
      <c r="CK361" s="160">
        <f>SUMPRODUCT((CJ$3=المنصرف!$E$3:$E$717)*1,('بيان العهد والتسويات'!$C361=المنصرف!$C$3:$C$717)*1,المنصرف!$J$3:$J$717)</f>
        <v>0</v>
      </c>
      <c r="CL361" s="160">
        <f>SUMPRODUCT((CL$3=المنصرف!$E$3:$E$717)*1,('بيان العهد والتسويات'!$C361=المنصرف!$C$3:$C$717)*1,المنصرف!$G$3:$G$717)</f>
        <v>0</v>
      </c>
      <c r="CM361" s="160">
        <f>SUMPRODUCT((CL$3=المنصرف!$E$3:$E$717)*1,('بيان العهد والتسويات'!$C361=المنصرف!$C$3:$C$717)*1,المنصرف!$J$3:$J$717)</f>
        <v>0</v>
      </c>
      <c r="CN361" s="160">
        <f>SUMPRODUCT((CN$3=المنصرف!$E$3:$E$717)*1,('بيان العهد والتسويات'!$C361=المنصرف!$C$3:$C$717)*1,المنصرف!$G$3:$G$717)</f>
        <v>0</v>
      </c>
      <c r="CO361" s="160">
        <f>SUMPRODUCT((CN$3=المنصرف!$E$3:$E$717)*1,('بيان العهد والتسويات'!$C361=المنصرف!$C$3:$C$717)*1,المنصرف!$J$3:$J$717)</f>
        <v>0</v>
      </c>
      <c r="CP361" s="160">
        <f>SUMPRODUCT((CP$3=المنصرف!$E$3:$E$717)*1,('بيان العهد والتسويات'!$C361=المنصرف!$C$3:$C$717)*1,المنصرف!$G$3:$G$717)</f>
        <v>0</v>
      </c>
      <c r="CQ361" s="160">
        <f>SUMPRODUCT((CP$3=المنصرف!$E$3:$E$717)*1,('بيان العهد والتسويات'!$C361=المنصرف!$C$3:$C$717)*1,المنصرف!$J$3:$J$717)</f>
        <v>0</v>
      </c>
      <c r="CR361" s="160">
        <f>SUMPRODUCT((CR$3=المنصرف!$E$3:$E$717)*1,('بيان العهد والتسويات'!$C361=المنصرف!$C$3:$C$717)*1,المنصرف!$G$3:$G$717)</f>
        <v>0</v>
      </c>
      <c r="CS361" s="160">
        <f>SUMPRODUCT((CR$3=المنصرف!$E$3:$E$717)*1,('بيان العهد والتسويات'!$C361=المنصرف!$C$3:$C$717)*1,المنصرف!$J$3:$J$717)</f>
        <v>0</v>
      </c>
      <c r="CT361" s="160">
        <f>SUMPRODUCT((CT$3=المنصرف!$E$3:$E$717)*1,('بيان العهد والتسويات'!$C361=المنصرف!$C$3:$C$717)*1,المنصرف!$G$3:$G$717)</f>
        <v>0</v>
      </c>
      <c r="CU361" s="160">
        <f>SUMPRODUCT((CT$3=المنصرف!$E$3:$E$717)*1,('بيان العهد والتسويات'!$C361=المنصرف!$C$3:$C$717)*1,المنصرف!$J$3:$J$717)</f>
        <v>0</v>
      </c>
      <c r="CV361" s="160">
        <f>SUMPRODUCT((CV$3=المنصرف!$E$3:$E$717)*1,('بيان العهد والتسويات'!$C361=المنصرف!$C$3:$C$717)*1,المنصرف!$G$3:$G$717)</f>
        <v>0</v>
      </c>
      <c r="CW361" s="160">
        <f>SUMPRODUCT((CV$3=المنصرف!$E$3:$E$717)*1,('بيان العهد والتسويات'!$C361=المنصرف!$C$3:$C$717)*1,المنصرف!$J$3:$J$717)</f>
        <v>0</v>
      </c>
      <c r="CX361" s="160">
        <f>SUMPRODUCT((CX$3=المنصرف!$E$3:$E$717)*1,('بيان العهد والتسويات'!$C361=المنصرف!$C$3:$C$717)*1,المنصرف!$G$3:$G$717)</f>
        <v>0</v>
      </c>
      <c r="CY361" s="160">
        <f>SUMPRODUCT((CX$3=المنصرف!$E$3:$E$717)*1,('بيان العهد والتسويات'!$C361=المنصرف!$C$3:$C$717)*1,المنصرف!$J$3:$J$717)</f>
        <v>0</v>
      </c>
      <c r="CZ361" s="160">
        <f>SUMPRODUCT((CZ$3=المنصرف!$E$3:$E$717)*1,('بيان العهد والتسويات'!$C361=المنصرف!$C$3:$C$717)*1,المنصرف!$G$3:$G$717)</f>
        <v>0</v>
      </c>
      <c r="DA361" s="160">
        <f>SUMPRODUCT((CZ$3=المنصرف!$E$3:$E$717)*1,('بيان العهد والتسويات'!$C361=المنصرف!$C$3:$C$717)*1,المنصرف!$J$3:$J$717)</f>
        <v>0</v>
      </c>
    </row>
    <row r="362" spans="3:105" ht="20.25" x14ac:dyDescent="0.15">
      <c r="C362" s="134">
        <v>46194</v>
      </c>
      <c r="D362" s="121">
        <f>SUMPRODUCT(($D$3=المنصرف!$E$3:$E$717)*1,('بيان العهد والتسويات'!$C362=المنصرف!$C$3:$C$717)*1,المنصرف!$G$3:$G$717)</f>
        <v>0</v>
      </c>
      <c r="E362" s="122">
        <f>SUMPRODUCT(($D$3=المنصرف!$E$3:$E$717)*1,('بيان العهد والتسويات'!$C362=المنصرف!$C$3:$C$717)*1,المنصرف!$J$3:$J$717)</f>
        <v>0</v>
      </c>
      <c r="F362" s="124">
        <f>SUMPRODUCT(($F$3=المنصرف!$E$3:$E$717)*1,('بيان العهد والتسويات'!$C362=المنصرف!$C$3:$C$717)*1,المنصرف!$G$3:$G$717)</f>
        <v>0</v>
      </c>
      <c r="G362" s="123">
        <f>SUMPRODUCT(($F$3=المنصرف!$E$3:$E$717)*1,('بيان العهد والتسويات'!$C362=المنصرف!$C$3:$C$717)*1,المنصرف!$J$3:$J$717)</f>
        <v>0</v>
      </c>
      <c r="H362" s="121">
        <f>SUMPRODUCT(($H$3=المنصرف!$E$3:$E$717)*1,('بيان العهد والتسويات'!$C362=المنصرف!$C$3:$C$717)*1,المنصرف!$G$3:$G$717)</f>
        <v>0</v>
      </c>
      <c r="I362" s="122">
        <f>SUMPRODUCT(($H$3=المنصرف!$E$3:$E$717)*1,('بيان العهد والتسويات'!$C362=المنصرف!$C$3:$C$717)*1,المنصرف!$J$3:$J$717)</f>
        <v>0</v>
      </c>
      <c r="J362" s="124">
        <f>SUMPRODUCT(($J$3=المنصرف!$E$3:$E$717)*1,('بيان العهد والتسويات'!$C362=المنصرف!$C$3:$C$717)*1,المنصرف!$G$3:$G$717)</f>
        <v>0</v>
      </c>
      <c r="K362" s="123">
        <f>SUMPRODUCT(($J$3=المنصرف!$E$3:$E$717)*1,('بيان العهد والتسويات'!$C362=المنصرف!$C$3:$C$717)*1,المنصرف!$J$3:$J$717)</f>
        <v>0</v>
      </c>
      <c r="L362" s="121">
        <f>SUMPRODUCT(($L$3=المنصرف!$E$3:$E$717)*1,('بيان العهد والتسويات'!$C362=المنصرف!$C$3:$C$717)*1,المنصرف!$G$3:$G$717)</f>
        <v>0</v>
      </c>
      <c r="M362" s="122">
        <f>SUMPRODUCT(($L$3=المنصرف!$E$3:$E$717)*1,('بيان العهد والتسويات'!$C362=المنصرف!$C$3:$C$717)*1,المنصرف!$J$3:$J$717)</f>
        <v>0</v>
      </c>
      <c r="N362" s="124">
        <f>SUMPRODUCT(($N$3=المنصرف!$E$3:$E$717)*1,('بيان العهد والتسويات'!$C362=المنصرف!$C$3:$C$717)*1,المنصرف!$G$3:$G$717)</f>
        <v>0</v>
      </c>
      <c r="O362" s="123">
        <f>SUMPRODUCT(($N$3=المنصرف!$E$3:$E$717)*1,('بيان العهد والتسويات'!$C362=المنصرف!$C$3:$C$717)*1,المنصرف!$J$3:$J$717)</f>
        <v>0</v>
      </c>
      <c r="P362" s="121">
        <f>SUMPRODUCT(($P$3=المنصرف!$E$3:$E$717)*1,('بيان العهد والتسويات'!$C362=المنصرف!$C$3:$C$717)*1,المنصرف!$G$3:$G$717)</f>
        <v>0</v>
      </c>
      <c r="Q362" s="122">
        <f>SUMPRODUCT(($P$3=المنصرف!$E$3:$E$717)*1,('بيان العهد والتسويات'!$C362=المنصرف!$C$3:$C$717)*1,المنصرف!$J$3:$J$717)</f>
        <v>0</v>
      </c>
      <c r="R362" s="124">
        <f>SUMPRODUCT(($R$3=المنصرف!$E$3:$E$717)*1,('بيان العهد والتسويات'!$C362=المنصرف!$C$3:$C$717)*1,المنصرف!$G$3:$G$717)</f>
        <v>0</v>
      </c>
      <c r="S362" s="123">
        <f>SUMPRODUCT(($R$3=المنصرف!$E$3:$E$717)*1,('بيان العهد والتسويات'!$C362=المنصرف!$C$3:$C$717)*1,المنصرف!$J$3:$J$717)</f>
        <v>0</v>
      </c>
      <c r="T362" s="121">
        <f>SUMPRODUCT(($T$3=المنصرف!$E$3:$E$717)*1,('بيان العهد والتسويات'!$C362=المنصرف!$C$3:$C$717)*1,المنصرف!$G$3:$G$717)</f>
        <v>0</v>
      </c>
      <c r="U362" s="122">
        <f>SUMPRODUCT(($T$3=المنصرف!$E$3:$E$717)*1,('بيان العهد والتسويات'!$C362=المنصرف!$C$3:$C$717)*1,المنصرف!$J$3:$J$717)</f>
        <v>0</v>
      </c>
      <c r="V362" s="124">
        <f>SUMPRODUCT(($V$3=المنصرف!$E$3:$E$717)*1,('بيان العهد والتسويات'!$C362=المنصرف!$C$3:$C$717)*1,المنصرف!$G$3:$G$717)</f>
        <v>0</v>
      </c>
      <c r="W362" s="123">
        <f>SUMPRODUCT(($V$3=المنصرف!$E$3:$E$717)*1,('بيان العهد والتسويات'!$C362=المنصرف!$C$3:$C$717)*1,المنصرف!$J$3:$J$717)</f>
        <v>0</v>
      </c>
      <c r="X362" s="121">
        <f>SUMPRODUCT(($X$3=المنصرف!$E$3:$E$717)*1,('بيان العهد والتسويات'!$C362=المنصرف!$C$3:$C$717)*1,المنصرف!$G$3:$G$717)</f>
        <v>0</v>
      </c>
      <c r="Y362" s="122">
        <f>SUMPRODUCT(($X$3=المنصرف!$E$3:$E$717)*1,('بيان العهد والتسويات'!$C362=المنصرف!$C$3:$C$717)*1,المنصرف!$J$3:$J$717)</f>
        <v>0</v>
      </c>
      <c r="Z362" s="124">
        <f>SUMPRODUCT(($Z$3=المنصرف!$E$3:$E$717)*1,('بيان العهد والتسويات'!$C362=المنصرف!$C$3:$C$717)*1,المنصرف!$G$3:$G$717)</f>
        <v>0</v>
      </c>
      <c r="AA362" s="123">
        <f>SUMPRODUCT(($Z$3=المنصرف!$E$3:$E$717)*1,('بيان العهد والتسويات'!$C362=المنصرف!$C$3:$C$717)*1,المنصرف!$J$3:$J$717)</f>
        <v>0</v>
      </c>
      <c r="AB362" s="121">
        <f>SUMPRODUCT(($AB$3=المنصرف!$E$3:$E$717)*1,('بيان العهد والتسويات'!$C362=المنصرف!$C$3:$C$717)*1,المنصرف!$G$3:$G$717)</f>
        <v>0</v>
      </c>
      <c r="AC362" s="122">
        <f>SUMPRODUCT(($AB$3=المنصرف!$E$3:$E$717)*1,('بيان العهد والتسويات'!$C362=المنصرف!$C$3:$C$717)*1,المنصرف!$J$3:$J$717)</f>
        <v>0</v>
      </c>
      <c r="AD362" s="124">
        <f>SUMPRODUCT(($AD$3=المنصرف!$E$3:$E$717)*1,('بيان العهد والتسويات'!$C362=المنصرف!$C$3:$C$717)*1,المنصرف!$G$3:$G$717)</f>
        <v>0</v>
      </c>
      <c r="AE362" s="123">
        <f>SUMPRODUCT(($AD$3=المنصرف!$E$3:$E$717)*1,('بيان العهد والتسويات'!$C362=المنصرف!$C$3:$C$717)*1,المنصرف!$J$3:$J$717)</f>
        <v>0</v>
      </c>
      <c r="AF362" s="121">
        <f>SUMPRODUCT(($AF$3=المنصرف!$E$3:$E$717)*1,('بيان العهد والتسويات'!$C362=المنصرف!$C$3:$C$717)*1,المنصرف!$G$3:$G$717)</f>
        <v>0</v>
      </c>
      <c r="AG362" s="122">
        <f>SUMPRODUCT(($AF$3=المنصرف!$E$3:$E$717)*1,('بيان العهد والتسويات'!$C362=المنصرف!$C$3:$C$717)*1,المنصرف!$J$3:$J$717)</f>
        <v>0</v>
      </c>
      <c r="AH362" s="124">
        <f>SUMPRODUCT(($AH$3=المنصرف!$E$3:$E$717)*1,('بيان العهد والتسويات'!$C362=المنصرف!$C$3:$C$717)*1,المنصرف!$G$3:$G$717)</f>
        <v>0</v>
      </c>
      <c r="AI362" s="123">
        <f>SUMPRODUCT(($AH$3=المنصرف!$E$3:$E$717)*1,('بيان العهد والتسويات'!$C362=المنصرف!$C$3:$C$717)*1,المنصرف!$J$3:$J$717)</f>
        <v>0</v>
      </c>
      <c r="AJ362" s="145">
        <f>SUMPRODUCT((AJ$3=المنصرف!$E$3:$E$717)*1,('بيان العهد والتسويات'!$C362=المنصرف!$C$3:$C$717)*1,المنصرف!$G$3:$G$717)</f>
        <v>0</v>
      </c>
      <c r="AK362" s="145">
        <f>SUMPRODUCT((AJ$3=المنصرف!$E$3:$E$717)*1,('بيان العهد والتسويات'!$C362=المنصرف!$C$3:$C$717)*1,المنصرف!$J$3:$J$717)</f>
        <v>0</v>
      </c>
      <c r="AL362" s="161">
        <f>SUMPRODUCT((AL$3=المنصرف!$E$3:$E$717)*1,('بيان العهد والتسويات'!$C362=المنصرف!$C$3:$C$717)*1,المنصرف!$G$3:$G$717)</f>
        <v>0</v>
      </c>
      <c r="AM362" s="161">
        <f>SUMPRODUCT((AL$3=المنصرف!$E$3:$E$717)*1,('بيان العهد والتسويات'!$C362=المنصرف!$C$3:$C$717)*1,المنصرف!$J$3:$J$717)</f>
        <v>0</v>
      </c>
      <c r="AN362" s="160">
        <f>SUMPRODUCT((AN$3=المنصرف!$E$3:$E$717)*1,('بيان العهد والتسويات'!$C362=المنصرف!$C$3:$C$717)*1,المنصرف!$G$3:$G$717)</f>
        <v>0</v>
      </c>
      <c r="AO362" s="160">
        <f>SUMPRODUCT((AN$3=المنصرف!$E$3:$E$717)*1,('بيان العهد والتسويات'!$C362=المنصرف!$C$3:$C$717)*1,المنصرف!$J$3:$J$717)</f>
        <v>0</v>
      </c>
      <c r="AP362" s="160">
        <f>SUMPRODUCT((AP$3=المنصرف!$E$3:$E$717)*1,('بيان العهد والتسويات'!$C362=المنصرف!$C$3:$C$717)*1,المنصرف!$G$3:$G$717)</f>
        <v>0</v>
      </c>
      <c r="AQ362" s="160">
        <f>SUMPRODUCT((AP$3=المنصرف!$E$3:$E$717)*1,('بيان العهد والتسويات'!$C362=المنصرف!$C$3:$C$717)*1,المنصرف!$J$3:$J$717)</f>
        <v>0</v>
      </c>
      <c r="AR362" s="160">
        <f>SUMPRODUCT((AR$3=المنصرف!$E$3:$E$717)*1,('بيان العهد والتسويات'!$C362=المنصرف!$C$3:$C$717)*1,المنصرف!$G$3:$G$717)</f>
        <v>0</v>
      </c>
      <c r="AS362" s="160">
        <f>SUMPRODUCT((AR$3=المنصرف!$E$3:$E$717)*1,('بيان العهد والتسويات'!$C362=المنصرف!$C$3:$C$717)*1,المنصرف!$J$3:$J$717)</f>
        <v>0</v>
      </c>
      <c r="AT362" s="160">
        <f>SUMPRODUCT((AT$3=المنصرف!$E$3:$E$717)*1,('بيان العهد والتسويات'!$C362=المنصرف!$C$3:$C$717)*1,المنصرف!$G$3:$G$717)</f>
        <v>0</v>
      </c>
      <c r="AU362" s="160">
        <f>SUMPRODUCT((AT$3=المنصرف!$E$3:$E$717)*1,('بيان العهد والتسويات'!$C362=المنصرف!$C$3:$C$717)*1,المنصرف!$J$3:$J$717)</f>
        <v>0</v>
      </c>
      <c r="AV362" s="160">
        <f>SUMPRODUCT((AV$3=المنصرف!$E$3:$E$717)*1,('بيان العهد والتسويات'!$C362=المنصرف!$C$3:$C$717)*1,المنصرف!$G$3:$G$717)</f>
        <v>0</v>
      </c>
      <c r="AW362" s="160">
        <f>SUMPRODUCT((AV$3=المنصرف!$E$3:$E$717)*1,('بيان العهد والتسويات'!$C362=المنصرف!$C$3:$C$717)*1,المنصرف!$J$3:$J$717)</f>
        <v>0</v>
      </c>
      <c r="AX362" s="160">
        <f>SUMPRODUCT((AX$3=المنصرف!$E$3:$E$717)*1,('بيان العهد والتسويات'!$C362=المنصرف!$C$3:$C$717)*1,المنصرف!$G$3:$G$717)</f>
        <v>0</v>
      </c>
      <c r="AY362" s="160">
        <f>SUMPRODUCT((AX$3=المنصرف!$E$3:$E$717)*1,('بيان العهد والتسويات'!$C362=المنصرف!$C$3:$C$717)*1,المنصرف!$J$3:$J$717)</f>
        <v>0</v>
      </c>
      <c r="AZ362" s="160">
        <f>SUMPRODUCT((AZ$3=المنصرف!$E$3:$E$717)*1,('بيان العهد والتسويات'!$C362=المنصرف!$C$3:$C$717)*1,المنصرف!$G$3:$G$717)</f>
        <v>0</v>
      </c>
      <c r="BA362" s="160">
        <f>SUMPRODUCT((AZ$3=المنصرف!$E$3:$E$717)*1,('بيان العهد والتسويات'!$C362=المنصرف!$C$3:$C$717)*1,المنصرف!$J$3:$J$717)</f>
        <v>0</v>
      </c>
      <c r="BB362" s="160">
        <f>SUMPRODUCT((BB$3=المنصرف!$E$3:$E$717)*1,('بيان العهد والتسويات'!$C362=المنصرف!$C$3:$C$717)*1,المنصرف!$G$3:$G$717)</f>
        <v>0</v>
      </c>
      <c r="BC362" s="160">
        <f>SUMPRODUCT((BB$3=المنصرف!$E$3:$E$717)*1,('بيان العهد والتسويات'!$C362=المنصرف!$C$3:$C$717)*1,المنصرف!$J$3:$J$717)</f>
        <v>0</v>
      </c>
      <c r="BD362" s="160">
        <f>SUMPRODUCT((BD$3=المنصرف!$E$3:$E$717)*1,('بيان العهد والتسويات'!$C362=المنصرف!$C$3:$C$717)*1,المنصرف!$G$3:$G$717)</f>
        <v>0</v>
      </c>
      <c r="BE362" s="160">
        <f>SUMPRODUCT((BD$3=المنصرف!$E$3:$E$717)*1,('بيان العهد والتسويات'!$C362=المنصرف!$C$3:$C$717)*1,المنصرف!$J$3:$J$717)</f>
        <v>0</v>
      </c>
      <c r="BF362" s="160">
        <f>SUMPRODUCT((BF$3=المنصرف!$E$3:$E$717)*1,('بيان العهد والتسويات'!$C362=المنصرف!$C$3:$C$717)*1,المنصرف!$G$3:$G$717)</f>
        <v>0</v>
      </c>
      <c r="BG362" s="160">
        <f>SUMPRODUCT((BF$3=المنصرف!$E$3:$E$717)*1,('بيان العهد والتسويات'!$C362=المنصرف!$C$3:$C$717)*1,المنصرف!$J$3:$J$717)</f>
        <v>0</v>
      </c>
      <c r="BH362" s="160">
        <f>SUMPRODUCT((BH$3=المنصرف!$E$3:$E$717)*1,('بيان العهد والتسويات'!$C362=المنصرف!$C$3:$C$717)*1,المنصرف!$G$3:$G$717)</f>
        <v>0</v>
      </c>
      <c r="BI362" s="160">
        <f>SUMPRODUCT((BH$3=المنصرف!$E$3:$E$717)*1,('بيان العهد والتسويات'!$C362=المنصرف!$C$3:$C$717)*1,المنصرف!$J$3:$J$717)</f>
        <v>0</v>
      </c>
      <c r="BJ362" s="160">
        <f>SUMPRODUCT((BJ$3=المنصرف!$E$3:$E$717)*1,('بيان العهد والتسويات'!$C362=المنصرف!$C$3:$C$717)*1,المنصرف!$G$3:$G$717)</f>
        <v>0</v>
      </c>
      <c r="BK362" s="160">
        <f>SUMPRODUCT((BJ$3=المنصرف!$E$3:$E$717)*1,('بيان العهد والتسويات'!$C362=المنصرف!$C$3:$C$717)*1,المنصرف!$J$3:$J$717)</f>
        <v>0</v>
      </c>
      <c r="BL362" s="160">
        <f>SUMPRODUCT((BL$3=المنصرف!$E$3:$E$717)*1,('بيان العهد والتسويات'!$C362=المنصرف!$C$3:$C$717)*1,المنصرف!$G$3:$G$717)</f>
        <v>0</v>
      </c>
      <c r="BM362" s="160">
        <f>SUMPRODUCT((BL$3=المنصرف!$E$3:$E$717)*1,('بيان العهد والتسويات'!$C362=المنصرف!$C$3:$C$717)*1,المنصرف!$J$3:$J$717)</f>
        <v>0</v>
      </c>
      <c r="BN362" s="160">
        <f>SUMPRODUCT((BN$3=المنصرف!$E$3:$E$717)*1,('بيان العهد والتسويات'!$C362=المنصرف!$C$3:$C$717)*1,المنصرف!$G$3:$G$717)</f>
        <v>0</v>
      </c>
      <c r="BO362" s="160">
        <f>SUMPRODUCT((BN$3=المنصرف!$E$3:$E$717)*1,('بيان العهد والتسويات'!$C362=المنصرف!$C$3:$C$717)*1,المنصرف!$J$3:$J$717)</f>
        <v>0</v>
      </c>
      <c r="BP362" s="160">
        <f>SUMPRODUCT((BP$3=المنصرف!$E$3:$E$717)*1,('بيان العهد والتسويات'!$C362=المنصرف!$C$3:$C$717)*1,المنصرف!$G$3:$G$717)</f>
        <v>0</v>
      </c>
      <c r="BQ362" s="160">
        <f>SUMPRODUCT((BP$3=المنصرف!$E$3:$E$717)*1,('بيان العهد والتسويات'!$C362=المنصرف!$C$3:$C$717)*1,المنصرف!$J$3:$J$717)</f>
        <v>0</v>
      </c>
      <c r="BR362" s="160">
        <f>SUMPRODUCT((BR$3=المنصرف!$E$3:$E$717)*1,('بيان العهد والتسويات'!$C362=المنصرف!$C$3:$C$717)*1,المنصرف!$G$3:$G$717)</f>
        <v>0</v>
      </c>
      <c r="BS362" s="160">
        <f>SUMPRODUCT((BR$3=المنصرف!$E$3:$E$717)*1,('بيان العهد والتسويات'!$C362=المنصرف!$C$3:$C$717)*1,المنصرف!$J$3:$J$717)</f>
        <v>0</v>
      </c>
      <c r="BT362" s="160">
        <f>SUMPRODUCT((BT$3=المنصرف!$E$3:$E$717)*1,('بيان العهد والتسويات'!$C362=المنصرف!$C$3:$C$717)*1,المنصرف!$G$3:$G$717)</f>
        <v>0</v>
      </c>
      <c r="BU362" s="160">
        <f>SUMPRODUCT((BT$3=المنصرف!$E$3:$E$717)*1,('بيان العهد والتسويات'!$C362=المنصرف!$C$3:$C$717)*1,المنصرف!$J$3:$J$717)</f>
        <v>0</v>
      </c>
      <c r="BV362" s="160">
        <f>SUMPRODUCT((BV$3=المنصرف!$E$3:$E$717)*1,('بيان العهد والتسويات'!$C362=المنصرف!$C$3:$C$717)*1,المنصرف!$G$3:$G$717)</f>
        <v>0</v>
      </c>
      <c r="BW362" s="160">
        <f>SUMPRODUCT((BV$3=المنصرف!$E$3:$E$717)*1,('بيان العهد والتسويات'!$C362=المنصرف!$C$3:$C$717)*1,المنصرف!$J$3:$J$717)</f>
        <v>0</v>
      </c>
      <c r="BX362" s="160">
        <f>SUMPRODUCT((BX$3=المنصرف!$E$3:$E$717)*1,('بيان العهد والتسويات'!$C362=المنصرف!$C$3:$C$717)*1,المنصرف!$G$3:$G$717)</f>
        <v>0</v>
      </c>
      <c r="BY362" s="160">
        <f>SUMPRODUCT((BX$3=المنصرف!$E$3:$E$717)*1,('بيان العهد والتسويات'!$C362=المنصرف!$C$3:$C$717)*1,المنصرف!$J$3:$J$717)</f>
        <v>0</v>
      </c>
      <c r="BZ362" s="160">
        <f>SUMPRODUCT((BZ$3=المنصرف!$E$3:$E$717)*1,('بيان العهد والتسويات'!$C362=المنصرف!$C$3:$C$717)*1,المنصرف!$G$3:$G$717)</f>
        <v>0</v>
      </c>
      <c r="CA362" s="160">
        <f>SUMPRODUCT((BZ$3=المنصرف!$E$3:$E$717)*1,('بيان العهد والتسويات'!$C362=المنصرف!$C$3:$C$717)*1,المنصرف!$J$3:$J$717)</f>
        <v>0</v>
      </c>
      <c r="CB362" s="160">
        <f>SUMPRODUCT((CB$3=المنصرف!$E$3:$E$717)*1,('بيان العهد والتسويات'!$C362=المنصرف!$C$3:$C$717)*1,المنصرف!$G$3:$G$717)</f>
        <v>0</v>
      </c>
      <c r="CC362" s="160">
        <f>SUMPRODUCT((CB$3=المنصرف!$E$3:$E$717)*1,('بيان العهد والتسويات'!$C362=المنصرف!$C$3:$C$717)*1,المنصرف!$J$3:$J$717)</f>
        <v>0</v>
      </c>
      <c r="CD362" s="160">
        <f>SUMPRODUCT((CD$3=المنصرف!$E$3:$E$717)*1,('بيان العهد والتسويات'!$C362=المنصرف!$C$3:$C$717)*1,المنصرف!$G$3:$G$717)</f>
        <v>0</v>
      </c>
      <c r="CE362" s="160">
        <f>SUMPRODUCT((CD$3=المنصرف!$E$3:$E$717)*1,('بيان العهد والتسويات'!$C362=المنصرف!$C$3:$C$717)*1,المنصرف!$J$3:$J$717)</f>
        <v>0</v>
      </c>
      <c r="CF362" s="160">
        <f>SUMPRODUCT((CF$3=المنصرف!$E$3:$E$717)*1,('بيان العهد والتسويات'!$C362=المنصرف!$C$3:$C$717)*1,المنصرف!$G$3:$G$717)</f>
        <v>0</v>
      </c>
      <c r="CG362" s="160">
        <f>SUMPRODUCT((CF$3=المنصرف!$E$3:$E$717)*1,('بيان العهد والتسويات'!$C362=المنصرف!$C$3:$C$717)*1,المنصرف!$J$3:$J$717)</f>
        <v>0</v>
      </c>
      <c r="CH362" s="160">
        <f>SUMPRODUCT((CH$3=المنصرف!$E$3:$E$717)*1,('بيان العهد والتسويات'!$C362=المنصرف!$C$3:$C$717)*1,المنصرف!$G$3:$G$717)</f>
        <v>0</v>
      </c>
      <c r="CI362" s="160">
        <f>SUMPRODUCT((CH$3=المنصرف!$E$3:$E$717)*1,('بيان العهد والتسويات'!$C362=المنصرف!$C$3:$C$717)*1,المنصرف!$J$3:$J$717)</f>
        <v>0</v>
      </c>
      <c r="CJ362" s="160">
        <f>SUMPRODUCT((CJ$3=المنصرف!$E$3:$E$717)*1,('بيان العهد والتسويات'!$C362=المنصرف!$C$3:$C$717)*1,المنصرف!$G$3:$G$717)</f>
        <v>0</v>
      </c>
      <c r="CK362" s="160">
        <f>SUMPRODUCT((CJ$3=المنصرف!$E$3:$E$717)*1,('بيان العهد والتسويات'!$C362=المنصرف!$C$3:$C$717)*1,المنصرف!$J$3:$J$717)</f>
        <v>0</v>
      </c>
      <c r="CL362" s="160">
        <f>SUMPRODUCT((CL$3=المنصرف!$E$3:$E$717)*1,('بيان العهد والتسويات'!$C362=المنصرف!$C$3:$C$717)*1,المنصرف!$G$3:$G$717)</f>
        <v>0</v>
      </c>
      <c r="CM362" s="160">
        <f>SUMPRODUCT((CL$3=المنصرف!$E$3:$E$717)*1,('بيان العهد والتسويات'!$C362=المنصرف!$C$3:$C$717)*1,المنصرف!$J$3:$J$717)</f>
        <v>0</v>
      </c>
      <c r="CN362" s="160">
        <f>SUMPRODUCT((CN$3=المنصرف!$E$3:$E$717)*1,('بيان العهد والتسويات'!$C362=المنصرف!$C$3:$C$717)*1,المنصرف!$G$3:$G$717)</f>
        <v>0</v>
      </c>
      <c r="CO362" s="160">
        <f>SUMPRODUCT((CN$3=المنصرف!$E$3:$E$717)*1,('بيان العهد والتسويات'!$C362=المنصرف!$C$3:$C$717)*1,المنصرف!$J$3:$J$717)</f>
        <v>0</v>
      </c>
      <c r="CP362" s="160">
        <f>SUMPRODUCT((CP$3=المنصرف!$E$3:$E$717)*1,('بيان العهد والتسويات'!$C362=المنصرف!$C$3:$C$717)*1,المنصرف!$G$3:$G$717)</f>
        <v>0</v>
      </c>
      <c r="CQ362" s="160">
        <f>SUMPRODUCT((CP$3=المنصرف!$E$3:$E$717)*1,('بيان العهد والتسويات'!$C362=المنصرف!$C$3:$C$717)*1,المنصرف!$J$3:$J$717)</f>
        <v>0</v>
      </c>
      <c r="CR362" s="160">
        <f>SUMPRODUCT((CR$3=المنصرف!$E$3:$E$717)*1,('بيان العهد والتسويات'!$C362=المنصرف!$C$3:$C$717)*1,المنصرف!$G$3:$G$717)</f>
        <v>0</v>
      </c>
      <c r="CS362" s="160">
        <f>SUMPRODUCT((CR$3=المنصرف!$E$3:$E$717)*1,('بيان العهد والتسويات'!$C362=المنصرف!$C$3:$C$717)*1,المنصرف!$J$3:$J$717)</f>
        <v>0</v>
      </c>
      <c r="CT362" s="160">
        <f>SUMPRODUCT((CT$3=المنصرف!$E$3:$E$717)*1,('بيان العهد والتسويات'!$C362=المنصرف!$C$3:$C$717)*1,المنصرف!$G$3:$G$717)</f>
        <v>0</v>
      </c>
      <c r="CU362" s="160">
        <f>SUMPRODUCT((CT$3=المنصرف!$E$3:$E$717)*1,('بيان العهد والتسويات'!$C362=المنصرف!$C$3:$C$717)*1,المنصرف!$J$3:$J$717)</f>
        <v>0</v>
      </c>
      <c r="CV362" s="160">
        <f>SUMPRODUCT((CV$3=المنصرف!$E$3:$E$717)*1,('بيان العهد والتسويات'!$C362=المنصرف!$C$3:$C$717)*1,المنصرف!$G$3:$G$717)</f>
        <v>0</v>
      </c>
      <c r="CW362" s="160">
        <f>SUMPRODUCT((CV$3=المنصرف!$E$3:$E$717)*1,('بيان العهد والتسويات'!$C362=المنصرف!$C$3:$C$717)*1,المنصرف!$J$3:$J$717)</f>
        <v>0</v>
      </c>
      <c r="CX362" s="160">
        <f>SUMPRODUCT((CX$3=المنصرف!$E$3:$E$717)*1,('بيان العهد والتسويات'!$C362=المنصرف!$C$3:$C$717)*1,المنصرف!$G$3:$G$717)</f>
        <v>0</v>
      </c>
      <c r="CY362" s="160">
        <f>SUMPRODUCT((CX$3=المنصرف!$E$3:$E$717)*1,('بيان العهد والتسويات'!$C362=المنصرف!$C$3:$C$717)*1,المنصرف!$J$3:$J$717)</f>
        <v>0</v>
      </c>
      <c r="CZ362" s="160">
        <f>SUMPRODUCT((CZ$3=المنصرف!$E$3:$E$717)*1,('بيان العهد والتسويات'!$C362=المنصرف!$C$3:$C$717)*1,المنصرف!$G$3:$G$717)</f>
        <v>0</v>
      </c>
      <c r="DA362" s="160">
        <f>SUMPRODUCT((CZ$3=المنصرف!$E$3:$E$717)*1,('بيان العهد والتسويات'!$C362=المنصرف!$C$3:$C$717)*1,المنصرف!$J$3:$J$717)</f>
        <v>0</v>
      </c>
    </row>
    <row r="363" spans="3:105" ht="20.25" x14ac:dyDescent="0.15">
      <c r="C363" s="134">
        <v>46195</v>
      </c>
      <c r="D363" s="121">
        <f>SUMPRODUCT(($D$3=المنصرف!$E$3:$E$717)*1,('بيان العهد والتسويات'!$C363=المنصرف!$C$3:$C$717)*1,المنصرف!$G$3:$G$717)</f>
        <v>0</v>
      </c>
      <c r="E363" s="122">
        <f>SUMPRODUCT(($D$3=المنصرف!$E$3:$E$717)*1,('بيان العهد والتسويات'!$C363=المنصرف!$C$3:$C$717)*1,المنصرف!$J$3:$J$717)</f>
        <v>0</v>
      </c>
      <c r="F363" s="124">
        <f>SUMPRODUCT(($F$3=المنصرف!$E$3:$E$717)*1,('بيان العهد والتسويات'!$C363=المنصرف!$C$3:$C$717)*1,المنصرف!$G$3:$G$717)</f>
        <v>0</v>
      </c>
      <c r="G363" s="123">
        <f>SUMPRODUCT(($F$3=المنصرف!$E$3:$E$717)*1,('بيان العهد والتسويات'!$C363=المنصرف!$C$3:$C$717)*1,المنصرف!$J$3:$J$717)</f>
        <v>0</v>
      </c>
      <c r="H363" s="121">
        <f>SUMPRODUCT(($H$3=المنصرف!$E$3:$E$717)*1,('بيان العهد والتسويات'!$C363=المنصرف!$C$3:$C$717)*1,المنصرف!$G$3:$G$717)</f>
        <v>0</v>
      </c>
      <c r="I363" s="122">
        <f>SUMPRODUCT(($H$3=المنصرف!$E$3:$E$717)*1,('بيان العهد والتسويات'!$C363=المنصرف!$C$3:$C$717)*1,المنصرف!$J$3:$J$717)</f>
        <v>0</v>
      </c>
      <c r="J363" s="124">
        <f>SUMPRODUCT(($J$3=المنصرف!$E$3:$E$717)*1,('بيان العهد والتسويات'!$C363=المنصرف!$C$3:$C$717)*1,المنصرف!$G$3:$G$717)</f>
        <v>0</v>
      </c>
      <c r="K363" s="123">
        <f>SUMPRODUCT(($J$3=المنصرف!$E$3:$E$717)*1,('بيان العهد والتسويات'!$C363=المنصرف!$C$3:$C$717)*1,المنصرف!$J$3:$J$717)</f>
        <v>0</v>
      </c>
      <c r="L363" s="121">
        <f>SUMPRODUCT(($L$3=المنصرف!$E$3:$E$717)*1,('بيان العهد والتسويات'!$C363=المنصرف!$C$3:$C$717)*1,المنصرف!$G$3:$G$717)</f>
        <v>0</v>
      </c>
      <c r="M363" s="122">
        <f>SUMPRODUCT(($L$3=المنصرف!$E$3:$E$717)*1,('بيان العهد والتسويات'!$C363=المنصرف!$C$3:$C$717)*1,المنصرف!$J$3:$J$717)</f>
        <v>0</v>
      </c>
      <c r="N363" s="124">
        <f>SUMPRODUCT(($N$3=المنصرف!$E$3:$E$717)*1,('بيان العهد والتسويات'!$C363=المنصرف!$C$3:$C$717)*1,المنصرف!$G$3:$G$717)</f>
        <v>0</v>
      </c>
      <c r="O363" s="123">
        <f>SUMPRODUCT(($N$3=المنصرف!$E$3:$E$717)*1,('بيان العهد والتسويات'!$C363=المنصرف!$C$3:$C$717)*1,المنصرف!$J$3:$J$717)</f>
        <v>0</v>
      </c>
      <c r="P363" s="121">
        <f>SUMPRODUCT(($P$3=المنصرف!$E$3:$E$717)*1,('بيان العهد والتسويات'!$C363=المنصرف!$C$3:$C$717)*1,المنصرف!$G$3:$G$717)</f>
        <v>0</v>
      </c>
      <c r="Q363" s="122">
        <f>SUMPRODUCT(($P$3=المنصرف!$E$3:$E$717)*1,('بيان العهد والتسويات'!$C363=المنصرف!$C$3:$C$717)*1,المنصرف!$J$3:$J$717)</f>
        <v>0</v>
      </c>
      <c r="R363" s="124">
        <f>SUMPRODUCT(($R$3=المنصرف!$E$3:$E$717)*1,('بيان العهد والتسويات'!$C363=المنصرف!$C$3:$C$717)*1,المنصرف!$G$3:$G$717)</f>
        <v>0</v>
      </c>
      <c r="S363" s="123">
        <f>SUMPRODUCT(($R$3=المنصرف!$E$3:$E$717)*1,('بيان العهد والتسويات'!$C363=المنصرف!$C$3:$C$717)*1,المنصرف!$J$3:$J$717)</f>
        <v>0</v>
      </c>
      <c r="T363" s="121">
        <f>SUMPRODUCT(($T$3=المنصرف!$E$3:$E$717)*1,('بيان العهد والتسويات'!$C363=المنصرف!$C$3:$C$717)*1,المنصرف!$G$3:$G$717)</f>
        <v>0</v>
      </c>
      <c r="U363" s="122">
        <f>SUMPRODUCT(($T$3=المنصرف!$E$3:$E$717)*1,('بيان العهد والتسويات'!$C363=المنصرف!$C$3:$C$717)*1,المنصرف!$J$3:$J$717)</f>
        <v>0</v>
      </c>
      <c r="V363" s="124">
        <f>SUMPRODUCT(($V$3=المنصرف!$E$3:$E$717)*1,('بيان العهد والتسويات'!$C363=المنصرف!$C$3:$C$717)*1,المنصرف!$G$3:$G$717)</f>
        <v>0</v>
      </c>
      <c r="W363" s="123">
        <f>SUMPRODUCT(($V$3=المنصرف!$E$3:$E$717)*1,('بيان العهد والتسويات'!$C363=المنصرف!$C$3:$C$717)*1,المنصرف!$J$3:$J$717)</f>
        <v>0</v>
      </c>
      <c r="X363" s="121">
        <f>SUMPRODUCT(($X$3=المنصرف!$E$3:$E$717)*1,('بيان العهد والتسويات'!$C363=المنصرف!$C$3:$C$717)*1,المنصرف!$G$3:$G$717)</f>
        <v>0</v>
      </c>
      <c r="Y363" s="122">
        <f>SUMPRODUCT(($X$3=المنصرف!$E$3:$E$717)*1,('بيان العهد والتسويات'!$C363=المنصرف!$C$3:$C$717)*1,المنصرف!$J$3:$J$717)</f>
        <v>0</v>
      </c>
      <c r="Z363" s="124">
        <f>SUMPRODUCT(($Z$3=المنصرف!$E$3:$E$717)*1,('بيان العهد والتسويات'!$C363=المنصرف!$C$3:$C$717)*1,المنصرف!$G$3:$G$717)</f>
        <v>0</v>
      </c>
      <c r="AA363" s="123">
        <f>SUMPRODUCT(($Z$3=المنصرف!$E$3:$E$717)*1,('بيان العهد والتسويات'!$C363=المنصرف!$C$3:$C$717)*1,المنصرف!$J$3:$J$717)</f>
        <v>0</v>
      </c>
      <c r="AB363" s="121">
        <f>SUMPRODUCT(($AB$3=المنصرف!$E$3:$E$717)*1,('بيان العهد والتسويات'!$C363=المنصرف!$C$3:$C$717)*1,المنصرف!$G$3:$G$717)</f>
        <v>0</v>
      </c>
      <c r="AC363" s="122">
        <f>SUMPRODUCT(($AB$3=المنصرف!$E$3:$E$717)*1,('بيان العهد والتسويات'!$C363=المنصرف!$C$3:$C$717)*1,المنصرف!$J$3:$J$717)</f>
        <v>0</v>
      </c>
      <c r="AD363" s="124">
        <f>SUMPRODUCT(($AD$3=المنصرف!$E$3:$E$717)*1,('بيان العهد والتسويات'!$C363=المنصرف!$C$3:$C$717)*1,المنصرف!$G$3:$G$717)</f>
        <v>0</v>
      </c>
      <c r="AE363" s="123">
        <f>SUMPRODUCT(($AD$3=المنصرف!$E$3:$E$717)*1,('بيان العهد والتسويات'!$C363=المنصرف!$C$3:$C$717)*1,المنصرف!$J$3:$J$717)</f>
        <v>0</v>
      </c>
      <c r="AF363" s="121">
        <f>SUMPRODUCT(($AF$3=المنصرف!$E$3:$E$717)*1,('بيان العهد والتسويات'!$C363=المنصرف!$C$3:$C$717)*1,المنصرف!$G$3:$G$717)</f>
        <v>0</v>
      </c>
      <c r="AG363" s="122">
        <f>SUMPRODUCT(($AF$3=المنصرف!$E$3:$E$717)*1,('بيان العهد والتسويات'!$C363=المنصرف!$C$3:$C$717)*1,المنصرف!$J$3:$J$717)</f>
        <v>0</v>
      </c>
      <c r="AH363" s="124">
        <f>SUMPRODUCT(($AH$3=المنصرف!$E$3:$E$717)*1,('بيان العهد والتسويات'!$C363=المنصرف!$C$3:$C$717)*1,المنصرف!$G$3:$G$717)</f>
        <v>0</v>
      </c>
      <c r="AI363" s="123">
        <f>SUMPRODUCT(($AH$3=المنصرف!$E$3:$E$717)*1,('بيان العهد والتسويات'!$C363=المنصرف!$C$3:$C$717)*1,المنصرف!$J$3:$J$717)</f>
        <v>0</v>
      </c>
      <c r="AJ363" s="145">
        <f>SUMPRODUCT((AJ$3=المنصرف!$E$3:$E$717)*1,('بيان العهد والتسويات'!$C363=المنصرف!$C$3:$C$717)*1,المنصرف!$G$3:$G$717)</f>
        <v>0</v>
      </c>
      <c r="AK363" s="145">
        <f>SUMPRODUCT((AJ$3=المنصرف!$E$3:$E$717)*1,('بيان العهد والتسويات'!$C363=المنصرف!$C$3:$C$717)*1,المنصرف!$J$3:$J$717)</f>
        <v>0</v>
      </c>
      <c r="AL363" s="161">
        <f>SUMPRODUCT((AL$3=المنصرف!$E$3:$E$717)*1,('بيان العهد والتسويات'!$C363=المنصرف!$C$3:$C$717)*1,المنصرف!$G$3:$G$717)</f>
        <v>0</v>
      </c>
      <c r="AM363" s="161">
        <f>SUMPRODUCT((AL$3=المنصرف!$E$3:$E$717)*1,('بيان العهد والتسويات'!$C363=المنصرف!$C$3:$C$717)*1,المنصرف!$J$3:$J$717)</f>
        <v>0</v>
      </c>
      <c r="AN363" s="160">
        <f>SUMPRODUCT((AN$3=المنصرف!$E$3:$E$717)*1,('بيان العهد والتسويات'!$C363=المنصرف!$C$3:$C$717)*1,المنصرف!$G$3:$G$717)</f>
        <v>0</v>
      </c>
      <c r="AO363" s="160">
        <f>SUMPRODUCT((AN$3=المنصرف!$E$3:$E$717)*1,('بيان العهد والتسويات'!$C363=المنصرف!$C$3:$C$717)*1,المنصرف!$J$3:$J$717)</f>
        <v>0</v>
      </c>
      <c r="AP363" s="160">
        <f>SUMPRODUCT((AP$3=المنصرف!$E$3:$E$717)*1,('بيان العهد والتسويات'!$C363=المنصرف!$C$3:$C$717)*1,المنصرف!$G$3:$G$717)</f>
        <v>0</v>
      </c>
      <c r="AQ363" s="160">
        <f>SUMPRODUCT((AP$3=المنصرف!$E$3:$E$717)*1,('بيان العهد والتسويات'!$C363=المنصرف!$C$3:$C$717)*1,المنصرف!$J$3:$J$717)</f>
        <v>0</v>
      </c>
      <c r="AR363" s="160">
        <f>SUMPRODUCT((AR$3=المنصرف!$E$3:$E$717)*1,('بيان العهد والتسويات'!$C363=المنصرف!$C$3:$C$717)*1,المنصرف!$G$3:$G$717)</f>
        <v>0</v>
      </c>
      <c r="AS363" s="160">
        <f>SUMPRODUCT((AR$3=المنصرف!$E$3:$E$717)*1,('بيان العهد والتسويات'!$C363=المنصرف!$C$3:$C$717)*1,المنصرف!$J$3:$J$717)</f>
        <v>0</v>
      </c>
      <c r="AT363" s="160">
        <f>SUMPRODUCT((AT$3=المنصرف!$E$3:$E$717)*1,('بيان العهد والتسويات'!$C363=المنصرف!$C$3:$C$717)*1,المنصرف!$G$3:$G$717)</f>
        <v>0</v>
      </c>
      <c r="AU363" s="160">
        <f>SUMPRODUCT((AT$3=المنصرف!$E$3:$E$717)*1,('بيان العهد والتسويات'!$C363=المنصرف!$C$3:$C$717)*1,المنصرف!$J$3:$J$717)</f>
        <v>0</v>
      </c>
      <c r="AV363" s="160">
        <f>SUMPRODUCT((AV$3=المنصرف!$E$3:$E$717)*1,('بيان العهد والتسويات'!$C363=المنصرف!$C$3:$C$717)*1,المنصرف!$G$3:$G$717)</f>
        <v>0</v>
      </c>
      <c r="AW363" s="160">
        <f>SUMPRODUCT((AV$3=المنصرف!$E$3:$E$717)*1,('بيان العهد والتسويات'!$C363=المنصرف!$C$3:$C$717)*1,المنصرف!$J$3:$J$717)</f>
        <v>0</v>
      </c>
      <c r="AX363" s="160">
        <f>SUMPRODUCT((AX$3=المنصرف!$E$3:$E$717)*1,('بيان العهد والتسويات'!$C363=المنصرف!$C$3:$C$717)*1,المنصرف!$G$3:$G$717)</f>
        <v>0</v>
      </c>
      <c r="AY363" s="160">
        <f>SUMPRODUCT((AX$3=المنصرف!$E$3:$E$717)*1,('بيان العهد والتسويات'!$C363=المنصرف!$C$3:$C$717)*1,المنصرف!$J$3:$J$717)</f>
        <v>0</v>
      </c>
      <c r="AZ363" s="160">
        <f>SUMPRODUCT((AZ$3=المنصرف!$E$3:$E$717)*1,('بيان العهد والتسويات'!$C363=المنصرف!$C$3:$C$717)*1,المنصرف!$G$3:$G$717)</f>
        <v>0</v>
      </c>
      <c r="BA363" s="160">
        <f>SUMPRODUCT((AZ$3=المنصرف!$E$3:$E$717)*1,('بيان العهد والتسويات'!$C363=المنصرف!$C$3:$C$717)*1,المنصرف!$J$3:$J$717)</f>
        <v>0</v>
      </c>
      <c r="BB363" s="160">
        <f>SUMPRODUCT((BB$3=المنصرف!$E$3:$E$717)*1,('بيان العهد والتسويات'!$C363=المنصرف!$C$3:$C$717)*1,المنصرف!$G$3:$G$717)</f>
        <v>0</v>
      </c>
      <c r="BC363" s="160">
        <f>SUMPRODUCT((BB$3=المنصرف!$E$3:$E$717)*1,('بيان العهد والتسويات'!$C363=المنصرف!$C$3:$C$717)*1,المنصرف!$J$3:$J$717)</f>
        <v>0</v>
      </c>
      <c r="BD363" s="160">
        <f>SUMPRODUCT((BD$3=المنصرف!$E$3:$E$717)*1,('بيان العهد والتسويات'!$C363=المنصرف!$C$3:$C$717)*1,المنصرف!$G$3:$G$717)</f>
        <v>0</v>
      </c>
      <c r="BE363" s="160">
        <f>SUMPRODUCT((BD$3=المنصرف!$E$3:$E$717)*1,('بيان العهد والتسويات'!$C363=المنصرف!$C$3:$C$717)*1,المنصرف!$J$3:$J$717)</f>
        <v>0</v>
      </c>
      <c r="BF363" s="160">
        <f>SUMPRODUCT((BF$3=المنصرف!$E$3:$E$717)*1,('بيان العهد والتسويات'!$C363=المنصرف!$C$3:$C$717)*1,المنصرف!$G$3:$G$717)</f>
        <v>0</v>
      </c>
      <c r="BG363" s="160">
        <f>SUMPRODUCT((BF$3=المنصرف!$E$3:$E$717)*1,('بيان العهد والتسويات'!$C363=المنصرف!$C$3:$C$717)*1,المنصرف!$J$3:$J$717)</f>
        <v>0</v>
      </c>
      <c r="BH363" s="160">
        <f>SUMPRODUCT((BH$3=المنصرف!$E$3:$E$717)*1,('بيان العهد والتسويات'!$C363=المنصرف!$C$3:$C$717)*1,المنصرف!$G$3:$G$717)</f>
        <v>0</v>
      </c>
      <c r="BI363" s="160">
        <f>SUMPRODUCT((BH$3=المنصرف!$E$3:$E$717)*1,('بيان العهد والتسويات'!$C363=المنصرف!$C$3:$C$717)*1,المنصرف!$J$3:$J$717)</f>
        <v>0</v>
      </c>
      <c r="BJ363" s="160">
        <f>SUMPRODUCT((BJ$3=المنصرف!$E$3:$E$717)*1,('بيان العهد والتسويات'!$C363=المنصرف!$C$3:$C$717)*1,المنصرف!$G$3:$G$717)</f>
        <v>0</v>
      </c>
      <c r="BK363" s="160">
        <f>SUMPRODUCT((BJ$3=المنصرف!$E$3:$E$717)*1,('بيان العهد والتسويات'!$C363=المنصرف!$C$3:$C$717)*1,المنصرف!$J$3:$J$717)</f>
        <v>0</v>
      </c>
      <c r="BL363" s="160">
        <f>SUMPRODUCT((BL$3=المنصرف!$E$3:$E$717)*1,('بيان العهد والتسويات'!$C363=المنصرف!$C$3:$C$717)*1,المنصرف!$G$3:$G$717)</f>
        <v>0</v>
      </c>
      <c r="BM363" s="160">
        <f>SUMPRODUCT((BL$3=المنصرف!$E$3:$E$717)*1,('بيان العهد والتسويات'!$C363=المنصرف!$C$3:$C$717)*1,المنصرف!$J$3:$J$717)</f>
        <v>0</v>
      </c>
      <c r="BN363" s="160">
        <f>SUMPRODUCT((BN$3=المنصرف!$E$3:$E$717)*1,('بيان العهد والتسويات'!$C363=المنصرف!$C$3:$C$717)*1,المنصرف!$G$3:$G$717)</f>
        <v>0</v>
      </c>
      <c r="BO363" s="160">
        <f>SUMPRODUCT((BN$3=المنصرف!$E$3:$E$717)*1,('بيان العهد والتسويات'!$C363=المنصرف!$C$3:$C$717)*1,المنصرف!$J$3:$J$717)</f>
        <v>0</v>
      </c>
      <c r="BP363" s="160">
        <f>SUMPRODUCT((BP$3=المنصرف!$E$3:$E$717)*1,('بيان العهد والتسويات'!$C363=المنصرف!$C$3:$C$717)*1,المنصرف!$G$3:$G$717)</f>
        <v>0</v>
      </c>
      <c r="BQ363" s="160">
        <f>SUMPRODUCT((BP$3=المنصرف!$E$3:$E$717)*1,('بيان العهد والتسويات'!$C363=المنصرف!$C$3:$C$717)*1,المنصرف!$J$3:$J$717)</f>
        <v>0</v>
      </c>
      <c r="BR363" s="160">
        <f>SUMPRODUCT((BR$3=المنصرف!$E$3:$E$717)*1,('بيان العهد والتسويات'!$C363=المنصرف!$C$3:$C$717)*1,المنصرف!$G$3:$G$717)</f>
        <v>0</v>
      </c>
      <c r="BS363" s="160">
        <f>SUMPRODUCT((BR$3=المنصرف!$E$3:$E$717)*1,('بيان العهد والتسويات'!$C363=المنصرف!$C$3:$C$717)*1,المنصرف!$J$3:$J$717)</f>
        <v>0</v>
      </c>
      <c r="BT363" s="160">
        <f>SUMPRODUCT((BT$3=المنصرف!$E$3:$E$717)*1,('بيان العهد والتسويات'!$C363=المنصرف!$C$3:$C$717)*1,المنصرف!$G$3:$G$717)</f>
        <v>0</v>
      </c>
      <c r="BU363" s="160">
        <f>SUMPRODUCT((BT$3=المنصرف!$E$3:$E$717)*1,('بيان العهد والتسويات'!$C363=المنصرف!$C$3:$C$717)*1,المنصرف!$J$3:$J$717)</f>
        <v>0</v>
      </c>
      <c r="BV363" s="160">
        <f>SUMPRODUCT((BV$3=المنصرف!$E$3:$E$717)*1,('بيان العهد والتسويات'!$C363=المنصرف!$C$3:$C$717)*1,المنصرف!$G$3:$G$717)</f>
        <v>0</v>
      </c>
      <c r="BW363" s="160">
        <f>SUMPRODUCT((BV$3=المنصرف!$E$3:$E$717)*1,('بيان العهد والتسويات'!$C363=المنصرف!$C$3:$C$717)*1,المنصرف!$J$3:$J$717)</f>
        <v>0</v>
      </c>
      <c r="BX363" s="160">
        <f>SUMPRODUCT((BX$3=المنصرف!$E$3:$E$717)*1,('بيان العهد والتسويات'!$C363=المنصرف!$C$3:$C$717)*1,المنصرف!$G$3:$G$717)</f>
        <v>0</v>
      </c>
      <c r="BY363" s="160">
        <f>SUMPRODUCT((BX$3=المنصرف!$E$3:$E$717)*1,('بيان العهد والتسويات'!$C363=المنصرف!$C$3:$C$717)*1,المنصرف!$J$3:$J$717)</f>
        <v>0</v>
      </c>
      <c r="BZ363" s="160">
        <f>SUMPRODUCT((BZ$3=المنصرف!$E$3:$E$717)*1,('بيان العهد والتسويات'!$C363=المنصرف!$C$3:$C$717)*1,المنصرف!$G$3:$G$717)</f>
        <v>0</v>
      </c>
      <c r="CA363" s="160">
        <f>SUMPRODUCT((BZ$3=المنصرف!$E$3:$E$717)*1,('بيان العهد والتسويات'!$C363=المنصرف!$C$3:$C$717)*1,المنصرف!$J$3:$J$717)</f>
        <v>0</v>
      </c>
      <c r="CB363" s="160">
        <f>SUMPRODUCT((CB$3=المنصرف!$E$3:$E$717)*1,('بيان العهد والتسويات'!$C363=المنصرف!$C$3:$C$717)*1,المنصرف!$G$3:$G$717)</f>
        <v>0</v>
      </c>
      <c r="CC363" s="160">
        <f>SUMPRODUCT((CB$3=المنصرف!$E$3:$E$717)*1,('بيان العهد والتسويات'!$C363=المنصرف!$C$3:$C$717)*1,المنصرف!$J$3:$J$717)</f>
        <v>0</v>
      </c>
      <c r="CD363" s="160">
        <f>SUMPRODUCT((CD$3=المنصرف!$E$3:$E$717)*1,('بيان العهد والتسويات'!$C363=المنصرف!$C$3:$C$717)*1,المنصرف!$G$3:$G$717)</f>
        <v>0</v>
      </c>
      <c r="CE363" s="160">
        <f>SUMPRODUCT((CD$3=المنصرف!$E$3:$E$717)*1,('بيان العهد والتسويات'!$C363=المنصرف!$C$3:$C$717)*1,المنصرف!$J$3:$J$717)</f>
        <v>0</v>
      </c>
      <c r="CF363" s="160">
        <f>SUMPRODUCT((CF$3=المنصرف!$E$3:$E$717)*1,('بيان العهد والتسويات'!$C363=المنصرف!$C$3:$C$717)*1,المنصرف!$G$3:$G$717)</f>
        <v>0</v>
      </c>
      <c r="CG363" s="160">
        <f>SUMPRODUCT((CF$3=المنصرف!$E$3:$E$717)*1,('بيان العهد والتسويات'!$C363=المنصرف!$C$3:$C$717)*1,المنصرف!$J$3:$J$717)</f>
        <v>0</v>
      </c>
      <c r="CH363" s="160">
        <f>SUMPRODUCT((CH$3=المنصرف!$E$3:$E$717)*1,('بيان العهد والتسويات'!$C363=المنصرف!$C$3:$C$717)*1,المنصرف!$G$3:$G$717)</f>
        <v>0</v>
      </c>
      <c r="CI363" s="160">
        <f>SUMPRODUCT((CH$3=المنصرف!$E$3:$E$717)*1,('بيان العهد والتسويات'!$C363=المنصرف!$C$3:$C$717)*1,المنصرف!$J$3:$J$717)</f>
        <v>0</v>
      </c>
      <c r="CJ363" s="160">
        <f>SUMPRODUCT((CJ$3=المنصرف!$E$3:$E$717)*1,('بيان العهد والتسويات'!$C363=المنصرف!$C$3:$C$717)*1,المنصرف!$G$3:$G$717)</f>
        <v>0</v>
      </c>
      <c r="CK363" s="160">
        <f>SUMPRODUCT((CJ$3=المنصرف!$E$3:$E$717)*1,('بيان العهد والتسويات'!$C363=المنصرف!$C$3:$C$717)*1,المنصرف!$J$3:$J$717)</f>
        <v>0</v>
      </c>
      <c r="CL363" s="160">
        <f>SUMPRODUCT((CL$3=المنصرف!$E$3:$E$717)*1,('بيان العهد والتسويات'!$C363=المنصرف!$C$3:$C$717)*1,المنصرف!$G$3:$G$717)</f>
        <v>0</v>
      </c>
      <c r="CM363" s="160">
        <f>SUMPRODUCT((CL$3=المنصرف!$E$3:$E$717)*1,('بيان العهد والتسويات'!$C363=المنصرف!$C$3:$C$717)*1,المنصرف!$J$3:$J$717)</f>
        <v>0</v>
      </c>
      <c r="CN363" s="160">
        <f>SUMPRODUCT((CN$3=المنصرف!$E$3:$E$717)*1,('بيان العهد والتسويات'!$C363=المنصرف!$C$3:$C$717)*1,المنصرف!$G$3:$G$717)</f>
        <v>0</v>
      </c>
      <c r="CO363" s="160">
        <f>SUMPRODUCT((CN$3=المنصرف!$E$3:$E$717)*1,('بيان العهد والتسويات'!$C363=المنصرف!$C$3:$C$717)*1,المنصرف!$J$3:$J$717)</f>
        <v>0</v>
      </c>
      <c r="CP363" s="160">
        <f>SUMPRODUCT((CP$3=المنصرف!$E$3:$E$717)*1,('بيان العهد والتسويات'!$C363=المنصرف!$C$3:$C$717)*1,المنصرف!$G$3:$G$717)</f>
        <v>0</v>
      </c>
      <c r="CQ363" s="160">
        <f>SUMPRODUCT((CP$3=المنصرف!$E$3:$E$717)*1,('بيان العهد والتسويات'!$C363=المنصرف!$C$3:$C$717)*1,المنصرف!$J$3:$J$717)</f>
        <v>0</v>
      </c>
      <c r="CR363" s="160">
        <f>SUMPRODUCT((CR$3=المنصرف!$E$3:$E$717)*1,('بيان العهد والتسويات'!$C363=المنصرف!$C$3:$C$717)*1,المنصرف!$G$3:$G$717)</f>
        <v>0</v>
      </c>
      <c r="CS363" s="160">
        <f>SUMPRODUCT((CR$3=المنصرف!$E$3:$E$717)*1,('بيان العهد والتسويات'!$C363=المنصرف!$C$3:$C$717)*1,المنصرف!$J$3:$J$717)</f>
        <v>0</v>
      </c>
      <c r="CT363" s="160">
        <f>SUMPRODUCT((CT$3=المنصرف!$E$3:$E$717)*1,('بيان العهد والتسويات'!$C363=المنصرف!$C$3:$C$717)*1,المنصرف!$G$3:$G$717)</f>
        <v>0</v>
      </c>
      <c r="CU363" s="160">
        <f>SUMPRODUCT((CT$3=المنصرف!$E$3:$E$717)*1,('بيان العهد والتسويات'!$C363=المنصرف!$C$3:$C$717)*1,المنصرف!$J$3:$J$717)</f>
        <v>0</v>
      </c>
      <c r="CV363" s="160">
        <f>SUMPRODUCT((CV$3=المنصرف!$E$3:$E$717)*1,('بيان العهد والتسويات'!$C363=المنصرف!$C$3:$C$717)*1,المنصرف!$G$3:$G$717)</f>
        <v>0</v>
      </c>
      <c r="CW363" s="160">
        <f>SUMPRODUCT((CV$3=المنصرف!$E$3:$E$717)*1,('بيان العهد والتسويات'!$C363=المنصرف!$C$3:$C$717)*1,المنصرف!$J$3:$J$717)</f>
        <v>0</v>
      </c>
      <c r="CX363" s="160">
        <f>SUMPRODUCT((CX$3=المنصرف!$E$3:$E$717)*1,('بيان العهد والتسويات'!$C363=المنصرف!$C$3:$C$717)*1,المنصرف!$G$3:$G$717)</f>
        <v>0</v>
      </c>
      <c r="CY363" s="160">
        <f>SUMPRODUCT((CX$3=المنصرف!$E$3:$E$717)*1,('بيان العهد والتسويات'!$C363=المنصرف!$C$3:$C$717)*1,المنصرف!$J$3:$J$717)</f>
        <v>0</v>
      </c>
      <c r="CZ363" s="160">
        <f>SUMPRODUCT((CZ$3=المنصرف!$E$3:$E$717)*1,('بيان العهد والتسويات'!$C363=المنصرف!$C$3:$C$717)*1,المنصرف!$G$3:$G$717)</f>
        <v>0</v>
      </c>
      <c r="DA363" s="160">
        <f>SUMPRODUCT((CZ$3=المنصرف!$E$3:$E$717)*1,('بيان العهد والتسويات'!$C363=المنصرف!$C$3:$C$717)*1,المنصرف!$J$3:$J$717)</f>
        <v>0</v>
      </c>
    </row>
    <row r="364" spans="3:105" ht="20.25" x14ac:dyDescent="0.15">
      <c r="C364" s="134">
        <v>46196</v>
      </c>
      <c r="D364" s="121">
        <f>SUMPRODUCT(($D$3=المنصرف!$E$3:$E$717)*1,('بيان العهد والتسويات'!$C364=المنصرف!$C$3:$C$717)*1,المنصرف!$G$3:$G$717)</f>
        <v>0</v>
      </c>
      <c r="E364" s="122">
        <f>SUMPRODUCT(($D$3=المنصرف!$E$3:$E$717)*1,('بيان العهد والتسويات'!$C364=المنصرف!$C$3:$C$717)*1,المنصرف!$J$3:$J$717)</f>
        <v>0</v>
      </c>
      <c r="F364" s="124">
        <f>SUMPRODUCT(($F$3=المنصرف!$E$3:$E$717)*1,('بيان العهد والتسويات'!$C364=المنصرف!$C$3:$C$717)*1,المنصرف!$G$3:$G$717)</f>
        <v>0</v>
      </c>
      <c r="G364" s="123">
        <f>SUMPRODUCT(($F$3=المنصرف!$E$3:$E$717)*1,('بيان العهد والتسويات'!$C364=المنصرف!$C$3:$C$717)*1,المنصرف!$J$3:$J$717)</f>
        <v>0</v>
      </c>
      <c r="H364" s="121">
        <f>SUMPRODUCT(($H$3=المنصرف!$E$3:$E$717)*1,('بيان العهد والتسويات'!$C364=المنصرف!$C$3:$C$717)*1,المنصرف!$G$3:$G$717)</f>
        <v>0</v>
      </c>
      <c r="I364" s="122">
        <f>SUMPRODUCT(($H$3=المنصرف!$E$3:$E$717)*1,('بيان العهد والتسويات'!$C364=المنصرف!$C$3:$C$717)*1,المنصرف!$J$3:$J$717)</f>
        <v>0</v>
      </c>
      <c r="J364" s="124">
        <f>SUMPRODUCT(($J$3=المنصرف!$E$3:$E$717)*1,('بيان العهد والتسويات'!$C364=المنصرف!$C$3:$C$717)*1,المنصرف!$G$3:$G$717)</f>
        <v>0</v>
      </c>
      <c r="K364" s="123">
        <f>SUMPRODUCT(($J$3=المنصرف!$E$3:$E$717)*1,('بيان العهد والتسويات'!$C364=المنصرف!$C$3:$C$717)*1,المنصرف!$J$3:$J$717)</f>
        <v>0</v>
      </c>
      <c r="L364" s="121">
        <f>SUMPRODUCT(($L$3=المنصرف!$E$3:$E$717)*1,('بيان العهد والتسويات'!$C364=المنصرف!$C$3:$C$717)*1,المنصرف!$G$3:$G$717)</f>
        <v>0</v>
      </c>
      <c r="M364" s="122">
        <f>SUMPRODUCT(($L$3=المنصرف!$E$3:$E$717)*1,('بيان العهد والتسويات'!$C364=المنصرف!$C$3:$C$717)*1,المنصرف!$J$3:$J$717)</f>
        <v>0</v>
      </c>
      <c r="N364" s="124">
        <f>SUMPRODUCT(($N$3=المنصرف!$E$3:$E$717)*1,('بيان العهد والتسويات'!$C364=المنصرف!$C$3:$C$717)*1,المنصرف!$G$3:$G$717)</f>
        <v>0</v>
      </c>
      <c r="O364" s="123">
        <f>SUMPRODUCT(($N$3=المنصرف!$E$3:$E$717)*1,('بيان العهد والتسويات'!$C364=المنصرف!$C$3:$C$717)*1,المنصرف!$J$3:$J$717)</f>
        <v>0</v>
      </c>
      <c r="P364" s="121">
        <f>SUMPRODUCT(($P$3=المنصرف!$E$3:$E$717)*1,('بيان العهد والتسويات'!$C364=المنصرف!$C$3:$C$717)*1,المنصرف!$G$3:$G$717)</f>
        <v>0</v>
      </c>
      <c r="Q364" s="122">
        <f>SUMPRODUCT(($P$3=المنصرف!$E$3:$E$717)*1,('بيان العهد والتسويات'!$C364=المنصرف!$C$3:$C$717)*1,المنصرف!$J$3:$J$717)</f>
        <v>0</v>
      </c>
      <c r="R364" s="124">
        <f>SUMPRODUCT(($R$3=المنصرف!$E$3:$E$717)*1,('بيان العهد والتسويات'!$C364=المنصرف!$C$3:$C$717)*1,المنصرف!$G$3:$G$717)</f>
        <v>0</v>
      </c>
      <c r="S364" s="123">
        <f>SUMPRODUCT(($R$3=المنصرف!$E$3:$E$717)*1,('بيان العهد والتسويات'!$C364=المنصرف!$C$3:$C$717)*1,المنصرف!$J$3:$J$717)</f>
        <v>0</v>
      </c>
      <c r="T364" s="121">
        <f>SUMPRODUCT(($T$3=المنصرف!$E$3:$E$717)*1,('بيان العهد والتسويات'!$C364=المنصرف!$C$3:$C$717)*1,المنصرف!$G$3:$G$717)</f>
        <v>0</v>
      </c>
      <c r="U364" s="122">
        <f>SUMPRODUCT(($T$3=المنصرف!$E$3:$E$717)*1,('بيان العهد والتسويات'!$C364=المنصرف!$C$3:$C$717)*1,المنصرف!$J$3:$J$717)</f>
        <v>0</v>
      </c>
      <c r="V364" s="124">
        <f>SUMPRODUCT(($V$3=المنصرف!$E$3:$E$717)*1,('بيان العهد والتسويات'!$C364=المنصرف!$C$3:$C$717)*1,المنصرف!$G$3:$G$717)</f>
        <v>0</v>
      </c>
      <c r="W364" s="123">
        <f>SUMPRODUCT(($V$3=المنصرف!$E$3:$E$717)*1,('بيان العهد والتسويات'!$C364=المنصرف!$C$3:$C$717)*1,المنصرف!$J$3:$J$717)</f>
        <v>0</v>
      </c>
      <c r="X364" s="121">
        <f>SUMPRODUCT(($X$3=المنصرف!$E$3:$E$717)*1,('بيان العهد والتسويات'!$C364=المنصرف!$C$3:$C$717)*1,المنصرف!$G$3:$G$717)</f>
        <v>0</v>
      </c>
      <c r="Y364" s="122">
        <f>SUMPRODUCT(($X$3=المنصرف!$E$3:$E$717)*1,('بيان العهد والتسويات'!$C364=المنصرف!$C$3:$C$717)*1,المنصرف!$J$3:$J$717)</f>
        <v>0</v>
      </c>
      <c r="Z364" s="124">
        <f>SUMPRODUCT(($Z$3=المنصرف!$E$3:$E$717)*1,('بيان العهد والتسويات'!$C364=المنصرف!$C$3:$C$717)*1,المنصرف!$G$3:$G$717)</f>
        <v>0</v>
      </c>
      <c r="AA364" s="123">
        <f>SUMPRODUCT(($Z$3=المنصرف!$E$3:$E$717)*1,('بيان العهد والتسويات'!$C364=المنصرف!$C$3:$C$717)*1,المنصرف!$J$3:$J$717)</f>
        <v>0</v>
      </c>
      <c r="AB364" s="121">
        <f>SUMPRODUCT(($AB$3=المنصرف!$E$3:$E$717)*1,('بيان العهد والتسويات'!$C364=المنصرف!$C$3:$C$717)*1,المنصرف!$G$3:$G$717)</f>
        <v>0</v>
      </c>
      <c r="AC364" s="122">
        <f>SUMPRODUCT(($AB$3=المنصرف!$E$3:$E$717)*1,('بيان العهد والتسويات'!$C364=المنصرف!$C$3:$C$717)*1,المنصرف!$J$3:$J$717)</f>
        <v>0</v>
      </c>
      <c r="AD364" s="124">
        <f>SUMPRODUCT(($AD$3=المنصرف!$E$3:$E$717)*1,('بيان العهد والتسويات'!$C364=المنصرف!$C$3:$C$717)*1,المنصرف!$G$3:$G$717)</f>
        <v>0</v>
      </c>
      <c r="AE364" s="123">
        <f>SUMPRODUCT(($AD$3=المنصرف!$E$3:$E$717)*1,('بيان العهد والتسويات'!$C364=المنصرف!$C$3:$C$717)*1,المنصرف!$J$3:$J$717)</f>
        <v>0</v>
      </c>
      <c r="AF364" s="121">
        <f>SUMPRODUCT(($AF$3=المنصرف!$E$3:$E$717)*1,('بيان العهد والتسويات'!$C364=المنصرف!$C$3:$C$717)*1,المنصرف!$G$3:$G$717)</f>
        <v>0</v>
      </c>
      <c r="AG364" s="122">
        <f>SUMPRODUCT(($AF$3=المنصرف!$E$3:$E$717)*1,('بيان العهد والتسويات'!$C364=المنصرف!$C$3:$C$717)*1,المنصرف!$J$3:$J$717)</f>
        <v>0</v>
      </c>
      <c r="AH364" s="124">
        <f>SUMPRODUCT(($AH$3=المنصرف!$E$3:$E$717)*1,('بيان العهد والتسويات'!$C364=المنصرف!$C$3:$C$717)*1,المنصرف!$G$3:$G$717)</f>
        <v>0</v>
      </c>
      <c r="AI364" s="123">
        <f>SUMPRODUCT(($AH$3=المنصرف!$E$3:$E$717)*1,('بيان العهد والتسويات'!$C364=المنصرف!$C$3:$C$717)*1,المنصرف!$J$3:$J$717)</f>
        <v>0</v>
      </c>
      <c r="AJ364" s="145">
        <f>SUMPRODUCT((AJ$3=المنصرف!$E$3:$E$717)*1,('بيان العهد والتسويات'!$C364=المنصرف!$C$3:$C$717)*1,المنصرف!$G$3:$G$717)</f>
        <v>0</v>
      </c>
      <c r="AK364" s="145">
        <f>SUMPRODUCT((AJ$3=المنصرف!$E$3:$E$717)*1,('بيان العهد والتسويات'!$C364=المنصرف!$C$3:$C$717)*1,المنصرف!$J$3:$J$717)</f>
        <v>0</v>
      </c>
      <c r="AL364" s="161">
        <f>SUMPRODUCT((AL$3=المنصرف!$E$3:$E$717)*1,('بيان العهد والتسويات'!$C364=المنصرف!$C$3:$C$717)*1,المنصرف!$G$3:$G$717)</f>
        <v>0</v>
      </c>
      <c r="AM364" s="161">
        <f>SUMPRODUCT((AL$3=المنصرف!$E$3:$E$717)*1,('بيان العهد والتسويات'!$C364=المنصرف!$C$3:$C$717)*1,المنصرف!$J$3:$J$717)</f>
        <v>0</v>
      </c>
      <c r="AN364" s="160">
        <f>SUMPRODUCT((AN$3=المنصرف!$E$3:$E$717)*1,('بيان العهد والتسويات'!$C364=المنصرف!$C$3:$C$717)*1,المنصرف!$G$3:$G$717)</f>
        <v>0</v>
      </c>
      <c r="AO364" s="160">
        <f>SUMPRODUCT((AN$3=المنصرف!$E$3:$E$717)*1,('بيان العهد والتسويات'!$C364=المنصرف!$C$3:$C$717)*1,المنصرف!$J$3:$J$717)</f>
        <v>0</v>
      </c>
      <c r="AP364" s="160">
        <f>SUMPRODUCT((AP$3=المنصرف!$E$3:$E$717)*1,('بيان العهد والتسويات'!$C364=المنصرف!$C$3:$C$717)*1,المنصرف!$G$3:$G$717)</f>
        <v>0</v>
      </c>
      <c r="AQ364" s="160">
        <f>SUMPRODUCT((AP$3=المنصرف!$E$3:$E$717)*1,('بيان العهد والتسويات'!$C364=المنصرف!$C$3:$C$717)*1,المنصرف!$J$3:$J$717)</f>
        <v>0</v>
      </c>
      <c r="AR364" s="160">
        <f>SUMPRODUCT((AR$3=المنصرف!$E$3:$E$717)*1,('بيان العهد والتسويات'!$C364=المنصرف!$C$3:$C$717)*1,المنصرف!$G$3:$G$717)</f>
        <v>0</v>
      </c>
      <c r="AS364" s="160">
        <f>SUMPRODUCT((AR$3=المنصرف!$E$3:$E$717)*1,('بيان العهد والتسويات'!$C364=المنصرف!$C$3:$C$717)*1,المنصرف!$J$3:$J$717)</f>
        <v>0</v>
      </c>
      <c r="AT364" s="160">
        <f>SUMPRODUCT((AT$3=المنصرف!$E$3:$E$717)*1,('بيان العهد والتسويات'!$C364=المنصرف!$C$3:$C$717)*1,المنصرف!$G$3:$G$717)</f>
        <v>0</v>
      </c>
      <c r="AU364" s="160">
        <f>SUMPRODUCT((AT$3=المنصرف!$E$3:$E$717)*1,('بيان العهد والتسويات'!$C364=المنصرف!$C$3:$C$717)*1,المنصرف!$J$3:$J$717)</f>
        <v>0</v>
      </c>
      <c r="AV364" s="160">
        <f>SUMPRODUCT((AV$3=المنصرف!$E$3:$E$717)*1,('بيان العهد والتسويات'!$C364=المنصرف!$C$3:$C$717)*1,المنصرف!$G$3:$G$717)</f>
        <v>0</v>
      </c>
      <c r="AW364" s="160">
        <f>SUMPRODUCT((AV$3=المنصرف!$E$3:$E$717)*1,('بيان العهد والتسويات'!$C364=المنصرف!$C$3:$C$717)*1,المنصرف!$J$3:$J$717)</f>
        <v>0</v>
      </c>
      <c r="AX364" s="160">
        <f>SUMPRODUCT((AX$3=المنصرف!$E$3:$E$717)*1,('بيان العهد والتسويات'!$C364=المنصرف!$C$3:$C$717)*1,المنصرف!$G$3:$G$717)</f>
        <v>0</v>
      </c>
      <c r="AY364" s="160">
        <f>SUMPRODUCT((AX$3=المنصرف!$E$3:$E$717)*1,('بيان العهد والتسويات'!$C364=المنصرف!$C$3:$C$717)*1,المنصرف!$J$3:$J$717)</f>
        <v>0</v>
      </c>
      <c r="AZ364" s="160">
        <f>SUMPRODUCT((AZ$3=المنصرف!$E$3:$E$717)*1,('بيان العهد والتسويات'!$C364=المنصرف!$C$3:$C$717)*1,المنصرف!$G$3:$G$717)</f>
        <v>0</v>
      </c>
      <c r="BA364" s="160">
        <f>SUMPRODUCT((AZ$3=المنصرف!$E$3:$E$717)*1,('بيان العهد والتسويات'!$C364=المنصرف!$C$3:$C$717)*1,المنصرف!$J$3:$J$717)</f>
        <v>0</v>
      </c>
      <c r="BB364" s="160">
        <f>SUMPRODUCT((BB$3=المنصرف!$E$3:$E$717)*1,('بيان العهد والتسويات'!$C364=المنصرف!$C$3:$C$717)*1,المنصرف!$G$3:$G$717)</f>
        <v>0</v>
      </c>
      <c r="BC364" s="160">
        <f>SUMPRODUCT((BB$3=المنصرف!$E$3:$E$717)*1,('بيان العهد والتسويات'!$C364=المنصرف!$C$3:$C$717)*1,المنصرف!$J$3:$J$717)</f>
        <v>0</v>
      </c>
      <c r="BD364" s="160">
        <f>SUMPRODUCT((BD$3=المنصرف!$E$3:$E$717)*1,('بيان العهد والتسويات'!$C364=المنصرف!$C$3:$C$717)*1,المنصرف!$G$3:$G$717)</f>
        <v>0</v>
      </c>
      <c r="BE364" s="160">
        <f>SUMPRODUCT((BD$3=المنصرف!$E$3:$E$717)*1,('بيان العهد والتسويات'!$C364=المنصرف!$C$3:$C$717)*1,المنصرف!$J$3:$J$717)</f>
        <v>0</v>
      </c>
      <c r="BF364" s="160">
        <f>SUMPRODUCT((BF$3=المنصرف!$E$3:$E$717)*1,('بيان العهد والتسويات'!$C364=المنصرف!$C$3:$C$717)*1,المنصرف!$G$3:$G$717)</f>
        <v>0</v>
      </c>
      <c r="BG364" s="160">
        <f>SUMPRODUCT((BF$3=المنصرف!$E$3:$E$717)*1,('بيان العهد والتسويات'!$C364=المنصرف!$C$3:$C$717)*1,المنصرف!$J$3:$J$717)</f>
        <v>0</v>
      </c>
      <c r="BH364" s="160">
        <f>SUMPRODUCT((BH$3=المنصرف!$E$3:$E$717)*1,('بيان العهد والتسويات'!$C364=المنصرف!$C$3:$C$717)*1,المنصرف!$G$3:$G$717)</f>
        <v>0</v>
      </c>
      <c r="BI364" s="160">
        <f>SUMPRODUCT((BH$3=المنصرف!$E$3:$E$717)*1,('بيان العهد والتسويات'!$C364=المنصرف!$C$3:$C$717)*1,المنصرف!$J$3:$J$717)</f>
        <v>0</v>
      </c>
      <c r="BJ364" s="160">
        <f>SUMPRODUCT((BJ$3=المنصرف!$E$3:$E$717)*1,('بيان العهد والتسويات'!$C364=المنصرف!$C$3:$C$717)*1,المنصرف!$G$3:$G$717)</f>
        <v>0</v>
      </c>
      <c r="BK364" s="160">
        <f>SUMPRODUCT((BJ$3=المنصرف!$E$3:$E$717)*1,('بيان العهد والتسويات'!$C364=المنصرف!$C$3:$C$717)*1,المنصرف!$J$3:$J$717)</f>
        <v>0</v>
      </c>
      <c r="BL364" s="160">
        <f>SUMPRODUCT((BL$3=المنصرف!$E$3:$E$717)*1,('بيان العهد والتسويات'!$C364=المنصرف!$C$3:$C$717)*1,المنصرف!$G$3:$G$717)</f>
        <v>0</v>
      </c>
      <c r="BM364" s="160">
        <f>SUMPRODUCT((BL$3=المنصرف!$E$3:$E$717)*1,('بيان العهد والتسويات'!$C364=المنصرف!$C$3:$C$717)*1,المنصرف!$J$3:$J$717)</f>
        <v>0</v>
      </c>
      <c r="BN364" s="160">
        <f>SUMPRODUCT((BN$3=المنصرف!$E$3:$E$717)*1,('بيان العهد والتسويات'!$C364=المنصرف!$C$3:$C$717)*1,المنصرف!$G$3:$G$717)</f>
        <v>0</v>
      </c>
      <c r="BO364" s="160">
        <f>SUMPRODUCT((BN$3=المنصرف!$E$3:$E$717)*1,('بيان العهد والتسويات'!$C364=المنصرف!$C$3:$C$717)*1,المنصرف!$J$3:$J$717)</f>
        <v>0</v>
      </c>
      <c r="BP364" s="160">
        <f>SUMPRODUCT((BP$3=المنصرف!$E$3:$E$717)*1,('بيان العهد والتسويات'!$C364=المنصرف!$C$3:$C$717)*1,المنصرف!$G$3:$G$717)</f>
        <v>0</v>
      </c>
      <c r="BQ364" s="160">
        <f>SUMPRODUCT((BP$3=المنصرف!$E$3:$E$717)*1,('بيان العهد والتسويات'!$C364=المنصرف!$C$3:$C$717)*1,المنصرف!$J$3:$J$717)</f>
        <v>0</v>
      </c>
      <c r="BR364" s="160">
        <f>SUMPRODUCT((BR$3=المنصرف!$E$3:$E$717)*1,('بيان العهد والتسويات'!$C364=المنصرف!$C$3:$C$717)*1,المنصرف!$G$3:$G$717)</f>
        <v>0</v>
      </c>
      <c r="BS364" s="160">
        <f>SUMPRODUCT((BR$3=المنصرف!$E$3:$E$717)*1,('بيان العهد والتسويات'!$C364=المنصرف!$C$3:$C$717)*1,المنصرف!$J$3:$J$717)</f>
        <v>0</v>
      </c>
      <c r="BT364" s="160">
        <f>SUMPRODUCT((BT$3=المنصرف!$E$3:$E$717)*1,('بيان العهد والتسويات'!$C364=المنصرف!$C$3:$C$717)*1,المنصرف!$G$3:$G$717)</f>
        <v>0</v>
      </c>
      <c r="BU364" s="160">
        <f>SUMPRODUCT((BT$3=المنصرف!$E$3:$E$717)*1,('بيان العهد والتسويات'!$C364=المنصرف!$C$3:$C$717)*1,المنصرف!$J$3:$J$717)</f>
        <v>0</v>
      </c>
      <c r="BV364" s="160">
        <f>SUMPRODUCT((BV$3=المنصرف!$E$3:$E$717)*1,('بيان العهد والتسويات'!$C364=المنصرف!$C$3:$C$717)*1,المنصرف!$G$3:$G$717)</f>
        <v>0</v>
      </c>
      <c r="BW364" s="160">
        <f>SUMPRODUCT((BV$3=المنصرف!$E$3:$E$717)*1,('بيان العهد والتسويات'!$C364=المنصرف!$C$3:$C$717)*1,المنصرف!$J$3:$J$717)</f>
        <v>0</v>
      </c>
      <c r="BX364" s="160">
        <f>SUMPRODUCT((BX$3=المنصرف!$E$3:$E$717)*1,('بيان العهد والتسويات'!$C364=المنصرف!$C$3:$C$717)*1,المنصرف!$G$3:$G$717)</f>
        <v>0</v>
      </c>
      <c r="BY364" s="160">
        <f>SUMPRODUCT((BX$3=المنصرف!$E$3:$E$717)*1,('بيان العهد والتسويات'!$C364=المنصرف!$C$3:$C$717)*1,المنصرف!$J$3:$J$717)</f>
        <v>0</v>
      </c>
      <c r="BZ364" s="160">
        <f>SUMPRODUCT((BZ$3=المنصرف!$E$3:$E$717)*1,('بيان العهد والتسويات'!$C364=المنصرف!$C$3:$C$717)*1,المنصرف!$G$3:$G$717)</f>
        <v>0</v>
      </c>
      <c r="CA364" s="160">
        <f>SUMPRODUCT((BZ$3=المنصرف!$E$3:$E$717)*1,('بيان العهد والتسويات'!$C364=المنصرف!$C$3:$C$717)*1,المنصرف!$J$3:$J$717)</f>
        <v>0</v>
      </c>
      <c r="CB364" s="160">
        <f>SUMPRODUCT((CB$3=المنصرف!$E$3:$E$717)*1,('بيان العهد والتسويات'!$C364=المنصرف!$C$3:$C$717)*1,المنصرف!$G$3:$G$717)</f>
        <v>0</v>
      </c>
      <c r="CC364" s="160">
        <f>SUMPRODUCT((CB$3=المنصرف!$E$3:$E$717)*1,('بيان العهد والتسويات'!$C364=المنصرف!$C$3:$C$717)*1,المنصرف!$J$3:$J$717)</f>
        <v>0</v>
      </c>
      <c r="CD364" s="160">
        <f>SUMPRODUCT((CD$3=المنصرف!$E$3:$E$717)*1,('بيان العهد والتسويات'!$C364=المنصرف!$C$3:$C$717)*1,المنصرف!$G$3:$G$717)</f>
        <v>0</v>
      </c>
      <c r="CE364" s="160">
        <f>SUMPRODUCT((CD$3=المنصرف!$E$3:$E$717)*1,('بيان العهد والتسويات'!$C364=المنصرف!$C$3:$C$717)*1,المنصرف!$J$3:$J$717)</f>
        <v>0</v>
      </c>
      <c r="CF364" s="160">
        <f>SUMPRODUCT((CF$3=المنصرف!$E$3:$E$717)*1,('بيان العهد والتسويات'!$C364=المنصرف!$C$3:$C$717)*1,المنصرف!$G$3:$G$717)</f>
        <v>0</v>
      </c>
      <c r="CG364" s="160">
        <f>SUMPRODUCT((CF$3=المنصرف!$E$3:$E$717)*1,('بيان العهد والتسويات'!$C364=المنصرف!$C$3:$C$717)*1,المنصرف!$J$3:$J$717)</f>
        <v>0</v>
      </c>
      <c r="CH364" s="160">
        <f>SUMPRODUCT((CH$3=المنصرف!$E$3:$E$717)*1,('بيان العهد والتسويات'!$C364=المنصرف!$C$3:$C$717)*1,المنصرف!$G$3:$G$717)</f>
        <v>0</v>
      </c>
      <c r="CI364" s="160">
        <f>SUMPRODUCT((CH$3=المنصرف!$E$3:$E$717)*1,('بيان العهد والتسويات'!$C364=المنصرف!$C$3:$C$717)*1,المنصرف!$J$3:$J$717)</f>
        <v>0</v>
      </c>
      <c r="CJ364" s="160">
        <f>SUMPRODUCT((CJ$3=المنصرف!$E$3:$E$717)*1,('بيان العهد والتسويات'!$C364=المنصرف!$C$3:$C$717)*1,المنصرف!$G$3:$G$717)</f>
        <v>0</v>
      </c>
      <c r="CK364" s="160">
        <f>SUMPRODUCT((CJ$3=المنصرف!$E$3:$E$717)*1,('بيان العهد والتسويات'!$C364=المنصرف!$C$3:$C$717)*1,المنصرف!$J$3:$J$717)</f>
        <v>0</v>
      </c>
      <c r="CL364" s="160">
        <f>SUMPRODUCT((CL$3=المنصرف!$E$3:$E$717)*1,('بيان العهد والتسويات'!$C364=المنصرف!$C$3:$C$717)*1,المنصرف!$G$3:$G$717)</f>
        <v>0</v>
      </c>
      <c r="CM364" s="160">
        <f>SUMPRODUCT((CL$3=المنصرف!$E$3:$E$717)*1,('بيان العهد والتسويات'!$C364=المنصرف!$C$3:$C$717)*1,المنصرف!$J$3:$J$717)</f>
        <v>0</v>
      </c>
      <c r="CN364" s="160">
        <f>SUMPRODUCT((CN$3=المنصرف!$E$3:$E$717)*1,('بيان العهد والتسويات'!$C364=المنصرف!$C$3:$C$717)*1,المنصرف!$G$3:$G$717)</f>
        <v>0</v>
      </c>
      <c r="CO364" s="160">
        <f>SUMPRODUCT((CN$3=المنصرف!$E$3:$E$717)*1,('بيان العهد والتسويات'!$C364=المنصرف!$C$3:$C$717)*1,المنصرف!$J$3:$J$717)</f>
        <v>0</v>
      </c>
      <c r="CP364" s="160">
        <f>SUMPRODUCT((CP$3=المنصرف!$E$3:$E$717)*1,('بيان العهد والتسويات'!$C364=المنصرف!$C$3:$C$717)*1,المنصرف!$G$3:$G$717)</f>
        <v>0</v>
      </c>
      <c r="CQ364" s="160">
        <f>SUMPRODUCT((CP$3=المنصرف!$E$3:$E$717)*1,('بيان العهد والتسويات'!$C364=المنصرف!$C$3:$C$717)*1,المنصرف!$J$3:$J$717)</f>
        <v>0</v>
      </c>
      <c r="CR364" s="160">
        <f>SUMPRODUCT((CR$3=المنصرف!$E$3:$E$717)*1,('بيان العهد والتسويات'!$C364=المنصرف!$C$3:$C$717)*1,المنصرف!$G$3:$G$717)</f>
        <v>0</v>
      </c>
      <c r="CS364" s="160">
        <f>SUMPRODUCT((CR$3=المنصرف!$E$3:$E$717)*1,('بيان العهد والتسويات'!$C364=المنصرف!$C$3:$C$717)*1,المنصرف!$J$3:$J$717)</f>
        <v>0</v>
      </c>
      <c r="CT364" s="160">
        <f>SUMPRODUCT((CT$3=المنصرف!$E$3:$E$717)*1,('بيان العهد والتسويات'!$C364=المنصرف!$C$3:$C$717)*1,المنصرف!$G$3:$G$717)</f>
        <v>0</v>
      </c>
      <c r="CU364" s="160">
        <f>SUMPRODUCT((CT$3=المنصرف!$E$3:$E$717)*1,('بيان العهد والتسويات'!$C364=المنصرف!$C$3:$C$717)*1,المنصرف!$J$3:$J$717)</f>
        <v>0</v>
      </c>
      <c r="CV364" s="160">
        <f>SUMPRODUCT((CV$3=المنصرف!$E$3:$E$717)*1,('بيان العهد والتسويات'!$C364=المنصرف!$C$3:$C$717)*1,المنصرف!$G$3:$G$717)</f>
        <v>0</v>
      </c>
      <c r="CW364" s="160">
        <f>SUMPRODUCT((CV$3=المنصرف!$E$3:$E$717)*1,('بيان العهد والتسويات'!$C364=المنصرف!$C$3:$C$717)*1,المنصرف!$J$3:$J$717)</f>
        <v>0</v>
      </c>
      <c r="CX364" s="160">
        <f>SUMPRODUCT((CX$3=المنصرف!$E$3:$E$717)*1,('بيان العهد والتسويات'!$C364=المنصرف!$C$3:$C$717)*1,المنصرف!$G$3:$G$717)</f>
        <v>0</v>
      </c>
      <c r="CY364" s="160">
        <f>SUMPRODUCT((CX$3=المنصرف!$E$3:$E$717)*1,('بيان العهد والتسويات'!$C364=المنصرف!$C$3:$C$717)*1,المنصرف!$J$3:$J$717)</f>
        <v>0</v>
      </c>
      <c r="CZ364" s="160">
        <f>SUMPRODUCT((CZ$3=المنصرف!$E$3:$E$717)*1,('بيان العهد والتسويات'!$C364=المنصرف!$C$3:$C$717)*1,المنصرف!$G$3:$G$717)</f>
        <v>0</v>
      </c>
      <c r="DA364" s="160">
        <f>SUMPRODUCT((CZ$3=المنصرف!$E$3:$E$717)*1,('بيان العهد والتسويات'!$C364=المنصرف!$C$3:$C$717)*1,المنصرف!$J$3:$J$717)</f>
        <v>0</v>
      </c>
    </row>
    <row r="365" spans="3:105" ht="20.25" x14ac:dyDescent="0.15">
      <c r="C365" s="134">
        <v>46197</v>
      </c>
      <c r="D365" s="121">
        <f>SUMPRODUCT(($D$3=المنصرف!$E$3:$E$717)*1,('بيان العهد والتسويات'!$C365=المنصرف!$C$3:$C$717)*1,المنصرف!$G$3:$G$717)</f>
        <v>0</v>
      </c>
      <c r="E365" s="122">
        <f>SUMPRODUCT(($D$3=المنصرف!$E$3:$E$717)*1,('بيان العهد والتسويات'!$C365=المنصرف!$C$3:$C$717)*1,المنصرف!$J$3:$J$717)</f>
        <v>0</v>
      </c>
      <c r="F365" s="124">
        <f>SUMPRODUCT(($F$3=المنصرف!$E$3:$E$717)*1,('بيان العهد والتسويات'!$C365=المنصرف!$C$3:$C$717)*1,المنصرف!$G$3:$G$717)</f>
        <v>0</v>
      </c>
      <c r="G365" s="123">
        <f>SUMPRODUCT(($F$3=المنصرف!$E$3:$E$717)*1,('بيان العهد والتسويات'!$C365=المنصرف!$C$3:$C$717)*1,المنصرف!$J$3:$J$717)</f>
        <v>0</v>
      </c>
      <c r="H365" s="121">
        <f>SUMPRODUCT(($H$3=المنصرف!$E$3:$E$717)*1,('بيان العهد والتسويات'!$C365=المنصرف!$C$3:$C$717)*1,المنصرف!$G$3:$G$717)</f>
        <v>0</v>
      </c>
      <c r="I365" s="122">
        <f>SUMPRODUCT(($H$3=المنصرف!$E$3:$E$717)*1,('بيان العهد والتسويات'!$C365=المنصرف!$C$3:$C$717)*1,المنصرف!$J$3:$J$717)</f>
        <v>0</v>
      </c>
      <c r="J365" s="124">
        <f>SUMPRODUCT(($J$3=المنصرف!$E$3:$E$717)*1,('بيان العهد والتسويات'!$C365=المنصرف!$C$3:$C$717)*1,المنصرف!$G$3:$G$717)</f>
        <v>0</v>
      </c>
      <c r="K365" s="123">
        <f>SUMPRODUCT(($J$3=المنصرف!$E$3:$E$717)*1,('بيان العهد والتسويات'!$C365=المنصرف!$C$3:$C$717)*1,المنصرف!$J$3:$J$717)</f>
        <v>0</v>
      </c>
      <c r="L365" s="121">
        <f>SUMPRODUCT(($L$3=المنصرف!$E$3:$E$717)*1,('بيان العهد والتسويات'!$C365=المنصرف!$C$3:$C$717)*1,المنصرف!$G$3:$G$717)</f>
        <v>0</v>
      </c>
      <c r="M365" s="122">
        <f>SUMPRODUCT(($L$3=المنصرف!$E$3:$E$717)*1,('بيان العهد والتسويات'!$C365=المنصرف!$C$3:$C$717)*1,المنصرف!$J$3:$J$717)</f>
        <v>0</v>
      </c>
      <c r="N365" s="124">
        <f>SUMPRODUCT(($N$3=المنصرف!$E$3:$E$717)*1,('بيان العهد والتسويات'!$C365=المنصرف!$C$3:$C$717)*1,المنصرف!$G$3:$G$717)</f>
        <v>0</v>
      </c>
      <c r="O365" s="123">
        <f>SUMPRODUCT(($N$3=المنصرف!$E$3:$E$717)*1,('بيان العهد والتسويات'!$C365=المنصرف!$C$3:$C$717)*1,المنصرف!$J$3:$J$717)</f>
        <v>0</v>
      </c>
      <c r="P365" s="121">
        <f>SUMPRODUCT(($P$3=المنصرف!$E$3:$E$717)*1,('بيان العهد والتسويات'!$C365=المنصرف!$C$3:$C$717)*1,المنصرف!$G$3:$G$717)</f>
        <v>0</v>
      </c>
      <c r="Q365" s="122">
        <f>SUMPRODUCT(($P$3=المنصرف!$E$3:$E$717)*1,('بيان العهد والتسويات'!$C365=المنصرف!$C$3:$C$717)*1,المنصرف!$J$3:$J$717)</f>
        <v>0</v>
      </c>
      <c r="R365" s="124">
        <f>SUMPRODUCT(($R$3=المنصرف!$E$3:$E$717)*1,('بيان العهد والتسويات'!$C365=المنصرف!$C$3:$C$717)*1,المنصرف!$G$3:$G$717)</f>
        <v>0</v>
      </c>
      <c r="S365" s="123">
        <f>SUMPRODUCT(($R$3=المنصرف!$E$3:$E$717)*1,('بيان العهد والتسويات'!$C365=المنصرف!$C$3:$C$717)*1,المنصرف!$J$3:$J$717)</f>
        <v>0</v>
      </c>
      <c r="T365" s="121">
        <f>SUMPRODUCT(($T$3=المنصرف!$E$3:$E$717)*1,('بيان العهد والتسويات'!$C365=المنصرف!$C$3:$C$717)*1,المنصرف!$G$3:$G$717)</f>
        <v>0</v>
      </c>
      <c r="U365" s="122">
        <f>SUMPRODUCT(($T$3=المنصرف!$E$3:$E$717)*1,('بيان العهد والتسويات'!$C365=المنصرف!$C$3:$C$717)*1,المنصرف!$J$3:$J$717)</f>
        <v>0</v>
      </c>
      <c r="V365" s="124">
        <f>SUMPRODUCT(($V$3=المنصرف!$E$3:$E$717)*1,('بيان العهد والتسويات'!$C365=المنصرف!$C$3:$C$717)*1,المنصرف!$G$3:$G$717)</f>
        <v>0</v>
      </c>
      <c r="W365" s="123">
        <f>SUMPRODUCT(($V$3=المنصرف!$E$3:$E$717)*1,('بيان العهد والتسويات'!$C365=المنصرف!$C$3:$C$717)*1,المنصرف!$J$3:$J$717)</f>
        <v>0</v>
      </c>
      <c r="X365" s="121">
        <f>SUMPRODUCT(($X$3=المنصرف!$E$3:$E$717)*1,('بيان العهد والتسويات'!$C365=المنصرف!$C$3:$C$717)*1,المنصرف!$G$3:$G$717)</f>
        <v>0</v>
      </c>
      <c r="Y365" s="122">
        <f>SUMPRODUCT(($X$3=المنصرف!$E$3:$E$717)*1,('بيان العهد والتسويات'!$C365=المنصرف!$C$3:$C$717)*1,المنصرف!$J$3:$J$717)</f>
        <v>0</v>
      </c>
      <c r="Z365" s="124">
        <f>SUMPRODUCT(($Z$3=المنصرف!$E$3:$E$717)*1,('بيان العهد والتسويات'!$C365=المنصرف!$C$3:$C$717)*1,المنصرف!$G$3:$G$717)</f>
        <v>0</v>
      </c>
      <c r="AA365" s="123">
        <f>SUMPRODUCT(($Z$3=المنصرف!$E$3:$E$717)*1,('بيان العهد والتسويات'!$C365=المنصرف!$C$3:$C$717)*1,المنصرف!$J$3:$J$717)</f>
        <v>0</v>
      </c>
      <c r="AB365" s="121">
        <f>SUMPRODUCT(($AB$3=المنصرف!$E$3:$E$717)*1,('بيان العهد والتسويات'!$C365=المنصرف!$C$3:$C$717)*1,المنصرف!$G$3:$G$717)</f>
        <v>0</v>
      </c>
      <c r="AC365" s="122">
        <f>SUMPRODUCT(($AB$3=المنصرف!$E$3:$E$717)*1,('بيان العهد والتسويات'!$C365=المنصرف!$C$3:$C$717)*1,المنصرف!$J$3:$J$717)</f>
        <v>0</v>
      </c>
      <c r="AD365" s="124">
        <f>SUMPRODUCT(($AD$3=المنصرف!$E$3:$E$717)*1,('بيان العهد والتسويات'!$C365=المنصرف!$C$3:$C$717)*1,المنصرف!$G$3:$G$717)</f>
        <v>0</v>
      </c>
      <c r="AE365" s="123">
        <f>SUMPRODUCT(($AD$3=المنصرف!$E$3:$E$717)*1,('بيان العهد والتسويات'!$C365=المنصرف!$C$3:$C$717)*1,المنصرف!$J$3:$J$717)</f>
        <v>0</v>
      </c>
      <c r="AF365" s="121">
        <f>SUMPRODUCT(($AF$3=المنصرف!$E$3:$E$717)*1,('بيان العهد والتسويات'!$C365=المنصرف!$C$3:$C$717)*1,المنصرف!$G$3:$G$717)</f>
        <v>0</v>
      </c>
      <c r="AG365" s="122">
        <f>SUMPRODUCT(($AF$3=المنصرف!$E$3:$E$717)*1,('بيان العهد والتسويات'!$C365=المنصرف!$C$3:$C$717)*1,المنصرف!$J$3:$J$717)</f>
        <v>0</v>
      </c>
      <c r="AH365" s="124">
        <f>SUMPRODUCT(($AH$3=المنصرف!$E$3:$E$717)*1,('بيان العهد والتسويات'!$C365=المنصرف!$C$3:$C$717)*1,المنصرف!$G$3:$G$717)</f>
        <v>0</v>
      </c>
      <c r="AI365" s="123">
        <f>SUMPRODUCT(($AH$3=المنصرف!$E$3:$E$717)*1,('بيان العهد والتسويات'!$C365=المنصرف!$C$3:$C$717)*1,المنصرف!$J$3:$J$717)</f>
        <v>0</v>
      </c>
      <c r="AJ365" s="145">
        <f>SUMPRODUCT((AJ$3=المنصرف!$E$3:$E$717)*1,('بيان العهد والتسويات'!$C365=المنصرف!$C$3:$C$717)*1,المنصرف!$G$3:$G$717)</f>
        <v>0</v>
      </c>
      <c r="AK365" s="145">
        <f>SUMPRODUCT((AJ$3=المنصرف!$E$3:$E$717)*1,('بيان العهد والتسويات'!$C365=المنصرف!$C$3:$C$717)*1,المنصرف!$J$3:$J$717)</f>
        <v>0</v>
      </c>
      <c r="AL365" s="161">
        <f>SUMPRODUCT((AL$3=المنصرف!$E$3:$E$717)*1,('بيان العهد والتسويات'!$C365=المنصرف!$C$3:$C$717)*1,المنصرف!$G$3:$G$717)</f>
        <v>0</v>
      </c>
      <c r="AM365" s="161">
        <f>SUMPRODUCT((AL$3=المنصرف!$E$3:$E$717)*1,('بيان العهد والتسويات'!$C365=المنصرف!$C$3:$C$717)*1,المنصرف!$J$3:$J$717)</f>
        <v>0</v>
      </c>
      <c r="AN365" s="160">
        <f>SUMPRODUCT((AN$3=المنصرف!$E$3:$E$717)*1,('بيان العهد والتسويات'!$C365=المنصرف!$C$3:$C$717)*1,المنصرف!$G$3:$G$717)</f>
        <v>0</v>
      </c>
      <c r="AO365" s="160">
        <f>SUMPRODUCT((AN$3=المنصرف!$E$3:$E$717)*1,('بيان العهد والتسويات'!$C365=المنصرف!$C$3:$C$717)*1,المنصرف!$J$3:$J$717)</f>
        <v>0</v>
      </c>
      <c r="AP365" s="160">
        <f>SUMPRODUCT((AP$3=المنصرف!$E$3:$E$717)*1,('بيان العهد والتسويات'!$C365=المنصرف!$C$3:$C$717)*1,المنصرف!$G$3:$G$717)</f>
        <v>0</v>
      </c>
      <c r="AQ365" s="160">
        <f>SUMPRODUCT((AP$3=المنصرف!$E$3:$E$717)*1,('بيان العهد والتسويات'!$C365=المنصرف!$C$3:$C$717)*1,المنصرف!$J$3:$J$717)</f>
        <v>0</v>
      </c>
      <c r="AR365" s="160">
        <f>SUMPRODUCT((AR$3=المنصرف!$E$3:$E$717)*1,('بيان العهد والتسويات'!$C365=المنصرف!$C$3:$C$717)*1,المنصرف!$G$3:$G$717)</f>
        <v>0</v>
      </c>
      <c r="AS365" s="160">
        <f>SUMPRODUCT((AR$3=المنصرف!$E$3:$E$717)*1,('بيان العهد والتسويات'!$C365=المنصرف!$C$3:$C$717)*1,المنصرف!$J$3:$J$717)</f>
        <v>0</v>
      </c>
      <c r="AT365" s="160">
        <f>SUMPRODUCT((AT$3=المنصرف!$E$3:$E$717)*1,('بيان العهد والتسويات'!$C365=المنصرف!$C$3:$C$717)*1,المنصرف!$G$3:$G$717)</f>
        <v>0</v>
      </c>
      <c r="AU365" s="160">
        <f>SUMPRODUCT((AT$3=المنصرف!$E$3:$E$717)*1,('بيان العهد والتسويات'!$C365=المنصرف!$C$3:$C$717)*1,المنصرف!$J$3:$J$717)</f>
        <v>0</v>
      </c>
      <c r="AV365" s="160">
        <f>SUMPRODUCT((AV$3=المنصرف!$E$3:$E$717)*1,('بيان العهد والتسويات'!$C365=المنصرف!$C$3:$C$717)*1,المنصرف!$G$3:$G$717)</f>
        <v>0</v>
      </c>
      <c r="AW365" s="160">
        <f>SUMPRODUCT((AV$3=المنصرف!$E$3:$E$717)*1,('بيان العهد والتسويات'!$C365=المنصرف!$C$3:$C$717)*1,المنصرف!$J$3:$J$717)</f>
        <v>0</v>
      </c>
      <c r="AX365" s="160">
        <f>SUMPRODUCT((AX$3=المنصرف!$E$3:$E$717)*1,('بيان العهد والتسويات'!$C365=المنصرف!$C$3:$C$717)*1,المنصرف!$G$3:$G$717)</f>
        <v>0</v>
      </c>
      <c r="AY365" s="160">
        <f>SUMPRODUCT((AX$3=المنصرف!$E$3:$E$717)*1,('بيان العهد والتسويات'!$C365=المنصرف!$C$3:$C$717)*1,المنصرف!$J$3:$J$717)</f>
        <v>0</v>
      </c>
      <c r="AZ365" s="160">
        <f>SUMPRODUCT((AZ$3=المنصرف!$E$3:$E$717)*1,('بيان العهد والتسويات'!$C365=المنصرف!$C$3:$C$717)*1,المنصرف!$G$3:$G$717)</f>
        <v>0</v>
      </c>
      <c r="BA365" s="160">
        <f>SUMPRODUCT((AZ$3=المنصرف!$E$3:$E$717)*1,('بيان العهد والتسويات'!$C365=المنصرف!$C$3:$C$717)*1,المنصرف!$J$3:$J$717)</f>
        <v>0</v>
      </c>
      <c r="BB365" s="160">
        <f>SUMPRODUCT((BB$3=المنصرف!$E$3:$E$717)*1,('بيان العهد والتسويات'!$C365=المنصرف!$C$3:$C$717)*1,المنصرف!$G$3:$G$717)</f>
        <v>0</v>
      </c>
      <c r="BC365" s="160">
        <f>SUMPRODUCT((BB$3=المنصرف!$E$3:$E$717)*1,('بيان العهد والتسويات'!$C365=المنصرف!$C$3:$C$717)*1,المنصرف!$J$3:$J$717)</f>
        <v>0</v>
      </c>
      <c r="BD365" s="160">
        <f>SUMPRODUCT((BD$3=المنصرف!$E$3:$E$717)*1,('بيان العهد والتسويات'!$C365=المنصرف!$C$3:$C$717)*1,المنصرف!$G$3:$G$717)</f>
        <v>0</v>
      </c>
      <c r="BE365" s="160">
        <f>SUMPRODUCT((BD$3=المنصرف!$E$3:$E$717)*1,('بيان العهد والتسويات'!$C365=المنصرف!$C$3:$C$717)*1,المنصرف!$J$3:$J$717)</f>
        <v>0</v>
      </c>
      <c r="BF365" s="160">
        <f>SUMPRODUCT((BF$3=المنصرف!$E$3:$E$717)*1,('بيان العهد والتسويات'!$C365=المنصرف!$C$3:$C$717)*1,المنصرف!$G$3:$G$717)</f>
        <v>0</v>
      </c>
      <c r="BG365" s="160">
        <f>SUMPRODUCT((BF$3=المنصرف!$E$3:$E$717)*1,('بيان العهد والتسويات'!$C365=المنصرف!$C$3:$C$717)*1,المنصرف!$J$3:$J$717)</f>
        <v>0</v>
      </c>
      <c r="BH365" s="160">
        <f>SUMPRODUCT((BH$3=المنصرف!$E$3:$E$717)*1,('بيان العهد والتسويات'!$C365=المنصرف!$C$3:$C$717)*1,المنصرف!$G$3:$G$717)</f>
        <v>0</v>
      </c>
      <c r="BI365" s="160">
        <f>SUMPRODUCT((BH$3=المنصرف!$E$3:$E$717)*1,('بيان العهد والتسويات'!$C365=المنصرف!$C$3:$C$717)*1,المنصرف!$J$3:$J$717)</f>
        <v>0</v>
      </c>
      <c r="BJ365" s="160">
        <f>SUMPRODUCT((BJ$3=المنصرف!$E$3:$E$717)*1,('بيان العهد والتسويات'!$C365=المنصرف!$C$3:$C$717)*1,المنصرف!$G$3:$G$717)</f>
        <v>0</v>
      </c>
      <c r="BK365" s="160">
        <f>SUMPRODUCT((BJ$3=المنصرف!$E$3:$E$717)*1,('بيان العهد والتسويات'!$C365=المنصرف!$C$3:$C$717)*1,المنصرف!$J$3:$J$717)</f>
        <v>0</v>
      </c>
      <c r="BL365" s="160">
        <f>SUMPRODUCT((BL$3=المنصرف!$E$3:$E$717)*1,('بيان العهد والتسويات'!$C365=المنصرف!$C$3:$C$717)*1,المنصرف!$G$3:$G$717)</f>
        <v>0</v>
      </c>
      <c r="BM365" s="160">
        <f>SUMPRODUCT((BL$3=المنصرف!$E$3:$E$717)*1,('بيان العهد والتسويات'!$C365=المنصرف!$C$3:$C$717)*1,المنصرف!$J$3:$J$717)</f>
        <v>0</v>
      </c>
      <c r="BN365" s="160">
        <f>SUMPRODUCT((BN$3=المنصرف!$E$3:$E$717)*1,('بيان العهد والتسويات'!$C365=المنصرف!$C$3:$C$717)*1,المنصرف!$G$3:$G$717)</f>
        <v>0</v>
      </c>
      <c r="BO365" s="160">
        <f>SUMPRODUCT((BN$3=المنصرف!$E$3:$E$717)*1,('بيان العهد والتسويات'!$C365=المنصرف!$C$3:$C$717)*1,المنصرف!$J$3:$J$717)</f>
        <v>0</v>
      </c>
      <c r="BP365" s="160">
        <f>SUMPRODUCT((BP$3=المنصرف!$E$3:$E$717)*1,('بيان العهد والتسويات'!$C365=المنصرف!$C$3:$C$717)*1,المنصرف!$G$3:$G$717)</f>
        <v>0</v>
      </c>
      <c r="BQ365" s="160">
        <f>SUMPRODUCT((BP$3=المنصرف!$E$3:$E$717)*1,('بيان العهد والتسويات'!$C365=المنصرف!$C$3:$C$717)*1,المنصرف!$J$3:$J$717)</f>
        <v>0</v>
      </c>
      <c r="BR365" s="160">
        <f>SUMPRODUCT((BR$3=المنصرف!$E$3:$E$717)*1,('بيان العهد والتسويات'!$C365=المنصرف!$C$3:$C$717)*1,المنصرف!$G$3:$G$717)</f>
        <v>0</v>
      </c>
      <c r="BS365" s="160">
        <f>SUMPRODUCT((BR$3=المنصرف!$E$3:$E$717)*1,('بيان العهد والتسويات'!$C365=المنصرف!$C$3:$C$717)*1,المنصرف!$J$3:$J$717)</f>
        <v>0</v>
      </c>
      <c r="BT365" s="160">
        <f>SUMPRODUCT((BT$3=المنصرف!$E$3:$E$717)*1,('بيان العهد والتسويات'!$C365=المنصرف!$C$3:$C$717)*1,المنصرف!$G$3:$G$717)</f>
        <v>0</v>
      </c>
      <c r="BU365" s="160">
        <f>SUMPRODUCT((BT$3=المنصرف!$E$3:$E$717)*1,('بيان العهد والتسويات'!$C365=المنصرف!$C$3:$C$717)*1,المنصرف!$J$3:$J$717)</f>
        <v>0</v>
      </c>
      <c r="BV365" s="160">
        <f>SUMPRODUCT((BV$3=المنصرف!$E$3:$E$717)*1,('بيان العهد والتسويات'!$C365=المنصرف!$C$3:$C$717)*1,المنصرف!$G$3:$G$717)</f>
        <v>0</v>
      </c>
      <c r="BW365" s="160">
        <f>SUMPRODUCT((BV$3=المنصرف!$E$3:$E$717)*1,('بيان العهد والتسويات'!$C365=المنصرف!$C$3:$C$717)*1,المنصرف!$J$3:$J$717)</f>
        <v>0</v>
      </c>
      <c r="BX365" s="160">
        <f>SUMPRODUCT((BX$3=المنصرف!$E$3:$E$717)*1,('بيان العهد والتسويات'!$C365=المنصرف!$C$3:$C$717)*1,المنصرف!$G$3:$G$717)</f>
        <v>0</v>
      </c>
      <c r="BY365" s="160">
        <f>SUMPRODUCT((BX$3=المنصرف!$E$3:$E$717)*1,('بيان العهد والتسويات'!$C365=المنصرف!$C$3:$C$717)*1,المنصرف!$J$3:$J$717)</f>
        <v>0</v>
      </c>
      <c r="BZ365" s="160">
        <f>SUMPRODUCT((BZ$3=المنصرف!$E$3:$E$717)*1,('بيان العهد والتسويات'!$C365=المنصرف!$C$3:$C$717)*1,المنصرف!$G$3:$G$717)</f>
        <v>0</v>
      </c>
      <c r="CA365" s="160">
        <f>SUMPRODUCT((BZ$3=المنصرف!$E$3:$E$717)*1,('بيان العهد والتسويات'!$C365=المنصرف!$C$3:$C$717)*1,المنصرف!$J$3:$J$717)</f>
        <v>0</v>
      </c>
      <c r="CB365" s="160">
        <f>SUMPRODUCT((CB$3=المنصرف!$E$3:$E$717)*1,('بيان العهد والتسويات'!$C365=المنصرف!$C$3:$C$717)*1,المنصرف!$G$3:$G$717)</f>
        <v>0</v>
      </c>
      <c r="CC365" s="160">
        <f>SUMPRODUCT((CB$3=المنصرف!$E$3:$E$717)*1,('بيان العهد والتسويات'!$C365=المنصرف!$C$3:$C$717)*1,المنصرف!$J$3:$J$717)</f>
        <v>0</v>
      </c>
      <c r="CD365" s="160">
        <f>SUMPRODUCT((CD$3=المنصرف!$E$3:$E$717)*1,('بيان العهد والتسويات'!$C365=المنصرف!$C$3:$C$717)*1,المنصرف!$G$3:$G$717)</f>
        <v>0</v>
      </c>
      <c r="CE365" s="160">
        <f>SUMPRODUCT((CD$3=المنصرف!$E$3:$E$717)*1,('بيان العهد والتسويات'!$C365=المنصرف!$C$3:$C$717)*1,المنصرف!$J$3:$J$717)</f>
        <v>0</v>
      </c>
      <c r="CF365" s="160">
        <f>SUMPRODUCT((CF$3=المنصرف!$E$3:$E$717)*1,('بيان العهد والتسويات'!$C365=المنصرف!$C$3:$C$717)*1,المنصرف!$G$3:$G$717)</f>
        <v>0</v>
      </c>
      <c r="CG365" s="160">
        <f>SUMPRODUCT((CF$3=المنصرف!$E$3:$E$717)*1,('بيان العهد والتسويات'!$C365=المنصرف!$C$3:$C$717)*1,المنصرف!$J$3:$J$717)</f>
        <v>0</v>
      </c>
      <c r="CH365" s="160">
        <f>SUMPRODUCT((CH$3=المنصرف!$E$3:$E$717)*1,('بيان العهد والتسويات'!$C365=المنصرف!$C$3:$C$717)*1,المنصرف!$G$3:$G$717)</f>
        <v>0</v>
      </c>
      <c r="CI365" s="160">
        <f>SUMPRODUCT((CH$3=المنصرف!$E$3:$E$717)*1,('بيان العهد والتسويات'!$C365=المنصرف!$C$3:$C$717)*1,المنصرف!$J$3:$J$717)</f>
        <v>0</v>
      </c>
      <c r="CJ365" s="160">
        <f>SUMPRODUCT((CJ$3=المنصرف!$E$3:$E$717)*1,('بيان العهد والتسويات'!$C365=المنصرف!$C$3:$C$717)*1,المنصرف!$G$3:$G$717)</f>
        <v>0</v>
      </c>
      <c r="CK365" s="160">
        <f>SUMPRODUCT((CJ$3=المنصرف!$E$3:$E$717)*1,('بيان العهد والتسويات'!$C365=المنصرف!$C$3:$C$717)*1,المنصرف!$J$3:$J$717)</f>
        <v>0</v>
      </c>
      <c r="CL365" s="160">
        <f>SUMPRODUCT((CL$3=المنصرف!$E$3:$E$717)*1,('بيان العهد والتسويات'!$C365=المنصرف!$C$3:$C$717)*1,المنصرف!$G$3:$G$717)</f>
        <v>0</v>
      </c>
      <c r="CM365" s="160">
        <f>SUMPRODUCT((CL$3=المنصرف!$E$3:$E$717)*1,('بيان العهد والتسويات'!$C365=المنصرف!$C$3:$C$717)*1,المنصرف!$J$3:$J$717)</f>
        <v>0</v>
      </c>
      <c r="CN365" s="160">
        <f>SUMPRODUCT((CN$3=المنصرف!$E$3:$E$717)*1,('بيان العهد والتسويات'!$C365=المنصرف!$C$3:$C$717)*1,المنصرف!$G$3:$G$717)</f>
        <v>0</v>
      </c>
      <c r="CO365" s="160">
        <f>SUMPRODUCT((CN$3=المنصرف!$E$3:$E$717)*1,('بيان العهد والتسويات'!$C365=المنصرف!$C$3:$C$717)*1,المنصرف!$J$3:$J$717)</f>
        <v>0</v>
      </c>
      <c r="CP365" s="160">
        <f>SUMPRODUCT((CP$3=المنصرف!$E$3:$E$717)*1,('بيان العهد والتسويات'!$C365=المنصرف!$C$3:$C$717)*1,المنصرف!$G$3:$G$717)</f>
        <v>0</v>
      </c>
      <c r="CQ365" s="160">
        <f>SUMPRODUCT((CP$3=المنصرف!$E$3:$E$717)*1,('بيان العهد والتسويات'!$C365=المنصرف!$C$3:$C$717)*1,المنصرف!$J$3:$J$717)</f>
        <v>0</v>
      </c>
      <c r="CR365" s="160">
        <f>SUMPRODUCT((CR$3=المنصرف!$E$3:$E$717)*1,('بيان العهد والتسويات'!$C365=المنصرف!$C$3:$C$717)*1,المنصرف!$G$3:$G$717)</f>
        <v>0</v>
      </c>
      <c r="CS365" s="160">
        <f>SUMPRODUCT((CR$3=المنصرف!$E$3:$E$717)*1,('بيان العهد والتسويات'!$C365=المنصرف!$C$3:$C$717)*1,المنصرف!$J$3:$J$717)</f>
        <v>0</v>
      </c>
      <c r="CT365" s="160">
        <f>SUMPRODUCT((CT$3=المنصرف!$E$3:$E$717)*1,('بيان العهد والتسويات'!$C365=المنصرف!$C$3:$C$717)*1,المنصرف!$G$3:$G$717)</f>
        <v>0</v>
      </c>
      <c r="CU365" s="160">
        <f>SUMPRODUCT((CT$3=المنصرف!$E$3:$E$717)*1,('بيان العهد والتسويات'!$C365=المنصرف!$C$3:$C$717)*1,المنصرف!$J$3:$J$717)</f>
        <v>0</v>
      </c>
      <c r="CV365" s="160">
        <f>SUMPRODUCT((CV$3=المنصرف!$E$3:$E$717)*1,('بيان العهد والتسويات'!$C365=المنصرف!$C$3:$C$717)*1,المنصرف!$G$3:$G$717)</f>
        <v>0</v>
      </c>
      <c r="CW365" s="160">
        <f>SUMPRODUCT((CV$3=المنصرف!$E$3:$E$717)*1,('بيان العهد والتسويات'!$C365=المنصرف!$C$3:$C$717)*1,المنصرف!$J$3:$J$717)</f>
        <v>0</v>
      </c>
      <c r="CX365" s="160">
        <f>SUMPRODUCT((CX$3=المنصرف!$E$3:$E$717)*1,('بيان العهد والتسويات'!$C365=المنصرف!$C$3:$C$717)*1,المنصرف!$G$3:$G$717)</f>
        <v>0</v>
      </c>
      <c r="CY365" s="160">
        <f>SUMPRODUCT((CX$3=المنصرف!$E$3:$E$717)*1,('بيان العهد والتسويات'!$C365=المنصرف!$C$3:$C$717)*1,المنصرف!$J$3:$J$717)</f>
        <v>0</v>
      </c>
      <c r="CZ365" s="160">
        <f>SUMPRODUCT((CZ$3=المنصرف!$E$3:$E$717)*1,('بيان العهد والتسويات'!$C365=المنصرف!$C$3:$C$717)*1,المنصرف!$G$3:$G$717)</f>
        <v>0</v>
      </c>
      <c r="DA365" s="160">
        <f>SUMPRODUCT((CZ$3=المنصرف!$E$3:$E$717)*1,('بيان العهد والتسويات'!$C365=المنصرف!$C$3:$C$717)*1,المنصرف!$J$3:$J$717)</f>
        <v>0</v>
      </c>
    </row>
    <row r="366" spans="3:105" ht="20.25" x14ac:dyDescent="0.15">
      <c r="C366" s="134">
        <v>46198</v>
      </c>
      <c r="D366" s="121">
        <f>SUMPRODUCT(($D$3=المنصرف!$E$3:$E$717)*1,('بيان العهد والتسويات'!$C366=المنصرف!$C$3:$C$717)*1,المنصرف!$G$3:$G$717)</f>
        <v>0</v>
      </c>
      <c r="E366" s="122">
        <f>SUMPRODUCT(($D$3=المنصرف!$E$3:$E$717)*1,('بيان العهد والتسويات'!$C366=المنصرف!$C$3:$C$717)*1,المنصرف!$J$3:$J$717)</f>
        <v>0</v>
      </c>
      <c r="F366" s="124">
        <f>SUMPRODUCT(($F$3=المنصرف!$E$3:$E$717)*1,('بيان العهد والتسويات'!$C366=المنصرف!$C$3:$C$717)*1,المنصرف!$G$3:$G$717)</f>
        <v>0</v>
      </c>
      <c r="G366" s="123">
        <f>SUMPRODUCT(($F$3=المنصرف!$E$3:$E$717)*1,('بيان العهد والتسويات'!$C366=المنصرف!$C$3:$C$717)*1,المنصرف!$J$3:$J$717)</f>
        <v>0</v>
      </c>
      <c r="H366" s="121">
        <f>SUMPRODUCT(($H$3=المنصرف!$E$3:$E$717)*1,('بيان العهد والتسويات'!$C366=المنصرف!$C$3:$C$717)*1,المنصرف!$G$3:$G$717)</f>
        <v>0</v>
      </c>
      <c r="I366" s="122">
        <f>SUMPRODUCT(($H$3=المنصرف!$E$3:$E$717)*1,('بيان العهد والتسويات'!$C366=المنصرف!$C$3:$C$717)*1,المنصرف!$J$3:$J$717)</f>
        <v>0</v>
      </c>
      <c r="J366" s="124">
        <f>SUMPRODUCT(($J$3=المنصرف!$E$3:$E$717)*1,('بيان العهد والتسويات'!$C366=المنصرف!$C$3:$C$717)*1,المنصرف!$G$3:$G$717)</f>
        <v>0</v>
      </c>
      <c r="K366" s="123">
        <f>SUMPRODUCT(($J$3=المنصرف!$E$3:$E$717)*1,('بيان العهد والتسويات'!$C366=المنصرف!$C$3:$C$717)*1,المنصرف!$J$3:$J$717)</f>
        <v>0</v>
      </c>
      <c r="L366" s="121">
        <f>SUMPRODUCT(($L$3=المنصرف!$E$3:$E$717)*1,('بيان العهد والتسويات'!$C366=المنصرف!$C$3:$C$717)*1,المنصرف!$G$3:$G$717)</f>
        <v>0</v>
      </c>
      <c r="M366" s="122">
        <f>SUMPRODUCT(($L$3=المنصرف!$E$3:$E$717)*1,('بيان العهد والتسويات'!$C366=المنصرف!$C$3:$C$717)*1,المنصرف!$J$3:$J$717)</f>
        <v>0</v>
      </c>
      <c r="N366" s="124">
        <f>SUMPRODUCT(($N$3=المنصرف!$E$3:$E$717)*1,('بيان العهد والتسويات'!$C366=المنصرف!$C$3:$C$717)*1,المنصرف!$G$3:$G$717)</f>
        <v>0</v>
      </c>
      <c r="O366" s="123">
        <f>SUMPRODUCT(($N$3=المنصرف!$E$3:$E$717)*1,('بيان العهد والتسويات'!$C366=المنصرف!$C$3:$C$717)*1,المنصرف!$J$3:$J$717)</f>
        <v>0</v>
      </c>
      <c r="P366" s="121">
        <f>SUMPRODUCT(($P$3=المنصرف!$E$3:$E$717)*1,('بيان العهد والتسويات'!$C366=المنصرف!$C$3:$C$717)*1,المنصرف!$G$3:$G$717)</f>
        <v>0</v>
      </c>
      <c r="Q366" s="122">
        <f>SUMPRODUCT(($P$3=المنصرف!$E$3:$E$717)*1,('بيان العهد والتسويات'!$C366=المنصرف!$C$3:$C$717)*1,المنصرف!$J$3:$J$717)</f>
        <v>0</v>
      </c>
      <c r="R366" s="124">
        <f>SUMPRODUCT(($R$3=المنصرف!$E$3:$E$717)*1,('بيان العهد والتسويات'!$C366=المنصرف!$C$3:$C$717)*1,المنصرف!$G$3:$G$717)</f>
        <v>0</v>
      </c>
      <c r="S366" s="123">
        <f>SUMPRODUCT(($R$3=المنصرف!$E$3:$E$717)*1,('بيان العهد والتسويات'!$C366=المنصرف!$C$3:$C$717)*1,المنصرف!$J$3:$J$717)</f>
        <v>0</v>
      </c>
      <c r="T366" s="121">
        <f>SUMPRODUCT(($T$3=المنصرف!$E$3:$E$717)*1,('بيان العهد والتسويات'!$C366=المنصرف!$C$3:$C$717)*1,المنصرف!$G$3:$G$717)</f>
        <v>0</v>
      </c>
      <c r="U366" s="122">
        <f>SUMPRODUCT(($T$3=المنصرف!$E$3:$E$717)*1,('بيان العهد والتسويات'!$C366=المنصرف!$C$3:$C$717)*1,المنصرف!$J$3:$J$717)</f>
        <v>0</v>
      </c>
      <c r="V366" s="124">
        <f>SUMPRODUCT(($V$3=المنصرف!$E$3:$E$717)*1,('بيان العهد والتسويات'!$C366=المنصرف!$C$3:$C$717)*1,المنصرف!$G$3:$G$717)</f>
        <v>0</v>
      </c>
      <c r="W366" s="123">
        <f>SUMPRODUCT(($V$3=المنصرف!$E$3:$E$717)*1,('بيان العهد والتسويات'!$C366=المنصرف!$C$3:$C$717)*1,المنصرف!$J$3:$J$717)</f>
        <v>0</v>
      </c>
      <c r="X366" s="121">
        <f>SUMPRODUCT(($X$3=المنصرف!$E$3:$E$717)*1,('بيان العهد والتسويات'!$C366=المنصرف!$C$3:$C$717)*1,المنصرف!$G$3:$G$717)</f>
        <v>0</v>
      </c>
      <c r="Y366" s="122">
        <f>SUMPRODUCT(($X$3=المنصرف!$E$3:$E$717)*1,('بيان العهد والتسويات'!$C366=المنصرف!$C$3:$C$717)*1,المنصرف!$J$3:$J$717)</f>
        <v>0</v>
      </c>
      <c r="Z366" s="124">
        <f>SUMPRODUCT(($Z$3=المنصرف!$E$3:$E$717)*1,('بيان العهد والتسويات'!$C366=المنصرف!$C$3:$C$717)*1,المنصرف!$G$3:$G$717)</f>
        <v>0</v>
      </c>
      <c r="AA366" s="123">
        <f>SUMPRODUCT(($Z$3=المنصرف!$E$3:$E$717)*1,('بيان العهد والتسويات'!$C366=المنصرف!$C$3:$C$717)*1,المنصرف!$J$3:$J$717)</f>
        <v>0</v>
      </c>
      <c r="AB366" s="121">
        <f>SUMPRODUCT(($AB$3=المنصرف!$E$3:$E$717)*1,('بيان العهد والتسويات'!$C366=المنصرف!$C$3:$C$717)*1,المنصرف!$G$3:$G$717)</f>
        <v>0</v>
      </c>
      <c r="AC366" s="122">
        <f>SUMPRODUCT(($AB$3=المنصرف!$E$3:$E$717)*1,('بيان العهد والتسويات'!$C366=المنصرف!$C$3:$C$717)*1,المنصرف!$J$3:$J$717)</f>
        <v>0</v>
      </c>
      <c r="AD366" s="124">
        <f>SUMPRODUCT(($AD$3=المنصرف!$E$3:$E$717)*1,('بيان العهد والتسويات'!$C366=المنصرف!$C$3:$C$717)*1,المنصرف!$G$3:$G$717)</f>
        <v>0</v>
      </c>
      <c r="AE366" s="123">
        <f>SUMPRODUCT(($AD$3=المنصرف!$E$3:$E$717)*1,('بيان العهد والتسويات'!$C366=المنصرف!$C$3:$C$717)*1,المنصرف!$J$3:$J$717)</f>
        <v>0</v>
      </c>
      <c r="AF366" s="121">
        <f>SUMPRODUCT(($AF$3=المنصرف!$E$3:$E$717)*1,('بيان العهد والتسويات'!$C366=المنصرف!$C$3:$C$717)*1,المنصرف!$G$3:$G$717)</f>
        <v>0</v>
      </c>
      <c r="AG366" s="122">
        <f>SUMPRODUCT(($AF$3=المنصرف!$E$3:$E$717)*1,('بيان العهد والتسويات'!$C366=المنصرف!$C$3:$C$717)*1,المنصرف!$J$3:$J$717)</f>
        <v>0</v>
      </c>
      <c r="AH366" s="124">
        <f>SUMPRODUCT(($AH$3=المنصرف!$E$3:$E$717)*1,('بيان العهد والتسويات'!$C366=المنصرف!$C$3:$C$717)*1,المنصرف!$G$3:$G$717)</f>
        <v>0</v>
      </c>
      <c r="AI366" s="123">
        <f>SUMPRODUCT(($AH$3=المنصرف!$E$3:$E$717)*1,('بيان العهد والتسويات'!$C366=المنصرف!$C$3:$C$717)*1,المنصرف!$J$3:$J$717)</f>
        <v>0</v>
      </c>
      <c r="AJ366" s="145">
        <f>SUMPRODUCT((AJ$3=المنصرف!$E$3:$E$717)*1,('بيان العهد والتسويات'!$C366=المنصرف!$C$3:$C$717)*1,المنصرف!$G$3:$G$717)</f>
        <v>0</v>
      </c>
      <c r="AK366" s="145">
        <f>SUMPRODUCT((AJ$3=المنصرف!$E$3:$E$717)*1,('بيان العهد والتسويات'!$C366=المنصرف!$C$3:$C$717)*1,المنصرف!$J$3:$J$717)</f>
        <v>0</v>
      </c>
      <c r="AL366" s="161">
        <f>SUMPRODUCT((AL$3=المنصرف!$E$3:$E$717)*1,('بيان العهد والتسويات'!$C366=المنصرف!$C$3:$C$717)*1,المنصرف!$G$3:$G$717)</f>
        <v>0</v>
      </c>
      <c r="AM366" s="161">
        <f>SUMPRODUCT((AL$3=المنصرف!$E$3:$E$717)*1,('بيان العهد والتسويات'!$C366=المنصرف!$C$3:$C$717)*1,المنصرف!$J$3:$J$717)</f>
        <v>0</v>
      </c>
      <c r="AN366" s="160">
        <f>SUMPRODUCT((AN$3=المنصرف!$E$3:$E$717)*1,('بيان العهد والتسويات'!$C366=المنصرف!$C$3:$C$717)*1,المنصرف!$G$3:$G$717)</f>
        <v>0</v>
      </c>
      <c r="AO366" s="160">
        <f>SUMPRODUCT((AN$3=المنصرف!$E$3:$E$717)*1,('بيان العهد والتسويات'!$C366=المنصرف!$C$3:$C$717)*1,المنصرف!$J$3:$J$717)</f>
        <v>0</v>
      </c>
      <c r="AP366" s="160">
        <f>SUMPRODUCT((AP$3=المنصرف!$E$3:$E$717)*1,('بيان العهد والتسويات'!$C366=المنصرف!$C$3:$C$717)*1,المنصرف!$G$3:$G$717)</f>
        <v>0</v>
      </c>
      <c r="AQ366" s="160">
        <f>SUMPRODUCT((AP$3=المنصرف!$E$3:$E$717)*1,('بيان العهد والتسويات'!$C366=المنصرف!$C$3:$C$717)*1,المنصرف!$J$3:$J$717)</f>
        <v>0</v>
      </c>
      <c r="AR366" s="160">
        <f>SUMPRODUCT((AR$3=المنصرف!$E$3:$E$717)*1,('بيان العهد والتسويات'!$C366=المنصرف!$C$3:$C$717)*1,المنصرف!$G$3:$G$717)</f>
        <v>0</v>
      </c>
      <c r="AS366" s="160">
        <f>SUMPRODUCT((AR$3=المنصرف!$E$3:$E$717)*1,('بيان العهد والتسويات'!$C366=المنصرف!$C$3:$C$717)*1,المنصرف!$J$3:$J$717)</f>
        <v>0</v>
      </c>
      <c r="AT366" s="160">
        <f>SUMPRODUCT((AT$3=المنصرف!$E$3:$E$717)*1,('بيان العهد والتسويات'!$C366=المنصرف!$C$3:$C$717)*1,المنصرف!$G$3:$G$717)</f>
        <v>0</v>
      </c>
      <c r="AU366" s="160">
        <f>SUMPRODUCT((AT$3=المنصرف!$E$3:$E$717)*1,('بيان العهد والتسويات'!$C366=المنصرف!$C$3:$C$717)*1,المنصرف!$J$3:$J$717)</f>
        <v>0</v>
      </c>
      <c r="AV366" s="160">
        <f>SUMPRODUCT((AV$3=المنصرف!$E$3:$E$717)*1,('بيان العهد والتسويات'!$C366=المنصرف!$C$3:$C$717)*1,المنصرف!$G$3:$G$717)</f>
        <v>0</v>
      </c>
      <c r="AW366" s="160">
        <f>SUMPRODUCT((AV$3=المنصرف!$E$3:$E$717)*1,('بيان العهد والتسويات'!$C366=المنصرف!$C$3:$C$717)*1,المنصرف!$J$3:$J$717)</f>
        <v>0</v>
      </c>
      <c r="AX366" s="160">
        <f>SUMPRODUCT((AX$3=المنصرف!$E$3:$E$717)*1,('بيان العهد والتسويات'!$C366=المنصرف!$C$3:$C$717)*1,المنصرف!$G$3:$G$717)</f>
        <v>0</v>
      </c>
      <c r="AY366" s="160">
        <f>SUMPRODUCT((AX$3=المنصرف!$E$3:$E$717)*1,('بيان العهد والتسويات'!$C366=المنصرف!$C$3:$C$717)*1,المنصرف!$J$3:$J$717)</f>
        <v>0</v>
      </c>
      <c r="AZ366" s="160">
        <f>SUMPRODUCT((AZ$3=المنصرف!$E$3:$E$717)*1,('بيان العهد والتسويات'!$C366=المنصرف!$C$3:$C$717)*1,المنصرف!$G$3:$G$717)</f>
        <v>0</v>
      </c>
      <c r="BA366" s="160">
        <f>SUMPRODUCT((AZ$3=المنصرف!$E$3:$E$717)*1,('بيان العهد والتسويات'!$C366=المنصرف!$C$3:$C$717)*1,المنصرف!$J$3:$J$717)</f>
        <v>0</v>
      </c>
      <c r="BB366" s="160">
        <f>SUMPRODUCT((BB$3=المنصرف!$E$3:$E$717)*1,('بيان العهد والتسويات'!$C366=المنصرف!$C$3:$C$717)*1,المنصرف!$G$3:$G$717)</f>
        <v>0</v>
      </c>
      <c r="BC366" s="160">
        <f>SUMPRODUCT((BB$3=المنصرف!$E$3:$E$717)*1,('بيان العهد والتسويات'!$C366=المنصرف!$C$3:$C$717)*1,المنصرف!$J$3:$J$717)</f>
        <v>0</v>
      </c>
      <c r="BD366" s="160">
        <f>SUMPRODUCT((BD$3=المنصرف!$E$3:$E$717)*1,('بيان العهد والتسويات'!$C366=المنصرف!$C$3:$C$717)*1,المنصرف!$G$3:$G$717)</f>
        <v>0</v>
      </c>
      <c r="BE366" s="160">
        <f>SUMPRODUCT((BD$3=المنصرف!$E$3:$E$717)*1,('بيان العهد والتسويات'!$C366=المنصرف!$C$3:$C$717)*1,المنصرف!$J$3:$J$717)</f>
        <v>0</v>
      </c>
      <c r="BF366" s="160">
        <f>SUMPRODUCT((BF$3=المنصرف!$E$3:$E$717)*1,('بيان العهد والتسويات'!$C366=المنصرف!$C$3:$C$717)*1,المنصرف!$G$3:$G$717)</f>
        <v>0</v>
      </c>
      <c r="BG366" s="160">
        <f>SUMPRODUCT((BF$3=المنصرف!$E$3:$E$717)*1,('بيان العهد والتسويات'!$C366=المنصرف!$C$3:$C$717)*1,المنصرف!$J$3:$J$717)</f>
        <v>0</v>
      </c>
      <c r="BH366" s="160">
        <f>SUMPRODUCT((BH$3=المنصرف!$E$3:$E$717)*1,('بيان العهد والتسويات'!$C366=المنصرف!$C$3:$C$717)*1,المنصرف!$G$3:$G$717)</f>
        <v>0</v>
      </c>
      <c r="BI366" s="160">
        <f>SUMPRODUCT((BH$3=المنصرف!$E$3:$E$717)*1,('بيان العهد والتسويات'!$C366=المنصرف!$C$3:$C$717)*1,المنصرف!$J$3:$J$717)</f>
        <v>0</v>
      </c>
      <c r="BJ366" s="160">
        <f>SUMPRODUCT((BJ$3=المنصرف!$E$3:$E$717)*1,('بيان العهد والتسويات'!$C366=المنصرف!$C$3:$C$717)*1,المنصرف!$G$3:$G$717)</f>
        <v>0</v>
      </c>
      <c r="BK366" s="160">
        <f>SUMPRODUCT((BJ$3=المنصرف!$E$3:$E$717)*1,('بيان العهد والتسويات'!$C366=المنصرف!$C$3:$C$717)*1,المنصرف!$J$3:$J$717)</f>
        <v>0</v>
      </c>
      <c r="BL366" s="160">
        <f>SUMPRODUCT((BL$3=المنصرف!$E$3:$E$717)*1,('بيان العهد والتسويات'!$C366=المنصرف!$C$3:$C$717)*1,المنصرف!$G$3:$G$717)</f>
        <v>0</v>
      </c>
      <c r="BM366" s="160">
        <f>SUMPRODUCT((BL$3=المنصرف!$E$3:$E$717)*1,('بيان العهد والتسويات'!$C366=المنصرف!$C$3:$C$717)*1,المنصرف!$J$3:$J$717)</f>
        <v>0</v>
      </c>
      <c r="BN366" s="160">
        <f>SUMPRODUCT((BN$3=المنصرف!$E$3:$E$717)*1,('بيان العهد والتسويات'!$C366=المنصرف!$C$3:$C$717)*1,المنصرف!$G$3:$G$717)</f>
        <v>0</v>
      </c>
      <c r="BO366" s="160">
        <f>SUMPRODUCT((BN$3=المنصرف!$E$3:$E$717)*1,('بيان العهد والتسويات'!$C366=المنصرف!$C$3:$C$717)*1,المنصرف!$J$3:$J$717)</f>
        <v>0</v>
      </c>
      <c r="BP366" s="160">
        <f>SUMPRODUCT((BP$3=المنصرف!$E$3:$E$717)*1,('بيان العهد والتسويات'!$C366=المنصرف!$C$3:$C$717)*1,المنصرف!$G$3:$G$717)</f>
        <v>0</v>
      </c>
      <c r="BQ366" s="160">
        <f>SUMPRODUCT((BP$3=المنصرف!$E$3:$E$717)*1,('بيان العهد والتسويات'!$C366=المنصرف!$C$3:$C$717)*1,المنصرف!$J$3:$J$717)</f>
        <v>0</v>
      </c>
      <c r="BR366" s="160">
        <f>SUMPRODUCT((BR$3=المنصرف!$E$3:$E$717)*1,('بيان العهد والتسويات'!$C366=المنصرف!$C$3:$C$717)*1,المنصرف!$G$3:$G$717)</f>
        <v>0</v>
      </c>
      <c r="BS366" s="160">
        <f>SUMPRODUCT((BR$3=المنصرف!$E$3:$E$717)*1,('بيان العهد والتسويات'!$C366=المنصرف!$C$3:$C$717)*1,المنصرف!$J$3:$J$717)</f>
        <v>0</v>
      </c>
      <c r="BT366" s="160">
        <f>SUMPRODUCT((BT$3=المنصرف!$E$3:$E$717)*1,('بيان العهد والتسويات'!$C366=المنصرف!$C$3:$C$717)*1,المنصرف!$G$3:$G$717)</f>
        <v>0</v>
      </c>
      <c r="BU366" s="160">
        <f>SUMPRODUCT((BT$3=المنصرف!$E$3:$E$717)*1,('بيان العهد والتسويات'!$C366=المنصرف!$C$3:$C$717)*1,المنصرف!$J$3:$J$717)</f>
        <v>0</v>
      </c>
      <c r="BV366" s="160">
        <f>SUMPRODUCT((BV$3=المنصرف!$E$3:$E$717)*1,('بيان العهد والتسويات'!$C366=المنصرف!$C$3:$C$717)*1,المنصرف!$G$3:$G$717)</f>
        <v>0</v>
      </c>
      <c r="BW366" s="160">
        <f>SUMPRODUCT((BV$3=المنصرف!$E$3:$E$717)*1,('بيان العهد والتسويات'!$C366=المنصرف!$C$3:$C$717)*1,المنصرف!$J$3:$J$717)</f>
        <v>0</v>
      </c>
      <c r="BX366" s="160">
        <f>SUMPRODUCT((BX$3=المنصرف!$E$3:$E$717)*1,('بيان العهد والتسويات'!$C366=المنصرف!$C$3:$C$717)*1,المنصرف!$G$3:$G$717)</f>
        <v>0</v>
      </c>
      <c r="BY366" s="160">
        <f>SUMPRODUCT((BX$3=المنصرف!$E$3:$E$717)*1,('بيان العهد والتسويات'!$C366=المنصرف!$C$3:$C$717)*1,المنصرف!$J$3:$J$717)</f>
        <v>0</v>
      </c>
      <c r="BZ366" s="160">
        <f>SUMPRODUCT((BZ$3=المنصرف!$E$3:$E$717)*1,('بيان العهد والتسويات'!$C366=المنصرف!$C$3:$C$717)*1,المنصرف!$G$3:$G$717)</f>
        <v>0</v>
      </c>
      <c r="CA366" s="160">
        <f>SUMPRODUCT((BZ$3=المنصرف!$E$3:$E$717)*1,('بيان العهد والتسويات'!$C366=المنصرف!$C$3:$C$717)*1,المنصرف!$J$3:$J$717)</f>
        <v>0</v>
      </c>
      <c r="CB366" s="160">
        <f>SUMPRODUCT((CB$3=المنصرف!$E$3:$E$717)*1,('بيان العهد والتسويات'!$C366=المنصرف!$C$3:$C$717)*1,المنصرف!$G$3:$G$717)</f>
        <v>0</v>
      </c>
      <c r="CC366" s="160">
        <f>SUMPRODUCT((CB$3=المنصرف!$E$3:$E$717)*1,('بيان العهد والتسويات'!$C366=المنصرف!$C$3:$C$717)*1,المنصرف!$J$3:$J$717)</f>
        <v>0</v>
      </c>
      <c r="CD366" s="160">
        <f>SUMPRODUCT((CD$3=المنصرف!$E$3:$E$717)*1,('بيان العهد والتسويات'!$C366=المنصرف!$C$3:$C$717)*1,المنصرف!$G$3:$G$717)</f>
        <v>0</v>
      </c>
      <c r="CE366" s="160">
        <f>SUMPRODUCT((CD$3=المنصرف!$E$3:$E$717)*1,('بيان العهد والتسويات'!$C366=المنصرف!$C$3:$C$717)*1,المنصرف!$J$3:$J$717)</f>
        <v>0</v>
      </c>
      <c r="CF366" s="160">
        <f>SUMPRODUCT((CF$3=المنصرف!$E$3:$E$717)*1,('بيان العهد والتسويات'!$C366=المنصرف!$C$3:$C$717)*1,المنصرف!$G$3:$G$717)</f>
        <v>0</v>
      </c>
      <c r="CG366" s="160">
        <f>SUMPRODUCT((CF$3=المنصرف!$E$3:$E$717)*1,('بيان العهد والتسويات'!$C366=المنصرف!$C$3:$C$717)*1,المنصرف!$J$3:$J$717)</f>
        <v>0</v>
      </c>
      <c r="CH366" s="160">
        <f>SUMPRODUCT((CH$3=المنصرف!$E$3:$E$717)*1,('بيان العهد والتسويات'!$C366=المنصرف!$C$3:$C$717)*1,المنصرف!$G$3:$G$717)</f>
        <v>0</v>
      </c>
      <c r="CI366" s="160">
        <f>SUMPRODUCT((CH$3=المنصرف!$E$3:$E$717)*1,('بيان العهد والتسويات'!$C366=المنصرف!$C$3:$C$717)*1,المنصرف!$J$3:$J$717)</f>
        <v>0</v>
      </c>
      <c r="CJ366" s="160">
        <f>SUMPRODUCT((CJ$3=المنصرف!$E$3:$E$717)*1,('بيان العهد والتسويات'!$C366=المنصرف!$C$3:$C$717)*1,المنصرف!$G$3:$G$717)</f>
        <v>0</v>
      </c>
      <c r="CK366" s="160">
        <f>SUMPRODUCT((CJ$3=المنصرف!$E$3:$E$717)*1,('بيان العهد والتسويات'!$C366=المنصرف!$C$3:$C$717)*1,المنصرف!$J$3:$J$717)</f>
        <v>0</v>
      </c>
      <c r="CL366" s="160">
        <f>SUMPRODUCT((CL$3=المنصرف!$E$3:$E$717)*1,('بيان العهد والتسويات'!$C366=المنصرف!$C$3:$C$717)*1,المنصرف!$G$3:$G$717)</f>
        <v>0</v>
      </c>
      <c r="CM366" s="160">
        <f>SUMPRODUCT((CL$3=المنصرف!$E$3:$E$717)*1,('بيان العهد والتسويات'!$C366=المنصرف!$C$3:$C$717)*1,المنصرف!$J$3:$J$717)</f>
        <v>0</v>
      </c>
      <c r="CN366" s="160">
        <f>SUMPRODUCT((CN$3=المنصرف!$E$3:$E$717)*1,('بيان العهد والتسويات'!$C366=المنصرف!$C$3:$C$717)*1,المنصرف!$G$3:$G$717)</f>
        <v>0</v>
      </c>
      <c r="CO366" s="160">
        <f>SUMPRODUCT((CN$3=المنصرف!$E$3:$E$717)*1,('بيان العهد والتسويات'!$C366=المنصرف!$C$3:$C$717)*1,المنصرف!$J$3:$J$717)</f>
        <v>0</v>
      </c>
      <c r="CP366" s="160">
        <f>SUMPRODUCT((CP$3=المنصرف!$E$3:$E$717)*1,('بيان العهد والتسويات'!$C366=المنصرف!$C$3:$C$717)*1,المنصرف!$G$3:$G$717)</f>
        <v>0</v>
      </c>
      <c r="CQ366" s="160">
        <f>SUMPRODUCT((CP$3=المنصرف!$E$3:$E$717)*1,('بيان العهد والتسويات'!$C366=المنصرف!$C$3:$C$717)*1,المنصرف!$J$3:$J$717)</f>
        <v>0</v>
      </c>
      <c r="CR366" s="160">
        <f>SUMPRODUCT((CR$3=المنصرف!$E$3:$E$717)*1,('بيان العهد والتسويات'!$C366=المنصرف!$C$3:$C$717)*1,المنصرف!$G$3:$G$717)</f>
        <v>0</v>
      </c>
      <c r="CS366" s="160">
        <f>SUMPRODUCT((CR$3=المنصرف!$E$3:$E$717)*1,('بيان العهد والتسويات'!$C366=المنصرف!$C$3:$C$717)*1,المنصرف!$J$3:$J$717)</f>
        <v>0</v>
      </c>
      <c r="CT366" s="160">
        <f>SUMPRODUCT((CT$3=المنصرف!$E$3:$E$717)*1,('بيان العهد والتسويات'!$C366=المنصرف!$C$3:$C$717)*1,المنصرف!$G$3:$G$717)</f>
        <v>0</v>
      </c>
      <c r="CU366" s="160">
        <f>SUMPRODUCT((CT$3=المنصرف!$E$3:$E$717)*1,('بيان العهد والتسويات'!$C366=المنصرف!$C$3:$C$717)*1,المنصرف!$J$3:$J$717)</f>
        <v>0</v>
      </c>
      <c r="CV366" s="160">
        <f>SUMPRODUCT((CV$3=المنصرف!$E$3:$E$717)*1,('بيان العهد والتسويات'!$C366=المنصرف!$C$3:$C$717)*1,المنصرف!$G$3:$G$717)</f>
        <v>0</v>
      </c>
      <c r="CW366" s="160">
        <f>SUMPRODUCT((CV$3=المنصرف!$E$3:$E$717)*1,('بيان العهد والتسويات'!$C366=المنصرف!$C$3:$C$717)*1,المنصرف!$J$3:$J$717)</f>
        <v>0</v>
      </c>
      <c r="CX366" s="160">
        <f>SUMPRODUCT((CX$3=المنصرف!$E$3:$E$717)*1,('بيان العهد والتسويات'!$C366=المنصرف!$C$3:$C$717)*1,المنصرف!$G$3:$G$717)</f>
        <v>0</v>
      </c>
      <c r="CY366" s="160">
        <f>SUMPRODUCT((CX$3=المنصرف!$E$3:$E$717)*1,('بيان العهد والتسويات'!$C366=المنصرف!$C$3:$C$717)*1,المنصرف!$J$3:$J$717)</f>
        <v>0</v>
      </c>
      <c r="CZ366" s="160">
        <f>SUMPRODUCT((CZ$3=المنصرف!$E$3:$E$717)*1,('بيان العهد والتسويات'!$C366=المنصرف!$C$3:$C$717)*1,المنصرف!$G$3:$G$717)</f>
        <v>0</v>
      </c>
      <c r="DA366" s="160">
        <f>SUMPRODUCT((CZ$3=المنصرف!$E$3:$E$717)*1,('بيان العهد والتسويات'!$C366=المنصرف!$C$3:$C$717)*1,المنصرف!$J$3:$J$717)</f>
        <v>0</v>
      </c>
    </row>
    <row r="367" spans="3:105" ht="20.25" x14ac:dyDescent="0.15">
      <c r="C367" s="134">
        <v>46199</v>
      </c>
      <c r="D367" s="121">
        <f>SUMPRODUCT(($D$3=المنصرف!$E$3:$E$717)*1,('بيان العهد والتسويات'!$C367=المنصرف!$C$3:$C$717)*1,المنصرف!$G$3:$G$717)</f>
        <v>0</v>
      </c>
      <c r="E367" s="122">
        <f>SUMPRODUCT(($D$3=المنصرف!$E$3:$E$717)*1,('بيان العهد والتسويات'!$C367=المنصرف!$C$3:$C$717)*1,المنصرف!$J$3:$J$717)</f>
        <v>0</v>
      </c>
      <c r="F367" s="124">
        <f>SUMPRODUCT(($F$3=المنصرف!$E$3:$E$717)*1,('بيان العهد والتسويات'!$C367=المنصرف!$C$3:$C$717)*1,المنصرف!$G$3:$G$717)</f>
        <v>0</v>
      </c>
      <c r="G367" s="123">
        <f>SUMPRODUCT(($F$3=المنصرف!$E$3:$E$717)*1,('بيان العهد والتسويات'!$C367=المنصرف!$C$3:$C$717)*1,المنصرف!$J$3:$J$717)</f>
        <v>0</v>
      </c>
      <c r="H367" s="121">
        <f>SUMPRODUCT(($H$3=المنصرف!$E$3:$E$717)*1,('بيان العهد والتسويات'!$C367=المنصرف!$C$3:$C$717)*1,المنصرف!$G$3:$G$717)</f>
        <v>0</v>
      </c>
      <c r="I367" s="122">
        <f>SUMPRODUCT(($H$3=المنصرف!$E$3:$E$717)*1,('بيان العهد والتسويات'!$C367=المنصرف!$C$3:$C$717)*1,المنصرف!$J$3:$J$717)</f>
        <v>0</v>
      </c>
      <c r="J367" s="124">
        <f>SUMPRODUCT(($J$3=المنصرف!$E$3:$E$717)*1,('بيان العهد والتسويات'!$C367=المنصرف!$C$3:$C$717)*1,المنصرف!$G$3:$G$717)</f>
        <v>0</v>
      </c>
      <c r="K367" s="123">
        <f>SUMPRODUCT(($J$3=المنصرف!$E$3:$E$717)*1,('بيان العهد والتسويات'!$C367=المنصرف!$C$3:$C$717)*1,المنصرف!$J$3:$J$717)</f>
        <v>0</v>
      </c>
      <c r="L367" s="121">
        <f>SUMPRODUCT(($L$3=المنصرف!$E$3:$E$717)*1,('بيان العهد والتسويات'!$C367=المنصرف!$C$3:$C$717)*1,المنصرف!$G$3:$G$717)</f>
        <v>0</v>
      </c>
      <c r="M367" s="122">
        <f>SUMPRODUCT(($L$3=المنصرف!$E$3:$E$717)*1,('بيان العهد والتسويات'!$C367=المنصرف!$C$3:$C$717)*1,المنصرف!$J$3:$J$717)</f>
        <v>0</v>
      </c>
      <c r="N367" s="124">
        <f>SUMPRODUCT(($N$3=المنصرف!$E$3:$E$717)*1,('بيان العهد والتسويات'!$C367=المنصرف!$C$3:$C$717)*1,المنصرف!$G$3:$G$717)</f>
        <v>0</v>
      </c>
      <c r="O367" s="123">
        <f>SUMPRODUCT(($N$3=المنصرف!$E$3:$E$717)*1,('بيان العهد والتسويات'!$C367=المنصرف!$C$3:$C$717)*1,المنصرف!$J$3:$J$717)</f>
        <v>0</v>
      </c>
      <c r="P367" s="121">
        <f>SUMPRODUCT(($P$3=المنصرف!$E$3:$E$717)*1,('بيان العهد والتسويات'!$C367=المنصرف!$C$3:$C$717)*1,المنصرف!$G$3:$G$717)</f>
        <v>0</v>
      </c>
      <c r="Q367" s="122">
        <f>SUMPRODUCT(($P$3=المنصرف!$E$3:$E$717)*1,('بيان العهد والتسويات'!$C367=المنصرف!$C$3:$C$717)*1,المنصرف!$J$3:$J$717)</f>
        <v>0</v>
      </c>
      <c r="R367" s="124">
        <f>SUMPRODUCT(($R$3=المنصرف!$E$3:$E$717)*1,('بيان العهد والتسويات'!$C367=المنصرف!$C$3:$C$717)*1,المنصرف!$G$3:$G$717)</f>
        <v>0</v>
      </c>
      <c r="S367" s="123">
        <f>SUMPRODUCT(($R$3=المنصرف!$E$3:$E$717)*1,('بيان العهد والتسويات'!$C367=المنصرف!$C$3:$C$717)*1,المنصرف!$J$3:$J$717)</f>
        <v>0</v>
      </c>
      <c r="T367" s="121">
        <f>SUMPRODUCT(($T$3=المنصرف!$E$3:$E$717)*1,('بيان العهد والتسويات'!$C367=المنصرف!$C$3:$C$717)*1,المنصرف!$G$3:$G$717)</f>
        <v>0</v>
      </c>
      <c r="U367" s="122">
        <f>SUMPRODUCT(($T$3=المنصرف!$E$3:$E$717)*1,('بيان العهد والتسويات'!$C367=المنصرف!$C$3:$C$717)*1,المنصرف!$J$3:$J$717)</f>
        <v>0</v>
      </c>
      <c r="V367" s="124">
        <f>SUMPRODUCT(($V$3=المنصرف!$E$3:$E$717)*1,('بيان العهد والتسويات'!$C367=المنصرف!$C$3:$C$717)*1,المنصرف!$G$3:$G$717)</f>
        <v>0</v>
      </c>
      <c r="W367" s="123">
        <f>SUMPRODUCT(($V$3=المنصرف!$E$3:$E$717)*1,('بيان العهد والتسويات'!$C367=المنصرف!$C$3:$C$717)*1,المنصرف!$J$3:$J$717)</f>
        <v>0</v>
      </c>
      <c r="X367" s="121">
        <f>SUMPRODUCT(($X$3=المنصرف!$E$3:$E$717)*1,('بيان العهد والتسويات'!$C367=المنصرف!$C$3:$C$717)*1,المنصرف!$G$3:$G$717)</f>
        <v>0</v>
      </c>
      <c r="Y367" s="122">
        <f>SUMPRODUCT(($X$3=المنصرف!$E$3:$E$717)*1,('بيان العهد والتسويات'!$C367=المنصرف!$C$3:$C$717)*1,المنصرف!$J$3:$J$717)</f>
        <v>0</v>
      </c>
      <c r="Z367" s="124">
        <f>SUMPRODUCT(($Z$3=المنصرف!$E$3:$E$717)*1,('بيان العهد والتسويات'!$C367=المنصرف!$C$3:$C$717)*1,المنصرف!$G$3:$G$717)</f>
        <v>0</v>
      </c>
      <c r="AA367" s="123">
        <f>SUMPRODUCT(($Z$3=المنصرف!$E$3:$E$717)*1,('بيان العهد والتسويات'!$C367=المنصرف!$C$3:$C$717)*1,المنصرف!$J$3:$J$717)</f>
        <v>0</v>
      </c>
      <c r="AB367" s="121">
        <f>SUMPRODUCT(($AB$3=المنصرف!$E$3:$E$717)*1,('بيان العهد والتسويات'!$C367=المنصرف!$C$3:$C$717)*1,المنصرف!$G$3:$G$717)</f>
        <v>0</v>
      </c>
      <c r="AC367" s="122">
        <f>SUMPRODUCT(($AB$3=المنصرف!$E$3:$E$717)*1,('بيان العهد والتسويات'!$C367=المنصرف!$C$3:$C$717)*1,المنصرف!$J$3:$J$717)</f>
        <v>0</v>
      </c>
      <c r="AD367" s="124">
        <f>SUMPRODUCT(($AD$3=المنصرف!$E$3:$E$717)*1,('بيان العهد والتسويات'!$C367=المنصرف!$C$3:$C$717)*1,المنصرف!$G$3:$G$717)</f>
        <v>0</v>
      </c>
      <c r="AE367" s="123">
        <f>SUMPRODUCT(($AD$3=المنصرف!$E$3:$E$717)*1,('بيان العهد والتسويات'!$C367=المنصرف!$C$3:$C$717)*1,المنصرف!$J$3:$J$717)</f>
        <v>0</v>
      </c>
      <c r="AF367" s="121">
        <f>SUMPRODUCT(($AF$3=المنصرف!$E$3:$E$717)*1,('بيان العهد والتسويات'!$C367=المنصرف!$C$3:$C$717)*1,المنصرف!$G$3:$G$717)</f>
        <v>0</v>
      </c>
      <c r="AG367" s="122">
        <f>SUMPRODUCT(($AF$3=المنصرف!$E$3:$E$717)*1,('بيان العهد والتسويات'!$C367=المنصرف!$C$3:$C$717)*1,المنصرف!$J$3:$J$717)</f>
        <v>0</v>
      </c>
      <c r="AH367" s="124">
        <f>SUMPRODUCT(($AH$3=المنصرف!$E$3:$E$717)*1,('بيان العهد والتسويات'!$C367=المنصرف!$C$3:$C$717)*1,المنصرف!$G$3:$G$717)</f>
        <v>0</v>
      </c>
      <c r="AI367" s="123">
        <f>SUMPRODUCT(($AH$3=المنصرف!$E$3:$E$717)*1,('بيان العهد والتسويات'!$C367=المنصرف!$C$3:$C$717)*1,المنصرف!$J$3:$J$717)</f>
        <v>0</v>
      </c>
      <c r="AJ367" s="145">
        <f>SUMPRODUCT((AJ$3=المنصرف!$E$3:$E$717)*1,('بيان العهد والتسويات'!$C367=المنصرف!$C$3:$C$717)*1,المنصرف!$G$3:$G$717)</f>
        <v>0</v>
      </c>
      <c r="AK367" s="145">
        <f>SUMPRODUCT((AJ$3=المنصرف!$E$3:$E$717)*1,('بيان العهد والتسويات'!$C367=المنصرف!$C$3:$C$717)*1,المنصرف!$J$3:$J$717)</f>
        <v>0</v>
      </c>
      <c r="AL367" s="161">
        <f>SUMPRODUCT((AL$3=المنصرف!$E$3:$E$717)*1,('بيان العهد والتسويات'!$C367=المنصرف!$C$3:$C$717)*1,المنصرف!$G$3:$G$717)</f>
        <v>0</v>
      </c>
      <c r="AM367" s="161">
        <f>SUMPRODUCT((AL$3=المنصرف!$E$3:$E$717)*1,('بيان العهد والتسويات'!$C367=المنصرف!$C$3:$C$717)*1,المنصرف!$J$3:$J$717)</f>
        <v>0</v>
      </c>
      <c r="AN367" s="160">
        <f>SUMPRODUCT((AN$3=المنصرف!$E$3:$E$717)*1,('بيان العهد والتسويات'!$C367=المنصرف!$C$3:$C$717)*1,المنصرف!$G$3:$G$717)</f>
        <v>0</v>
      </c>
      <c r="AO367" s="160">
        <f>SUMPRODUCT((AN$3=المنصرف!$E$3:$E$717)*1,('بيان العهد والتسويات'!$C367=المنصرف!$C$3:$C$717)*1,المنصرف!$J$3:$J$717)</f>
        <v>0</v>
      </c>
      <c r="AP367" s="160">
        <f>SUMPRODUCT((AP$3=المنصرف!$E$3:$E$717)*1,('بيان العهد والتسويات'!$C367=المنصرف!$C$3:$C$717)*1,المنصرف!$G$3:$G$717)</f>
        <v>0</v>
      </c>
      <c r="AQ367" s="160">
        <f>SUMPRODUCT((AP$3=المنصرف!$E$3:$E$717)*1,('بيان العهد والتسويات'!$C367=المنصرف!$C$3:$C$717)*1,المنصرف!$J$3:$J$717)</f>
        <v>0</v>
      </c>
      <c r="AR367" s="160">
        <f>SUMPRODUCT((AR$3=المنصرف!$E$3:$E$717)*1,('بيان العهد والتسويات'!$C367=المنصرف!$C$3:$C$717)*1,المنصرف!$G$3:$G$717)</f>
        <v>0</v>
      </c>
      <c r="AS367" s="160">
        <f>SUMPRODUCT((AR$3=المنصرف!$E$3:$E$717)*1,('بيان العهد والتسويات'!$C367=المنصرف!$C$3:$C$717)*1,المنصرف!$J$3:$J$717)</f>
        <v>0</v>
      </c>
      <c r="AT367" s="160">
        <f>SUMPRODUCT((AT$3=المنصرف!$E$3:$E$717)*1,('بيان العهد والتسويات'!$C367=المنصرف!$C$3:$C$717)*1,المنصرف!$G$3:$G$717)</f>
        <v>0</v>
      </c>
      <c r="AU367" s="160">
        <f>SUMPRODUCT((AT$3=المنصرف!$E$3:$E$717)*1,('بيان العهد والتسويات'!$C367=المنصرف!$C$3:$C$717)*1,المنصرف!$J$3:$J$717)</f>
        <v>0</v>
      </c>
      <c r="AV367" s="160">
        <f>SUMPRODUCT((AV$3=المنصرف!$E$3:$E$717)*1,('بيان العهد والتسويات'!$C367=المنصرف!$C$3:$C$717)*1,المنصرف!$G$3:$G$717)</f>
        <v>0</v>
      </c>
      <c r="AW367" s="160">
        <f>SUMPRODUCT((AV$3=المنصرف!$E$3:$E$717)*1,('بيان العهد والتسويات'!$C367=المنصرف!$C$3:$C$717)*1,المنصرف!$J$3:$J$717)</f>
        <v>0</v>
      </c>
      <c r="AX367" s="160">
        <f>SUMPRODUCT((AX$3=المنصرف!$E$3:$E$717)*1,('بيان العهد والتسويات'!$C367=المنصرف!$C$3:$C$717)*1,المنصرف!$G$3:$G$717)</f>
        <v>0</v>
      </c>
      <c r="AY367" s="160">
        <f>SUMPRODUCT((AX$3=المنصرف!$E$3:$E$717)*1,('بيان العهد والتسويات'!$C367=المنصرف!$C$3:$C$717)*1,المنصرف!$J$3:$J$717)</f>
        <v>0</v>
      </c>
      <c r="AZ367" s="160">
        <f>SUMPRODUCT((AZ$3=المنصرف!$E$3:$E$717)*1,('بيان العهد والتسويات'!$C367=المنصرف!$C$3:$C$717)*1,المنصرف!$G$3:$G$717)</f>
        <v>0</v>
      </c>
      <c r="BA367" s="160">
        <f>SUMPRODUCT((AZ$3=المنصرف!$E$3:$E$717)*1,('بيان العهد والتسويات'!$C367=المنصرف!$C$3:$C$717)*1,المنصرف!$J$3:$J$717)</f>
        <v>0</v>
      </c>
      <c r="BB367" s="160">
        <f>SUMPRODUCT((BB$3=المنصرف!$E$3:$E$717)*1,('بيان العهد والتسويات'!$C367=المنصرف!$C$3:$C$717)*1,المنصرف!$G$3:$G$717)</f>
        <v>0</v>
      </c>
      <c r="BC367" s="160">
        <f>SUMPRODUCT((BB$3=المنصرف!$E$3:$E$717)*1,('بيان العهد والتسويات'!$C367=المنصرف!$C$3:$C$717)*1,المنصرف!$J$3:$J$717)</f>
        <v>0</v>
      </c>
      <c r="BD367" s="160">
        <f>SUMPRODUCT((BD$3=المنصرف!$E$3:$E$717)*1,('بيان العهد والتسويات'!$C367=المنصرف!$C$3:$C$717)*1,المنصرف!$G$3:$G$717)</f>
        <v>0</v>
      </c>
      <c r="BE367" s="160">
        <f>SUMPRODUCT((BD$3=المنصرف!$E$3:$E$717)*1,('بيان العهد والتسويات'!$C367=المنصرف!$C$3:$C$717)*1,المنصرف!$J$3:$J$717)</f>
        <v>0</v>
      </c>
      <c r="BF367" s="160">
        <f>SUMPRODUCT((BF$3=المنصرف!$E$3:$E$717)*1,('بيان العهد والتسويات'!$C367=المنصرف!$C$3:$C$717)*1,المنصرف!$G$3:$G$717)</f>
        <v>0</v>
      </c>
      <c r="BG367" s="160">
        <f>SUMPRODUCT((BF$3=المنصرف!$E$3:$E$717)*1,('بيان العهد والتسويات'!$C367=المنصرف!$C$3:$C$717)*1,المنصرف!$J$3:$J$717)</f>
        <v>0</v>
      </c>
      <c r="BH367" s="160">
        <f>SUMPRODUCT((BH$3=المنصرف!$E$3:$E$717)*1,('بيان العهد والتسويات'!$C367=المنصرف!$C$3:$C$717)*1,المنصرف!$G$3:$G$717)</f>
        <v>0</v>
      </c>
      <c r="BI367" s="160">
        <f>SUMPRODUCT((BH$3=المنصرف!$E$3:$E$717)*1,('بيان العهد والتسويات'!$C367=المنصرف!$C$3:$C$717)*1,المنصرف!$J$3:$J$717)</f>
        <v>0</v>
      </c>
      <c r="BJ367" s="160">
        <f>SUMPRODUCT((BJ$3=المنصرف!$E$3:$E$717)*1,('بيان العهد والتسويات'!$C367=المنصرف!$C$3:$C$717)*1,المنصرف!$G$3:$G$717)</f>
        <v>0</v>
      </c>
      <c r="BK367" s="160">
        <f>SUMPRODUCT((BJ$3=المنصرف!$E$3:$E$717)*1,('بيان العهد والتسويات'!$C367=المنصرف!$C$3:$C$717)*1,المنصرف!$J$3:$J$717)</f>
        <v>0</v>
      </c>
      <c r="BL367" s="160">
        <f>SUMPRODUCT((BL$3=المنصرف!$E$3:$E$717)*1,('بيان العهد والتسويات'!$C367=المنصرف!$C$3:$C$717)*1,المنصرف!$G$3:$G$717)</f>
        <v>0</v>
      </c>
      <c r="BM367" s="160">
        <f>SUMPRODUCT((BL$3=المنصرف!$E$3:$E$717)*1,('بيان العهد والتسويات'!$C367=المنصرف!$C$3:$C$717)*1,المنصرف!$J$3:$J$717)</f>
        <v>0</v>
      </c>
      <c r="BN367" s="160">
        <f>SUMPRODUCT((BN$3=المنصرف!$E$3:$E$717)*1,('بيان العهد والتسويات'!$C367=المنصرف!$C$3:$C$717)*1,المنصرف!$G$3:$G$717)</f>
        <v>0</v>
      </c>
      <c r="BO367" s="160">
        <f>SUMPRODUCT((BN$3=المنصرف!$E$3:$E$717)*1,('بيان العهد والتسويات'!$C367=المنصرف!$C$3:$C$717)*1,المنصرف!$J$3:$J$717)</f>
        <v>0</v>
      </c>
      <c r="BP367" s="160">
        <f>SUMPRODUCT((BP$3=المنصرف!$E$3:$E$717)*1,('بيان العهد والتسويات'!$C367=المنصرف!$C$3:$C$717)*1,المنصرف!$G$3:$G$717)</f>
        <v>0</v>
      </c>
      <c r="BQ367" s="160">
        <f>SUMPRODUCT((BP$3=المنصرف!$E$3:$E$717)*1,('بيان العهد والتسويات'!$C367=المنصرف!$C$3:$C$717)*1,المنصرف!$J$3:$J$717)</f>
        <v>0</v>
      </c>
      <c r="BR367" s="160">
        <f>SUMPRODUCT((BR$3=المنصرف!$E$3:$E$717)*1,('بيان العهد والتسويات'!$C367=المنصرف!$C$3:$C$717)*1,المنصرف!$G$3:$G$717)</f>
        <v>0</v>
      </c>
      <c r="BS367" s="160">
        <f>SUMPRODUCT((BR$3=المنصرف!$E$3:$E$717)*1,('بيان العهد والتسويات'!$C367=المنصرف!$C$3:$C$717)*1,المنصرف!$J$3:$J$717)</f>
        <v>0</v>
      </c>
      <c r="BT367" s="160">
        <f>SUMPRODUCT((BT$3=المنصرف!$E$3:$E$717)*1,('بيان العهد والتسويات'!$C367=المنصرف!$C$3:$C$717)*1,المنصرف!$G$3:$G$717)</f>
        <v>0</v>
      </c>
      <c r="BU367" s="160">
        <f>SUMPRODUCT((BT$3=المنصرف!$E$3:$E$717)*1,('بيان العهد والتسويات'!$C367=المنصرف!$C$3:$C$717)*1,المنصرف!$J$3:$J$717)</f>
        <v>0</v>
      </c>
      <c r="BV367" s="160">
        <f>SUMPRODUCT((BV$3=المنصرف!$E$3:$E$717)*1,('بيان العهد والتسويات'!$C367=المنصرف!$C$3:$C$717)*1,المنصرف!$G$3:$G$717)</f>
        <v>0</v>
      </c>
      <c r="BW367" s="160">
        <f>SUMPRODUCT((BV$3=المنصرف!$E$3:$E$717)*1,('بيان العهد والتسويات'!$C367=المنصرف!$C$3:$C$717)*1,المنصرف!$J$3:$J$717)</f>
        <v>0</v>
      </c>
      <c r="BX367" s="160">
        <f>SUMPRODUCT((BX$3=المنصرف!$E$3:$E$717)*1,('بيان العهد والتسويات'!$C367=المنصرف!$C$3:$C$717)*1,المنصرف!$G$3:$G$717)</f>
        <v>0</v>
      </c>
      <c r="BY367" s="160">
        <f>SUMPRODUCT((BX$3=المنصرف!$E$3:$E$717)*1,('بيان العهد والتسويات'!$C367=المنصرف!$C$3:$C$717)*1,المنصرف!$J$3:$J$717)</f>
        <v>0</v>
      </c>
      <c r="BZ367" s="160">
        <f>SUMPRODUCT((BZ$3=المنصرف!$E$3:$E$717)*1,('بيان العهد والتسويات'!$C367=المنصرف!$C$3:$C$717)*1,المنصرف!$G$3:$G$717)</f>
        <v>0</v>
      </c>
      <c r="CA367" s="160">
        <f>SUMPRODUCT((BZ$3=المنصرف!$E$3:$E$717)*1,('بيان العهد والتسويات'!$C367=المنصرف!$C$3:$C$717)*1,المنصرف!$J$3:$J$717)</f>
        <v>0</v>
      </c>
      <c r="CB367" s="160">
        <f>SUMPRODUCT((CB$3=المنصرف!$E$3:$E$717)*1,('بيان العهد والتسويات'!$C367=المنصرف!$C$3:$C$717)*1,المنصرف!$G$3:$G$717)</f>
        <v>0</v>
      </c>
      <c r="CC367" s="160">
        <f>SUMPRODUCT((CB$3=المنصرف!$E$3:$E$717)*1,('بيان العهد والتسويات'!$C367=المنصرف!$C$3:$C$717)*1,المنصرف!$J$3:$J$717)</f>
        <v>0</v>
      </c>
      <c r="CD367" s="160">
        <f>SUMPRODUCT((CD$3=المنصرف!$E$3:$E$717)*1,('بيان العهد والتسويات'!$C367=المنصرف!$C$3:$C$717)*1,المنصرف!$G$3:$G$717)</f>
        <v>0</v>
      </c>
      <c r="CE367" s="160">
        <f>SUMPRODUCT((CD$3=المنصرف!$E$3:$E$717)*1,('بيان العهد والتسويات'!$C367=المنصرف!$C$3:$C$717)*1,المنصرف!$J$3:$J$717)</f>
        <v>0</v>
      </c>
      <c r="CF367" s="160">
        <f>SUMPRODUCT((CF$3=المنصرف!$E$3:$E$717)*1,('بيان العهد والتسويات'!$C367=المنصرف!$C$3:$C$717)*1,المنصرف!$G$3:$G$717)</f>
        <v>0</v>
      </c>
      <c r="CG367" s="160">
        <f>SUMPRODUCT((CF$3=المنصرف!$E$3:$E$717)*1,('بيان العهد والتسويات'!$C367=المنصرف!$C$3:$C$717)*1,المنصرف!$J$3:$J$717)</f>
        <v>0</v>
      </c>
      <c r="CH367" s="160">
        <f>SUMPRODUCT((CH$3=المنصرف!$E$3:$E$717)*1,('بيان العهد والتسويات'!$C367=المنصرف!$C$3:$C$717)*1,المنصرف!$G$3:$G$717)</f>
        <v>0</v>
      </c>
      <c r="CI367" s="160">
        <f>SUMPRODUCT((CH$3=المنصرف!$E$3:$E$717)*1,('بيان العهد والتسويات'!$C367=المنصرف!$C$3:$C$717)*1,المنصرف!$J$3:$J$717)</f>
        <v>0</v>
      </c>
      <c r="CJ367" s="160">
        <f>SUMPRODUCT((CJ$3=المنصرف!$E$3:$E$717)*1,('بيان العهد والتسويات'!$C367=المنصرف!$C$3:$C$717)*1,المنصرف!$G$3:$G$717)</f>
        <v>0</v>
      </c>
      <c r="CK367" s="160">
        <f>SUMPRODUCT((CJ$3=المنصرف!$E$3:$E$717)*1,('بيان العهد والتسويات'!$C367=المنصرف!$C$3:$C$717)*1,المنصرف!$J$3:$J$717)</f>
        <v>0</v>
      </c>
      <c r="CL367" s="160">
        <f>SUMPRODUCT((CL$3=المنصرف!$E$3:$E$717)*1,('بيان العهد والتسويات'!$C367=المنصرف!$C$3:$C$717)*1,المنصرف!$G$3:$G$717)</f>
        <v>0</v>
      </c>
      <c r="CM367" s="160">
        <f>SUMPRODUCT((CL$3=المنصرف!$E$3:$E$717)*1,('بيان العهد والتسويات'!$C367=المنصرف!$C$3:$C$717)*1,المنصرف!$J$3:$J$717)</f>
        <v>0</v>
      </c>
      <c r="CN367" s="160">
        <f>SUMPRODUCT((CN$3=المنصرف!$E$3:$E$717)*1,('بيان العهد والتسويات'!$C367=المنصرف!$C$3:$C$717)*1,المنصرف!$G$3:$G$717)</f>
        <v>0</v>
      </c>
      <c r="CO367" s="160">
        <f>SUMPRODUCT((CN$3=المنصرف!$E$3:$E$717)*1,('بيان العهد والتسويات'!$C367=المنصرف!$C$3:$C$717)*1,المنصرف!$J$3:$J$717)</f>
        <v>0</v>
      </c>
      <c r="CP367" s="160">
        <f>SUMPRODUCT((CP$3=المنصرف!$E$3:$E$717)*1,('بيان العهد والتسويات'!$C367=المنصرف!$C$3:$C$717)*1,المنصرف!$G$3:$G$717)</f>
        <v>0</v>
      </c>
      <c r="CQ367" s="160">
        <f>SUMPRODUCT((CP$3=المنصرف!$E$3:$E$717)*1,('بيان العهد والتسويات'!$C367=المنصرف!$C$3:$C$717)*1,المنصرف!$J$3:$J$717)</f>
        <v>0</v>
      </c>
      <c r="CR367" s="160">
        <f>SUMPRODUCT((CR$3=المنصرف!$E$3:$E$717)*1,('بيان العهد والتسويات'!$C367=المنصرف!$C$3:$C$717)*1,المنصرف!$G$3:$G$717)</f>
        <v>0</v>
      </c>
      <c r="CS367" s="160">
        <f>SUMPRODUCT((CR$3=المنصرف!$E$3:$E$717)*1,('بيان العهد والتسويات'!$C367=المنصرف!$C$3:$C$717)*1,المنصرف!$J$3:$J$717)</f>
        <v>0</v>
      </c>
      <c r="CT367" s="160">
        <f>SUMPRODUCT((CT$3=المنصرف!$E$3:$E$717)*1,('بيان العهد والتسويات'!$C367=المنصرف!$C$3:$C$717)*1,المنصرف!$G$3:$G$717)</f>
        <v>0</v>
      </c>
      <c r="CU367" s="160">
        <f>SUMPRODUCT((CT$3=المنصرف!$E$3:$E$717)*1,('بيان العهد والتسويات'!$C367=المنصرف!$C$3:$C$717)*1,المنصرف!$J$3:$J$717)</f>
        <v>0</v>
      </c>
      <c r="CV367" s="160">
        <f>SUMPRODUCT((CV$3=المنصرف!$E$3:$E$717)*1,('بيان العهد والتسويات'!$C367=المنصرف!$C$3:$C$717)*1,المنصرف!$G$3:$G$717)</f>
        <v>0</v>
      </c>
      <c r="CW367" s="160">
        <f>SUMPRODUCT((CV$3=المنصرف!$E$3:$E$717)*1,('بيان العهد والتسويات'!$C367=المنصرف!$C$3:$C$717)*1,المنصرف!$J$3:$J$717)</f>
        <v>0</v>
      </c>
      <c r="CX367" s="160">
        <f>SUMPRODUCT((CX$3=المنصرف!$E$3:$E$717)*1,('بيان العهد والتسويات'!$C367=المنصرف!$C$3:$C$717)*1,المنصرف!$G$3:$G$717)</f>
        <v>0</v>
      </c>
      <c r="CY367" s="160">
        <f>SUMPRODUCT((CX$3=المنصرف!$E$3:$E$717)*1,('بيان العهد والتسويات'!$C367=المنصرف!$C$3:$C$717)*1,المنصرف!$J$3:$J$717)</f>
        <v>0</v>
      </c>
      <c r="CZ367" s="160">
        <f>SUMPRODUCT((CZ$3=المنصرف!$E$3:$E$717)*1,('بيان العهد والتسويات'!$C367=المنصرف!$C$3:$C$717)*1,المنصرف!$G$3:$G$717)</f>
        <v>0</v>
      </c>
      <c r="DA367" s="160">
        <f>SUMPRODUCT((CZ$3=المنصرف!$E$3:$E$717)*1,('بيان العهد والتسويات'!$C367=المنصرف!$C$3:$C$717)*1,المنصرف!$J$3:$J$717)</f>
        <v>0</v>
      </c>
    </row>
    <row r="368" spans="3:105" ht="20.25" x14ac:dyDescent="0.15">
      <c r="C368" s="134">
        <v>46200</v>
      </c>
      <c r="D368" s="121">
        <f>SUMPRODUCT(($D$3=المنصرف!$E$3:$E$717)*1,('بيان العهد والتسويات'!$C368=المنصرف!$C$3:$C$717)*1,المنصرف!$G$3:$G$717)</f>
        <v>0</v>
      </c>
      <c r="E368" s="122">
        <f>SUMPRODUCT(($D$3=المنصرف!$E$3:$E$717)*1,('بيان العهد والتسويات'!$C368=المنصرف!$C$3:$C$717)*1,المنصرف!$J$3:$J$717)</f>
        <v>0</v>
      </c>
      <c r="F368" s="124">
        <f>SUMPRODUCT(($F$3=المنصرف!$E$3:$E$717)*1,('بيان العهد والتسويات'!$C368=المنصرف!$C$3:$C$717)*1,المنصرف!$G$3:$G$717)</f>
        <v>0</v>
      </c>
      <c r="G368" s="123">
        <f>SUMPRODUCT(($F$3=المنصرف!$E$3:$E$717)*1,('بيان العهد والتسويات'!$C368=المنصرف!$C$3:$C$717)*1,المنصرف!$J$3:$J$717)</f>
        <v>0</v>
      </c>
      <c r="H368" s="121">
        <f>SUMPRODUCT(($H$3=المنصرف!$E$3:$E$717)*1,('بيان العهد والتسويات'!$C368=المنصرف!$C$3:$C$717)*1,المنصرف!$G$3:$G$717)</f>
        <v>0</v>
      </c>
      <c r="I368" s="122">
        <f>SUMPRODUCT(($H$3=المنصرف!$E$3:$E$717)*1,('بيان العهد والتسويات'!$C368=المنصرف!$C$3:$C$717)*1,المنصرف!$J$3:$J$717)</f>
        <v>0</v>
      </c>
      <c r="J368" s="124">
        <f>SUMPRODUCT(($J$3=المنصرف!$E$3:$E$717)*1,('بيان العهد والتسويات'!$C368=المنصرف!$C$3:$C$717)*1,المنصرف!$G$3:$G$717)</f>
        <v>0</v>
      </c>
      <c r="K368" s="123">
        <f>SUMPRODUCT(($J$3=المنصرف!$E$3:$E$717)*1,('بيان العهد والتسويات'!$C368=المنصرف!$C$3:$C$717)*1,المنصرف!$J$3:$J$717)</f>
        <v>0</v>
      </c>
      <c r="L368" s="121">
        <f>SUMPRODUCT(($L$3=المنصرف!$E$3:$E$717)*1,('بيان العهد والتسويات'!$C368=المنصرف!$C$3:$C$717)*1,المنصرف!$G$3:$G$717)</f>
        <v>0</v>
      </c>
      <c r="M368" s="122">
        <f>SUMPRODUCT(($L$3=المنصرف!$E$3:$E$717)*1,('بيان العهد والتسويات'!$C368=المنصرف!$C$3:$C$717)*1,المنصرف!$J$3:$J$717)</f>
        <v>0</v>
      </c>
      <c r="N368" s="124">
        <f>SUMPRODUCT(($N$3=المنصرف!$E$3:$E$717)*1,('بيان العهد والتسويات'!$C368=المنصرف!$C$3:$C$717)*1,المنصرف!$G$3:$G$717)</f>
        <v>0</v>
      </c>
      <c r="O368" s="123">
        <f>SUMPRODUCT(($N$3=المنصرف!$E$3:$E$717)*1,('بيان العهد والتسويات'!$C368=المنصرف!$C$3:$C$717)*1,المنصرف!$J$3:$J$717)</f>
        <v>0</v>
      </c>
      <c r="P368" s="121">
        <f>SUMPRODUCT(($P$3=المنصرف!$E$3:$E$717)*1,('بيان العهد والتسويات'!$C368=المنصرف!$C$3:$C$717)*1,المنصرف!$G$3:$G$717)</f>
        <v>0</v>
      </c>
      <c r="Q368" s="122">
        <f>SUMPRODUCT(($P$3=المنصرف!$E$3:$E$717)*1,('بيان العهد والتسويات'!$C368=المنصرف!$C$3:$C$717)*1,المنصرف!$J$3:$J$717)</f>
        <v>0</v>
      </c>
      <c r="R368" s="124">
        <f>SUMPRODUCT(($R$3=المنصرف!$E$3:$E$717)*1,('بيان العهد والتسويات'!$C368=المنصرف!$C$3:$C$717)*1,المنصرف!$G$3:$G$717)</f>
        <v>0</v>
      </c>
      <c r="S368" s="123">
        <f>SUMPRODUCT(($R$3=المنصرف!$E$3:$E$717)*1,('بيان العهد والتسويات'!$C368=المنصرف!$C$3:$C$717)*1,المنصرف!$J$3:$J$717)</f>
        <v>0</v>
      </c>
      <c r="T368" s="121">
        <f>SUMPRODUCT(($T$3=المنصرف!$E$3:$E$717)*1,('بيان العهد والتسويات'!$C368=المنصرف!$C$3:$C$717)*1,المنصرف!$G$3:$G$717)</f>
        <v>0</v>
      </c>
      <c r="U368" s="122">
        <f>SUMPRODUCT(($T$3=المنصرف!$E$3:$E$717)*1,('بيان العهد والتسويات'!$C368=المنصرف!$C$3:$C$717)*1,المنصرف!$J$3:$J$717)</f>
        <v>0</v>
      </c>
      <c r="V368" s="124">
        <f>SUMPRODUCT(($V$3=المنصرف!$E$3:$E$717)*1,('بيان العهد والتسويات'!$C368=المنصرف!$C$3:$C$717)*1,المنصرف!$G$3:$G$717)</f>
        <v>0</v>
      </c>
      <c r="W368" s="123">
        <f>SUMPRODUCT(($V$3=المنصرف!$E$3:$E$717)*1,('بيان العهد والتسويات'!$C368=المنصرف!$C$3:$C$717)*1,المنصرف!$J$3:$J$717)</f>
        <v>0</v>
      </c>
      <c r="X368" s="121">
        <f>SUMPRODUCT(($X$3=المنصرف!$E$3:$E$717)*1,('بيان العهد والتسويات'!$C368=المنصرف!$C$3:$C$717)*1,المنصرف!$G$3:$G$717)</f>
        <v>0</v>
      </c>
      <c r="Y368" s="122">
        <f>SUMPRODUCT(($X$3=المنصرف!$E$3:$E$717)*1,('بيان العهد والتسويات'!$C368=المنصرف!$C$3:$C$717)*1,المنصرف!$J$3:$J$717)</f>
        <v>0</v>
      </c>
      <c r="Z368" s="124">
        <f>SUMPRODUCT(($Z$3=المنصرف!$E$3:$E$717)*1,('بيان العهد والتسويات'!$C368=المنصرف!$C$3:$C$717)*1,المنصرف!$G$3:$G$717)</f>
        <v>0</v>
      </c>
      <c r="AA368" s="123">
        <f>SUMPRODUCT(($Z$3=المنصرف!$E$3:$E$717)*1,('بيان العهد والتسويات'!$C368=المنصرف!$C$3:$C$717)*1,المنصرف!$J$3:$J$717)</f>
        <v>0</v>
      </c>
      <c r="AB368" s="121">
        <f>SUMPRODUCT(($AB$3=المنصرف!$E$3:$E$717)*1,('بيان العهد والتسويات'!$C368=المنصرف!$C$3:$C$717)*1,المنصرف!$G$3:$G$717)</f>
        <v>0</v>
      </c>
      <c r="AC368" s="122">
        <f>SUMPRODUCT(($AB$3=المنصرف!$E$3:$E$717)*1,('بيان العهد والتسويات'!$C368=المنصرف!$C$3:$C$717)*1,المنصرف!$J$3:$J$717)</f>
        <v>0</v>
      </c>
      <c r="AD368" s="124">
        <f>SUMPRODUCT(($AD$3=المنصرف!$E$3:$E$717)*1,('بيان العهد والتسويات'!$C368=المنصرف!$C$3:$C$717)*1,المنصرف!$G$3:$G$717)</f>
        <v>0</v>
      </c>
      <c r="AE368" s="123">
        <f>SUMPRODUCT(($AD$3=المنصرف!$E$3:$E$717)*1,('بيان العهد والتسويات'!$C368=المنصرف!$C$3:$C$717)*1,المنصرف!$J$3:$J$717)</f>
        <v>0</v>
      </c>
      <c r="AF368" s="121">
        <f>SUMPRODUCT(($AF$3=المنصرف!$E$3:$E$717)*1,('بيان العهد والتسويات'!$C368=المنصرف!$C$3:$C$717)*1,المنصرف!$G$3:$G$717)</f>
        <v>0</v>
      </c>
      <c r="AG368" s="122">
        <f>SUMPRODUCT(($AF$3=المنصرف!$E$3:$E$717)*1,('بيان العهد والتسويات'!$C368=المنصرف!$C$3:$C$717)*1,المنصرف!$J$3:$J$717)</f>
        <v>0</v>
      </c>
      <c r="AH368" s="124">
        <f>SUMPRODUCT(($AH$3=المنصرف!$E$3:$E$717)*1,('بيان العهد والتسويات'!$C368=المنصرف!$C$3:$C$717)*1,المنصرف!$G$3:$G$717)</f>
        <v>0</v>
      </c>
      <c r="AI368" s="123">
        <f>SUMPRODUCT(($AH$3=المنصرف!$E$3:$E$717)*1,('بيان العهد والتسويات'!$C368=المنصرف!$C$3:$C$717)*1,المنصرف!$J$3:$J$717)</f>
        <v>0</v>
      </c>
      <c r="AJ368" s="145">
        <f>SUMPRODUCT((AJ$3=المنصرف!$E$3:$E$717)*1,('بيان العهد والتسويات'!$C368=المنصرف!$C$3:$C$717)*1,المنصرف!$G$3:$G$717)</f>
        <v>0</v>
      </c>
      <c r="AK368" s="145">
        <f>SUMPRODUCT((AJ$3=المنصرف!$E$3:$E$717)*1,('بيان العهد والتسويات'!$C368=المنصرف!$C$3:$C$717)*1,المنصرف!$J$3:$J$717)</f>
        <v>0</v>
      </c>
      <c r="AL368" s="161">
        <f>SUMPRODUCT((AL$3=المنصرف!$E$3:$E$717)*1,('بيان العهد والتسويات'!$C368=المنصرف!$C$3:$C$717)*1,المنصرف!$G$3:$G$717)</f>
        <v>0</v>
      </c>
      <c r="AM368" s="161">
        <f>SUMPRODUCT((AL$3=المنصرف!$E$3:$E$717)*1,('بيان العهد والتسويات'!$C368=المنصرف!$C$3:$C$717)*1,المنصرف!$J$3:$J$717)</f>
        <v>0</v>
      </c>
      <c r="AN368" s="160">
        <f>SUMPRODUCT((AN$3=المنصرف!$E$3:$E$717)*1,('بيان العهد والتسويات'!$C368=المنصرف!$C$3:$C$717)*1,المنصرف!$G$3:$G$717)</f>
        <v>0</v>
      </c>
      <c r="AO368" s="160">
        <f>SUMPRODUCT((AN$3=المنصرف!$E$3:$E$717)*1,('بيان العهد والتسويات'!$C368=المنصرف!$C$3:$C$717)*1,المنصرف!$J$3:$J$717)</f>
        <v>0</v>
      </c>
      <c r="AP368" s="160">
        <f>SUMPRODUCT((AP$3=المنصرف!$E$3:$E$717)*1,('بيان العهد والتسويات'!$C368=المنصرف!$C$3:$C$717)*1,المنصرف!$G$3:$G$717)</f>
        <v>0</v>
      </c>
      <c r="AQ368" s="160">
        <f>SUMPRODUCT((AP$3=المنصرف!$E$3:$E$717)*1,('بيان العهد والتسويات'!$C368=المنصرف!$C$3:$C$717)*1,المنصرف!$J$3:$J$717)</f>
        <v>0</v>
      </c>
      <c r="AR368" s="160">
        <f>SUMPRODUCT((AR$3=المنصرف!$E$3:$E$717)*1,('بيان العهد والتسويات'!$C368=المنصرف!$C$3:$C$717)*1,المنصرف!$G$3:$G$717)</f>
        <v>0</v>
      </c>
      <c r="AS368" s="160">
        <f>SUMPRODUCT((AR$3=المنصرف!$E$3:$E$717)*1,('بيان العهد والتسويات'!$C368=المنصرف!$C$3:$C$717)*1,المنصرف!$J$3:$J$717)</f>
        <v>0</v>
      </c>
      <c r="AT368" s="160">
        <f>SUMPRODUCT((AT$3=المنصرف!$E$3:$E$717)*1,('بيان العهد والتسويات'!$C368=المنصرف!$C$3:$C$717)*1,المنصرف!$G$3:$G$717)</f>
        <v>0</v>
      </c>
      <c r="AU368" s="160">
        <f>SUMPRODUCT((AT$3=المنصرف!$E$3:$E$717)*1,('بيان العهد والتسويات'!$C368=المنصرف!$C$3:$C$717)*1,المنصرف!$J$3:$J$717)</f>
        <v>0</v>
      </c>
      <c r="AV368" s="160">
        <f>SUMPRODUCT((AV$3=المنصرف!$E$3:$E$717)*1,('بيان العهد والتسويات'!$C368=المنصرف!$C$3:$C$717)*1,المنصرف!$G$3:$G$717)</f>
        <v>0</v>
      </c>
      <c r="AW368" s="160">
        <f>SUMPRODUCT((AV$3=المنصرف!$E$3:$E$717)*1,('بيان العهد والتسويات'!$C368=المنصرف!$C$3:$C$717)*1,المنصرف!$J$3:$J$717)</f>
        <v>0</v>
      </c>
      <c r="AX368" s="160">
        <f>SUMPRODUCT((AX$3=المنصرف!$E$3:$E$717)*1,('بيان العهد والتسويات'!$C368=المنصرف!$C$3:$C$717)*1,المنصرف!$G$3:$G$717)</f>
        <v>0</v>
      </c>
      <c r="AY368" s="160">
        <f>SUMPRODUCT((AX$3=المنصرف!$E$3:$E$717)*1,('بيان العهد والتسويات'!$C368=المنصرف!$C$3:$C$717)*1,المنصرف!$J$3:$J$717)</f>
        <v>0</v>
      </c>
      <c r="AZ368" s="160">
        <f>SUMPRODUCT((AZ$3=المنصرف!$E$3:$E$717)*1,('بيان العهد والتسويات'!$C368=المنصرف!$C$3:$C$717)*1,المنصرف!$G$3:$G$717)</f>
        <v>0</v>
      </c>
      <c r="BA368" s="160">
        <f>SUMPRODUCT((AZ$3=المنصرف!$E$3:$E$717)*1,('بيان العهد والتسويات'!$C368=المنصرف!$C$3:$C$717)*1,المنصرف!$J$3:$J$717)</f>
        <v>0</v>
      </c>
      <c r="BB368" s="160">
        <f>SUMPRODUCT((BB$3=المنصرف!$E$3:$E$717)*1,('بيان العهد والتسويات'!$C368=المنصرف!$C$3:$C$717)*1,المنصرف!$G$3:$G$717)</f>
        <v>0</v>
      </c>
      <c r="BC368" s="160">
        <f>SUMPRODUCT((BB$3=المنصرف!$E$3:$E$717)*1,('بيان العهد والتسويات'!$C368=المنصرف!$C$3:$C$717)*1,المنصرف!$J$3:$J$717)</f>
        <v>0</v>
      </c>
      <c r="BD368" s="160">
        <f>SUMPRODUCT((BD$3=المنصرف!$E$3:$E$717)*1,('بيان العهد والتسويات'!$C368=المنصرف!$C$3:$C$717)*1,المنصرف!$G$3:$G$717)</f>
        <v>0</v>
      </c>
      <c r="BE368" s="160">
        <f>SUMPRODUCT((BD$3=المنصرف!$E$3:$E$717)*1,('بيان العهد والتسويات'!$C368=المنصرف!$C$3:$C$717)*1,المنصرف!$J$3:$J$717)</f>
        <v>0</v>
      </c>
      <c r="BF368" s="160">
        <f>SUMPRODUCT((BF$3=المنصرف!$E$3:$E$717)*1,('بيان العهد والتسويات'!$C368=المنصرف!$C$3:$C$717)*1,المنصرف!$G$3:$G$717)</f>
        <v>0</v>
      </c>
      <c r="BG368" s="160">
        <f>SUMPRODUCT((BF$3=المنصرف!$E$3:$E$717)*1,('بيان العهد والتسويات'!$C368=المنصرف!$C$3:$C$717)*1,المنصرف!$J$3:$J$717)</f>
        <v>0</v>
      </c>
      <c r="BH368" s="160">
        <f>SUMPRODUCT((BH$3=المنصرف!$E$3:$E$717)*1,('بيان العهد والتسويات'!$C368=المنصرف!$C$3:$C$717)*1,المنصرف!$G$3:$G$717)</f>
        <v>0</v>
      </c>
      <c r="BI368" s="160">
        <f>SUMPRODUCT((BH$3=المنصرف!$E$3:$E$717)*1,('بيان العهد والتسويات'!$C368=المنصرف!$C$3:$C$717)*1,المنصرف!$J$3:$J$717)</f>
        <v>0</v>
      </c>
      <c r="BJ368" s="160">
        <f>SUMPRODUCT((BJ$3=المنصرف!$E$3:$E$717)*1,('بيان العهد والتسويات'!$C368=المنصرف!$C$3:$C$717)*1,المنصرف!$G$3:$G$717)</f>
        <v>0</v>
      </c>
      <c r="BK368" s="160">
        <f>SUMPRODUCT((BJ$3=المنصرف!$E$3:$E$717)*1,('بيان العهد والتسويات'!$C368=المنصرف!$C$3:$C$717)*1,المنصرف!$J$3:$J$717)</f>
        <v>0</v>
      </c>
      <c r="BL368" s="160">
        <f>SUMPRODUCT((BL$3=المنصرف!$E$3:$E$717)*1,('بيان العهد والتسويات'!$C368=المنصرف!$C$3:$C$717)*1,المنصرف!$G$3:$G$717)</f>
        <v>0</v>
      </c>
      <c r="BM368" s="160">
        <f>SUMPRODUCT((BL$3=المنصرف!$E$3:$E$717)*1,('بيان العهد والتسويات'!$C368=المنصرف!$C$3:$C$717)*1,المنصرف!$J$3:$J$717)</f>
        <v>0</v>
      </c>
      <c r="BN368" s="160">
        <f>SUMPRODUCT((BN$3=المنصرف!$E$3:$E$717)*1,('بيان العهد والتسويات'!$C368=المنصرف!$C$3:$C$717)*1,المنصرف!$G$3:$G$717)</f>
        <v>0</v>
      </c>
      <c r="BO368" s="160">
        <f>SUMPRODUCT((BN$3=المنصرف!$E$3:$E$717)*1,('بيان العهد والتسويات'!$C368=المنصرف!$C$3:$C$717)*1,المنصرف!$J$3:$J$717)</f>
        <v>0</v>
      </c>
      <c r="BP368" s="160">
        <f>SUMPRODUCT((BP$3=المنصرف!$E$3:$E$717)*1,('بيان العهد والتسويات'!$C368=المنصرف!$C$3:$C$717)*1,المنصرف!$G$3:$G$717)</f>
        <v>0</v>
      </c>
      <c r="BQ368" s="160">
        <f>SUMPRODUCT((BP$3=المنصرف!$E$3:$E$717)*1,('بيان العهد والتسويات'!$C368=المنصرف!$C$3:$C$717)*1,المنصرف!$J$3:$J$717)</f>
        <v>0</v>
      </c>
      <c r="BR368" s="160">
        <f>SUMPRODUCT((BR$3=المنصرف!$E$3:$E$717)*1,('بيان العهد والتسويات'!$C368=المنصرف!$C$3:$C$717)*1,المنصرف!$G$3:$G$717)</f>
        <v>0</v>
      </c>
      <c r="BS368" s="160">
        <f>SUMPRODUCT((BR$3=المنصرف!$E$3:$E$717)*1,('بيان العهد والتسويات'!$C368=المنصرف!$C$3:$C$717)*1,المنصرف!$J$3:$J$717)</f>
        <v>0</v>
      </c>
      <c r="BT368" s="160">
        <f>SUMPRODUCT((BT$3=المنصرف!$E$3:$E$717)*1,('بيان العهد والتسويات'!$C368=المنصرف!$C$3:$C$717)*1,المنصرف!$G$3:$G$717)</f>
        <v>0</v>
      </c>
      <c r="BU368" s="160">
        <f>SUMPRODUCT((BT$3=المنصرف!$E$3:$E$717)*1,('بيان العهد والتسويات'!$C368=المنصرف!$C$3:$C$717)*1,المنصرف!$J$3:$J$717)</f>
        <v>0</v>
      </c>
      <c r="BV368" s="160">
        <f>SUMPRODUCT((BV$3=المنصرف!$E$3:$E$717)*1,('بيان العهد والتسويات'!$C368=المنصرف!$C$3:$C$717)*1,المنصرف!$G$3:$G$717)</f>
        <v>0</v>
      </c>
      <c r="BW368" s="160">
        <f>SUMPRODUCT((BV$3=المنصرف!$E$3:$E$717)*1,('بيان العهد والتسويات'!$C368=المنصرف!$C$3:$C$717)*1,المنصرف!$J$3:$J$717)</f>
        <v>0</v>
      </c>
      <c r="BX368" s="160">
        <f>SUMPRODUCT((BX$3=المنصرف!$E$3:$E$717)*1,('بيان العهد والتسويات'!$C368=المنصرف!$C$3:$C$717)*1,المنصرف!$G$3:$G$717)</f>
        <v>0</v>
      </c>
      <c r="BY368" s="160">
        <f>SUMPRODUCT((BX$3=المنصرف!$E$3:$E$717)*1,('بيان العهد والتسويات'!$C368=المنصرف!$C$3:$C$717)*1,المنصرف!$J$3:$J$717)</f>
        <v>0</v>
      </c>
      <c r="BZ368" s="160">
        <f>SUMPRODUCT((BZ$3=المنصرف!$E$3:$E$717)*1,('بيان العهد والتسويات'!$C368=المنصرف!$C$3:$C$717)*1,المنصرف!$G$3:$G$717)</f>
        <v>0</v>
      </c>
      <c r="CA368" s="160">
        <f>SUMPRODUCT((BZ$3=المنصرف!$E$3:$E$717)*1,('بيان العهد والتسويات'!$C368=المنصرف!$C$3:$C$717)*1,المنصرف!$J$3:$J$717)</f>
        <v>0</v>
      </c>
      <c r="CB368" s="160">
        <f>SUMPRODUCT((CB$3=المنصرف!$E$3:$E$717)*1,('بيان العهد والتسويات'!$C368=المنصرف!$C$3:$C$717)*1,المنصرف!$G$3:$G$717)</f>
        <v>0</v>
      </c>
      <c r="CC368" s="160">
        <f>SUMPRODUCT((CB$3=المنصرف!$E$3:$E$717)*1,('بيان العهد والتسويات'!$C368=المنصرف!$C$3:$C$717)*1,المنصرف!$J$3:$J$717)</f>
        <v>0</v>
      </c>
      <c r="CD368" s="160">
        <f>SUMPRODUCT((CD$3=المنصرف!$E$3:$E$717)*1,('بيان العهد والتسويات'!$C368=المنصرف!$C$3:$C$717)*1,المنصرف!$G$3:$G$717)</f>
        <v>0</v>
      </c>
      <c r="CE368" s="160">
        <f>SUMPRODUCT((CD$3=المنصرف!$E$3:$E$717)*1,('بيان العهد والتسويات'!$C368=المنصرف!$C$3:$C$717)*1,المنصرف!$J$3:$J$717)</f>
        <v>0</v>
      </c>
      <c r="CF368" s="160">
        <f>SUMPRODUCT((CF$3=المنصرف!$E$3:$E$717)*1,('بيان العهد والتسويات'!$C368=المنصرف!$C$3:$C$717)*1,المنصرف!$G$3:$G$717)</f>
        <v>0</v>
      </c>
      <c r="CG368" s="160">
        <f>SUMPRODUCT((CF$3=المنصرف!$E$3:$E$717)*1,('بيان العهد والتسويات'!$C368=المنصرف!$C$3:$C$717)*1,المنصرف!$J$3:$J$717)</f>
        <v>0</v>
      </c>
      <c r="CH368" s="160">
        <f>SUMPRODUCT((CH$3=المنصرف!$E$3:$E$717)*1,('بيان العهد والتسويات'!$C368=المنصرف!$C$3:$C$717)*1,المنصرف!$G$3:$G$717)</f>
        <v>0</v>
      </c>
      <c r="CI368" s="160">
        <f>SUMPRODUCT((CH$3=المنصرف!$E$3:$E$717)*1,('بيان العهد والتسويات'!$C368=المنصرف!$C$3:$C$717)*1,المنصرف!$J$3:$J$717)</f>
        <v>0</v>
      </c>
      <c r="CJ368" s="160">
        <f>SUMPRODUCT((CJ$3=المنصرف!$E$3:$E$717)*1,('بيان العهد والتسويات'!$C368=المنصرف!$C$3:$C$717)*1,المنصرف!$G$3:$G$717)</f>
        <v>0</v>
      </c>
      <c r="CK368" s="160">
        <f>SUMPRODUCT((CJ$3=المنصرف!$E$3:$E$717)*1,('بيان العهد والتسويات'!$C368=المنصرف!$C$3:$C$717)*1,المنصرف!$J$3:$J$717)</f>
        <v>0</v>
      </c>
      <c r="CL368" s="160">
        <f>SUMPRODUCT((CL$3=المنصرف!$E$3:$E$717)*1,('بيان العهد والتسويات'!$C368=المنصرف!$C$3:$C$717)*1,المنصرف!$G$3:$G$717)</f>
        <v>0</v>
      </c>
      <c r="CM368" s="160">
        <f>SUMPRODUCT((CL$3=المنصرف!$E$3:$E$717)*1,('بيان العهد والتسويات'!$C368=المنصرف!$C$3:$C$717)*1,المنصرف!$J$3:$J$717)</f>
        <v>0</v>
      </c>
      <c r="CN368" s="160">
        <f>SUMPRODUCT((CN$3=المنصرف!$E$3:$E$717)*1,('بيان العهد والتسويات'!$C368=المنصرف!$C$3:$C$717)*1,المنصرف!$G$3:$G$717)</f>
        <v>0</v>
      </c>
      <c r="CO368" s="160">
        <f>SUMPRODUCT((CN$3=المنصرف!$E$3:$E$717)*1,('بيان العهد والتسويات'!$C368=المنصرف!$C$3:$C$717)*1,المنصرف!$J$3:$J$717)</f>
        <v>0</v>
      </c>
      <c r="CP368" s="160">
        <f>SUMPRODUCT((CP$3=المنصرف!$E$3:$E$717)*1,('بيان العهد والتسويات'!$C368=المنصرف!$C$3:$C$717)*1,المنصرف!$G$3:$G$717)</f>
        <v>0</v>
      </c>
      <c r="CQ368" s="160">
        <f>SUMPRODUCT((CP$3=المنصرف!$E$3:$E$717)*1,('بيان العهد والتسويات'!$C368=المنصرف!$C$3:$C$717)*1,المنصرف!$J$3:$J$717)</f>
        <v>0</v>
      </c>
      <c r="CR368" s="160">
        <f>SUMPRODUCT((CR$3=المنصرف!$E$3:$E$717)*1,('بيان العهد والتسويات'!$C368=المنصرف!$C$3:$C$717)*1,المنصرف!$G$3:$G$717)</f>
        <v>0</v>
      </c>
      <c r="CS368" s="160">
        <f>SUMPRODUCT((CR$3=المنصرف!$E$3:$E$717)*1,('بيان العهد والتسويات'!$C368=المنصرف!$C$3:$C$717)*1,المنصرف!$J$3:$J$717)</f>
        <v>0</v>
      </c>
      <c r="CT368" s="160">
        <f>SUMPRODUCT((CT$3=المنصرف!$E$3:$E$717)*1,('بيان العهد والتسويات'!$C368=المنصرف!$C$3:$C$717)*1,المنصرف!$G$3:$G$717)</f>
        <v>0</v>
      </c>
      <c r="CU368" s="160">
        <f>SUMPRODUCT((CT$3=المنصرف!$E$3:$E$717)*1,('بيان العهد والتسويات'!$C368=المنصرف!$C$3:$C$717)*1,المنصرف!$J$3:$J$717)</f>
        <v>0</v>
      </c>
      <c r="CV368" s="160">
        <f>SUMPRODUCT((CV$3=المنصرف!$E$3:$E$717)*1,('بيان العهد والتسويات'!$C368=المنصرف!$C$3:$C$717)*1,المنصرف!$G$3:$G$717)</f>
        <v>0</v>
      </c>
      <c r="CW368" s="160">
        <f>SUMPRODUCT((CV$3=المنصرف!$E$3:$E$717)*1,('بيان العهد والتسويات'!$C368=المنصرف!$C$3:$C$717)*1,المنصرف!$J$3:$J$717)</f>
        <v>0</v>
      </c>
      <c r="CX368" s="160">
        <f>SUMPRODUCT((CX$3=المنصرف!$E$3:$E$717)*1,('بيان العهد والتسويات'!$C368=المنصرف!$C$3:$C$717)*1,المنصرف!$G$3:$G$717)</f>
        <v>0</v>
      </c>
      <c r="CY368" s="160">
        <f>SUMPRODUCT((CX$3=المنصرف!$E$3:$E$717)*1,('بيان العهد والتسويات'!$C368=المنصرف!$C$3:$C$717)*1,المنصرف!$J$3:$J$717)</f>
        <v>0</v>
      </c>
      <c r="CZ368" s="160">
        <f>SUMPRODUCT((CZ$3=المنصرف!$E$3:$E$717)*1,('بيان العهد والتسويات'!$C368=المنصرف!$C$3:$C$717)*1,المنصرف!$G$3:$G$717)</f>
        <v>0</v>
      </c>
      <c r="DA368" s="160">
        <f>SUMPRODUCT((CZ$3=المنصرف!$E$3:$E$717)*1,('بيان العهد والتسويات'!$C368=المنصرف!$C$3:$C$717)*1,المنصرف!$J$3:$J$717)</f>
        <v>0</v>
      </c>
    </row>
    <row r="369" spans="3:105" ht="20.25" x14ac:dyDescent="0.15">
      <c r="C369" s="134">
        <v>46201</v>
      </c>
      <c r="D369" s="121">
        <f>SUMPRODUCT(($D$3=المنصرف!$E$3:$E$717)*1,('بيان العهد والتسويات'!$C369=المنصرف!$C$3:$C$717)*1,المنصرف!$G$3:$G$717)</f>
        <v>0</v>
      </c>
      <c r="E369" s="122">
        <f>SUMPRODUCT(($D$3=المنصرف!$E$3:$E$717)*1,('بيان العهد والتسويات'!$C369=المنصرف!$C$3:$C$717)*1,المنصرف!$J$3:$J$717)</f>
        <v>0</v>
      </c>
      <c r="F369" s="124">
        <f>SUMPRODUCT(($F$3=المنصرف!$E$3:$E$717)*1,('بيان العهد والتسويات'!$C369=المنصرف!$C$3:$C$717)*1,المنصرف!$G$3:$G$717)</f>
        <v>0</v>
      </c>
      <c r="G369" s="123">
        <f>SUMPRODUCT(($F$3=المنصرف!$E$3:$E$717)*1,('بيان العهد والتسويات'!$C369=المنصرف!$C$3:$C$717)*1,المنصرف!$J$3:$J$717)</f>
        <v>0</v>
      </c>
      <c r="H369" s="121">
        <f>SUMPRODUCT(($H$3=المنصرف!$E$3:$E$717)*1,('بيان العهد والتسويات'!$C369=المنصرف!$C$3:$C$717)*1,المنصرف!$G$3:$G$717)</f>
        <v>0</v>
      </c>
      <c r="I369" s="122">
        <f>SUMPRODUCT(($H$3=المنصرف!$E$3:$E$717)*1,('بيان العهد والتسويات'!$C369=المنصرف!$C$3:$C$717)*1,المنصرف!$J$3:$J$717)</f>
        <v>0</v>
      </c>
      <c r="J369" s="124">
        <f>SUMPRODUCT(($J$3=المنصرف!$E$3:$E$717)*1,('بيان العهد والتسويات'!$C369=المنصرف!$C$3:$C$717)*1,المنصرف!$G$3:$G$717)</f>
        <v>0</v>
      </c>
      <c r="K369" s="123">
        <f>SUMPRODUCT(($J$3=المنصرف!$E$3:$E$717)*1,('بيان العهد والتسويات'!$C369=المنصرف!$C$3:$C$717)*1,المنصرف!$J$3:$J$717)</f>
        <v>0</v>
      </c>
      <c r="L369" s="121">
        <f>SUMPRODUCT(($L$3=المنصرف!$E$3:$E$717)*1,('بيان العهد والتسويات'!$C369=المنصرف!$C$3:$C$717)*1,المنصرف!$G$3:$G$717)</f>
        <v>0</v>
      </c>
      <c r="M369" s="122">
        <f>SUMPRODUCT(($L$3=المنصرف!$E$3:$E$717)*1,('بيان العهد والتسويات'!$C369=المنصرف!$C$3:$C$717)*1,المنصرف!$J$3:$J$717)</f>
        <v>0</v>
      </c>
      <c r="N369" s="124">
        <f>SUMPRODUCT(($N$3=المنصرف!$E$3:$E$717)*1,('بيان العهد والتسويات'!$C369=المنصرف!$C$3:$C$717)*1,المنصرف!$G$3:$G$717)</f>
        <v>0</v>
      </c>
      <c r="O369" s="123">
        <f>SUMPRODUCT(($N$3=المنصرف!$E$3:$E$717)*1,('بيان العهد والتسويات'!$C369=المنصرف!$C$3:$C$717)*1,المنصرف!$J$3:$J$717)</f>
        <v>0</v>
      </c>
      <c r="P369" s="121">
        <f>SUMPRODUCT(($P$3=المنصرف!$E$3:$E$717)*1,('بيان العهد والتسويات'!$C369=المنصرف!$C$3:$C$717)*1,المنصرف!$G$3:$G$717)</f>
        <v>0</v>
      </c>
      <c r="Q369" s="122">
        <f>SUMPRODUCT(($P$3=المنصرف!$E$3:$E$717)*1,('بيان العهد والتسويات'!$C369=المنصرف!$C$3:$C$717)*1,المنصرف!$J$3:$J$717)</f>
        <v>0</v>
      </c>
      <c r="R369" s="124">
        <f>SUMPRODUCT(($R$3=المنصرف!$E$3:$E$717)*1,('بيان العهد والتسويات'!$C369=المنصرف!$C$3:$C$717)*1,المنصرف!$G$3:$G$717)</f>
        <v>0</v>
      </c>
      <c r="S369" s="123">
        <f>SUMPRODUCT(($R$3=المنصرف!$E$3:$E$717)*1,('بيان العهد والتسويات'!$C369=المنصرف!$C$3:$C$717)*1,المنصرف!$J$3:$J$717)</f>
        <v>0</v>
      </c>
      <c r="T369" s="121">
        <f>SUMPRODUCT(($T$3=المنصرف!$E$3:$E$717)*1,('بيان العهد والتسويات'!$C369=المنصرف!$C$3:$C$717)*1,المنصرف!$G$3:$G$717)</f>
        <v>0</v>
      </c>
      <c r="U369" s="122">
        <f>SUMPRODUCT(($T$3=المنصرف!$E$3:$E$717)*1,('بيان العهد والتسويات'!$C369=المنصرف!$C$3:$C$717)*1,المنصرف!$J$3:$J$717)</f>
        <v>0</v>
      </c>
      <c r="V369" s="124">
        <f>SUMPRODUCT(($V$3=المنصرف!$E$3:$E$717)*1,('بيان العهد والتسويات'!$C369=المنصرف!$C$3:$C$717)*1,المنصرف!$G$3:$G$717)</f>
        <v>0</v>
      </c>
      <c r="W369" s="123">
        <f>SUMPRODUCT(($V$3=المنصرف!$E$3:$E$717)*1,('بيان العهد والتسويات'!$C369=المنصرف!$C$3:$C$717)*1,المنصرف!$J$3:$J$717)</f>
        <v>0</v>
      </c>
      <c r="X369" s="121">
        <f>SUMPRODUCT(($X$3=المنصرف!$E$3:$E$717)*1,('بيان العهد والتسويات'!$C369=المنصرف!$C$3:$C$717)*1,المنصرف!$G$3:$G$717)</f>
        <v>0</v>
      </c>
      <c r="Y369" s="122">
        <f>SUMPRODUCT(($X$3=المنصرف!$E$3:$E$717)*1,('بيان العهد والتسويات'!$C369=المنصرف!$C$3:$C$717)*1,المنصرف!$J$3:$J$717)</f>
        <v>0</v>
      </c>
      <c r="Z369" s="124">
        <f>SUMPRODUCT(($Z$3=المنصرف!$E$3:$E$717)*1,('بيان العهد والتسويات'!$C369=المنصرف!$C$3:$C$717)*1,المنصرف!$G$3:$G$717)</f>
        <v>0</v>
      </c>
      <c r="AA369" s="123">
        <f>SUMPRODUCT(($Z$3=المنصرف!$E$3:$E$717)*1,('بيان العهد والتسويات'!$C369=المنصرف!$C$3:$C$717)*1,المنصرف!$J$3:$J$717)</f>
        <v>0</v>
      </c>
      <c r="AB369" s="121">
        <f>SUMPRODUCT(($AB$3=المنصرف!$E$3:$E$717)*1,('بيان العهد والتسويات'!$C369=المنصرف!$C$3:$C$717)*1,المنصرف!$G$3:$G$717)</f>
        <v>0</v>
      </c>
      <c r="AC369" s="122">
        <f>SUMPRODUCT(($AB$3=المنصرف!$E$3:$E$717)*1,('بيان العهد والتسويات'!$C369=المنصرف!$C$3:$C$717)*1,المنصرف!$J$3:$J$717)</f>
        <v>0</v>
      </c>
      <c r="AD369" s="124">
        <f>SUMPRODUCT(($AD$3=المنصرف!$E$3:$E$717)*1,('بيان العهد والتسويات'!$C369=المنصرف!$C$3:$C$717)*1,المنصرف!$G$3:$G$717)</f>
        <v>0</v>
      </c>
      <c r="AE369" s="123">
        <f>SUMPRODUCT(($AD$3=المنصرف!$E$3:$E$717)*1,('بيان العهد والتسويات'!$C369=المنصرف!$C$3:$C$717)*1,المنصرف!$J$3:$J$717)</f>
        <v>0</v>
      </c>
      <c r="AF369" s="121">
        <f>SUMPRODUCT(($AF$3=المنصرف!$E$3:$E$717)*1,('بيان العهد والتسويات'!$C369=المنصرف!$C$3:$C$717)*1,المنصرف!$G$3:$G$717)</f>
        <v>0</v>
      </c>
      <c r="AG369" s="122">
        <f>SUMPRODUCT(($AF$3=المنصرف!$E$3:$E$717)*1,('بيان العهد والتسويات'!$C369=المنصرف!$C$3:$C$717)*1,المنصرف!$J$3:$J$717)</f>
        <v>0</v>
      </c>
      <c r="AH369" s="124">
        <f>SUMPRODUCT(($AH$3=المنصرف!$E$3:$E$717)*1,('بيان العهد والتسويات'!$C369=المنصرف!$C$3:$C$717)*1,المنصرف!$G$3:$G$717)</f>
        <v>0</v>
      </c>
      <c r="AI369" s="123">
        <f>SUMPRODUCT(($AH$3=المنصرف!$E$3:$E$717)*1,('بيان العهد والتسويات'!$C369=المنصرف!$C$3:$C$717)*1,المنصرف!$J$3:$J$717)</f>
        <v>0</v>
      </c>
      <c r="AJ369" s="145">
        <f>SUMPRODUCT((AJ$3=المنصرف!$E$3:$E$717)*1,('بيان العهد والتسويات'!$C369=المنصرف!$C$3:$C$717)*1,المنصرف!$G$3:$G$717)</f>
        <v>0</v>
      </c>
      <c r="AK369" s="145">
        <f>SUMPRODUCT((AJ$3=المنصرف!$E$3:$E$717)*1,('بيان العهد والتسويات'!$C369=المنصرف!$C$3:$C$717)*1,المنصرف!$J$3:$J$717)</f>
        <v>0</v>
      </c>
      <c r="AL369" s="161">
        <f>SUMPRODUCT((AL$3=المنصرف!$E$3:$E$717)*1,('بيان العهد والتسويات'!$C369=المنصرف!$C$3:$C$717)*1,المنصرف!$G$3:$G$717)</f>
        <v>0</v>
      </c>
      <c r="AM369" s="161">
        <f>SUMPRODUCT((AL$3=المنصرف!$E$3:$E$717)*1,('بيان العهد والتسويات'!$C369=المنصرف!$C$3:$C$717)*1,المنصرف!$J$3:$J$717)</f>
        <v>0</v>
      </c>
      <c r="AN369" s="160">
        <f>SUMPRODUCT((AN$3=المنصرف!$E$3:$E$717)*1,('بيان العهد والتسويات'!$C369=المنصرف!$C$3:$C$717)*1,المنصرف!$G$3:$G$717)</f>
        <v>0</v>
      </c>
      <c r="AO369" s="160">
        <f>SUMPRODUCT((AN$3=المنصرف!$E$3:$E$717)*1,('بيان العهد والتسويات'!$C369=المنصرف!$C$3:$C$717)*1,المنصرف!$J$3:$J$717)</f>
        <v>0</v>
      </c>
      <c r="AP369" s="160">
        <f>SUMPRODUCT((AP$3=المنصرف!$E$3:$E$717)*1,('بيان العهد والتسويات'!$C369=المنصرف!$C$3:$C$717)*1,المنصرف!$G$3:$G$717)</f>
        <v>0</v>
      </c>
      <c r="AQ369" s="160">
        <f>SUMPRODUCT((AP$3=المنصرف!$E$3:$E$717)*1,('بيان العهد والتسويات'!$C369=المنصرف!$C$3:$C$717)*1,المنصرف!$J$3:$J$717)</f>
        <v>0</v>
      </c>
      <c r="AR369" s="160">
        <f>SUMPRODUCT((AR$3=المنصرف!$E$3:$E$717)*1,('بيان العهد والتسويات'!$C369=المنصرف!$C$3:$C$717)*1,المنصرف!$G$3:$G$717)</f>
        <v>0</v>
      </c>
      <c r="AS369" s="160">
        <f>SUMPRODUCT((AR$3=المنصرف!$E$3:$E$717)*1,('بيان العهد والتسويات'!$C369=المنصرف!$C$3:$C$717)*1,المنصرف!$J$3:$J$717)</f>
        <v>0</v>
      </c>
      <c r="AT369" s="160">
        <f>SUMPRODUCT((AT$3=المنصرف!$E$3:$E$717)*1,('بيان العهد والتسويات'!$C369=المنصرف!$C$3:$C$717)*1,المنصرف!$G$3:$G$717)</f>
        <v>0</v>
      </c>
      <c r="AU369" s="160">
        <f>SUMPRODUCT((AT$3=المنصرف!$E$3:$E$717)*1,('بيان العهد والتسويات'!$C369=المنصرف!$C$3:$C$717)*1,المنصرف!$J$3:$J$717)</f>
        <v>0</v>
      </c>
      <c r="AV369" s="160">
        <f>SUMPRODUCT((AV$3=المنصرف!$E$3:$E$717)*1,('بيان العهد والتسويات'!$C369=المنصرف!$C$3:$C$717)*1,المنصرف!$G$3:$G$717)</f>
        <v>0</v>
      </c>
      <c r="AW369" s="160">
        <f>SUMPRODUCT((AV$3=المنصرف!$E$3:$E$717)*1,('بيان العهد والتسويات'!$C369=المنصرف!$C$3:$C$717)*1,المنصرف!$J$3:$J$717)</f>
        <v>0</v>
      </c>
      <c r="AX369" s="160">
        <f>SUMPRODUCT((AX$3=المنصرف!$E$3:$E$717)*1,('بيان العهد والتسويات'!$C369=المنصرف!$C$3:$C$717)*1,المنصرف!$G$3:$G$717)</f>
        <v>0</v>
      </c>
      <c r="AY369" s="160">
        <f>SUMPRODUCT((AX$3=المنصرف!$E$3:$E$717)*1,('بيان العهد والتسويات'!$C369=المنصرف!$C$3:$C$717)*1,المنصرف!$J$3:$J$717)</f>
        <v>0</v>
      </c>
      <c r="AZ369" s="160">
        <f>SUMPRODUCT((AZ$3=المنصرف!$E$3:$E$717)*1,('بيان العهد والتسويات'!$C369=المنصرف!$C$3:$C$717)*1,المنصرف!$G$3:$G$717)</f>
        <v>0</v>
      </c>
      <c r="BA369" s="160">
        <f>SUMPRODUCT((AZ$3=المنصرف!$E$3:$E$717)*1,('بيان العهد والتسويات'!$C369=المنصرف!$C$3:$C$717)*1,المنصرف!$J$3:$J$717)</f>
        <v>0</v>
      </c>
      <c r="BB369" s="160">
        <f>SUMPRODUCT((BB$3=المنصرف!$E$3:$E$717)*1,('بيان العهد والتسويات'!$C369=المنصرف!$C$3:$C$717)*1,المنصرف!$G$3:$G$717)</f>
        <v>0</v>
      </c>
      <c r="BC369" s="160">
        <f>SUMPRODUCT((BB$3=المنصرف!$E$3:$E$717)*1,('بيان العهد والتسويات'!$C369=المنصرف!$C$3:$C$717)*1,المنصرف!$J$3:$J$717)</f>
        <v>0</v>
      </c>
      <c r="BD369" s="160">
        <f>SUMPRODUCT((BD$3=المنصرف!$E$3:$E$717)*1,('بيان العهد والتسويات'!$C369=المنصرف!$C$3:$C$717)*1,المنصرف!$G$3:$G$717)</f>
        <v>0</v>
      </c>
      <c r="BE369" s="160">
        <f>SUMPRODUCT((BD$3=المنصرف!$E$3:$E$717)*1,('بيان العهد والتسويات'!$C369=المنصرف!$C$3:$C$717)*1,المنصرف!$J$3:$J$717)</f>
        <v>0</v>
      </c>
      <c r="BF369" s="160">
        <f>SUMPRODUCT((BF$3=المنصرف!$E$3:$E$717)*1,('بيان العهد والتسويات'!$C369=المنصرف!$C$3:$C$717)*1,المنصرف!$G$3:$G$717)</f>
        <v>0</v>
      </c>
      <c r="BG369" s="160">
        <f>SUMPRODUCT((BF$3=المنصرف!$E$3:$E$717)*1,('بيان العهد والتسويات'!$C369=المنصرف!$C$3:$C$717)*1,المنصرف!$J$3:$J$717)</f>
        <v>0</v>
      </c>
      <c r="BH369" s="160">
        <f>SUMPRODUCT((BH$3=المنصرف!$E$3:$E$717)*1,('بيان العهد والتسويات'!$C369=المنصرف!$C$3:$C$717)*1,المنصرف!$G$3:$G$717)</f>
        <v>0</v>
      </c>
      <c r="BI369" s="160">
        <f>SUMPRODUCT((BH$3=المنصرف!$E$3:$E$717)*1,('بيان العهد والتسويات'!$C369=المنصرف!$C$3:$C$717)*1,المنصرف!$J$3:$J$717)</f>
        <v>0</v>
      </c>
      <c r="BJ369" s="160">
        <f>SUMPRODUCT((BJ$3=المنصرف!$E$3:$E$717)*1,('بيان العهد والتسويات'!$C369=المنصرف!$C$3:$C$717)*1,المنصرف!$G$3:$G$717)</f>
        <v>0</v>
      </c>
      <c r="BK369" s="160">
        <f>SUMPRODUCT((BJ$3=المنصرف!$E$3:$E$717)*1,('بيان العهد والتسويات'!$C369=المنصرف!$C$3:$C$717)*1,المنصرف!$J$3:$J$717)</f>
        <v>0</v>
      </c>
      <c r="BL369" s="160">
        <f>SUMPRODUCT((BL$3=المنصرف!$E$3:$E$717)*1,('بيان العهد والتسويات'!$C369=المنصرف!$C$3:$C$717)*1,المنصرف!$G$3:$G$717)</f>
        <v>0</v>
      </c>
      <c r="BM369" s="160">
        <f>SUMPRODUCT((BL$3=المنصرف!$E$3:$E$717)*1,('بيان العهد والتسويات'!$C369=المنصرف!$C$3:$C$717)*1,المنصرف!$J$3:$J$717)</f>
        <v>0</v>
      </c>
      <c r="BN369" s="160">
        <f>SUMPRODUCT((BN$3=المنصرف!$E$3:$E$717)*1,('بيان العهد والتسويات'!$C369=المنصرف!$C$3:$C$717)*1,المنصرف!$G$3:$G$717)</f>
        <v>0</v>
      </c>
      <c r="BO369" s="160">
        <f>SUMPRODUCT((BN$3=المنصرف!$E$3:$E$717)*1,('بيان العهد والتسويات'!$C369=المنصرف!$C$3:$C$717)*1,المنصرف!$J$3:$J$717)</f>
        <v>0</v>
      </c>
      <c r="BP369" s="160">
        <f>SUMPRODUCT((BP$3=المنصرف!$E$3:$E$717)*1,('بيان العهد والتسويات'!$C369=المنصرف!$C$3:$C$717)*1,المنصرف!$G$3:$G$717)</f>
        <v>0</v>
      </c>
      <c r="BQ369" s="160">
        <f>SUMPRODUCT((BP$3=المنصرف!$E$3:$E$717)*1,('بيان العهد والتسويات'!$C369=المنصرف!$C$3:$C$717)*1,المنصرف!$J$3:$J$717)</f>
        <v>0</v>
      </c>
      <c r="BR369" s="160">
        <f>SUMPRODUCT((BR$3=المنصرف!$E$3:$E$717)*1,('بيان العهد والتسويات'!$C369=المنصرف!$C$3:$C$717)*1,المنصرف!$G$3:$G$717)</f>
        <v>0</v>
      </c>
      <c r="BS369" s="160">
        <f>SUMPRODUCT((BR$3=المنصرف!$E$3:$E$717)*1,('بيان العهد والتسويات'!$C369=المنصرف!$C$3:$C$717)*1,المنصرف!$J$3:$J$717)</f>
        <v>0</v>
      </c>
      <c r="BT369" s="160">
        <f>SUMPRODUCT((BT$3=المنصرف!$E$3:$E$717)*1,('بيان العهد والتسويات'!$C369=المنصرف!$C$3:$C$717)*1,المنصرف!$G$3:$G$717)</f>
        <v>0</v>
      </c>
      <c r="BU369" s="160">
        <f>SUMPRODUCT((BT$3=المنصرف!$E$3:$E$717)*1,('بيان العهد والتسويات'!$C369=المنصرف!$C$3:$C$717)*1,المنصرف!$J$3:$J$717)</f>
        <v>0</v>
      </c>
      <c r="BV369" s="160">
        <f>SUMPRODUCT((BV$3=المنصرف!$E$3:$E$717)*1,('بيان العهد والتسويات'!$C369=المنصرف!$C$3:$C$717)*1,المنصرف!$G$3:$G$717)</f>
        <v>0</v>
      </c>
      <c r="BW369" s="160">
        <f>SUMPRODUCT((BV$3=المنصرف!$E$3:$E$717)*1,('بيان العهد والتسويات'!$C369=المنصرف!$C$3:$C$717)*1,المنصرف!$J$3:$J$717)</f>
        <v>0</v>
      </c>
      <c r="BX369" s="160">
        <f>SUMPRODUCT((BX$3=المنصرف!$E$3:$E$717)*1,('بيان العهد والتسويات'!$C369=المنصرف!$C$3:$C$717)*1,المنصرف!$G$3:$G$717)</f>
        <v>0</v>
      </c>
      <c r="BY369" s="160">
        <f>SUMPRODUCT((BX$3=المنصرف!$E$3:$E$717)*1,('بيان العهد والتسويات'!$C369=المنصرف!$C$3:$C$717)*1,المنصرف!$J$3:$J$717)</f>
        <v>0</v>
      </c>
      <c r="BZ369" s="160">
        <f>SUMPRODUCT((BZ$3=المنصرف!$E$3:$E$717)*1,('بيان العهد والتسويات'!$C369=المنصرف!$C$3:$C$717)*1,المنصرف!$G$3:$G$717)</f>
        <v>0</v>
      </c>
      <c r="CA369" s="160">
        <f>SUMPRODUCT((BZ$3=المنصرف!$E$3:$E$717)*1,('بيان العهد والتسويات'!$C369=المنصرف!$C$3:$C$717)*1,المنصرف!$J$3:$J$717)</f>
        <v>0</v>
      </c>
      <c r="CB369" s="160">
        <f>SUMPRODUCT((CB$3=المنصرف!$E$3:$E$717)*1,('بيان العهد والتسويات'!$C369=المنصرف!$C$3:$C$717)*1,المنصرف!$G$3:$G$717)</f>
        <v>0</v>
      </c>
      <c r="CC369" s="160">
        <f>SUMPRODUCT((CB$3=المنصرف!$E$3:$E$717)*1,('بيان العهد والتسويات'!$C369=المنصرف!$C$3:$C$717)*1,المنصرف!$J$3:$J$717)</f>
        <v>0</v>
      </c>
      <c r="CD369" s="160">
        <f>SUMPRODUCT((CD$3=المنصرف!$E$3:$E$717)*1,('بيان العهد والتسويات'!$C369=المنصرف!$C$3:$C$717)*1,المنصرف!$G$3:$G$717)</f>
        <v>0</v>
      </c>
      <c r="CE369" s="160">
        <f>SUMPRODUCT((CD$3=المنصرف!$E$3:$E$717)*1,('بيان العهد والتسويات'!$C369=المنصرف!$C$3:$C$717)*1,المنصرف!$J$3:$J$717)</f>
        <v>0</v>
      </c>
      <c r="CF369" s="160">
        <f>SUMPRODUCT((CF$3=المنصرف!$E$3:$E$717)*1,('بيان العهد والتسويات'!$C369=المنصرف!$C$3:$C$717)*1,المنصرف!$G$3:$G$717)</f>
        <v>0</v>
      </c>
      <c r="CG369" s="160">
        <f>SUMPRODUCT((CF$3=المنصرف!$E$3:$E$717)*1,('بيان العهد والتسويات'!$C369=المنصرف!$C$3:$C$717)*1,المنصرف!$J$3:$J$717)</f>
        <v>0</v>
      </c>
      <c r="CH369" s="160">
        <f>SUMPRODUCT((CH$3=المنصرف!$E$3:$E$717)*1,('بيان العهد والتسويات'!$C369=المنصرف!$C$3:$C$717)*1,المنصرف!$G$3:$G$717)</f>
        <v>0</v>
      </c>
      <c r="CI369" s="160">
        <f>SUMPRODUCT((CH$3=المنصرف!$E$3:$E$717)*1,('بيان العهد والتسويات'!$C369=المنصرف!$C$3:$C$717)*1,المنصرف!$J$3:$J$717)</f>
        <v>0</v>
      </c>
      <c r="CJ369" s="160">
        <f>SUMPRODUCT((CJ$3=المنصرف!$E$3:$E$717)*1,('بيان العهد والتسويات'!$C369=المنصرف!$C$3:$C$717)*1,المنصرف!$G$3:$G$717)</f>
        <v>0</v>
      </c>
      <c r="CK369" s="160">
        <f>SUMPRODUCT((CJ$3=المنصرف!$E$3:$E$717)*1,('بيان العهد والتسويات'!$C369=المنصرف!$C$3:$C$717)*1,المنصرف!$J$3:$J$717)</f>
        <v>0</v>
      </c>
      <c r="CL369" s="160">
        <f>SUMPRODUCT((CL$3=المنصرف!$E$3:$E$717)*1,('بيان العهد والتسويات'!$C369=المنصرف!$C$3:$C$717)*1,المنصرف!$G$3:$G$717)</f>
        <v>0</v>
      </c>
      <c r="CM369" s="160">
        <f>SUMPRODUCT((CL$3=المنصرف!$E$3:$E$717)*1,('بيان العهد والتسويات'!$C369=المنصرف!$C$3:$C$717)*1,المنصرف!$J$3:$J$717)</f>
        <v>0</v>
      </c>
      <c r="CN369" s="160">
        <f>SUMPRODUCT((CN$3=المنصرف!$E$3:$E$717)*1,('بيان العهد والتسويات'!$C369=المنصرف!$C$3:$C$717)*1,المنصرف!$G$3:$G$717)</f>
        <v>0</v>
      </c>
      <c r="CO369" s="160">
        <f>SUMPRODUCT((CN$3=المنصرف!$E$3:$E$717)*1,('بيان العهد والتسويات'!$C369=المنصرف!$C$3:$C$717)*1,المنصرف!$J$3:$J$717)</f>
        <v>0</v>
      </c>
      <c r="CP369" s="160">
        <f>SUMPRODUCT((CP$3=المنصرف!$E$3:$E$717)*1,('بيان العهد والتسويات'!$C369=المنصرف!$C$3:$C$717)*1,المنصرف!$G$3:$G$717)</f>
        <v>0</v>
      </c>
      <c r="CQ369" s="160">
        <f>SUMPRODUCT((CP$3=المنصرف!$E$3:$E$717)*1,('بيان العهد والتسويات'!$C369=المنصرف!$C$3:$C$717)*1,المنصرف!$J$3:$J$717)</f>
        <v>0</v>
      </c>
      <c r="CR369" s="160">
        <f>SUMPRODUCT((CR$3=المنصرف!$E$3:$E$717)*1,('بيان العهد والتسويات'!$C369=المنصرف!$C$3:$C$717)*1,المنصرف!$G$3:$G$717)</f>
        <v>0</v>
      </c>
      <c r="CS369" s="160">
        <f>SUMPRODUCT((CR$3=المنصرف!$E$3:$E$717)*1,('بيان العهد والتسويات'!$C369=المنصرف!$C$3:$C$717)*1,المنصرف!$J$3:$J$717)</f>
        <v>0</v>
      </c>
      <c r="CT369" s="160">
        <f>SUMPRODUCT((CT$3=المنصرف!$E$3:$E$717)*1,('بيان العهد والتسويات'!$C369=المنصرف!$C$3:$C$717)*1,المنصرف!$G$3:$G$717)</f>
        <v>0</v>
      </c>
      <c r="CU369" s="160">
        <f>SUMPRODUCT((CT$3=المنصرف!$E$3:$E$717)*1,('بيان العهد والتسويات'!$C369=المنصرف!$C$3:$C$717)*1,المنصرف!$J$3:$J$717)</f>
        <v>0</v>
      </c>
      <c r="CV369" s="160">
        <f>SUMPRODUCT((CV$3=المنصرف!$E$3:$E$717)*1,('بيان العهد والتسويات'!$C369=المنصرف!$C$3:$C$717)*1,المنصرف!$G$3:$G$717)</f>
        <v>0</v>
      </c>
      <c r="CW369" s="160">
        <f>SUMPRODUCT((CV$3=المنصرف!$E$3:$E$717)*1,('بيان العهد والتسويات'!$C369=المنصرف!$C$3:$C$717)*1,المنصرف!$J$3:$J$717)</f>
        <v>0</v>
      </c>
      <c r="CX369" s="160">
        <f>SUMPRODUCT((CX$3=المنصرف!$E$3:$E$717)*1,('بيان العهد والتسويات'!$C369=المنصرف!$C$3:$C$717)*1,المنصرف!$G$3:$G$717)</f>
        <v>0</v>
      </c>
      <c r="CY369" s="160">
        <f>SUMPRODUCT((CX$3=المنصرف!$E$3:$E$717)*1,('بيان العهد والتسويات'!$C369=المنصرف!$C$3:$C$717)*1,المنصرف!$J$3:$J$717)</f>
        <v>0</v>
      </c>
      <c r="CZ369" s="160">
        <f>SUMPRODUCT((CZ$3=المنصرف!$E$3:$E$717)*1,('بيان العهد والتسويات'!$C369=المنصرف!$C$3:$C$717)*1,المنصرف!$G$3:$G$717)</f>
        <v>0</v>
      </c>
      <c r="DA369" s="160">
        <f>SUMPRODUCT((CZ$3=المنصرف!$E$3:$E$717)*1,('بيان العهد والتسويات'!$C369=المنصرف!$C$3:$C$717)*1,المنصرف!$J$3:$J$717)</f>
        <v>0</v>
      </c>
    </row>
    <row r="370" spans="3:105" ht="20.25" x14ac:dyDescent="0.15">
      <c r="C370" s="134">
        <v>46202</v>
      </c>
      <c r="D370" s="121">
        <f>SUMPRODUCT(($D$3=المنصرف!$E$3:$E$717)*1,('بيان العهد والتسويات'!$C370=المنصرف!$C$3:$C$717)*1,المنصرف!$G$3:$G$717)</f>
        <v>0</v>
      </c>
      <c r="E370" s="122">
        <f>SUMPRODUCT(($D$3=المنصرف!$E$3:$E$717)*1,('بيان العهد والتسويات'!$C370=المنصرف!$C$3:$C$717)*1,المنصرف!$J$3:$J$717)</f>
        <v>0</v>
      </c>
      <c r="F370" s="124">
        <f>SUMPRODUCT(($F$3=المنصرف!$E$3:$E$717)*1,('بيان العهد والتسويات'!$C370=المنصرف!$C$3:$C$717)*1,المنصرف!$G$3:$G$717)</f>
        <v>0</v>
      </c>
      <c r="G370" s="123">
        <f>SUMPRODUCT(($F$3=المنصرف!$E$3:$E$717)*1,('بيان العهد والتسويات'!$C370=المنصرف!$C$3:$C$717)*1,المنصرف!$J$3:$J$717)</f>
        <v>0</v>
      </c>
      <c r="H370" s="121">
        <f>SUMPRODUCT(($H$3=المنصرف!$E$3:$E$717)*1,('بيان العهد والتسويات'!$C370=المنصرف!$C$3:$C$717)*1,المنصرف!$G$3:$G$717)</f>
        <v>0</v>
      </c>
      <c r="I370" s="122">
        <f>SUMPRODUCT(($H$3=المنصرف!$E$3:$E$717)*1,('بيان العهد والتسويات'!$C370=المنصرف!$C$3:$C$717)*1,المنصرف!$J$3:$J$717)</f>
        <v>0</v>
      </c>
      <c r="J370" s="124">
        <f>SUMPRODUCT(($J$3=المنصرف!$E$3:$E$717)*1,('بيان العهد والتسويات'!$C370=المنصرف!$C$3:$C$717)*1,المنصرف!$G$3:$G$717)</f>
        <v>0</v>
      </c>
      <c r="K370" s="123">
        <f>SUMPRODUCT(($J$3=المنصرف!$E$3:$E$717)*1,('بيان العهد والتسويات'!$C370=المنصرف!$C$3:$C$717)*1,المنصرف!$J$3:$J$717)</f>
        <v>0</v>
      </c>
      <c r="L370" s="121">
        <f>SUMPRODUCT(($L$3=المنصرف!$E$3:$E$717)*1,('بيان العهد والتسويات'!$C370=المنصرف!$C$3:$C$717)*1,المنصرف!$G$3:$G$717)</f>
        <v>0</v>
      </c>
      <c r="M370" s="122">
        <f>SUMPRODUCT(($L$3=المنصرف!$E$3:$E$717)*1,('بيان العهد والتسويات'!$C370=المنصرف!$C$3:$C$717)*1,المنصرف!$J$3:$J$717)</f>
        <v>0</v>
      </c>
      <c r="N370" s="124">
        <f>SUMPRODUCT(($N$3=المنصرف!$E$3:$E$717)*1,('بيان العهد والتسويات'!$C370=المنصرف!$C$3:$C$717)*1,المنصرف!$G$3:$G$717)</f>
        <v>0</v>
      </c>
      <c r="O370" s="123">
        <f>SUMPRODUCT(($N$3=المنصرف!$E$3:$E$717)*1,('بيان العهد والتسويات'!$C370=المنصرف!$C$3:$C$717)*1,المنصرف!$J$3:$J$717)</f>
        <v>0</v>
      </c>
      <c r="P370" s="121">
        <f>SUMPRODUCT(($P$3=المنصرف!$E$3:$E$717)*1,('بيان العهد والتسويات'!$C370=المنصرف!$C$3:$C$717)*1,المنصرف!$G$3:$G$717)</f>
        <v>0</v>
      </c>
      <c r="Q370" s="122">
        <f>SUMPRODUCT(($P$3=المنصرف!$E$3:$E$717)*1,('بيان العهد والتسويات'!$C370=المنصرف!$C$3:$C$717)*1,المنصرف!$J$3:$J$717)</f>
        <v>0</v>
      </c>
      <c r="R370" s="124">
        <f>SUMPRODUCT(($R$3=المنصرف!$E$3:$E$717)*1,('بيان العهد والتسويات'!$C370=المنصرف!$C$3:$C$717)*1,المنصرف!$G$3:$G$717)</f>
        <v>0</v>
      </c>
      <c r="S370" s="123">
        <f>SUMPRODUCT(($R$3=المنصرف!$E$3:$E$717)*1,('بيان العهد والتسويات'!$C370=المنصرف!$C$3:$C$717)*1,المنصرف!$J$3:$J$717)</f>
        <v>0</v>
      </c>
      <c r="T370" s="121">
        <f>SUMPRODUCT(($T$3=المنصرف!$E$3:$E$717)*1,('بيان العهد والتسويات'!$C370=المنصرف!$C$3:$C$717)*1,المنصرف!$G$3:$G$717)</f>
        <v>0</v>
      </c>
      <c r="U370" s="122">
        <f>SUMPRODUCT(($T$3=المنصرف!$E$3:$E$717)*1,('بيان العهد والتسويات'!$C370=المنصرف!$C$3:$C$717)*1,المنصرف!$J$3:$J$717)</f>
        <v>0</v>
      </c>
      <c r="V370" s="124">
        <f>SUMPRODUCT(($V$3=المنصرف!$E$3:$E$717)*1,('بيان العهد والتسويات'!$C370=المنصرف!$C$3:$C$717)*1,المنصرف!$G$3:$G$717)</f>
        <v>0</v>
      </c>
      <c r="W370" s="123">
        <f>SUMPRODUCT(($V$3=المنصرف!$E$3:$E$717)*1,('بيان العهد والتسويات'!$C370=المنصرف!$C$3:$C$717)*1,المنصرف!$J$3:$J$717)</f>
        <v>0</v>
      </c>
      <c r="X370" s="121">
        <f>SUMPRODUCT(($X$3=المنصرف!$E$3:$E$717)*1,('بيان العهد والتسويات'!$C370=المنصرف!$C$3:$C$717)*1,المنصرف!$G$3:$G$717)</f>
        <v>0</v>
      </c>
      <c r="Y370" s="122">
        <f>SUMPRODUCT(($X$3=المنصرف!$E$3:$E$717)*1,('بيان العهد والتسويات'!$C370=المنصرف!$C$3:$C$717)*1,المنصرف!$J$3:$J$717)</f>
        <v>0</v>
      </c>
      <c r="Z370" s="124">
        <f>SUMPRODUCT(($Z$3=المنصرف!$E$3:$E$717)*1,('بيان العهد والتسويات'!$C370=المنصرف!$C$3:$C$717)*1,المنصرف!$G$3:$G$717)</f>
        <v>0</v>
      </c>
      <c r="AA370" s="123">
        <f>SUMPRODUCT(($Z$3=المنصرف!$E$3:$E$717)*1,('بيان العهد والتسويات'!$C370=المنصرف!$C$3:$C$717)*1,المنصرف!$J$3:$J$717)</f>
        <v>0</v>
      </c>
      <c r="AB370" s="121">
        <f>SUMPRODUCT(($AB$3=المنصرف!$E$3:$E$717)*1,('بيان العهد والتسويات'!$C370=المنصرف!$C$3:$C$717)*1,المنصرف!$G$3:$G$717)</f>
        <v>0</v>
      </c>
      <c r="AC370" s="122">
        <f>SUMPRODUCT(($AB$3=المنصرف!$E$3:$E$717)*1,('بيان العهد والتسويات'!$C370=المنصرف!$C$3:$C$717)*1,المنصرف!$J$3:$J$717)</f>
        <v>0</v>
      </c>
      <c r="AD370" s="124">
        <f>SUMPRODUCT(($AD$3=المنصرف!$E$3:$E$717)*1,('بيان العهد والتسويات'!$C370=المنصرف!$C$3:$C$717)*1,المنصرف!$G$3:$G$717)</f>
        <v>0</v>
      </c>
      <c r="AE370" s="123">
        <f>SUMPRODUCT(($AD$3=المنصرف!$E$3:$E$717)*1,('بيان العهد والتسويات'!$C370=المنصرف!$C$3:$C$717)*1,المنصرف!$J$3:$J$717)</f>
        <v>0</v>
      </c>
      <c r="AF370" s="121">
        <f>SUMPRODUCT(($AF$3=المنصرف!$E$3:$E$717)*1,('بيان العهد والتسويات'!$C370=المنصرف!$C$3:$C$717)*1,المنصرف!$G$3:$G$717)</f>
        <v>0</v>
      </c>
      <c r="AG370" s="122">
        <f>SUMPRODUCT(($AF$3=المنصرف!$E$3:$E$717)*1,('بيان العهد والتسويات'!$C370=المنصرف!$C$3:$C$717)*1,المنصرف!$J$3:$J$717)</f>
        <v>0</v>
      </c>
      <c r="AH370" s="124">
        <f>SUMPRODUCT(($AH$3=المنصرف!$E$3:$E$717)*1,('بيان العهد والتسويات'!$C370=المنصرف!$C$3:$C$717)*1,المنصرف!$G$3:$G$717)</f>
        <v>0</v>
      </c>
      <c r="AI370" s="123">
        <f>SUMPRODUCT(($AH$3=المنصرف!$E$3:$E$717)*1,('بيان العهد والتسويات'!$C370=المنصرف!$C$3:$C$717)*1,المنصرف!$J$3:$J$717)</f>
        <v>0</v>
      </c>
      <c r="AJ370" s="145">
        <f>SUMPRODUCT((AJ$3=المنصرف!$E$3:$E$717)*1,('بيان العهد والتسويات'!$C370=المنصرف!$C$3:$C$717)*1,المنصرف!$G$3:$G$717)</f>
        <v>0</v>
      </c>
      <c r="AK370" s="145">
        <f>SUMPRODUCT((AJ$3=المنصرف!$E$3:$E$717)*1,('بيان العهد والتسويات'!$C370=المنصرف!$C$3:$C$717)*1,المنصرف!$J$3:$J$717)</f>
        <v>0</v>
      </c>
      <c r="AL370" s="161">
        <f>SUMPRODUCT((AL$3=المنصرف!$E$3:$E$717)*1,('بيان العهد والتسويات'!$C370=المنصرف!$C$3:$C$717)*1,المنصرف!$G$3:$G$717)</f>
        <v>0</v>
      </c>
      <c r="AM370" s="161">
        <f>SUMPRODUCT((AL$3=المنصرف!$E$3:$E$717)*1,('بيان العهد والتسويات'!$C370=المنصرف!$C$3:$C$717)*1,المنصرف!$J$3:$J$717)</f>
        <v>0</v>
      </c>
      <c r="AN370" s="160">
        <f>SUMPRODUCT((AN$3=المنصرف!$E$3:$E$717)*1,('بيان العهد والتسويات'!$C370=المنصرف!$C$3:$C$717)*1,المنصرف!$G$3:$G$717)</f>
        <v>0</v>
      </c>
      <c r="AO370" s="160">
        <f>SUMPRODUCT((AN$3=المنصرف!$E$3:$E$717)*1,('بيان العهد والتسويات'!$C370=المنصرف!$C$3:$C$717)*1,المنصرف!$J$3:$J$717)</f>
        <v>0</v>
      </c>
      <c r="AP370" s="160">
        <f>SUMPRODUCT((AP$3=المنصرف!$E$3:$E$717)*1,('بيان العهد والتسويات'!$C370=المنصرف!$C$3:$C$717)*1,المنصرف!$G$3:$G$717)</f>
        <v>0</v>
      </c>
      <c r="AQ370" s="160">
        <f>SUMPRODUCT((AP$3=المنصرف!$E$3:$E$717)*1,('بيان العهد والتسويات'!$C370=المنصرف!$C$3:$C$717)*1,المنصرف!$J$3:$J$717)</f>
        <v>0</v>
      </c>
      <c r="AR370" s="160">
        <f>SUMPRODUCT((AR$3=المنصرف!$E$3:$E$717)*1,('بيان العهد والتسويات'!$C370=المنصرف!$C$3:$C$717)*1,المنصرف!$G$3:$G$717)</f>
        <v>0</v>
      </c>
      <c r="AS370" s="160">
        <f>SUMPRODUCT((AR$3=المنصرف!$E$3:$E$717)*1,('بيان العهد والتسويات'!$C370=المنصرف!$C$3:$C$717)*1,المنصرف!$J$3:$J$717)</f>
        <v>0</v>
      </c>
      <c r="AT370" s="160">
        <f>SUMPRODUCT((AT$3=المنصرف!$E$3:$E$717)*1,('بيان العهد والتسويات'!$C370=المنصرف!$C$3:$C$717)*1,المنصرف!$G$3:$G$717)</f>
        <v>0</v>
      </c>
      <c r="AU370" s="160">
        <f>SUMPRODUCT((AT$3=المنصرف!$E$3:$E$717)*1,('بيان العهد والتسويات'!$C370=المنصرف!$C$3:$C$717)*1,المنصرف!$J$3:$J$717)</f>
        <v>0</v>
      </c>
      <c r="AV370" s="160">
        <f>SUMPRODUCT((AV$3=المنصرف!$E$3:$E$717)*1,('بيان العهد والتسويات'!$C370=المنصرف!$C$3:$C$717)*1,المنصرف!$G$3:$G$717)</f>
        <v>0</v>
      </c>
      <c r="AW370" s="160">
        <f>SUMPRODUCT((AV$3=المنصرف!$E$3:$E$717)*1,('بيان العهد والتسويات'!$C370=المنصرف!$C$3:$C$717)*1,المنصرف!$J$3:$J$717)</f>
        <v>0</v>
      </c>
      <c r="AX370" s="160">
        <f>SUMPRODUCT((AX$3=المنصرف!$E$3:$E$717)*1,('بيان العهد والتسويات'!$C370=المنصرف!$C$3:$C$717)*1,المنصرف!$G$3:$G$717)</f>
        <v>0</v>
      </c>
      <c r="AY370" s="160">
        <f>SUMPRODUCT((AX$3=المنصرف!$E$3:$E$717)*1,('بيان العهد والتسويات'!$C370=المنصرف!$C$3:$C$717)*1,المنصرف!$J$3:$J$717)</f>
        <v>0</v>
      </c>
      <c r="AZ370" s="160">
        <f>SUMPRODUCT((AZ$3=المنصرف!$E$3:$E$717)*1,('بيان العهد والتسويات'!$C370=المنصرف!$C$3:$C$717)*1,المنصرف!$G$3:$G$717)</f>
        <v>0</v>
      </c>
      <c r="BA370" s="160">
        <f>SUMPRODUCT((AZ$3=المنصرف!$E$3:$E$717)*1,('بيان العهد والتسويات'!$C370=المنصرف!$C$3:$C$717)*1,المنصرف!$J$3:$J$717)</f>
        <v>0</v>
      </c>
      <c r="BB370" s="160">
        <f>SUMPRODUCT((BB$3=المنصرف!$E$3:$E$717)*1,('بيان العهد والتسويات'!$C370=المنصرف!$C$3:$C$717)*1,المنصرف!$G$3:$G$717)</f>
        <v>0</v>
      </c>
      <c r="BC370" s="160">
        <f>SUMPRODUCT((BB$3=المنصرف!$E$3:$E$717)*1,('بيان العهد والتسويات'!$C370=المنصرف!$C$3:$C$717)*1,المنصرف!$J$3:$J$717)</f>
        <v>0</v>
      </c>
      <c r="BD370" s="160">
        <f>SUMPRODUCT((BD$3=المنصرف!$E$3:$E$717)*1,('بيان العهد والتسويات'!$C370=المنصرف!$C$3:$C$717)*1,المنصرف!$G$3:$G$717)</f>
        <v>0</v>
      </c>
      <c r="BE370" s="160">
        <f>SUMPRODUCT((BD$3=المنصرف!$E$3:$E$717)*1,('بيان العهد والتسويات'!$C370=المنصرف!$C$3:$C$717)*1,المنصرف!$J$3:$J$717)</f>
        <v>0</v>
      </c>
      <c r="BF370" s="160">
        <f>SUMPRODUCT((BF$3=المنصرف!$E$3:$E$717)*1,('بيان العهد والتسويات'!$C370=المنصرف!$C$3:$C$717)*1,المنصرف!$G$3:$G$717)</f>
        <v>0</v>
      </c>
      <c r="BG370" s="160">
        <f>SUMPRODUCT((BF$3=المنصرف!$E$3:$E$717)*1,('بيان العهد والتسويات'!$C370=المنصرف!$C$3:$C$717)*1,المنصرف!$J$3:$J$717)</f>
        <v>0</v>
      </c>
      <c r="BH370" s="160">
        <f>SUMPRODUCT((BH$3=المنصرف!$E$3:$E$717)*1,('بيان العهد والتسويات'!$C370=المنصرف!$C$3:$C$717)*1,المنصرف!$G$3:$G$717)</f>
        <v>0</v>
      </c>
      <c r="BI370" s="160">
        <f>SUMPRODUCT((BH$3=المنصرف!$E$3:$E$717)*1,('بيان العهد والتسويات'!$C370=المنصرف!$C$3:$C$717)*1,المنصرف!$J$3:$J$717)</f>
        <v>0</v>
      </c>
      <c r="BJ370" s="160">
        <f>SUMPRODUCT((BJ$3=المنصرف!$E$3:$E$717)*1,('بيان العهد والتسويات'!$C370=المنصرف!$C$3:$C$717)*1,المنصرف!$G$3:$G$717)</f>
        <v>0</v>
      </c>
      <c r="BK370" s="160">
        <f>SUMPRODUCT((BJ$3=المنصرف!$E$3:$E$717)*1,('بيان العهد والتسويات'!$C370=المنصرف!$C$3:$C$717)*1,المنصرف!$J$3:$J$717)</f>
        <v>0</v>
      </c>
      <c r="BL370" s="160">
        <f>SUMPRODUCT((BL$3=المنصرف!$E$3:$E$717)*1,('بيان العهد والتسويات'!$C370=المنصرف!$C$3:$C$717)*1,المنصرف!$G$3:$G$717)</f>
        <v>0</v>
      </c>
      <c r="BM370" s="160">
        <f>SUMPRODUCT((BL$3=المنصرف!$E$3:$E$717)*1,('بيان العهد والتسويات'!$C370=المنصرف!$C$3:$C$717)*1,المنصرف!$J$3:$J$717)</f>
        <v>0</v>
      </c>
      <c r="BN370" s="160">
        <f>SUMPRODUCT((BN$3=المنصرف!$E$3:$E$717)*1,('بيان العهد والتسويات'!$C370=المنصرف!$C$3:$C$717)*1,المنصرف!$G$3:$G$717)</f>
        <v>0</v>
      </c>
      <c r="BO370" s="160">
        <f>SUMPRODUCT((BN$3=المنصرف!$E$3:$E$717)*1,('بيان العهد والتسويات'!$C370=المنصرف!$C$3:$C$717)*1,المنصرف!$J$3:$J$717)</f>
        <v>0</v>
      </c>
      <c r="BP370" s="160">
        <f>SUMPRODUCT((BP$3=المنصرف!$E$3:$E$717)*1,('بيان العهد والتسويات'!$C370=المنصرف!$C$3:$C$717)*1,المنصرف!$G$3:$G$717)</f>
        <v>0</v>
      </c>
      <c r="BQ370" s="160">
        <f>SUMPRODUCT((BP$3=المنصرف!$E$3:$E$717)*1,('بيان العهد والتسويات'!$C370=المنصرف!$C$3:$C$717)*1,المنصرف!$J$3:$J$717)</f>
        <v>0</v>
      </c>
      <c r="BR370" s="160">
        <f>SUMPRODUCT((BR$3=المنصرف!$E$3:$E$717)*1,('بيان العهد والتسويات'!$C370=المنصرف!$C$3:$C$717)*1,المنصرف!$G$3:$G$717)</f>
        <v>0</v>
      </c>
      <c r="BS370" s="160">
        <f>SUMPRODUCT((BR$3=المنصرف!$E$3:$E$717)*1,('بيان العهد والتسويات'!$C370=المنصرف!$C$3:$C$717)*1,المنصرف!$J$3:$J$717)</f>
        <v>0</v>
      </c>
      <c r="BT370" s="160">
        <f>SUMPRODUCT((BT$3=المنصرف!$E$3:$E$717)*1,('بيان العهد والتسويات'!$C370=المنصرف!$C$3:$C$717)*1,المنصرف!$G$3:$G$717)</f>
        <v>0</v>
      </c>
      <c r="BU370" s="160">
        <f>SUMPRODUCT((BT$3=المنصرف!$E$3:$E$717)*1,('بيان العهد والتسويات'!$C370=المنصرف!$C$3:$C$717)*1,المنصرف!$J$3:$J$717)</f>
        <v>0</v>
      </c>
      <c r="BV370" s="160">
        <f>SUMPRODUCT((BV$3=المنصرف!$E$3:$E$717)*1,('بيان العهد والتسويات'!$C370=المنصرف!$C$3:$C$717)*1,المنصرف!$G$3:$G$717)</f>
        <v>0</v>
      </c>
      <c r="BW370" s="160">
        <f>SUMPRODUCT((BV$3=المنصرف!$E$3:$E$717)*1,('بيان العهد والتسويات'!$C370=المنصرف!$C$3:$C$717)*1,المنصرف!$J$3:$J$717)</f>
        <v>0</v>
      </c>
      <c r="BX370" s="160">
        <f>SUMPRODUCT((BX$3=المنصرف!$E$3:$E$717)*1,('بيان العهد والتسويات'!$C370=المنصرف!$C$3:$C$717)*1,المنصرف!$G$3:$G$717)</f>
        <v>0</v>
      </c>
      <c r="BY370" s="160">
        <f>SUMPRODUCT((BX$3=المنصرف!$E$3:$E$717)*1,('بيان العهد والتسويات'!$C370=المنصرف!$C$3:$C$717)*1,المنصرف!$J$3:$J$717)</f>
        <v>0</v>
      </c>
      <c r="BZ370" s="160">
        <f>SUMPRODUCT((BZ$3=المنصرف!$E$3:$E$717)*1,('بيان العهد والتسويات'!$C370=المنصرف!$C$3:$C$717)*1,المنصرف!$G$3:$G$717)</f>
        <v>0</v>
      </c>
      <c r="CA370" s="160">
        <f>SUMPRODUCT((BZ$3=المنصرف!$E$3:$E$717)*1,('بيان العهد والتسويات'!$C370=المنصرف!$C$3:$C$717)*1,المنصرف!$J$3:$J$717)</f>
        <v>0</v>
      </c>
      <c r="CB370" s="160">
        <f>SUMPRODUCT((CB$3=المنصرف!$E$3:$E$717)*1,('بيان العهد والتسويات'!$C370=المنصرف!$C$3:$C$717)*1,المنصرف!$G$3:$G$717)</f>
        <v>0</v>
      </c>
      <c r="CC370" s="160">
        <f>SUMPRODUCT((CB$3=المنصرف!$E$3:$E$717)*1,('بيان العهد والتسويات'!$C370=المنصرف!$C$3:$C$717)*1,المنصرف!$J$3:$J$717)</f>
        <v>0</v>
      </c>
      <c r="CD370" s="160">
        <f>SUMPRODUCT((CD$3=المنصرف!$E$3:$E$717)*1,('بيان العهد والتسويات'!$C370=المنصرف!$C$3:$C$717)*1,المنصرف!$G$3:$G$717)</f>
        <v>0</v>
      </c>
      <c r="CE370" s="160">
        <f>SUMPRODUCT((CD$3=المنصرف!$E$3:$E$717)*1,('بيان العهد والتسويات'!$C370=المنصرف!$C$3:$C$717)*1,المنصرف!$J$3:$J$717)</f>
        <v>0</v>
      </c>
      <c r="CF370" s="160">
        <f>SUMPRODUCT((CF$3=المنصرف!$E$3:$E$717)*1,('بيان العهد والتسويات'!$C370=المنصرف!$C$3:$C$717)*1,المنصرف!$G$3:$G$717)</f>
        <v>0</v>
      </c>
      <c r="CG370" s="160">
        <f>SUMPRODUCT((CF$3=المنصرف!$E$3:$E$717)*1,('بيان العهد والتسويات'!$C370=المنصرف!$C$3:$C$717)*1,المنصرف!$J$3:$J$717)</f>
        <v>0</v>
      </c>
      <c r="CH370" s="160">
        <f>SUMPRODUCT((CH$3=المنصرف!$E$3:$E$717)*1,('بيان العهد والتسويات'!$C370=المنصرف!$C$3:$C$717)*1,المنصرف!$G$3:$G$717)</f>
        <v>0</v>
      </c>
      <c r="CI370" s="160">
        <f>SUMPRODUCT((CH$3=المنصرف!$E$3:$E$717)*1,('بيان العهد والتسويات'!$C370=المنصرف!$C$3:$C$717)*1,المنصرف!$J$3:$J$717)</f>
        <v>0</v>
      </c>
      <c r="CJ370" s="160">
        <f>SUMPRODUCT((CJ$3=المنصرف!$E$3:$E$717)*1,('بيان العهد والتسويات'!$C370=المنصرف!$C$3:$C$717)*1,المنصرف!$G$3:$G$717)</f>
        <v>0</v>
      </c>
      <c r="CK370" s="160">
        <f>SUMPRODUCT((CJ$3=المنصرف!$E$3:$E$717)*1,('بيان العهد والتسويات'!$C370=المنصرف!$C$3:$C$717)*1,المنصرف!$J$3:$J$717)</f>
        <v>0</v>
      </c>
      <c r="CL370" s="160">
        <f>SUMPRODUCT((CL$3=المنصرف!$E$3:$E$717)*1,('بيان العهد والتسويات'!$C370=المنصرف!$C$3:$C$717)*1,المنصرف!$G$3:$G$717)</f>
        <v>0</v>
      </c>
      <c r="CM370" s="160">
        <f>SUMPRODUCT((CL$3=المنصرف!$E$3:$E$717)*1,('بيان العهد والتسويات'!$C370=المنصرف!$C$3:$C$717)*1,المنصرف!$J$3:$J$717)</f>
        <v>0</v>
      </c>
      <c r="CN370" s="160">
        <f>SUMPRODUCT((CN$3=المنصرف!$E$3:$E$717)*1,('بيان العهد والتسويات'!$C370=المنصرف!$C$3:$C$717)*1,المنصرف!$G$3:$G$717)</f>
        <v>0</v>
      </c>
      <c r="CO370" s="160">
        <f>SUMPRODUCT((CN$3=المنصرف!$E$3:$E$717)*1,('بيان العهد والتسويات'!$C370=المنصرف!$C$3:$C$717)*1,المنصرف!$J$3:$J$717)</f>
        <v>0</v>
      </c>
      <c r="CP370" s="160">
        <f>SUMPRODUCT((CP$3=المنصرف!$E$3:$E$717)*1,('بيان العهد والتسويات'!$C370=المنصرف!$C$3:$C$717)*1,المنصرف!$G$3:$G$717)</f>
        <v>0</v>
      </c>
      <c r="CQ370" s="160">
        <f>SUMPRODUCT((CP$3=المنصرف!$E$3:$E$717)*1,('بيان العهد والتسويات'!$C370=المنصرف!$C$3:$C$717)*1,المنصرف!$J$3:$J$717)</f>
        <v>0</v>
      </c>
      <c r="CR370" s="160">
        <f>SUMPRODUCT((CR$3=المنصرف!$E$3:$E$717)*1,('بيان العهد والتسويات'!$C370=المنصرف!$C$3:$C$717)*1,المنصرف!$G$3:$G$717)</f>
        <v>0</v>
      </c>
      <c r="CS370" s="160">
        <f>SUMPRODUCT((CR$3=المنصرف!$E$3:$E$717)*1,('بيان العهد والتسويات'!$C370=المنصرف!$C$3:$C$717)*1,المنصرف!$J$3:$J$717)</f>
        <v>0</v>
      </c>
      <c r="CT370" s="160">
        <f>SUMPRODUCT((CT$3=المنصرف!$E$3:$E$717)*1,('بيان العهد والتسويات'!$C370=المنصرف!$C$3:$C$717)*1,المنصرف!$G$3:$G$717)</f>
        <v>0</v>
      </c>
      <c r="CU370" s="160">
        <f>SUMPRODUCT((CT$3=المنصرف!$E$3:$E$717)*1,('بيان العهد والتسويات'!$C370=المنصرف!$C$3:$C$717)*1,المنصرف!$J$3:$J$717)</f>
        <v>0</v>
      </c>
      <c r="CV370" s="160">
        <f>SUMPRODUCT((CV$3=المنصرف!$E$3:$E$717)*1,('بيان العهد والتسويات'!$C370=المنصرف!$C$3:$C$717)*1,المنصرف!$G$3:$G$717)</f>
        <v>0</v>
      </c>
      <c r="CW370" s="160">
        <f>SUMPRODUCT((CV$3=المنصرف!$E$3:$E$717)*1,('بيان العهد والتسويات'!$C370=المنصرف!$C$3:$C$717)*1,المنصرف!$J$3:$J$717)</f>
        <v>0</v>
      </c>
      <c r="CX370" s="160">
        <f>SUMPRODUCT((CX$3=المنصرف!$E$3:$E$717)*1,('بيان العهد والتسويات'!$C370=المنصرف!$C$3:$C$717)*1,المنصرف!$G$3:$G$717)</f>
        <v>0</v>
      </c>
      <c r="CY370" s="160">
        <f>SUMPRODUCT((CX$3=المنصرف!$E$3:$E$717)*1,('بيان العهد والتسويات'!$C370=المنصرف!$C$3:$C$717)*1,المنصرف!$J$3:$J$717)</f>
        <v>0</v>
      </c>
      <c r="CZ370" s="160">
        <f>SUMPRODUCT((CZ$3=المنصرف!$E$3:$E$717)*1,('بيان العهد والتسويات'!$C370=المنصرف!$C$3:$C$717)*1,المنصرف!$G$3:$G$717)</f>
        <v>0</v>
      </c>
      <c r="DA370" s="160">
        <f>SUMPRODUCT((CZ$3=المنصرف!$E$3:$E$717)*1,('بيان العهد والتسويات'!$C370=المنصرف!$C$3:$C$717)*1,المنصرف!$J$3:$J$717)</f>
        <v>0</v>
      </c>
    </row>
    <row r="371" spans="3:105" ht="20.25" x14ac:dyDescent="0.15">
      <c r="C371" s="134">
        <v>46203</v>
      </c>
      <c r="D371" s="121">
        <f>SUMPRODUCT(($D$3=المنصرف!$E$3:$E$717)*1,('بيان العهد والتسويات'!$C371=المنصرف!$C$3:$C$717)*1,المنصرف!$G$3:$G$717)</f>
        <v>0</v>
      </c>
      <c r="E371" s="122">
        <f>SUMPRODUCT(($D$3=المنصرف!$E$3:$E$717)*1,('بيان العهد والتسويات'!$C371=المنصرف!$C$3:$C$717)*1,المنصرف!$J$3:$J$717)</f>
        <v>0</v>
      </c>
      <c r="F371" s="124">
        <f>SUMPRODUCT(($F$3=المنصرف!$E$3:$E$717)*1,('بيان العهد والتسويات'!$C371=المنصرف!$C$3:$C$717)*1,المنصرف!$G$3:$G$717)</f>
        <v>0</v>
      </c>
      <c r="G371" s="123">
        <f>SUMPRODUCT(($F$3=المنصرف!$E$3:$E$717)*1,('بيان العهد والتسويات'!$C371=المنصرف!$C$3:$C$717)*1,المنصرف!$J$3:$J$717)</f>
        <v>0</v>
      </c>
      <c r="H371" s="121">
        <f>SUMPRODUCT(($H$3=المنصرف!$E$3:$E$717)*1,('بيان العهد والتسويات'!$C371=المنصرف!$C$3:$C$717)*1,المنصرف!$G$3:$G$717)</f>
        <v>0</v>
      </c>
      <c r="I371" s="122">
        <f>SUMPRODUCT(($H$3=المنصرف!$E$3:$E$717)*1,('بيان العهد والتسويات'!$C371=المنصرف!$C$3:$C$717)*1,المنصرف!$J$3:$J$717)</f>
        <v>0</v>
      </c>
      <c r="J371" s="124">
        <f>SUMPRODUCT(($J$3=المنصرف!$E$3:$E$717)*1,('بيان العهد والتسويات'!$C371=المنصرف!$C$3:$C$717)*1,المنصرف!$G$3:$G$717)</f>
        <v>0</v>
      </c>
      <c r="K371" s="123">
        <f>SUMPRODUCT(($J$3=المنصرف!$E$3:$E$717)*1,('بيان العهد والتسويات'!$C371=المنصرف!$C$3:$C$717)*1,المنصرف!$J$3:$J$717)</f>
        <v>0</v>
      </c>
      <c r="L371" s="121">
        <f>SUMPRODUCT(($L$3=المنصرف!$E$3:$E$717)*1,('بيان العهد والتسويات'!$C371=المنصرف!$C$3:$C$717)*1,المنصرف!$G$3:$G$717)</f>
        <v>0</v>
      </c>
      <c r="M371" s="122">
        <f>SUMPRODUCT(($L$3=المنصرف!$E$3:$E$717)*1,('بيان العهد والتسويات'!$C371=المنصرف!$C$3:$C$717)*1,المنصرف!$J$3:$J$717)</f>
        <v>0</v>
      </c>
      <c r="N371" s="124">
        <f>SUMPRODUCT(($N$3=المنصرف!$E$3:$E$717)*1,('بيان العهد والتسويات'!$C371=المنصرف!$C$3:$C$717)*1,المنصرف!$G$3:$G$717)</f>
        <v>0</v>
      </c>
      <c r="O371" s="123">
        <f>SUMPRODUCT(($N$3=المنصرف!$E$3:$E$717)*1,('بيان العهد والتسويات'!$C371=المنصرف!$C$3:$C$717)*1,المنصرف!$J$3:$J$717)</f>
        <v>0</v>
      </c>
      <c r="P371" s="121">
        <f>SUMPRODUCT(($P$3=المنصرف!$E$3:$E$717)*1,('بيان العهد والتسويات'!$C371=المنصرف!$C$3:$C$717)*1,المنصرف!$G$3:$G$717)</f>
        <v>0</v>
      </c>
      <c r="Q371" s="122">
        <f>SUMPRODUCT(($P$3=المنصرف!$E$3:$E$717)*1,('بيان العهد والتسويات'!$C371=المنصرف!$C$3:$C$717)*1,المنصرف!$J$3:$J$717)</f>
        <v>0</v>
      </c>
      <c r="R371" s="124">
        <f>SUMPRODUCT(($R$3=المنصرف!$E$3:$E$717)*1,('بيان العهد والتسويات'!$C371=المنصرف!$C$3:$C$717)*1,المنصرف!$G$3:$G$717)</f>
        <v>0</v>
      </c>
      <c r="S371" s="123">
        <f>SUMPRODUCT(($R$3=المنصرف!$E$3:$E$717)*1,('بيان العهد والتسويات'!$C371=المنصرف!$C$3:$C$717)*1,المنصرف!$J$3:$J$717)</f>
        <v>0</v>
      </c>
      <c r="T371" s="121">
        <f>SUMPRODUCT(($T$3=المنصرف!$E$3:$E$717)*1,('بيان العهد والتسويات'!$C371=المنصرف!$C$3:$C$717)*1,المنصرف!$G$3:$G$717)</f>
        <v>0</v>
      </c>
      <c r="U371" s="122">
        <f>SUMPRODUCT(($T$3=المنصرف!$E$3:$E$717)*1,('بيان العهد والتسويات'!$C371=المنصرف!$C$3:$C$717)*1,المنصرف!$J$3:$J$717)</f>
        <v>0</v>
      </c>
      <c r="V371" s="124">
        <f>SUMPRODUCT(($V$3=المنصرف!$E$3:$E$717)*1,('بيان العهد والتسويات'!$C371=المنصرف!$C$3:$C$717)*1,المنصرف!$G$3:$G$717)</f>
        <v>0</v>
      </c>
      <c r="W371" s="123">
        <f>SUMPRODUCT(($V$3=المنصرف!$E$3:$E$717)*1,('بيان العهد والتسويات'!$C371=المنصرف!$C$3:$C$717)*1,المنصرف!$J$3:$J$717)</f>
        <v>0</v>
      </c>
      <c r="X371" s="121">
        <f>SUMPRODUCT(($X$3=المنصرف!$E$3:$E$717)*1,('بيان العهد والتسويات'!$C371=المنصرف!$C$3:$C$717)*1,المنصرف!$G$3:$G$717)</f>
        <v>0</v>
      </c>
      <c r="Y371" s="122">
        <f>SUMPRODUCT(($X$3=المنصرف!$E$3:$E$717)*1,('بيان العهد والتسويات'!$C371=المنصرف!$C$3:$C$717)*1,المنصرف!$J$3:$J$717)</f>
        <v>0</v>
      </c>
      <c r="Z371" s="124">
        <f>SUMPRODUCT(($Z$3=المنصرف!$E$3:$E$717)*1,('بيان العهد والتسويات'!$C371=المنصرف!$C$3:$C$717)*1,المنصرف!$G$3:$G$717)</f>
        <v>0</v>
      </c>
      <c r="AA371" s="123">
        <f>SUMPRODUCT(($Z$3=المنصرف!$E$3:$E$717)*1,('بيان العهد والتسويات'!$C371=المنصرف!$C$3:$C$717)*1,المنصرف!$J$3:$J$717)</f>
        <v>0</v>
      </c>
      <c r="AB371" s="121">
        <f>SUMPRODUCT(($AB$3=المنصرف!$E$3:$E$717)*1,('بيان العهد والتسويات'!$C371=المنصرف!$C$3:$C$717)*1,المنصرف!$G$3:$G$717)</f>
        <v>0</v>
      </c>
      <c r="AC371" s="122">
        <f>SUMPRODUCT(($AB$3=المنصرف!$E$3:$E$717)*1,('بيان العهد والتسويات'!$C371=المنصرف!$C$3:$C$717)*1,المنصرف!$J$3:$J$717)</f>
        <v>0</v>
      </c>
      <c r="AD371" s="124">
        <f>SUMPRODUCT(($AD$3=المنصرف!$E$3:$E$717)*1,('بيان العهد والتسويات'!$C371=المنصرف!$C$3:$C$717)*1,المنصرف!$G$3:$G$717)</f>
        <v>0</v>
      </c>
      <c r="AE371" s="123">
        <f>SUMPRODUCT(($AD$3=المنصرف!$E$3:$E$717)*1,('بيان العهد والتسويات'!$C371=المنصرف!$C$3:$C$717)*1,المنصرف!$J$3:$J$717)</f>
        <v>0</v>
      </c>
      <c r="AF371" s="121">
        <f>SUMPRODUCT(($AF$3=المنصرف!$E$3:$E$717)*1,('بيان العهد والتسويات'!$C371=المنصرف!$C$3:$C$717)*1,المنصرف!$G$3:$G$717)</f>
        <v>0</v>
      </c>
      <c r="AG371" s="122">
        <f>SUMPRODUCT(($AF$3=المنصرف!$E$3:$E$717)*1,('بيان العهد والتسويات'!$C371=المنصرف!$C$3:$C$717)*1,المنصرف!$J$3:$J$717)</f>
        <v>0</v>
      </c>
      <c r="AH371" s="124">
        <f>SUMPRODUCT(($AH$3=المنصرف!$E$3:$E$717)*1,('بيان العهد والتسويات'!$C371=المنصرف!$C$3:$C$717)*1,المنصرف!$G$3:$G$717)</f>
        <v>0</v>
      </c>
      <c r="AI371" s="123">
        <f>SUMPRODUCT(($AH$3=المنصرف!$E$3:$E$717)*1,('بيان العهد والتسويات'!$C371=المنصرف!$C$3:$C$717)*1,المنصرف!$J$3:$J$717)</f>
        <v>0</v>
      </c>
      <c r="AJ371" s="145">
        <f>SUMPRODUCT((AJ$3=المنصرف!$E$3:$E$717)*1,('بيان العهد والتسويات'!$C371=المنصرف!$C$3:$C$717)*1,المنصرف!$G$3:$G$717)</f>
        <v>0</v>
      </c>
      <c r="AK371" s="145">
        <f>SUMPRODUCT((AJ$3=المنصرف!$E$3:$E$717)*1,('بيان العهد والتسويات'!$C371=المنصرف!$C$3:$C$717)*1,المنصرف!$J$3:$J$717)</f>
        <v>0</v>
      </c>
      <c r="AL371" s="161">
        <f>SUMPRODUCT((AL$3=المنصرف!$E$3:$E$717)*1,('بيان العهد والتسويات'!$C371=المنصرف!$C$3:$C$717)*1,المنصرف!$G$3:$G$717)</f>
        <v>0</v>
      </c>
      <c r="AM371" s="161">
        <f>SUMPRODUCT((AL$3=المنصرف!$E$3:$E$717)*1,('بيان العهد والتسويات'!$C371=المنصرف!$C$3:$C$717)*1,المنصرف!$J$3:$J$717)</f>
        <v>0</v>
      </c>
      <c r="AN371" s="160">
        <f>SUMPRODUCT((AN$3=المنصرف!$E$3:$E$717)*1,('بيان العهد والتسويات'!$C371=المنصرف!$C$3:$C$717)*1,المنصرف!$G$3:$G$717)</f>
        <v>0</v>
      </c>
      <c r="AO371" s="160">
        <f>SUMPRODUCT((AN$3=المنصرف!$E$3:$E$717)*1,('بيان العهد والتسويات'!$C371=المنصرف!$C$3:$C$717)*1,المنصرف!$J$3:$J$717)</f>
        <v>0</v>
      </c>
      <c r="AP371" s="160">
        <f>SUMPRODUCT((AP$3=المنصرف!$E$3:$E$717)*1,('بيان العهد والتسويات'!$C371=المنصرف!$C$3:$C$717)*1,المنصرف!$G$3:$G$717)</f>
        <v>0</v>
      </c>
      <c r="AQ371" s="160">
        <f>SUMPRODUCT((AP$3=المنصرف!$E$3:$E$717)*1,('بيان العهد والتسويات'!$C371=المنصرف!$C$3:$C$717)*1,المنصرف!$J$3:$J$717)</f>
        <v>0</v>
      </c>
      <c r="AR371" s="160">
        <f>SUMPRODUCT((AR$3=المنصرف!$E$3:$E$717)*1,('بيان العهد والتسويات'!$C371=المنصرف!$C$3:$C$717)*1,المنصرف!$G$3:$G$717)</f>
        <v>0</v>
      </c>
      <c r="AS371" s="160">
        <f>SUMPRODUCT((AR$3=المنصرف!$E$3:$E$717)*1,('بيان العهد والتسويات'!$C371=المنصرف!$C$3:$C$717)*1,المنصرف!$J$3:$J$717)</f>
        <v>0</v>
      </c>
      <c r="AT371" s="160">
        <f>SUMPRODUCT((AT$3=المنصرف!$E$3:$E$717)*1,('بيان العهد والتسويات'!$C371=المنصرف!$C$3:$C$717)*1,المنصرف!$G$3:$G$717)</f>
        <v>0</v>
      </c>
      <c r="AU371" s="160">
        <f>SUMPRODUCT((AT$3=المنصرف!$E$3:$E$717)*1,('بيان العهد والتسويات'!$C371=المنصرف!$C$3:$C$717)*1,المنصرف!$J$3:$J$717)</f>
        <v>0</v>
      </c>
      <c r="AV371" s="160">
        <f>SUMPRODUCT((AV$3=المنصرف!$E$3:$E$717)*1,('بيان العهد والتسويات'!$C371=المنصرف!$C$3:$C$717)*1,المنصرف!$G$3:$G$717)</f>
        <v>0</v>
      </c>
      <c r="AW371" s="160">
        <f>SUMPRODUCT((AV$3=المنصرف!$E$3:$E$717)*1,('بيان العهد والتسويات'!$C371=المنصرف!$C$3:$C$717)*1,المنصرف!$J$3:$J$717)</f>
        <v>0</v>
      </c>
      <c r="AX371" s="160">
        <f>SUMPRODUCT((AX$3=المنصرف!$E$3:$E$717)*1,('بيان العهد والتسويات'!$C371=المنصرف!$C$3:$C$717)*1,المنصرف!$G$3:$G$717)</f>
        <v>0</v>
      </c>
      <c r="AY371" s="160">
        <f>SUMPRODUCT((AX$3=المنصرف!$E$3:$E$717)*1,('بيان العهد والتسويات'!$C371=المنصرف!$C$3:$C$717)*1,المنصرف!$J$3:$J$717)</f>
        <v>0</v>
      </c>
      <c r="AZ371" s="160">
        <f>SUMPRODUCT((AZ$3=المنصرف!$E$3:$E$717)*1,('بيان العهد والتسويات'!$C371=المنصرف!$C$3:$C$717)*1,المنصرف!$G$3:$G$717)</f>
        <v>0</v>
      </c>
      <c r="BA371" s="160">
        <f>SUMPRODUCT((AZ$3=المنصرف!$E$3:$E$717)*1,('بيان العهد والتسويات'!$C371=المنصرف!$C$3:$C$717)*1,المنصرف!$J$3:$J$717)</f>
        <v>0</v>
      </c>
      <c r="BB371" s="160">
        <f>SUMPRODUCT((BB$3=المنصرف!$E$3:$E$717)*1,('بيان العهد والتسويات'!$C371=المنصرف!$C$3:$C$717)*1,المنصرف!$G$3:$G$717)</f>
        <v>0</v>
      </c>
      <c r="BC371" s="160">
        <f>SUMPRODUCT((BB$3=المنصرف!$E$3:$E$717)*1,('بيان العهد والتسويات'!$C371=المنصرف!$C$3:$C$717)*1,المنصرف!$J$3:$J$717)</f>
        <v>0</v>
      </c>
      <c r="BD371" s="160">
        <f>SUMPRODUCT((BD$3=المنصرف!$E$3:$E$717)*1,('بيان العهد والتسويات'!$C371=المنصرف!$C$3:$C$717)*1,المنصرف!$G$3:$G$717)</f>
        <v>0</v>
      </c>
      <c r="BE371" s="160">
        <f>SUMPRODUCT((BD$3=المنصرف!$E$3:$E$717)*1,('بيان العهد والتسويات'!$C371=المنصرف!$C$3:$C$717)*1,المنصرف!$J$3:$J$717)</f>
        <v>0</v>
      </c>
      <c r="BF371" s="160">
        <f>SUMPRODUCT((BF$3=المنصرف!$E$3:$E$717)*1,('بيان العهد والتسويات'!$C371=المنصرف!$C$3:$C$717)*1,المنصرف!$G$3:$G$717)</f>
        <v>0</v>
      </c>
      <c r="BG371" s="160">
        <f>SUMPRODUCT((BF$3=المنصرف!$E$3:$E$717)*1,('بيان العهد والتسويات'!$C371=المنصرف!$C$3:$C$717)*1,المنصرف!$J$3:$J$717)</f>
        <v>0</v>
      </c>
      <c r="BH371" s="160">
        <f>SUMPRODUCT((BH$3=المنصرف!$E$3:$E$717)*1,('بيان العهد والتسويات'!$C371=المنصرف!$C$3:$C$717)*1,المنصرف!$G$3:$G$717)</f>
        <v>0</v>
      </c>
      <c r="BI371" s="160">
        <f>SUMPRODUCT((BH$3=المنصرف!$E$3:$E$717)*1,('بيان العهد والتسويات'!$C371=المنصرف!$C$3:$C$717)*1,المنصرف!$J$3:$J$717)</f>
        <v>0</v>
      </c>
      <c r="BJ371" s="160">
        <f>SUMPRODUCT((BJ$3=المنصرف!$E$3:$E$717)*1,('بيان العهد والتسويات'!$C371=المنصرف!$C$3:$C$717)*1,المنصرف!$G$3:$G$717)</f>
        <v>0</v>
      </c>
      <c r="BK371" s="160">
        <f>SUMPRODUCT((BJ$3=المنصرف!$E$3:$E$717)*1,('بيان العهد والتسويات'!$C371=المنصرف!$C$3:$C$717)*1,المنصرف!$J$3:$J$717)</f>
        <v>0</v>
      </c>
      <c r="BL371" s="160">
        <f>SUMPRODUCT((BL$3=المنصرف!$E$3:$E$717)*1,('بيان العهد والتسويات'!$C371=المنصرف!$C$3:$C$717)*1,المنصرف!$G$3:$G$717)</f>
        <v>0</v>
      </c>
      <c r="BM371" s="160">
        <f>SUMPRODUCT((BL$3=المنصرف!$E$3:$E$717)*1,('بيان العهد والتسويات'!$C371=المنصرف!$C$3:$C$717)*1,المنصرف!$J$3:$J$717)</f>
        <v>0</v>
      </c>
      <c r="BN371" s="160">
        <f>SUMPRODUCT((BN$3=المنصرف!$E$3:$E$717)*1,('بيان العهد والتسويات'!$C371=المنصرف!$C$3:$C$717)*1,المنصرف!$G$3:$G$717)</f>
        <v>0</v>
      </c>
      <c r="BO371" s="160">
        <f>SUMPRODUCT((BN$3=المنصرف!$E$3:$E$717)*1,('بيان العهد والتسويات'!$C371=المنصرف!$C$3:$C$717)*1,المنصرف!$J$3:$J$717)</f>
        <v>0</v>
      </c>
      <c r="BP371" s="160">
        <f>SUMPRODUCT((BP$3=المنصرف!$E$3:$E$717)*1,('بيان العهد والتسويات'!$C371=المنصرف!$C$3:$C$717)*1,المنصرف!$G$3:$G$717)</f>
        <v>0</v>
      </c>
      <c r="BQ371" s="160">
        <f>SUMPRODUCT((BP$3=المنصرف!$E$3:$E$717)*1,('بيان العهد والتسويات'!$C371=المنصرف!$C$3:$C$717)*1,المنصرف!$J$3:$J$717)</f>
        <v>0</v>
      </c>
      <c r="BR371" s="160">
        <f>SUMPRODUCT((BR$3=المنصرف!$E$3:$E$717)*1,('بيان العهد والتسويات'!$C371=المنصرف!$C$3:$C$717)*1,المنصرف!$G$3:$G$717)</f>
        <v>0</v>
      </c>
      <c r="BS371" s="160">
        <f>SUMPRODUCT((BR$3=المنصرف!$E$3:$E$717)*1,('بيان العهد والتسويات'!$C371=المنصرف!$C$3:$C$717)*1,المنصرف!$J$3:$J$717)</f>
        <v>0</v>
      </c>
      <c r="BT371" s="160">
        <f>SUMPRODUCT((BT$3=المنصرف!$E$3:$E$717)*1,('بيان العهد والتسويات'!$C371=المنصرف!$C$3:$C$717)*1,المنصرف!$G$3:$G$717)</f>
        <v>0</v>
      </c>
      <c r="BU371" s="160">
        <f>SUMPRODUCT((BT$3=المنصرف!$E$3:$E$717)*1,('بيان العهد والتسويات'!$C371=المنصرف!$C$3:$C$717)*1,المنصرف!$J$3:$J$717)</f>
        <v>0</v>
      </c>
      <c r="BV371" s="160">
        <f>SUMPRODUCT((BV$3=المنصرف!$E$3:$E$717)*1,('بيان العهد والتسويات'!$C371=المنصرف!$C$3:$C$717)*1,المنصرف!$G$3:$G$717)</f>
        <v>0</v>
      </c>
      <c r="BW371" s="160">
        <f>SUMPRODUCT((BV$3=المنصرف!$E$3:$E$717)*1,('بيان العهد والتسويات'!$C371=المنصرف!$C$3:$C$717)*1,المنصرف!$J$3:$J$717)</f>
        <v>0</v>
      </c>
      <c r="BX371" s="160">
        <f>SUMPRODUCT((BX$3=المنصرف!$E$3:$E$717)*1,('بيان العهد والتسويات'!$C371=المنصرف!$C$3:$C$717)*1,المنصرف!$G$3:$G$717)</f>
        <v>0</v>
      </c>
      <c r="BY371" s="160">
        <f>SUMPRODUCT((BX$3=المنصرف!$E$3:$E$717)*1,('بيان العهد والتسويات'!$C371=المنصرف!$C$3:$C$717)*1,المنصرف!$J$3:$J$717)</f>
        <v>0</v>
      </c>
      <c r="BZ371" s="160">
        <f>SUMPRODUCT((BZ$3=المنصرف!$E$3:$E$717)*1,('بيان العهد والتسويات'!$C371=المنصرف!$C$3:$C$717)*1,المنصرف!$G$3:$G$717)</f>
        <v>0</v>
      </c>
      <c r="CA371" s="160">
        <f>SUMPRODUCT((BZ$3=المنصرف!$E$3:$E$717)*1,('بيان العهد والتسويات'!$C371=المنصرف!$C$3:$C$717)*1,المنصرف!$J$3:$J$717)</f>
        <v>0</v>
      </c>
      <c r="CB371" s="160">
        <f>SUMPRODUCT((CB$3=المنصرف!$E$3:$E$717)*1,('بيان العهد والتسويات'!$C371=المنصرف!$C$3:$C$717)*1,المنصرف!$G$3:$G$717)</f>
        <v>0</v>
      </c>
      <c r="CC371" s="160">
        <f>SUMPRODUCT((CB$3=المنصرف!$E$3:$E$717)*1,('بيان العهد والتسويات'!$C371=المنصرف!$C$3:$C$717)*1,المنصرف!$J$3:$J$717)</f>
        <v>0</v>
      </c>
      <c r="CD371" s="160">
        <f>SUMPRODUCT((CD$3=المنصرف!$E$3:$E$717)*1,('بيان العهد والتسويات'!$C371=المنصرف!$C$3:$C$717)*1,المنصرف!$G$3:$G$717)</f>
        <v>0</v>
      </c>
      <c r="CE371" s="160">
        <f>SUMPRODUCT((CD$3=المنصرف!$E$3:$E$717)*1,('بيان العهد والتسويات'!$C371=المنصرف!$C$3:$C$717)*1,المنصرف!$J$3:$J$717)</f>
        <v>0</v>
      </c>
      <c r="CF371" s="160">
        <f>SUMPRODUCT((CF$3=المنصرف!$E$3:$E$717)*1,('بيان العهد والتسويات'!$C371=المنصرف!$C$3:$C$717)*1,المنصرف!$G$3:$G$717)</f>
        <v>0</v>
      </c>
      <c r="CG371" s="160">
        <f>SUMPRODUCT((CF$3=المنصرف!$E$3:$E$717)*1,('بيان العهد والتسويات'!$C371=المنصرف!$C$3:$C$717)*1,المنصرف!$J$3:$J$717)</f>
        <v>0</v>
      </c>
      <c r="CH371" s="160">
        <f>SUMPRODUCT((CH$3=المنصرف!$E$3:$E$717)*1,('بيان العهد والتسويات'!$C371=المنصرف!$C$3:$C$717)*1,المنصرف!$G$3:$G$717)</f>
        <v>0</v>
      </c>
      <c r="CI371" s="160">
        <f>SUMPRODUCT((CH$3=المنصرف!$E$3:$E$717)*1,('بيان العهد والتسويات'!$C371=المنصرف!$C$3:$C$717)*1,المنصرف!$J$3:$J$717)</f>
        <v>0</v>
      </c>
      <c r="CJ371" s="160">
        <f>SUMPRODUCT((CJ$3=المنصرف!$E$3:$E$717)*1,('بيان العهد والتسويات'!$C371=المنصرف!$C$3:$C$717)*1,المنصرف!$G$3:$G$717)</f>
        <v>0</v>
      </c>
      <c r="CK371" s="160">
        <f>SUMPRODUCT((CJ$3=المنصرف!$E$3:$E$717)*1,('بيان العهد والتسويات'!$C371=المنصرف!$C$3:$C$717)*1,المنصرف!$J$3:$J$717)</f>
        <v>0</v>
      </c>
      <c r="CL371" s="160">
        <f>SUMPRODUCT((CL$3=المنصرف!$E$3:$E$717)*1,('بيان العهد والتسويات'!$C371=المنصرف!$C$3:$C$717)*1,المنصرف!$G$3:$G$717)</f>
        <v>0</v>
      </c>
      <c r="CM371" s="160">
        <f>SUMPRODUCT((CL$3=المنصرف!$E$3:$E$717)*1,('بيان العهد والتسويات'!$C371=المنصرف!$C$3:$C$717)*1,المنصرف!$J$3:$J$717)</f>
        <v>0</v>
      </c>
      <c r="CN371" s="160">
        <f>SUMPRODUCT((CN$3=المنصرف!$E$3:$E$717)*1,('بيان العهد والتسويات'!$C371=المنصرف!$C$3:$C$717)*1,المنصرف!$G$3:$G$717)</f>
        <v>0</v>
      </c>
      <c r="CO371" s="160">
        <f>SUMPRODUCT((CN$3=المنصرف!$E$3:$E$717)*1,('بيان العهد والتسويات'!$C371=المنصرف!$C$3:$C$717)*1,المنصرف!$J$3:$J$717)</f>
        <v>0</v>
      </c>
      <c r="CP371" s="160">
        <f>SUMPRODUCT((CP$3=المنصرف!$E$3:$E$717)*1,('بيان العهد والتسويات'!$C371=المنصرف!$C$3:$C$717)*1,المنصرف!$G$3:$G$717)</f>
        <v>0</v>
      </c>
      <c r="CQ371" s="160">
        <f>SUMPRODUCT((CP$3=المنصرف!$E$3:$E$717)*1,('بيان العهد والتسويات'!$C371=المنصرف!$C$3:$C$717)*1,المنصرف!$J$3:$J$717)</f>
        <v>0</v>
      </c>
      <c r="CR371" s="160">
        <f>SUMPRODUCT((CR$3=المنصرف!$E$3:$E$717)*1,('بيان العهد والتسويات'!$C371=المنصرف!$C$3:$C$717)*1,المنصرف!$G$3:$G$717)</f>
        <v>0</v>
      </c>
      <c r="CS371" s="160">
        <f>SUMPRODUCT((CR$3=المنصرف!$E$3:$E$717)*1,('بيان العهد والتسويات'!$C371=المنصرف!$C$3:$C$717)*1,المنصرف!$J$3:$J$717)</f>
        <v>0</v>
      </c>
      <c r="CT371" s="160">
        <f>SUMPRODUCT((CT$3=المنصرف!$E$3:$E$717)*1,('بيان العهد والتسويات'!$C371=المنصرف!$C$3:$C$717)*1,المنصرف!$G$3:$G$717)</f>
        <v>0</v>
      </c>
      <c r="CU371" s="160">
        <f>SUMPRODUCT((CT$3=المنصرف!$E$3:$E$717)*1,('بيان العهد والتسويات'!$C371=المنصرف!$C$3:$C$717)*1,المنصرف!$J$3:$J$717)</f>
        <v>0</v>
      </c>
      <c r="CV371" s="160">
        <f>SUMPRODUCT((CV$3=المنصرف!$E$3:$E$717)*1,('بيان العهد والتسويات'!$C371=المنصرف!$C$3:$C$717)*1,المنصرف!$G$3:$G$717)</f>
        <v>0</v>
      </c>
      <c r="CW371" s="160">
        <f>SUMPRODUCT((CV$3=المنصرف!$E$3:$E$717)*1,('بيان العهد والتسويات'!$C371=المنصرف!$C$3:$C$717)*1,المنصرف!$J$3:$J$717)</f>
        <v>0</v>
      </c>
      <c r="CX371" s="160">
        <f>SUMPRODUCT((CX$3=المنصرف!$E$3:$E$717)*1,('بيان العهد والتسويات'!$C371=المنصرف!$C$3:$C$717)*1,المنصرف!$G$3:$G$717)</f>
        <v>0</v>
      </c>
      <c r="CY371" s="160">
        <f>SUMPRODUCT((CX$3=المنصرف!$E$3:$E$717)*1,('بيان العهد والتسويات'!$C371=المنصرف!$C$3:$C$717)*1,المنصرف!$J$3:$J$717)</f>
        <v>0</v>
      </c>
      <c r="CZ371" s="160">
        <f>SUMPRODUCT((CZ$3=المنصرف!$E$3:$E$717)*1,('بيان العهد والتسويات'!$C371=المنصرف!$C$3:$C$717)*1,المنصرف!$G$3:$G$717)</f>
        <v>0</v>
      </c>
      <c r="DA371" s="160">
        <f>SUMPRODUCT((CZ$3=المنصرف!$E$3:$E$717)*1,('بيان العهد والتسويات'!$C371=المنصرف!$C$3:$C$717)*1,المنصرف!$J$3:$J$717)</f>
        <v>0</v>
      </c>
    </row>
    <row r="372" spans="3:105" ht="20.25" x14ac:dyDescent="0.15">
      <c r="C372" s="134">
        <v>46204</v>
      </c>
      <c r="D372" s="121">
        <f>SUMPRODUCT(($D$3=المنصرف!$E$3:$E$717)*1,('بيان العهد والتسويات'!$C372=المنصرف!$C$3:$C$717)*1,المنصرف!$G$3:$G$717)</f>
        <v>0</v>
      </c>
      <c r="E372" s="122">
        <f>SUMPRODUCT(($D$3=المنصرف!$E$3:$E$717)*1,('بيان العهد والتسويات'!$C372=المنصرف!$C$3:$C$717)*1,المنصرف!$J$3:$J$717)</f>
        <v>0</v>
      </c>
      <c r="F372" s="124">
        <f>SUMPRODUCT(($F$3=المنصرف!$E$3:$E$717)*1,('بيان العهد والتسويات'!$C372=المنصرف!$C$3:$C$717)*1,المنصرف!$G$3:$G$717)</f>
        <v>0</v>
      </c>
      <c r="G372" s="123">
        <f>SUMPRODUCT(($F$3=المنصرف!$E$3:$E$717)*1,('بيان العهد والتسويات'!$C372=المنصرف!$C$3:$C$717)*1,المنصرف!$J$3:$J$717)</f>
        <v>0</v>
      </c>
      <c r="H372" s="121">
        <f>SUMPRODUCT(($H$3=المنصرف!$E$3:$E$717)*1,('بيان العهد والتسويات'!$C372=المنصرف!$C$3:$C$717)*1,المنصرف!$G$3:$G$717)</f>
        <v>0</v>
      </c>
      <c r="I372" s="122">
        <f>SUMPRODUCT(($H$3=المنصرف!$E$3:$E$717)*1,('بيان العهد والتسويات'!$C372=المنصرف!$C$3:$C$717)*1,المنصرف!$J$3:$J$717)</f>
        <v>0</v>
      </c>
      <c r="J372" s="124">
        <f>SUMPRODUCT(($J$3=المنصرف!$E$3:$E$717)*1,('بيان العهد والتسويات'!$C372=المنصرف!$C$3:$C$717)*1,المنصرف!$G$3:$G$717)</f>
        <v>0</v>
      </c>
      <c r="K372" s="123">
        <f>SUMPRODUCT(($J$3=المنصرف!$E$3:$E$717)*1,('بيان العهد والتسويات'!$C372=المنصرف!$C$3:$C$717)*1,المنصرف!$J$3:$J$717)</f>
        <v>0</v>
      </c>
      <c r="L372" s="121">
        <f>SUMPRODUCT(($L$3=المنصرف!$E$3:$E$717)*1,('بيان العهد والتسويات'!$C372=المنصرف!$C$3:$C$717)*1,المنصرف!$G$3:$G$717)</f>
        <v>0</v>
      </c>
      <c r="M372" s="122">
        <f>SUMPRODUCT(($L$3=المنصرف!$E$3:$E$717)*1,('بيان العهد والتسويات'!$C372=المنصرف!$C$3:$C$717)*1,المنصرف!$J$3:$J$717)</f>
        <v>0</v>
      </c>
      <c r="N372" s="124">
        <f>SUMPRODUCT(($N$3=المنصرف!$E$3:$E$717)*1,('بيان العهد والتسويات'!$C372=المنصرف!$C$3:$C$717)*1,المنصرف!$G$3:$G$717)</f>
        <v>0</v>
      </c>
      <c r="O372" s="123">
        <f>SUMPRODUCT(($N$3=المنصرف!$E$3:$E$717)*1,('بيان العهد والتسويات'!$C372=المنصرف!$C$3:$C$717)*1,المنصرف!$J$3:$J$717)</f>
        <v>0</v>
      </c>
      <c r="P372" s="121">
        <f>SUMPRODUCT(($P$3=المنصرف!$E$3:$E$717)*1,('بيان العهد والتسويات'!$C372=المنصرف!$C$3:$C$717)*1,المنصرف!$G$3:$G$717)</f>
        <v>0</v>
      </c>
      <c r="Q372" s="122">
        <f>SUMPRODUCT(($P$3=المنصرف!$E$3:$E$717)*1,('بيان العهد والتسويات'!$C372=المنصرف!$C$3:$C$717)*1,المنصرف!$J$3:$J$717)</f>
        <v>0</v>
      </c>
      <c r="R372" s="124">
        <f>SUMPRODUCT(($R$3=المنصرف!$E$3:$E$717)*1,('بيان العهد والتسويات'!$C372=المنصرف!$C$3:$C$717)*1,المنصرف!$G$3:$G$717)</f>
        <v>0</v>
      </c>
      <c r="S372" s="123">
        <f>SUMPRODUCT(($R$3=المنصرف!$E$3:$E$717)*1,('بيان العهد والتسويات'!$C372=المنصرف!$C$3:$C$717)*1,المنصرف!$J$3:$J$717)</f>
        <v>0</v>
      </c>
      <c r="T372" s="121">
        <f>SUMPRODUCT(($T$3=المنصرف!$E$3:$E$717)*1,('بيان العهد والتسويات'!$C372=المنصرف!$C$3:$C$717)*1,المنصرف!$G$3:$G$717)</f>
        <v>0</v>
      </c>
      <c r="U372" s="122">
        <f>SUMPRODUCT(($T$3=المنصرف!$E$3:$E$717)*1,('بيان العهد والتسويات'!$C372=المنصرف!$C$3:$C$717)*1,المنصرف!$J$3:$J$717)</f>
        <v>0</v>
      </c>
      <c r="V372" s="124">
        <f>SUMPRODUCT(($V$3=المنصرف!$E$3:$E$717)*1,('بيان العهد والتسويات'!$C372=المنصرف!$C$3:$C$717)*1,المنصرف!$G$3:$G$717)</f>
        <v>0</v>
      </c>
      <c r="W372" s="123">
        <f>SUMPRODUCT(($V$3=المنصرف!$E$3:$E$717)*1,('بيان العهد والتسويات'!$C372=المنصرف!$C$3:$C$717)*1,المنصرف!$J$3:$J$717)</f>
        <v>0</v>
      </c>
      <c r="X372" s="121">
        <f>SUMPRODUCT(($X$3=المنصرف!$E$3:$E$717)*1,('بيان العهد والتسويات'!$C372=المنصرف!$C$3:$C$717)*1,المنصرف!$G$3:$G$717)</f>
        <v>0</v>
      </c>
      <c r="Y372" s="122">
        <f>SUMPRODUCT(($X$3=المنصرف!$E$3:$E$717)*1,('بيان العهد والتسويات'!$C372=المنصرف!$C$3:$C$717)*1,المنصرف!$J$3:$J$717)</f>
        <v>0</v>
      </c>
      <c r="Z372" s="124">
        <f>SUMPRODUCT(($Z$3=المنصرف!$E$3:$E$717)*1,('بيان العهد والتسويات'!$C372=المنصرف!$C$3:$C$717)*1,المنصرف!$G$3:$G$717)</f>
        <v>0</v>
      </c>
      <c r="AA372" s="123">
        <f>SUMPRODUCT(($Z$3=المنصرف!$E$3:$E$717)*1,('بيان العهد والتسويات'!$C372=المنصرف!$C$3:$C$717)*1,المنصرف!$J$3:$J$717)</f>
        <v>0</v>
      </c>
      <c r="AB372" s="121">
        <f>SUMPRODUCT(($AB$3=المنصرف!$E$3:$E$717)*1,('بيان العهد والتسويات'!$C372=المنصرف!$C$3:$C$717)*1,المنصرف!$G$3:$G$717)</f>
        <v>0</v>
      </c>
      <c r="AC372" s="122">
        <f>SUMPRODUCT(($AB$3=المنصرف!$E$3:$E$717)*1,('بيان العهد والتسويات'!$C372=المنصرف!$C$3:$C$717)*1,المنصرف!$J$3:$J$717)</f>
        <v>0</v>
      </c>
      <c r="AD372" s="124">
        <f>SUMPRODUCT(($AD$3=المنصرف!$E$3:$E$717)*1,('بيان العهد والتسويات'!$C372=المنصرف!$C$3:$C$717)*1,المنصرف!$G$3:$G$717)</f>
        <v>0</v>
      </c>
      <c r="AE372" s="123">
        <f>SUMPRODUCT(($AD$3=المنصرف!$E$3:$E$717)*1,('بيان العهد والتسويات'!$C372=المنصرف!$C$3:$C$717)*1,المنصرف!$J$3:$J$717)</f>
        <v>0</v>
      </c>
      <c r="AF372" s="121">
        <f>SUMPRODUCT(($AF$3=المنصرف!$E$3:$E$717)*1,('بيان العهد والتسويات'!$C372=المنصرف!$C$3:$C$717)*1,المنصرف!$G$3:$G$717)</f>
        <v>0</v>
      </c>
      <c r="AG372" s="122">
        <f>SUMPRODUCT(($AF$3=المنصرف!$E$3:$E$717)*1,('بيان العهد والتسويات'!$C372=المنصرف!$C$3:$C$717)*1,المنصرف!$J$3:$J$717)</f>
        <v>0</v>
      </c>
      <c r="AH372" s="124">
        <f>SUMPRODUCT(($AH$3=المنصرف!$E$3:$E$717)*1,('بيان العهد والتسويات'!$C372=المنصرف!$C$3:$C$717)*1,المنصرف!$G$3:$G$717)</f>
        <v>0</v>
      </c>
      <c r="AI372" s="123">
        <f>SUMPRODUCT(($AH$3=المنصرف!$E$3:$E$717)*1,('بيان العهد والتسويات'!$C372=المنصرف!$C$3:$C$717)*1,المنصرف!$J$3:$J$717)</f>
        <v>0</v>
      </c>
      <c r="AJ372" s="145">
        <f>SUMPRODUCT((AJ$3=المنصرف!$E$3:$E$717)*1,('بيان العهد والتسويات'!$C372=المنصرف!$C$3:$C$717)*1,المنصرف!$G$3:$G$717)</f>
        <v>0</v>
      </c>
      <c r="AK372" s="145">
        <f>SUMPRODUCT((AJ$3=المنصرف!$E$3:$E$717)*1,('بيان العهد والتسويات'!$C372=المنصرف!$C$3:$C$717)*1,المنصرف!$J$3:$J$717)</f>
        <v>0</v>
      </c>
      <c r="AL372" s="161">
        <f>SUMPRODUCT((AL$3=المنصرف!$E$3:$E$717)*1,('بيان العهد والتسويات'!$C372=المنصرف!$C$3:$C$717)*1,المنصرف!$G$3:$G$717)</f>
        <v>0</v>
      </c>
      <c r="AM372" s="161">
        <f>SUMPRODUCT((AL$3=المنصرف!$E$3:$E$717)*1,('بيان العهد والتسويات'!$C372=المنصرف!$C$3:$C$717)*1,المنصرف!$J$3:$J$717)</f>
        <v>0</v>
      </c>
      <c r="AN372" s="160">
        <f>SUMPRODUCT((AN$3=المنصرف!$E$3:$E$717)*1,('بيان العهد والتسويات'!$C372=المنصرف!$C$3:$C$717)*1,المنصرف!$G$3:$G$717)</f>
        <v>0</v>
      </c>
      <c r="AO372" s="160">
        <f>SUMPRODUCT((AN$3=المنصرف!$E$3:$E$717)*1,('بيان العهد والتسويات'!$C372=المنصرف!$C$3:$C$717)*1,المنصرف!$J$3:$J$717)</f>
        <v>0</v>
      </c>
      <c r="AP372" s="160">
        <f>SUMPRODUCT((AP$3=المنصرف!$E$3:$E$717)*1,('بيان العهد والتسويات'!$C372=المنصرف!$C$3:$C$717)*1,المنصرف!$G$3:$G$717)</f>
        <v>0</v>
      </c>
      <c r="AQ372" s="160">
        <f>SUMPRODUCT((AP$3=المنصرف!$E$3:$E$717)*1,('بيان العهد والتسويات'!$C372=المنصرف!$C$3:$C$717)*1,المنصرف!$J$3:$J$717)</f>
        <v>0</v>
      </c>
      <c r="AR372" s="160">
        <f>SUMPRODUCT((AR$3=المنصرف!$E$3:$E$717)*1,('بيان العهد والتسويات'!$C372=المنصرف!$C$3:$C$717)*1,المنصرف!$G$3:$G$717)</f>
        <v>0</v>
      </c>
      <c r="AS372" s="160">
        <f>SUMPRODUCT((AR$3=المنصرف!$E$3:$E$717)*1,('بيان العهد والتسويات'!$C372=المنصرف!$C$3:$C$717)*1,المنصرف!$J$3:$J$717)</f>
        <v>0</v>
      </c>
      <c r="AT372" s="160">
        <f>SUMPRODUCT((AT$3=المنصرف!$E$3:$E$717)*1,('بيان العهد والتسويات'!$C372=المنصرف!$C$3:$C$717)*1,المنصرف!$G$3:$G$717)</f>
        <v>0</v>
      </c>
      <c r="AU372" s="160">
        <f>SUMPRODUCT((AT$3=المنصرف!$E$3:$E$717)*1,('بيان العهد والتسويات'!$C372=المنصرف!$C$3:$C$717)*1,المنصرف!$J$3:$J$717)</f>
        <v>0</v>
      </c>
      <c r="AV372" s="160">
        <f>SUMPRODUCT((AV$3=المنصرف!$E$3:$E$717)*1,('بيان العهد والتسويات'!$C372=المنصرف!$C$3:$C$717)*1,المنصرف!$G$3:$G$717)</f>
        <v>0</v>
      </c>
      <c r="AW372" s="160">
        <f>SUMPRODUCT((AV$3=المنصرف!$E$3:$E$717)*1,('بيان العهد والتسويات'!$C372=المنصرف!$C$3:$C$717)*1,المنصرف!$J$3:$J$717)</f>
        <v>0</v>
      </c>
      <c r="AX372" s="160">
        <f>SUMPRODUCT((AX$3=المنصرف!$E$3:$E$717)*1,('بيان العهد والتسويات'!$C372=المنصرف!$C$3:$C$717)*1,المنصرف!$G$3:$G$717)</f>
        <v>0</v>
      </c>
      <c r="AY372" s="160">
        <f>SUMPRODUCT((AX$3=المنصرف!$E$3:$E$717)*1,('بيان العهد والتسويات'!$C372=المنصرف!$C$3:$C$717)*1,المنصرف!$J$3:$J$717)</f>
        <v>0</v>
      </c>
      <c r="AZ372" s="160">
        <f>SUMPRODUCT((AZ$3=المنصرف!$E$3:$E$717)*1,('بيان العهد والتسويات'!$C372=المنصرف!$C$3:$C$717)*1,المنصرف!$G$3:$G$717)</f>
        <v>0</v>
      </c>
      <c r="BA372" s="160">
        <f>SUMPRODUCT((AZ$3=المنصرف!$E$3:$E$717)*1,('بيان العهد والتسويات'!$C372=المنصرف!$C$3:$C$717)*1,المنصرف!$J$3:$J$717)</f>
        <v>0</v>
      </c>
      <c r="BB372" s="160">
        <f>SUMPRODUCT((BB$3=المنصرف!$E$3:$E$717)*1,('بيان العهد والتسويات'!$C372=المنصرف!$C$3:$C$717)*1,المنصرف!$G$3:$G$717)</f>
        <v>0</v>
      </c>
      <c r="BC372" s="160">
        <f>SUMPRODUCT((BB$3=المنصرف!$E$3:$E$717)*1,('بيان العهد والتسويات'!$C372=المنصرف!$C$3:$C$717)*1,المنصرف!$J$3:$J$717)</f>
        <v>0</v>
      </c>
      <c r="BD372" s="160">
        <f>SUMPRODUCT((BD$3=المنصرف!$E$3:$E$717)*1,('بيان العهد والتسويات'!$C372=المنصرف!$C$3:$C$717)*1,المنصرف!$G$3:$G$717)</f>
        <v>0</v>
      </c>
      <c r="BE372" s="160">
        <f>SUMPRODUCT((BD$3=المنصرف!$E$3:$E$717)*1,('بيان العهد والتسويات'!$C372=المنصرف!$C$3:$C$717)*1,المنصرف!$J$3:$J$717)</f>
        <v>0</v>
      </c>
      <c r="BF372" s="160">
        <f>SUMPRODUCT((BF$3=المنصرف!$E$3:$E$717)*1,('بيان العهد والتسويات'!$C372=المنصرف!$C$3:$C$717)*1,المنصرف!$G$3:$G$717)</f>
        <v>0</v>
      </c>
      <c r="BG372" s="160">
        <f>SUMPRODUCT((BF$3=المنصرف!$E$3:$E$717)*1,('بيان العهد والتسويات'!$C372=المنصرف!$C$3:$C$717)*1,المنصرف!$J$3:$J$717)</f>
        <v>0</v>
      </c>
      <c r="BH372" s="160">
        <f>SUMPRODUCT((BH$3=المنصرف!$E$3:$E$717)*1,('بيان العهد والتسويات'!$C372=المنصرف!$C$3:$C$717)*1,المنصرف!$G$3:$G$717)</f>
        <v>0</v>
      </c>
      <c r="BI372" s="160">
        <f>SUMPRODUCT((BH$3=المنصرف!$E$3:$E$717)*1,('بيان العهد والتسويات'!$C372=المنصرف!$C$3:$C$717)*1,المنصرف!$J$3:$J$717)</f>
        <v>0</v>
      </c>
      <c r="BJ372" s="160">
        <f>SUMPRODUCT((BJ$3=المنصرف!$E$3:$E$717)*1,('بيان العهد والتسويات'!$C372=المنصرف!$C$3:$C$717)*1,المنصرف!$G$3:$G$717)</f>
        <v>0</v>
      </c>
      <c r="BK372" s="160">
        <f>SUMPRODUCT((BJ$3=المنصرف!$E$3:$E$717)*1,('بيان العهد والتسويات'!$C372=المنصرف!$C$3:$C$717)*1,المنصرف!$J$3:$J$717)</f>
        <v>0</v>
      </c>
      <c r="BL372" s="160">
        <f>SUMPRODUCT((BL$3=المنصرف!$E$3:$E$717)*1,('بيان العهد والتسويات'!$C372=المنصرف!$C$3:$C$717)*1,المنصرف!$G$3:$G$717)</f>
        <v>0</v>
      </c>
      <c r="BM372" s="160">
        <f>SUMPRODUCT((BL$3=المنصرف!$E$3:$E$717)*1,('بيان العهد والتسويات'!$C372=المنصرف!$C$3:$C$717)*1,المنصرف!$J$3:$J$717)</f>
        <v>0</v>
      </c>
      <c r="BN372" s="160">
        <f>SUMPRODUCT((BN$3=المنصرف!$E$3:$E$717)*1,('بيان العهد والتسويات'!$C372=المنصرف!$C$3:$C$717)*1,المنصرف!$G$3:$G$717)</f>
        <v>0</v>
      </c>
      <c r="BO372" s="160">
        <f>SUMPRODUCT((BN$3=المنصرف!$E$3:$E$717)*1,('بيان العهد والتسويات'!$C372=المنصرف!$C$3:$C$717)*1,المنصرف!$J$3:$J$717)</f>
        <v>0</v>
      </c>
      <c r="BP372" s="160">
        <f>SUMPRODUCT((BP$3=المنصرف!$E$3:$E$717)*1,('بيان العهد والتسويات'!$C372=المنصرف!$C$3:$C$717)*1,المنصرف!$G$3:$G$717)</f>
        <v>0</v>
      </c>
      <c r="BQ372" s="160">
        <f>SUMPRODUCT((BP$3=المنصرف!$E$3:$E$717)*1,('بيان العهد والتسويات'!$C372=المنصرف!$C$3:$C$717)*1,المنصرف!$J$3:$J$717)</f>
        <v>0</v>
      </c>
      <c r="BR372" s="160">
        <f>SUMPRODUCT((BR$3=المنصرف!$E$3:$E$717)*1,('بيان العهد والتسويات'!$C372=المنصرف!$C$3:$C$717)*1,المنصرف!$G$3:$G$717)</f>
        <v>0</v>
      </c>
      <c r="BS372" s="160">
        <f>SUMPRODUCT((BR$3=المنصرف!$E$3:$E$717)*1,('بيان العهد والتسويات'!$C372=المنصرف!$C$3:$C$717)*1,المنصرف!$J$3:$J$717)</f>
        <v>0</v>
      </c>
      <c r="BT372" s="160">
        <f>SUMPRODUCT((BT$3=المنصرف!$E$3:$E$717)*1,('بيان العهد والتسويات'!$C372=المنصرف!$C$3:$C$717)*1,المنصرف!$G$3:$G$717)</f>
        <v>0</v>
      </c>
      <c r="BU372" s="160">
        <f>SUMPRODUCT((BT$3=المنصرف!$E$3:$E$717)*1,('بيان العهد والتسويات'!$C372=المنصرف!$C$3:$C$717)*1,المنصرف!$J$3:$J$717)</f>
        <v>0</v>
      </c>
      <c r="BV372" s="160">
        <f>SUMPRODUCT((BV$3=المنصرف!$E$3:$E$717)*1,('بيان العهد والتسويات'!$C372=المنصرف!$C$3:$C$717)*1,المنصرف!$G$3:$G$717)</f>
        <v>0</v>
      </c>
      <c r="BW372" s="160">
        <f>SUMPRODUCT((BV$3=المنصرف!$E$3:$E$717)*1,('بيان العهد والتسويات'!$C372=المنصرف!$C$3:$C$717)*1,المنصرف!$J$3:$J$717)</f>
        <v>0</v>
      </c>
      <c r="BX372" s="160">
        <f>SUMPRODUCT((BX$3=المنصرف!$E$3:$E$717)*1,('بيان العهد والتسويات'!$C372=المنصرف!$C$3:$C$717)*1,المنصرف!$G$3:$G$717)</f>
        <v>0</v>
      </c>
      <c r="BY372" s="160">
        <f>SUMPRODUCT((BX$3=المنصرف!$E$3:$E$717)*1,('بيان العهد والتسويات'!$C372=المنصرف!$C$3:$C$717)*1,المنصرف!$J$3:$J$717)</f>
        <v>0</v>
      </c>
      <c r="BZ372" s="160">
        <f>SUMPRODUCT((BZ$3=المنصرف!$E$3:$E$717)*1,('بيان العهد والتسويات'!$C372=المنصرف!$C$3:$C$717)*1,المنصرف!$G$3:$G$717)</f>
        <v>0</v>
      </c>
      <c r="CA372" s="160">
        <f>SUMPRODUCT((BZ$3=المنصرف!$E$3:$E$717)*1,('بيان العهد والتسويات'!$C372=المنصرف!$C$3:$C$717)*1,المنصرف!$J$3:$J$717)</f>
        <v>0</v>
      </c>
      <c r="CB372" s="160">
        <f>SUMPRODUCT((CB$3=المنصرف!$E$3:$E$717)*1,('بيان العهد والتسويات'!$C372=المنصرف!$C$3:$C$717)*1,المنصرف!$G$3:$G$717)</f>
        <v>0</v>
      </c>
      <c r="CC372" s="160">
        <f>SUMPRODUCT((CB$3=المنصرف!$E$3:$E$717)*1,('بيان العهد والتسويات'!$C372=المنصرف!$C$3:$C$717)*1,المنصرف!$J$3:$J$717)</f>
        <v>0</v>
      </c>
      <c r="CD372" s="160">
        <f>SUMPRODUCT((CD$3=المنصرف!$E$3:$E$717)*1,('بيان العهد والتسويات'!$C372=المنصرف!$C$3:$C$717)*1,المنصرف!$G$3:$G$717)</f>
        <v>0</v>
      </c>
      <c r="CE372" s="160">
        <f>SUMPRODUCT((CD$3=المنصرف!$E$3:$E$717)*1,('بيان العهد والتسويات'!$C372=المنصرف!$C$3:$C$717)*1,المنصرف!$J$3:$J$717)</f>
        <v>0</v>
      </c>
      <c r="CF372" s="160">
        <f>SUMPRODUCT((CF$3=المنصرف!$E$3:$E$717)*1,('بيان العهد والتسويات'!$C372=المنصرف!$C$3:$C$717)*1,المنصرف!$G$3:$G$717)</f>
        <v>0</v>
      </c>
      <c r="CG372" s="160">
        <f>SUMPRODUCT((CF$3=المنصرف!$E$3:$E$717)*1,('بيان العهد والتسويات'!$C372=المنصرف!$C$3:$C$717)*1,المنصرف!$J$3:$J$717)</f>
        <v>0</v>
      </c>
      <c r="CH372" s="160">
        <f>SUMPRODUCT((CH$3=المنصرف!$E$3:$E$717)*1,('بيان العهد والتسويات'!$C372=المنصرف!$C$3:$C$717)*1,المنصرف!$G$3:$G$717)</f>
        <v>0</v>
      </c>
      <c r="CI372" s="160">
        <f>SUMPRODUCT((CH$3=المنصرف!$E$3:$E$717)*1,('بيان العهد والتسويات'!$C372=المنصرف!$C$3:$C$717)*1,المنصرف!$J$3:$J$717)</f>
        <v>0</v>
      </c>
      <c r="CJ372" s="160">
        <f>SUMPRODUCT((CJ$3=المنصرف!$E$3:$E$717)*1,('بيان العهد والتسويات'!$C372=المنصرف!$C$3:$C$717)*1,المنصرف!$G$3:$G$717)</f>
        <v>0</v>
      </c>
      <c r="CK372" s="160">
        <f>SUMPRODUCT((CJ$3=المنصرف!$E$3:$E$717)*1,('بيان العهد والتسويات'!$C372=المنصرف!$C$3:$C$717)*1,المنصرف!$J$3:$J$717)</f>
        <v>0</v>
      </c>
      <c r="CL372" s="160">
        <f>SUMPRODUCT((CL$3=المنصرف!$E$3:$E$717)*1,('بيان العهد والتسويات'!$C372=المنصرف!$C$3:$C$717)*1,المنصرف!$G$3:$G$717)</f>
        <v>0</v>
      </c>
      <c r="CM372" s="160">
        <f>SUMPRODUCT((CL$3=المنصرف!$E$3:$E$717)*1,('بيان العهد والتسويات'!$C372=المنصرف!$C$3:$C$717)*1,المنصرف!$J$3:$J$717)</f>
        <v>0</v>
      </c>
      <c r="CN372" s="160">
        <f>SUMPRODUCT((CN$3=المنصرف!$E$3:$E$717)*1,('بيان العهد والتسويات'!$C372=المنصرف!$C$3:$C$717)*1,المنصرف!$G$3:$G$717)</f>
        <v>0</v>
      </c>
      <c r="CO372" s="160">
        <f>SUMPRODUCT((CN$3=المنصرف!$E$3:$E$717)*1,('بيان العهد والتسويات'!$C372=المنصرف!$C$3:$C$717)*1,المنصرف!$J$3:$J$717)</f>
        <v>0</v>
      </c>
      <c r="CP372" s="160">
        <f>SUMPRODUCT((CP$3=المنصرف!$E$3:$E$717)*1,('بيان العهد والتسويات'!$C372=المنصرف!$C$3:$C$717)*1,المنصرف!$G$3:$G$717)</f>
        <v>0</v>
      </c>
      <c r="CQ372" s="160">
        <f>SUMPRODUCT((CP$3=المنصرف!$E$3:$E$717)*1,('بيان العهد والتسويات'!$C372=المنصرف!$C$3:$C$717)*1,المنصرف!$J$3:$J$717)</f>
        <v>0</v>
      </c>
      <c r="CR372" s="160">
        <f>SUMPRODUCT((CR$3=المنصرف!$E$3:$E$717)*1,('بيان العهد والتسويات'!$C372=المنصرف!$C$3:$C$717)*1,المنصرف!$G$3:$G$717)</f>
        <v>0</v>
      </c>
      <c r="CS372" s="160">
        <f>SUMPRODUCT((CR$3=المنصرف!$E$3:$E$717)*1,('بيان العهد والتسويات'!$C372=المنصرف!$C$3:$C$717)*1,المنصرف!$J$3:$J$717)</f>
        <v>0</v>
      </c>
      <c r="CT372" s="160">
        <f>SUMPRODUCT((CT$3=المنصرف!$E$3:$E$717)*1,('بيان العهد والتسويات'!$C372=المنصرف!$C$3:$C$717)*1,المنصرف!$G$3:$G$717)</f>
        <v>0</v>
      </c>
      <c r="CU372" s="160">
        <f>SUMPRODUCT((CT$3=المنصرف!$E$3:$E$717)*1,('بيان العهد والتسويات'!$C372=المنصرف!$C$3:$C$717)*1,المنصرف!$J$3:$J$717)</f>
        <v>0</v>
      </c>
      <c r="CV372" s="160">
        <f>SUMPRODUCT((CV$3=المنصرف!$E$3:$E$717)*1,('بيان العهد والتسويات'!$C372=المنصرف!$C$3:$C$717)*1,المنصرف!$G$3:$G$717)</f>
        <v>0</v>
      </c>
      <c r="CW372" s="160">
        <f>SUMPRODUCT((CV$3=المنصرف!$E$3:$E$717)*1,('بيان العهد والتسويات'!$C372=المنصرف!$C$3:$C$717)*1,المنصرف!$J$3:$J$717)</f>
        <v>0</v>
      </c>
      <c r="CX372" s="160">
        <f>SUMPRODUCT((CX$3=المنصرف!$E$3:$E$717)*1,('بيان العهد والتسويات'!$C372=المنصرف!$C$3:$C$717)*1,المنصرف!$G$3:$G$717)</f>
        <v>0</v>
      </c>
      <c r="CY372" s="160">
        <f>SUMPRODUCT((CX$3=المنصرف!$E$3:$E$717)*1,('بيان العهد والتسويات'!$C372=المنصرف!$C$3:$C$717)*1,المنصرف!$J$3:$J$717)</f>
        <v>0</v>
      </c>
      <c r="CZ372" s="160">
        <f>SUMPRODUCT((CZ$3=المنصرف!$E$3:$E$717)*1,('بيان العهد والتسويات'!$C372=المنصرف!$C$3:$C$717)*1,المنصرف!$G$3:$G$717)</f>
        <v>0</v>
      </c>
      <c r="DA372" s="160">
        <f>SUMPRODUCT((CZ$3=المنصرف!$E$3:$E$717)*1,('بيان العهد والتسويات'!$C372=المنصرف!$C$3:$C$717)*1,المنصرف!$J$3:$J$717)</f>
        <v>0</v>
      </c>
    </row>
    <row r="373" spans="3:105" ht="20.25" x14ac:dyDescent="0.15">
      <c r="C373" s="134">
        <v>46205</v>
      </c>
      <c r="D373" s="121">
        <f>SUMPRODUCT(($D$3=المنصرف!$E$3:$E$717)*1,('بيان العهد والتسويات'!$C373=المنصرف!$C$3:$C$717)*1,المنصرف!$G$3:$G$717)</f>
        <v>0</v>
      </c>
      <c r="E373" s="122">
        <f>SUMPRODUCT(($D$3=المنصرف!$E$3:$E$717)*1,('بيان العهد والتسويات'!$C373=المنصرف!$C$3:$C$717)*1,المنصرف!$J$3:$J$717)</f>
        <v>0</v>
      </c>
      <c r="F373" s="124">
        <f>SUMPRODUCT(($F$3=المنصرف!$E$3:$E$717)*1,('بيان العهد والتسويات'!$C373=المنصرف!$C$3:$C$717)*1,المنصرف!$G$3:$G$717)</f>
        <v>0</v>
      </c>
      <c r="G373" s="123">
        <f>SUMPRODUCT(($F$3=المنصرف!$E$3:$E$717)*1,('بيان العهد والتسويات'!$C373=المنصرف!$C$3:$C$717)*1,المنصرف!$J$3:$J$717)</f>
        <v>0</v>
      </c>
      <c r="H373" s="121">
        <f>SUMPRODUCT(($H$3=المنصرف!$E$3:$E$717)*1,('بيان العهد والتسويات'!$C373=المنصرف!$C$3:$C$717)*1,المنصرف!$G$3:$G$717)</f>
        <v>0</v>
      </c>
      <c r="I373" s="122">
        <f>SUMPRODUCT(($H$3=المنصرف!$E$3:$E$717)*1,('بيان العهد والتسويات'!$C373=المنصرف!$C$3:$C$717)*1,المنصرف!$J$3:$J$717)</f>
        <v>0</v>
      </c>
      <c r="J373" s="124">
        <f>SUMPRODUCT(($J$3=المنصرف!$E$3:$E$717)*1,('بيان العهد والتسويات'!$C373=المنصرف!$C$3:$C$717)*1,المنصرف!$G$3:$G$717)</f>
        <v>0</v>
      </c>
      <c r="K373" s="123">
        <f>SUMPRODUCT(($J$3=المنصرف!$E$3:$E$717)*1,('بيان العهد والتسويات'!$C373=المنصرف!$C$3:$C$717)*1,المنصرف!$J$3:$J$717)</f>
        <v>0</v>
      </c>
      <c r="L373" s="121">
        <f>SUMPRODUCT(($L$3=المنصرف!$E$3:$E$717)*1,('بيان العهد والتسويات'!$C373=المنصرف!$C$3:$C$717)*1,المنصرف!$G$3:$G$717)</f>
        <v>0</v>
      </c>
      <c r="M373" s="122">
        <f>SUMPRODUCT(($L$3=المنصرف!$E$3:$E$717)*1,('بيان العهد والتسويات'!$C373=المنصرف!$C$3:$C$717)*1,المنصرف!$J$3:$J$717)</f>
        <v>0</v>
      </c>
      <c r="N373" s="124">
        <f>SUMPRODUCT(($N$3=المنصرف!$E$3:$E$717)*1,('بيان العهد والتسويات'!$C373=المنصرف!$C$3:$C$717)*1,المنصرف!$G$3:$G$717)</f>
        <v>0</v>
      </c>
      <c r="O373" s="123">
        <f>SUMPRODUCT(($N$3=المنصرف!$E$3:$E$717)*1,('بيان العهد والتسويات'!$C373=المنصرف!$C$3:$C$717)*1,المنصرف!$J$3:$J$717)</f>
        <v>0</v>
      </c>
      <c r="P373" s="121">
        <f>SUMPRODUCT(($P$3=المنصرف!$E$3:$E$717)*1,('بيان العهد والتسويات'!$C373=المنصرف!$C$3:$C$717)*1,المنصرف!$G$3:$G$717)</f>
        <v>0</v>
      </c>
      <c r="Q373" s="122">
        <f>SUMPRODUCT(($P$3=المنصرف!$E$3:$E$717)*1,('بيان العهد والتسويات'!$C373=المنصرف!$C$3:$C$717)*1,المنصرف!$J$3:$J$717)</f>
        <v>0</v>
      </c>
      <c r="R373" s="124">
        <f>SUMPRODUCT(($R$3=المنصرف!$E$3:$E$717)*1,('بيان العهد والتسويات'!$C373=المنصرف!$C$3:$C$717)*1,المنصرف!$G$3:$G$717)</f>
        <v>0</v>
      </c>
      <c r="S373" s="123">
        <f>SUMPRODUCT(($R$3=المنصرف!$E$3:$E$717)*1,('بيان العهد والتسويات'!$C373=المنصرف!$C$3:$C$717)*1,المنصرف!$J$3:$J$717)</f>
        <v>0</v>
      </c>
      <c r="T373" s="121">
        <f>SUMPRODUCT(($T$3=المنصرف!$E$3:$E$717)*1,('بيان العهد والتسويات'!$C373=المنصرف!$C$3:$C$717)*1,المنصرف!$G$3:$G$717)</f>
        <v>0</v>
      </c>
      <c r="U373" s="122">
        <f>SUMPRODUCT(($T$3=المنصرف!$E$3:$E$717)*1,('بيان العهد والتسويات'!$C373=المنصرف!$C$3:$C$717)*1,المنصرف!$J$3:$J$717)</f>
        <v>0</v>
      </c>
      <c r="V373" s="124">
        <f>SUMPRODUCT(($V$3=المنصرف!$E$3:$E$717)*1,('بيان العهد والتسويات'!$C373=المنصرف!$C$3:$C$717)*1,المنصرف!$G$3:$G$717)</f>
        <v>0</v>
      </c>
      <c r="W373" s="123">
        <f>SUMPRODUCT(($V$3=المنصرف!$E$3:$E$717)*1,('بيان العهد والتسويات'!$C373=المنصرف!$C$3:$C$717)*1,المنصرف!$J$3:$J$717)</f>
        <v>0</v>
      </c>
      <c r="X373" s="121">
        <f>SUMPRODUCT(($X$3=المنصرف!$E$3:$E$717)*1,('بيان العهد والتسويات'!$C373=المنصرف!$C$3:$C$717)*1,المنصرف!$G$3:$G$717)</f>
        <v>0</v>
      </c>
      <c r="Y373" s="122">
        <f>SUMPRODUCT(($X$3=المنصرف!$E$3:$E$717)*1,('بيان العهد والتسويات'!$C373=المنصرف!$C$3:$C$717)*1,المنصرف!$J$3:$J$717)</f>
        <v>0</v>
      </c>
      <c r="Z373" s="124">
        <f>SUMPRODUCT(($Z$3=المنصرف!$E$3:$E$717)*1,('بيان العهد والتسويات'!$C373=المنصرف!$C$3:$C$717)*1,المنصرف!$G$3:$G$717)</f>
        <v>0</v>
      </c>
      <c r="AA373" s="123">
        <f>SUMPRODUCT(($Z$3=المنصرف!$E$3:$E$717)*1,('بيان العهد والتسويات'!$C373=المنصرف!$C$3:$C$717)*1,المنصرف!$J$3:$J$717)</f>
        <v>0</v>
      </c>
      <c r="AB373" s="121">
        <f>SUMPRODUCT(($AB$3=المنصرف!$E$3:$E$717)*1,('بيان العهد والتسويات'!$C373=المنصرف!$C$3:$C$717)*1,المنصرف!$G$3:$G$717)</f>
        <v>0</v>
      </c>
      <c r="AC373" s="122">
        <f>SUMPRODUCT(($AB$3=المنصرف!$E$3:$E$717)*1,('بيان العهد والتسويات'!$C373=المنصرف!$C$3:$C$717)*1,المنصرف!$J$3:$J$717)</f>
        <v>0</v>
      </c>
      <c r="AD373" s="124">
        <f>SUMPRODUCT(($AD$3=المنصرف!$E$3:$E$717)*1,('بيان العهد والتسويات'!$C373=المنصرف!$C$3:$C$717)*1,المنصرف!$G$3:$G$717)</f>
        <v>0</v>
      </c>
      <c r="AE373" s="123">
        <f>SUMPRODUCT(($AD$3=المنصرف!$E$3:$E$717)*1,('بيان العهد والتسويات'!$C373=المنصرف!$C$3:$C$717)*1,المنصرف!$J$3:$J$717)</f>
        <v>0</v>
      </c>
      <c r="AF373" s="121">
        <f>SUMPRODUCT(($AF$3=المنصرف!$E$3:$E$717)*1,('بيان العهد والتسويات'!$C373=المنصرف!$C$3:$C$717)*1,المنصرف!$G$3:$G$717)</f>
        <v>0</v>
      </c>
      <c r="AG373" s="122">
        <f>SUMPRODUCT(($AF$3=المنصرف!$E$3:$E$717)*1,('بيان العهد والتسويات'!$C373=المنصرف!$C$3:$C$717)*1,المنصرف!$J$3:$J$717)</f>
        <v>0</v>
      </c>
      <c r="AH373" s="124">
        <f>SUMPRODUCT(($AH$3=المنصرف!$E$3:$E$717)*1,('بيان العهد والتسويات'!$C373=المنصرف!$C$3:$C$717)*1,المنصرف!$G$3:$G$717)</f>
        <v>0</v>
      </c>
      <c r="AI373" s="123">
        <f>SUMPRODUCT(($AH$3=المنصرف!$E$3:$E$717)*1,('بيان العهد والتسويات'!$C373=المنصرف!$C$3:$C$717)*1,المنصرف!$J$3:$J$717)</f>
        <v>0</v>
      </c>
      <c r="AJ373" s="145">
        <f>SUMPRODUCT((AJ$3=المنصرف!$E$3:$E$717)*1,('بيان العهد والتسويات'!$C373=المنصرف!$C$3:$C$717)*1,المنصرف!$G$3:$G$717)</f>
        <v>0</v>
      </c>
      <c r="AK373" s="145">
        <f>SUMPRODUCT((AJ$3=المنصرف!$E$3:$E$717)*1,('بيان العهد والتسويات'!$C373=المنصرف!$C$3:$C$717)*1,المنصرف!$J$3:$J$717)</f>
        <v>0</v>
      </c>
      <c r="AL373" s="161">
        <f>SUMPRODUCT((AL$3=المنصرف!$E$3:$E$717)*1,('بيان العهد والتسويات'!$C373=المنصرف!$C$3:$C$717)*1,المنصرف!$G$3:$G$717)</f>
        <v>0</v>
      </c>
      <c r="AM373" s="161">
        <f>SUMPRODUCT((AL$3=المنصرف!$E$3:$E$717)*1,('بيان العهد والتسويات'!$C373=المنصرف!$C$3:$C$717)*1,المنصرف!$J$3:$J$717)</f>
        <v>0</v>
      </c>
      <c r="AN373" s="160">
        <f>SUMPRODUCT((AN$3=المنصرف!$E$3:$E$717)*1,('بيان العهد والتسويات'!$C373=المنصرف!$C$3:$C$717)*1,المنصرف!$G$3:$G$717)</f>
        <v>0</v>
      </c>
      <c r="AO373" s="160">
        <f>SUMPRODUCT((AN$3=المنصرف!$E$3:$E$717)*1,('بيان العهد والتسويات'!$C373=المنصرف!$C$3:$C$717)*1,المنصرف!$J$3:$J$717)</f>
        <v>0</v>
      </c>
      <c r="AP373" s="160">
        <f>SUMPRODUCT((AP$3=المنصرف!$E$3:$E$717)*1,('بيان العهد والتسويات'!$C373=المنصرف!$C$3:$C$717)*1,المنصرف!$G$3:$G$717)</f>
        <v>0</v>
      </c>
      <c r="AQ373" s="160">
        <f>SUMPRODUCT((AP$3=المنصرف!$E$3:$E$717)*1,('بيان العهد والتسويات'!$C373=المنصرف!$C$3:$C$717)*1,المنصرف!$J$3:$J$717)</f>
        <v>0</v>
      </c>
      <c r="AR373" s="160">
        <f>SUMPRODUCT((AR$3=المنصرف!$E$3:$E$717)*1,('بيان العهد والتسويات'!$C373=المنصرف!$C$3:$C$717)*1,المنصرف!$G$3:$G$717)</f>
        <v>0</v>
      </c>
      <c r="AS373" s="160">
        <f>SUMPRODUCT((AR$3=المنصرف!$E$3:$E$717)*1,('بيان العهد والتسويات'!$C373=المنصرف!$C$3:$C$717)*1,المنصرف!$J$3:$J$717)</f>
        <v>0</v>
      </c>
      <c r="AT373" s="160">
        <f>SUMPRODUCT((AT$3=المنصرف!$E$3:$E$717)*1,('بيان العهد والتسويات'!$C373=المنصرف!$C$3:$C$717)*1,المنصرف!$G$3:$G$717)</f>
        <v>0</v>
      </c>
      <c r="AU373" s="160">
        <f>SUMPRODUCT((AT$3=المنصرف!$E$3:$E$717)*1,('بيان العهد والتسويات'!$C373=المنصرف!$C$3:$C$717)*1,المنصرف!$J$3:$J$717)</f>
        <v>0</v>
      </c>
      <c r="AV373" s="160">
        <f>SUMPRODUCT((AV$3=المنصرف!$E$3:$E$717)*1,('بيان العهد والتسويات'!$C373=المنصرف!$C$3:$C$717)*1,المنصرف!$G$3:$G$717)</f>
        <v>0</v>
      </c>
      <c r="AW373" s="160">
        <f>SUMPRODUCT((AV$3=المنصرف!$E$3:$E$717)*1,('بيان العهد والتسويات'!$C373=المنصرف!$C$3:$C$717)*1,المنصرف!$J$3:$J$717)</f>
        <v>0</v>
      </c>
      <c r="AX373" s="160">
        <f>SUMPRODUCT((AX$3=المنصرف!$E$3:$E$717)*1,('بيان العهد والتسويات'!$C373=المنصرف!$C$3:$C$717)*1,المنصرف!$G$3:$G$717)</f>
        <v>0</v>
      </c>
      <c r="AY373" s="160">
        <f>SUMPRODUCT((AX$3=المنصرف!$E$3:$E$717)*1,('بيان العهد والتسويات'!$C373=المنصرف!$C$3:$C$717)*1,المنصرف!$J$3:$J$717)</f>
        <v>0</v>
      </c>
      <c r="AZ373" s="160">
        <f>SUMPRODUCT((AZ$3=المنصرف!$E$3:$E$717)*1,('بيان العهد والتسويات'!$C373=المنصرف!$C$3:$C$717)*1,المنصرف!$G$3:$G$717)</f>
        <v>0</v>
      </c>
      <c r="BA373" s="160">
        <f>SUMPRODUCT((AZ$3=المنصرف!$E$3:$E$717)*1,('بيان العهد والتسويات'!$C373=المنصرف!$C$3:$C$717)*1,المنصرف!$J$3:$J$717)</f>
        <v>0</v>
      </c>
      <c r="BB373" s="160">
        <f>SUMPRODUCT((BB$3=المنصرف!$E$3:$E$717)*1,('بيان العهد والتسويات'!$C373=المنصرف!$C$3:$C$717)*1,المنصرف!$G$3:$G$717)</f>
        <v>0</v>
      </c>
      <c r="BC373" s="160">
        <f>SUMPRODUCT((BB$3=المنصرف!$E$3:$E$717)*1,('بيان العهد والتسويات'!$C373=المنصرف!$C$3:$C$717)*1,المنصرف!$J$3:$J$717)</f>
        <v>0</v>
      </c>
      <c r="BD373" s="160">
        <f>SUMPRODUCT((BD$3=المنصرف!$E$3:$E$717)*1,('بيان العهد والتسويات'!$C373=المنصرف!$C$3:$C$717)*1,المنصرف!$G$3:$G$717)</f>
        <v>0</v>
      </c>
      <c r="BE373" s="160">
        <f>SUMPRODUCT((BD$3=المنصرف!$E$3:$E$717)*1,('بيان العهد والتسويات'!$C373=المنصرف!$C$3:$C$717)*1,المنصرف!$J$3:$J$717)</f>
        <v>0</v>
      </c>
      <c r="BF373" s="160">
        <f>SUMPRODUCT((BF$3=المنصرف!$E$3:$E$717)*1,('بيان العهد والتسويات'!$C373=المنصرف!$C$3:$C$717)*1,المنصرف!$G$3:$G$717)</f>
        <v>0</v>
      </c>
      <c r="BG373" s="160">
        <f>SUMPRODUCT((BF$3=المنصرف!$E$3:$E$717)*1,('بيان العهد والتسويات'!$C373=المنصرف!$C$3:$C$717)*1,المنصرف!$J$3:$J$717)</f>
        <v>0</v>
      </c>
      <c r="BH373" s="160">
        <f>SUMPRODUCT((BH$3=المنصرف!$E$3:$E$717)*1,('بيان العهد والتسويات'!$C373=المنصرف!$C$3:$C$717)*1,المنصرف!$G$3:$G$717)</f>
        <v>0</v>
      </c>
      <c r="BI373" s="160">
        <f>SUMPRODUCT((BH$3=المنصرف!$E$3:$E$717)*1,('بيان العهد والتسويات'!$C373=المنصرف!$C$3:$C$717)*1,المنصرف!$J$3:$J$717)</f>
        <v>0</v>
      </c>
      <c r="BJ373" s="160">
        <f>SUMPRODUCT((BJ$3=المنصرف!$E$3:$E$717)*1,('بيان العهد والتسويات'!$C373=المنصرف!$C$3:$C$717)*1,المنصرف!$G$3:$G$717)</f>
        <v>0</v>
      </c>
      <c r="BK373" s="160">
        <f>SUMPRODUCT((BJ$3=المنصرف!$E$3:$E$717)*1,('بيان العهد والتسويات'!$C373=المنصرف!$C$3:$C$717)*1,المنصرف!$J$3:$J$717)</f>
        <v>0</v>
      </c>
      <c r="BL373" s="160">
        <f>SUMPRODUCT((BL$3=المنصرف!$E$3:$E$717)*1,('بيان العهد والتسويات'!$C373=المنصرف!$C$3:$C$717)*1,المنصرف!$G$3:$G$717)</f>
        <v>0</v>
      </c>
      <c r="BM373" s="160">
        <f>SUMPRODUCT((BL$3=المنصرف!$E$3:$E$717)*1,('بيان العهد والتسويات'!$C373=المنصرف!$C$3:$C$717)*1,المنصرف!$J$3:$J$717)</f>
        <v>0</v>
      </c>
      <c r="BN373" s="160">
        <f>SUMPRODUCT((BN$3=المنصرف!$E$3:$E$717)*1,('بيان العهد والتسويات'!$C373=المنصرف!$C$3:$C$717)*1,المنصرف!$G$3:$G$717)</f>
        <v>0</v>
      </c>
      <c r="BO373" s="160">
        <f>SUMPRODUCT((BN$3=المنصرف!$E$3:$E$717)*1,('بيان العهد والتسويات'!$C373=المنصرف!$C$3:$C$717)*1,المنصرف!$J$3:$J$717)</f>
        <v>0</v>
      </c>
      <c r="BP373" s="160">
        <f>SUMPRODUCT((BP$3=المنصرف!$E$3:$E$717)*1,('بيان العهد والتسويات'!$C373=المنصرف!$C$3:$C$717)*1,المنصرف!$G$3:$G$717)</f>
        <v>0</v>
      </c>
      <c r="BQ373" s="160">
        <f>SUMPRODUCT((BP$3=المنصرف!$E$3:$E$717)*1,('بيان العهد والتسويات'!$C373=المنصرف!$C$3:$C$717)*1,المنصرف!$J$3:$J$717)</f>
        <v>0</v>
      </c>
      <c r="BR373" s="160">
        <f>SUMPRODUCT((BR$3=المنصرف!$E$3:$E$717)*1,('بيان العهد والتسويات'!$C373=المنصرف!$C$3:$C$717)*1,المنصرف!$G$3:$G$717)</f>
        <v>0</v>
      </c>
      <c r="BS373" s="160">
        <f>SUMPRODUCT((BR$3=المنصرف!$E$3:$E$717)*1,('بيان العهد والتسويات'!$C373=المنصرف!$C$3:$C$717)*1,المنصرف!$J$3:$J$717)</f>
        <v>0</v>
      </c>
      <c r="BT373" s="160">
        <f>SUMPRODUCT((BT$3=المنصرف!$E$3:$E$717)*1,('بيان العهد والتسويات'!$C373=المنصرف!$C$3:$C$717)*1,المنصرف!$G$3:$G$717)</f>
        <v>0</v>
      </c>
      <c r="BU373" s="160">
        <f>SUMPRODUCT((BT$3=المنصرف!$E$3:$E$717)*1,('بيان العهد والتسويات'!$C373=المنصرف!$C$3:$C$717)*1,المنصرف!$J$3:$J$717)</f>
        <v>0</v>
      </c>
      <c r="BV373" s="160">
        <f>SUMPRODUCT((BV$3=المنصرف!$E$3:$E$717)*1,('بيان العهد والتسويات'!$C373=المنصرف!$C$3:$C$717)*1,المنصرف!$G$3:$G$717)</f>
        <v>0</v>
      </c>
      <c r="BW373" s="160">
        <f>SUMPRODUCT((BV$3=المنصرف!$E$3:$E$717)*1,('بيان العهد والتسويات'!$C373=المنصرف!$C$3:$C$717)*1,المنصرف!$J$3:$J$717)</f>
        <v>0</v>
      </c>
      <c r="BX373" s="160">
        <f>SUMPRODUCT((BX$3=المنصرف!$E$3:$E$717)*1,('بيان العهد والتسويات'!$C373=المنصرف!$C$3:$C$717)*1,المنصرف!$G$3:$G$717)</f>
        <v>0</v>
      </c>
      <c r="BY373" s="160">
        <f>SUMPRODUCT((BX$3=المنصرف!$E$3:$E$717)*1,('بيان العهد والتسويات'!$C373=المنصرف!$C$3:$C$717)*1,المنصرف!$J$3:$J$717)</f>
        <v>0</v>
      </c>
      <c r="BZ373" s="160">
        <f>SUMPRODUCT((BZ$3=المنصرف!$E$3:$E$717)*1,('بيان العهد والتسويات'!$C373=المنصرف!$C$3:$C$717)*1,المنصرف!$G$3:$G$717)</f>
        <v>0</v>
      </c>
      <c r="CA373" s="160">
        <f>SUMPRODUCT((BZ$3=المنصرف!$E$3:$E$717)*1,('بيان العهد والتسويات'!$C373=المنصرف!$C$3:$C$717)*1,المنصرف!$J$3:$J$717)</f>
        <v>0</v>
      </c>
      <c r="CB373" s="160">
        <f>SUMPRODUCT((CB$3=المنصرف!$E$3:$E$717)*1,('بيان العهد والتسويات'!$C373=المنصرف!$C$3:$C$717)*1,المنصرف!$G$3:$G$717)</f>
        <v>0</v>
      </c>
      <c r="CC373" s="160">
        <f>SUMPRODUCT((CB$3=المنصرف!$E$3:$E$717)*1,('بيان العهد والتسويات'!$C373=المنصرف!$C$3:$C$717)*1,المنصرف!$J$3:$J$717)</f>
        <v>0</v>
      </c>
      <c r="CD373" s="160">
        <f>SUMPRODUCT((CD$3=المنصرف!$E$3:$E$717)*1,('بيان العهد والتسويات'!$C373=المنصرف!$C$3:$C$717)*1,المنصرف!$G$3:$G$717)</f>
        <v>0</v>
      </c>
      <c r="CE373" s="160">
        <f>SUMPRODUCT((CD$3=المنصرف!$E$3:$E$717)*1,('بيان العهد والتسويات'!$C373=المنصرف!$C$3:$C$717)*1,المنصرف!$J$3:$J$717)</f>
        <v>0</v>
      </c>
      <c r="CF373" s="160">
        <f>SUMPRODUCT((CF$3=المنصرف!$E$3:$E$717)*1,('بيان العهد والتسويات'!$C373=المنصرف!$C$3:$C$717)*1,المنصرف!$G$3:$G$717)</f>
        <v>0</v>
      </c>
      <c r="CG373" s="160">
        <f>SUMPRODUCT((CF$3=المنصرف!$E$3:$E$717)*1,('بيان العهد والتسويات'!$C373=المنصرف!$C$3:$C$717)*1,المنصرف!$J$3:$J$717)</f>
        <v>0</v>
      </c>
      <c r="CH373" s="160">
        <f>SUMPRODUCT((CH$3=المنصرف!$E$3:$E$717)*1,('بيان العهد والتسويات'!$C373=المنصرف!$C$3:$C$717)*1,المنصرف!$G$3:$G$717)</f>
        <v>0</v>
      </c>
      <c r="CI373" s="160">
        <f>SUMPRODUCT((CH$3=المنصرف!$E$3:$E$717)*1,('بيان العهد والتسويات'!$C373=المنصرف!$C$3:$C$717)*1,المنصرف!$J$3:$J$717)</f>
        <v>0</v>
      </c>
      <c r="CJ373" s="160">
        <f>SUMPRODUCT((CJ$3=المنصرف!$E$3:$E$717)*1,('بيان العهد والتسويات'!$C373=المنصرف!$C$3:$C$717)*1,المنصرف!$G$3:$G$717)</f>
        <v>0</v>
      </c>
      <c r="CK373" s="160">
        <f>SUMPRODUCT((CJ$3=المنصرف!$E$3:$E$717)*1,('بيان العهد والتسويات'!$C373=المنصرف!$C$3:$C$717)*1,المنصرف!$J$3:$J$717)</f>
        <v>0</v>
      </c>
      <c r="CL373" s="160">
        <f>SUMPRODUCT((CL$3=المنصرف!$E$3:$E$717)*1,('بيان العهد والتسويات'!$C373=المنصرف!$C$3:$C$717)*1,المنصرف!$G$3:$G$717)</f>
        <v>0</v>
      </c>
      <c r="CM373" s="160">
        <f>SUMPRODUCT((CL$3=المنصرف!$E$3:$E$717)*1,('بيان العهد والتسويات'!$C373=المنصرف!$C$3:$C$717)*1,المنصرف!$J$3:$J$717)</f>
        <v>0</v>
      </c>
      <c r="CN373" s="160">
        <f>SUMPRODUCT((CN$3=المنصرف!$E$3:$E$717)*1,('بيان العهد والتسويات'!$C373=المنصرف!$C$3:$C$717)*1,المنصرف!$G$3:$G$717)</f>
        <v>0</v>
      </c>
      <c r="CO373" s="160">
        <f>SUMPRODUCT((CN$3=المنصرف!$E$3:$E$717)*1,('بيان العهد والتسويات'!$C373=المنصرف!$C$3:$C$717)*1,المنصرف!$J$3:$J$717)</f>
        <v>0</v>
      </c>
      <c r="CP373" s="160">
        <f>SUMPRODUCT((CP$3=المنصرف!$E$3:$E$717)*1,('بيان العهد والتسويات'!$C373=المنصرف!$C$3:$C$717)*1,المنصرف!$G$3:$G$717)</f>
        <v>0</v>
      </c>
      <c r="CQ373" s="160">
        <f>SUMPRODUCT((CP$3=المنصرف!$E$3:$E$717)*1,('بيان العهد والتسويات'!$C373=المنصرف!$C$3:$C$717)*1,المنصرف!$J$3:$J$717)</f>
        <v>0</v>
      </c>
      <c r="CR373" s="160">
        <f>SUMPRODUCT((CR$3=المنصرف!$E$3:$E$717)*1,('بيان العهد والتسويات'!$C373=المنصرف!$C$3:$C$717)*1,المنصرف!$G$3:$G$717)</f>
        <v>0</v>
      </c>
      <c r="CS373" s="160">
        <f>SUMPRODUCT((CR$3=المنصرف!$E$3:$E$717)*1,('بيان العهد والتسويات'!$C373=المنصرف!$C$3:$C$717)*1,المنصرف!$J$3:$J$717)</f>
        <v>0</v>
      </c>
      <c r="CT373" s="160">
        <f>SUMPRODUCT((CT$3=المنصرف!$E$3:$E$717)*1,('بيان العهد والتسويات'!$C373=المنصرف!$C$3:$C$717)*1,المنصرف!$G$3:$G$717)</f>
        <v>0</v>
      </c>
      <c r="CU373" s="160">
        <f>SUMPRODUCT((CT$3=المنصرف!$E$3:$E$717)*1,('بيان العهد والتسويات'!$C373=المنصرف!$C$3:$C$717)*1,المنصرف!$J$3:$J$717)</f>
        <v>0</v>
      </c>
      <c r="CV373" s="160">
        <f>SUMPRODUCT((CV$3=المنصرف!$E$3:$E$717)*1,('بيان العهد والتسويات'!$C373=المنصرف!$C$3:$C$717)*1,المنصرف!$G$3:$G$717)</f>
        <v>0</v>
      </c>
      <c r="CW373" s="160">
        <f>SUMPRODUCT((CV$3=المنصرف!$E$3:$E$717)*1,('بيان العهد والتسويات'!$C373=المنصرف!$C$3:$C$717)*1,المنصرف!$J$3:$J$717)</f>
        <v>0</v>
      </c>
      <c r="CX373" s="160">
        <f>SUMPRODUCT((CX$3=المنصرف!$E$3:$E$717)*1,('بيان العهد والتسويات'!$C373=المنصرف!$C$3:$C$717)*1,المنصرف!$G$3:$G$717)</f>
        <v>0</v>
      </c>
      <c r="CY373" s="160">
        <f>SUMPRODUCT((CX$3=المنصرف!$E$3:$E$717)*1,('بيان العهد والتسويات'!$C373=المنصرف!$C$3:$C$717)*1,المنصرف!$J$3:$J$717)</f>
        <v>0</v>
      </c>
      <c r="CZ373" s="160">
        <f>SUMPRODUCT((CZ$3=المنصرف!$E$3:$E$717)*1,('بيان العهد والتسويات'!$C373=المنصرف!$C$3:$C$717)*1,المنصرف!$G$3:$G$717)</f>
        <v>0</v>
      </c>
      <c r="DA373" s="160">
        <f>SUMPRODUCT((CZ$3=المنصرف!$E$3:$E$717)*1,('بيان العهد والتسويات'!$C373=المنصرف!$C$3:$C$717)*1,المنصرف!$J$3:$J$717)</f>
        <v>0</v>
      </c>
    </row>
    <row r="374" spans="3:105" s="139" customFormat="1" ht="30.75" customHeight="1" x14ac:dyDescent="0.25">
      <c r="C374" s="134"/>
      <c r="D374" s="138">
        <f>SUBTOTAL(109,'بيان العهد والتسويات'!D$5:D$373)</f>
        <v>753126.16999999993</v>
      </c>
      <c r="E374" s="138">
        <f>SUBTOTAL(109,'بيان العهد والتسويات'!E$5:E$373)</f>
        <v>454674.79000000004</v>
      </c>
      <c r="F374" s="138">
        <f>SUBTOTAL(109,'بيان العهد والتسويات'!F$5:F$373)</f>
        <v>0</v>
      </c>
      <c r="G374" s="138">
        <f>SUBTOTAL(109,'بيان العهد والتسويات'!G$5:G$373)</f>
        <v>0</v>
      </c>
      <c r="H374" s="138">
        <f>SUBTOTAL(109,'بيان العهد والتسويات'!H$5:H$373)</f>
        <v>460950.73</v>
      </c>
      <c r="I374" s="138">
        <f>SUBTOTAL(109,'بيان العهد والتسويات'!I$5:I$373)</f>
        <v>164579.26999999999</v>
      </c>
      <c r="J374" s="138">
        <f>SUBTOTAL(109,'بيان العهد والتسويات'!J$5:J$373)</f>
        <v>7787.49</v>
      </c>
      <c r="K374" s="138">
        <f>SUBTOTAL(109,'بيان العهد والتسويات'!K$5:K$373)</f>
        <v>0</v>
      </c>
      <c r="L374" s="138">
        <f>SUBTOTAL(109,'بيان العهد والتسويات'!L$5:L$373)</f>
        <v>0</v>
      </c>
      <c r="M374" s="138">
        <f>SUBTOTAL(109,'بيان العهد والتسويات'!M$5:M$373)</f>
        <v>0</v>
      </c>
      <c r="N374" s="138">
        <f>SUBTOTAL(109,'بيان العهد والتسويات'!N$5:N$373)</f>
        <v>0</v>
      </c>
      <c r="O374" s="138">
        <f>SUBTOTAL(109,'بيان العهد والتسويات'!O$5:O$373)</f>
        <v>0</v>
      </c>
      <c r="P374" s="138">
        <f>SUBTOTAL(109,'بيان العهد والتسويات'!P$5:P$373)</f>
        <v>0</v>
      </c>
      <c r="Q374" s="138">
        <f>SUBTOTAL(109,'بيان العهد والتسويات'!Q$5:Q$373)</f>
        <v>0</v>
      </c>
      <c r="R374" s="138">
        <f>SUBTOTAL(109,'بيان العهد والتسويات'!R$5:R$373)</f>
        <v>0</v>
      </c>
      <c r="S374" s="138">
        <f>SUBTOTAL(109,'بيان العهد والتسويات'!S$5:S$373)</f>
        <v>0</v>
      </c>
      <c r="T374" s="138">
        <f>SUBTOTAL(109,'بيان العهد والتسويات'!T$5:T$373)</f>
        <v>0</v>
      </c>
      <c r="U374" s="138">
        <f>SUBTOTAL(109,'بيان العهد والتسويات'!U$5:U$373)</f>
        <v>0</v>
      </c>
      <c r="V374" s="138">
        <f>SUBTOTAL(109,'بيان العهد والتسويات'!V$5:V$373)</f>
        <v>0</v>
      </c>
      <c r="W374" s="138">
        <f>SUBTOTAL(109,'بيان العهد والتسويات'!W$5:W$373)</f>
        <v>0</v>
      </c>
      <c r="X374" s="138">
        <f>SUBTOTAL(109,'بيان العهد والتسويات'!X$5:X$373)</f>
        <v>0</v>
      </c>
      <c r="Y374" s="138">
        <f>SUBTOTAL(109,'بيان العهد والتسويات'!Y$5:Y$373)</f>
        <v>0</v>
      </c>
      <c r="Z374" s="138">
        <f>SUBTOTAL(109,'بيان العهد والتسويات'!Z$5:Z$373)</f>
        <v>0</v>
      </c>
      <c r="AA374" s="138">
        <f>SUBTOTAL(109,'بيان العهد والتسويات'!AA$5:AA$373)</f>
        <v>0</v>
      </c>
      <c r="AB374" s="138">
        <f>SUBTOTAL(109,'بيان العهد والتسويات'!AB$5:AB$373)</f>
        <v>0</v>
      </c>
      <c r="AC374" s="138">
        <f>SUBTOTAL(109,'بيان العهد والتسويات'!AC$5:AC$373)</f>
        <v>0</v>
      </c>
      <c r="AD374" s="138">
        <f>SUBTOTAL(109,'بيان العهد والتسويات'!AD$5:AD$373)</f>
        <v>0</v>
      </c>
      <c r="AE374" s="138">
        <f>SUBTOTAL(109,'بيان العهد والتسويات'!AE$5:AE$373)</f>
        <v>0</v>
      </c>
      <c r="AF374" s="138">
        <f>SUBTOTAL(109,'بيان العهد والتسويات'!AF$5:AF$373)</f>
        <v>0</v>
      </c>
      <c r="AG374" s="138">
        <f>SUBTOTAL(109,'بيان العهد والتسويات'!AG$5:AG$373)</f>
        <v>0</v>
      </c>
      <c r="AH374" s="138">
        <f>SUBTOTAL(109,'بيان العهد والتسويات'!AH$5:AH$373)</f>
        <v>0</v>
      </c>
      <c r="AI374" s="138">
        <f>SUBTOTAL(109,'بيان العهد والتسويات'!AI$5:AI$373)</f>
        <v>0</v>
      </c>
      <c r="AJ374" s="138">
        <f>SUBTOTAL(109,'بيان العهد والتسويات'!AJ$5:AJ$373)</f>
        <v>0</v>
      </c>
      <c r="AK374" s="138">
        <f>SUBTOTAL(109,'بيان العهد والتسويات'!AK$5:AK$373)</f>
        <v>0</v>
      </c>
      <c r="AL374" s="138">
        <f>SUBTOTAL(109,'بيان العهد والتسويات'!AL$5:AL$373)</f>
        <v>0</v>
      </c>
      <c r="AM374" s="138">
        <f>SUBTOTAL(109,'بيان العهد والتسويات'!AM$5:AM$373)</f>
        <v>0</v>
      </c>
      <c r="AN374" s="138">
        <f>SUBTOTAL(109,'بيان العهد والتسويات'!AN$5:AN$373)</f>
        <v>0</v>
      </c>
      <c r="AO374" s="138">
        <f>SUBTOTAL(109,'بيان العهد والتسويات'!AO$5:AO$373)</f>
        <v>0</v>
      </c>
      <c r="AP374" s="138">
        <f>SUBTOTAL(109,'بيان العهد والتسويات'!AP$5:AP$373)</f>
        <v>0</v>
      </c>
      <c r="AQ374" s="138">
        <f>SUBTOTAL(109,'بيان العهد والتسويات'!AQ$5:AQ$373)</f>
        <v>0</v>
      </c>
      <c r="AR374" s="138">
        <f>SUBTOTAL(109,'بيان العهد والتسويات'!AR$5:AR$373)</f>
        <v>0</v>
      </c>
      <c r="AS374" s="138">
        <f>SUBTOTAL(109,'بيان العهد والتسويات'!AS$5:AS$373)</f>
        <v>0</v>
      </c>
      <c r="AT374" s="138">
        <f>SUBTOTAL(109,'بيان العهد والتسويات'!AT$5:AT$373)</f>
        <v>0</v>
      </c>
      <c r="AU374" s="138">
        <f>SUBTOTAL(109,'بيان العهد والتسويات'!AU$5:AU$373)</f>
        <v>0</v>
      </c>
      <c r="AV374" s="138">
        <f>SUBTOTAL(109,'بيان العهد والتسويات'!AV$5:AV$373)</f>
        <v>0</v>
      </c>
      <c r="AW374" s="138">
        <f>SUBTOTAL(109,'بيان العهد والتسويات'!AW$5:AW$373)</f>
        <v>0</v>
      </c>
      <c r="AX374" s="138">
        <f>SUBTOTAL(109,'بيان العهد والتسويات'!AX$5:AX$373)</f>
        <v>0</v>
      </c>
      <c r="AY374" s="138">
        <f>SUBTOTAL(109,'بيان العهد والتسويات'!AY$5:AY$373)</f>
        <v>0</v>
      </c>
      <c r="AZ374" s="138">
        <f>SUBTOTAL(109,'بيان العهد والتسويات'!AZ$5:AZ$373)</f>
        <v>0</v>
      </c>
      <c r="BA374" s="138">
        <f>SUBTOTAL(109,'بيان العهد والتسويات'!BA$5:BA$373)</f>
        <v>0</v>
      </c>
      <c r="BB374" s="138">
        <f>SUBTOTAL(109,'بيان العهد والتسويات'!BB$5:BB$373)</f>
        <v>0</v>
      </c>
      <c r="BC374" s="138">
        <f>SUBTOTAL(109,'بيان العهد والتسويات'!BC$5:BC$373)</f>
        <v>0</v>
      </c>
      <c r="BD374" s="138">
        <f>SUBTOTAL(109,'بيان العهد والتسويات'!BD$5:BD$373)</f>
        <v>0</v>
      </c>
      <c r="BE374" s="138">
        <f>SUBTOTAL(109,'بيان العهد والتسويات'!BE$5:BE$373)</f>
        <v>0</v>
      </c>
      <c r="BF374" s="138">
        <f>SUBTOTAL(109,'بيان العهد والتسويات'!BF$5:BF$373)</f>
        <v>0</v>
      </c>
      <c r="BG374" s="138">
        <f>SUBTOTAL(109,'بيان العهد والتسويات'!BG$5:BG$373)</f>
        <v>0</v>
      </c>
      <c r="BH374" s="138">
        <f>SUBTOTAL(109,'بيان العهد والتسويات'!BH$5:BH$373)</f>
        <v>0</v>
      </c>
      <c r="BI374" s="138">
        <f>SUBTOTAL(109,'بيان العهد والتسويات'!BI$5:BI$373)</f>
        <v>0</v>
      </c>
      <c r="BJ374" s="138">
        <f>SUBTOTAL(109,'بيان العهد والتسويات'!BJ$5:BJ$373)</f>
        <v>0</v>
      </c>
      <c r="BK374" s="138">
        <f>SUBTOTAL(109,'بيان العهد والتسويات'!BK$5:BK$373)</f>
        <v>0</v>
      </c>
      <c r="BL374" s="138">
        <f>SUBTOTAL(109,'بيان العهد والتسويات'!BL$5:BL$373)</f>
        <v>0</v>
      </c>
      <c r="BM374" s="138">
        <f>SUBTOTAL(109,'بيان العهد والتسويات'!BM$5:BM$373)</f>
        <v>0</v>
      </c>
      <c r="BN374" s="138">
        <f>SUBTOTAL(109,'بيان العهد والتسويات'!BN$5:BN$373)</f>
        <v>0</v>
      </c>
      <c r="BO374" s="138">
        <f>SUBTOTAL(109,'بيان العهد والتسويات'!BO$5:BO$373)</f>
        <v>0</v>
      </c>
      <c r="BP374" s="138">
        <f>SUBTOTAL(109,'بيان العهد والتسويات'!BP$5:BP$373)</f>
        <v>0</v>
      </c>
      <c r="BQ374" s="138">
        <f>SUBTOTAL(109,'بيان العهد والتسويات'!BQ$5:BQ$373)</f>
        <v>0</v>
      </c>
      <c r="BR374" s="138">
        <f>SUBTOTAL(109,'بيان العهد والتسويات'!BR$5:BR$373)</f>
        <v>0</v>
      </c>
      <c r="BS374" s="138">
        <f>SUBTOTAL(109,'بيان العهد والتسويات'!BS$5:BS$373)</f>
        <v>0</v>
      </c>
      <c r="BT374" s="138">
        <f>SUBTOTAL(109,'بيان العهد والتسويات'!BT$5:BT$373)</f>
        <v>0</v>
      </c>
      <c r="BU374" s="138">
        <f>SUBTOTAL(109,'بيان العهد والتسويات'!BU$5:BU$373)</f>
        <v>0</v>
      </c>
      <c r="BV374" s="138">
        <f>SUBTOTAL(109,'بيان العهد والتسويات'!BV$5:BV$373)</f>
        <v>0</v>
      </c>
      <c r="BW374" s="138">
        <f>SUBTOTAL(109,'بيان العهد والتسويات'!BW$5:BW$373)</f>
        <v>0</v>
      </c>
      <c r="BX374" s="138">
        <f>SUBTOTAL(109,'بيان العهد والتسويات'!BX$5:BX$373)</f>
        <v>0</v>
      </c>
      <c r="BY374" s="138">
        <f>SUBTOTAL(109,'بيان العهد والتسويات'!BY$5:BY$373)</f>
        <v>0</v>
      </c>
      <c r="BZ374" s="138">
        <f>SUBTOTAL(109,'بيان العهد والتسويات'!BZ$5:BZ$373)</f>
        <v>0</v>
      </c>
      <c r="CA374" s="138">
        <f>SUBTOTAL(109,'بيان العهد والتسويات'!CA$5:CA$373)</f>
        <v>0</v>
      </c>
      <c r="CB374" s="138">
        <f>SUBTOTAL(109,'بيان العهد والتسويات'!CB$5:CB$373)</f>
        <v>0</v>
      </c>
      <c r="CC374" s="138">
        <f>SUBTOTAL(109,'بيان العهد والتسويات'!CC$5:CC$373)</f>
        <v>0</v>
      </c>
      <c r="CD374" s="138">
        <f>SUBTOTAL(109,'بيان العهد والتسويات'!CD$5:CD$373)</f>
        <v>0</v>
      </c>
      <c r="CE374" s="138">
        <f>SUBTOTAL(109,'بيان العهد والتسويات'!CE$5:CE$373)</f>
        <v>0</v>
      </c>
      <c r="CF374" s="138">
        <f>SUBTOTAL(109,'بيان العهد والتسويات'!CF$5:CF$373)</f>
        <v>0</v>
      </c>
      <c r="CG374" s="138">
        <f>SUBTOTAL(109,'بيان العهد والتسويات'!CG$5:CG$373)</f>
        <v>0</v>
      </c>
      <c r="CH374" s="138">
        <f>SUBTOTAL(109,'بيان العهد والتسويات'!CH$5:CH$373)</f>
        <v>0</v>
      </c>
      <c r="CI374" s="138">
        <f>SUBTOTAL(109,'بيان العهد والتسويات'!CI$5:CI$373)</f>
        <v>0</v>
      </c>
      <c r="CJ374" s="138">
        <f>SUBTOTAL(109,'بيان العهد والتسويات'!CJ$5:CJ$373)</f>
        <v>0</v>
      </c>
      <c r="CK374" s="138">
        <f>SUBTOTAL(109,'بيان العهد والتسويات'!CK$5:CK$373)</f>
        <v>0</v>
      </c>
      <c r="CL374" s="138">
        <f>SUBTOTAL(109,'بيان العهد والتسويات'!CL$5:CL$373)</f>
        <v>0</v>
      </c>
      <c r="CM374" s="138">
        <f>SUBTOTAL(109,'بيان العهد والتسويات'!CM$5:CM$373)</f>
        <v>0</v>
      </c>
      <c r="CN374" s="138">
        <f>SUBTOTAL(109,'بيان العهد والتسويات'!CN$5:CN$373)</f>
        <v>0</v>
      </c>
      <c r="CO374" s="138">
        <f>SUBTOTAL(109,'بيان العهد والتسويات'!CO$5:CO$373)</f>
        <v>0</v>
      </c>
      <c r="CP374" s="138">
        <f>SUBTOTAL(109,'بيان العهد والتسويات'!CP$5:CP$373)</f>
        <v>0</v>
      </c>
      <c r="CQ374" s="138">
        <f>SUBTOTAL(109,'بيان العهد والتسويات'!CQ$5:CQ$373)</f>
        <v>0</v>
      </c>
      <c r="CR374" s="138">
        <f>SUBTOTAL(109,'بيان العهد والتسويات'!CR$5:CR$373)</f>
        <v>0</v>
      </c>
      <c r="CS374" s="138">
        <f>SUBTOTAL(109,'بيان العهد والتسويات'!CS$5:CS$373)</f>
        <v>0</v>
      </c>
      <c r="CT374" s="138">
        <f>SUBTOTAL(109,'بيان العهد والتسويات'!CT$5:CT$373)</f>
        <v>0</v>
      </c>
      <c r="CU374" s="138">
        <f>SUBTOTAL(109,'بيان العهد والتسويات'!CU$5:CU$373)</f>
        <v>0</v>
      </c>
      <c r="CV374" s="138">
        <f>SUBTOTAL(109,'بيان العهد والتسويات'!CV$5:CV$373)</f>
        <v>0</v>
      </c>
      <c r="CW374" s="138">
        <f>SUBTOTAL(109,'بيان العهد والتسويات'!CW$5:CW$373)</f>
        <v>0</v>
      </c>
      <c r="CX374" s="138">
        <f>SUBTOTAL(109,'بيان العهد والتسويات'!CX$5:CX$373)</f>
        <v>0</v>
      </c>
      <c r="CY374" s="138">
        <f>SUBTOTAL(109,'بيان العهد والتسويات'!CY$5:CY$373)</f>
        <v>0</v>
      </c>
      <c r="CZ374" s="138">
        <f>SUBTOTAL(109,'بيان العهد والتسويات'!CZ$5:CZ$373)</f>
        <v>0</v>
      </c>
      <c r="DA374" s="138">
        <f>SUBTOTAL(109,'بيان العهد والتسويات'!DA$5:DA$373)</f>
        <v>0</v>
      </c>
    </row>
    <row r="375" spans="3:105" s="142" customFormat="1" ht="27.75" x14ac:dyDescent="0.3">
      <c r="C375" s="134"/>
      <c r="D375" s="140">
        <f>'بيان العهد والتسويات'!$D$374-'بيان العهد والتسويات'!$E$374</f>
        <v>298451.37999999989</v>
      </c>
      <c r="E375" s="140"/>
      <c r="F375" s="141">
        <f>'بيان العهد والتسويات'!$F$374-'بيان العهد والتسويات'!$G$374</f>
        <v>0</v>
      </c>
      <c r="G375" s="141"/>
      <c r="H375" s="140">
        <f>'بيان العهد والتسويات'!$H$374-'بيان العهد والتسويات'!$I$374</f>
        <v>296371.45999999996</v>
      </c>
      <c r="I375" s="141"/>
      <c r="J375" s="141">
        <f>'بيان العهد والتسويات'!$J$374-'بيان العهد والتسويات'!$K$374</f>
        <v>7787.49</v>
      </c>
      <c r="K375" s="140"/>
      <c r="L375" s="141">
        <f>'بيان العهد والتسويات'!$L$374-'بيان العهد والتسويات'!$M$374</f>
        <v>0</v>
      </c>
      <c r="M375" s="141"/>
      <c r="N375" s="140">
        <f>'بيان العهد والتسويات'!$N$374-'بيان العهد والتسويات'!$O$374</f>
        <v>0</v>
      </c>
      <c r="O375" s="141"/>
      <c r="P375" s="141">
        <f>'بيان العهد والتسويات'!$P$374-'بيان العهد والتسويات'!$Q$374</f>
        <v>0</v>
      </c>
      <c r="Q375" s="140"/>
      <c r="R375" s="141">
        <f>'بيان العهد والتسويات'!$R$374-'بيان العهد والتسويات'!$S$374</f>
        <v>0</v>
      </c>
      <c r="S375" s="141"/>
      <c r="T375" s="140">
        <f>'بيان العهد والتسويات'!$T$374-'بيان العهد والتسويات'!$U$374</f>
        <v>0</v>
      </c>
      <c r="U375" s="141"/>
      <c r="V375" s="141">
        <f>'بيان العهد والتسويات'!$V$374-'بيان العهد والتسويات'!$W$374</f>
        <v>0</v>
      </c>
      <c r="W375" s="140"/>
      <c r="X375" s="141">
        <f>'بيان العهد والتسويات'!$X$374-'بيان العهد والتسويات'!$Y$374</f>
        <v>0</v>
      </c>
      <c r="Y375" s="141"/>
      <c r="Z375" s="140">
        <f>'بيان العهد والتسويات'!$Z$374-'بيان العهد والتسويات'!$AA$374</f>
        <v>0</v>
      </c>
      <c r="AA375" s="141"/>
      <c r="AB375" s="141">
        <f>'بيان العهد والتسويات'!$AB$374-'بيان العهد والتسويات'!$AC$374</f>
        <v>0</v>
      </c>
      <c r="AC375" s="140"/>
      <c r="AD375" s="141">
        <f>'بيان العهد والتسويات'!$AD$374-'بيان العهد والتسويات'!$AE$374</f>
        <v>0</v>
      </c>
      <c r="AE375" s="141"/>
      <c r="AF375" s="140">
        <f>AF374-AG374</f>
        <v>0</v>
      </c>
      <c r="AG375" s="141"/>
      <c r="AH375" s="148">
        <f>AH374-AI374</f>
        <v>0</v>
      </c>
      <c r="AI375" s="148"/>
      <c r="AJ375" s="147">
        <f>AJ374-AK374</f>
        <v>0</v>
      </c>
      <c r="AK375" s="147"/>
      <c r="AL375" s="147">
        <f>AL374-AM374</f>
        <v>0</v>
      </c>
      <c r="AM375" s="163"/>
      <c r="AN375" s="147">
        <f t="shared" ref="AN375" si="0">AN374-AO374</f>
        <v>0</v>
      </c>
      <c r="AO375" s="163"/>
      <c r="AP375" s="147">
        <f t="shared" ref="AP375" si="1">AP374-AQ374</f>
        <v>0</v>
      </c>
      <c r="AQ375" s="163"/>
      <c r="AR375" s="147">
        <f t="shared" ref="AR375" si="2">AR374-AS374</f>
        <v>0</v>
      </c>
      <c r="AS375" s="147"/>
      <c r="AT375" s="147">
        <f t="shared" ref="AT375" si="3">AT374-AU374</f>
        <v>0</v>
      </c>
      <c r="AU375" s="147"/>
      <c r="AV375" s="147">
        <f t="shared" ref="AV375" si="4">AV374-AW374</f>
        <v>0</v>
      </c>
      <c r="AW375" s="147"/>
      <c r="AX375" s="147">
        <f t="shared" ref="AX375" si="5">AX374-AY374</f>
        <v>0</v>
      </c>
      <c r="AY375" s="147"/>
      <c r="AZ375" s="147">
        <f t="shared" ref="AZ375" si="6">AZ374-BA374</f>
        <v>0</v>
      </c>
      <c r="BA375" s="147"/>
      <c r="BB375" s="147">
        <f t="shared" ref="BB375" si="7">BB374-BC374</f>
        <v>0</v>
      </c>
      <c r="BC375" s="147"/>
      <c r="BD375" s="147">
        <f t="shared" ref="BD375" si="8">BD374-BE374</f>
        <v>0</v>
      </c>
      <c r="BE375" s="147"/>
      <c r="BF375" s="147">
        <f t="shared" ref="BF375" si="9">BF374-BG374</f>
        <v>0</v>
      </c>
      <c r="BG375" s="147"/>
      <c r="BH375" s="147">
        <f t="shared" ref="BH375" si="10">BH374-BI374</f>
        <v>0</v>
      </c>
      <c r="BI375" s="147"/>
      <c r="BJ375" s="147">
        <f t="shared" ref="BJ375" si="11">BJ374-BK374</f>
        <v>0</v>
      </c>
      <c r="BK375" s="147"/>
      <c r="BL375" s="147">
        <f t="shared" ref="BL375" si="12">BL374-BM374</f>
        <v>0</v>
      </c>
      <c r="BM375" s="147"/>
      <c r="BN375" s="147">
        <f t="shared" ref="BN375" si="13">BN374-BO374</f>
        <v>0</v>
      </c>
      <c r="BO375" s="147"/>
      <c r="BP375" s="147">
        <f t="shared" ref="BP375" si="14">BP374-BQ374</f>
        <v>0</v>
      </c>
      <c r="BQ375" s="147"/>
      <c r="BR375" s="147">
        <f t="shared" ref="BR375" si="15">BR374-BS374</f>
        <v>0</v>
      </c>
      <c r="BS375" s="147"/>
      <c r="BT375" s="147">
        <f t="shared" ref="BT375" si="16">BT374-BU374</f>
        <v>0</v>
      </c>
      <c r="BU375" s="147"/>
      <c r="BV375" s="147">
        <f t="shared" ref="BV375" si="17">BV374-BW374</f>
        <v>0</v>
      </c>
      <c r="BW375" s="147"/>
      <c r="BX375" s="147">
        <f t="shared" ref="BX375" si="18">BX374-BY374</f>
        <v>0</v>
      </c>
      <c r="BY375" s="147"/>
      <c r="BZ375" s="147">
        <f t="shared" ref="BZ375" si="19">BZ374-CA374</f>
        <v>0</v>
      </c>
      <c r="CA375" s="147"/>
      <c r="CB375" s="147">
        <f t="shared" ref="CB375" si="20">CB374-CC374</f>
        <v>0</v>
      </c>
      <c r="CC375" s="147"/>
      <c r="CD375" s="147">
        <f t="shared" ref="CD375" si="21">CD374-CE374</f>
        <v>0</v>
      </c>
      <c r="CE375" s="147"/>
      <c r="CF375" s="147">
        <f t="shared" ref="CF375" si="22">CF374-CG374</f>
        <v>0</v>
      </c>
      <c r="CG375" s="147"/>
      <c r="CH375" s="147">
        <f t="shared" ref="CH375" si="23">CH374-CI374</f>
        <v>0</v>
      </c>
      <c r="CI375" s="147"/>
      <c r="CJ375" s="147">
        <f t="shared" ref="CJ375" si="24">CJ374-CK374</f>
        <v>0</v>
      </c>
      <c r="CK375" s="147"/>
      <c r="CL375" s="147">
        <f t="shared" ref="CL375" si="25">CL374-CM374</f>
        <v>0</v>
      </c>
      <c r="CM375" s="147"/>
      <c r="CN375" s="147">
        <f t="shared" ref="CN375" si="26">CN374-CO374</f>
        <v>0</v>
      </c>
      <c r="CO375" s="147"/>
      <c r="CP375" s="147">
        <f t="shared" ref="CP375" si="27">CP374-CQ374</f>
        <v>0</v>
      </c>
      <c r="CQ375" s="147"/>
      <c r="CR375" s="147">
        <f t="shared" ref="CR375" si="28">CR374-CS374</f>
        <v>0</v>
      </c>
      <c r="CS375" s="147"/>
      <c r="CT375" s="147">
        <f t="shared" ref="CT375" si="29">CT374-CU374</f>
        <v>0</v>
      </c>
      <c r="CU375" s="147"/>
      <c r="CV375" s="147">
        <f t="shared" ref="CV375" si="30">CV374-CW374</f>
        <v>0</v>
      </c>
      <c r="CW375" s="147"/>
      <c r="CX375" s="147">
        <f t="shared" ref="CX375" si="31">CX374-CY374</f>
        <v>0</v>
      </c>
      <c r="CY375" s="147"/>
      <c r="CZ375" s="147">
        <f t="shared" ref="CZ375" si="32">CZ374-DA374</f>
        <v>0</v>
      </c>
      <c r="DA375" s="147"/>
    </row>
    <row r="377" spans="3:105" ht="20.25" x14ac:dyDescent="0.15">
      <c r="H377" s="33"/>
    </row>
    <row r="380" spans="3:105" ht="42" x14ac:dyDescent="0.25">
      <c r="C380" s="26" t="s">
        <v>60</v>
      </c>
      <c r="D380" s="25">
        <f>'بيان العهد والتسويات'!$D$374+'بيان العهد والتسويات'!$F$374+'بيان العهد والتسويات'!$H$374+'بيان العهد والتسويات'!$J$374+'بيان العهد والتسويات'!$L$374+'بيان العهد والتسويات'!$N$374+'بيان العهد والتسويات'!$P$374+'بيان العهد والتسويات'!$R$374+'بيان العهد والتسويات'!$T$374+'بيان العهد والتسويات'!$V$374+'بيان العهد والتسويات'!$X$374+'بيان العهد والتسويات'!$Z$374+'بيان العهد والتسويات'!$AB$374+'بيان العهد والتسويات'!$AD$374+AF374+AH374+AJ374+AL374+AN374+AP374+AR374+AT374+AV374+AX374+AZ374+BB374+BD374+BF374+BH374+BJ374+BL374+BN374+BP374+BR374+BT374+BV374+BX374+BZ374+CB374+CD374+CF374+CH374+CJ374</f>
        <v>1221864.3899999999</v>
      </c>
      <c r="P380" s="32">
        <f>N375+P375</f>
        <v>0</v>
      </c>
    </row>
    <row r="381" spans="3:105" ht="22.5" x14ac:dyDescent="0.25">
      <c r="C381" s="26" t="s">
        <v>61</v>
      </c>
      <c r="D381" s="25">
        <f>'بيان العهد والتسويات'!$E$374+'بيان العهد والتسويات'!$G$374+'بيان العهد والتسويات'!$I$374+'بيان العهد والتسويات'!$K$374+'بيان العهد والتسويات'!$M$374+'بيان العهد والتسويات'!$O$374+'بيان العهد والتسويات'!$Q$374+'بيان العهد والتسويات'!$S$374+'بيان العهد والتسويات'!$U$374+'بيان العهد والتسويات'!$W$374+'بيان العهد والتسويات'!$Y$374+'بيان العهد والتسويات'!$AA$374+'بيان العهد والتسويات'!$AC$374+'بيان العهد والتسويات'!$AE$374+AG374+AI374+AK374+AM374+AO374+AQ374+AS374+AU374+AW374++AY374+BA374+BC374+BE374+BG374+BI374+BK374+BM374+BO374+BQ374+BS374+BU374+BW374+BY374+CA374+CC374+CE374+CG374+CI374+CK374+CM374+CO374</f>
        <v>619254.06000000006</v>
      </c>
      <c r="H381" s="33">
        <f>المنصرف!I719-'بيان العهد والتسويات'!F382</f>
        <v>0</v>
      </c>
      <c r="J381" s="32"/>
    </row>
    <row r="382" spans="3:105" ht="42" x14ac:dyDescent="0.25">
      <c r="C382" s="26" t="s">
        <v>62</v>
      </c>
      <c r="D382" s="25">
        <f>D380-D381</f>
        <v>602610.32999999984</v>
      </c>
      <c r="F382" s="27">
        <f>SUM(D375:BM375)</f>
        <v>602610.32999999984</v>
      </c>
      <c r="H382" s="50"/>
      <c r="I382" s="33">
        <f>المنصرف!G720+المنصرف!I721</f>
        <v>248671.45999999985</v>
      </c>
      <c r="J382" s="32"/>
    </row>
    <row r="383" spans="3:105" ht="22.5" x14ac:dyDescent="0.15">
      <c r="H383" s="32"/>
      <c r="I383" s="33"/>
    </row>
    <row r="384" spans="3:105" ht="20.25" x14ac:dyDescent="0.15">
      <c r="F384" s="172">
        <f>D382+المنصرف!G720</f>
        <v>602610.32999999984</v>
      </c>
      <c r="G384" s="33"/>
    </row>
    <row r="385" spans="3:10" ht="20.25" x14ac:dyDescent="0.15">
      <c r="F385" s="22"/>
    </row>
    <row r="386" spans="3:10" ht="14.25" thickBot="1" x14ac:dyDescent="0.2"/>
    <row r="387" spans="3:10" ht="99.75" thickTop="1" thickBot="1" x14ac:dyDescent="0.3">
      <c r="E387" s="151" t="s">
        <v>80</v>
      </c>
      <c r="F387" s="58">
        <f>D382+وارد.المركزية[[#Totals],[مبلغ التسوية]]+المنصرف!I721+المنصرف!G720</f>
        <v>1221864.3899999997</v>
      </c>
      <c r="G387" s="59" t="s">
        <v>81</v>
      </c>
      <c r="H387" s="70">
        <f>وارد.المركزية[[#Totals],[المبلغ الوارد]]-'بيان العهد والتسويات'!F387</f>
        <v>0</v>
      </c>
      <c r="I387" s="71" t="s">
        <v>94</v>
      </c>
      <c r="J387" s="72" t="s">
        <v>115</v>
      </c>
    </row>
    <row r="388" spans="3:10" ht="27.75" customHeight="1" thickTop="1" x14ac:dyDescent="0.15">
      <c r="C388" s="153" t="s">
        <v>179</v>
      </c>
      <c r="D388" s="6" t="s">
        <v>51</v>
      </c>
      <c r="E388" s="154" t="s">
        <v>180</v>
      </c>
    </row>
    <row r="389" spans="3:10" ht="24.95" customHeight="1" x14ac:dyDescent="0.15">
      <c r="C389" s="221" t="s">
        <v>183</v>
      </c>
      <c r="D389" s="156" t="s">
        <v>182</v>
      </c>
      <c r="E389" s="152">
        <f t="shared" ref="E389:E407" si="33">SUMPRODUCT((D389=C$3:DA$3)*1,C$375:DA$375)</f>
        <v>298451.37999999989</v>
      </c>
      <c r="I389" s="167" t="s">
        <v>35</v>
      </c>
      <c r="J389" s="154" t="s">
        <v>244</v>
      </c>
    </row>
    <row r="390" spans="3:10" ht="24.95" customHeight="1" x14ac:dyDescent="0.15">
      <c r="C390" s="221" t="s">
        <v>333</v>
      </c>
      <c r="D390" s="156" t="s">
        <v>89</v>
      </c>
      <c r="E390" s="152">
        <f t="shared" si="33"/>
        <v>0</v>
      </c>
      <c r="F390" s="149">
        <f>E408</f>
        <v>602610.32999999984</v>
      </c>
      <c r="G390" s="116" t="s">
        <v>136</v>
      </c>
      <c r="I390" s="168">
        <f>E394+E395+E403</f>
        <v>0</v>
      </c>
      <c r="J390" s="165" t="s">
        <v>183</v>
      </c>
    </row>
    <row r="391" spans="3:10" ht="24.95" customHeight="1" x14ac:dyDescent="0.15">
      <c r="C391" s="221" t="s">
        <v>334</v>
      </c>
      <c r="D391" s="156" t="s">
        <v>240</v>
      </c>
      <c r="E391" s="152">
        <f t="shared" si="33"/>
        <v>296371.45999999996</v>
      </c>
      <c r="F391" s="149">
        <f>I383</f>
        <v>0</v>
      </c>
      <c r="G391" s="116" t="s">
        <v>137</v>
      </c>
      <c r="I391" s="168">
        <f>E401+E404+E406</f>
        <v>0</v>
      </c>
      <c r="J391" s="165"/>
    </row>
    <row r="392" spans="3:10" ht="24.95" customHeight="1" x14ac:dyDescent="0.15">
      <c r="C392" s="221" t="s">
        <v>335</v>
      </c>
      <c r="D392" s="156" t="s">
        <v>336</v>
      </c>
      <c r="E392" s="152">
        <f t="shared" si="33"/>
        <v>7787.49</v>
      </c>
      <c r="F392" s="149">
        <f>المنصرف!G720</f>
        <v>0</v>
      </c>
      <c r="G392" s="116" t="s">
        <v>138</v>
      </c>
      <c r="I392" s="168">
        <f>العهدة.لدى.الأمناء[[#This Row],[العهدة المتبقية]]+E396+E397+E400+E402</f>
        <v>7787.49</v>
      </c>
      <c r="J392" s="165"/>
    </row>
    <row r="393" spans="3:10" ht="24.95" customHeight="1" x14ac:dyDescent="0.15">
      <c r="C393" s="221" t="s">
        <v>338</v>
      </c>
      <c r="D393" s="156" t="s">
        <v>337</v>
      </c>
      <c r="E393" s="152">
        <f t="shared" si="33"/>
        <v>0</v>
      </c>
      <c r="F393" s="149">
        <f>المنصرف!K718</f>
        <v>248671.4599999999</v>
      </c>
      <c r="G393" s="116" t="s">
        <v>98</v>
      </c>
      <c r="I393" s="168">
        <f>العهدة.لدى.الأمناء[[#This Row],[العهدة المتبقية]]</f>
        <v>0</v>
      </c>
      <c r="J393" s="165"/>
    </row>
    <row r="394" spans="3:10" ht="24.95" customHeight="1" x14ac:dyDescent="0.15">
      <c r="C394" s="221" t="s">
        <v>346</v>
      </c>
      <c r="D394" s="156" t="s">
        <v>342</v>
      </c>
      <c r="E394" s="152">
        <f t="shared" si="33"/>
        <v>0</v>
      </c>
      <c r="F394" s="150">
        <f>SUM(F390:F393)</f>
        <v>851281.7899999998</v>
      </c>
      <c r="G394" s="116" t="s">
        <v>103</v>
      </c>
      <c r="I394" s="168">
        <f>E389</f>
        <v>298451.37999999989</v>
      </c>
      <c r="J394" s="165"/>
    </row>
    <row r="395" spans="3:10" ht="24.95" customHeight="1" x14ac:dyDescent="0.15">
      <c r="C395" s="220" t="s">
        <v>348</v>
      </c>
      <c r="D395" s="156" t="s">
        <v>347</v>
      </c>
      <c r="E395" s="152">
        <f t="shared" si="33"/>
        <v>0</v>
      </c>
      <c r="I395" s="168">
        <f>E390</f>
        <v>0</v>
      </c>
      <c r="J395" s="165"/>
    </row>
    <row r="396" spans="3:10" ht="24.95" customHeight="1" x14ac:dyDescent="0.15">
      <c r="C396" s="221" t="s">
        <v>350</v>
      </c>
      <c r="D396" s="156" t="s">
        <v>349</v>
      </c>
      <c r="E396" s="152">
        <f t="shared" si="33"/>
        <v>0</v>
      </c>
      <c r="I396" s="168">
        <f>E391</f>
        <v>296371.45999999996</v>
      </c>
      <c r="J396" s="165"/>
    </row>
    <row r="397" spans="3:10" ht="24.95" customHeight="1" x14ac:dyDescent="0.15">
      <c r="C397" s="221"/>
      <c r="D397" s="156"/>
      <c r="E397" s="152">
        <f t="shared" si="33"/>
        <v>0</v>
      </c>
      <c r="I397" s="168">
        <f>E398+E407</f>
        <v>0</v>
      </c>
      <c r="J397" s="165"/>
    </row>
    <row r="398" spans="3:10" ht="24.95" customHeight="1" x14ac:dyDescent="0.15">
      <c r="C398" s="221"/>
      <c r="D398" s="156"/>
      <c r="E398" s="152">
        <f t="shared" si="33"/>
        <v>0</v>
      </c>
      <c r="I398" s="169">
        <f>E405</f>
        <v>0</v>
      </c>
      <c r="J398" s="170"/>
    </row>
    <row r="399" spans="3:10" ht="24.95" customHeight="1" x14ac:dyDescent="0.15">
      <c r="C399" s="221"/>
      <c r="D399" s="156"/>
      <c r="E399" s="152">
        <f t="shared" si="33"/>
        <v>0</v>
      </c>
      <c r="I399" s="169">
        <f>SUM(I390:I398)</f>
        <v>602610.32999999984</v>
      </c>
      <c r="J399" s="170" t="s">
        <v>103</v>
      </c>
    </row>
    <row r="400" spans="3:10" ht="24.95" customHeight="1" x14ac:dyDescent="0.15">
      <c r="C400" s="221"/>
      <c r="D400" s="156"/>
      <c r="E400" s="152">
        <f t="shared" si="33"/>
        <v>0</v>
      </c>
    </row>
    <row r="401" spans="3:6" ht="24.95" customHeight="1" x14ac:dyDescent="0.15">
      <c r="C401" s="221"/>
      <c r="D401" s="157"/>
      <c r="E401" s="152">
        <f t="shared" si="33"/>
        <v>0</v>
      </c>
    </row>
    <row r="402" spans="3:6" ht="24.95" customHeight="1" x14ac:dyDescent="0.15">
      <c r="C402" s="221"/>
      <c r="D402" s="158"/>
      <c r="E402" s="152">
        <f t="shared" si="33"/>
        <v>0</v>
      </c>
    </row>
    <row r="403" spans="3:6" ht="24.95" customHeight="1" x14ac:dyDescent="0.15">
      <c r="C403" s="221"/>
      <c r="D403" s="157"/>
      <c r="E403" s="152">
        <f t="shared" si="33"/>
        <v>0</v>
      </c>
    </row>
    <row r="404" spans="3:6" ht="24.95" customHeight="1" x14ac:dyDescent="0.15">
      <c r="C404" s="221"/>
      <c r="D404" s="157"/>
      <c r="E404" s="152">
        <f t="shared" si="33"/>
        <v>0</v>
      </c>
    </row>
    <row r="405" spans="3:6" ht="24.95" customHeight="1" x14ac:dyDescent="0.15">
      <c r="C405" s="222"/>
      <c r="D405" s="159"/>
      <c r="E405" s="152">
        <f t="shared" si="33"/>
        <v>0</v>
      </c>
    </row>
    <row r="406" spans="3:6" ht="20.25" x14ac:dyDescent="0.15">
      <c r="C406" s="221"/>
      <c r="D406" s="157"/>
      <c r="E406" s="152">
        <f t="shared" si="33"/>
        <v>0</v>
      </c>
    </row>
    <row r="407" spans="3:6" ht="20.25" x14ac:dyDescent="0.15">
      <c r="C407" s="222"/>
      <c r="D407" s="159"/>
      <c r="E407" s="152">
        <f t="shared" si="33"/>
        <v>0</v>
      </c>
    </row>
    <row r="408" spans="3:6" ht="20.25" x14ac:dyDescent="0.15">
      <c r="C408" s="223" t="s">
        <v>103</v>
      </c>
      <c r="D408" s="210"/>
      <c r="E408" s="155">
        <f>SUM(E389:E407)</f>
        <v>602610.32999999984</v>
      </c>
      <c r="F408" s="166">
        <f>العهدة.لدى.الأمناء[[#This Row],[العهدة المتبقية]]-I399</f>
        <v>0</v>
      </c>
    </row>
  </sheetData>
  <phoneticPr fontId="11" type="noConversion"/>
  <pageMargins left="0.70866141732283461" right="0.70866141732283461" top="0.74803149606299213" bottom="0.74803149606299213" header="0.31496062992125984" footer="0.31496062992125984"/>
  <pageSetup paperSize="9" orientation="portrait" r:id="rId1"/>
  <tableParts count="3"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237EC-2730-46AB-BA5B-8F4A546AB9B1}">
  <sheetPr codeName="ورقة1">
    <tabColor rgb="FF002060"/>
    <pageSetUpPr fitToPage="1"/>
  </sheetPr>
  <dimension ref="C2:AC212"/>
  <sheetViews>
    <sheetView rightToLeft="1" topLeftCell="D3" zoomScale="110" zoomScaleNormal="110" workbookViewId="0">
      <pane xSplit="1" ySplit="3" topLeftCell="E6" activePane="bottomRight" state="frozen"/>
      <selection activeCell="D3" sqref="D3"/>
      <selection pane="bottomLeft" activeCell="D6" sqref="D6"/>
      <selection pane="topRight" activeCell="E3" sqref="E3"/>
      <selection pane="bottomRight" activeCell="D3" sqref="D3"/>
    </sheetView>
  </sheetViews>
  <sheetFormatPr defaultColWidth="8.94921875" defaultRowHeight="13.5" x14ac:dyDescent="0.15"/>
  <cols>
    <col min="1" max="2" width="8.94921875" style="39"/>
    <col min="3" max="3" width="19.859375" style="39" bestFit="1" customWidth="1"/>
    <col min="4" max="4" width="8.94921875" style="39" customWidth="1"/>
    <col min="5" max="5" width="7.59765625" style="39" customWidth="1"/>
    <col min="6" max="6" width="12.74609375" style="68" customWidth="1"/>
    <col min="7" max="7" width="8.2109375" style="226" customWidth="1"/>
    <col min="8" max="8" width="22.921875" style="39" customWidth="1"/>
    <col min="9" max="9" width="8.94921875" style="39" customWidth="1"/>
    <col min="10" max="10" width="12.87109375" style="39" customWidth="1"/>
    <col min="11" max="11" width="15.078125" style="39" customWidth="1"/>
    <col min="12" max="12" width="8.3359375" style="39" customWidth="1"/>
    <col min="13" max="13" width="12.13671875" style="39" customWidth="1"/>
    <col min="14" max="14" width="14.33984375" style="39" customWidth="1"/>
    <col min="15" max="15" width="11.765625" style="39" customWidth="1"/>
    <col min="16" max="16" width="12.13671875" style="68" customWidth="1"/>
    <col min="17" max="17" width="12.13671875" style="226" customWidth="1"/>
    <col min="18" max="18" width="19.859375" style="39" bestFit="1" customWidth="1"/>
    <col min="19" max="20" width="12.13671875" style="39" customWidth="1"/>
    <col min="21" max="21" width="34.32421875" style="39" customWidth="1"/>
    <col min="22" max="22" width="20.10546875" style="39" customWidth="1"/>
    <col min="23" max="23" width="12.13671875" style="39" customWidth="1"/>
    <col min="24" max="28" width="8.94921875" style="39"/>
    <col min="29" max="29" width="16.1796875" style="39" bestFit="1" customWidth="1"/>
    <col min="30" max="16384" width="8.94921875" style="39"/>
  </cols>
  <sheetData>
    <row r="2" spans="3:23" ht="14.25" thickBot="1" x14ac:dyDescent="0.2"/>
    <row r="3" spans="3:23" ht="42.75" customHeight="1" thickTop="1" thickBot="1" x14ac:dyDescent="0.2">
      <c r="H3" s="81" t="s">
        <v>240</v>
      </c>
      <c r="J3" s="88">
        <f>SUM(J6:J200)</f>
        <v>460950.73</v>
      </c>
      <c r="K3" s="84"/>
      <c r="L3" s="84"/>
      <c r="M3" s="88">
        <f>SUM(M6:M200)</f>
        <v>164579.26999999999</v>
      </c>
      <c r="N3" s="89">
        <f>J3-M3</f>
        <v>296371.45999999996</v>
      </c>
    </row>
    <row r="4" spans="3:23" ht="5.25" customHeight="1" thickTop="1" thickBot="1" x14ac:dyDescent="0.2"/>
    <row r="5" spans="3:23" ht="59.25" customHeight="1" thickTop="1" thickBot="1" x14ac:dyDescent="0.3">
      <c r="D5" s="41" t="s">
        <v>72</v>
      </c>
      <c r="E5" s="35" t="s">
        <v>5</v>
      </c>
      <c r="F5" s="69" t="s">
        <v>6</v>
      </c>
      <c r="G5" s="227" t="s">
        <v>7</v>
      </c>
      <c r="H5" s="35" t="s">
        <v>9</v>
      </c>
      <c r="I5" s="35" t="s">
        <v>10</v>
      </c>
      <c r="J5" s="35" t="s">
        <v>8</v>
      </c>
      <c r="K5" s="35" t="s">
        <v>11</v>
      </c>
      <c r="L5" s="40" t="s">
        <v>12</v>
      </c>
      <c r="M5" s="35" t="s">
        <v>18</v>
      </c>
      <c r="O5" s="35" t="s">
        <v>5</v>
      </c>
      <c r="P5" s="69" t="s">
        <v>6</v>
      </c>
      <c r="Q5" s="227" t="s">
        <v>7</v>
      </c>
      <c r="R5" s="35" t="s">
        <v>9</v>
      </c>
      <c r="S5" s="35" t="s">
        <v>10</v>
      </c>
      <c r="T5" s="35" t="s">
        <v>8</v>
      </c>
      <c r="U5" s="35" t="s">
        <v>11</v>
      </c>
      <c r="V5" s="40" t="s">
        <v>12</v>
      </c>
      <c r="W5" s="35" t="s">
        <v>18</v>
      </c>
    </row>
    <row r="6" spans="3:23" ht="21" thickBot="1" x14ac:dyDescent="0.25">
      <c r="C6" s="39" t="s">
        <v>342</v>
      </c>
      <c r="D6" s="42">
        <f t="shared" ref="D6:D37" si="0">ROW()-5</f>
        <v>1</v>
      </c>
      <c r="E6" s="82" t="str">
        <f>IFERROR(VLOOKUP(ROW(المنصرف!$A1),المنصرف!$A$2:$K$718,MATCH(استعلام!E$5,المنصرف!$A$2:$K$2,0),0),"")</f>
        <v>ضمن ل 447</v>
      </c>
      <c r="F6" s="83">
        <f>IFERROR(VLOOKUP(ROW(المنصرف!$A1),المنصرف!$A$2:$K$718,MATCH(استعلام!F$5,المنصرف!$A$2:$K$2,0),0),"")</f>
        <v>45839</v>
      </c>
      <c r="G6" s="228">
        <f>IFERROR(VLOOKUP(ROW(المنصرف!$A1),المنصرف!$A$2:$K$718,MATCH(استعلام!G$5,المنصرف!$A$2:$K$2,0),0),"")</f>
        <v>0.51388888888888884</v>
      </c>
      <c r="H6" s="82" t="str">
        <f>IFERROR(VLOOKUP(ROW(المنصرف!$A1),المنصرف!$A$2:$K$718,MATCH(استعلام!H$5,المنصرف!$A$2:$K$2,0),0),"")</f>
        <v>محمد إبراهيم علي</v>
      </c>
      <c r="I6" s="82" t="str">
        <f>IFERROR(VLOOKUP(ROW(المنصرف!$A1),المنصرف!$A$2:$K$718,MATCH(استعلام!I$5,المنصرف!$A$2:$K$2,0),0),"")</f>
        <v>تراخيص</v>
      </c>
      <c r="J6" s="82">
        <f>IFERROR(VLOOKUP(ROW(المنصرف!$A1),المنصرف!$A$2:$K$718,MATCH(استعلام!J$5,المنصرف!$A$2:$K$2,0),0),"")</f>
        <v>240950.73</v>
      </c>
      <c r="K6" s="82" t="str">
        <f>IFERROR(VLOOKUP(ROW(المنصرف!$A1),المنصرف!$A$2:$K$718,MATCH(استعلام!K$5,المنصرف!$A$2:$K$2,0),0),"")</f>
        <v>قيمة إيصال تم توريده وصرفه (بالجرد)</v>
      </c>
      <c r="L6" s="82">
        <f>IFERROR(VLOOKUP(ROW(المنصرف!$A1),المنصرف!$A$2:$K$718,MATCH(استعلام!L$5,المنصرف!$A$2:$K$2,0),0),"")</f>
        <v>0</v>
      </c>
      <c r="M6" s="82">
        <f>IFERROR(VLOOKUP(ROW(المنصرف!$A1),المنصرف!$A$2:$K$718,MATCH(استعلام!M$5,المنصرف!$A$2:$K$2,0),0),"")</f>
        <v>0</v>
      </c>
      <c r="N6" s="84"/>
      <c r="O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المنتفع]]),ROWS(المنصرف!$B$1:$B1))),"")</f>
        <v>ضمن ل 447</v>
      </c>
      <c r="P6" s="119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لها]]),ROWS(المنصرف!$B$1:$B1))),"")</f>
        <v>45839</v>
      </c>
      <c r="Q6" s="229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المنصرف]]),ROWS(المنصرف!$B$1:$B1))),"")</f>
        <v>0.51388888888888884</v>
      </c>
      <c r="R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الصرف]]),ROWS(المنصرف!$B$1:$B1))),"")</f>
        <v>محمد إبراهيم علي</v>
      </c>
      <c r="S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الصرف]]),ROWS(المنصرف!$B$1:$B1))),"")</f>
        <v>تراخيص</v>
      </c>
      <c r="T6" s="85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التسوية]]),ROWS(المنصرف!$B$1:$B1))),"")</f>
        <v>240950.73</v>
      </c>
      <c r="U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1))),"")</f>
        <v>قيمة إيصال تم توريده وصرفه (بالجرد)</v>
      </c>
      <c r="V6" s="85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1))),"")</f>
        <v>0</v>
      </c>
      <c r="W6" s="85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حكمه]]),ROWS(المنصرف!$B$1:$B1))),"")</f>
        <v>0</v>
      </c>
    </row>
    <row r="7" spans="3:23" ht="21" thickBot="1" x14ac:dyDescent="0.25">
      <c r="C7" t="s">
        <v>336</v>
      </c>
      <c r="D7" s="42">
        <f t="shared" si="0"/>
        <v>2</v>
      </c>
      <c r="E7" s="82" t="str">
        <f>IFERROR(VLOOKUP(ROW(المنصرف!$A2),المنصرف!$A$2:$K$718,MATCH(استعلام!E$5,المنصرف!$A$2:$K$2,0),0),"")</f>
        <v>ل 447</v>
      </c>
      <c r="F7" s="83">
        <f>IFERROR(VLOOKUP(ROW(المنصرف!$A2),المنصرف!$A$2:$K$718,MATCH(استعلام!F$5,المنصرف!$A$2:$K$2,0),0),"")</f>
        <v>45840</v>
      </c>
      <c r="G7" s="228">
        <f>IFERROR(VLOOKUP(ROW(المنصرف!$A2),المنصرف!$A$2:$K$718,MATCH(استعلام!G$5,المنصرف!$A$2:$K$2,0),0),"")</f>
        <v>0.5131944444444444</v>
      </c>
      <c r="H7" s="82" t="str">
        <f>IFERROR(VLOOKUP(ROW(المنصرف!$A2),المنصرف!$A$2:$K$718,MATCH(استعلام!H$5,المنصرف!$A$2:$K$2,0),0),"")</f>
        <v>محمد إبراهيم علي</v>
      </c>
      <c r="I7" s="82" t="str">
        <f>IFERROR(VLOOKUP(ROW(المنصرف!$A2),المنصرف!$A$2:$K$718,MATCH(استعلام!I$5,المنصرف!$A$2:$K$2,0),0),"")</f>
        <v>تراخيص</v>
      </c>
      <c r="J7" s="82">
        <f>IFERROR(VLOOKUP(ROW(المنصرف!$A2),المنصرف!$A$2:$K$718,MATCH(استعلام!J$5,المنصرف!$A$2:$K$2,0),0),"")</f>
        <v>120000</v>
      </c>
      <c r="K7" s="82" t="str">
        <f>IFERROR(VLOOKUP(ROW(المنصرف!$A2),المنصرف!$A$2:$K$718,MATCH(استعلام!K$5,المنصرف!$A$2:$K$2,0),0),"")</f>
        <v>للصرف على التراخيص</v>
      </c>
      <c r="L7" s="82">
        <f>IFERROR(VLOOKUP(ROW(المنصرف!$A2),المنصرف!$A$2:$K$718,MATCH(استعلام!L$5,المنصرف!$A$2:$K$2,0),0),"")</f>
        <v>0</v>
      </c>
      <c r="M7" s="82">
        <f>IFERROR(VLOOKUP(ROW(المنصرف!$A2),المنصرف!$A$2:$K$718,MATCH(استعلام!M$5,المنصرف!$A$2:$K$2,0),0),"")</f>
        <v>0</v>
      </c>
      <c r="N7" s="84"/>
      <c r="O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المنتفع]]),ROWS(المنصرف!$B$1:$B2))),"")</f>
        <v>ل 447</v>
      </c>
      <c r="P7" s="119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لها]]),ROWS(المنصرف!$B$1:$B2))),"")</f>
        <v>45840</v>
      </c>
      <c r="Q7" s="229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المنصرف]]),ROWS(المنصرف!$B$1:$B2))),"")</f>
        <v>0.5131944444444444</v>
      </c>
      <c r="R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الصرف]]),ROWS(المنصرف!$B$1:$B2))),"")</f>
        <v>محمد إبراهيم علي</v>
      </c>
      <c r="S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الصرف]]),ROWS(المنصرف!$B$1:$B2))),"")</f>
        <v>تراخيص</v>
      </c>
      <c r="T7" s="85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التسوية]]),ROWS(المنصرف!$B$1:$B2))),"")</f>
        <v>120000</v>
      </c>
      <c r="U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2))),"")</f>
        <v>للصرف على التراخيص</v>
      </c>
      <c r="V7" s="85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2))),"")</f>
        <v>0</v>
      </c>
      <c r="W7" s="85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حكمه]]),ROWS(المنصرف!$B$1:$B2))),"")</f>
        <v>0</v>
      </c>
    </row>
    <row r="8" spans="3:23" ht="21" thickBot="1" x14ac:dyDescent="0.25">
      <c r="C8" s="39" t="s">
        <v>38</v>
      </c>
      <c r="D8" s="42">
        <f t="shared" si="0"/>
        <v>3</v>
      </c>
      <c r="E8" s="82" t="str">
        <f>IFERROR(VLOOKUP(ROW(المنصرف!$A3),المنصرف!$A$2:$K$718,MATCH(استعلام!E$5,المنصرف!$A$2:$K$2,0),0),"")</f>
        <v>تسوية</v>
      </c>
      <c r="F8" s="83">
        <f>IFERROR(VLOOKUP(ROW(المنصرف!$A3),المنصرف!$A$2:$K$718,MATCH(استعلام!F$5,المنصرف!$A$2:$K$2,0),0),"")</f>
        <v>45840</v>
      </c>
      <c r="G8" s="228">
        <f>IFERROR(VLOOKUP(ROW(المنصرف!$A3),المنصرف!$A$2:$K$718,MATCH(استعلام!G$5,المنصرف!$A$2:$K$2,0),0),"")</f>
        <v>0.51458333333333328</v>
      </c>
      <c r="H8" s="82" t="str">
        <f>IFERROR(VLOOKUP(ROW(المنصرف!$A3),المنصرف!$A$2:$K$718,MATCH(استعلام!H$5,المنصرف!$A$2:$K$2,0),0),"")</f>
        <v>محمد إبراهيم علي</v>
      </c>
      <c r="I8" s="82" t="str">
        <f>IFERROR(VLOOKUP(ROW(المنصرف!$A3),المنصرف!$A$2:$K$718,MATCH(استعلام!I$5,المنصرف!$A$2:$K$2,0),0),"")</f>
        <v>تراخيص</v>
      </c>
      <c r="J8" s="82">
        <f>IFERROR(VLOOKUP(ROW(المنصرف!$A3),المنصرف!$A$2:$K$718,MATCH(استعلام!J$5,المنصرف!$A$2:$K$2,0),0),"")</f>
        <v>0</v>
      </c>
      <c r="K8" s="82" t="str">
        <f>IFERROR(VLOOKUP(ROW(المنصرف!$A3),المنصرف!$A$2:$K$718,MATCH(استعلام!K$5,المنصرف!$A$2:$K$2,0),0),"")</f>
        <v>إذن صرف 241 في 2/7/2025</v>
      </c>
      <c r="L8" s="82">
        <f>IFERROR(VLOOKUP(ROW(المنصرف!$A3),المنصرف!$A$2:$K$718,MATCH(استعلام!L$5,المنصرف!$A$2:$K$2,0),0),"")</f>
        <v>0</v>
      </c>
      <c r="M8" s="82">
        <f>IFERROR(VLOOKUP(ROW(المنصرف!$A3),المنصرف!$A$2:$K$718,MATCH(استعلام!M$5,المنصرف!$A$2:$K$2,0),0),"")</f>
        <v>164579.26999999999</v>
      </c>
      <c r="N8" s="84"/>
      <c r="O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المنتفع]]),ROWS(المنصرف!$B$1:$B3))),"")</f>
        <v>تسوية</v>
      </c>
      <c r="P8" s="119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لها]]),ROWS(المنصرف!$B$1:$B3))),"")</f>
        <v>45840</v>
      </c>
      <c r="Q8" s="229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المنصرف]]),ROWS(المنصرف!$B$1:$B3))),"")</f>
        <v>0.51458333333333328</v>
      </c>
      <c r="R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الصرف]]),ROWS(المنصرف!$B$1:$B3))),"")</f>
        <v>محمد إبراهيم علي</v>
      </c>
      <c r="S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الصرف]]),ROWS(المنصرف!$B$1:$B3))),"")</f>
        <v>تراخيص</v>
      </c>
      <c r="T8" s="85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التسوية]]),ROWS(المنصرف!$B$1:$B3))),"")</f>
        <v>0</v>
      </c>
      <c r="U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3))),"")</f>
        <v>إذن صرف 241 في 2/7/2025</v>
      </c>
      <c r="V8" s="85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3))),"")</f>
        <v>0</v>
      </c>
      <c r="W8" s="85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حكمه]]),ROWS(المنصرف!$B$1:$B3))),"")</f>
        <v>164579.26999999999</v>
      </c>
    </row>
    <row r="9" spans="3:23" ht="21" thickBot="1" x14ac:dyDescent="0.25">
      <c r="C9" s="39" t="s">
        <v>75</v>
      </c>
      <c r="D9" s="42">
        <f t="shared" si="0"/>
        <v>4</v>
      </c>
      <c r="E9" s="82" t="str">
        <f>IFERROR(VLOOKUP(ROW(المنصرف!$A4),المنصرف!$A$2:$K$718,MATCH(استعلام!E$5,المنصرف!$A$2:$K$2,0),0),"")</f>
        <v>ل</v>
      </c>
      <c r="F9" s="83">
        <f>IFERROR(VLOOKUP(ROW(المنصرف!$A4),المنصرف!$A$2:$K$718,MATCH(استعلام!F$5,المنصرف!$A$2:$K$2,0),0),"")</f>
        <v>45851</v>
      </c>
      <c r="G9" s="228">
        <f>IFERROR(VLOOKUP(ROW(المنصرف!$A4),المنصرف!$A$2:$K$718,MATCH(استعلام!G$5,المنصرف!$A$2:$K$2,0),0),"")</f>
        <v>0.57013888888888886</v>
      </c>
      <c r="H9" s="82" t="str">
        <f>IFERROR(VLOOKUP(ROW(المنصرف!$A4),المنصرف!$A$2:$K$718,MATCH(استعلام!H$5,المنصرف!$A$2:$K$2,0),0),"")</f>
        <v>محمد إبراهيم علي</v>
      </c>
      <c r="I9" s="82" t="str">
        <f>IFERROR(VLOOKUP(ROW(المنصرف!$A4),المنصرف!$A$2:$K$718,MATCH(استعلام!I$5,المنصرف!$A$2:$K$2,0),0),"")</f>
        <v>تراخيص</v>
      </c>
      <c r="J9" s="82">
        <f>IFERROR(VLOOKUP(ROW(المنصرف!$A4),المنصرف!$A$2:$K$718,MATCH(استعلام!J$5,المنصرف!$A$2:$K$2,0),0),"")</f>
        <v>100000</v>
      </c>
      <c r="K9" s="82" t="str">
        <f>IFERROR(VLOOKUP(ROW(المنصرف!$A4),المنصرف!$A$2:$K$718,MATCH(استعلام!K$5,المنصرف!$A$2:$K$2,0),0),"")</f>
        <v>رخص</v>
      </c>
      <c r="L9" s="82">
        <f>IFERROR(VLOOKUP(ROW(المنصرف!$A4),المنصرف!$A$2:$K$718,MATCH(استعلام!L$5,المنصرف!$A$2:$K$2,0),0),"")</f>
        <v>0</v>
      </c>
      <c r="M9" s="82">
        <f>IFERROR(VLOOKUP(ROW(المنصرف!$A4),المنصرف!$A$2:$K$718,MATCH(استعلام!M$5,المنصرف!$A$2:$K$2,0),0),"")</f>
        <v>0</v>
      </c>
      <c r="N9" s="84"/>
      <c r="O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المنتفع]]),ROWS(المنصرف!$B$1:$B4))),"")</f>
        <v>ل</v>
      </c>
      <c r="P9" s="119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لها]]),ROWS(المنصرف!$B$1:$B4))),"")</f>
        <v>45851</v>
      </c>
      <c r="Q9" s="229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المنصرف]]),ROWS(المنصرف!$B$1:$B4))),"")</f>
        <v>0.57013888888888886</v>
      </c>
      <c r="R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الصرف]]),ROWS(المنصرف!$B$1:$B4))),"")</f>
        <v>محمد إبراهيم علي</v>
      </c>
      <c r="S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الصرف]]),ROWS(المنصرف!$B$1:$B4))),"")</f>
        <v>تراخيص</v>
      </c>
      <c r="T9" s="85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التسوية]]),ROWS(المنصرف!$B$1:$B4))),"")</f>
        <v>100000</v>
      </c>
      <c r="U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4))),"")</f>
        <v>رخص</v>
      </c>
      <c r="V9" s="85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4))),"")</f>
        <v>0</v>
      </c>
      <c r="W9" s="85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حكمه]]),ROWS(المنصرف!$B$1:$B4))),"")</f>
        <v>0</v>
      </c>
    </row>
    <row r="10" spans="3:23" ht="21" thickBot="1" x14ac:dyDescent="0.25">
      <c r="C10" s="39" t="s">
        <v>43</v>
      </c>
      <c r="D10" s="42">
        <f t="shared" si="0"/>
        <v>5</v>
      </c>
      <c r="E10" s="82" t="str">
        <f>IFERROR(VLOOKUP(ROW(المنصرف!$A5),المنصرف!$A$2:$K$718,MATCH(استعلام!E$5,المنصرف!$A$2:$K$2,0),0),"")</f>
        <v/>
      </c>
      <c r="F10" s="83" t="str">
        <f>IFERROR(VLOOKUP(ROW(المنصرف!$A5),المنصرف!$A$2:$K$718,MATCH(استعلام!F$5,المنصرف!$A$2:$K$2,0),0),"")</f>
        <v/>
      </c>
      <c r="G10" s="228" t="str">
        <f>IFERROR(VLOOKUP(ROW(المنصرف!$A5),المنصرف!$A$2:$K$718,MATCH(استعلام!G$5,المنصرف!$A$2:$K$2,0),0),"")</f>
        <v/>
      </c>
      <c r="H10" s="82" t="str">
        <f>IFERROR(VLOOKUP(ROW(المنصرف!$A5),المنصرف!$A$2:$K$718,MATCH(استعلام!H$5,المنصرف!$A$2:$K$2,0),0),"")</f>
        <v/>
      </c>
      <c r="I10" s="82" t="str">
        <f>IFERROR(VLOOKUP(ROW(المنصرف!$A5),المنصرف!$A$2:$K$718,MATCH(استعلام!I$5,المنصرف!$A$2:$K$2,0),0),"")</f>
        <v/>
      </c>
      <c r="J10" s="82" t="str">
        <f>IFERROR(VLOOKUP(ROW(المنصرف!$A5),المنصرف!$A$2:$K$718,MATCH(استعلام!J$5,المنصرف!$A$2:$K$2,0),0),"")</f>
        <v/>
      </c>
      <c r="K10" s="82" t="str">
        <f>IFERROR(VLOOKUP(ROW(المنصرف!$A5),المنصرف!$A$2:$K$718,MATCH(استعلام!K$5,المنصرف!$A$2:$K$2,0),0),"")</f>
        <v/>
      </c>
      <c r="L10" s="82" t="str">
        <f>IFERROR(VLOOKUP(ROW(المنصرف!$A5),المنصرف!$A$2:$K$718,MATCH(استعلام!L$5,المنصرف!$A$2:$K$2,0),0),"")</f>
        <v/>
      </c>
      <c r="M10" s="82" t="str">
        <f>IFERROR(VLOOKUP(ROW(المنصرف!$A5),المنصرف!$A$2:$K$718,MATCH(استعلام!M$5,المنصرف!$A$2:$K$2,0),0),"")</f>
        <v/>
      </c>
      <c r="N10" s="84"/>
      <c r="O1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المنتفع]]),ROWS(المنصرف!$B$1:$B5))),"")</f>
        <v/>
      </c>
      <c r="P1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لها]]),ROWS(المنصرف!$B$1:$B5))),"")</f>
        <v/>
      </c>
      <c r="Q1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المنصرف]]),ROWS(المنصرف!$B$1:$B5))),"")</f>
        <v/>
      </c>
      <c r="R1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الصرف]]),ROWS(المنصرف!$B$1:$B5))),"")</f>
        <v/>
      </c>
      <c r="S1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الصرف]]),ROWS(المنصرف!$B$1:$B5))),"")</f>
        <v/>
      </c>
      <c r="T1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التسوية]]),ROWS(المنصرف!$B$1:$B5))),"")</f>
        <v/>
      </c>
      <c r="U1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5))),"")</f>
        <v/>
      </c>
      <c r="V1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5))),"")</f>
        <v/>
      </c>
      <c r="W1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حكمه]]),ROWS(المنصرف!$B$1:$B5))),"")</f>
        <v/>
      </c>
    </row>
    <row r="11" spans="3:23" ht="21" thickBot="1" x14ac:dyDescent="0.25">
      <c r="C11" t="s">
        <v>247</v>
      </c>
      <c r="D11" s="42">
        <f t="shared" si="0"/>
        <v>6</v>
      </c>
      <c r="E11" s="82" t="str">
        <f>IFERROR(VLOOKUP(ROW(المنصرف!$A6),المنصرف!$A$2:$K$718,MATCH(استعلام!E$5,المنصرف!$A$2:$K$2,0),0),"")</f>
        <v/>
      </c>
      <c r="F11" s="83" t="str">
        <f>IFERROR(VLOOKUP(ROW(المنصرف!$A6),المنصرف!$A$2:$K$718,MATCH(استعلام!F$5,المنصرف!$A$2:$K$2,0),0),"")</f>
        <v/>
      </c>
      <c r="G11" s="228" t="str">
        <f>IFERROR(VLOOKUP(ROW(المنصرف!$A6),المنصرف!$A$2:$K$718,MATCH(استعلام!G$5,المنصرف!$A$2:$K$2,0),0),"")</f>
        <v/>
      </c>
      <c r="H11" s="82" t="str">
        <f>IFERROR(VLOOKUP(ROW(المنصرف!$A6),المنصرف!$A$2:$K$718,MATCH(استعلام!H$5,المنصرف!$A$2:$K$2,0),0),"")</f>
        <v/>
      </c>
      <c r="I11" s="82" t="str">
        <f>IFERROR(VLOOKUP(ROW(المنصرف!$A6),المنصرف!$A$2:$K$718,MATCH(استعلام!I$5,المنصرف!$A$2:$K$2,0),0),"")</f>
        <v/>
      </c>
      <c r="J11" s="82" t="str">
        <f>IFERROR(VLOOKUP(ROW(المنصرف!$A6),المنصرف!$A$2:$K$718,MATCH(استعلام!J$5,المنصرف!$A$2:$K$2,0),0),"")</f>
        <v/>
      </c>
      <c r="K11" s="82" t="str">
        <f>IFERROR(VLOOKUP(ROW(المنصرف!$A6),المنصرف!$A$2:$K$718,MATCH(استعلام!K$5,المنصرف!$A$2:$K$2,0),0),"")</f>
        <v/>
      </c>
      <c r="L11" s="82" t="str">
        <f>IFERROR(VLOOKUP(ROW(المنصرف!$A6),المنصرف!$A$2:$K$718,MATCH(استعلام!L$5,المنصرف!$A$2:$K$2,0),0),"")</f>
        <v/>
      </c>
      <c r="M11" s="82" t="str">
        <f>IFERROR(VLOOKUP(ROW(المنصرف!$A6),المنصرف!$A$2:$K$718,MATCH(استعلام!M$5,المنصرف!$A$2:$K$2,0),0),"")</f>
        <v/>
      </c>
      <c r="N11" s="84"/>
      <c r="O1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المنتفع]]),ROWS(المنصرف!$B$1:$B6))),"")</f>
        <v/>
      </c>
      <c r="P1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لها]]),ROWS(المنصرف!$B$1:$B6))),"")</f>
        <v/>
      </c>
      <c r="Q1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المنصرف]]),ROWS(المنصرف!$B$1:$B6))),"")</f>
        <v/>
      </c>
      <c r="R1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الصرف]]),ROWS(المنصرف!$B$1:$B6))),"")</f>
        <v/>
      </c>
      <c r="S1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الصرف]]),ROWS(المنصرف!$B$1:$B6))),"")</f>
        <v/>
      </c>
      <c r="T1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التسوية]]),ROWS(المنصرف!$B$1:$B6))),"")</f>
        <v/>
      </c>
      <c r="U1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6))),"")</f>
        <v/>
      </c>
      <c r="V1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6))),"")</f>
        <v/>
      </c>
      <c r="W1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حكمه]]),ROWS(المنصرف!$B$1:$B6))),"")</f>
        <v/>
      </c>
    </row>
    <row r="12" spans="3:23" ht="21" thickBot="1" x14ac:dyDescent="0.25">
      <c r="C12" s="39" t="s">
        <v>42</v>
      </c>
      <c r="D12" s="42">
        <f t="shared" si="0"/>
        <v>7</v>
      </c>
      <c r="E12" s="82" t="str">
        <f>IFERROR(VLOOKUP(ROW(المنصرف!$A7),المنصرف!$A$2:$K$718,MATCH(استعلام!E$5,المنصرف!$A$2:$K$2,0),0),"")</f>
        <v/>
      </c>
      <c r="F12" s="83" t="str">
        <f>IFERROR(VLOOKUP(ROW(المنصرف!$A7),المنصرف!$A$2:$K$718,MATCH(استعلام!F$5,المنصرف!$A$2:$K$2,0),0),"")</f>
        <v/>
      </c>
      <c r="G12" s="228" t="str">
        <f>IFERROR(VLOOKUP(ROW(المنصرف!$A7),المنصرف!$A$2:$K$718,MATCH(استعلام!G$5,المنصرف!$A$2:$K$2,0),0),"")</f>
        <v/>
      </c>
      <c r="H12" s="82" t="str">
        <f>IFERROR(VLOOKUP(ROW(المنصرف!$A7),المنصرف!$A$2:$K$718,MATCH(استعلام!H$5,المنصرف!$A$2:$K$2,0),0),"")</f>
        <v/>
      </c>
      <c r="I12" s="82" t="str">
        <f>IFERROR(VLOOKUP(ROW(المنصرف!$A7),المنصرف!$A$2:$K$718,MATCH(استعلام!I$5,المنصرف!$A$2:$K$2,0),0),"")</f>
        <v/>
      </c>
      <c r="J12" s="82" t="str">
        <f>IFERROR(VLOOKUP(ROW(المنصرف!$A7),المنصرف!$A$2:$K$718,MATCH(استعلام!J$5,المنصرف!$A$2:$K$2,0),0),"")</f>
        <v/>
      </c>
      <c r="K12" s="82" t="str">
        <f>IFERROR(VLOOKUP(ROW(المنصرف!$A7),المنصرف!$A$2:$K$718,MATCH(استعلام!K$5,المنصرف!$A$2:$K$2,0),0),"")</f>
        <v/>
      </c>
      <c r="L12" s="82" t="str">
        <f>IFERROR(VLOOKUP(ROW(المنصرف!$A7),المنصرف!$A$2:$K$718,MATCH(استعلام!L$5,المنصرف!$A$2:$K$2,0),0),"")</f>
        <v/>
      </c>
      <c r="M12" s="82" t="str">
        <f>IFERROR(VLOOKUP(ROW(المنصرف!$A7),المنصرف!$A$2:$K$718,MATCH(استعلام!M$5,المنصرف!$A$2:$K$2,0),0),"")</f>
        <v/>
      </c>
      <c r="N12" s="84"/>
      <c r="O1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المنتفع]]),ROWS(المنصرف!$B$1:$B7))),"")</f>
        <v/>
      </c>
      <c r="P1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لها]]),ROWS(المنصرف!$B$1:$B7))),"")</f>
        <v/>
      </c>
      <c r="Q1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المنصرف]]),ROWS(المنصرف!$B$1:$B7))),"")</f>
        <v/>
      </c>
      <c r="R1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الصرف]]),ROWS(المنصرف!$B$1:$B7))),"")</f>
        <v/>
      </c>
      <c r="S1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الصرف]]),ROWS(المنصرف!$B$1:$B7))),"")</f>
        <v/>
      </c>
      <c r="T1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التسوية]]),ROWS(المنصرف!$B$1:$B7))),"")</f>
        <v/>
      </c>
      <c r="U1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7))),"")</f>
        <v/>
      </c>
      <c r="V1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7))),"")</f>
        <v/>
      </c>
      <c r="W1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حكمه]]),ROWS(المنصرف!$B$1:$B7))),"")</f>
        <v/>
      </c>
    </row>
    <row r="13" spans="3:23" ht="21" thickBot="1" x14ac:dyDescent="0.25">
      <c r="C13" t="s">
        <v>245</v>
      </c>
      <c r="D13" s="42">
        <f t="shared" si="0"/>
        <v>8</v>
      </c>
      <c r="E13" s="82" t="str">
        <f>IFERROR(VLOOKUP(ROW(المنصرف!$A8),المنصرف!$A$2:$K$718,MATCH(استعلام!E$5,المنصرف!$A$2:$K$2,0),0),"")</f>
        <v/>
      </c>
      <c r="F13" s="83" t="str">
        <f>IFERROR(VLOOKUP(ROW(المنصرف!$A8),المنصرف!$A$2:$K$718,MATCH(استعلام!F$5,المنصرف!$A$2:$K$2,0),0),"")</f>
        <v/>
      </c>
      <c r="G13" s="228" t="str">
        <f>IFERROR(VLOOKUP(ROW(المنصرف!$A8),المنصرف!$A$2:$K$718,MATCH(استعلام!G$5,المنصرف!$A$2:$K$2,0),0),"")</f>
        <v/>
      </c>
      <c r="H13" s="82" t="str">
        <f>IFERROR(VLOOKUP(ROW(المنصرف!$A8),المنصرف!$A$2:$K$718,MATCH(استعلام!H$5,المنصرف!$A$2:$K$2,0),0),"")</f>
        <v/>
      </c>
      <c r="I13" s="82" t="str">
        <f>IFERROR(VLOOKUP(ROW(المنصرف!$A8),المنصرف!$A$2:$K$718,MATCH(استعلام!I$5,المنصرف!$A$2:$K$2,0),0),"")</f>
        <v/>
      </c>
      <c r="J13" s="82" t="str">
        <f>IFERROR(VLOOKUP(ROW(المنصرف!$A8),المنصرف!$A$2:$K$718,MATCH(استعلام!J$5,المنصرف!$A$2:$K$2,0),0),"")</f>
        <v/>
      </c>
      <c r="K13" s="82" t="str">
        <f>IFERROR(VLOOKUP(ROW(المنصرف!$A8),المنصرف!$A$2:$K$718,MATCH(استعلام!K$5,المنصرف!$A$2:$K$2,0),0),"")</f>
        <v/>
      </c>
      <c r="L13" s="82" t="str">
        <f>IFERROR(VLOOKUP(ROW(المنصرف!$A8),المنصرف!$A$2:$K$718,MATCH(استعلام!L$5,المنصرف!$A$2:$K$2,0),0),"")</f>
        <v/>
      </c>
      <c r="M13" s="82" t="str">
        <f>IFERROR(VLOOKUP(ROW(المنصرف!$A8),المنصرف!$A$2:$K$718,MATCH(استعلام!M$5,المنصرف!$A$2:$K$2,0),0),"")</f>
        <v/>
      </c>
      <c r="N13" s="84"/>
      <c r="O1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المنتفع]]),ROWS(المنصرف!$B$1:$B8))),"")</f>
        <v/>
      </c>
      <c r="P1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لها]]),ROWS(المنصرف!$B$1:$B8))),"")</f>
        <v/>
      </c>
      <c r="Q1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المنصرف]]),ROWS(المنصرف!$B$1:$B8))),"")</f>
        <v/>
      </c>
      <c r="R1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الصرف]]),ROWS(المنصرف!$B$1:$B8))),"")</f>
        <v/>
      </c>
      <c r="S1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الصرف]]),ROWS(المنصرف!$B$1:$B8))),"")</f>
        <v/>
      </c>
      <c r="T1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التسوية]]),ROWS(المنصرف!$B$1:$B8))),"")</f>
        <v/>
      </c>
      <c r="U1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8))),"")</f>
        <v/>
      </c>
      <c r="V1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8))),"")</f>
        <v/>
      </c>
      <c r="W1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حكمه]]),ROWS(المنصرف!$B$1:$B8))),"")</f>
        <v/>
      </c>
    </row>
    <row r="14" spans="3:23" ht="21" thickBot="1" x14ac:dyDescent="0.25">
      <c r="C14" t="s">
        <v>242</v>
      </c>
      <c r="D14" s="42">
        <f t="shared" si="0"/>
        <v>9</v>
      </c>
      <c r="E14" s="82" t="str">
        <f>IFERROR(VLOOKUP(ROW(المنصرف!$A9),المنصرف!$A$2:$K$718,MATCH(استعلام!E$5,المنصرف!$A$2:$K$2,0),0),"")</f>
        <v/>
      </c>
      <c r="F14" s="83" t="str">
        <f>IFERROR(VLOOKUP(ROW(المنصرف!$A9),المنصرف!$A$2:$K$718,MATCH(استعلام!F$5,المنصرف!$A$2:$K$2,0),0),"")</f>
        <v/>
      </c>
      <c r="G14" s="228" t="str">
        <f>IFERROR(VLOOKUP(ROW(المنصرف!$A9),المنصرف!$A$2:$K$718,MATCH(استعلام!G$5,المنصرف!$A$2:$K$2,0),0),"")</f>
        <v/>
      </c>
      <c r="H14" s="82" t="str">
        <f>IFERROR(VLOOKUP(ROW(المنصرف!$A9),المنصرف!$A$2:$K$718,MATCH(استعلام!H$5,المنصرف!$A$2:$K$2,0),0),"")</f>
        <v/>
      </c>
      <c r="I14" s="82" t="str">
        <f>IFERROR(VLOOKUP(ROW(المنصرف!$A9),المنصرف!$A$2:$K$718,MATCH(استعلام!I$5,المنصرف!$A$2:$K$2,0),0),"")</f>
        <v/>
      </c>
      <c r="J14" s="82" t="str">
        <f>IFERROR(VLOOKUP(ROW(المنصرف!$A9),المنصرف!$A$2:$K$718,MATCH(استعلام!J$5,المنصرف!$A$2:$K$2,0),0),"")</f>
        <v/>
      </c>
      <c r="K14" s="82" t="str">
        <f>IFERROR(VLOOKUP(ROW(المنصرف!$A9),المنصرف!$A$2:$K$718,MATCH(استعلام!K$5,المنصرف!$A$2:$K$2,0),0),"")</f>
        <v/>
      </c>
      <c r="L14" s="82" t="str">
        <f>IFERROR(VLOOKUP(ROW(المنصرف!$A9),المنصرف!$A$2:$K$718,MATCH(استعلام!L$5,المنصرف!$A$2:$K$2,0),0),"")</f>
        <v/>
      </c>
      <c r="M14" s="82" t="str">
        <f>IFERROR(VLOOKUP(ROW(المنصرف!$A9),المنصرف!$A$2:$K$718,MATCH(استعلام!M$5,المنصرف!$A$2:$K$2,0),0),"")</f>
        <v/>
      </c>
      <c r="N14" s="84"/>
      <c r="O1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المنتفع]]),ROWS(المنصرف!$B$1:$B9))),"")</f>
        <v/>
      </c>
      <c r="P1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لها]]),ROWS(المنصرف!$B$1:$B9))),"")</f>
        <v/>
      </c>
      <c r="Q1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المنصرف]]),ROWS(المنصرف!$B$1:$B9))),"")</f>
        <v/>
      </c>
      <c r="R1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الصرف]]),ROWS(المنصرف!$B$1:$B9))),"")</f>
        <v/>
      </c>
      <c r="S1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الصرف]]),ROWS(المنصرف!$B$1:$B9))),"")</f>
        <v/>
      </c>
      <c r="T1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التسوية]]),ROWS(المنصرف!$B$1:$B9))),"")</f>
        <v/>
      </c>
      <c r="U1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9))),"")</f>
        <v/>
      </c>
      <c r="V1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9))),"")</f>
        <v/>
      </c>
      <c r="W1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حكمه]]),ROWS(المنصرف!$B$1:$B9))),"")</f>
        <v/>
      </c>
    </row>
    <row r="15" spans="3:23" ht="21" thickBot="1" x14ac:dyDescent="0.25">
      <c r="C15" t="s">
        <v>248</v>
      </c>
      <c r="D15" s="42">
        <f t="shared" si="0"/>
        <v>10</v>
      </c>
      <c r="E15" s="82" t="str">
        <f>IFERROR(VLOOKUP(ROW(المنصرف!$A10),المنصرف!$A$2:$K$718,MATCH(استعلام!E$5,المنصرف!$A$2:$K$2,0),0),"")</f>
        <v/>
      </c>
      <c r="F15" s="83" t="str">
        <f>IFERROR(VLOOKUP(ROW(المنصرف!$A10),المنصرف!$A$2:$K$718,MATCH(استعلام!F$5,المنصرف!$A$2:$K$2,0),0),"")</f>
        <v/>
      </c>
      <c r="G15" s="228" t="str">
        <f>IFERROR(VLOOKUP(ROW(المنصرف!$A10),المنصرف!$A$2:$K$718,MATCH(استعلام!G$5,المنصرف!$A$2:$K$2,0),0),"")</f>
        <v/>
      </c>
      <c r="H15" s="82" t="str">
        <f>IFERROR(VLOOKUP(ROW(المنصرف!$A10),المنصرف!$A$2:$K$718,MATCH(استعلام!H$5,المنصرف!$A$2:$K$2,0),0),"")</f>
        <v/>
      </c>
      <c r="I15" s="82" t="str">
        <f>IFERROR(VLOOKUP(ROW(المنصرف!$A10),المنصرف!$A$2:$K$718,MATCH(استعلام!I$5,المنصرف!$A$2:$K$2,0),0),"")</f>
        <v/>
      </c>
      <c r="J15" s="82" t="str">
        <f>IFERROR(VLOOKUP(ROW(المنصرف!$A10),المنصرف!$A$2:$K$718,MATCH(استعلام!J$5,المنصرف!$A$2:$K$2,0),0),"")</f>
        <v/>
      </c>
      <c r="K15" s="82" t="str">
        <f>IFERROR(VLOOKUP(ROW(المنصرف!$A10),المنصرف!$A$2:$K$718,MATCH(استعلام!K$5,المنصرف!$A$2:$K$2,0),0),"")</f>
        <v/>
      </c>
      <c r="L15" s="82" t="str">
        <f>IFERROR(VLOOKUP(ROW(المنصرف!$A10),المنصرف!$A$2:$K$718,MATCH(استعلام!L$5,المنصرف!$A$2:$K$2,0),0),"")</f>
        <v/>
      </c>
      <c r="M15" s="82" t="str">
        <f>IFERROR(VLOOKUP(ROW(المنصرف!$A10),المنصرف!$A$2:$K$718,MATCH(استعلام!M$5,المنصرف!$A$2:$K$2,0),0),"")</f>
        <v/>
      </c>
      <c r="N15" s="84"/>
      <c r="O1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المنتفع]]),ROWS(المنصرف!$B$1:$B10))),"")</f>
        <v/>
      </c>
      <c r="P1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لها]]),ROWS(المنصرف!$B$1:$B10))),"")</f>
        <v/>
      </c>
      <c r="Q1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المنصرف]]),ROWS(المنصرف!$B$1:$B10))),"")</f>
        <v/>
      </c>
      <c r="R1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الصرف]]),ROWS(المنصرف!$B$1:$B10))),"")</f>
        <v/>
      </c>
      <c r="S1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الصرف]]),ROWS(المنصرف!$B$1:$B10))),"")</f>
        <v/>
      </c>
      <c r="T1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التسوية]]),ROWS(المنصرف!$B$1:$B10))),"")</f>
        <v/>
      </c>
      <c r="U1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10))),"")</f>
        <v/>
      </c>
      <c r="V1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10))),"")</f>
        <v/>
      </c>
      <c r="W1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حكمه]]),ROWS(المنصرف!$B$1:$B10))),"")</f>
        <v/>
      </c>
    </row>
    <row r="16" spans="3:23" ht="21" thickBot="1" x14ac:dyDescent="0.25">
      <c r="C16" s="39" t="s">
        <v>64</v>
      </c>
      <c r="D16" s="42">
        <f t="shared" si="0"/>
        <v>11</v>
      </c>
      <c r="E16" s="82" t="str">
        <f>IFERROR(VLOOKUP(ROW(المنصرف!$A11),المنصرف!$A$2:$K$718,MATCH(استعلام!E$5,المنصرف!$A$2:$K$2,0),0),"")</f>
        <v/>
      </c>
      <c r="F16" s="83" t="str">
        <f>IFERROR(VLOOKUP(ROW(المنصرف!$A11),المنصرف!$A$2:$K$718,MATCH(استعلام!F$5,المنصرف!$A$2:$K$2,0),0),"")</f>
        <v/>
      </c>
      <c r="G16" s="228" t="str">
        <f>IFERROR(VLOOKUP(ROW(المنصرف!$A11),المنصرف!$A$2:$K$718,MATCH(استعلام!G$5,المنصرف!$A$2:$K$2,0),0),"")</f>
        <v/>
      </c>
      <c r="H16" s="82" t="str">
        <f>IFERROR(VLOOKUP(ROW(المنصرف!$A11),المنصرف!$A$2:$K$718,MATCH(استعلام!H$5,المنصرف!$A$2:$K$2,0),0),"")</f>
        <v/>
      </c>
      <c r="I16" s="82" t="str">
        <f>IFERROR(VLOOKUP(ROW(المنصرف!$A11),المنصرف!$A$2:$K$718,MATCH(استعلام!I$5,المنصرف!$A$2:$K$2,0),0),"")</f>
        <v/>
      </c>
      <c r="J16" s="82" t="str">
        <f>IFERROR(VLOOKUP(ROW(المنصرف!$A11),المنصرف!$A$2:$K$718,MATCH(استعلام!J$5,المنصرف!$A$2:$K$2,0),0),"")</f>
        <v/>
      </c>
      <c r="K16" s="82" t="str">
        <f>IFERROR(VLOOKUP(ROW(المنصرف!$A11),المنصرف!$A$2:$K$718,MATCH(استعلام!K$5,المنصرف!$A$2:$K$2,0),0),"")</f>
        <v/>
      </c>
      <c r="L16" s="82" t="str">
        <f>IFERROR(VLOOKUP(ROW(المنصرف!$A11),المنصرف!$A$2:$K$718,MATCH(استعلام!L$5,المنصرف!$A$2:$K$2,0),0),"")</f>
        <v/>
      </c>
      <c r="M16" s="82" t="str">
        <f>IFERROR(VLOOKUP(ROW(المنصرف!$A11),المنصرف!$A$2:$K$718,MATCH(استعلام!M$5,المنصرف!$A$2:$K$2,0),0),"")</f>
        <v/>
      </c>
      <c r="N16" s="84"/>
      <c r="O1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المنتفع]]),ROWS(المنصرف!$B$1:$B11))),"")</f>
        <v/>
      </c>
      <c r="P1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لها]]),ROWS(المنصرف!$B$1:$B11))),"")</f>
        <v/>
      </c>
      <c r="Q1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المنصرف]]),ROWS(المنصرف!$B$1:$B11))),"")</f>
        <v/>
      </c>
      <c r="R1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الصرف]]),ROWS(المنصرف!$B$1:$B11))),"")</f>
        <v/>
      </c>
      <c r="S1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الصرف]]),ROWS(المنصرف!$B$1:$B11))),"")</f>
        <v/>
      </c>
      <c r="T1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التسوية]]),ROWS(المنصرف!$B$1:$B11))),"")</f>
        <v/>
      </c>
      <c r="U1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11))),"")</f>
        <v/>
      </c>
      <c r="V1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11))),"")</f>
        <v/>
      </c>
      <c r="W1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حكمه]]),ROWS(المنصرف!$B$1:$B11))),"")</f>
        <v/>
      </c>
    </row>
    <row r="17" spans="3:23" ht="21" thickBot="1" x14ac:dyDescent="0.25">
      <c r="C17" s="39" t="s">
        <v>63</v>
      </c>
      <c r="D17" s="42">
        <f t="shared" si="0"/>
        <v>12</v>
      </c>
      <c r="E17" s="82" t="str">
        <f>IFERROR(VLOOKUP(ROW(المنصرف!$A12),المنصرف!$A$2:$K$718,MATCH(استعلام!E$5,المنصرف!$A$2:$K$2,0),0),"")</f>
        <v/>
      </c>
      <c r="F17" s="83" t="str">
        <f>IFERROR(VLOOKUP(ROW(المنصرف!$A12),المنصرف!$A$2:$K$718,MATCH(استعلام!F$5,المنصرف!$A$2:$K$2,0),0),"")</f>
        <v/>
      </c>
      <c r="G17" s="228" t="str">
        <f>IFERROR(VLOOKUP(ROW(المنصرف!$A12),المنصرف!$A$2:$K$718,MATCH(استعلام!G$5,المنصرف!$A$2:$K$2,0),0),"")</f>
        <v/>
      </c>
      <c r="H17" s="82" t="str">
        <f>IFERROR(VLOOKUP(ROW(المنصرف!$A12),المنصرف!$A$2:$K$718,MATCH(استعلام!H$5,المنصرف!$A$2:$K$2,0),0),"")</f>
        <v/>
      </c>
      <c r="I17" s="82" t="str">
        <f>IFERROR(VLOOKUP(ROW(المنصرف!$A12),المنصرف!$A$2:$K$718,MATCH(استعلام!I$5,المنصرف!$A$2:$K$2,0),0),"")</f>
        <v/>
      </c>
      <c r="J17" s="82" t="str">
        <f>IFERROR(VLOOKUP(ROW(المنصرف!$A12),المنصرف!$A$2:$K$718,MATCH(استعلام!J$5,المنصرف!$A$2:$K$2,0),0),"")</f>
        <v/>
      </c>
      <c r="K17" s="82" t="str">
        <f>IFERROR(VLOOKUP(ROW(المنصرف!$A12),المنصرف!$A$2:$K$718,MATCH(استعلام!K$5,المنصرف!$A$2:$K$2,0),0),"")</f>
        <v/>
      </c>
      <c r="L17" s="82" t="str">
        <f>IFERROR(VLOOKUP(ROW(المنصرف!$A12),المنصرف!$A$2:$K$718,MATCH(استعلام!L$5,المنصرف!$A$2:$K$2,0),0),"")</f>
        <v/>
      </c>
      <c r="M17" s="82" t="str">
        <f>IFERROR(VLOOKUP(ROW(المنصرف!$A12),المنصرف!$A$2:$K$718,MATCH(استعلام!M$5,المنصرف!$A$2:$K$2,0),0),"")</f>
        <v/>
      </c>
      <c r="N17" s="84"/>
      <c r="O1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المنتفع]]),ROWS(المنصرف!$B$1:$B12))),"")</f>
        <v/>
      </c>
      <c r="P1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لها]]),ROWS(المنصرف!$B$1:$B12))),"")</f>
        <v/>
      </c>
      <c r="Q1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المنصرف]]),ROWS(المنصرف!$B$1:$B12))),"")</f>
        <v/>
      </c>
      <c r="R1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الصرف]]),ROWS(المنصرف!$B$1:$B12))),"")</f>
        <v/>
      </c>
      <c r="S1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الصرف]]),ROWS(المنصرف!$B$1:$B12))),"")</f>
        <v/>
      </c>
      <c r="T1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التسوية]]),ROWS(المنصرف!$B$1:$B12))),"")</f>
        <v/>
      </c>
      <c r="U1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12))),"")</f>
        <v/>
      </c>
      <c r="V1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12))),"")</f>
        <v/>
      </c>
      <c r="W1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حكمه]]),ROWS(المنصرف!$B$1:$B12))),"")</f>
        <v/>
      </c>
    </row>
    <row r="18" spans="3:23" ht="21" thickBot="1" x14ac:dyDescent="0.25">
      <c r="C18" s="39" t="s">
        <v>13</v>
      </c>
      <c r="D18" s="42">
        <f t="shared" si="0"/>
        <v>13</v>
      </c>
      <c r="E18" s="82" t="str">
        <f>IFERROR(VLOOKUP(ROW(المنصرف!$A13),المنصرف!$A$2:$K$718,MATCH(استعلام!E$5,المنصرف!$A$2:$K$2,0),0),"")</f>
        <v/>
      </c>
      <c r="F18" s="83" t="str">
        <f>IFERROR(VLOOKUP(ROW(المنصرف!$A13),المنصرف!$A$2:$K$718,MATCH(استعلام!F$5,المنصرف!$A$2:$K$2,0),0),"")</f>
        <v/>
      </c>
      <c r="G18" s="228" t="str">
        <f>IFERROR(VLOOKUP(ROW(المنصرف!$A13),المنصرف!$A$2:$K$718,MATCH(استعلام!G$5,المنصرف!$A$2:$K$2,0),0),"")</f>
        <v/>
      </c>
      <c r="H18" s="82" t="str">
        <f>IFERROR(VLOOKUP(ROW(المنصرف!$A13),المنصرف!$A$2:$K$718,MATCH(استعلام!H$5,المنصرف!$A$2:$K$2,0),0),"")</f>
        <v/>
      </c>
      <c r="I18" s="82" t="str">
        <f>IFERROR(VLOOKUP(ROW(المنصرف!$A13),المنصرف!$A$2:$K$718,MATCH(استعلام!I$5,المنصرف!$A$2:$K$2,0),0),"")</f>
        <v/>
      </c>
      <c r="J18" s="82" t="str">
        <f>IFERROR(VLOOKUP(ROW(المنصرف!$A13),المنصرف!$A$2:$K$718,MATCH(استعلام!J$5,المنصرف!$A$2:$K$2,0),0),"")</f>
        <v/>
      </c>
      <c r="K18" s="82" t="str">
        <f>IFERROR(VLOOKUP(ROW(المنصرف!$A13),المنصرف!$A$2:$K$718,MATCH(استعلام!K$5,المنصرف!$A$2:$K$2,0),0),"")</f>
        <v/>
      </c>
      <c r="L18" s="82" t="str">
        <f>IFERROR(VLOOKUP(ROW(المنصرف!$A13),المنصرف!$A$2:$K$718,MATCH(استعلام!L$5,المنصرف!$A$2:$K$2,0),0),"")</f>
        <v/>
      </c>
      <c r="M18" s="82" t="str">
        <f>IFERROR(VLOOKUP(ROW(المنصرف!$A13),المنصرف!$A$2:$K$718,MATCH(استعلام!M$5,المنصرف!$A$2:$K$2,0),0),"")</f>
        <v/>
      </c>
      <c r="N18" s="84"/>
      <c r="O1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المنتفع]]),ROWS(المنصرف!$B$1:$B13))),"")</f>
        <v/>
      </c>
      <c r="P1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لها]]),ROWS(المنصرف!$B$1:$B13))),"")</f>
        <v/>
      </c>
      <c r="Q1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المنصرف]]),ROWS(المنصرف!$B$1:$B13))),"")</f>
        <v/>
      </c>
      <c r="R1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الصرف]]),ROWS(المنصرف!$B$1:$B13))),"")</f>
        <v/>
      </c>
      <c r="S1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الصرف]]),ROWS(المنصرف!$B$1:$B13))),"")</f>
        <v/>
      </c>
      <c r="T1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التسوية]]),ROWS(المنصرف!$B$1:$B13))),"")</f>
        <v/>
      </c>
      <c r="U1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13))),"")</f>
        <v/>
      </c>
      <c r="V1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13))),"")</f>
        <v/>
      </c>
      <c r="W1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حكمه]]),ROWS(المنصرف!$B$1:$B13))),"")</f>
        <v/>
      </c>
    </row>
    <row r="19" spans="3:23" ht="21" thickBot="1" x14ac:dyDescent="0.25">
      <c r="C19" s="39" t="s">
        <v>14</v>
      </c>
      <c r="D19" s="42">
        <f t="shared" si="0"/>
        <v>14</v>
      </c>
      <c r="E19" s="82" t="str">
        <f>IFERROR(VLOOKUP(ROW(المنصرف!$A14),المنصرف!$A$2:$K$718,MATCH(استعلام!E$5,المنصرف!$A$2:$K$2,0),0),"")</f>
        <v/>
      </c>
      <c r="F19" s="83" t="str">
        <f>IFERROR(VLOOKUP(ROW(المنصرف!$A14),المنصرف!$A$2:$K$718,MATCH(استعلام!F$5,المنصرف!$A$2:$K$2,0),0),"")</f>
        <v/>
      </c>
      <c r="G19" s="228" t="str">
        <f>IFERROR(VLOOKUP(ROW(المنصرف!$A14),المنصرف!$A$2:$K$718,MATCH(استعلام!G$5,المنصرف!$A$2:$K$2,0),0),"")</f>
        <v/>
      </c>
      <c r="H19" s="82" t="str">
        <f>IFERROR(VLOOKUP(ROW(المنصرف!$A14),المنصرف!$A$2:$K$718,MATCH(استعلام!H$5,المنصرف!$A$2:$K$2,0),0),"")</f>
        <v/>
      </c>
      <c r="I19" s="82" t="str">
        <f>IFERROR(VLOOKUP(ROW(المنصرف!$A14),المنصرف!$A$2:$K$718,MATCH(استعلام!I$5,المنصرف!$A$2:$K$2,0),0),"")</f>
        <v/>
      </c>
      <c r="J19" s="82" t="str">
        <f>IFERROR(VLOOKUP(ROW(المنصرف!$A14),المنصرف!$A$2:$K$718,MATCH(استعلام!J$5,المنصرف!$A$2:$K$2,0),0),"")</f>
        <v/>
      </c>
      <c r="K19" s="82" t="str">
        <f>IFERROR(VLOOKUP(ROW(المنصرف!$A14),المنصرف!$A$2:$K$718,MATCH(استعلام!K$5,المنصرف!$A$2:$K$2,0),0),"")</f>
        <v/>
      </c>
      <c r="L19" s="82" t="str">
        <f>IFERROR(VLOOKUP(ROW(المنصرف!$A14),المنصرف!$A$2:$K$718,MATCH(استعلام!L$5,المنصرف!$A$2:$K$2,0),0),"")</f>
        <v/>
      </c>
      <c r="M19" s="82" t="str">
        <f>IFERROR(VLOOKUP(ROW(المنصرف!$A14),المنصرف!$A$2:$K$718,MATCH(استعلام!M$5,المنصرف!$A$2:$K$2,0),0),"")</f>
        <v/>
      </c>
      <c r="N19" s="84"/>
      <c r="O1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المنتفع]]),ROWS(المنصرف!$B$1:$B14))),"")</f>
        <v/>
      </c>
      <c r="P1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لها]]),ROWS(المنصرف!$B$1:$B14))),"")</f>
        <v/>
      </c>
      <c r="Q1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المنصرف]]),ROWS(المنصرف!$B$1:$B14))),"")</f>
        <v/>
      </c>
      <c r="R1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الصرف]]),ROWS(المنصرف!$B$1:$B14))),"")</f>
        <v/>
      </c>
      <c r="S1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الصرف]]),ROWS(المنصرف!$B$1:$B14))),"")</f>
        <v/>
      </c>
      <c r="T1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التسوية]]),ROWS(المنصرف!$B$1:$B14))),"")</f>
        <v/>
      </c>
      <c r="U1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14))),"")</f>
        <v/>
      </c>
      <c r="V1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14))),"")</f>
        <v/>
      </c>
      <c r="W1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حكمه]]),ROWS(المنصرف!$B$1:$B14))),"")</f>
        <v/>
      </c>
    </row>
    <row r="20" spans="3:23" ht="21" thickBot="1" x14ac:dyDescent="0.25">
      <c r="C20" s="39" t="s">
        <v>89</v>
      </c>
      <c r="D20" s="42">
        <f t="shared" si="0"/>
        <v>15</v>
      </c>
      <c r="E20" s="82" t="str">
        <f>IFERROR(VLOOKUP(ROW(المنصرف!$A15),المنصرف!$A$2:$K$718,MATCH(استعلام!E$5,المنصرف!$A$2:$K$2,0),0),"")</f>
        <v/>
      </c>
      <c r="F20" s="83" t="str">
        <f>IFERROR(VLOOKUP(ROW(المنصرف!$A15),المنصرف!$A$2:$K$718,MATCH(استعلام!F$5,المنصرف!$A$2:$K$2,0),0),"")</f>
        <v/>
      </c>
      <c r="G20" s="228" t="str">
        <f>IFERROR(VLOOKUP(ROW(المنصرف!$A15),المنصرف!$A$2:$K$718,MATCH(استعلام!G$5,المنصرف!$A$2:$K$2,0),0),"")</f>
        <v/>
      </c>
      <c r="H20" s="82" t="str">
        <f>IFERROR(VLOOKUP(ROW(المنصرف!$A15),المنصرف!$A$2:$K$718,MATCH(استعلام!H$5,المنصرف!$A$2:$K$2,0),0),"")</f>
        <v/>
      </c>
      <c r="I20" s="82" t="str">
        <f>IFERROR(VLOOKUP(ROW(المنصرف!$A15),المنصرف!$A$2:$K$718,MATCH(استعلام!I$5,المنصرف!$A$2:$K$2,0),0),"")</f>
        <v/>
      </c>
      <c r="J20" s="82" t="str">
        <f>IFERROR(VLOOKUP(ROW(المنصرف!$A15),المنصرف!$A$2:$K$718,MATCH(استعلام!J$5,المنصرف!$A$2:$K$2,0),0),"")</f>
        <v/>
      </c>
      <c r="K20" s="82" t="str">
        <f>IFERROR(VLOOKUP(ROW(المنصرف!$A15),المنصرف!$A$2:$K$718,MATCH(استعلام!K$5,المنصرف!$A$2:$K$2,0),0),"")</f>
        <v/>
      </c>
      <c r="L20" s="82" t="str">
        <f>IFERROR(VLOOKUP(ROW(المنصرف!$A15),المنصرف!$A$2:$K$718,MATCH(استعلام!L$5,المنصرف!$A$2:$K$2,0),0),"")</f>
        <v/>
      </c>
      <c r="M20" s="82" t="str">
        <f>IFERROR(VLOOKUP(ROW(المنصرف!$A15),المنصرف!$A$2:$K$718,MATCH(استعلام!M$5,المنصرف!$A$2:$K$2,0),0),"")</f>
        <v/>
      </c>
      <c r="N20" s="84"/>
      <c r="O2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المنتفع]]),ROWS(المنصرف!$B$1:$B15))),"")</f>
        <v/>
      </c>
      <c r="P2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لها]]),ROWS(المنصرف!$B$1:$B15))),"")</f>
        <v/>
      </c>
      <c r="Q2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المنصرف]]),ROWS(المنصرف!$B$1:$B15))),"")</f>
        <v/>
      </c>
      <c r="R2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الصرف]]),ROWS(المنصرف!$B$1:$B15))),"")</f>
        <v/>
      </c>
      <c r="S2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الصرف]]),ROWS(المنصرف!$B$1:$B15))),"")</f>
        <v/>
      </c>
      <c r="T2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التسوية]]),ROWS(المنصرف!$B$1:$B15))),"")</f>
        <v/>
      </c>
      <c r="U2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15))),"")</f>
        <v/>
      </c>
      <c r="V2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15))),"")</f>
        <v/>
      </c>
      <c r="W2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حكمه]]),ROWS(المنصرف!$B$1:$B15))),"")</f>
        <v/>
      </c>
    </row>
    <row r="21" spans="3:23" ht="21" thickBot="1" x14ac:dyDescent="0.25">
      <c r="C21" t="s">
        <v>246</v>
      </c>
      <c r="D21" s="42">
        <f t="shared" si="0"/>
        <v>16</v>
      </c>
      <c r="E21" s="82" t="str">
        <f>IFERROR(VLOOKUP(ROW(المنصرف!$A16),المنصرف!$A$2:$K$718,MATCH(استعلام!E$5,المنصرف!$A$2:$K$2,0),0),"")</f>
        <v/>
      </c>
      <c r="F21" s="83" t="str">
        <f>IFERROR(VLOOKUP(ROW(المنصرف!$A16),المنصرف!$A$2:$K$718,MATCH(استعلام!F$5,المنصرف!$A$2:$K$2,0),0),"")</f>
        <v/>
      </c>
      <c r="G21" s="228" t="str">
        <f>IFERROR(VLOOKUP(ROW(المنصرف!$A16),المنصرف!$A$2:$K$718,MATCH(استعلام!G$5,المنصرف!$A$2:$K$2,0),0),"")</f>
        <v/>
      </c>
      <c r="H21" s="82" t="str">
        <f>IFERROR(VLOOKUP(ROW(المنصرف!$A16),المنصرف!$A$2:$K$718,MATCH(استعلام!H$5,المنصرف!$A$2:$K$2,0),0),"")</f>
        <v/>
      </c>
      <c r="I21" s="82" t="str">
        <f>IFERROR(VLOOKUP(ROW(المنصرف!$A16),المنصرف!$A$2:$K$718,MATCH(استعلام!I$5,المنصرف!$A$2:$K$2,0),0),"")</f>
        <v/>
      </c>
      <c r="J21" s="82" t="str">
        <f>IFERROR(VLOOKUP(ROW(المنصرف!$A16),المنصرف!$A$2:$K$718,MATCH(استعلام!J$5,المنصرف!$A$2:$K$2,0),0),"")</f>
        <v/>
      </c>
      <c r="K21" s="82" t="str">
        <f>IFERROR(VLOOKUP(ROW(المنصرف!$A16),المنصرف!$A$2:$K$718,MATCH(استعلام!K$5,المنصرف!$A$2:$K$2,0),0),"")</f>
        <v/>
      </c>
      <c r="L21" s="82" t="str">
        <f>IFERROR(VLOOKUP(ROW(المنصرف!$A16),المنصرف!$A$2:$K$718,MATCH(استعلام!L$5,المنصرف!$A$2:$K$2,0),0),"")</f>
        <v/>
      </c>
      <c r="M21" s="82" t="str">
        <f>IFERROR(VLOOKUP(ROW(المنصرف!$A16),المنصرف!$A$2:$K$718,MATCH(استعلام!M$5,المنصرف!$A$2:$K$2,0),0),"")</f>
        <v/>
      </c>
      <c r="N21" s="84"/>
      <c r="O2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المنتفع]]),ROWS(المنصرف!$B$1:$B16))),"")</f>
        <v/>
      </c>
      <c r="P2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لها]]),ROWS(المنصرف!$B$1:$B16))),"")</f>
        <v/>
      </c>
      <c r="Q2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المنصرف]]),ROWS(المنصرف!$B$1:$B16))),"")</f>
        <v/>
      </c>
      <c r="R2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الصرف]]),ROWS(المنصرف!$B$1:$B16))),"")</f>
        <v/>
      </c>
      <c r="S2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الصرف]]),ROWS(المنصرف!$B$1:$B16))),"")</f>
        <v/>
      </c>
      <c r="T2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التسوية]]),ROWS(المنصرف!$B$1:$B16))),"")</f>
        <v/>
      </c>
      <c r="U2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16))),"")</f>
        <v/>
      </c>
      <c r="V2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16))),"")</f>
        <v/>
      </c>
      <c r="W2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حكمه]]),ROWS(المنصرف!$B$1:$B16))),"")</f>
        <v/>
      </c>
    </row>
    <row r="22" spans="3:23" ht="21" thickBot="1" x14ac:dyDescent="0.25">
      <c r="C22" s="39" t="s">
        <v>240</v>
      </c>
      <c r="D22" s="42">
        <f t="shared" si="0"/>
        <v>17</v>
      </c>
      <c r="E22" s="82" t="str">
        <f>IFERROR(VLOOKUP(ROW(المنصرف!$A17),المنصرف!$A$2:$K$718,MATCH(استعلام!E$5,المنصرف!$A$2:$K$2,0),0),"")</f>
        <v/>
      </c>
      <c r="F22" s="83" t="str">
        <f>IFERROR(VLOOKUP(ROW(المنصرف!$A17),المنصرف!$A$2:$K$718,MATCH(استعلام!F$5,المنصرف!$A$2:$K$2,0),0),"")</f>
        <v/>
      </c>
      <c r="G22" s="228" t="str">
        <f>IFERROR(VLOOKUP(ROW(المنصرف!$A17),المنصرف!$A$2:$K$718,MATCH(استعلام!G$5,المنصرف!$A$2:$K$2,0),0),"")</f>
        <v/>
      </c>
      <c r="H22" s="82" t="str">
        <f>IFERROR(VLOOKUP(ROW(المنصرف!$A17),المنصرف!$A$2:$K$718,MATCH(استعلام!H$5,المنصرف!$A$2:$K$2,0),0),"")</f>
        <v/>
      </c>
      <c r="I22" s="82" t="str">
        <f>IFERROR(VLOOKUP(ROW(المنصرف!$A17),المنصرف!$A$2:$K$718,MATCH(استعلام!I$5,المنصرف!$A$2:$K$2,0),0),"")</f>
        <v/>
      </c>
      <c r="J22" s="82" t="str">
        <f>IFERROR(VLOOKUP(ROW(المنصرف!$A17),المنصرف!$A$2:$K$718,MATCH(استعلام!J$5,المنصرف!$A$2:$K$2,0),0),"")</f>
        <v/>
      </c>
      <c r="K22" s="82" t="str">
        <f>IFERROR(VLOOKUP(ROW(المنصرف!$A17),المنصرف!$A$2:$K$718,MATCH(استعلام!K$5,المنصرف!$A$2:$K$2,0),0),"")</f>
        <v/>
      </c>
      <c r="L22" s="82" t="str">
        <f>IFERROR(VLOOKUP(ROW(المنصرف!$A17),المنصرف!$A$2:$K$718,MATCH(استعلام!L$5,المنصرف!$A$2:$K$2,0),0),"")</f>
        <v/>
      </c>
      <c r="M22" s="82" t="str">
        <f>IFERROR(VLOOKUP(ROW(المنصرف!$A17),المنصرف!$A$2:$K$718,MATCH(استعلام!M$5,المنصرف!$A$2:$K$2,0),0),"")</f>
        <v/>
      </c>
      <c r="N22" s="84"/>
      <c r="O2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المنتفع]]),ROWS(المنصرف!$B$1:$B17))),"")</f>
        <v/>
      </c>
      <c r="P2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لها]]),ROWS(المنصرف!$B$1:$B17))),"")</f>
        <v/>
      </c>
      <c r="Q2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المنصرف]]),ROWS(المنصرف!$B$1:$B17))),"")</f>
        <v/>
      </c>
      <c r="R2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الصرف]]),ROWS(المنصرف!$B$1:$B17))),"")</f>
        <v/>
      </c>
      <c r="S2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الصرف]]),ROWS(المنصرف!$B$1:$B17))),"")</f>
        <v/>
      </c>
      <c r="T2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التسوية]]),ROWS(المنصرف!$B$1:$B17))),"")</f>
        <v/>
      </c>
      <c r="U2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17))),"")</f>
        <v/>
      </c>
      <c r="V2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17))),"")</f>
        <v/>
      </c>
      <c r="W2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حكمه]]),ROWS(المنصرف!$B$1:$B17))),"")</f>
        <v/>
      </c>
    </row>
    <row r="23" spans="3:23" ht="21" thickBot="1" x14ac:dyDescent="0.25">
      <c r="C23" t="s">
        <v>182</v>
      </c>
      <c r="D23" s="42">
        <f t="shared" si="0"/>
        <v>18</v>
      </c>
      <c r="E23" s="82" t="str">
        <f>IFERROR(VLOOKUP(ROW(المنصرف!$A18),المنصرف!$A$2:$K$718,MATCH(استعلام!E$5,المنصرف!$A$2:$K$2,0),0),"")</f>
        <v/>
      </c>
      <c r="F23" s="83" t="str">
        <f>IFERROR(VLOOKUP(ROW(المنصرف!$A18),المنصرف!$A$2:$K$718,MATCH(استعلام!F$5,المنصرف!$A$2:$K$2,0),0),"")</f>
        <v/>
      </c>
      <c r="G23" s="228" t="str">
        <f>IFERROR(VLOOKUP(ROW(المنصرف!$A18),المنصرف!$A$2:$K$718,MATCH(استعلام!G$5,المنصرف!$A$2:$K$2,0),0),"")</f>
        <v/>
      </c>
      <c r="H23" s="82" t="str">
        <f>IFERROR(VLOOKUP(ROW(المنصرف!$A18),المنصرف!$A$2:$K$718,MATCH(استعلام!H$5,المنصرف!$A$2:$K$2,0),0),"")</f>
        <v/>
      </c>
      <c r="I23" s="82" t="str">
        <f>IFERROR(VLOOKUP(ROW(المنصرف!$A18),المنصرف!$A$2:$K$718,MATCH(استعلام!I$5,المنصرف!$A$2:$K$2,0),0),"")</f>
        <v/>
      </c>
      <c r="J23" s="82" t="str">
        <f>IFERROR(VLOOKUP(ROW(المنصرف!$A18),المنصرف!$A$2:$K$718,MATCH(استعلام!J$5,المنصرف!$A$2:$K$2,0),0),"")</f>
        <v/>
      </c>
      <c r="K23" s="82" t="str">
        <f>IFERROR(VLOOKUP(ROW(المنصرف!$A18),المنصرف!$A$2:$K$718,MATCH(استعلام!K$5,المنصرف!$A$2:$K$2,0),0),"")</f>
        <v/>
      </c>
      <c r="L23" s="82" t="str">
        <f>IFERROR(VLOOKUP(ROW(المنصرف!$A18),المنصرف!$A$2:$K$718,MATCH(استعلام!L$5,المنصرف!$A$2:$K$2,0),0),"")</f>
        <v/>
      </c>
      <c r="M23" s="82" t="str">
        <f>IFERROR(VLOOKUP(ROW(المنصرف!$A18),المنصرف!$A$2:$K$718,MATCH(استعلام!M$5,المنصرف!$A$2:$K$2,0),0),"")</f>
        <v/>
      </c>
      <c r="N23" s="84"/>
      <c r="O2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المنتفع]]),ROWS(المنصرف!$B$1:$B18))),"")</f>
        <v/>
      </c>
      <c r="P2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لها]]),ROWS(المنصرف!$B$1:$B18))),"")</f>
        <v/>
      </c>
      <c r="Q2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المنصرف]]),ROWS(المنصرف!$B$1:$B18))),"")</f>
        <v/>
      </c>
      <c r="R2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الصرف]]),ROWS(المنصرف!$B$1:$B18))),"")</f>
        <v/>
      </c>
      <c r="S2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الصرف]]),ROWS(المنصرف!$B$1:$B18))),"")</f>
        <v/>
      </c>
      <c r="T2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التسوية]]),ROWS(المنصرف!$B$1:$B18))),"")</f>
        <v/>
      </c>
      <c r="U2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18))),"")</f>
        <v/>
      </c>
      <c r="V2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18))),"")</f>
        <v/>
      </c>
      <c r="W2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حكمه]]),ROWS(المنصرف!$B$1:$B18))),"")</f>
        <v/>
      </c>
    </row>
    <row r="24" spans="3:23" ht="21" thickBot="1" x14ac:dyDescent="0.25">
      <c r="C24" t="s">
        <v>243</v>
      </c>
      <c r="D24" s="42">
        <f t="shared" si="0"/>
        <v>19</v>
      </c>
      <c r="E24" s="82" t="str">
        <f>IFERROR(VLOOKUP(ROW(المنصرف!$A19),المنصرف!$A$2:$K$718,MATCH(استعلام!E$5,المنصرف!$A$2:$K$2,0),0),"")</f>
        <v/>
      </c>
      <c r="F24" s="83" t="str">
        <f>IFERROR(VLOOKUP(ROW(المنصرف!$A19),المنصرف!$A$2:$K$718,MATCH(استعلام!F$5,المنصرف!$A$2:$K$2,0),0),"")</f>
        <v/>
      </c>
      <c r="G24" s="228" t="str">
        <f>IFERROR(VLOOKUP(ROW(المنصرف!$A19),المنصرف!$A$2:$K$718,MATCH(استعلام!G$5,المنصرف!$A$2:$K$2,0),0),"")</f>
        <v/>
      </c>
      <c r="H24" s="82" t="str">
        <f>IFERROR(VLOOKUP(ROW(المنصرف!$A19),المنصرف!$A$2:$K$718,MATCH(استعلام!H$5,المنصرف!$A$2:$K$2,0),0),"")</f>
        <v/>
      </c>
      <c r="I24" s="82" t="str">
        <f>IFERROR(VLOOKUP(ROW(المنصرف!$A19),المنصرف!$A$2:$K$718,MATCH(استعلام!I$5,المنصرف!$A$2:$K$2,0),0),"")</f>
        <v/>
      </c>
      <c r="J24" s="82" t="str">
        <f>IFERROR(VLOOKUP(ROW(المنصرف!$A19),المنصرف!$A$2:$K$718,MATCH(استعلام!J$5,المنصرف!$A$2:$K$2,0),0),"")</f>
        <v/>
      </c>
      <c r="K24" s="82" t="str">
        <f>IFERROR(VLOOKUP(ROW(المنصرف!$A19),المنصرف!$A$2:$K$718,MATCH(استعلام!K$5,المنصرف!$A$2:$K$2,0),0),"")</f>
        <v/>
      </c>
      <c r="L24" s="82" t="str">
        <f>IFERROR(VLOOKUP(ROW(المنصرف!$A19),المنصرف!$A$2:$K$718,MATCH(استعلام!L$5,المنصرف!$A$2:$K$2,0),0),"")</f>
        <v/>
      </c>
      <c r="M24" s="82" t="str">
        <f>IFERROR(VLOOKUP(ROW(المنصرف!$A19),المنصرف!$A$2:$K$718,MATCH(استعلام!M$5,المنصرف!$A$2:$K$2,0),0),"")</f>
        <v/>
      </c>
      <c r="N24" s="84"/>
      <c r="O2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المنتفع]]),ROWS(المنصرف!$B$1:$B19))),"")</f>
        <v/>
      </c>
      <c r="P2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لها]]),ROWS(المنصرف!$B$1:$B19))),"")</f>
        <v/>
      </c>
      <c r="Q2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المنصرف]]),ROWS(المنصرف!$B$1:$B19))),"")</f>
        <v/>
      </c>
      <c r="R2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الصرف]]),ROWS(المنصرف!$B$1:$B19))),"")</f>
        <v/>
      </c>
      <c r="S2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الصرف]]),ROWS(المنصرف!$B$1:$B19))),"")</f>
        <v/>
      </c>
      <c r="T2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التسوية]]),ROWS(المنصرف!$B$1:$B19))),"")</f>
        <v/>
      </c>
      <c r="U2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19))),"")</f>
        <v/>
      </c>
      <c r="V2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19))),"")</f>
        <v/>
      </c>
      <c r="W2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حكمه]]),ROWS(المنصرف!$B$1:$B19))),"")</f>
        <v/>
      </c>
    </row>
    <row r="25" spans="3:23" ht="21" thickBot="1" x14ac:dyDescent="0.25">
      <c r="C25" s="39" t="s">
        <v>22</v>
      </c>
      <c r="D25" s="42">
        <f t="shared" si="0"/>
        <v>20</v>
      </c>
      <c r="E25" s="82" t="str">
        <f>IFERROR(VLOOKUP(ROW(المنصرف!$A20),المنصرف!$A$2:$K$718,MATCH(استعلام!E$5,المنصرف!$A$2:$K$2,0),0),"")</f>
        <v/>
      </c>
      <c r="F25" s="83" t="str">
        <f>IFERROR(VLOOKUP(ROW(المنصرف!$A20),المنصرف!$A$2:$K$718,MATCH(استعلام!F$5,المنصرف!$A$2:$K$2,0),0),"")</f>
        <v/>
      </c>
      <c r="G25" s="228" t="str">
        <f>IFERROR(VLOOKUP(ROW(المنصرف!$A20),المنصرف!$A$2:$K$718,MATCH(استعلام!G$5,المنصرف!$A$2:$K$2,0),0),"")</f>
        <v/>
      </c>
      <c r="H25" s="82" t="str">
        <f>IFERROR(VLOOKUP(ROW(المنصرف!$A20),المنصرف!$A$2:$K$718,MATCH(استعلام!H$5,المنصرف!$A$2:$K$2,0),0),"")</f>
        <v/>
      </c>
      <c r="I25" s="82" t="str">
        <f>IFERROR(VLOOKUP(ROW(المنصرف!$A20),المنصرف!$A$2:$K$718,MATCH(استعلام!I$5,المنصرف!$A$2:$K$2,0),0),"")</f>
        <v/>
      </c>
      <c r="J25" s="82" t="str">
        <f>IFERROR(VLOOKUP(ROW(المنصرف!$A20),المنصرف!$A$2:$K$718,MATCH(استعلام!J$5,المنصرف!$A$2:$K$2,0),0),"")</f>
        <v/>
      </c>
      <c r="K25" s="82" t="str">
        <f>IFERROR(VLOOKUP(ROW(المنصرف!$A20),المنصرف!$A$2:$K$718,MATCH(استعلام!K$5,المنصرف!$A$2:$K$2,0),0),"")</f>
        <v/>
      </c>
      <c r="L25" s="82" t="str">
        <f>IFERROR(VLOOKUP(ROW(المنصرف!$A20),المنصرف!$A$2:$K$718,MATCH(استعلام!L$5,المنصرف!$A$2:$K$2,0),0),"")</f>
        <v/>
      </c>
      <c r="M25" s="82" t="str">
        <f>IFERROR(VLOOKUP(ROW(المنصرف!$A20),المنصرف!$A$2:$K$718,MATCH(استعلام!M$5,المنصرف!$A$2:$K$2,0),0),"")</f>
        <v/>
      </c>
      <c r="N25" s="84"/>
      <c r="O2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المنتفع]]),ROWS(المنصرف!$B$1:$B20))),"")</f>
        <v/>
      </c>
      <c r="P2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لها]]),ROWS(المنصرف!$B$1:$B20))),"")</f>
        <v/>
      </c>
      <c r="Q2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المنصرف]]),ROWS(المنصرف!$B$1:$B20))),"")</f>
        <v/>
      </c>
      <c r="R2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الصرف]]),ROWS(المنصرف!$B$1:$B20))),"")</f>
        <v/>
      </c>
      <c r="S2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الصرف]]),ROWS(المنصرف!$B$1:$B20))),"")</f>
        <v/>
      </c>
      <c r="T2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التسوية]]),ROWS(المنصرف!$B$1:$B20))),"")</f>
        <v/>
      </c>
      <c r="U2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20))),"")</f>
        <v/>
      </c>
      <c r="V2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20))),"")</f>
        <v/>
      </c>
      <c r="W2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حكمه]]),ROWS(المنصرف!$B$1:$B20))),"")</f>
        <v/>
      </c>
    </row>
    <row r="26" spans="3:23" ht="21" thickBot="1" x14ac:dyDescent="0.25">
      <c r="C26" s="39" t="s">
        <v>15</v>
      </c>
      <c r="D26" s="42">
        <f t="shared" si="0"/>
        <v>21</v>
      </c>
      <c r="E26" s="82" t="str">
        <f>IFERROR(VLOOKUP(ROW(المنصرف!$A21),المنصرف!$A$2:$K$718,MATCH(استعلام!E$5,المنصرف!$A$2:$K$2,0),0),"")</f>
        <v/>
      </c>
      <c r="F26" s="83" t="str">
        <f>IFERROR(VLOOKUP(ROW(المنصرف!$A21),المنصرف!$A$2:$K$718,MATCH(استعلام!F$5,المنصرف!$A$2:$K$2,0),0),"")</f>
        <v/>
      </c>
      <c r="G26" s="228" t="str">
        <f>IFERROR(VLOOKUP(ROW(المنصرف!$A21),المنصرف!$A$2:$K$718,MATCH(استعلام!G$5,المنصرف!$A$2:$K$2,0),0),"")</f>
        <v/>
      </c>
      <c r="H26" s="82" t="str">
        <f>IFERROR(VLOOKUP(ROW(المنصرف!$A21),المنصرف!$A$2:$K$718,MATCH(استعلام!H$5,المنصرف!$A$2:$K$2,0),0),"")</f>
        <v/>
      </c>
      <c r="I26" s="82" t="str">
        <f>IFERROR(VLOOKUP(ROW(المنصرف!$A21),المنصرف!$A$2:$K$718,MATCH(استعلام!I$5,المنصرف!$A$2:$K$2,0),0),"")</f>
        <v/>
      </c>
      <c r="J26" s="82" t="str">
        <f>IFERROR(VLOOKUP(ROW(المنصرف!$A21),المنصرف!$A$2:$K$718,MATCH(استعلام!J$5,المنصرف!$A$2:$K$2,0),0),"")</f>
        <v/>
      </c>
      <c r="K26" s="82" t="str">
        <f>IFERROR(VLOOKUP(ROW(المنصرف!$A21),المنصرف!$A$2:$K$718,MATCH(استعلام!K$5,المنصرف!$A$2:$K$2,0),0),"")</f>
        <v/>
      </c>
      <c r="L26" s="82" t="str">
        <f>IFERROR(VLOOKUP(ROW(المنصرف!$A21),المنصرف!$A$2:$K$718,MATCH(استعلام!L$5,المنصرف!$A$2:$K$2,0),0),"")</f>
        <v/>
      </c>
      <c r="M26" s="82" t="str">
        <f>IFERROR(VLOOKUP(ROW(المنصرف!$A21),المنصرف!$A$2:$K$718,MATCH(استعلام!M$5,المنصرف!$A$2:$K$2,0),0),"")</f>
        <v/>
      </c>
      <c r="N26" s="84"/>
      <c r="O2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المنتفع]]),ROWS(المنصرف!$B$1:$B21))),"")</f>
        <v/>
      </c>
      <c r="P2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لها]]),ROWS(المنصرف!$B$1:$B21))),"")</f>
        <v/>
      </c>
      <c r="Q2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المنصرف]]),ROWS(المنصرف!$B$1:$B21))),"")</f>
        <v/>
      </c>
      <c r="R2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الصرف]]),ROWS(المنصرف!$B$1:$B21))),"")</f>
        <v/>
      </c>
      <c r="S2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الصرف]]),ROWS(المنصرف!$B$1:$B21))),"")</f>
        <v/>
      </c>
      <c r="T2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التسوية]]),ROWS(المنصرف!$B$1:$B21))),"")</f>
        <v/>
      </c>
      <c r="U2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21))),"")</f>
        <v/>
      </c>
      <c r="V2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21))),"")</f>
        <v/>
      </c>
      <c r="W2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حكمه]]),ROWS(المنصرف!$B$1:$B21))),"")</f>
        <v/>
      </c>
    </row>
    <row r="27" spans="3:23" ht="21" thickBot="1" x14ac:dyDescent="0.25">
      <c r="C27" t="s">
        <v>181</v>
      </c>
      <c r="D27" s="42">
        <f t="shared" si="0"/>
        <v>22</v>
      </c>
      <c r="E27" s="82" t="str">
        <f>IFERROR(VLOOKUP(ROW(المنصرف!$A22),المنصرف!$A$2:$K$718,MATCH(استعلام!E$5,المنصرف!$A$2:$K$2,0),0),"")</f>
        <v/>
      </c>
      <c r="F27" s="83" t="str">
        <f>IFERROR(VLOOKUP(ROW(المنصرف!$A22),المنصرف!$A$2:$K$718,MATCH(استعلام!F$5,المنصرف!$A$2:$K$2,0),0),"")</f>
        <v/>
      </c>
      <c r="G27" s="228" t="str">
        <f>IFERROR(VLOOKUP(ROW(المنصرف!$A22),المنصرف!$A$2:$K$718,MATCH(استعلام!G$5,المنصرف!$A$2:$K$2,0),0),"")</f>
        <v/>
      </c>
      <c r="H27" s="82" t="str">
        <f>IFERROR(VLOOKUP(ROW(المنصرف!$A22),المنصرف!$A$2:$K$718,MATCH(استعلام!H$5,المنصرف!$A$2:$K$2,0),0),"")</f>
        <v/>
      </c>
      <c r="I27" s="82" t="str">
        <f>IFERROR(VLOOKUP(ROW(المنصرف!$A22),المنصرف!$A$2:$K$718,MATCH(استعلام!I$5,المنصرف!$A$2:$K$2,0),0),"")</f>
        <v/>
      </c>
      <c r="J27" s="82" t="str">
        <f>IFERROR(VLOOKUP(ROW(المنصرف!$A22),المنصرف!$A$2:$K$718,MATCH(استعلام!J$5,المنصرف!$A$2:$K$2,0),0),"")</f>
        <v/>
      </c>
      <c r="K27" s="82" t="str">
        <f>IFERROR(VLOOKUP(ROW(المنصرف!$A22),المنصرف!$A$2:$K$718,MATCH(استعلام!K$5,المنصرف!$A$2:$K$2,0),0),"")</f>
        <v/>
      </c>
      <c r="L27" s="82" t="str">
        <f>IFERROR(VLOOKUP(ROW(المنصرف!$A22),المنصرف!$A$2:$K$718,MATCH(استعلام!L$5,المنصرف!$A$2:$K$2,0),0),"")</f>
        <v/>
      </c>
      <c r="M27" s="82" t="str">
        <f>IFERROR(VLOOKUP(ROW(المنصرف!$A22),المنصرف!$A$2:$K$718,MATCH(استعلام!M$5,المنصرف!$A$2:$K$2,0),0),"")</f>
        <v/>
      </c>
      <c r="N27" s="84"/>
      <c r="O2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المنتفع]]),ROWS(المنصرف!$B$1:$B22))),"")</f>
        <v/>
      </c>
      <c r="P2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لها]]),ROWS(المنصرف!$B$1:$B22))),"")</f>
        <v/>
      </c>
      <c r="Q2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المنصرف]]),ROWS(المنصرف!$B$1:$B22))),"")</f>
        <v/>
      </c>
      <c r="R2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الصرف]]),ROWS(المنصرف!$B$1:$B22))),"")</f>
        <v/>
      </c>
      <c r="S2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الصرف]]),ROWS(المنصرف!$B$1:$B22))),"")</f>
        <v/>
      </c>
      <c r="T2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التسوية]]),ROWS(المنصرف!$B$1:$B22))),"")</f>
        <v/>
      </c>
      <c r="U2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22))),"")</f>
        <v/>
      </c>
      <c r="V2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22))),"")</f>
        <v/>
      </c>
      <c r="W2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حكمه]]),ROWS(المنصرف!$B$1:$B22))),"")</f>
        <v/>
      </c>
    </row>
    <row r="28" spans="3:23" ht="21" thickBot="1" x14ac:dyDescent="0.25">
      <c r="C28" s="39" t="s">
        <v>41</v>
      </c>
      <c r="D28" s="42">
        <f t="shared" si="0"/>
        <v>23</v>
      </c>
      <c r="E28" s="82" t="str">
        <f>IFERROR(VLOOKUP(ROW(المنصرف!$A23),المنصرف!$A$2:$K$718,MATCH(استعلام!E$5,المنصرف!$A$2:$K$2,0),0),"")</f>
        <v/>
      </c>
      <c r="F28" s="83" t="str">
        <f>IFERROR(VLOOKUP(ROW(المنصرف!$A23),المنصرف!$A$2:$K$718,MATCH(استعلام!F$5,المنصرف!$A$2:$K$2,0),0),"")</f>
        <v/>
      </c>
      <c r="G28" s="228" t="str">
        <f>IFERROR(VLOOKUP(ROW(المنصرف!$A23),المنصرف!$A$2:$K$718,MATCH(استعلام!G$5,المنصرف!$A$2:$K$2,0),0),"")</f>
        <v/>
      </c>
      <c r="H28" s="82" t="str">
        <f>IFERROR(VLOOKUP(ROW(المنصرف!$A23),المنصرف!$A$2:$K$718,MATCH(استعلام!H$5,المنصرف!$A$2:$K$2,0),0),"")</f>
        <v/>
      </c>
      <c r="I28" s="82" t="str">
        <f>IFERROR(VLOOKUP(ROW(المنصرف!$A23),المنصرف!$A$2:$K$718,MATCH(استعلام!I$5,المنصرف!$A$2:$K$2,0),0),"")</f>
        <v/>
      </c>
      <c r="J28" s="82" t="str">
        <f>IFERROR(VLOOKUP(ROW(المنصرف!$A23),المنصرف!$A$2:$K$718,MATCH(استعلام!J$5,المنصرف!$A$2:$K$2,0),0),"")</f>
        <v/>
      </c>
      <c r="K28" s="82" t="str">
        <f>IFERROR(VLOOKUP(ROW(المنصرف!$A23),المنصرف!$A$2:$K$718,MATCH(استعلام!K$5,المنصرف!$A$2:$K$2,0),0),"")</f>
        <v/>
      </c>
      <c r="L28" s="82" t="str">
        <f>IFERROR(VLOOKUP(ROW(المنصرف!$A23),المنصرف!$A$2:$K$718,MATCH(استعلام!L$5,المنصرف!$A$2:$K$2,0),0),"")</f>
        <v/>
      </c>
      <c r="M28" s="82" t="str">
        <f>IFERROR(VLOOKUP(ROW(المنصرف!$A23),المنصرف!$A$2:$K$718,MATCH(استعلام!M$5,المنصرف!$A$2:$K$2,0),0),"")</f>
        <v/>
      </c>
      <c r="N28" s="84"/>
      <c r="O2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المنتفع]]),ROWS(المنصرف!$B$1:$B23))),"")</f>
        <v/>
      </c>
      <c r="P2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لها]]),ROWS(المنصرف!$B$1:$B23))),"")</f>
        <v/>
      </c>
      <c r="Q2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المنصرف]]),ROWS(المنصرف!$B$1:$B23))),"")</f>
        <v/>
      </c>
      <c r="R2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الصرف]]),ROWS(المنصرف!$B$1:$B23))),"")</f>
        <v/>
      </c>
      <c r="S2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الصرف]]),ROWS(المنصرف!$B$1:$B23))),"")</f>
        <v/>
      </c>
      <c r="T2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التسوية]]),ROWS(المنصرف!$B$1:$B23))),"")</f>
        <v/>
      </c>
      <c r="U2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23))),"")</f>
        <v/>
      </c>
      <c r="V2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23))),"")</f>
        <v/>
      </c>
      <c r="W2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حكمه]]),ROWS(المنصرف!$B$1:$B23))),"")</f>
        <v/>
      </c>
    </row>
    <row r="29" spans="3:23" ht="21" thickBot="1" x14ac:dyDescent="0.25">
      <c r="C29" s="39" t="s">
        <v>21</v>
      </c>
      <c r="D29" s="42">
        <f t="shared" si="0"/>
        <v>24</v>
      </c>
      <c r="E29" s="82" t="str">
        <f>IFERROR(VLOOKUP(ROW(المنصرف!$A24),المنصرف!$A$2:$K$718,MATCH(استعلام!E$5,المنصرف!$A$2:$K$2,0),0),"")</f>
        <v/>
      </c>
      <c r="F29" s="83" t="str">
        <f>IFERROR(VLOOKUP(ROW(المنصرف!$A24),المنصرف!$A$2:$K$718,MATCH(استعلام!F$5,المنصرف!$A$2:$K$2,0),0),"")</f>
        <v/>
      </c>
      <c r="G29" s="228" t="str">
        <f>IFERROR(VLOOKUP(ROW(المنصرف!$A24),المنصرف!$A$2:$K$718,MATCH(استعلام!G$5,المنصرف!$A$2:$K$2,0),0),"")</f>
        <v/>
      </c>
      <c r="H29" s="82" t="str">
        <f>IFERROR(VLOOKUP(ROW(المنصرف!$A24),المنصرف!$A$2:$K$718,MATCH(استعلام!H$5,المنصرف!$A$2:$K$2,0),0),"")</f>
        <v/>
      </c>
      <c r="I29" s="82" t="str">
        <f>IFERROR(VLOOKUP(ROW(المنصرف!$A24),المنصرف!$A$2:$K$718,MATCH(استعلام!I$5,المنصرف!$A$2:$K$2,0),0),"")</f>
        <v/>
      </c>
      <c r="J29" s="82" t="str">
        <f>IFERROR(VLOOKUP(ROW(المنصرف!$A24),المنصرف!$A$2:$K$718,MATCH(استعلام!J$5,المنصرف!$A$2:$K$2,0),0),"")</f>
        <v/>
      </c>
      <c r="K29" s="82" t="str">
        <f>IFERROR(VLOOKUP(ROW(المنصرف!$A24),المنصرف!$A$2:$K$718,MATCH(استعلام!K$5,المنصرف!$A$2:$K$2,0),0),"")</f>
        <v/>
      </c>
      <c r="L29" s="82" t="str">
        <f>IFERROR(VLOOKUP(ROW(المنصرف!$A24),المنصرف!$A$2:$K$718,MATCH(استعلام!L$5,المنصرف!$A$2:$K$2,0),0),"")</f>
        <v/>
      </c>
      <c r="M29" s="82" t="str">
        <f>IFERROR(VLOOKUP(ROW(المنصرف!$A24),المنصرف!$A$2:$K$718,MATCH(استعلام!M$5,المنصرف!$A$2:$K$2,0),0),"")</f>
        <v/>
      </c>
      <c r="N29" s="84"/>
      <c r="O2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المنتفع]]),ROWS(المنصرف!$B$1:$B24))),"")</f>
        <v/>
      </c>
      <c r="P2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لها]]),ROWS(المنصرف!$B$1:$B24))),"")</f>
        <v/>
      </c>
      <c r="Q2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المنصرف]]),ROWS(المنصرف!$B$1:$B24))),"")</f>
        <v/>
      </c>
      <c r="R2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الصرف]]),ROWS(المنصرف!$B$1:$B24))),"")</f>
        <v/>
      </c>
      <c r="S2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الصرف]]),ROWS(المنصرف!$B$1:$B24))),"")</f>
        <v/>
      </c>
      <c r="T2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التسوية]]),ROWS(المنصرف!$B$1:$B24))),"")</f>
        <v/>
      </c>
      <c r="U2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24))),"")</f>
        <v/>
      </c>
      <c r="V2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24))),"")</f>
        <v/>
      </c>
      <c r="W2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حكمه]]),ROWS(المنصرف!$B$1:$B24))),"")</f>
        <v/>
      </c>
    </row>
    <row r="30" spans="3:23" ht="21" thickBot="1" x14ac:dyDescent="0.25">
      <c r="C30" t="s">
        <v>142</v>
      </c>
      <c r="D30" s="42">
        <f t="shared" si="0"/>
        <v>25</v>
      </c>
      <c r="E30" s="82" t="str">
        <f>IFERROR(VLOOKUP(ROW(المنصرف!$A25),المنصرف!$A$2:$K$718,MATCH(استعلام!E$5,المنصرف!$A$2:$K$2,0),0),"")</f>
        <v/>
      </c>
      <c r="F30" s="83" t="str">
        <f>IFERROR(VLOOKUP(ROW(المنصرف!$A25),المنصرف!$A$2:$K$718,MATCH(استعلام!F$5,المنصرف!$A$2:$K$2,0),0),"")</f>
        <v/>
      </c>
      <c r="G30" s="228" t="str">
        <f>IFERROR(VLOOKUP(ROW(المنصرف!$A25),المنصرف!$A$2:$K$718,MATCH(استعلام!G$5,المنصرف!$A$2:$K$2,0),0),"")</f>
        <v/>
      </c>
      <c r="H30" s="82" t="str">
        <f>IFERROR(VLOOKUP(ROW(المنصرف!$A25),المنصرف!$A$2:$K$718,MATCH(استعلام!H$5,المنصرف!$A$2:$K$2,0),0),"")</f>
        <v/>
      </c>
      <c r="I30" s="82" t="str">
        <f>IFERROR(VLOOKUP(ROW(المنصرف!$A25),المنصرف!$A$2:$K$718,MATCH(استعلام!I$5,المنصرف!$A$2:$K$2,0),0),"")</f>
        <v/>
      </c>
      <c r="J30" s="82" t="str">
        <f>IFERROR(VLOOKUP(ROW(المنصرف!$A25),المنصرف!$A$2:$K$718,MATCH(استعلام!J$5,المنصرف!$A$2:$K$2,0),0),"")</f>
        <v/>
      </c>
      <c r="K30" s="82" t="str">
        <f>IFERROR(VLOOKUP(ROW(المنصرف!$A25),المنصرف!$A$2:$K$718,MATCH(استعلام!K$5,المنصرف!$A$2:$K$2,0),0),"")</f>
        <v/>
      </c>
      <c r="L30" s="82" t="str">
        <f>IFERROR(VLOOKUP(ROW(المنصرف!$A25),المنصرف!$A$2:$K$718,MATCH(استعلام!L$5,المنصرف!$A$2:$K$2,0),0),"")</f>
        <v/>
      </c>
      <c r="M30" s="82" t="str">
        <f>IFERROR(VLOOKUP(ROW(المنصرف!$A25),المنصرف!$A$2:$K$718,MATCH(استعلام!M$5,المنصرف!$A$2:$K$2,0),0),"")</f>
        <v/>
      </c>
      <c r="N30" s="84"/>
      <c r="O3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المنتفع]]),ROWS(المنصرف!$B$1:$B25))),"")</f>
        <v/>
      </c>
      <c r="P3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لها]]),ROWS(المنصرف!$B$1:$B25))),"")</f>
        <v/>
      </c>
      <c r="Q3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المنصرف]]),ROWS(المنصرف!$B$1:$B25))),"")</f>
        <v/>
      </c>
      <c r="R3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الصرف]]),ROWS(المنصرف!$B$1:$B25))),"")</f>
        <v/>
      </c>
      <c r="S3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الصرف]]),ROWS(المنصرف!$B$1:$B25))),"")</f>
        <v/>
      </c>
      <c r="T3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التسوية]]),ROWS(المنصرف!$B$1:$B25))),"")</f>
        <v/>
      </c>
      <c r="U3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25))),"")</f>
        <v/>
      </c>
      <c r="V3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25))),"")</f>
        <v/>
      </c>
      <c r="W3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حكمه]]),ROWS(المنصرف!$B$1:$B25))),"")</f>
        <v/>
      </c>
    </row>
    <row r="31" spans="3:23" ht="21" thickBot="1" x14ac:dyDescent="0.25">
      <c r="C31" t="s">
        <v>329</v>
      </c>
      <c r="D31" s="42">
        <f t="shared" si="0"/>
        <v>26</v>
      </c>
      <c r="E31" s="82" t="str">
        <f>IFERROR(VLOOKUP(ROW(المنصرف!$A26),المنصرف!$A$2:$K$718,MATCH(استعلام!E$5,المنصرف!$A$2:$K$2,0),0),"")</f>
        <v/>
      </c>
      <c r="F31" s="83" t="str">
        <f>IFERROR(VLOOKUP(ROW(المنصرف!$A26),المنصرف!$A$2:$K$718,MATCH(استعلام!F$5,المنصرف!$A$2:$K$2,0),0),"")</f>
        <v/>
      </c>
      <c r="G31" s="228" t="str">
        <f>IFERROR(VLOOKUP(ROW(المنصرف!$A26),المنصرف!$A$2:$K$718,MATCH(استعلام!G$5,المنصرف!$A$2:$K$2,0),0),"")</f>
        <v/>
      </c>
      <c r="H31" s="82" t="str">
        <f>IFERROR(VLOOKUP(ROW(المنصرف!$A26),المنصرف!$A$2:$K$718,MATCH(استعلام!H$5,المنصرف!$A$2:$K$2,0),0),"")</f>
        <v/>
      </c>
      <c r="I31" s="82" t="str">
        <f>IFERROR(VLOOKUP(ROW(المنصرف!$A26),المنصرف!$A$2:$K$718,MATCH(استعلام!I$5,المنصرف!$A$2:$K$2,0),0),"")</f>
        <v/>
      </c>
      <c r="J31" s="82" t="str">
        <f>IFERROR(VLOOKUP(ROW(المنصرف!$A26),المنصرف!$A$2:$K$718,MATCH(استعلام!J$5,المنصرف!$A$2:$K$2,0),0),"")</f>
        <v/>
      </c>
      <c r="K31" s="82" t="str">
        <f>IFERROR(VLOOKUP(ROW(المنصرف!$A26),المنصرف!$A$2:$K$718,MATCH(استعلام!K$5,المنصرف!$A$2:$K$2,0),0),"")</f>
        <v/>
      </c>
      <c r="L31" s="82" t="str">
        <f>IFERROR(VLOOKUP(ROW(المنصرف!$A26),المنصرف!$A$2:$K$718,MATCH(استعلام!L$5,المنصرف!$A$2:$K$2,0),0),"")</f>
        <v/>
      </c>
      <c r="M31" s="82" t="str">
        <f>IFERROR(VLOOKUP(ROW(المنصرف!$A26),المنصرف!$A$2:$K$718,MATCH(استعلام!M$5,المنصرف!$A$2:$K$2,0),0),"")</f>
        <v/>
      </c>
      <c r="N31" s="84"/>
      <c r="O3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المنتفع]]),ROWS(المنصرف!$B$1:$B26))),"")</f>
        <v/>
      </c>
      <c r="P3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لها]]),ROWS(المنصرف!$B$1:$B26))),"")</f>
        <v/>
      </c>
      <c r="Q3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المنصرف]]),ROWS(المنصرف!$B$1:$B26))),"")</f>
        <v/>
      </c>
      <c r="R3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الصرف]]),ROWS(المنصرف!$B$1:$B26))),"")</f>
        <v/>
      </c>
      <c r="S3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الصرف]]),ROWS(المنصرف!$B$1:$B26))),"")</f>
        <v/>
      </c>
      <c r="T3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التسوية]]),ROWS(المنصرف!$B$1:$B26))),"")</f>
        <v/>
      </c>
      <c r="U3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26))),"")</f>
        <v/>
      </c>
      <c r="V3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26))),"")</f>
        <v/>
      </c>
      <c r="W3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حكمه]]),ROWS(المنصرف!$B$1:$B26))),"")</f>
        <v/>
      </c>
    </row>
    <row r="32" spans="3:23" ht="21" thickBot="1" x14ac:dyDescent="0.25">
      <c r="C32"/>
      <c r="D32" s="42">
        <f t="shared" si="0"/>
        <v>27</v>
      </c>
      <c r="E32" s="82" t="str">
        <f>IFERROR(VLOOKUP(ROW(المنصرف!$A27),المنصرف!$A$2:$K$718,MATCH(استعلام!E$5,المنصرف!$A$2:$K$2,0),0),"")</f>
        <v/>
      </c>
      <c r="F32" s="83" t="str">
        <f>IFERROR(VLOOKUP(ROW(المنصرف!$A27),المنصرف!$A$2:$K$718,MATCH(استعلام!F$5,المنصرف!$A$2:$K$2,0),0),"")</f>
        <v/>
      </c>
      <c r="G32" s="228" t="str">
        <f>IFERROR(VLOOKUP(ROW(المنصرف!$A27),المنصرف!$A$2:$K$718,MATCH(استعلام!G$5,المنصرف!$A$2:$K$2,0),0),"")</f>
        <v/>
      </c>
      <c r="H32" s="82" t="str">
        <f>IFERROR(VLOOKUP(ROW(المنصرف!$A27),المنصرف!$A$2:$K$718,MATCH(استعلام!H$5,المنصرف!$A$2:$K$2,0),0),"")</f>
        <v/>
      </c>
      <c r="I32" s="82" t="str">
        <f>IFERROR(VLOOKUP(ROW(المنصرف!$A27),المنصرف!$A$2:$K$718,MATCH(استعلام!I$5,المنصرف!$A$2:$K$2,0),0),"")</f>
        <v/>
      </c>
      <c r="J32" s="82" t="str">
        <f>IFERROR(VLOOKUP(ROW(المنصرف!$A27),المنصرف!$A$2:$K$718,MATCH(استعلام!J$5,المنصرف!$A$2:$K$2,0),0),"")</f>
        <v/>
      </c>
      <c r="K32" s="82" t="str">
        <f>IFERROR(VLOOKUP(ROW(المنصرف!$A27),المنصرف!$A$2:$K$718,MATCH(استعلام!K$5,المنصرف!$A$2:$K$2,0),0),"")</f>
        <v/>
      </c>
      <c r="L32" s="82" t="str">
        <f>IFERROR(VLOOKUP(ROW(المنصرف!$A27),المنصرف!$A$2:$K$718,MATCH(استعلام!L$5,المنصرف!$A$2:$K$2,0),0),"")</f>
        <v/>
      </c>
      <c r="M32" s="82" t="str">
        <f>IFERROR(VLOOKUP(ROW(المنصرف!$A27),المنصرف!$A$2:$K$718,MATCH(استعلام!M$5,المنصرف!$A$2:$K$2,0),0),"")</f>
        <v/>
      </c>
      <c r="N32" s="84"/>
      <c r="O3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المنتفع]]),ROWS(المنصرف!$B$1:$B27))),"")</f>
        <v/>
      </c>
      <c r="P3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لها]]),ROWS(المنصرف!$B$1:$B27))),"")</f>
        <v/>
      </c>
      <c r="Q3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المنصرف]]),ROWS(المنصرف!$B$1:$B27))),"")</f>
        <v/>
      </c>
      <c r="R3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الصرف]]),ROWS(المنصرف!$B$1:$B27))),"")</f>
        <v/>
      </c>
      <c r="S3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الصرف]]),ROWS(المنصرف!$B$1:$B27))),"")</f>
        <v/>
      </c>
      <c r="T3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التسوية]]),ROWS(المنصرف!$B$1:$B27))),"")</f>
        <v/>
      </c>
      <c r="U3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27))),"")</f>
        <v/>
      </c>
      <c r="V3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27))),"")</f>
        <v/>
      </c>
      <c r="W3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حكمه]]),ROWS(المنصرف!$B$1:$B27))),"")</f>
        <v/>
      </c>
    </row>
    <row r="33" spans="3:29" ht="21" thickBot="1" x14ac:dyDescent="0.25">
      <c r="C33"/>
      <c r="D33" s="42">
        <f t="shared" si="0"/>
        <v>28</v>
      </c>
      <c r="E33" s="82" t="str">
        <f>IFERROR(VLOOKUP(ROW(المنصرف!$A28),المنصرف!$A$2:$K$718,MATCH(استعلام!E$5,المنصرف!$A$2:$K$2,0),0),"")</f>
        <v/>
      </c>
      <c r="F33" s="83" t="str">
        <f>IFERROR(VLOOKUP(ROW(المنصرف!$A28),المنصرف!$A$2:$K$718,MATCH(استعلام!F$5,المنصرف!$A$2:$K$2,0),0),"")</f>
        <v/>
      </c>
      <c r="G33" s="228" t="str">
        <f>IFERROR(VLOOKUP(ROW(المنصرف!$A28),المنصرف!$A$2:$K$718,MATCH(استعلام!G$5,المنصرف!$A$2:$K$2,0),0),"")</f>
        <v/>
      </c>
      <c r="H33" s="82" t="str">
        <f>IFERROR(VLOOKUP(ROW(المنصرف!$A28),المنصرف!$A$2:$K$718,MATCH(استعلام!H$5,المنصرف!$A$2:$K$2,0),0),"")</f>
        <v/>
      </c>
      <c r="I33" s="82" t="str">
        <f>IFERROR(VLOOKUP(ROW(المنصرف!$A28),المنصرف!$A$2:$K$718,MATCH(استعلام!I$5,المنصرف!$A$2:$K$2,0),0),"")</f>
        <v/>
      </c>
      <c r="J33" s="82" t="str">
        <f>IFERROR(VLOOKUP(ROW(المنصرف!$A28),المنصرف!$A$2:$K$718,MATCH(استعلام!J$5,المنصرف!$A$2:$K$2,0),0),"")</f>
        <v/>
      </c>
      <c r="K33" s="82" t="str">
        <f>IFERROR(VLOOKUP(ROW(المنصرف!$A28),المنصرف!$A$2:$K$718,MATCH(استعلام!K$5,المنصرف!$A$2:$K$2,0),0),"")</f>
        <v/>
      </c>
      <c r="L33" s="82" t="str">
        <f>IFERROR(VLOOKUP(ROW(المنصرف!$A28),المنصرف!$A$2:$K$718,MATCH(استعلام!L$5,المنصرف!$A$2:$K$2,0),0),"")</f>
        <v/>
      </c>
      <c r="M33" s="82" t="str">
        <f>IFERROR(VLOOKUP(ROW(المنصرف!$A28),المنصرف!$A$2:$K$718,MATCH(استعلام!M$5,المنصرف!$A$2:$K$2,0),0),"")</f>
        <v/>
      </c>
      <c r="N33" s="84"/>
      <c r="O3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المنتفع]]),ROWS(المنصرف!$B$1:$B28))),"")</f>
        <v/>
      </c>
      <c r="P3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لها]]),ROWS(المنصرف!$B$1:$B28))),"")</f>
        <v/>
      </c>
      <c r="Q3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المنصرف]]),ROWS(المنصرف!$B$1:$B28))),"")</f>
        <v/>
      </c>
      <c r="R3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الصرف]]),ROWS(المنصرف!$B$1:$B28))),"")</f>
        <v/>
      </c>
      <c r="S3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الصرف]]),ROWS(المنصرف!$B$1:$B28))),"")</f>
        <v/>
      </c>
      <c r="T3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التسوية]]),ROWS(المنصرف!$B$1:$B28))),"")</f>
        <v/>
      </c>
      <c r="U3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28))),"")</f>
        <v/>
      </c>
      <c r="V3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28))),"")</f>
        <v/>
      </c>
      <c r="W3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حكمه]]),ROWS(المنصرف!$B$1:$B28))),"")</f>
        <v/>
      </c>
    </row>
    <row r="34" spans="3:29" ht="21" thickBot="1" x14ac:dyDescent="0.25">
      <c r="C34"/>
      <c r="D34" s="42">
        <f t="shared" si="0"/>
        <v>29</v>
      </c>
      <c r="E34" s="82" t="str">
        <f>IFERROR(VLOOKUP(ROW(المنصرف!$A29),المنصرف!$A$2:$K$718,MATCH(استعلام!E$5,المنصرف!$A$2:$K$2,0),0),"")</f>
        <v/>
      </c>
      <c r="F34" s="83" t="str">
        <f>IFERROR(VLOOKUP(ROW(المنصرف!$A29),المنصرف!$A$2:$K$718,MATCH(استعلام!F$5,المنصرف!$A$2:$K$2,0),0),"")</f>
        <v/>
      </c>
      <c r="G34" s="228" t="str">
        <f>IFERROR(VLOOKUP(ROW(المنصرف!$A29),المنصرف!$A$2:$K$718,MATCH(استعلام!G$5,المنصرف!$A$2:$K$2,0),0),"")</f>
        <v/>
      </c>
      <c r="H34" s="82" t="str">
        <f>IFERROR(VLOOKUP(ROW(المنصرف!$A29),المنصرف!$A$2:$K$718,MATCH(استعلام!H$5,المنصرف!$A$2:$K$2,0),0),"")</f>
        <v/>
      </c>
      <c r="I34" s="82" t="str">
        <f>IFERROR(VLOOKUP(ROW(المنصرف!$A29),المنصرف!$A$2:$K$718,MATCH(استعلام!I$5,المنصرف!$A$2:$K$2,0),0),"")</f>
        <v/>
      </c>
      <c r="J34" s="82" t="str">
        <f>IFERROR(VLOOKUP(ROW(المنصرف!$A29),المنصرف!$A$2:$K$718,MATCH(استعلام!J$5,المنصرف!$A$2:$K$2,0),0),"")</f>
        <v/>
      </c>
      <c r="K34" s="82" t="str">
        <f>IFERROR(VLOOKUP(ROW(المنصرف!$A29),المنصرف!$A$2:$K$718,MATCH(استعلام!K$5,المنصرف!$A$2:$K$2,0),0),"")</f>
        <v/>
      </c>
      <c r="L34" s="82" t="str">
        <f>IFERROR(VLOOKUP(ROW(المنصرف!$A29),المنصرف!$A$2:$K$718,MATCH(استعلام!L$5,المنصرف!$A$2:$K$2,0),0),"")</f>
        <v/>
      </c>
      <c r="M34" s="82" t="str">
        <f>IFERROR(VLOOKUP(ROW(المنصرف!$A29),المنصرف!$A$2:$K$718,MATCH(استعلام!M$5,المنصرف!$A$2:$K$2,0),0),"")</f>
        <v/>
      </c>
      <c r="N34" s="84"/>
      <c r="O3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المنتفع]]),ROWS(المنصرف!$B$1:$B29))),"")</f>
        <v/>
      </c>
      <c r="P3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لها]]),ROWS(المنصرف!$B$1:$B29))),"")</f>
        <v/>
      </c>
      <c r="Q3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المنصرف]]),ROWS(المنصرف!$B$1:$B29))),"")</f>
        <v/>
      </c>
      <c r="R3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الصرف]]),ROWS(المنصرف!$B$1:$B29))),"")</f>
        <v/>
      </c>
      <c r="S3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الصرف]]),ROWS(المنصرف!$B$1:$B29))),"")</f>
        <v/>
      </c>
      <c r="T3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التسوية]]),ROWS(المنصرف!$B$1:$B29))),"")</f>
        <v/>
      </c>
      <c r="U3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29))),"")</f>
        <v/>
      </c>
      <c r="V3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29))),"")</f>
        <v/>
      </c>
      <c r="W3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حكمه]]),ROWS(المنصرف!$B$1:$B29))),"")</f>
        <v/>
      </c>
    </row>
    <row r="35" spans="3:29" ht="21" thickBot="1" x14ac:dyDescent="0.25">
      <c r="C35"/>
      <c r="D35" s="42">
        <f t="shared" si="0"/>
        <v>30</v>
      </c>
      <c r="E35" s="82" t="str">
        <f>IFERROR(VLOOKUP(ROW(المنصرف!$A30),المنصرف!$A$2:$K$718,MATCH(استعلام!E$5,المنصرف!$A$2:$K$2,0),0),"")</f>
        <v/>
      </c>
      <c r="F35" s="83" t="str">
        <f>IFERROR(VLOOKUP(ROW(المنصرف!$A30),المنصرف!$A$2:$K$718,MATCH(استعلام!F$5,المنصرف!$A$2:$K$2,0),0),"")</f>
        <v/>
      </c>
      <c r="G35" s="228" t="str">
        <f>IFERROR(VLOOKUP(ROW(المنصرف!$A30),المنصرف!$A$2:$K$718,MATCH(استعلام!G$5,المنصرف!$A$2:$K$2,0),0),"")</f>
        <v/>
      </c>
      <c r="H35" s="82" t="str">
        <f>IFERROR(VLOOKUP(ROW(المنصرف!$A30),المنصرف!$A$2:$K$718,MATCH(استعلام!H$5,المنصرف!$A$2:$K$2,0),0),"")</f>
        <v/>
      </c>
      <c r="I35" s="82" t="str">
        <f>IFERROR(VLOOKUP(ROW(المنصرف!$A30),المنصرف!$A$2:$K$718,MATCH(استعلام!I$5,المنصرف!$A$2:$K$2,0),0),"")</f>
        <v/>
      </c>
      <c r="J35" s="82" t="str">
        <f>IFERROR(VLOOKUP(ROW(المنصرف!$A30),المنصرف!$A$2:$K$718,MATCH(استعلام!J$5,المنصرف!$A$2:$K$2,0),0),"")</f>
        <v/>
      </c>
      <c r="K35" s="82" t="str">
        <f>IFERROR(VLOOKUP(ROW(المنصرف!$A30),المنصرف!$A$2:$K$718,MATCH(استعلام!K$5,المنصرف!$A$2:$K$2,0),0),"")</f>
        <v/>
      </c>
      <c r="L35" s="82" t="str">
        <f>IFERROR(VLOOKUP(ROW(المنصرف!$A30),المنصرف!$A$2:$K$718,MATCH(استعلام!L$5,المنصرف!$A$2:$K$2,0),0),"")</f>
        <v/>
      </c>
      <c r="M35" s="82" t="str">
        <f>IFERROR(VLOOKUP(ROW(المنصرف!$A30),المنصرف!$A$2:$K$718,MATCH(استعلام!M$5,المنصرف!$A$2:$K$2,0),0),"")</f>
        <v/>
      </c>
      <c r="N35" s="84"/>
      <c r="O3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المنتفع]]),ROWS(المنصرف!$B$1:$B30))),"")</f>
        <v/>
      </c>
      <c r="P3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لها]]),ROWS(المنصرف!$B$1:$B30))),"")</f>
        <v/>
      </c>
      <c r="Q3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المنصرف]]),ROWS(المنصرف!$B$1:$B30))),"")</f>
        <v/>
      </c>
      <c r="R3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الصرف]]),ROWS(المنصرف!$B$1:$B30))),"")</f>
        <v/>
      </c>
      <c r="S3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الصرف]]),ROWS(المنصرف!$B$1:$B30))),"")</f>
        <v/>
      </c>
      <c r="T3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التسوية]]),ROWS(المنصرف!$B$1:$B30))),"")</f>
        <v/>
      </c>
      <c r="U3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30))),"")</f>
        <v/>
      </c>
      <c r="V3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30))),"")</f>
        <v/>
      </c>
      <c r="W3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حكمه]]),ROWS(المنصرف!$B$1:$B30))),"")</f>
        <v/>
      </c>
    </row>
    <row r="36" spans="3:29" ht="21" thickBot="1" x14ac:dyDescent="0.25">
      <c r="C36"/>
      <c r="D36" s="42">
        <f t="shared" si="0"/>
        <v>31</v>
      </c>
      <c r="E36" s="82" t="str">
        <f>IFERROR(VLOOKUP(ROW(المنصرف!$A31),المنصرف!$A$2:$K$718,MATCH(استعلام!E$5,المنصرف!$A$2:$K$2,0),0),"")</f>
        <v/>
      </c>
      <c r="F36" s="83" t="str">
        <f>IFERROR(VLOOKUP(ROW(المنصرف!$A31),المنصرف!$A$2:$K$718,MATCH(استعلام!F$5,المنصرف!$A$2:$K$2,0),0),"")</f>
        <v/>
      </c>
      <c r="G36" s="228" t="str">
        <f>IFERROR(VLOOKUP(ROW(المنصرف!$A31),المنصرف!$A$2:$K$718,MATCH(استعلام!G$5,المنصرف!$A$2:$K$2,0),0),"")</f>
        <v/>
      </c>
      <c r="H36" s="82" t="str">
        <f>IFERROR(VLOOKUP(ROW(المنصرف!$A31),المنصرف!$A$2:$K$718,MATCH(استعلام!H$5,المنصرف!$A$2:$K$2,0),0),"")</f>
        <v/>
      </c>
      <c r="I36" s="82" t="str">
        <f>IFERROR(VLOOKUP(ROW(المنصرف!$A31),المنصرف!$A$2:$K$718,MATCH(استعلام!I$5,المنصرف!$A$2:$K$2,0),0),"")</f>
        <v/>
      </c>
      <c r="J36" s="82" t="str">
        <f>IFERROR(VLOOKUP(ROW(المنصرف!$A31),المنصرف!$A$2:$K$718,MATCH(استعلام!J$5,المنصرف!$A$2:$K$2,0),0),"")</f>
        <v/>
      </c>
      <c r="K36" s="82" t="str">
        <f>IFERROR(VLOOKUP(ROW(المنصرف!$A31),المنصرف!$A$2:$K$718,MATCH(استعلام!K$5,المنصرف!$A$2:$K$2,0),0),"")</f>
        <v/>
      </c>
      <c r="L36" s="82" t="str">
        <f>IFERROR(VLOOKUP(ROW(المنصرف!$A31),المنصرف!$A$2:$K$718,MATCH(استعلام!L$5,المنصرف!$A$2:$K$2,0),0),"")</f>
        <v/>
      </c>
      <c r="M36" s="82" t="str">
        <f>IFERROR(VLOOKUP(ROW(المنصرف!$A31),المنصرف!$A$2:$K$718,MATCH(استعلام!M$5,المنصرف!$A$2:$K$2,0),0),"")</f>
        <v/>
      </c>
      <c r="N36" s="84"/>
      <c r="O3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المنتفع]]),ROWS(المنصرف!$B$1:$B31))),"")</f>
        <v/>
      </c>
      <c r="P3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لها]]),ROWS(المنصرف!$B$1:$B31))),"")</f>
        <v/>
      </c>
      <c r="Q3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المنصرف]]),ROWS(المنصرف!$B$1:$B31))),"")</f>
        <v/>
      </c>
      <c r="R3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الصرف]]),ROWS(المنصرف!$B$1:$B31))),"")</f>
        <v/>
      </c>
      <c r="S3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الصرف]]),ROWS(المنصرف!$B$1:$B31))),"")</f>
        <v/>
      </c>
      <c r="T3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التسوية]]),ROWS(المنصرف!$B$1:$B31))),"")</f>
        <v/>
      </c>
      <c r="U3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31))),"")</f>
        <v/>
      </c>
      <c r="V3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31))),"")</f>
        <v/>
      </c>
      <c r="W3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حكمه]]),ROWS(المنصرف!$B$1:$B31))),"")</f>
        <v/>
      </c>
    </row>
    <row r="37" spans="3:29" ht="21" thickBot="1" x14ac:dyDescent="0.25">
      <c r="C37"/>
      <c r="D37" s="42">
        <f t="shared" si="0"/>
        <v>32</v>
      </c>
      <c r="E37" s="82" t="str">
        <f>IFERROR(VLOOKUP(ROW(المنصرف!$A32),المنصرف!$A$2:$K$718,MATCH(استعلام!E$5,المنصرف!$A$2:$K$2,0),0),"")</f>
        <v/>
      </c>
      <c r="F37" s="83" t="str">
        <f>IFERROR(VLOOKUP(ROW(المنصرف!$A32),المنصرف!$A$2:$K$718,MATCH(استعلام!F$5,المنصرف!$A$2:$K$2,0),0),"")</f>
        <v/>
      </c>
      <c r="G37" s="228" t="str">
        <f>IFERROR(VLOOKUP(ROW(المنصرف!$A32),المنصرف!$A$2:$K$718,MATCH(استعلام!G$5,المنصرف!$A$2:$K$2,0),0),"")</f>
        <v/>
      </c>
      <c r="H37" s="82" t="str">
        <f>IFERROR(VLOOKUP(ROW(المنصرف!$A32),المنصرف!$A$2:$K$718,MATCH(استعلام!H$5,المنصرف!$A$2:$K$2,0),0),"")</f>
        <v/>
      </c>
      <c r="I37" s="82" t="str">
        <f>IFERROR(VLOOKUP(ROW(المنصرف!$A32),المنصرف!$A$2:$K$718,MATCH(استعلام!I$5,المنصرف!$A$2:$K$2,0),0),"")</f>
        <v/>
      </c>
      <c r="J37" s="82" t="str">
        <f>IFERROR(VLOOKUP(ROW(المنصرف!$A32),المنصرف!$A$2:$K$718,MATCH(استعلام!J$5,المنصرف!$A$2:$K$2,0),0),"")</f>
        <v/>
      </c>
      <c r="K37" s="82" t="str">
        <f>IFERROR(VLOOKUP(ROW(المنصرف!$A32),المنصرف!$A$2:$K$718,MATCH(استعلام!K$5,المنصرف!$A$2:$K$2,0),0),"")</f>
        <v/>
      </c>
      <c r="L37" s="82" t="str">
        <f>IFERROR(VLOOKUP(ROW(المنصرف!$A32),المنصرف!$A$2:$K$718,MATCH(استعلام!L$5,المنصرف!$A$2:$K$2,0),0),"")</f>
        <v/>
      </c>
      <c r="M37" s="82" t="str">
        <f>IFERROR(VLOOKUP(ROW(المنصرف!$A32),المنصرف!$A$2:$K$718,MATCH(استعلام!M$5,المنصرف!$A$2:$K$2,0),0),"")</f>
        <v/>
      </c>
      <c r="N37" s="84"/>
      <c r="O3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المنتفع]]),ROWS(المنصرف!$B$1:$B32))),"")</f>
        <v/>
      </c>
      <c r="P3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لها]]),ROWS(المنصرف!$B$1:$B32))),"")</f>
        <v/>
      </c>
      <c r="Q3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المنصرف]]),ROWS(المنصرف!$B$1:$B32))),"")</f>
        <v/>
      </c>
      <c r="R3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الصرف]]),ROWS(المنصرف!$B$1:$B32))),"")</f>
        <v/>
      </c>
      <c r="S3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الصرف]]),ROWS(المنصرف!$B$1:$B32))),"")</f>
        <v/>
      </c>
      <c r="T3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التسوية]]),ROWS(المنصرف!$B$1:$B32))),"")</f>
        <v/>
      </c>
      <c r="U3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32))),"")</f>
        <v/>
      </c>
      <c r="V3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32))),"")</f>
        <v/>
      </c>
      <c r="W3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حكمه]]),ROWS(المنصرف!$B$1:$B32))),"")</f>
        <v/>
      </c>
    </row>
    <row r="38" spans="3:29" ht="21" thickBot="1" x14ac:dyDescent="0.25">
      <c r="C38"/>
      <c r="D38" s="42">
        <f t="shared" ref="D38:D101" si="1">ROW()-5</f>
        <v>33</v>
      </c>
      <c r="E38" s="82" t="str">
        <f>IFERROR(VLOOKUP(ROW(المنصرف!$A33),المنصرف!$A$2:$K$718,MATCH(استعلام!E$5,المنصرف!$A$2:$K$2,0),0),"")</f>
        <v/>
      </c>
      <c r="F38" s="83" t="str">
        <f>IFERROR(VLOOKUP(ROW(المنصرف!$A33),المنصرف!$A$2:$K$718,MATCH(استعلام!F$5,المنصرف!$A$2:$K$2,0),0),"")</f>
        <v/>
      </c>
      <c r="G38" s="228" t="str">
        <f>IFERROR(VLOOKUP(ROW(المنصرف!$A33),المنصرف!$A$2:$K$718,MATCH(استعلام!G$5,المنصرف!$A$2:$K$2,0),0),"")</f>
        <v/>
      </c>
      <c r="H38" s="82" t="str">
        <f>IFERROR(VLOOKUP(ROW(المنصرف!$A33),المنصرف!$A$2:$K$718,MATCH(استعلام!H$5,المنصرف!$A$2:$K$2,0),0),"")</f>
        <v/>
      </c>
      <c r="I38" s="82" t="str">
        <f>IFERROR(VLOOKUP(ROW(المنصرف!$A33),المنصرف!$A$2:$K$718,MATCH(استعلام!I$5,المنصرف!$A$2:$K$2,0),0),"")</f>
        <v/>
      </c>
      <c r="J38" s="82" t="str">
        <f>IFERROR(VLOOKUP(ROW(المنصرف!$A33),المنصرف!$A$2:$K$718,MATCH(استعلام!J$5,المنصرف!$A$2:$K$2,0),0),"")</f>
        <v/>
      </c>
      <c r="K38" s="82" t="str">
        <f>IFERROR(VLOOKUP(ROW(المنصرف!$A33),المنصرف!$A$2:$K$718,MATCH(استعلام!K$5,المنصرف!$A$2:$K$2,0),0),"")</f>
        <v/>
      </c>
      <c r="L38" s="82" t="str">
        <f>IFERROR(VLOOKUP(ROW(المنصرف!$A33),المنصرف!$A$2:$K$718,MATCH(استعلام!L$5,المنصرف!$A$2:$K$2,0),0),"")</f>
        <v/>
      </c>
      <c r="M38" s="82" t="str">
        <f>IFERROR(VLOOKUP(ROW(المنصرف!$A33),المنصرف!$A$2:$K$718,MATCH(استعلام!M$5,المنصرف!$A$2:$K$2,0),0),"")</f>
        <v/>
      </c>
      <c r="N38" s="84"/>
      <c r="O3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المنتفع]]),ROWS(المنصرف!$B$1:$B33))),"")</f>
        <v/>
      </c>
      <c r="P3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لها]]),ROWS(المنصرف!$B$1:$B33))),"")</f>
        <v/>
      </c>
      <c r="Q3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المنصرف]]),ROWS(المنصرف!$B$1:$B33))),"")</f>
        <v/>
      </c>
      <c r="R3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الصرف]]),ROWS(المنصرف!$B$1:$B33))),"")</f>
        <v/>
      </c>
      <c r="S3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الصرف]]),ROWS(المنصرف!$B$1:$B33))),"")</f>
        <v/>
      </c>
      <c r="T3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التسوية]]),ROWS(المنصرف!$B$1:$B33))),"")</f>
        <v/>
      </c>
      <c r="U3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33))),"")</f>
        <v/>
      </c>
      <c r="V3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33))),"")</f>
        <v/>
      </c>
      <c r="W3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حكمه]]),ROWS(المنصرف!$B$1:$B33))),"")</f>
        <v/>
      </c>
    </row>
    <row r="39" spans="3:29" ht="21" thickBot="1" x14ac:dyDescent="0.25">
      <c r="C39"/>
      <c r="D39" s="42">
        <f t="shared" si="1"/>
        <v>34</v>
      </c>
      <c r="E39" s="82" t="str">
        <f>IFERROR(VLOOKUP(ROW(المنصرف!$A34),المنصرف!$A$2:$K$718,MATCH(استعلام!E$5,المنصرف!$A$2:$K$2,0),0),"")</f>
        <v/>
      </c>
      <c r="F39" s="83" t="str">
        <f>IFERROR(VLOOKUP(ROW(المنصرف!$A34),المنصرف!$A$2:$K$718,MATCH(استعلام!F$5,المنصرف!$A$2:$K$2,0),0),"")</f>
        <v/>
      </c>
      <c r="G39" s="228" t="str">
        <f>IFERROR(VLOOKUP(ROW(المنصرف!$A34),المنصرف!$A$2:$K$718,MATCH(استعلام!G$5,المنصرف!$A$2:$K$2,0),0),"")</f>
        <v/>
      </c>
      <c r="H39" s="82" t="str">
        <f>IFERROR(VLOOKUP(ROW(المنصرف!$A34),المنصرف!$A$2:$K$718,MATCH(استعلام!H$5,المنصرف!$A$2:$K$2,0),0),"")</f>
        <v/>
      </c>
      <c r="I39" s="82" t="str">
        <f>IFERROR(VLOOKUP(ROW(المنصرف!$A34),المنصرف!$A$2:$K$718,MATCH(استعلام!I$5,المنصرف!$A$2:$K$2,0),0),"")</f>
        <v/>
      </c>
      <c r="J39" s="82" t="str">
        <f>IFERROR(VLOOKUP(ROW(المنصرف!$A34),المنصرف!$A$2:$K$718,MATCH(استعلام!J$5,المنصرف!$A$2:$K$2,0),0),"")</f>
        <v/>
      </c>
      <c r="K39" s="82" t="str">
        <f>IFERROR(VLOOKUP(ROW(المنصرف!$A34),المنصرف!$A$2:$K$718,MATCH(استعلام!K$5,المنصرف!$A$2:$K$2,0),0),"")</f>
        <v/>
      </c>
      <c r="L39" s="82" t="str">
        <f>IFERROR(VLOOKUP(ROW(المنصرف!$A34),المنصرف!$A$2:$K$718,MATCH(استعلام!L$5,المنصرف!$A$2:$K$2,0),0),"")</f>
        <v/>
      </c>
      <c r="M39" s="82" t="str">
        <f>IFERROR(VLOOKUP(ROW(المنصرف!$A34),المنصرف!$A$2:$K$718,MATCH(استعلام!M$5,المنصرف!$A$2:$K$2,0),0),"")</f>
        <v/>
      </c>
      <c r="N39" s="84"/>
      <c r="O3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المنتفع]]),ROWS(المنصرف!$B$1:$B34))),"")</f>
        <v/>
      </c>
      <c r="P3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لها]]),ROWS(المنصرف!$B$1:$B34))),"")</f>
        <v/>
      </c>
      <c r="Q3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المنصرف]]),ROWS(المنصرف!$B$1:$B34))),"")</f>
        <v/>
      </c>
      <c r="R3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الصرف]]),ROWS(المنصرف!$B$1:$B34))),"")</f>
        <v/>
      </c>
      <c r="S3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الصرف]]),ROWS(المنصرف!$B$1:$B34))),"")</f>
        <v/>
      </c>
      <c r="T3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التسوية]]),ROWS(المنصرف!$B$1:$B34))),"")</f>
        <v/>
      </c>
      <c r="U3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34))),"")</f>
        <v/>
      </c>
      <c r="V3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34))),"")</f>
        <v/>
      </c>
      <c r="W3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حكمه]]),ROWS(المنصرف!$B$1:$B34))),"")</f>
        <v/>
      </c>
    </row>
    <row r="40" spans="3:29" ht="21" thickBot="1" x14ac:dyDescent="0.25">
      <c r="C40"/>
      <c r="D40" s="42">
        <f t="shared" si="1"/>
        <v>35</v>
      </c>
      <c r="E40" s="82" t="str">
        <f>IFERROR(VLOOKUP(ROW(المنصرف!$A35),المنصرف!$A$2:$K$718,MATCH(استعلام!E$5,المنصرف!$A$2:$K$2,0),0),"")</f>
        <v/>
      </c>
      <c r="F40" s="83" t="str">
        <f>IFERROR(VLOOKUP(ROW(المنصرف!$A35),المنصرف!$A$2:$K$718,MATCH(استعلام!F$5,المنصرف!$A$2:$K$2,0),0),"")</f>
        <v/>
      </c>
      <c r="G40" s="228" t="str">
        <f>IFERROR(VLOOKUP(ROW(المنصرف!$A35),المنصرف!$A$2:$K$718,MATCH(استعلام!G$5,المنصرف!$A$2:$K$2,0),0),"")</f>
        <v/>
      </c>
      <c r="H40" s="82" t="str">
        <f>IFERROR(VLOOKUP(ROW(المنصرف!$A35),المنصرف!$A$2:$K$718,MATCH(استعلام!H$5,المنصرف!$A$2:$K$2,0),0),"")</f>
        <v/>
      </c>
      <c r="I40" s="82" t="str">
        <f>IFERROR(VLOOKUP(ROW(المنصرف!$A35),المنصرف!$A$2:$K$718,MATCH(استعلام!I$5,المنصرف!$A$2:$K$2,0),0),"")</f>
        <v/>
      </c>
      <c r="J40" s="82" t="str">
        <f>IFERROR(VLOOKUP(ROW(المنصرف!$A35),المنصرف!$A$2:$K$718,MATCH(استعلام!J$5,المنصرف!$A$2:$K$2,0),0),"")</f>
        <v/>
      </c>
      <c r="K40" s="82" t="str">
        <f>IFERROR(VLOOKUP(ROW(المنصرف!$A35),المنصرف!$A$2:$K$718,MATCH(استعلام!K$5,المنصرف!$A$2:$K$2,0),0),"")</f>
        <v/>
      </c>
      <c r="L40" s="82" t="str">
        <f>IFERROR(VLOOKUP(ROW(المنصرف!$A35),المنصرف!$A$2:$K$718,MATCH(استعلام!L$5,المنصرف!$A$2:$K$2,0),0),"")</f>
        <v/>
      </c>
      <c r="M40" s="82" t="str">
        <f>IFERROR(VLOOKUP(ROW(المنصرف!$A35),المنصرف!$A$2:$K$718,MATCH(استعلام!M$5,المنصرف!$A$2:$K$2,0),0),"")</f>
        <v/>
      </c>
      <c r="N40" s="84"/>
      <c r="O4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المنتفع]]),ROWS(المنصرف!$B$1:$B35))),"")</f>
        <v/>
      </c>
      <c r="P4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لها]]),ROWS(المنصرف!$B$1:$B35))),"")</f>
        <v/>
      </c>
      <c r="Q4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المنصرف]]),ROWS(المنصرف!$B$1:$B35))),"")</f>
        <v/>
      </c>
      <c r="R4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الصرف]]),ROWS(المنصرف!$B$1:$B35))),"")</f>
        <v/>
      </c>
      <c r="S4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الصرف]]),ROWS(المنصرف!$B$1:$B35))),"")</f>
        <v/>
      </c>
      <c r="T4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التسوية]]),ROWS(المنصرف!$B$1:$B35))),"")</f>
        <v/>
      </c>
      <c r="U4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35))),"")</f>
        <v/>
      </c>
      <c r="V4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35))),"")</f>
        <v/>
      </c>
      <c r="W4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حكمه]]),ROWS(المنصرف!$B$1:$B35))),"")</f>
        <v/>
      </c>
    </row>
    <row r="41" spans="3:29" ht="21" thickBot="1" x14ac:dyDescent="0.25">
      <c r="C41"/>
      <c r="D41" s="42">
        <f t="shared" si="1"/>
        <v>36</v>
      </c>
      <c r="E41" s="82" t="str">
        <f>IFERROR(VLOOKUP(ROW(المنصرف!$A36),المنصرف!$A$2:$K$718,MATCH(استعلام!E$5,المنصرف!$A$2:$K$2,0),0),"")</f>
        <v/>
      </c>
      <c r="F41" s="83" t="str">
        <f>IFERROR(VLOOKUP(ROW(المنصرف!$A36),المنصرف!$A$2:$K$718,MATCH(استعلام!F$5,المنصرف!$A$2:$K$2,0),0),"")</f>
        <v/>
      </c>
      <c r="G41" s="228" t="str">
        <f>IFERROR(VLOOKUP(ROW(المنصرف!$A36),المنصرف!$A$2:$K$718,MATCH(استعلام!G$5,المنصرف!$A$2:$K$2,0),0),"")</f>
        <v/>
      </c>
      <c r="H41" s="82" t="str">
        <f>IFERROR(VLOOKUP(ROW(المنصرف!$A36),المنصرف!$A$2:$K$718,MATCH(استعلام!H$5,المنصرف!$A$2:$K$2,0),0),"")</f>
        <v/>
      </c>
      <c r="I41" s="82" t="str">
        <f>IFERROR(VLOOKUP(ROW(المنصرف!$A36),المنصرف!$A$2:$K$718,MATCH(استعلام!I$5,المنصرف!$A$2:$K$2,0),0),"")</f>
        <v/>
      </c>
      <c r="J41" s="82" t="str">
        <f>IFERROR(VLOOKUP(ROW(المنصرف!$A36),المنصرف!$A$2:$K$718,MATCH(استعلام!J$5,المنصرف!$A$2:$K$2,0),0),"")</f>
        <v/>
      </c>
      <c r="K41" s="82" t="str">
        <f>IFERROR(VLOOKUP(ROW(المنصرف!$A36),المنصرف!$A$2:$K$718,MATCH(استعلام!K$5,المنصرف!$A$2:$K$2,0),0),"")</f>
        <v/>
      </c>
      <c r="L41" s="82" t="str">
        <f>IFERROR(VLOOKUP(ROW(المنصرف!$A36),المنصرف!$A$2:$K$718,MATCH(استعلام!L$5,المنصرف!$A$2:$K$2,0),0),"")</f>
        <v/>
      </c>
      <c r="M41" s="82" t="str">
        <f>IFERROR(VLOOKUP(ROW(المنصرف!$A36),المنصرف!$A$2:$K$718,MATCH(استعلام!M$5,المنصرف!$A$2:$K$2,0),0),"")</f>
        <v/>
      </c>
      <c r="N41" s="84"/>
      <c r="O4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المنتفع]]),ROWS(المنصرف!$B$1:$B36))),"")</f>
        <v/>
      </c>
      <c r="P4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لها]]),ROWS(المنصرف!$B$1:$B36))),"")</f>
        <v/>
      </c>
      <c r="Q4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المنصرف]]),ROWS(المنصرف!$B$1:$B36))),"")</f>
        <v/>
      </c>
      <c r="R4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الصرف]]),ROWS(المنصرف!$B$1:$B36))),"")</f>
        <v/>
      </c>
      <c r="S4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الصرف]]),ROWS(المنصرف!$B$1:$B36))),"")</f>
        <v/>
      </c>
      <c r="T4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التسوية]]),ROWS(المنصرف!$B$1:$B36))),"")</f>
        <v/>
      </c>
      <c r="U4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36))),"")</f>
        <v/>
      </c>
      <c r="V4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36))),"")</f>
        <v/>
      </c>
      <c r="W4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حكمه]]),ROWS(المنصرف!$B$1:$B36))),"")</f>
        <v/>
      </c>
      <c r="AC41" s="78"/>
    </row>
    <row r="42" spans="3:29" ht="21" thickBot="1" x14ac:dyDescent="0.3">
      <c r="C42"/>
      <c r="D42" s="42">
        <f t="shared" si="1"/>
        <v>37</v>
      </c>
      <c r="E42" s="82" t="str">
        <f>IFERROR(VLOOKUP(ROW(المنصرف!$A37),المنصرف!$A$2:$K$718,MATCH(استعلام!E$5,المنصرف!$A$2:$K$2,0),0),"")</f>
        <v/>
      </c>
      <c r="F42" s="83" t="str">
        <f>IFERROR(VLOOKUP(ROW(المنصرف!$A37),المنصرف!$A$2:$K$718,MATCH(استعلام!F$5,المنصرف!$A$2:$K$2,0),0),"")</f>
        <v/>
      </c>
      <c r="G42" s="228" t="str">
        <f>IFERROR(VLOOKUP(ROW(المنصرف!$A37),المنصرف!$A$2:$K$718,MATCH(استعلام!G$5,المنصرف!$A$2:$K$2,0),0),"")</f>
        <v/>
      </c>
      <c r="H42" s="82" t="str">
        <f>IFERROR(VLOOKUP(ROW(المنصرف!$A37),المنصرف!$A$2:$K$718,MATCH(استعلام!H$5,المنصرف!$A$2:$K$2,0),0),"")</f>
        <v/>
      </c>
      <c r="I42" s="82" t="str">
        <f>IFERROR(VLOOKUP(ROW(المنصرف!$A37),المنصرف!$A$2:$K$718,MATCH(استعلام!I$5,المنصرف!$A$2:$K$2,0),0),"")</f>
        <v/>
      </c>
      <c r="J42" s="82" t="str">
        <f>IFERROR(VLOOKUP(ROW(المنصرف!$A37),المنصرف!$A$2:$K$718,MATCH(استعلام!J$5,المنصرف!$A$2:$K$2,0),0),"")</f>
        <v/>
      </c>
      <c r="K42" s="82" t="str">
        <f>IFERROR(VLOOKUP(ROW(المنصرف!$A37),المنصرف!$A$2:$K$718,MATCH(استعلام!K$5,المنصرف!$A$2:$K$2,0),0),"")</f>
        <v/>
      </c>
      <c r="L42" s="82" t="str">
        <f>IFERROR(VLOOKUP(ROW(المنصرف!$A37),المنصرف!$A$2:$K$718,MATCH(استعلام!L$5,المنصرف!$A$2:$K$2,0),0),"")</f>
        <v/>
      </c>
      <c r="M42" s="82" t="str">
        <f>IFERROR(VLOOKUP(ROW(المنصرف!$A37),المنصرف!$A$2:$K$718,MATCH(استعلام!M$5,المنصرف!$A$2:$K$2,0),0),"")</f>
        <v/>
      </c>
      <c r="N42" s="84"/>
      <c r="O4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المنتفع]]),ROWS(المنصرف!$B$1:$B37))),"")</f>
        <v/>
      </c>
      <c r="P4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لها]]),ROWS(المنصرف!$B$1:$B37))),"")</f>
        <v/>
      </c>
      <c r="Q4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المنصرف]]),ROWS(المنصرف!$B$1:$B37))),"")</f>
        <v/>
      </c>
      <c r="R4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الصرف]]),ROWS(المنصرف!$B$1:$B37))),"")</f>
        <v/>
      </c>
      <c r="S4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الصرف]]),ROWS(المنصرف!$B$1:$B37))),"")</f>
        <v/>
      </c>
      <c r="T4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التسوية]]),ROWS(المنصرف!$B$1:$B37))),"")</f>
        <v/>
      </c>
      <c r="U4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37))),"")</f>
        <v/>
      </c>
      <c r="V4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37))),"")</f>
        <v/>
      </c>
      <c r="W4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حكمه]]),ROWS(المنصرف!$B$1:$B37))),"")</f>
        <v/>
      </c>
      <c r="AC42" s="79"/>
    </row>
    <row r="43" spans="3:29" ht="21" thickBot="1" x14ac:dyDescent="0.3">
      <c r="C43"/>
      <c r="D43" s="42">
        <f t="shared" si="1"/>
        <v>38</v>
      </c>
      <c r="E43" s="82" t="str">
        <f>IFERROR(VLOOKUP(ROW(المنصرف!$A38),المنصرف!$A$2:$K$718,MATCH(استعلام!E$5,المنصرف!$A$2:$K$2,0),0),"")</f>
        <v/>
      </c>
      <c r="F43" s="83" t="str">
        <f>IFERROR(VLOOKUP(ROW(المنصرف!$A38),المنصرف!$A$2:$K$718,MATCH(استعلام!F$5,المنصرف!$A$2:$K$2,0),0),"")</f>
        <v/>
      </c>
      <c r="G43" s="228" t="str">
        <f>IFERROR(VLOOKUP(ROW(المنصرف!$A38),المنصرف!$A$2:$K$718,MATCH(استعلام!G$5,المنصرف!$A$2:$K$2,0),0),"")</f>
        <v/>
      </c>
      <c r="H43" s="82" t="str">
        <f>IFERROR(VLOOKUP(ROW(المنصرف!$A38),المنصرف!$A$2:$K$718,MATCH(استعلام!H$5,المنصرف!$A$2:$K$2,0),0),"")</f>
        <v/>
      </c>
      <c r="I43" s="82" t="str">
        <f>IFERROR(VLOOKUP(ROW(المنصرف!$A38),المنصرف!$A$2:$K$718,MATCH(استعلام!I$5,المنصرف!$A$2:$K$2,0),0),"")</f>
        <v/>
      </c>
      <c r="J43" s="82" t="str">
        <f>IFERROR(VLOOKUP(ROW(المنصرف!$A38),المنصرف!$A$2:$K$718,MATCH(استعلام!J$5,المنصرف!$A$2:$K$2,0),0),"")</f>
        <v/>
      </c>
      <c r="K43" s="82" t="str">
        <f>IFERROR(VLOOKUP(ROW(المنصرف!$A38),المنصرف!$A$2:$K$718,MATCH(استعلام!K$5,المنصرف!$A$2:$K$2,0),0),"")</f>
        <v/>
      </c>
      <c r="L43" s="82" t="str">
        <f>IFERROR(VLOOKUP(ROW(المنصرف!$A38),المنصرف!$A$2:$K$718,MATCH(استعلام!L$5,المنصرف!$A$2:$K$2,0),0),"")</f>
        <v/>
      </c>
      <c r="M43" s="82" t="str">
        <f>IFERROR(VLOOKUP(ROW(المنصرف!$A38),المنصرف!$A$2:$K$718,MATCH(استعلام!M$5,المنصرف!$A$2:$K$2,0),0),"")</f>
        <v/>
      </c>
      <c r="N43" s="84"/>
      <c r="O4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المنتفع]]),ROWS(المنصرف!$B$1:$B38))),"")</f>
        <v/>
      </c>
      <c r="P4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لها]]),ROWS(المنصرف!$B$1:$B38))),"")</f>
        <v/>
      </c>
      <c r="Q4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المنصرف]]),ROWS(المنصرف!$B$1:$B38))),"")</f>
        <v/>
      </c>
      <c r="R4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الصرف]]),ROWS(المنصرف!$B$1:$B38))),"")</f>
        <v/>
      </c>
      <c r="S4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الصرف]]),ROWS(المنصرف!$B$1:$B38))),"")</f>
        <v/>
      </c>
      <c r="T4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التسوية]]),ROWS(المنصرف!$B$1:$B38))),"")</f>
        <v/>
      </c>
      <c r="U4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38))),"")</f>
        <v/>
      </c>
      <c r="V4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38))),"")</f>
        <v/>
      </c>
      <c r="W4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حكمه]]),ROWS(المنصرف!$B$1:$B38))),"")</f>
        <v/>
      </c>
      <c r="AC43" s="79"/>
    </row>
    <row r="44" spans="3:29" ht="21" thickBot="1" x14ac:dyDescent="0.3">
      <c r="C44"/>
      <c r="D44" s="42">
        <f t="shared" si="1"/>
        <v>39</v>
      </c>
      <c r="E44" s="82" t="str">
        <f>IFERROR(VLOOKUP(ROW(المنصرف!$A39),المنصرف!$A$2:$K$718,MATCH(استعلام!E$5,المنصرف!$A$2:$K$2,0),0),"")</f>
        <v/>
      </c>
      <c r="F44" s="83" t="str">
        <f>IFERROR(VLOOKUP(ROW(المنصرف!$A39),المنصرف!$A$2:$K$718,MATCH(استعلام!F$5,المنصرف!$A$2:$K$2,0),0),"")</f>
        <v/>
      </c>
      <c r="G44" s="228" t="str">
        <f>IFERROR(VLOOKUP(ROW(المنصرف!$A39),المنصرف!$A$2:$K$718,MATCH(استعلام!G$5,المنصرف!$A$2:$K$2,0),0),"")</f>
        <v/>
      </c>
      <c r="H44" s="82" t="str">
        <f>IFERROR(VLOOKUP(ROW(المنصرف!$A39),المنصرف!$A$2:$K$718,MATCH(استعلام!H$5,المنصرف!$A$2:$K$2,0),0),"")</f>
        <v/>
      </c>
      <c r="I44" s="82" t="str">
        <f>IFERROR(VLOOKUP(ROW(المنصرف!$A39),المنصرف!$A$2:$K$718,MATCH(استعلام!I$5,المنصرف!$A$2:$K$2,0),0),"")</f>
        <v/>
      </c>
      <c r="J44" s="82" t="str">
        <f>IFERROR(VLOOKUP(ROW(المنصرف!$A39),المنصرف!$A$2:$K$718,MATCH(استعلام!J$5,المنصرف!$A$2:$K$2,0),0),"")</f>
        <v/>
      </c>
      <c r="K44" s="82" t="str">
        <f>IFERROR(VLOOKUP(ROW(المنصرف!$A39),المنصرف!$A$2:$K$718,MATCH(استعلام!K$5,المنصرف!$A$2:$K$2,0),0),"")</f>
        <v/>
      </c>
      <c r="L44" s="82" t="str">
        <f>IFERROR(VLOOKUP(ROW(المنصرف!$A39),المنصرف!$A$2:$K$718,MATCH(استعلام!L$5,المنصرف!$A$2:$K$2,0),0),"")</f>
        <v/>
      </c>
      <c r="M44" s="82" t="str">
        <f>IFERROR(VLOOKUP(ROW(المنصرف!$A39),المنصرف!$A$2:$K$718,MATCH(استعلام!M$5,المنصرف!$A$2:$K$2,0),0),"")</f>
        <v/>
      </c>
      <c r="N44" s="84"/>
      <c r="O4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المنتفع]]),ROWS(المنصرف!$B$1:$B39))),"")</f>
        <v/>
      </c>
      <c r="P4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لها]]),ROWS(المنصرف!$B$1:$B39))),"")</f>
        <v/>
      </c>
      <c r="Q4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المنصرف]]),ROWS(المنصرف!$B$1:$B39))),"")</f>
        <v/>
      </c>
      <c r="R4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الصرف]]),ROWS(المنصرف!$B$1:$B39))),"")</f>
        <v/>
      </c>
      <c r="S4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الصرف]]),ROWS(المنصرف!$B$1:$B39))),"")</f>
        <v/>
      </c>
      <c r="T4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التسوية]]),ROWS(المنصرف!$B$1:$B39))),"")</f>
        <v/>
      </c>
      <c r="U4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39))),"")</f>
        <v/>
      </c>
      <c r="V4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39))),"")</f>
        <v/>
      </c>
      <c r="W4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حكمه]]),ROWS(المنصرف!$B$1:$B39))),"")</f>
        <v/>
      </c>
      <c r="AC44" s="79"/>
    </row>
    <row r="45" spans="3:29" ht="21" thickBot="1" x14ac:dyDescent="0.3">
      <c r="C45"/>
      <c r="D45" s="42">
        <f t="shared" si="1"/>
        <v>40</v>
      </c>
      <c r="E45" s="82" t="str">
        <f>IFERROR(VLOOKUP(ROW(المنصرف!$A40),المنصرف!$A$2:$K$718,MATCH(استعلام!E$5,المنصرف!$A$2:$K$2,0),0),"")</f>
        <v/>
      </c>
      <c r="F45" s="83" t="str">
        <f>IFERROR(VLOOKUP(ROW(المنصرف!$A40),المنصرف!$A$2:$K$718,MATCH(استعلام!F$5,المنصرف!$A$2:$K$2,0),0),"")</f>
        <v/>
      </c>
      <c r="G45" s="228" t="str">
        <f>IFERROR(VLOOKUP(ROW(المنصرف!$A40),المنصرف!$A$2:$K$718,MATCH(استعلام!G$5,المنصرف!$A$2:$K$2,0),0),"")</f>
        <v/>
      </c>
      <c r="H45" s="82" t="str">
        <f>IFERROR(VLOOKUP(ROW(المنصرف!$A40),المنصرف!$A$2:$K$718,MATCH(استعلام!H$5,المنصرف!$A$2:$K$2,0),0),"")</f>
        <v/>
      </c>
      <c r="I45" s="82" t="str">
        <f>IFERROR(VLOOKUP(ROW(المنصرف!$A40),المنصرف!$A$2:$K$718,MATCH(استعلام!I$5,المنصرف!$A$2:$K$2,0),0),"")</f>
        <v/>
      </c>
      <c r="J45" s="82" t="str">
        <f>IFERROR(VLOOKUP(ROW(المنصرف!$A40),المنصرف!$A$2:$K$718,MATCH(استعلام!J$5,المنصرف!$A$2:$K$2,0),0),"")</f>
        <v/>
      </c>
      <c r="K45" s="82" t="str">
        <f>IFERROR(VLOOKUP(ROW(المنصرف!$A40),المنصرف!$A$2:$K$718,MATCH(استعلام!K$5,المنصرف!$A$2:$K$2,0),0),"")</f>
        <v/>
      </c>
      <c r="L45" s="82" t="str">
        <f>IFERROR(VLOOKUP(ROW(المنصرف!$A40),المنصرف!$A$2:$K$718,MATCH(استعلام!L$5,المنصرف!$A$2:$K$2,0),0),"")</f>
        <v/>
      </c>
      <c r="M45" s="82" t="str">
        <f>IFERROR(VLOOKUP(ROW(المنصرف!$A40),المنصرف!$A$2:$K$718,MATCH(استعلام!M$5,المنصرف!$A$2:$K$2,0),0),"")</f>
        <v/>
      </c>
      <c r="N45" s="84"/>
      <c r="O4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المنتفع]]),ROWS(المنصرف!$B$1:$B40))),"")</f>
        <v/>
      </c>
      <c r="P4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لها]]),ROWS(المنصرف!$B$1:$B40))),"")</f>
        <v/>
      </c>
      <c r="Q4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المنصرف]]),ROWS(المنصرف!$B$1:$B40))),"")</f>
        <v/>
      </c>
      <c r="R4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الصرف]]),ROWS(المنصرف!$B$1:$B40))),"")</f>
        <v/>
      </c>
      <c r="S4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الصرف]]),ROWS(المنصرف!$B$1:$B40))),"")</f>
        <v/>
      </c>
      <c r="T4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التسوية]]),ROWS(المنصرف!$B$1:$B40))),"")</f>
        <v/>
      </c>
      <c r="U4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40))),"")</f>
        <v/>
      </c>
      <c r="V4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40))),"")</f>
        <v/>
      </c>
      <c r="W4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حكمه]]),ROWS(المنصرف!$B$1:$B40))),"")</f>
        <v/>
      </c>
      <c r="AC45" s="79"/>
    </row>
    <row r="46" spans="3:29" ht="21" thickBot="1" x14ac:dyDescent="0.3">
      <c r="C46"/>
      <c r="D46" s="42">
        <f t="shared" si="1"/>
        <v>41</v>
      </c>
      <c r="E46" s="82" t="str">
        <f>IFERROR(VLOOKUP(ROW(المنصرف!$A41),المنصرف!$A$2:$K$718,MATCH(استعلام!E$5,المنصرف!$A$2:$K$2,0),0),"")</f>
        <v/>
      </c>
      <c r="F46" s="83" t="str">
        <f>IFERROR(VLOOKUP(ROW(المنصرف!$A41),المنصرف!$A$2:$K$718,MATCH(استعلام!F$5,المنصرف!$A$2:$K$2,0),0),"")</f>
        <v/>
      </c>
      <c r="G46" s="228" t="str">
        <f>IFERROR(VLOOKUP(ROW(المنصرف!$A41),المنصرف!$A$2:$K$718,MATCH(استعلام!G$5,المنصرف!$A$2:$K$2,0),0),"")</f>
        <v/>
      </c>
      <c r="H46" s="82" t="str">
        <f>IFERROR(VLOOKUP(ROW(المنصرف!$A41),المنصرف!$A$2:$K$718,MATCH(استعلام!H$5,المنصرف!$A$2:$K$2,0),0),"")</f>
        <v/>
      </c>
      <c r="I46" s="82" t="str">
        <f>IFERROR(VLOOKUP(ROW(المنصرف!$A41),المنصرف!$A$2:$K$718,MATCH(استعلام!I$5,المنصرف!$A$2:$K$2,0),0),"")</f>
        <v/>
      </c>
      <c r="J46" s="82" t="str">
        <f>IFERROR(VLOOKUP(ROW(المنصرف!$A41),المنصرف!$A$2:$K$718,MATCH(استعلام!J$5,المنصرف!$A$2:$K$2,0),0),"")</f>
        <v/>
      </c>
      <c r="K46" s="82" t="str">
        <f>IFERROR(VLOOKUP(ROW(المنصرف!$A41),المنصرف!$A$2:$K$718,MATCH(استعلام!K$5,المنصرف!$A$2:$K$2,0),0),"")</f>
        <v/>
      </c>
      <c r="L46" s="82" t="str">
        <f>IFERROR(VLOOKUP(ROW(المنصرف!$A41),المنصرف!$A$2:$K$718,MATCH(استعلام!L$5,المنصرف!$A$2:$K$2,0),0),"")</f>
        <v/>
      </c>
      <c r="M46" s="82" t="str">
        <f>IFERROR(VLOOKUP(ROW(المنصرف!$A41),المنصرف!$A$2:$K$718,MATCH(استعلام!M$5,المنصرف!$A$2:$K$2,0),0),"")</f>
        <v/>
      </c>
      <c r="N46" s="84"/>
      <c r="O4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المنتفع]]),ROWS(المنصرف!$B$1:$B41))),"")</f>
        <v/>
      </c>
      <c r="P4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لها]]),ROWS(المنصرف!$B$1:$B41))),"")</f>
        <v/>
      </c>
      <c r="Q4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المنصرف]]),ROWS(المنصرف!$B$1:$B41))),"")</f>
        <v/>
      </c>
      <c r="R4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الصرف]]),ROWS(المنصرف!$B$1:$B41))),"")</f>
        <v/>
      </c>
      <c r="S4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الصرف]]),ROWS(المنصرف!$B$1:$B41))),"")</f>
        <v/>
      </c>
      <c r="T4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التسوية]]),ROWS(المنصرف!$B$1:$B41))),"")</f>
        <v/>
      </c>
      <c r="U4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41))),"")</f>
        <v/>
      </c>
      <c r="V4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41))),"")</f>
        <v/>
      </c>
      <c r="W4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حكمه]]),ROWS(المنصرف!$B$1:$B41))),"")</f>
        <v/>
      </c>
      <c r="AC46" s="79"/>
    </row>
    <row r="47" spans="3:29" ht="21" thickBot="1" x14ac:dyDescent="0.3">
      <c r="C47"/>
      <c r="D47" s="42">
        <f t="shared" si="1"/>
        <v>42</v>
      </c>
      <c r="E47" s="82" t="str">
        <f>IFERROR(VLOOKUP(ROW(المنصرف!$A42),المنصرف!$A$2:$K$718,MATCH(استعلام!E$5,المنصرف!$A$2:$K$2,0),0),"")</f>
        <v/>
      </c>
      <c r="F47" s="83" t="str">
        <f>IFERROR(VLOOKUP(ROW(المنصرف!$A42),المنصرف!$A$2:$K$718,MATCH(استعلام!F$5,المنصرف!$A$2:$K$2,0),0),"")</f>
        <v/>
      </c>
      <c r="G47" s="228" t="str">
        <f>IFERROR(VLOOKUP(ROW(المنصرف!$A42),المنصرف!$A$2:$K$718,MATCH(استعلام!G$5,المنصرف!$A$2:$K$2,0),0),"")</f>
        <v/>
      </c>
      <c r="H47" s="82" t="str">
        <f>IFERROR(VLOOKUP(ROW(المنصرف!$A42),المنصرف!$A$2:$K$718,MATCH(استعلام!H$5,المنصرف!$A$2:$K$2,0),0),"")</f>
        <v/>
      </c>
      <c r="I47" s="82" t="str">
        <f>IFERROR(VLOOKUP(ROW(المنصرف!$A42),المنصرف!$A$2:$K$718,MATCH(استعلام!I$5,المنصرف!$A$2:$K$2,0),0),"")</f>
        <v/>
      </c>
      <c r="J47" s="82" t="str">
        <f>IFERROR(VLOOKUP(ROW(المنصرف!$A42),المنصرف!$A$2:$K$718,MATCH(استعلام!J$5,المنصرف!$A$2:$K$2,0),0),"")</f>
        <v/>
      </c>
      <c r="K47" s="82" t="str">
        <f>IFERROR(VLOOKUP(ROW(المنصرف!$A42),المنصرف!$A$2:$K$718,MATCH(استعلام!K$5,المنصرف!$A$2:$K$2,0),0),"")</f>
        <v/>
      </c>
      <c r="L47" s="82" t="str">
        <f>IFERROR(VLOOKUP(ROW(المنصرف!$A42),المنصرف!$A$2:$K$718,MATCH(استعلام!L$5,المنصرف!$A$2:$K$2,0),0),"")</f>
        <v/>
      </c>
      <c r="M47" s="82" t="str">
        <f>IFERROR(VLOOKUP(ROW(المنصرف!$A42),المنصرف!$A$2:$K$718,MATCH(استعلام!M$5,المنصرف!$A$2:$K$2,0),0),"")</f>
        <v/>
      </c>
      <c r="N47" s="84"/>
      <c r="O4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المنتفع]]),ROWS(المنصرف!$B$1:$B42))),"")</f>
        <v/>
      </c>
      <c r="P4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لها]]),ROWS(المنصرف!$B$1:$B42))),"")</f>
        <v/>
      </c>
      <c r="Q4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المنصرف]]),ROWS(المنصرف!$B$1:$B42))),"")</f>
        <v/>
      </c>
      <c r="R4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الصرف]]),ROWS(المنصرف!$B$1:$B42))),"")</f>
        <v/>
      </c>
      <c r="S4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الصرف]]),ROWS(المنصرف!$B$1:$B42))),"")</f>
        <v/>
      </c>
      <c r="T4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التسوية]]),ROWS(المنصرف!$B$1:$B42))),"")</f>
        <v/>
      </c>
      <c r="U4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42))),"")</f>
        <v/>
      </c>
      <c r="V4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42))),"")</f>
        <v/>
      </c>
      <c r="W4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حكمه]]),ROWS(المنصرف!$B$1:$B42))),"")</f>
        <v/>
      </c>
      <c r="AC47" s="79"/>
    </row>
    <row r="48" spans="3:29" ht="21" thickBot="1" x14ac:dyDescent="0.3">
      <c r="C48"/>
      <c r="D48" s="42">
        <f t="shared" si="1"/>
        <v>43</v>
      </c>
      <c r="E48" s="82" t="str">
        <f>IFERROR(VLOOKUP(ROW(المنصرف!$A43),المنصرف!$A$2:$K$718,MATCH(استعلام!E$5,المنصرف!$A$2:$K$2,0),0),"")</f>
        <v/>
      </c>
      <c r="F48" s="83" t="str">
        <f>IFERROR(VLOOKUP(ROW(المنصرف!$A43),المنصرف!$A$2:$K$718,MATCH(استعلام!F$5,المنصرف!$A$2:$K$2,0),0),"")</f>
        <v/>
      </c>
      <c r="G48" s="228" t="str">
        <f>IFERROR(VLOOKUP(ROW(المنصرف!$A43),المنصرف!$A$2:$K$718,MATCH(استعلام!G$5,المنصرف!$A$2:$K$2,0),0),"")</f>
        <v/>
      </c>
      <c r="H48" s="82" t="str">
        <f>IFERROR(VLOOKUP(ROW(المنصرف!$A43),المنصرف!$A$2:$K$718,MATCH(استعلام!H$5,المنصرف!$A$2:$K$2,0),0),"")</f>
        <v/>
      </c>
      <c r="I48" s="82" t="str">
        <f>IFERROR(VLOOKUP(ROW(المنصرف!$A43),المنصرف!$A$2:$K$718,MATCH(استعلام!I$5,المنصرف!$A$2:$K$2,0),0),"")</f>
        <v/>
      </c>
      <c r="J48" s="82" t="str">
        <f>IFERROR(VLOOKUP(ROW(المنصرف!$A43),المنصرف!$A$2:$K$718,MATCH(استعلام!J$5,المنصرف!$A$2:$K$2,0),0),"")</f>
        <v/>
      </c>
      <c r="K48" s="82" t="str">
        <f>IFERROR(VLOOKUP(ROW(المنصرف!$A43),المنصرف!$A$2:$K$718,MATCH(استعلام!K$5,المنصرف!$A$2:$K$2,0),0),"")</f>
        <v/>
      </c>
      <c r="L48" s="82" t="str">
        <f>IFERROR(VLOOKUP(ROW(المنصرف!$A43),المنصرف!$A$2:$K$718,MATCH(استعلام!L$5,المنصرف!$A$2:$K$2,0),0),"")</f>
        <v/>
      </c>
      <c r="M48" s="82" t="str">
        <f>IFERROR(VLOOKUP(ROW(المنصرف!$A43),المنصرف!$A$2:$K$718,MATCH(استعلام!M$5,المنصرف!$A$2:$K$2,0),0),"")</f>
        <v/>
      </c>
      <c r="N48" s="84"/>
      <c r="O4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المنتفع]]),ROWS(المنصرف!$B$1:$B43))),"")</f>
        <v/>
      </c>
      <c r="P4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لها]]),ROWS(المنصرف!$B$1:$B43))),"")</f>
        <v/>
      </c>
      <c r="Q4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المنصرف]]),ROWS(المنصرف!$B$1:$B43))),"")</f>
        <v/>
      </c>
      <c r="R4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الصرف]]),ROWS(المنصرف!$B$1:$B43))),"")</f>
        <v/>
      </c>
      <c r="S4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الصرف]]),ROWS(المنصرف!$B$1:$B43))),"")</f>
        <v/>
      </c>
      <c r="T4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التسوية]]),ROWS(المنصرف!$B$1:$B43))),"")</f>
        <v/>
      </c>
      <c r="U4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43))),"")</f>
        <v/>
      </c>
      <c r="V4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43))),"")</f>
        <v/>
      </c>
      <c r="W4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حكمه]]),ROWS(المنصرف!$B$1:$B43))),"")</f>
        <v/>
      </c>
      <c r="AC48" s="79"/>
    </row>
    <row r="49" spans="3:29" ht="21" thickBot="1" x14ac:dyDescent="0.3">
      <c r="C49"/>
      <c r="D49" s="42">
        <f t="shared" si="1"/>
        <v>44</v>
      </c>
      <c r="E49" s="82" t="str">
        <f>IFERROR(VLOOKUP(ROW(المنصرف!$A44),المنصرف!$A$2:$K$718,MATCH(استعلام!E$5,المنصرف!$A$2:$K$2,0),0),"")</f>
        <v/>
      </c>
      <c r="F49" s="83" t="str">
        <f>IFERROR(VLOOKUP(ROW(المنصرف!$A44),المنصرف!$A$2:$K$718,MATCH(استعلام!F$5,المنصرف!$A$2:$K$2,0),0),"")</f>
        <v/>
      </c>
      <c r="G49" s="228" t="str">
        <f>IFERROR(VLOOKUP(ROW(المنصرف!$A44),المنصرف!$A$2:$K$718,MATCH(استعلام!G$5,المنصرف!$A$2:$K$2,0),0),"")</f>
        <v/>
      </c>
      <c r="H49" s="82" t="str">
        <f>IFERROR(VLOOKUP(ROW(المنصرف!$A44),المنصرف!$A$2:$K$718,MATCH(استعلام!H$5,المنصرف!$A$2:$K$2,0),0),"")</f>
        <v/>
      </c>
      <c r="I49" s="82" t="str">
        <f>IFERROR(VLOOKUP(ROW(المنصرف!$A44),المنصرف!$A$2:$K$718,MATCH(استعلام!I$5,المنصرف!$A$2:$K$2,0),0),"")</f>
        <v/>
      </c>
      <c r="J49" s="82" t="str">
        <f>IFERROR(VLOOKUP(ROW(المنصرف!$A44),المنصرف!$A$2:$K$718,MATCH(استعلام!J$5,المنصرف!$A$2:$K$2,0),0),"")</f>
        <v/>
      </c>
      <c r="K49" s="82" t="str">
        <f>IFERROR(VLOOKUP(ROW(المنصرف!$A44),المنصرف!$A$2:$K$718,MATCH(استعلام!K$5,المنصرف!$A$2:$K$2,0),0),"")</f>
        <v/>
      </c>
      <c r="L49" s="82" t="str">
        <f>IFERROR(VLOOKUP(ROW(المنصرف!$A44),المنصرف!$A$2:$K$718,MATCH(استعلام!L$5,المنصرف!$A$2:$K$2,0),0),"")</f>
        <v/>
      </c>
      <c r="M49" s="82" t="str">
        <f>IFERROR(VLOOKUP(ROW(المنصرف!$A44),المنصرف!$A$2:$K$718,MATCH(استعلام!M$5,المنصرف!$A$2:$K$2,0),0),"")</f>
        <v/>
      </c>
      <c r="N49" s="84"/>
      <c r="O4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المنتفع]]),ROWS(المنصرف!$B$1:$B44))),"")</f>
        <v/>
      </c>
      <c r="P4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لها]]),ROWS(المنصرف!$B$1:$B44))),"")</f>
        <v/>
      </c>
      <c r="Q4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المنصرف]]),ROWS(المنصرف!$B$1:$B44))),"")</f>
        <v/>
      </c>
      <c r="R4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الصرف]]),ROWS(المنصرف!$B$1:$B44))),"")</f>
        <v/>
      </c>
      <c r="S4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الصرف]]),ROWS(المنصرف!$B$1:$B44))),"")</f>
        <v/>
      </c>
      <c r="T4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التسوية]]),ROWS(المنصرف!$B$1:$B44))),"")</f>
        <v/>
      </c>
      <c r="U4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44))),"")</f>
        <v/>
      </c>
      <c r="V4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44))),"")</f>
        <v/>
      </c>
      <c r="W4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حكمه]]),ROWS(المنصرف!$B$1:$B44))),"")</f>
        <v/>
      </c>
      <c r="AC49" s="79"/>
    </row>
    <row r="50" spans="3:29" ht="23.25" thickBot="1" x14ac:dyDescent="0.3">
      <c r="C50"/>
      <c r="D50" s="42">
        <f t="shared" si="1"/>
        <v>45</v>
      </c>
      <c r="E50" s="82" t="str">
        <f>IFERROR(VLOOKUP(ROW(المنصرف!$A45),المنصرف!$A$2:$K$718,MATCH(استعلام!E$5,المنصرف!$A$2:$K$2,0),0),"")</f>
        <v/>
      </c>
      <c r="F50" s="83" t="str">
        <f>IFERROR(VLOOKUP(ROW(المنصرف!$A45),المنصرف!$A$2:$K$718,MATCH(استعلام!F$5,المنصرف!$A$2:$K$2,0),0),"")</f>
        <v/>
      </c>
      <c r="G50" s="228" t="str">
        <f>IFERROR(VLOOKUP(ROW(المنصرف!$A45),المنصرف!$A$2:$K$718,MATCH(استعلام!G$5,المنصرف!$A$2:$K$2,0),0),"")</f>
        <v/>
      </c>
      <c r="H50" s="82" t="str">
        <f>IFERROR(VLOOKUP(ROW(المنصرف!$A45),المنصرف!$A$2:$K$718,MATCH(استعلام!H$5,المنصرف!$A$2:$K$2,0),0),"")</f>
        <v/>
      </c>
      <c r="I50" s="82" t="str">
        <f>IFERROR(VLOOKUP(ROW(المنصرف!$A45),المنصرف!$A$2:$K$718,MATCH(استعلام!I$5,المنصرف!$A$2:$K$2,0),0),"")</f>
        <v/>
      </c>
      <c r="J50" s="82" t="str">
        <f>IFERROR(VLOOKUP(ROW(المنصرف!$A45),المنصرف!$A$2:$K$718,MATCH(استعلام!J$5,المنصرف!$A$2:$K$2,0),0),"")</f>
        <v/>
      </c>
      <c r="K50" s="82" t="str">
        <f>IFERROR(VLOOKUP(ROW(المنصرف!$A45),المنصرف!$A$2:$K$718,MATCH(استعلام!K$5,المنصرف!$A$2:$K$2,0),0),"")</f>
        <v/>
      </c>
      <c r="L50" s="82" t="str">
        <f>IFERROR(VLOOKUP(ROW(المنصرف!$A45),المنصرف!$A$2:$K$718,MATCH(استعلام!L$5,المنصرف!$A$2:$K$2,0),0),"")</f>
        <v/>
      </c>
      <c r="M50" s="82" t="str">
        <f>IFERROR(VLOOKUP(ROW(المنصرف!$A45),المنصرف!$A$2:$K$718,MATCH(استعلام!M$5,المنصرف!$A$2:$K$2,0),0),"")</f>
        <v/>
      </c>
      <c r="N50" s="84"/>
      <c r="O5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المنتفع]]),ROWS(المنصرف!$B$1:$B45))),"")</f>
        <v/>
      </c>
      <c r="P5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لها]]),ROWS(المنصرف!$B$1:$B45))),"")</f>
        <v/>
      </c>
      <c r="Q5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المنصرف]]),ROWS(المنصرف!$B$1:$B45))),"")</f>
        <v/>
      </c>
      <c r="R5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الصرف]]),ROWS(المنصرف!$B$1:$B45))),"")</f>
        <v/>
      </c>
      <c r="S5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الصرف]]),ROWS(المنصرف!$B$1:$B45))),"")</f>
        <v/>
      </c>
      <c r="T5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التسوية]]),ROWS(المنصرف!$B$1:$B45))),"")</f>
        <v/>
      </c>
      <c r="U5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45))),"")</f>
        <v/>
      </c>
      <c r="V5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45))),"")</f>
        <v/>
      </c>
      <c r="W5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حكمه]]),ROWS(المنصرف!$B$1:$B45))),"")</f>
        <v/>
      </c>
      <c r="AC50" s="80"/>
    </row>
    <row r="51" spans="3:29" ht="21" thickBot="1" x14ac:dyDescent="0.25">
      <c r="C51"/>
      <c r="D51" s="42">
        <f t="shared" si="1"/>
        <v>46</v>
      </c>
      <c r="E51" s="82" t="str">
        <f>IFERROR(VLOOKUP(ROW(المنصرف!$A46),المنصرف!$A$2:$K$718,MATCH(استعلام!E$5,المنصرف!$A$2:$K$2,0),0),"")</f>
        <v/>
      </c>
      <c r="F51" s="83" t="str">
        <f>IFERROR(VLOOKUP(ROW(المنصرف!$A46),المنصرف!$A$2:$K$718,MATCH(استعلام!F$5,المنصرف!$A$2:$K$2,0),0),"")</f>
        <v/>
      </c>
      <c r="G51" s="228" t="str">
        <f>IFERROR(VLOOKUP(ROW(المنصرف!$A46),المنصرف!$A$2:$K$718,MATCH(استعلام!G$5,المنصرف!$A$2:$K$2,0),0),"")</f>
        <v/>
      </c>
      <c r="H51" s="82" t="str">
        <f>IFERROR(VLOOKUP(ROW(المنصرف!$A46),المنصرف!$A$2:$K$718,MATCH(استعلام!H$5,المنصرف!$A$2:$K$2,0),0),"")</f>
        <v/>
      </c>
      <c r="I51" s="82" t="str">
        <f>IFERROR(VLOOKUP(ROW(المنصرف!$A46),المنصرف!$A$2:$K$718,MATCH(استعلام!I$5,المنصرف!$A$2:$K$2,0),0),"")</f>
        <v/>
      </c>
      <c r="J51" s="82" t="str">
        <f>IFERROR(VLOOKUP(ROW(المنصرف!$A46),المنصرف!$A$2:$K$718,MATCH(استعلام!J$5,المنصرف!$A$2:$K$2,0),0),"")</f>
        <v/>
      </c>
      <c r="K51" s="82" t="str">
        <f>IFERROR(VLOOKUP(ROW(المنصرف!$A46),المنصرف!$A$2:$K$718,MATCH(استعلام!K$5,المنصرف!$A$2:$K$2,0),0),"")</f>
        <v/>
      </c>
      <c r="L51" s="82" t="str">
        <f>IFERROR(VLOOKUP(ROW(المنصرف!$A46),المنصرف!$A$2:$K$718,MATCH(استعلام!L$5,المنصرف!$A$2:$K$2,0),0),"")</f>
        <v/>
      </c>
      <c r="M51" s="82" t="str">
        <f>IFERROR(VLOOKUP(ROW(المنصرف!$A46),المنصرف!$A$2:$K$718,MATCH(استعلام!M$5,المنصرف!$A$2:$K$2,0),0),"")</f>
        <v/>
      </c>
      <c r="N51" s="84"/>
      <c r="O5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المنتفع]]),ROWS(المنصرف!$B$1:$B46))),"")</f>
        <v/>
      </c>
      <c r="P5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لها]]),ROWS(المنصرف!$B$1:$B46))),"")</f>
        <v/>
      </c>
      <c r="Q5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المنصرف]]),ROWS(المنصرف!$B$1:$B46))),"")</f>
        <v/>
      </c>
      <c r="R5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الصرف]]),ROWS(المنصرف!$B$1:$B46))),"")</f>
        <v/>
      </c>
      <c r="S5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الصرف]]),ROWS(المنصرف!$B$1:$B46))),"")</f>
        <v/>
      </c>
      <c r="T5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التسوية]]),ROWS(المنصرف!$B$1:$B46))),"")</f>
        <v/>
      </c>
      <c r="U5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46))),"")</f>
        <v/>
      </c>
      <c r="V5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46))),"")</f>
        <v/>
      </c>
      <c r="W5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حكمه]]),ROWS(المنصرف!$B$1:$B46))),"")</f>
        <v/>
      </c>
    </row>
    <row r="52" spans="3:29" ht="21" thickBot="1" x14ac:dyDescent="0.25">
      <c r="C52"/>
      <c r="D52" s="42">
        <f t="shared" si="1"/>
        <v>47</v>
      </c>
      <c r="E52" s="82" t="str">
        <f>IFERROR(VLOOKUP(ROW(المنصرف!$A47),المنصرف!$A$2:$K$718,MATCH(استعلام!E$5,المنصرف!$A$2:$K$2,0),0),"")</f>
        <v/>
      </c>
      <c r="F52" s="83" t="str">
        <f>IFERROR(VLOOKUP(ROW(المنصرف!$A47),المنصرف!$A$2:$K$718,MATCH(استعلام!F$5,المنصرف!$A$2:$K$2,0),0),"")</f>
        <v/>
      </c>
      <c r="G52" s="228" t="str">
        <f>IFERROR(VLOOKUP(ROW(المنصرف!$A47),المنصرف!$A$2:$K$718,MATCH(استعلام!G$5,المنصرف!$A$2:$K$2,0),0),"")</f>
        <v/>
      </c>
      <c r="H52" s="82" t="str">
        <f>IFERROR(VLOOKUP(ROW(المنصرف!$A47),المنصرف!$A$2:$K$718,MATCH(استعلام!H$5,المنصرف!$A$2:$K$2,0),0),"")</f>
        <v/>
      </c>
      <c r="I52" s="82" t="str">
        <f>IFERROR(VLOOKUP(ROW(المنصرف!$A47),المنصرف!$A$2:$K$718,MATCH(استعلام!I$5,المنصرف!$A$2:$K$2,0),0),"")</f>
        <v/>
      </c>
      <c r="J52" s="82" t="str">
        <f>IFERROR(VLOOKUP(ROW(المنصرف!$A47),المنصرف!$A$2:$K$718,MATCH(استعلام!J$5,المنصرف!$A$2:$K$2,0),0),"")</f>
        <v/>
      </c>
      <c r="K52" s="82" t="str">
        <f>IFERROR(VLOOKUP(ROW(المنصرف!$A47),المنصرف!$A$2:$K$718,MATCH(استعلام!K$5,المنصرف!$A$2:$K$2,0),0),"")</f>
        <v/>
      </c>
      <c r="L52" s="82" t="str">
        <f>IFERROR(VLOOKUP(ROW(المنصرف!$A47),المنصرف!$A$2:$K$718,MATCH(استعلام!L$5,المنصرف!$A$2:$K$2,0),0),"")</f>
        <v/>
      </c>
      <c r="M52" s="82" t="str">
        <f>IFERROR(VLOOKUP(ROW(المنصرف!$A47),المنصرف!$A$2:$K$718,MATCH(استعلام!M$5,المنصرف!$A$2:$K$2,0),0),"")</f>
        <v/>
      </c>
      <c r="N52" s="84"/>
      <c r="O5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المنتفع]]),ROWS(المنصرف!$B$1:$B47))),"")</f>
        <v/>
      </c>
      <c r="P5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لها]]),ROWS(المنصرف!$B$1:$B47))),"")</f>
        <v/>
      </c>
      <c r="Q5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المنصرف]]),ROWS(المنصرف!$B$1:$B47))),"")</f>
        <v/>
      </c>
      <c r="R5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الصرف]]),ROWS(المنصرف!$B$1:$B47))),"")</f>
        <v/>
      </c>
      <c r="S5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الصرف]]),ROWS(المنصرف!$B$1:$B47))),"")</f>
        <v/>
      </c>
      <c r="T5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التسوية]]),ROWS(المنصرف!$B$1:$B47))),"")</f>
        <v/>
      </c>
      <c r="U5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47))),"")</f>
        <v/>
      </c>
      <c r="V5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47))),"")</f>
        <v/>
      </c>
      <c r="W5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حكمه]]),ROWS(المنصرف!$B$1:$B47))),"")</f>
        <v/>
      </c>
    </row>
    <row r="53" spans="3:29" ht="21" thickBot="1" x14ac:dyDescent="0.25">
      <c r="C53"/>
      <c r="D53" s="42">
        <f t="shared" si="1"/>
        <v>48</v>
      </c>
      <c r="E53" s="82" t="str">
        <f>IFERROR(VLOOKUP(ROW(المنصرف!$A48),المنصرف!$A$2:$K$718,MATCH(استعلام!E$5,المنصرف!$A$2:$K$2,0),0),"")</f>
        <v/>
      </c>
      <c r="F53" s="83" t="str">
        <f>IFERROR(VLOOKUP(ROW(المنصرف!$A48),المنصرف!$A$2:$K$718,MATCH(استعلام!F$5,المنصرف!$A$2:$K$2,0),0),"")</f>
        <v/>
      </c>
      <c r="G53" s="228" t="str">
        <f>IFERROR(VLOOKUP(ROW(المنصرف!$A48),المنصرف!$A$2:$K$718,MATCH(استعلام!G$5,المنصرف!$A$2:$K$2,0),0),"")</f>
        <v/>
      </c>
      <c r="H53" s="82" t="str">
        <f>IFERROR(VLOOKUP(ROW(المنصرف!$A48),المنصرف!$A$2:$K$718,MATCH(استعلام!H$5,المنصرف!$A$2:$K$2,0),0),"")</f>
        <v/>
      </c>
      <c r="I53" s="82" t="str">
        <f>IFERROR(VLOOKUP(ROW(المنصرف!$A48),المنصرف!$A$2:$K$718,MATCH(استعلام!I$5,المنصرف!$A$2:$K$2,0),0),"")</f>
        <v/>
      </c>
      <c r="J53" s="82" t="str">
        <f>IFERROR(VLOOKUP(ROW(المنصرف!$A48),المنصرف!$A$2:$K$718,MATCH(استعلام!J$5,المنصرف!$A$2:$K$2,0),0),"")</f>
        <v/>
      </c>
      <c r="K53" s="82" t="str">
        <f>IFERROR(VLOOKUP(ROW(المنصرف!$A48),المنصرف!$A$2:$K$718,MATCH(استعلام!K$5,المنصرف!$A$2:$K$2,0),0),"")</f>
        <v/>
      </c>
      <c r="L53" s="82" t="str">
        <f>IFERROR(VLOOKUP(ROW(المنصرف!$A48),المنصرف!$A$2:$K$718,MATCH(استعلام!L$5,المنصرف!$A$2:$K$2,0),0),"")</f>
        <v/>
      </c>
      <c r="M53" s="82" t="str">
        <f>IFERROR(VLOOKUP(ROW(المنصرف!$A48),المنصرف!$A$2:$K$718,MATCH(استعلام!M$5,المنصرف!$A$2:$K$2,0),0),"")</f>
        <v/>
      </c>
      <c r="N53" s="84"/>
      <c r="O5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المنتفع]]),ROWS(المنصرف!$B$1:$B48))),"")</f>
        <v/>
      </c>
      <c r="P5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لها]]),ROWS(المنصرف!$B$1:$B48))),"")</f>
        <v/>
      </c>
      <c r="Q5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المنصرف]]),ROWS(المنصرف!$B$1:$B48))),"")</f>
        <v/>
      </c>
      <c r="R5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الصرف]]),ROWS(المنصرف!$B$1:$B48))),"")</f>
        <v/>
      </c>
      <c r="S5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الصرف]]),ROWS(المنصرف!$B$1:$B48))),"")</f>
        <v/>
      </c>
      <c r="T5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التسوية]]),ROWS(المنصرف!$B$1:$B48))),"")</f>
        <v/>
      </c>
      <c r="U5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48))),"")</f>
        <v/>
      </c>
      <c r="V5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48))),"")</f>
        <v/>
      </c>
      <c r="W5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حكمه]]),ROWS(المنصرف!$B$1:$B48))),"")</f>
        <v/>
      </c>
    </row>
    <row r="54" spans="3:29" ht="21" thickBot="1" x14ac:dyDescent="0.25">
      <c r="C54"/>
      <c r="D54" s="42">
        <f t="shared" si="1"/>
        <v>49</v>
      </c>
      <c r="E54" s="82" t="str">
        <f>IFERROR(VLOOKUP(ROW(المنصرف!$A49),المنصرف!$A$2:$K$718,MATCH(استعلام!E$5,المنصرف!$A$2:$K$2,0),0),"")</f>
        <v/>
      </c>
      <c r="F54" s="83" t="str">
        <f>IFERROR(VLOOKUP(ROW(المنصرف!$A49),المنصرف!$A$2:$K$718,MATCH(استعلام!F$5,المنصرف!$A$2:$K$2,0),0),"")</f>
        <v/>
      </c>
      <c r="G54" s="228" t="str">
        <f>IFERROR(VLOOKUP(ROW(المنصرف!$A49),المنصرف!$A$2:$K$718,MATCH(استعلام!G$5,المنصرف!$A$2:$K$2,0),0),"")</f>
        <v/>
      </c>
      <c r="H54" s="82" t="str">
        <f>IFERROR(VLOOKUP(ROW(المنصرف!$A49),المنصرف!$A$2:$K$718,MATCH(استعلام!H$5,المنصرف!$A$2:$K$2,0),0),"")</f>
        <v/>
      </c>
      <c r="I54" s="82" t="str">
        <f>IFERROR(VLOOKUP(ROW(المنصرف!$A49),المنصرف!$A$2:$K$718,MATCH(استعلام!I$5,المنصرف!$A$2:$K$2,0),0),"")</f>
        <v/>
      </c>
      <c r="J54" s="82" t="str">
        <f>IFERROR(VLOOKUP(ROW(المنصرف!$A49),المنصرف!$A$2:$K$718,MATCH(استعلام!J$5,المنصرف!$A$2:$K$2,0),0),"")</f>
        <v/>
      </c>
      <c r="K54" s="82" t="str">
        <f>IFERROR(VLOOKUP(ROW(المنصرف!$A49),المنصرف!$A$2:$K$718,MATCH(استعلام!K$5,المنصرف!$A$2:$K$2,0),0),"")</f>
        <v/>
      </c>
      <c r="L54" s="82" t="str">
        <f>IFERROR(VLOOKUP(ROW(المنصرف!$A49),المنصرف!$A$2:$K$718,MATCH(استعلام!L$5,المنصرف!$A$2:$K$2,0),0),"")</f>
        <v/>
      </c>
      <c r="M54" s="82" t="str">
        <f>IFERROR(VLOOKUP(ROW(المنصرف!$A49),المنصرف!$A$2:$K$718,MATCH(استعلام!M$5,المنصرف!$A$2:$K$2,0),0),"")</f>
        <v/>
      </c>
      <c r="N54" s="84"/>
      <c r="O5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المنتفع]]),ROWS(المنصرف!$B$1:$B49))),"")</f>
        <v/>
      </c>
      <c r="P5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لها]]),ROWS(المنصرف!$B$1:$B49))),"")</f>
        <v/>
      </c>
      <c r="Q5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المنصرف]]),ROWS(المنصرف!$B$1:$B49))),"")</f>
        <v/>
      </c>
      <c r="R5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الصرف]]),ROWS(المنصرف!$B$1:$B49))),"")</f>
        <v/>
      </c>
      <c r="S5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الصرف]]),ROWS(المنصرف!$B$1:$B49))),"")</f>
        <v/>
      </c>
      <c r="T5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التسوية]]),ROWS(المنصرف!$B$1:$B49))),"")</f>
        <v/>
      </c>
      <c r="U5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49))),"")</f>
        <v/>
      </c>
      <c r="V5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49))),"")</f>
        <v/>
      </c>
      <c r="W5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حكمه]]),ROWS(المنصرف!$B$1:$B49))),"")</f>
        <v/>
      </c>
    </row>
    <row r="55" spans="3:29" ht="21" thickBot="1" x14ac:dyDescent="0.25">
      <c r="C55"/>
      <c r="D55" s="42">
        <f t="shared" si="1"/>
        <v>50</v>
      </c>
      <c r="E55" s="82" t="str">
        <f>IFERROR(VLOOKUP(ROW(المنصرف!$A50),المنصرف!$A$2:$K$718,MATCH(استعلام!E$5,المنصرف!$A$2:$K$2,0),0),"")</f>
        <v/>
      </c>
      <c r="F55" s="83" t="str">
        <f>IFERROR(VLOOKUP(ROW(المنصرف!$A50),المنصرف!$A$2:$K$718,MATCH(استعلام!F$5,المنصرف!$A$2:$K$2,0),0),"")</f>
        <v/>
      </c>
      <c r="G55" s="228" t="str">
        <f>IFERROR(VLOOKUP(ROW(المنصرف!$A50),المنصرف!$A$2:$K$718,MATCH(استعلام!G$5,المنصرف!$A$2:$K$2,0),0),"")</f>
        <v/>
      </c>
      <c r="H55" s="82" t="str">
        <f>IFERROR(VLOOKUP(ROW(المنصرف!$A50),المنصرف!$A$2:$K$718,MATCH(استعلام!H$5,المنصرف!$A$2:$K$2,0),0),"")</f>
        <v/>
      </c>
      <c r="I55" s="82" t="str">
        <f>IFERROR(VLOOKUP(ROW(المنصرف!$A50),المنصرف!$A$2:$K$718,MATCH(استعلام!I$5,المنصرف!$A$2:$K$2,0),0),"")</f>
        <v/>
      </c>
      <c r="J55" s="82" t="str">
        <f>IFERROR(VLOOKUP(ROW(المنصرف!$A50),المنصرف!$A$2:$K$718,MATCH(استعلام!J$5,المنصرف!$A$2:$K$2,0),0),"")</f>
        <v/>
      </c>
      <c r="K55" s="82" t="str">
        <f>IFERROR(VLOOKUP(ROW(المنصرف!$A50),المنصرف!$A$2:$K$718,MATCH(استعلام!K$5,المنصرف!$A$2:$K$2,0),0),"")</f>
        <v/>
      </c>
      <c r="L55" s="82" t="str">
        <f>IFERROR(VLOOKUP(ROW(المنصرف!$A50),المنصرف!$A$2:$K$718,MATCH(استعلام!L$5,المنصرف!$A$2:$K$2,0),0),"")</f>
        <v/>
      </c>
      <c r="M55" s="82" t="str">
        <f>IFERROR(VLOOKUP(ROW(المنصرف!$A50),المنصرف!$A$2:$K$718,MATCH(استعلام!M$5,المنصرف!$A$2:$K$2,0),0),"")</f>
        <v/>
      </c>
      <c r="N55" s="84"/>
      <c r="O5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المنتفع]]),ROWS(المنصرف!$B$1:$B50))),"")</f>
        <v/>
      </c>
      <c r="P5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لها]]),ROWS(المنصرف!$B$1:$B50))),"")</f>
        <v/>
      </c>
      <c r="Q5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المنصرف]]),ROWS(المنصرف!$B$1:$B50))),"")</f>
        <v/>
      </c>
      <c r="R5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الصرف]]),ROWS(المنصرف!$B$1:$B50))),"")</f>
        <v/>
      </c>
      <c r="S5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الصرف]]),ROWS(المنصرف!$B$1:$B50))),"")</f>
        <v/>
      </c>
      <c r="T5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التسوية]]),ROWS(المنصرف!$B$1:$B50))),"")</f>
        <v/>
      </c>
      <c r="U5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50))),"")</f>
        <v/>
      </c>
      <c r="V5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50))),"")</f>
        <v/>
      </c>
      <c r="W5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حكمه]]),ROWS(المنصرف!$B$1:$B50))),"")</f>
        <v/>
      </c>
    </row>
    <row r="56" spans="3:29" ht="21" thickBot="1" x14ac:dyDescent="0.25">
      <c r="C56"/>
      <c r="D56" s="42">
        <f t="shared" si="1"/>
        <v>51</v>
      </c>
      <c r="E56" s="82" t="str">
        <f>IFERROR(VLOOKUP(ROW(المنصرف!$A51),المنصرف!$A$2:$K$718,MATCH(استعلام!E$5,المنصرف!$A$2:$K$2,0),0),"")</f>
        <v/>
      </c>
      <c r="F56" s="83" t="str">
        <f>IFERROR(VLOOKUP(ROW(المنصرف!$A51),المنصرف!$A$2:$K$718,MATCH(استعلام!F$5,المنصرف!$A$2:$K$2,0),0),"")</f>
        <v/>
      </c>
      <c r="G56" s="228" t="str">
        <f>IFERROR(VLOOKUP(ROW(المنصرف!$A51),المنصرف!$A$2:$K$718,MATCH(استعلام!G$5,المنصرف!$A$2:$K$2,0),0),"")</f>
        <v/>
      </c>
      <c r="H56" s="82" t="str">
        <f>IFERROR(VLOOKUP(ROW(المنصرف!$A51),المنصرف!$A$2:$K$718,MATCH(استعلام!H$5,المنصرف!$A$2:$K$2,0),0),"")</f>
        <v/>
      </c>
      <c r="I56" s="82" t="str">
        <f>IFERROR(VLOOKUP(ROW(المنصرف!$A51),المنصرف!$A$2:$K$718,MATCH(استعلام!I$5,المنصرف!$A$2:$K$2,0),0),"")</f>
        <v/>
      </c>
      <c r="J56" s="82" t="str">
        <f>IFERROR(VLOOKUP(ROW(المنصرف!$A51),المنصرف!$A$2:$K$718,MATCH(استعلام!J$5,المنصرف!$A$2:$K$2,0),0),"")</f>
        <v/>
      </c>
      <c r="K56" s="82" t="str">
        <f>IFERROR(VLOOKUP(ROW(المنصرف!$A51),المنصرف!$A$2:$K$718,MATCH(استعلام!K$5,المنصرف!$A$2:$K$2,0),0),"")</f>
        <v/>
      </c>
      <c r="L56" s="82" t="str">
        <f>IFERROR(VLOOKUP(ROW(المنصرف!$A51),المنصرف!$A$2:$K$718,MATCH(استعلام!L$5,المنصرف!$A$2:$K$2,0),0),"")</f>
        <v/>
      </c>
      <c r="M56" s="82" t="str">
        <f>IFERROR(VLOOKUP(ROW(المنصرف!$A51),المنصرف!$A$2:$K$718,MATCH(استعلام!M$5,المنصرف!$A$2:$K$2,0),0),"")</f>
        <v/>
      </c>
      <c r="N56" s="84"/>
      <c r="O5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المنتفع]]),ROWS(المنصرف!$B$1:$B51))),"")</f>
        <v/>
      </c>
      <c r="P5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لها]]),ROWS(المنصرف!$B$1:$B51))),"")</f>
        <v/>
      </c>
      <c r="Q5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المنصرف]]),ROWS(المنصرف!$B$1:$B51))),"")</f>
        <v/>
      </c>
      <c r="R5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الصرف]]),ROWS(المنصرف!$B$1:$B51))),"")</f>
        <v/>
      </c>
      <c r="S5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الصرف]]),ROWS(المنصرف!$B$1:$B51))),"")</f>
        <v/>
      </c>
      <c r="T5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التسوية]]),ROWS(المنصرف!$B$1:$B51))),"")</f>
        <v/>
      </c>
      <c r="U5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51))),"")</f>
        <v/>
      </c>
      <c r="V5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51))),"")</f>
        <v/>
      </c>
      <c r="W5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حكمه]]),ROWS(المنصرف!$B$1:$B51))),"")</f>
        <v/>
      </c>
    </row>
    <row r="57" spans="3:29" ht="21" thickBot="1" x14ac:dyDescent="0.25">
      <c r="C57"/>
      <c r="D57" s="42">
        <f t="shared" si="1"/>
        <v>52</v>
      </c>
      <c r="E57" s="82" t="str">
        <f>IFERROR(VLOOKUP(ROW(المنصرف!$A52),المنصرف!$A$2:$K$718,MATCH(استعلام!E$5,المنصرف!$A$2:$K$2,0),0),"")</f>
        <v/>
      </c>
      <c r="F57" s="83" t="str">
        <f>IFERROR(VLOOKUP(ROW(المنصرف!$A52),المنصرف!$A$2:$K$718,MATCH(استعلام!F$5,المنصرف!$A$2:$K$2,0),0),"")</f>
        <v/>
      </c>
      <c r="G57" s="228" t="str">
        <f>IFERROR(VLOOKUP(ROW(المنصرف!$A52),المنصرف!$A$2:$K$718,MATCH(استعلام!G$5,المنصرف!$A$2:$K$2,0),0),"")</f>
        <v/>
      </c>
      <c r="H57" s="82" t="str">
        <f>IFERROR(VLOOKUP(ROW(المنصرف!$A52),المنصرف!$A$2:$K$718,MATCH(استعلام!H$5,المنصرف!$A$2:$K$2,0),0),"")</f>
        <v/>
      </c>
      <c r="I57" s="82" t="str">
        <f>IFERROR(VLOOKUP(ROW(المنصرف!$A52),المنصرف!$A$2:$K$718,MATCH(استعلام!I$5,المنصرف!$A$2:$K$2,0),0),"")</f>
        <v/>
      </c>
      <c r="J57" s="82" t="str">
        <f>IFERROR(VLOOKUP(ROW(المنصرف!$A52),المنصرف!$A$2:$K$718,MATCH(استعلام!J$5,المنصرف!$A$2:$K$2,0),0),"")</f>
        <v/>
      </c>
      <c r="K57" s="82" t="str">
        <f>IFERROR(VLOOKUP(ROW(المنصرف!$A52),المنصرف!$A$2:$K$718,MATCH(استعلام!K$5,المنصرف!$A$2:$K$2,0),0),"")</f>
        <v/>
      </c>
      <c r="L57" s="82" t="str">
        <f>IFERROR(VLOOKUP(ROW(المنصرف!$A52),المنصرف!$A$2:$K$718,MATCH(استعلام!L$5,المنصرف!$A$2:$K$2,0),0),"")</f>
        <v/>
      </c>
      <c r="M57" s="82" t="str">
        <f>IFERROR(VLOOKUP(ROW(المنصرف!$A52),المنصرف!$A$2:$K$718,MATCH(استعلام!M$5,المنصرف!$A$2:$K$2,0),0),"")</f>
        <v/>
      </c>
      <c r="N57" s="84"/>
      <c r="O5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المنتفع]]),ROWS(المنصرف!$B$1:$B52))),"")</f>
        <v/>
      </c>
      <c r="P5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لها]]),ROWS(المنصرف!$B$1:$B52))),"")</f>
        <v/>
      </c>
      <c r="Q5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المنصرف]]),ROWS(المنصرف!$B$1:$B52))),"")</f>
        <v/>
      </c>
      <c r="R5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الصرف]]),ROWS(المنصرف!$B$1:$B52))),"")</f>
        <v/>
      </c>
      <c r="S5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الصرف]]),ROWS(المنصرف!$B$1:$B52))),"")</f>
        <v/>
      </c>
      <c r="T5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التسوية]]),ROWS(المنصرف!$B$1:$B52))),"")</f>
        <v/>
      </c>
      <c r="U5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52))),"")</f>
        <v/>
      </c>
      <c r="V5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52))),"")</f>
        <v/>
      </c>
      <c r="W5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حكمه]]),ROWS(المنصرف!$B$1:$B52))),"")</f>
        <v/>
      </c>
    </row>
    <row r="58" spans="3:29" ht="21" thickBot="1" x14ac:dyDescent="0.25">
      <c r="C58"/>
      <c r="D58" s="42">
        <f t="shared" si="1"/>
        <v>53</v>
      </c>
      <c r="E58" s="82" t="str">
        <f>IFERROR(VLOOKUP(ROW(المنصرف!$A53),المنصرف!$A$2:$K$718,MATCH(استعلام!E$5,المنصرف!$A$2:$K$2,0),0),"")</f>
        <v/>
      </c>
      <c r="F58" s="83" t="str">
        <f>IFERROR(VLOOKUP(ROW(المنصرف!$A53),المنصرف!$A$2:$K$718,MATCH(استعلام!F$5,المنصرف!$A$2:$K$2,0),0),"")</f>
        <v/>
      </c>
      <c r="G58" s="228" t="str">
        <f>IFERROR(VLOOKUP(ROW(المنصرف!$A53),المنصرف!$A$2:$K$718,MATCH(استعلام!G$5,المنصرف!$A$2:$K$2,0),0),"")</f>
        <v/>
      </c>
      <c r="H58" s="82" t="str">
        <f>IFERROR(VLOOKUP(ROW(المنصرف!$A53),المنصرف!$A$2:$K$718,MATCH(استعلام!H$5,المنصرف!$A$2:$K$2,0),0),"")</f>
        <v/>
      </c>
      <c r="I58" s="82" t="str">
        <f>IFERROR(VLOOKUP(ROW(المنصرف!$A53),المنصرف!$A$2:$K$718,MATCH(استعلام!I$5,المنصرف!$A$2:$K$2,0),0),"")</f>
        <v/>
      </c>
      <c r="J58" s="82" t="str">
        <f>IFERROR(VLOOKUP(ROW(المنصرف!$A53),المنصرف!$A$2:$K$718,MATCH(استعلام!J$5,المنصرف!$A$2:$K$2,0),0),"")</f>
        <v/>
      </c>
      <c r="K58" s="82" t="str">
        <f>IFERROR(VLOOKUP(ROW(المنصرف!$A53),المنصرف!$A$2:$K$718,MATCH(استعلام!K$5,المنصرف!$A$2:$K$2,0),0),"")</f>
        <v/>
      </c>
      <c r="L58" s="82" t="str">
        <f>IFERROR(VLOOKUP(ROW(المنصرف!$A53),المنصرف!$A$2:$K$718,MATCH(استعلام!L$5,المنصرف!$A$2:$K$2,0),0),"")</f>
        <v/>
      </c>
      <c r="M58" s="82" t="str">
        <f>IFERROR(VLOOKUP(ROW(المنصرف!$A53),المنصرف!$A$2:$K$718,MATCH(استعلام!M$5,المنصرف!$A$2:$K$2,0),0),"")</f>
        <v/>
      </c>
      <c r="N58" s="84"/>
      <c r="O5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المنتفع]]),ROWS(المنصرف!$B$1:$B53))),"")</f>
        <v/>
      </c>
      <c r="P5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لها]]),ROWS(المنصرف!$B$1:$B53))),"")</f>
        <v/>
      </c>
      <c r="Q5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المنصرف]]),ROWS(المنصرف!$B$1:$B53))),"")</f>
        <v/>
      </c>
      <c r="R5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الصرف]]),ROWS(المنصرف!$B$1:$B53))),"")</f>
        <v/>
      </c>
      <c r="S5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الصرف]]),ROWS(المنصرف!$B$1:$B53))),"")</f>
        <v/>
      </c>
      <c r="T5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التسوية]]),ROWS(المنصرف!$B$1:$B53))),"")</f>
        <v/>
      </c>
      <c r="U5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53))),"")</f>
        <v/>
      </c>
      <c r="V5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53))),"")</f>
        <v/>
      </c>
      <c r="W5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حكمه]]),ROWS(المنصرف!$B$1:$B53))),"")</f>
        <v/>
      </c>
    </row>
    <row r="59" spans="3:29" ht="21" thickBot="1" x14ac:dyDescent="0.25">
      <c r="C59"/>
      <c r="D59" s="42">
        <f t="shared" si="1"/>
        <v>54</v>
      </c>
      <c r="E59" s="82" t="str">
        <f>IFERROR(VLOOKUP(ROW(المنصرف!$A54),المنصرف!$A$2:$K$718,MATCH(استعلام!E$5,المنصرف!$A$2:$K$2,0),0),"")</f>
        <v/>
      </c>
      <c r="F59" s="83" t="str">
        <f>IFERROR(VLOOKUP(ROW(المنصرف!$A54),المنصرف!$A$2:$K$718,MATCH(استعلام!F$5,المنصرف!$A$2:$K$2,0),0),"")</f>
        <v/>
      </c>
      <c r="G59" s="228" t="str">
        <f>IFERROR(VLOOKUP(ROW(المنصرف!$A54),المنصرف!$A$2:$K$718,MATCH(استعلام!G$5,المنصرف!$A$2:$K$2,0),0),"")</f>
        <v/>
      </c>
      <c r="H59" s="82" t="str">
        <f>IFERROR(VLOOKUP(ROW(المنصرف!$A54),المنصرف!$A$2:$K$718,MATCH(استعلام!H$5,المنصرف!$A$2:$K$2,0),0),"")</f>
        <v/>
      </c>
      <c r="I59" s="82" t="str">
        <f>IFERROR(VLOOKUP(ROW(المنصرف!$A54),المنصرف!$A$2:$K$718,MATCH(استعلام!I$5,المنصرف!$A$2:$K$2,0),0),"")</f>
        <v/>
      </c>
      <c r="J59" s="82" t="str">
        <f>IFERROR(VLOOKUP(ROW(المنصرف!$A54),المنصرف!$A$2:$K$718,MATCH(استعلام!J$5,المنصرف!$A$2:$K$2,0),0),"")</f>
        <v/>
      </c>
      <c r="K59" s="82" t="str">
        <f>IFERROR(VLOOKUP(ROW(المنصرف!$A54),المنصرف!$A$2:$K$718,MATCH(استعلام!K$5,المنصرف!$A$2:$K$2,0),0),"")</f>
        <v/>
      </c>
      <c r="L59" s="82" t="str">
        <f>IFERROR(VLOOKUP(ROW(المنصرف!$A54),المنصرف!$A$2:$K$718,MATCH(استعلام!L$5,المنصرف!$A$2:$K$2,0),0),"")</f>
        <v/>
      </c>
      <c r="M59" s="82" t="str">
        <f>IFERROR(VLOOKUP(ROW(المنصرف!$A54),المنصرف!$A$2:$K$718,MATCH(استعلام!M$5,المنصرف!$A$2:$K$2,0),0),"")</f>
        <v/>
      </c>
      <c r="N59" s="84"/>
      <c r="O5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المنتفع]]),ROWS(المنصرف!$B$1:$B54))),"")</f>
        <v/>
      </c>
      <c r="P5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لها]]),ROWS(المنصرف!$B$1:$B54))),"")</f>
        <v/>
      </c>
      <c r="Q5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المنصرف]]),ROWS(المنصرف!$B$1:$B54))),"")</f>
        <v/>
      </c>
      <c r="R5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الصرف]]),ROWS(المنصرف!$B$1:$B54))),"")</f>
        <v/>
      </c>
      <c r="S5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الصرف]]),ROWS(المنصرف!$B$1:$B54))),"")</f>
        <v/>
      </c>
      <c r="T5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التسوية]]),ROWS(المنصرف!$B$1:$B54))),"")</f>
        <v/>
      </c>
      <c r="U5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54))),"")</f>
        <v/>
      </c>
      <c r="V5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54))),"")</f>
        <v/>
      </c>
      <c r="W5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حكمه]]),ROWS(المنصرف!$B$1:$B54))),"")</f>
        <v/>
      </c>
    </row>
    <row r="60" spans="3:29" ht="21" thickBot="1" x14ac:dyDescent="0.25">
      <c r="C60"/>
      <c r="D60" s="42">
        <f t="shared" si="1"/>
        <v>55</v>
      </c>
      <c r="E60" s="82" t="str">
        <f>IFERROR(VLOOKUP(ROW(المنصرف!$A55),المنصرف!$A$2:$K$718,MATCH(استعلام!E$5,المنصرف!$A$2:$K$2,0),0),"")</f>
        <v/>
      </c>
      <c r="F60" s="83" t="str">
        <f>IFERROR(VLOOKUP(ROW(المنصرف!$A55),المنصرف!$A$2:$K$718,MATCH(استعلام!F$5,المنصرف!$A$2:$K$2,0),0),"")</f>
        <v/>
      </c>
      <c r="G60" s="228" t="str">
        <f>IFERROR(VLOOKUP(ROW(المنصرف!$A55),المنصرف!$A$2:$K$718,MATCH(استعلام!G$5,المنصرف!$A$2:$K$2,0),0),"")</f>
        <v/>
      </c>
      <c r="H60" s="82" t="str">
        <f>IFERROR(VLOOKUP(ROW(المنصرف!$A55),المنصرف!$A$2:$K$718,MATCH(استعلام!H$5,المنصرف!$A$2:$K$2,0),0),"")</f>
        <v/>
      </c>
      <c r="I60" s="82" t="str">
        <f>IFERROR(VLOOKUP(ROW(المنصرف!$A55),المنصرف!$A$2:$K$718,MATCH(استعلام!I$5,المنصرف!$A$2:$K$2,0),0),"")</f>
        <v/>
      </c>
      <c r="J60" s="82" t="str">
        <f>IFERROR(VLOOKUP(ROW(المنصرف!$A55),المنصرف!$A$2:$K$718,MATCH(استعلام!J$5,المنصرف!$A$2:$K$2,0),0),"")</f>
        <v/>
      </c>
      <c r="K60" s="82" t="str">
        <f>IFERROR(VLOOKUP(ROW(المنصرف!$A55),المنصرف!$A$2:$K$718,MATCH(استعلام!K$5,المنصرف!$A$2:$K$2,0),0),"")</f>
        <v/>
      </c>
      <c r="L60" s="82" t="str">
        <f>IFERROR(VLOOKUP(ROW(المنصرف!$A55),المنصرف!$A$2:$K$718,MATCH(استعلام!L$5,المنصرف!$A$2:$K$2,0),0),"")</f>
        <v/>
      </c>
      <c r="M60" s="82" t="str">
        <f>IFERROR(VLOOKUP(ROW(المنصرف!$A55),المنصرف!$A$2:$K$718,MATCH(استعلام!M$5,المنصرف!$A$2:$K$2,0),0),"")</f>
        <v/>
      </c>
      <c r="N60" s="84"/>
      <c r="O6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المنتفع]]),ROWS(المنصرف!$B$1:$B55))),"")</f>
        <v/>
      </c>
      <c r="P6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لها]]),ROWS(المنصرف!$B$1:$B55))),"")</f>
        <v/>
      </c>
      <c r="Q6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المنصرف]]),ROWS(المنصرف!$B$1:$B55))),"")</f>
        <v/>
      </c>
      <c r="R6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الصرف]]),ROWS(المنصرف!$B$1:$B55))),"")</f>
        <v/>
      </c>
      <c r="S6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الصرف]]),ROWS(المنصرف!$B$1:$B55))),"")</f>
        <v/>
      </c>
      <c r="T6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التسوية]]),ROWS(المنصرف!$B$1:$B55))),"")</f>
        <v/>
      </c>
      <c r="U6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55))),"")</f>
        <v/>
      </c>
      <c r="V6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55))),"")</f>
        <v/>
      </c>
      <c r="W6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حكمه]]),ROWS(المنصرف!$B$1:$B55))),"")</f>
        <v/>
      </c>
    </row>
    <row r="61" spans="3:29" ht="21" thickBot="1" x14ac:dyDescent="0.25">
      <c r="C61"/>
      <c r="D61" s="42">
        <f t="shared" si="1"/>
        <v>56</v>
      </c>
      <c r="E61" s="82" t="str">
        <f>IFERROR(VLOOKUP(ROW(المنصرف!$A56),المنصرف!$A$2:$K$718,MATCH(استعلام!E$5,المنصرف!$A$2:$K$2,0),0),"")</f>
        <v/>
      </c>
      <c r="F61" s="83" t="str">
        <f>IFERROR(VLOOKUP(ROW(المنصرف!$A56),المنصرف!$A$2:$K$718,MATCH(استعلام!F$5,المنصرف!$A$2:$K$2,0),0),"")</f>
        <v/>
      </c>
      <c r="G61" s="228" t="str">
        <f>IFERROR(VLOOKUP(ROW(المنصرف!$A56),المنصرف!$A$2:$K$718,MATCH(استعلام!G$5,المنصرف!$A$2:$K$2,0),0),"")</f>
        <v/>
      </c>
      <c r="H61" s="82" t="str">
        <f>IFERROR(VLOOKUP(ROW(المنصرف!$A56),المنصرف!$A$2:$K$718,MATCH(استعلام!H$5,المنصرف!$A$2:$K$2,0),0),"")</f>
        <v/>
      </c>
      <c r="I61" s="82" t="str">
        <f>IFERROR(VLOOKUP(ROW(المنصرف!$A56),المنصرف!$A$2:$K$718,MATCH(استعلام!I$5,المنصرف!$A$2:$K$2,0),0),"")</f>
        <v/>
      </c>
      <c r="J61" s="82" t="str">
        <f>IFERROR(VLOOKUP(ROW(المنصرف!$A56),المنصرف!$A$2:$K$718,MATCH(استعلام!J$5,المنصرف!$A$2:$K$2,0),0),"")</f>
        <v/>
      </c>
      <c r="K61" s="82" t="str">
        <f>IFERROR(VLOOKUP(ROW(المنصرف!$A56),المنصرف!$A$2:$K$718,MATCH(استعلام!K$5,المنصرف!$A$2:$K$2,0),0),"")</f>
        <v/>
      </c>
      <c r="L61" s="82" t="str">
        <f>IFERROR(VLOOKUP(ROW(المنصرف!$A56),المنصرف!$A$2:$K$718,MATCH(استعلام!L$5,المنصرف!$A$2:$K$2,0),0),"")</f>
        <v/>
      </c>
      <c r="M61" s="82" t="str">
        <f>IFERROR(VLOOKUP(ROW(المنصرف!$A56),المنصرف!$A$2:$K$718,MATCH(استعلام!M$5,المنصرف!$A$2:$K$2,0),0),"")</f>
        <v/>
      </c>
      <c r="N61" s="84"/>
      <c r="O6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المنتفع]]),ROWS(المنصرف!$B$1:$B56))),"")</f>
        <v/>
      </c>
      <c r="P6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لها]]),ROWS(المنصرف!$B$1:$B56))),"")</f>
        <v/>
      </c>
      <c r="Q6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المنصرف]]),ROWS(المنصرف!$B$1:$B56))),"")</f>
        <v/>
      </c>
      <c r="R6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الصرف]]),ROWS(المنصرف!$B$1:$B56))),"")</f>
        <v/>
      </c>
      <c r="S6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الصرف]]),ROWS(المنصرف!$B$1:$B56))),"")</f>
        <v/>
      </c>
      <c r="T6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التسوية]]),ROWS(المنصرف!$B$1:$B56))),"")</f>
        <v/>
      </c>
      <c r="U6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56))),"")</f>
        <v/>
      </c>
      <c r="V6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56))),"")</f>
        <v/>
      </c>
      <c r="W6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حكمه]]),ROWS(المنصرف!$B$1:$B56))),"")</f>
        <v/>
      </c>
    </row>
    <row r="62" spans="3:29" ht="21" thickBot="1" x14ac:dyDescent="0.25">
      <c r="C62"/>
      <c r="D62" s="42">
        <f t="shared" si="1"/>
        <v>57</v>
      </c>
      <c r="E62" s="82" t="str">
        <f>IFERROR(VLOOKUP(ROW(المنصرف!$A57),المنصرف!$A$2:$K$718,MATCH(استعلام!E$5,المنصرف!$A$2:$K$2,0),0),"")</f>
        <v/>
      </c>
      <c r="F62" s="83" t="str">
        <f>IFERROR(VLOOKUP(ROW(المنصرف!$A57),المنصرف!$A$2:$K$718,MATCH(استعلام!F$5,المنصرف!$A$2:$K$2,0),0),"")</f>
        <v/>
      </c>
      <c r="G62" s="228" t="str">
        <f>IFERROR(VLOOKUP(ROW(المنصرف!$A57),المنصرف!$A$2:$K$718,MATCH(استعلام!G$5,المنصرف!$A$2:$K$2,0),0),"")</f>
        <v/>
      </c>
      <c r="H62" s="82" t="str">
        <f>IFERROR(VLOOKUP(ROW(المنصرف!$A57),المنصرف!$A$2:$K$718,MATCH(استعلام!H$5,المنصرف!$A$2:$K$2,0),0),"")</f>
        <v/>
      </c>
      <c r="I62" s="82" t="str">
        <f>IFERROR(VLOOKUP(ROW(المنصرف!$A57),المنصرف!$A$2:$K$718,MATCH(استعلام!I$5,المنصرف!$A$2:$K$2,0),0),"")</f>
        <v/>
      </c>
      <c r="J62" s="82" t="str">
        <f>IFERROR(VLOOKUP(ROW(المنصرف!$A57),المنصرف!$A$2:$K$718,MATCH(استعلام!J$5,المنصرف!$A$2:$K$2,0),0),"")</f>
        <v/>
      </c>
      <c r="K62" s="82" t="str">
        <f>IFERROR(VLOOKUP(ROW(المنصرف!$A57),المنصرف!$A$2:$K$718,MATCH(استعلام!K$5,المنصرف!$A$2:$K$2,0),0),"")</f>
        <v/>
      </c>
      <c r="L62" s="82" t="str">
        <f>IFERROR(VLOOKUP(ROW(المنصرف!$A57),المنصرف!$A$2:$K$718,MATCH(استعلام!L$5,المنصرف!$A$2:$K$2,0),0),"")</f>
        <v/>
      </c>
      <c r="M62" s="82" t="str">
        <f>IFERROR(VLOOKUP(ROW(المنصرف!$A57),المنصرف!$A$2:$K$718,MATCH(استعلام!M$5,المنصرف!$A$2:$K$2,0),0),"")</f>
        <v/>
      </c>
      <c r="N62" s="84"/>
      <c r="O6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المنتفع]]),ROWS(المنصرف!$B$1:$B57))),"")</f>
        <v/>
      </c>
      <c r="P6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لها]]),ROWS(المنصرف!$B$1:$B57))),"")</f>
        <v/>
      </c>
      <c r="Q6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المنصرف]]),ROWS(المنصرف!$B$1:$B57))),"")</f>
        <v/>
      </c>
      <c r="R6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الصرف]]),ROWS(المنصرف!$B$1:$B57))),"")</f>
        <v/>
      </c>
      <c r="S6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الصرف]]),ROWS(المنصرف!$B$1:$B57))),"")</f>
        <v/>
      </c>
      <c r="T6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التسوية]]),ROWS(المنصرف!$B$1:$B57))),"")</f>
        <v/>
      </c>
      <c r="U6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57))),"")</f>
        <v/>
      </c>
      <c r="V6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57))),"")</f>
        <v/>
      </c>
      <c r="W6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حكمه]]),ROWS(المنصرف!$B$1:$B57))),"")</f>
        <v/>
      </c>
    </row>
    <row r="63" spans="3:29" ht="21" thickBot="1" x14ac:dyDescent="0.25">
      <c r="C63"/>
      <c r="D63" s="42">
        <f t="shared" si="1"/>
        <v>58</v>
      </c>
      <c r="E63" s="82" t="str">
        <f>IFERROR(VLOOKUP(ROW(المنصرف!$A58),المنصرف!$A$2:$K$718,MATCH(استعلام!E$5,المنصرف!$A$2:$K$2,0),0),"")</f>
        <v/>
      </c>
      <c r="F63" s="83" t="str">
        <f>IFERROR(VLOOKUP(ROW(المنصرف!$A58),المنصرف!$A$2:$K$718,MATCH(استعلام!F$5,المنصرف!$A$2:$K$2,0),0),"")</f>
        <v/>
      </c>
      <c r="G63" s="228" t="str">
        <f>IFERROR(VLOOKUP(ROW(المنصرف!$A58),المنصرف!$A$2:$K$718,MATCH(استعلام!G$5,المنصرف!$A$2:$K$2,0),0),"")</f>
        <v/>
      </c>
      <c r="H63" s="82" t="str">
        <f>IFERROR(VLOOKUP(ROW(المنصرف!$A58),المنصرف!$A$2:$K$718,MATCH(استعلام!H$5,المنصرف!$A$2:$K$2,0),0),"")</f>
        <v/>
      </c>
      <c r="I63" s="82" t="str">
        <f>IFERROR(VLOOKUP(ROW(المنصرف!$A58),المنصرف!$A$2:$K$718,MATCH(استعلام!I$5,المنصرف!$A$2:$K$2,0),0),"")</f>
        <v/>
      </c>
      <c r="J63" s="82" t="str">
        <f>IFERROR(VLOOKUP(ROW(المنصرف!$A58),المنصرف!$A$2:$K$718,MATCH(استعلام!J$5,المنصرف!$A$2:$K$2,0),0),"")</f>
        <v/>
      </c>
      <c r="K63" s="82" t="str">
        <f>IFERROR(VLOOKUP(ROW(المنصرف!$A58),المنصرف!$A$2:$K$718,MATCH(استعلام!K$5,المنصرف!$A$2:$K$2,0),0),"")</f>
        <v/>
      </c>
      <c r="L63" s="82" t="str">
        <f>IFERROR(VLOOKUP(ROW(المنصرف!$A58),المنصرف!$A$2:$K$718,MATCH(استعلام!L$5,المنصرف!$A$2:$K$2,0),0),"")</f>
        <v/>
      </c>
      <c r="M63" s="82" t="str">
        <f>IFERROR(VLOOKUP(ROW(المنصرف!$A58),المنصرف!$A$2:$K$718,MATCH(استعلام!M$5,المنصرف!$A$2:$K$2,0),0),"")</f>
        <v/>
      </c>
      <c r="N63" s="84"/>
      <c r="O6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المنتفع]]),ROWS(المنصرف!$B$1:$B58))),"")</f>
        <v/>
      </c>
      <c r="P6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لها]]),ROWS(المنصرف!$B$1:$B58))),"")</f>
        <v/>
      </c>
      <c r="Q6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المنصرف]]),ROWS(المنصرف!$B$1:$B58))),"")</f>
        <v/>
      </c>
      <c r="R6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الصرف]]),ROWS(المنصرف!$B$1:$B58))),"")</f>
        <v/>
      </c>
      <c r="S6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الصرف]]),ROWS(المنصرف!$B$1:$B58))),"")</f>
        <v/>
      </c>
      <c r="T6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التسوية]]),ROWS(المنصرف!$B$1:$B58))),"")</f>
        <v/>
      </c>
      <c r="U6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58))),"")</f>
        <v/>
      </c>
      <c r="V6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58))),"")</f>
        <v/>
      </c>
      <c r="W6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حكمه]]),ROWS(المنصرف!$B$1:$B58))),"")</f>
        <v/>
      </c>
    </row>
    <row r="64" spans="3:29" ht="21" thickBot="1" x14ac:dyDescent="0.25">
      <c r="C64"/>
      <c r="D64" s="42">
        <f t="shared" si="1"/>
        <v>59</v>
      </c>
      <c r="E64" s="82" t="str">
        <f>IFERROR(VLOOKUP(ROW(المنصرف!$A59),المنصرف!$A$2:$K$718,MATCH(استعلام!E$5,المنصرف!$A$2:$K$2,0),0),"")</f>
        <v/>
      </c>
      <c r="F64" s="83" t="str">
        <f>IFERROR(VLOOKUP(ROW(المنصرف!$A59),المنصرف!$A$2:$K$718,MATCH(استعلام!F$5,المنصرف!$A$2:$K$2,0),0),"")</f>
        <v/>
      </c>
      <c r="G64" s="228" t="str">
        <f>IFERROR(VLOOKUP(ROW(المنصرف!$A59),المنصرف!$A$2:$K$718,MATCH(استعلام!G$5,المنصرف!$A$2:$K$2,0),0),"")</f>
        <v/>
      </c>
      <c r="H64" s="82" t="str">
        <f>IFERROR(VLOOKUP(ROW(المنصرف!$A59),المنصرف!$A$2:$K$718,MATCH(استعلام!H$5,المنصرف!$A$2:$K$2,0),0),"")</f>
        <v/>
      </c>
      <c r="I64" s="82" t="str">
        <f>IFERROR(VLOOKUP(ROW(المنصرف!$A59),المنصرف!$A$2:$K$718,MATCH(استعلام!I$5,المنصرف!$A$2:$K$2,0),0),"")</f>
        <v/>
      </c>
      <c r="J64" s="82" t="str">
        <f>IFERROR(VLOOKUP(ROW(المنصرف!$A59),المنصرف!$A$2:$K$718,MATCH(استعلام!J$5,المنصرف!$A$2:$K$2,0),0),"")</f>
        <v/>
      </c>
      <c r="K64" s="82" t="str">
        <f>IFERROR(VLOOKUP(ROW(المنصرف!$A59),المنصرف!$A$2:$K$718,MATCH(استعلام!K$5,المنصرف!$A$2:$K$2,0),0),"")</f>
        <v/>
      </c>
      <c r="L64" s="82" t="str">
        <f>IFERROR(VLOOKUP(ROW(المنصرف!$A59),المنصرف!$A$2:$K$718,MATCH(استعلام!L$5,المنصرف!$A$2:$K$2,0),0),"")</f>
        <v/>
      </c>
      <c r="M64" s="82" t="str">
        <f>IFERROR(VLOOKUP(ROW(المنصرف!$A59),المنصرف!$A$2:$K$718,MATCH(استعلام!M$5,المنصرف!$A$2:$K$2,0),0),"")</f>
        <v/>
      </c>
      <c r="N64" s="84"/>
      <c r="O6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المنتفع]]),ROWS(المنصرف!$B$1:$B59))),"")</f>
        <v/>
      </c>
      <c r="P6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لها]]),ROWS(المنصرف!$B$1:$B59))),"")</f>
        <v/>
      </c>
      <c r="Q6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المنصرف]]),ROWS(المنصرف!$B$1:$B59))),"")</f>
        <v/>
      </c>
      <c r="R6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الصرف]]),ROWS(المنصرف!$B$1:$B59))),"")</f>
        <v/>
      </c>
      <c r="S6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الصرف]]),ROWS(المنصرف!$B$1:$B59))),"")</f>
        <v/>
      </c>
      <c r="T6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التسوية]]),ROWS(المنصرف!$B$1:$B59))),"")</f>
        <v/>
      </c>
      <c r="U6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59))),"")</f>
        <v/>
      </c>
      <c r="V6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59))),"")</f>
        <v/>
      </c>
      <c r="W6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حكمه]]),ROWS(المنصرف!$B$1:$B59))),"")</f>
        <v/>
      </c>
    </row>
    <row r="65" spans="3:23" ht="21" thickBot="1" x14ac:dyDescent="0.25">
      <c r="C65"/>
      <c r="D65" s="42">
        <f t="shared" si="1"/>
        <v>60</v>
      </c>
      <c r="E65" s="82" t="str">
        <f>IFERROR(VLOOKUP(ROW(المنصرف!$A60),المنصرف!$A$2:$K$718,MATCH(استعلام!E$5,المنصرف!$A$2:$K$2,0),0),"")</f>
        <v/>
      </c>
      <c r="F65" s="83" t="str">
        <f>IFERROR(VLOOKUP(ROW(المنصرف!$A60),المنصرف!$A$2:$K$718,MATCH(استعلام!F$5,المنصرف!$A$2:$K$2,0),0),"")</f>
        <v/>
      </c>
      <c r="G65" s="228" t="str">
        <f>IFERROR(VLOOKUP(ROW(المنصرف!$A60),المنصرف!$A$2:$K$718,MATCH(استعلام!G$5,المنصرف!$A$2:$K$2,0),0),"")</f>
        <v/>
      </c>
      <c r="H65" s="82" t="str">
        <f>IFERROR(VLOOKUP(ROW(المنصرف!$A60),المنصرف!$A$2:$K$718,MATCH(استعلام!H$5,المنصرف!$A$2:$K$2,0),0),"")</f>
        <v/>
      </c>
      <c r="I65" s="82" t="str">
        <f>IFERROR(VLOOKUP(ROW(المنصرف!$A60),المنصرف!$A$2:$K$718,MATCH(استعلام!I$5,المنصرف!$A$2:$K$2,0),0),"")</f>
        <v/>
      </c>
      <c r="J65" s="82" t="str">
        <f>IFERROR(VLOOKUP(ROW(المنصرف!$A60),المنصرف!$A$2:$K$718,MATCH(استعلام!J$5,المنصرف!$A$2:$K$2,0),0),"")</f>
        <v/>
      </c>
      <c r="K65" s="82" t="str">
        <f>IFERROR(VLOOKUP(ROW(المنصرف!$A60),المنصرف!$A$2:$K$718,MATCH(استعلام!K$5,المنصرف!$A$2:$K$2,0),0),"")</f>
        <v/>
      </c>
      <c r="L65" s="82" t="str">
        <f>IFERROR(VLOOKUP(ROW(المنصرف!$A60),المنصرف!$A$2:$K$718,MATCH(استعلام!L$5,المنصرف!$A$2:$K$2,0),0),"")</f>
        <v/>
      </c>
      <c r="M65" s="82" t="str">
        <f>IFERROR(VLOOKUP(ROW(المنصرف!$A60),المنصرف!$A$2:$K$718,MATCH(استعلام!M$5,المنصرف!$A$2:$K$2,0),0),"")</f>
        <v/>
      </c>
      <c r="N65" s="84"/>
      <c r="O6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المنتفع]]),ROWS(المنصرف!$B$1:$B60))),"")</f>
        <v/>
      </c>
      <c r="P6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لها]]),ROWS(المنصرف!$B$1:$B60))),"")</f>
        <v/>
      </c>
      <c r="Q6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المنصرف]]),ROWS(المنصرف!$B$1:$B60))),"")</f>
        <v/>
      </c>
      <c r="R6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الصرف]]),ROWS(المنصرف!$B$1:$B60))),"")</f>
        <v/>
      </c>
      <c r="S6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الصرف]]),ROWS(المنصرف!$B$1:$B60))),"")</f>
        <v/>
      </c>
      <c r="T6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التسوية]]),ROWS(المنصرف!$B$1:$B60))),"")</f>
        <v/>
      </c>
      <c r="U6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60))),"")</f>
        <v/>
      </c>
      <c r="V6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60))),"")</f>
        <v/>
      </c>
      <c r="W6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حكمه]]),ROWS(المنصرف!$B$1:$B60))),"")</f>
        <v/>
      </c>
    </row>
    <row r="66" spans="3:23" ht="21" thickBot="1" x14ac:dyDescent="0.25">
      <c r="C66"/>
      <c r="D66" s="42">
        <f t="shared" si="1"/>
        <v>61</v>
      </c>
      <c r="E66" s="82" t="str">
        <f>IFERROR(VLOOKUP(ROW(المنصرف!$A61),المنصرف!$A$2:$K$718,MATCH(استعلام!E$5,المنصرف!$A$2:$K$2,0),0),"")</f>
        <v/>
      </c>
      <c r="F66" s="83" t="str">
        <f>IFERROR(VLOOKUP(ROW(المنصرف!$A61),المنصرف!$A$2:$K$718,MATCH(استعلام!F$5,المنصرف!$A$2:$K$2,0),0),"")</f>
        <v/>
      </c>
      <c r="G66" s="228" t="str">
        <f>IFERROR(VLOOKUP(ROW(المنصرف!$A61),المنصرف!$A$2:$K$718,MATCH(استعلام!G$5,المنصرف!$A$2:$K$2,0),0),"")</f>
        <v/>
      </c>
      <c r="H66" s="82" t="str">
        <f>IFERROR(VLOOKUP(ROW(المنصرف!$A61),المنصرف!$A$2:$K$718,MATCH(استعلام!H$5,المنصرف!$A$2:$K$2,0),0),"")</f>
        <v/>
      </c>
      <c r="I66" s="82" t="str">
        <f>IFERROR(VLOOKUP(ROW(المنصرف!$A61),المنصرف!$A$2:$K$718,MATCH(استعلام!I$5,المنصرف!$A$2:$K$2,0),0),"")</f>
        <v/>
      </c>
      <c r="J66" s="82" t="str">
        <f>IFERROR(VLOOKUP(ROW(المنصرف!$A61),المنصرف!$A$2:$K$718,MATCH(استعلام!J$5,المنصرف!$A$2:$K$2,0),0),"")</f>
        <v/>
      </c>
      <c r="K66" s="82" t="str">
        <f>IFERROR(VLOOKUP(ROW(المنصرف!$A61),المنصرف!$A$2:$K$718,MATCH(استعلام!K$5,المنصرف!$A$2:$K$2,0),0),"")</f>
        <v/>
      </c>
      <c r="L66" s="82" t="str">
        <f>IFERROR(VLOOKUP(ROW(المنصرف!$A61),المنصرف!$A$2:$K$718,MATCH(استعلام!L$5,المنصرف!$A$2:$K$2,0),0),"")</f>
        <v/>
      </c>
      <c r="M66" s="82" t="str">
        <f>IFERROR(VLOOKUP(ROW(المنصرف!$A61),المنصرف!$A$2:$K$718,MATCH(استعلام!M$5,المنصرف!$A$2:$K$2,0),0),"")</f>
        <v/>
      </c>
      <c r="N66" s="84"/>
      <c r="O6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المنتفع]]),ROWS(المنصرف!$B$1:$B61))),"")</f>
        <v/>
      </c>
      <c r="P6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لها]]),ROWS(المنصرف!$B$1:$B61))),"")</f>
        <v/>
      </c>
      <c r="Q6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المنصرف]]),ROWS(المنصرف!$B$1:$B61))),"")</f>
        <v/>
      </c>
      <c r="R6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الصرف]]),ROWS(المنصرف!$B$1:$B61))),"")</f>
        <v/>
      </c>
      <c r="S6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الصرف]]),ROWS(المنصرف!$B$1:$B61))),"")</f>
        <v/>
      </c>
      <c r="T6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التسوية]]),ROWS(المنصرف!$B$1:$B61))),"")</f>
        <v/>
      </c>
      <c r="U6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61))),"")</f>
        <v/>
      </c>
      <c r="V6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61))),"")</f>
        <v/>
      </c>
      <c r="W6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حكمه]]),ROWS(المنصرف!$B$1:$B61))),"")</f>
        <v/>
      </c>
    </row>
    <row r="67" spans="3:23" ht="21" thickBot="1" x14ac:dyDescent="0.25">
      <c r="C67"/>
      <c r="D67" s="42">
        <f t="shared" si="1"/>
        <v>62</v>
      </c>
      <c r="E67" s="82" t="str">
        <f>IFERROR(VLOOKUP(ROW(المنصرف!$A62),المنصرف!$A$2:$K$718,MATCH(استعلام!E$5,المنصرف!$A$2:$K$2,0),0),"")</f>
        <v/>
      </c>
      <c r="F67" s="83" t="str">
        <f>IFERROR(VLOOKUP(ROW(المنصرف!$A62),المنصرف!$A$2:$K$718,MATCH(استعلام!F$5,المنصرف!$A$2:$K$2,0),0),"")</f>
        <v/>
      </c>
      <c r="G67" s="228" t="str">
        <f>IFERROR(VLOOKUP(ROW(المنصرف!$A62),المنصرف!$A$2:$K$718,MATCH(استعلام!G$5,المنصرف!$A$2:$K$2,0),0),"")</f>
        <v/>
      </c>
      <c r="H67" s="82" t="str">
        <f>IFERROR(VLOOKUP(ROW(المنصرف!$A62),المنصرف!$A$2:$K$718,MATCH(استعلام!H$5,المنصرف!$A$2:$K$2,0),0),"")</f>
        <v/>
      </c>
      <c r="I67" s="82" t="str">
        <f>IFERROR(VLOOKUP(ROW(المنصرف!$A62),المنصرف!$A$2:$K$718,MATCH(استعلام!I$5,المنصرف!$A$2:$K$2,0),0),"")</f>
        <v/>
      </c>
      <c r="J67" s="82" t="str">
        <f>IFERROR(VLOOKUP(ROW(المنصرف!$A62),المنصرف!$A$2:$K$718,MATCH(استعلام!J$5,المنصرف!$A$2:$K$2,0),0),"")</f>
        <v/>
      </c>
      <c r="K67" s="82" t="str">
        <f>IFERROR(VLOOKUP(ROW(المنصرف!$A62),المنصرف!$A$2:$K$718,MATCH(استعلام!K$5,المنصرف!$A$2:$K$2,0),0),"")</f>
        <v/>
      </c>
      <c r="L67" s="82" t="str">
        <f>IFERROR(VLOOKUP(ROW(المنصرف!$A62),المنصرف!$A$2:$K$718,MATCH(استعلام!L$5,المنصرف!$A$2:$K$2,0),0),"")</f>
        <v/>
      </c>
      <c r="M67" s="82" t="str">
        <f>IFERROR(VLOOKUP(ROW(المنصرف!$A62),المنصرف!$A$2:$K$718,MATCH(استعلام!M$5,المنصرف!$A$2:$K$2,0),0),"")</f>
        <v/>
      </c>
      <c r="N67" s="84"/>
      <c r="O6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المنتفع]]),ROWS(المنصرف!$B$1:$B62))),"")</f>
        <v/>
      </c>
      <c r="P6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لها]]),ROWS(المنصرف!$B$1:$B62))),"")</f>
        <v/>
      </c>
      <c r="Q6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المنصرف]]),ROWS(المنصرف!$B$1:$B62))),"")</f>
        <v/>
      </c>
      <c r="R6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الصرف]]),ROWS(المنصرف!$B$1:$B62))),"")</f>
        <v/>
      </c>
      <c r="S6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الصرف]]),ROWS(المنصرف!$B$1:$B62))),"")</f>
        <v/>
      </c>
      <c r="T6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التسوية]]),ROWS(المنصرف!$B$1:$B62))),"")</f>
        <v/>
      </c>
      <c r="U6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62))),"")</f>
        <v/>
      </c>
      <c r="V6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62))),"")</f>
        <v/>
      </c>
      <c r="W6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حكمه]]),ROWS(المنصرف!$B$1:$B62))),"")</f>
        <v/>
      </c>
    </row>
    <row r="68" spans="3:23" ht="21" thickBot="1" x14ac:dyDescent="0.25">
      <c r="C68"/>
      <c r="D68" s="42">
        <f t="shared" si="1"/>
        <v>63</v>
      </c>
      <c r="E68" s="82" t="str">
        <f>IFERROR(VLOOKUP(ROW(المنصرف!$A63),المنصرف!$A$2:$K$718,MATCH(استعلام!E$5,المنصرف!$A$2:$K$2,0),0),"")</f>
        <v/>
      </c>
      <c r="F68" s="83" t="str">
        <f>IFERROR(VLOOKUP(ROW(المنصرف!$A63),المنصرف!$A$2:$K$718,MATCH(استعلام!F$5,المنصرف!$A$2:$K$2,0),0),"")</f>
        <v/>
      </c>
      <c r="G68" s="228" t="str">
        <f>IFERROR(VLOOKUP(ROW(المنصرف!$A63),المنصرف!$A$2:$K$718,MATCH(استعلام!G$5,المنصرف!$A$2:$K$2,0),0),"")</f>
        <v/>
      </c>
      <c r="H68" s="82" t="str">
        <f>IFERROR(VLOOKUP(ROW(المنصرف!$A63),المنصرف!$A$2:$K$718,MATCH(استعلام!H$5,المنصرف!$A$2:$K$2,0),0),"")</f>
        <v/>
      </c>
      <c r="I68" s="82" t="str">
        <f>IFERROR(VLOOKUP(ROW(المنصرف!$A63),المنصرف!$A$2:$K$718,MATCH(استعلام!I$5,المنصرف!$A$2:$K$2,0),0),"")</f>
        <v/>
      </c>
      <c r="J68" s="82" t="str">
        <f>IFERROR(VLOOKUP(ROW(المنصرف!$A63),المنصرف!$A$2:$K$718,MATCH(استعلام!J$5,المنصرف!$A$2:$K$2,0),0),"")</f>
        <v/>
      </c>
      <c r="K68" s="82" t="str">
        <f>IFERROR(VLOOKUP(ROW(المنصرف!$A63),المنصرف!$A$2:$K$718,MATCH(استعلام!K$5,المنصرف!$A$2:$K$2,0),0),"")</f>
        <v/>
      </c>
      <c r="L68" s="82" t="str">
        <f>IFERROR(VLOOKUP(ROW(المنصرف!$A63),المنصرف!$A$2:$K$718,MATCH(استعلام!L$5,المنصرف!$A$2:$K$2,0),0),"")</f>
        <v/>
      </c>
      <c r="M68" s="82" t="str">
        <f>IFERROR(VLOOKUP(ROW(المنصرف!$A63),المنصرف!$A$2:$K$718,MATCH(استعلام!M$5,المنصرف!$A$2:$K$2,0),0),"")</f>
        <v/>
      </c>
      <c r="N68" s="84"/>
      <c r="O6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المنتفع]]),ROWS(المنصرف!$B$1:$B63))),"")</f>
        <v/>
      </c>
      <c r="P6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لها]]),ROWS(المنصرف!$B$1:$B63))),"")</f>
        <v/>
      </c>
      <c r="Q6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المنصرف]]),ROWS(المنصرف!$B$1:$B63))),"")</f>
        <v/>
      </c>
      <c r="R6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الصرف]]),ROWS(المنصرف!$B$1:$B63))),"")</f>
        <v/>
      </c>
      <c r="S6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الصرف]]),ROWS(المنصرف!$B$1:$B63))),"")</f>
        <v/>
      </c>
      <c r="T6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التسوية]]),ROWS(المنصرف!$B$1:$B63))),"")</f>
        <v/>
      </c>
      <c r="U6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63))),"")</f>
        <v/>
      </c>
      <c r="V6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63))),"")</f>
        <v/>
      </c>
      <c r="W6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حكمه]]),ROWS(المنصرف!$B$1:$B63))),"")</f>
        <v/>
      </c>
    </row>
    <row r="69" spans="3:23" ht="21" thickBot="1" x14ac:dyDescent="0.25">
      <c r="C69"/>
      <c r="D69" s="42">
        <f t="shared" si="1"/>
        <v>64</v>
      </c>
      <c r="E69" s="82" t="str">
        <f>IFERROR(VLOOKUP(ROW(المنصرف!$A64),المنصرف!$A$2:$K$718,MATCH(استعلام!E$5,المنصرف!$A$2:$K$2,0),0),"")</f>
        <v/>
      </c>
      <c r="F69" s="83" t="str">
        <f>IFERROR(VLOOKUP(ROW(المنصرف!$A64),المنصرف!$A$2:$K$718,MATCH(استعلام!F$5,المنصرف!$A$2:$K$2,0),0),"")</f>
        <v/>
      </c>
      <c r="G69" s="228" t="str">
        <f>IFERROR(VLOOKUP(ROW(المنصرف!$A64),المنصرف!$A$2:$K$718,MATCH(استعلام!G$5,المنصرف!$A$2:$K$2,0),0),"")</f>
        <v/>
      </c>
      <c r="H69" s="82" t="str">
        <f>IFERROR(VLOOKUP(ROW(المنصرف!$A64),المنصرف!$A$2:$K$718,MATCH(استعلام!H$5,المنصرف!$A$2:$K$2,0),0),"")</f>
        <v/>
      </c>
      <c r="I69" s="82" t="str">
        <f>IFERROR(VLOOKUP(ROW(المنصرف!$A64),المنصرف!$A$2:$K$718,MATCH(استعلام!I$5,المنصرف!$A$2:$K$2,0),0),"")</f>
        <v/>
      </c>
      <c r="J69" s="82" t="str">
        <f>IFERROR(VLOOKUP(ROW(المنصرف!$A64),المنصرف!$A$2:$K$718,MATCH(استعلام!J$5,المنصرف!$A$2:$K$2,0),0),"")</f>
        <v/>
      </c>
      <c r="K69" s="82" t="str">
        <f>IFERROR(VLOOKUP(ROW(المنصرف!$A64),المنصرف!$A$2:$K$718,MATCH(استعلام!K$5,المنصرف!$A$2:$K$2,0),0),"")</f>
        <v/>
      </c>
      <c r="L69" s="82" t="str">
        <f>IFERROR(VLOOKUP(ROW(المنصرف!$A64),المنصرف!$A$2:$K$718,MATCH(استعلام!L$5,المنصرف!$A$2:$K$2,0),0),"")</f>
        <v/>
      </c>
      <c r="M69" s="82" t="str">
        <f>IFERROR(VLOOKUP(ROW(المنصرف!$A64),المنصرف!$A$2:$K$718,MATCH(استعلام!M$5,المنصرف!$A$2:$K$2,0),0),"")</f>
        <v/>
      </c>
      <c r="N69" s="84"/>
      <c r="O6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المنتفع]]),ROWS(المنصرف!$B$1:$B64))),"")</f>
        <v/>
      </c>
      <c r="P6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لها]]),ROWS(المنصرف!$B$1:$B64))),"")</f>
        <v/>
      </c>
      <c r="Q6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المنصرف]]),ROWS(المنصرف!$B$1:$B64))),"")</f>
        <v/>
      </c>
      <c r="R6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الصرف]]),ROWS(المنصرف!$B$1:$B64))),"")</f>
        <v/>
      </c>
      <c r="S6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الصرف]]),ROWS(المنصرف!$B$1:$B64))),"")</f>
        <v/>
      </c>
      <c r="T6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التسوية]]),ROWS(المنصرف!$B$1:$B64))),"")</f>
        <v/>
      </c>
      <c r="U6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64))),"")</f>
        <v/>
      </c>
      <c r="V6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64))),"")</f>
        <v/>
      </c>
      <c r="W6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حكمه]]),ROWS(المنصرف!$B$1:$B64))),"")</f>
        <v/>
      </c>
    </row>
    <row r="70" spans="3:23" ht="21" thickBot="1" x14ac:dyDescent="0.25">
      <c r="C70"/>
      <c r="D70" s="42">
        <f t="shared" si="1"/>
        <v>65</v>
      </c>
      <c r="E70" s="82" t="str">
        <f>IFERROR(VLOOKUP(ROW(المنصرف!$A65),المنصرف!$A$2:$K$718,MATCH(استعلام!E$5,المنصرف!$A$2:$K$2,0),0),"")</f>
        <v/>
      </c>
      <c r="F70" s="83" t="str">
        <f>IFERROR(VLOOKUP(ROW(المنصرف!$A65),المنصرف!$A$2:$K$718,MATCH(استعلام!F$5,المنصرف!$A$2:$K$2,0),0),"")</f>
        <v/>
      </c>
      <c r="G70" s="228" t="str">
        <f>IFERROR(VLOOKUP(ROW(المنصرف!$A65),المنصرف!$A$2:$K$718,MATCH(استعلام!G$5,المنصرف!$A$2:$K$2,0),0),"")</f>
        <v/>
      </c>
      <c r="H70" s="82" t="str">
        <f>IFERROR(VLOOKUP(ROW(المنصرف!$A65),المنصرف!$A$2:$K$718,MATCH(استعلام!H$5,المنصرف!$A$2:$K$2,0),0),"")</f>
        <v/>
      </c>
      <c r="I70" s="82" t="str">
        <f>IFERROR(VLOOKUP(ROW(المنصرف!$A65),المنصرف!$A$2:$K$718,MATCH(استعلام!I$5,المنصرف!$A$2:$K$2,0),0),"")</f>
        <v/>
      </c>
      <c r="J70" s="82" t="str">
        <f>IFERROR(VLOOKUP(ROW(المنصرف!$A65),المنصرف!$A$2:$K$718,MATCH(استعلام!J$5,المنصرف!$A$2:$K$2,0),0),"")</f>
        <v/>
      </c>
      <c r="K70" s="82" t="str">
        <f>IFERROR(VLOOKUP(ROW(المنصرف!$A65),المنصرف!$A$2:$K$718,MATCH(استعلام!K$5,المنصرف!$A$2:$K$2,0),0),"")</f>
        <v/>
      </c>
      <c r="L70" s="82" t="str">
        <f>IFERROR(VLOOKUP(ROW(المنصرف!$A65),المنصرف!$A$2:$K$718,MATCH(استعلام!L$5,المنصرف!$A$2:$K$2,0),0),"")</f>
        <v/>
      </c>
      <c r="M70" s="82" t="str">
        <f>IFERROR(VLOOKUP(ROW(المنصرف!$A65),المنصرف!$A$2:$K$718,MATCH(استعلام!M$5,المنصرف!$A$2:$K$2,0),0),"")</f>
        <v/>
      </c>
      <c r="N70" s="84"/>
      <c r="O7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المنتفع]]),ROWS(المنصرف!$B$1:$B65))),"")</f>
        <v/>
      </c>
      <c r="P7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لها]]),ROWS(المنصرف!$B$1:$B65))),"")</f>
        <v/>
      </c>
      <c r="Q7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المنصرف]]),ROWS(المنصرف!$B$1:$B65))),"")</f>
        <v/>
      </c>
      <c r="R7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الصرف]]),ROWS(المنصرف!$B$1:$B65))),"")</f>
        <v/>
      </c>
      <c r="S7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الصرف]]),ROWS(المنصرف!$B$1:$B65))),"")</f>
        <v/>
      </c>
      <c r="T7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التسوية]]),ROWS(المنصرف!$B$1:$B65))),"")</f>
        <v/>
      </c>
      <c r="U7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65))),"")</f>
        <v/>
      </c>
      <c r="V7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65))),"")</f>
        <v/>
      </c>
      <c r="W7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حكمه]]),ROWS(المنصرف!$B$1:$B65))),"")</f>
        <v/>
      </c>
    </row>
    <row r="71" spans="3:23" ht="21" thickBot="1" x14ac:dyDescent="0.25">
      <c r="C71"/>
      <c r="D71" s="42">
        <f t="shared" si="1"/>
        <v>66</v>
      </c>
      <c r="E71" s="82" t="str">
        <f>IFERROR(VLOOKUP(ROW(المنصرف!$A66),المنصرف!$A$2:$K$718,MATCH(استعلام!E$5,المنصرف!$A$2:$K$2,0),0),"")</f>
        <v/>
      </c>
      <c r="F71" s="83" t="str">
        <f>IFERROR(VLOOKUP(ROW(المنصرف!$A66),المنصرف!$A$2:$K$718,MATCH(استعلام!F$5,المنصرف!$A$2:$K$2,0),0),"")</f>
        <v/>
      </c>
      <c r="G71" s="228" t="str">
        <f>IFERROR(VLOOKUP(ROW(المنصرف!$A66),المنصرف!$A$2:$K$718,MATCH(استعلام!G$5,المنصرف!$A$2:$K$2,0),0),"")</f>
        <v/>
      </c>
      <c r="H71" s="82" t="str">
        <f>IFERROR(VLOOKUP(ROW(المنصرف!$A66),المنصرف!$A$2:$K$718,MATCH(استعلام!H$5,المنصرف!$A$2:$K$2,0),0),"")</f>
        <v/>
      </c>
      <c r="I71" s="82" t="str">
        <f>IFERROR(VLOOKUP(ROW(المنصرف!$A66),المنصرف!$A$2:$K$718,MATCH(استعلام!I$5,المنصرف!$A$2:$K$2,0),0),"")</f>
        <v/>
      </c>
      <c r="J71" s="82" t="str">
        <f>IFERROR(VLOOKUP(ROW(المنصرف!$A66),المنصرف!$A$2:$K$718,MATCH(استعلام!J$5,المنصرف!$A$2:$K$2,0),0),"")</f>
        <v/>
      </c>
      <c r="K71" s="82" t="str">
        <f>IFERROR(VLOOKUP(ROW(المنصرف!$A66),المنصرف!$A$2:$K$718,MATCH(استعلام!K$5,المنصرف!$A$2:$K$2,0),0),"")</f>
        <v/>
      </c>
      <c r="L71" s="82" t="str">
        <f>IFERROR(VLOOKUP(ROW(المنصرف!$A66),المنصرف!$A$2:$K$718,MATCH(استعلام!L$5,المنصرف!$A$2:$K$2,0),0),"")</f>
        <v/>
      </c>
      <c r="M71" s="82" t="str">
        <f>IFERROR(VLOOKUP(ROW(المنصرف!$A66),المنصرف!$A$2:$K$718,MATCH(استعلام!M$5,المنصرف!$A$2:$K$2,0),0),"")</f>
        <v/>
      </c>
      <c r="N71" s="84"/>
      <c r="O7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المنتفع]]),ROWS(المنصرف!$B$1:$B66))),"")</f>
        <v/>
      </c>
      <c r="P7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لها]]),ROWS(المنصرف!$B$1:$B66))),"")</f>
        <v/>
      </c>
      <c r="Q7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المنصرف]]),ROWS(المنصرف!$B$1:$B66))),"")</f>
        <v/>
      </c>
      <c r="R7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الصرف]]),ROWS(المنصرف!$B$1:$B66))),"")</f>
        <v/>
      </c>
      <c r="S7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الصرف]]),ROWS(المنصرف!$B$1:$B66))),"")</f>
        <v/>
      </c>
      <c r="T7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التسوية]]),ROWS(المنصرف!$B$1:$B66))),"")</f>
        <v/>
      </c>
      <c r="U7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66))),"")</f>
        <v/>
      </c>
      <c r="V7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66))),"")</f>
        <v/>
      </c>
      <c r="W7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حكمه]]),ROWS(المنصرف!$B$1:$B66))),"")</f>
        <v/>
      </c>
    </row>
    <row r="72" spans="3:23" ht="21" thickBot="1" x14ac:dyDescent="0.25">
      <c r="C72"/>
      <c r="D72" s="42">
        <f t="shared" si="1"/>
        <v>67</v>
      </c>
      <c r="E72" s="82" t="str">
        <f>IFERROR(VLOOKUP(ROW(المنصرف!$A67),المنصرف!$A$2:$K$718,MATCH(استعلام!E$5,المنصرف!$A$2:$K$2,0),0),"")</f>
        <v/>
      </c>
      <c r="F72" s="83" t="str">
        <f>IFERROR(VLOOKUP(ROW(المنصرف!$A67),المنصرف!$A$2:$K$718,MATCH(استعلام!F$5,المنصرف!$A$2:$K$2,0),0),"")</f>
        <v/>
      </c>
      <c r="G72" s="228" t="str">
        <f>IFERROR(VLOOKUP(ROW(المنصرف!$A67),المنصرف!$A$2:$K$718,MATCH(استعلام!G$5,المنصرف!$A$2:$K$2,0),0),"")</f>
        <v/>
      </c>
      <c r="H72" s="82" t="str">
        <f>IFERROR(VLOOKUP(ROW(المنصرف!$A67),المنصرف!$A$2:$K$718,MATCH(استعلام!H$5,المنصرف!$A$2:$K$2,0),0),"")</f>
        <v/>
      </c>
      <c r="I72" s="82" t="str">
        <f>IFERROR(VLOOKUP(ROW(المنصرف!$A67),المنصرف!$A$2:$K$718,MATCH(استعلام!I$5,المنصرف!$A$2:$K$2,0),0),"")</f>
        <v/>
      </c>
      <c r="J72" s="82" t="str">
        <f>IFERROR(VLOOKUP(ROW(المنصرف!$A67),المنصرف!$A$2:$K$718,MATCH(استعلام!J$5,المنصرف!$A$2:$K$2,0),0),"")</f>
        <v/>
      </c>
      <c r="K72" s="82" t="str">
        <f>IFERROR(VLOOKUP(ROW(المنصرف!$A67),المنصرف!$A$2:$K$718,MATCH(استعلام!K$5,المنصرف!$A$2:$K$2,0),0),"")</f>
        <v/>
      </c>
      <c r="L72" s="82" t="str">
        <f>IFERROR(VLOOKUP(ROW(المنصرف!$A67),المنصرف!$A$2:$K$718,MATCH(استعلام!L$5,المنصرف!$A$2:$K$2,0),0),"")</f>
        <v/>
      </c>
      <c r="M72" s="82" t="str">
        <f>IFERROR(VLOOKUP(ROW(المنصرف!$A67),المنصرف!$A$2:$K$718,MATCH(استعلام!M$5,المنصرف!$A$2:$K$2,0),0),"")</f>
        <v/>
      </c>
      <c r="N72" s="84"/>
      <c r="O7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المنتفع]]),ROWS(المنصرف!$B$1:$B67))),"")</f>
        <v/>
      </c>
      <c r="P7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لها]]),ROWS(المنصرف!$B$1:$B67))),"")</f>
        <v/>
      </c>
      <c r="Q7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المنصرف]]),ROWS(المنصرف!$B$1:$B67))),"")</f>
        <v/>
      </c>
      <c r="R7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الصرف]]),ROWS(المنصرف!$B$1:$B67))),"")</f>
        <v/>
      </c>
      <c r="S7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الصرف]]),ROWS(المنصرف!$B$1:$B67))),"")</f>
        <v/>
      </c>
      <c r="T7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التسوية]]),ROWS(المنصرف!$B$1:$B67))),"")</f>
        <v/>
      </c>
      <c r="U7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67))),"")</f>
        <v/>
      </c>
      <c r="V7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67))),"")</f>
        <v/>
      </c>
      <c r="W7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حكمه]]),ROWS(المنصرف!$B$1:$B67))),"")</f>
        <v/>
      </c>
    </row>
    <row r="73" spans="3:23" ht="21" thickBot="1" x14ac:dyDescent="0.25">
      <c r="C73"/>
      <c r="D73" s="42">
        <f t="shared" si="1"/>
        <v>68</v>
      </c>
      <c r="E73" s="82" t="str">
        <f>IFERROR(VLOOKUP(ROW(المنصرف!$A68),المنصرف!$A$2:$K$718,MATCH(استعلام!E$5,المنصرف!$A$2:$K$2,0),0),"")</f>
        <v/>
      </c>
      <c r="F73" s="83" t="str">
        <f>IFERROR(VLOOKUP(ROW(المنصرف!$A68),المنصرف!$A$2:$K$718,MATCH(استعلام!F$5,المنصرف!$A$2:$K$2,0),0),"")</f>
        <v/>
      </c>
      <c r="G73" s="228" t="str">
        <f>IFERROR(VLOOKUP(ROW(المنصرف!$A68),المنصرف!$A$2:$K$718,MATCH(استعلام!G$5,المنصرف!$A$2:$K$2,0),0),"")</f>
        <v/>
      </c>
      <c r="H73" s="82" t="str">
        <f>IFERROR(VLOOKUP(ROW(المنصرف!$A68),المنصرف!$A$2:$K$718,MATCH(استعلام!H$5,المنصرف!$A$2:$K$2,0),0),"")</f>
        <v/>
      </c>
      <c r="I73" s="82" t="str">
        <f>IFERROR(VLOOKUP(ROW(المنصرف!$A68),المنصرف!$A$2:$K$718,MATCH(استعلام!I$5,المنصرف!$A$2:$K$2,0),0),"")</f>
        <v/>
      </c>
      <c r="J73" s="82" t="str">
        <f>IFERROR(VLOOKUP(ROW(المنصرف!$A68),المنصرف!$A$2:$K$718,MATCH(استعلام!J$5,المنصرف!$A$2:$K$2,0),0),"")</f>
        <v/>
      </c>
      <c r="K73" s="82" t="str">
        <f>IFERROR(VLOOKUP(ROW(المنصرف!$A68),المنصرف!$A$2:$K$718,MATCH(استعلام!K$5,المنصرف!$A$2:$K$2,0),0),"")</f>
        <v/>
      </c>
      <c r="L73" s="82" t="str">
        <f>IFERROR(VLOOKUP(ROW(المنصرف!$A68),المنصرف!$A$2:$K$718,MATCH(استعلام!L$5,المنصرف!$A$2:$K$2,0),0),"")</f>
        <v/>
      </c>
      <c r="M73" s="82" t="str">
        <f>IFERROR(VLOOKUP(ROW(المنصرف!$A68),المنصرف!$A$2:$K$718,MATCH(استعلام!M$5,المنصرف!$A$2:$K$2,0),0),"")</f>
        <v/>
      </c>
      <c r="N73" s="84"/>
      <c r="O7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المنتفع]]),ROWS(المنصرف!$B$1:$B68))),"")</f>
        <v/>
      </c>
      <c r="P7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لها]]),ROWS(المنصرف!$B$1:$B68))),"")</f>
        <v/>
      </c>
      <c r="Q7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المنصرف]]),ROWS(المنصرف!$B$1:$B68))),"")</f>
        <v/>
      </c>
      <c r="R7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الصرف]]),ROWS(المنصرف!$B$1:$B68))),"")</f>
        <v/>
      </c>
      <c r="S7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الصرف]]),ROWS(المنصرف!$B$1:$B68))),"")</f>
        <v/>
      </c>
      <c r="T7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التسوية]]),ROWS(المنصرف!$B$1:$B68))),"")</f>
        <v/>
      </c>
      <c r="U7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68))),"")</f>
        <v/>
      </c>
      <c r="V7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68))),"")</f>
        <v/>
      </c>
      <c r="W7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حكمه]]),ROWS(المنصرف!$B$1:$B68))),"")</f>
        <v/>
      </c>
    </row>
    <row r="74" spans="3:23" ht="21" thickBot="1" x14ac:dyDescent="0.25">
      <c r="C74"/>
      <c r="D74" s="42">
        <f t="shared" si="1"/>
        <v>69</v>
      </c>
      <c r="E74" s="82" t="str">
        <f>IFERROR(VLOOKUP(ROW(المنصرف!$A69),المنصرف!$A$2:$K$718,MATCH(استعلام!E$5,المنصرف!$A$2:$K$2,0),0),"")</f>
        <v/>
      </c>
      <c r="F74" s="83" t="str">
        <f>IFERROR(VLOOKUP(ROW(المنصرف!$A69),المنصرف!$A$2:$K$718,MATCH(استعلام!F$5,المنصرف!$A$2:$K$2,0),0),"")</f>
        <v/>
      </c>
      <c r="G74" s="228" t="str">
        <f>IFERROR(VLOOKUP(ROW(المنصرف!$A69),المنصرف!$A$2:$K$718,MATCH(استعلام!G$5,المنصرف!$A$2:$K$2,0),0),"")</f>
        <v/>
      </c>
      <c r="H74" s="82" t="str">
        <f>IFERROR(VLOOKUP(ROW(المنصرف!$A69),المنصرف!$A$2:$K$718,MATCH(استعلام!H$5,المنصرف!$A$2:$K$2,0),0),"")</f>
        <v/>
      </c>
      <c r="I74" s="82" t="str">
        <f>IFERROR(VLOOKUP(ROW(المنصرف!$A69),المنصرف!$A$2:$K$718,MATCH(استعلام!I$5,المنصرف!$A$2:$K$2,0),0),"")</f>
        <v/>
      </c>
      <c r="J74" s="82" t="str">
        <f>IFERROR(VLOOKUP(ROW(المنصرف!$A69),المنصرف!$A$2:$K$718,MATCH(استعلام!J$5,المنصرف!$A$2:$K$2,0),0),"")</f>
        <v/>
      </c>
      <c r="K74" s="82" t="str">
        <f>IFERROR(VLOOKUP(ROW(المنصرف!$A69),المنصرف!$A$2:$K$718,MATCH(استعلام!K$5,المنصرف!$A$2:$K$2,0),0),"")</f>
        <v/>
      </c>
      <c r="L74" s="82" t="str">
        <f>IFERROR(VLOOKUP(ROW(المنصرف!$A69),المنصرف!$A$2:$K$718,MATCH(استعلام!L$5,المنصرف!$A$2:$K$2,0),0),"")</f>
        <v/>
      </c>
      <c r="M74" s="82" t="str">
        <f>IFERROR(VLOOKUP(ROW(المنصرف!$A69),المنصرف!$A$2:$K$718,MATCH(استعلام!M$5,المنصرف!$A$2:$K$2,0),0),"")</f>
        <v/>
      </c>
      <c r="N74" s="84"/>
      <c r="O7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المنتفع]]),ROWS(المنصرف!$B$1:$B69))),"")</f>
        <v/>
      </c>
      <c r="P7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لها]]),ROWS(المنصرف!$B$1:$B69))),"")</f>
        <v/>
      </c>
      <c r="Q7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المنصرف]]),ROWS(المنصرف!$B$1:$B69))),"")</f>
        <v/>
      </c>
      <c r="R7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الصرف]]),ROWS(المنصرف!$B$1:$B69))),"")</f>
        <v/>
      </c>
      <c r="S7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الصرف]]),ROWS(المنصرف!$B$1:$B69))),"")</f>
        <v/>
      </c>
      <c r="T7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التسوية]]),ROWS(المنصرف!$B$1:$B69))),"")</f>
        <v/>
      </c>
      <c r="U7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69))),"")</f>
        <v/>
      </c>
      <c r="V7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69))),"")</f>
        <v/>
      </c>
      <c r="W7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حكمه]]),ROWS(المنصرف!$B$1:$B69))),"")</f>
        <v/>
      </c>
    </row>
    <row r="75" spans="3:23" ht="21" thickBot="1" x14ac:dyDescent="0.25">
      <c r="C75"/>
      <c r="D75" s="42">
        <f t="shared" si="1"/>
        <v>70</v>
      </c>
      <c r="E75" s="82" t="str">
        <f>IFERROR(VLOOKUP(ROW(المنصرف!$A70),المنصرف!$A$2:$K$718,MATCH(استعلام!E$5,المنصرف!$A$2:$K$2,0),0),"")</f>
        <v/>
      </c>
      <c r="F75" s="83" t="str">
        <f>IFERROR(VLOOKUP(ROW(المنصرف!$A70),المنصرف!$A$2:$K$718,MATCH(استعلام!F$5,المنصرف!$A$2:$K$2,0),0),"")</f>
        <v/>
      </c>
      <c r="G75" s="228" t="str">
        <f>IFERROR(VLOOKUP(ROW(المنصرف!$A70),المنصرف!$A$2:$K$718,MATCH(استعلام!G$5,المنصرف!$A$2:$K$2,0),0),"")</f>
        <v/>
      </c>
      <c r="H75" s="82" t="str">
        <f>IFERROR(VLOOKUP(ROW(المنصرف!$A70),المنصرف!$A$2:$K$718,MATCH(استعلام!H$5,المنصرف!$A$2:$K$2,0),0),"")</f>
        <v/>
      </c>
      <c r="I75" s="82" t="str">
        <f>IFERROR(VLOOKUP(ROW(المنصرف!$A70),المنصرف!$A$2:$K$718,MATCH(استعلام!I$5,المنصرف!$A$2:$K$2,0),0),"")</f>
        <v/>
      </c>
      <c r="J75" s="82" t="str">
        <f>IFERROR(VLOOKUP(ROW(المنصرف!$A70),المنصرف!$A$2:$K$718,MATCH(استعلام!J$5,المنصرف!$A$2:$K$2,0),0),"")</f>
        <v/>
      </c>
      <c r="K75" s="82" t="str">
        <f>IFERROR(VLOOKUP(ROW(المنصرف!$A70),المنصرف!$A$2:$K$718,MATCH(استعلام!K$5,المنصرف!$A$2:$K$2,0),0),"")</f>
        <v/>
      </c>
      <c r="L75" s="82" t="str">
        <f>IFERROR(VLOOKUP(ROW(المنصرف!$A70),المنصرف!$A$2:$K$718,MATCH(استعلام!L$5,المنصرف!$A$2:$K$2,0),0),"")</f>
        <v/>
      </c>
      <c r="M75" s="82" t="str">
        <f>IFERROR(VLOOKUP(ROW(المنصرف!$A70),المنصرف!$A$2:$K$718,MATCH(استعلام!M$5,المنصرف!$A$2:$K$2,0),0),"")</f>
        <v/>
      </c>
      <c r="N75" s="84"/>
      <c r="O7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المنتفع]]),ROWS(المنصرف!$B$1:$B70))),"")</f>
        <v/>
      </c>
      <c r="P7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لها]]),ROWS(المنصرف!$B$1:$B70))),"")</f>
        <v/>
      </c>
      <c r="Q7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المنصرف]]),ROWS(المنصرف!$B$1:$B70))),"")</f>
        <v/>
      </c>
      <c r="R7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الصرف]]),ROWS(المنصرف!$B$1:$B70))),"")</f>
        <v/>
      </c>
      <c r="S7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الصرف]]),ROWS(المنصرف!$B$1:$B70))),"")</f>
        <v/>
      </c>
      <c r="T7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التسوية]]),ROWS(المنصرف!$B$1:$B70))),"")</f>
        <v/>
      </c>
      <c r="U7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70))),"")</f>
        <v/>
      </c>
      <c r="V7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70))),"")</f>
        <v/>
      </c>
      <c r="W7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حكمه]]),ROWS(المنصرف!$B$1:$B70))),"")</f>
        <v/>
      </c>
    </row>
    <row r="76" spans="3:23" ht="21" thickBot="1" x14ac:dyDescent="0.25">
      <c r="C76"/>
      <c r="D76" s="42">
        <f t="shared" si="1"/>
        <v>71</v>
      </c>
      <c r="E76" s="82" t="str">
        <f>IFERROR(VLOOKUP(ROW(المنصرف!$A71),المنصرف!$A$2:$K$718,MATCH(استعلام!E$5,المنصرف!$A$2:$K$2,0),0),"")</f>
        <v/>
      </c>
      <c r="F76" s="83" t="str">
        <f>IFERROR(VLOOKUP(ROW(المنصرف!$A71),المنصرف!$A$2:$K$718,MATCH(استعلام!F$5,المنصرف!$A$2:$K$2,0),0),"")</f>
        <v/>
      </c>
      <c r="G76" s="228" t="str">
        <f>IFERROR(VLOOKUP(ROW(المنصرف!$A71),المنصرف!$A$2:$K$718,MATCH(استعلام!G$5,المنصرف!$A$2:$K$2,0),0),"")</f>
        <v/>
      </c>
      <c r="H76" s="82" t="str">
        <f>IFERROR(VLOOKUP(ROW(المنصرف!$A71),المنصرف!$A$2:$K$718,MATCH(استعلام!H$5,المنصرف!$A$2:$K$2,0),0),"")</f>
        <v/>
      </c>
      <c r="I76" s="82" t="str">
        <f>IFERROR(VLOOKUP(ROW(المنصرف!$A71),المنصرف!$A$2:$K$718,MATCH(استعلام!I$5,المنصرف!$A$2:$K$2,0),0),"")</f>
        <v/>
      </c>
      <c r="J76" s="82" t="str">
        <f>IFERROR(VLOOKUP(ROW(المنصرف!$A71),المنصرف!$A$2:$K$718,MATCH(استعلام!J$5,المنصرف!$A$2:$K$2,0),0),"")</f>
        <v/>
      </c>
      <c r="K76" s="82" t="str">
        <f>IFERROR(VLOOKUP(ROW(المنصرف!$A71),المنصرف!$A$2:$K$718,MATCH(استعلام!K$5,المنصرف!$A$2:$K$2,0),0),"")</f>
        <v/>
      </c>
      <c r="L76" s="82" t="str">
        <f>IFERROR(VLOOKUP(ROW(المنصرف!$A71),المنصرف!$A$2:$K$718,MATCH(استعلام!L$5,المنصرف!$A$2:$K$2,0),0),"")</f>
        <v/>
      </c>
      <c r="M76" s="82" t="str">
        <f>IFERROR(VLOOKUP(ROW(المنصرف!$A71),المنصرف!$A$2:$K$718,MATCH(استعلام!M$5,المنصرف!$A$2:$K$2,0),0),"")</f>
        <v/>
      </c>
      <c r="N76" s="84"/>
      <c r="O7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المنتفع]]),ROWS(المنصرف!$B$1:$B71))),"")</f>
        <v/>
      </c>
      <c r="P7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لها]]),ROWS(المنصرف!$B$1:$B71))),"")</f>
        <v/>
      </c>
      <c r="Q7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المنصرف]]),ROWS(المنصرف!$B$1:$B71))),"")</f>
        <v/>
      </c>
      <c r="R7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الصرف]]),ROWS(المنصرف!$B$1:$B71))),"")</f>
        <v/>
      </c>
      <c r="S7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الصرف]]),ROWS(المنصرف!$B$1:$B71))),"")</f>
        <v/>
      </c>
      <c r="T7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التسوية]]),ROWS(المنصرف!$B$1:$B71))),"")</f>
        <v/>
      </c>
      <c r="U7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71))),"")</f>
        <v/>
      </c>
      <c r="V7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71))),"")</f>
        <v/>
      </c>
      <c r="W7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حكمه]]),ROWS(المنصرف!$B$1:$B71))),"")</f>
        <v/>
      </c>
    </row>
    <row r="77" spans="3:23" ht="21" thickBot="1" x14ac:dyDescent="0.25">
      <c r="C77"/>
      <c r="D77" s="42">
        <f t="shared" si="1"/>
        <v>72</v>
      </c>
      <c r="E77" s="82" t="str">
        <f>IFERROR(VLOOKUP(ROW(المنصرف!$A72),المنصرف!$A$2:$K$718,MATCH(استعلام!E$5,المنصرف!$A$2:$K$2,0),0),"")</f>
        <v/>
      </c>
      <c r="F77" s="83" t="str">
        <f>IFERROR(VLOOKUP(ROW(المنصرف!$A72),المنصرف!$A$2:$K$718,MATCH(استعلام!F$5,المنصرف!$A$2:$K$2,0),0),"")</f>
        <v/>
      </c>
      <c r="G77" s="228" t="str">
        <f>IFERROR(VLOOKUP(ROW(المنصرف!$A72),المنصرف!$A$2:$K$718,MATCH(استعلام!G$5,المنصرف!$A$2:$K$2,0),0),"")</f>
        <v/>
      </c>
      <c r="H77" s="82" t="str">
        <f>IFERROR(VLOOKUP(ROW(المنصرف!$A72),المنصرف!$A$2:$K$718,MATCH(استعلام!H$5,المنصرف!$A$2:$K$2,0),0),"")</f>
        <v/>
      </c>
      <c r="I77" s="82" t="str">
        <f>IFERROR(VLOOKUP(ROW(المنصرف!$A72),المنصرف!$A$2:$K$718,MATCH(استعلام!I$5,المنصرف!$A$2:$K$2,0),0),"")</f>
        <v/>
      </c>
      <c r="J77" s="82" t="str">
        <f>IFERROR(VLOOKUP(ROW(المنصرف!$A72),المنصرف!$A$2:$K$718,MATCH(استعلام!J$5,المنصرف!$A$2:$K$2,0),0),"")</f>
        <v/>
      </c>
      <c r="K77" s="82" t="str">
        <f>IFERROR(VLOOKUP(ROW(المنصرف!$A72),المنصرف!$A$2:$K$718,MATCH(استعلام!K$5,المنصرف!$A$2:$K$2,0),0),"")</f>
        <v/>
      </c>
      <c r="L77" s="82" t="str">
        <f>IFERROR(VLOOKUP(ROW(المنصرف!$A72),المنصرف!$A$2:$K$718,MATCH(استعلام!L$5,المنصرف!$A$2:$K$2,0),0),"")</f>
        <v/>
      </c>
      <c r="M77" s="82" t="str">
        <f>IFERROR(VLOOKUP(ROW(المنصرف!$A72),المنصرف!$A$2:$K$718,MATCH(استعلام!M$5,المنصرف!$A$2:$K$2,0),0),"")</f>
        <v/>
      </c>
      <c r="N77" s="84"/>
      <c r="O7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المنتفع]]),ROWS(المنصرف!$B$1:$B72))),"")</f>
        <v/>
      </c>
      <c r="P7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لها]]),ROWS(المنصرف!$B$1:$B72))),"")</f>
        <v/>
      </c>
      <c r="Q7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المنصرف]]),ROWS(المنصرف!$B$1:$B72))),"")</f>
        <v/>
      </c>
      <c r="R7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الصرف]]),ROWS(المنصرف!$B$1:$B72))),"")</f>
        <v/>
      </c>
      <c r="S7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الصرف]]),ROWS(المنصرف!$B$1:$B72))),"")</f>
        <v/>
      </c>
      <c r="T7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التسوية]]),ROWS(المنصرف!$B$1:$B72))),"")</f>
        <v/>
      </c>
      <c r="U7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72))),"")</f>
        <v/>
      </c>
      <c r="V7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72))),"")</f>
        <v/>
      </c>
      <c r="W7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حكمه]]),ROWS(المنصرف!$B$1:$B72))),"")</f>
        <v/>
      </c>
    </row>
    <row r="78" spans="3:23" ht="21" thickBot="1" x14ac:dyDescent="0.25">
      <c r="C78"/>
      <c r="D78" s="42">
        <f t="shared" si="1"/>
        <v>73</v>
      </c>
      <c r="E78" s="82" t="str">
        <f>IFERROR(VLOOKUP(ROW(المنصرف!$A73),المنصرف!$A$2:$K$718,MATCH(استعلام!E$5,المنصرف!$A$2:$K$2,0),0),"")</f>
        <v/>
      </c>
      <c r="F78" s="83" t="str">
        <f>IFERROR(VLOOKUP(ROW(المنصرف!$A73),المنصرف!$A$2:$K$718,MATCH(استعلام!F$5,المنصرف!$A$2:$K$2,0),0),"")</f>
        <v/>
      </c>
      <c r="G78" s="228" t="str">
        <f>IFERROR(VLOOKUP(ROW(المنصرف!$A73),المنصرف!$A$2:$K$718,MATCH(استعلام!G$5,المنصرف!$A$2:$K$2,0),0),"")</f>
        <v/>
      </c>
      <c r="H78" s="82" t="str">
        <f>IFERROR(VLOOKUP(ROW(المنصرف!$A73),المنصرف!$A$2:$K$718,MATCH(استعلام!H$5,المنصرف!$A$2:$K$2,0),0),"")</f>
        <v/>
      </c>
      <c r="I78" s="82" t="str">
        <f>IFERROR(VLOOKUP(ROW(المنصرف!$A73),المنصرف!$A$2:$K$718,MATCH(استعلام!I$5,المنصرف!$A$2:$K$2,0),0),"")</f>
        <v/>
      </c>
      <c r="J78" s="82" t="str">
        <f>IFERROR(VLOOKUP(ROW(المنصرف!$A73),المنصرف!$A$2:$K$718,MATCH(استعلام!J$5,المنصرف!$A$2:$K$2,0),0),"")</f>
        <v/>
      </c>
      <c r="K78" s="82" t="str">
        <f>IFERROR(VLOOKUP(ROW(المنصرف!$A73),المنصرف!$A$2:$K$718,MATCH(استعلام!K$5,المنصرف!$A$2:$K$2,0),0),"")</f>
        <v/>
      </c>
      <c r="L78" s="82" t="str">
        <f>IFERROR(VLOOKUP(ROW(المنصرف!$A73),المنصرف!$A$2:$K$718,MATCH(استعلام!L$5,المنصرف!$A$2:$K$2,0),0),"")</f>
        <v/>
      </c>
      <c r="M78" s="82" t="str">
        <f>IFERROR(VLOOKUP(ROW(المنصرف!$A73),المنصرف!$A$2:$K$718,MATCH(استعلام!M$5,المنصرف!$A$2:$K$2,0),0),"")</f>
        <v/>
      </c>
      <c r="N78" s="84"/>
      <c r="O7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المنتفع]]),ROWS(المنصرف!$B$1:$B73))),"")</f>
        <v/>
      </c>
      <c r="P7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لها]]),ROWS(المنصرف!$B$1:$B73))),"")</f>
        <v/>
      </c>
      <c r="Q7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المنصرف]]),ROWS(المنصرف!$B$1:$B73))),"")</f>
        <v/>
      </c>
      <c r="R7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الصرف]]),ROWS(المنصرف!$B$1:$B73))),"")</f>
        <v/>
      </c>
      <c r="S7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الصرف]]),ROWS(المنصرف!$B$1:$B73))),"")</f>
        <v/>
      </c>
      <c r="T7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التسوية]]),ROWS(المنصرف!$B$1:$B73))),"")</f>
        <v/>
      </c>
      <c r="U7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73))),"")</f>
        <v/>
      </c>
      <c r="V7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73))),"")</f>
        <v/>
      </c>
      <c r="W7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حكمه]]),ROWS(المنصرف!$B$1:$B73))),"")</f>
        <v/>
      </c>
    </row>
    <row r="79" spans="3:23" ht="21" thickBot="1" x14ac:dyDescent="0.25">
      <c r="C79"/>
      <c r="D79" s="42">
        <f t="shared" si="1"/>
        <v>74</v>
      </c>
      <c r="E79" s="82" t="str">
        <f>IFERROR(VLOOKUP(ROW(المنصرف!$A74),المنصرف!$A$2:$K$718,MATCH(استعلام!E$5,المنصرف!$A$2:$K$2,0),0),"")</f>
        <v/>
      </c>
      <c r="F79" s="83" t="str">
        <f>IFERROR(VLOOKUP(ROW(المنصرف!$A74),المنصرف!$A$2:$K$718,MATCH(استعلام!F$5,المنصرف!$A$2:$K$2,0),0),"")</f>
        <v/>
      </c>
      <c r="G79" s="228" t="str">
        <f>IFERROR(VLOOKUP(ROW(المنصرف!$A74),المنصرف!$A$2:$K$718,MATCH(استعلام!G$5,المنصرف!$A$2:$K$2,0),0),"")</f>
        <v/>
      </c>
      <c r="H79" s="82" t="str">
        <f>IFERROR(VLOOKUP(ROW(المنصرف!$A74),المنصرف!$A$2:$K$718,MATCH(استعلام!H$5,المنصرف!$A$2:$K$2,0),0),"")</f>
        <v/>
      </c>
      <c r="I79" s="82" t="str">
        <f>IFERROR(VLOOKUP(ROW(المنصرف!$A74),المنصرف!$A$2:$K$718,MATCH(استعلام!I$5,المنصرف!$A$2:$K$2,0),0),"")</f>
        <v/>
      </c>
      <c r="J79" s="82" t="str">
        <f>IFERROR(VLOOKUP(ROW(المنصرف!$A74),المنصرف!$A$2:$K$718,MATCH(استعلام!J$5,المنصرف!$A$2:$K$2,0),0),"")</f>
        <v/>
      </c>
      <c r="K79" s="82" t="str">
        <f>IFERROR(VLOOKUP(ROW(المنصرف!$A74),المنصرف!$A$2:$K$718,MATCH(استعلام!K$5,المنصرف!$A$2:$K$2,0),0),"")</f>
        <v/>
      </c>
      <c r="L79" s="82" t="str">
        <f>IFERROR(VLOOKUP(ROW(المنصرف!$A74),المنصرف!$A$2:$K$718,MATCH(استعلام!L$5,المنصرف!$A$2:$K$2,0),0),"")</f>
        <v/>
      </c>
      <c r="M79" s="82" t="str">
        <f>IFERROR(VLOOKUP(ROW(المنصرف!$A74),المنصرف!$A$2:$K$718,MATCH(استعلام!M$5,المنصرف!$A$2:$K$2,0),0),"")</f>
        <v/>
      </c>
      <c r="N79" s="84"/>
      <c r="O7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المنتفع]]),ROWS(المنصرف!$B$1:$B74))),"")</f>
        <v/>
      </c>
      <c r="P7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لها]]),ROWS(المنصرف!$B$1:$B74))),"")</f>
        <v/>
      </c>
      <c r="Q7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المنصرف]]),ROWS(المنصرف!$B$1:$B74))),"")</f>
        <v/>
      </c>
      <c r="R7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الصرف]]),ROWS(المنصرف!$B$1:$B74))),"")</f>
        <v/>
      </c>
      <c r="S7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الصرف]]),ROWS(المنصرف!$B$1:$B74))),"")</f>
        <v/>
      </c>
      <c r="T7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التسوية]]),ROWS(المنصرف!$B$1:$B74))),"")</f>
        <v/>
      </c>
      <c r="U7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74))),"")</f>
        <v/>
      </c>
      <c r="V7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74))),"")</f>
        <v/>
      </c>
      <c r="W7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حكمه]]),ROWS(المنصرف!$B$1:$B74))),"")</f>
        <v/>
      </c>
    </row>
    <row r="80" spans="3:23" ht="21" thickBot="1" x14ac:dyDescent="0.25">
      <c r="C80"/>
      <c r="D80" s="42">
        <f t="shared" si="1"/>
        <v>75</v>
      </c>
      <c r="E80" s="82" t="str">
        <f>IFERROR(VLOOKUP(ROW(المنصرف!$A75),المنصرف!$A$2:$K$718,MATCH(استعلام!E$5,المنصرف!$A$2:$K$2,0),0),"")</f>
        <v/>
      </c>
      <c r="F80" s="83" t="str">
        <f>IFERROR(VLOOKUP(ROW(المنصرف!$A75),المنصرف!$A$2:$K$718,MATCH(استعلام!F$5,المنصرف!$A$2:$K$2,0),0),"")</f>
        <v/>
      </c>
      <c r="G80" s="228" t="str">
        <f>IFERROR(VLOOKUP(ROW(المنصرف!$A75),المنصرف!$A$2:$K$718,MATCH(استعلام!G$5,المنصرف!$A$2:$K$2,0),0),"")</f>
        <v/>
      </c>
      <c r="H80" s="82" t="str">
        <f>IFERROR(VLOOKUP(ROW(المنصرف!$A75),المنصرف!$A$2:$K$718,MATCH(استعلام!H$5,المنصرف!$A$2:$K$2,0),0),"")</f>
        <v/>
      </c>
      <c r="I80" s="82" t="str">
        <f>IFERROR(VLOOKUP(ROW(المنصرف!$A75),المنصرف!$A$2:$K$718,MATCH(استعلام!I$5,المنصرف!$A$2:$K$2,0),0),"")</f>
        <v/>
      </c>
      <c r="J80" s="82" t="str">
        <f>IFERROR(VLOOKUP(ROW(المنصرف!$A75),المنصرف!$A$2:$K$718,MATCH(استعلام!J$5,المنصرف!$A$2:$K$2,0),0),"")</f>
        <v/>
      </c>
      <c r="K80" s="82" t="str">
        <f>IFERROR(VLOOKUP(ROW(المنصرف!$A75),المنصرف!$A$2:$K$718,MATCH(استعلام!K$5,المنصرف!$A$2:$K$2,0),0),"")</f>
        <v/>
      </c>
      <c r="L80" s="82" t="str">
        <f>IFERROR(VLOOKUP(ROW(المنصرف!$A75),المنصرف!$A$2:$K$718,MATCH(استعلام!L$5,المنصرف!$A$2:$K$2,0),0),"")</f>
        <v/>
      </c>
      <c r="M80" s="82" t="str">
        <f>IFERROR(VLOOKUP(ROW(المنصرف!$A75),المنصرف!$A$2:$K$718,MATCH(استعلام!M$5,المنصرف!$A$2:$K$2,0),0),"")</f>
        <v/>
      </c>
      <c r="N80" s="84"/>
      <c r="O8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المنتفع]]),ROWS(المنصرف!$B$1:$B75))),"")</f>
        <v/>
      </c>
      <c r="P8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لها]]),ROWS(المنصرف!$B$1:$B75))),"")</f>
        <v/>
      </c>
      <c r="Q8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المنصرف]]),ROWS(المنصرف!$B$1:$B75))),"")</f>
        <v/>
      </c>
      <c r="R8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الصرف]]),ROWS(المنصرف!$B$1:$B75))),"")</f>
        <v/>
      </c>
      <c r="S8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الصرف]]),ROWS(المنصرف!$B$1:$B75))),"")</f>
        <v/>
      </c>
      <c r="T8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التسوية]]),ROWS(المنصرف!$B$1:$B75))),"")</f>
        <v/>
      </c>
      <c r="U8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75))),"")</f>
        <v/>
      </c>
      <c r="V8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75))),"")</f>
        <v/>
      </c>
      <c r="W8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حكمه]]),ROWS(المنصرف!$B$1:$B75))),"")</f>
        <v/>
      </c>
    </row>
    <row r="81" spans="3:23" ht="21" thickBot="1" x14ac:dyDescent="0.25">
      <c r="C81"/>
      <c r="D81" s="42">
        <f t="shared" si="1"/>
        <v>76</v>
      </c>
      <c r="E81" s="82" t="str">
        <f>IFERROR(VLOOKUP(ROW(المنصرف!$A76),المنصرف!$A$2:$K$718,MATCH(استعلام!E$5,المنصرف!$A$2:$K$2,0),0),"")</f>
        <v/>
      </c>
      <c r="F81" s="83" t="str">
        <f>IFERROR(VLOOKUP(ROW(المنصرف!$A76),المنصرف!$A$2:$K$718,MATCH(استعلام!F$5,المنصرف!$A$2:$K$2,0),0),"")</f>
        <v/>
      </c>
      <c r="G81" s="228" t="str">
        <f>IFERROR(VLOOKUP(ROW(المنصرف!$A76),المنصرف!$A$2:$K$718,MATCH(استعلام!G$5,المنصرف!$A$2:$K$2,0),0),"")</f>
        <v/>
      </c>
      <c r="H81" s="82" t="str">
        <f>IFERROR(VLOOKUP(ROW(المنصرف!$A76),المنصرف!$A$2:$K$718,MATCH(استعلام!H$5,المنصرف!$A$2:$K$2,0),0),"")</f>
        <v/>
      </c>
      <c r="I81" s="82" t="str">
        <f>IFERROR(VLOOKUP(ROW(المنصرف!$A76),المنصرف!$A$2:$K$718,MATCH(استعلام!I$5,المنصرف!$A$2:$K$2,0),0),"")</f>
        <v/>
      </c>
      <c r="J81" s="82" t="str">
        <f>IFERROR(VLOOKUP(ROW(المنصرف!$A76),المنصرف!$A$2:$K$718,MATCH(استعلام!J$5,المنصرف!$A$2:$K$2,0),0),"")</f>
        <v/>
      </c>
      <c r="K81" s="82" t="str">
        <f>IFERROR(VLOOKUP(ROW(المنصرف!$A76),المنصرف!$A$2:$K$718,MATCH(استعلام!K$5,المنصرف!$A$2:$K$2,0),0),"")</f>
        <v/>
      </c>
      <c r="L81" s="82" t="str">
        <f>IFERROR(VLOOKUP(ROW(المنصرف!$A76),المنصرف!$A$2:$K$718,MATCH(استعلام!L$5,المنصرف!$A$2:$K$2,0),0),"")</f>
        <v/>
      </c>
      <c r="M81" s="82" t="str">
        <f>IFERROR(VLOOKUP(ROW(المنصرف!$A76),المنصرف!$A$2:$K$718,MATCH(استعلام!M$5,المنصرف!$A$2:$K$2,0),0),"")</f>
        <v/>
      </c>
      <c r="N81" s="84"/>
      <c r="O8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المنتفع]]),ROWS(المنصرف!$B$1:$B76))),"")</f>
        <v/>
      </c>
      <c r="P8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لها]]),ROWS(المنصرف!$B$1:$B76))),"")</f>
        <v/>
      </c>
      <c r="Q8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المنصرف]]),ROWS(المنصرف!$B$1:$B76))),"")</f>
        <v/>
      </c>
      <c r="R8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الصرف]]),ROWS(المنصرف!$B$1:$B76))),"")</f>
        <v/>
      </c>
      <c r="S8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الصرف]]),ROWS(المنصرف!$B$1:$B76))),"")</f>
        <v/>
      </c>
      <c r="T8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التسوية]]),ROWS(المنصرف!$B$1:$B76))),"")</f>
        <v/>
      </c>
      <c r="U8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76))),"")</f>
        <v/>
      </c>
      <c r="V8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76))),"")</f>
        <v/>
      </c>
      <c r="W8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حكمه]]),ROWS(المنصرف!$B$1:$B76))),"")</f>
        <v/>
      </c>
    </row>
    <row r="82" spans="3:23" ht="21" thickBot="1" x14ac:dyDescent="0.25">
      <c r="C82"/>
      <c r="D82" s="42">
        <f t="shared" si="1"/>
        <v>77</v>
      </c>
      <c r="E82" s="82" t="str">
        <f>IFERROR(VLOOKUP(ROW(المنصرف!$A77),المنصرف!$A$2:$K$718,MATCH(استعلام!E$5,المنصرف!$A$2:$K$2,0),0),"")</f>
        <v/>
      </c>
      <c r="F82" s="83" t="str">
        <f>IFERROR(VLOOKUP(ROW(المنصرف!$A77),المنصرف!$A$2:$K$718,MATCH(استعلام!F$5,المنصرف!$A$2:$K$2,0),0),"")</f>
        <v/>
      </c>
      <c r="G82" s="228" t="str">
        <f>IFERROR(VLOOKUP(ROW(المنصرف!$A77),المنصرف!$A$2:$K$718,MATCH(استعلام!G$5,المنصرف!$A$2:$K$2,0),0),"")</f>
        <v/>
      </c>
      <c r="H82" s="82" t="str">
        <f>IFERROR(VLOOKUP(ROW(المنصرف!$A77),المنصرف!$A$2:$K$718,MATCH(استعلام!H$5,المنصرف!$A$2:$K$2,0),0),"")</f>
        <v/>
      </c>
      <c r="I82" s="82" t="str">
        <f>IFERROR(VLOOKUP(ROW(المنصرف!$A77),المنصرف!$A$2:$K$718,MATCH(استعلام!I$5,المنصرف!$A$2:$K$2,0),0),"")</f>
        <v/>
      </c>
      <c r="J82" s="82" t="str">
        <f>IFERROR(VLOOKUP(ROW(المنصرف!$A77),المنصرف!$A$2:$K$718,MATCH(استعلام!J$5,المنصرف!$A$2:$K$2,0),0),"")</f>
        <v/>
      </c>
      <c r="K82" s="82" t="str">
        <f>IFERROR(VLOOKUP(ROW(المنصرف!$A77),المنصرف!$A$2:$K$718,MATCH(استعلام!K$5,المنصرف!$A$2:$K$2,0),0),"")</f>
        <v/>
      </c>
      <c r="L82" s="82" t="str">
        <f>IFERROR(VLOOKUP(ROW(المنصرف!$A77),المنصرف!$A$2:$K$718,MATCH(استعلام!L$5,المنصرف!$A$2:$K$2,0),0),"")</f>
        <v/>
      </c>
      <c r="M82" s="82" t="str">
        <f>IFERROR(VLOOKUP(ROW(المنصرف!$A77),المنصرف!$A$2:$K$718,MATCH(استعلام!M$5,المنصرف!$A$2:$K$2,0),0),"")</f>
        <v/>
      </c>
      <c r="N82" s="84"/>
      <c r="O8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المنتفع]]),ROWS(المنصرف!$B$1:$B77))),"")</f>
        <v/>
      </c>
      <c r="P8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لها]]),ROWS(المنصرف!$B$1:$B77))),"")</f>
        <v/>
      </c>
      <c r="Q8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المنصرف]]),ROWS(المنصرف!$B$1:$B77))),"")</f>
        <v/>
      </c>
      <c r="R8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الصرف]]),ROWS(المنصرف!$B$1:$B77))),"")</f>
        <v/>
      </c>
      <c r="S8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الصرف]]),ROWS(المنصرف!$B$1:$B77))),"")</f>
        <v/>
      </c>
      <c r="T8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التسوية]]),ROWS(المنصرف!$B$1:$B77))),"")</f>
        <v/>
      </c>
      <c r="U8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77))),"")</f>
        <v/>
      </c>
      <c r="V8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77))),"")</f>
        <v/>
      </c>
      <c r="W8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حكمه]]),ROWS(المنصرف!$B$1:$B77))),"")</f>
        <v/>
      </c>
    </row>
    <row r="83" spans="3:23" ht="21" thickBot="1" x14ac:dyDescent="0.25">
      <c r="C83"/>
      <c r="D83" s="42">
        <f t="shared" si="1"/>
        <v>78</v>
      </c>
      <c r="E83" s="82" t="str">
        <f>IFERROR(VLOOKUP(ROW(المنصرف!$A78),المنصرف!$A$2:$K$718,MATCH(استعلام!E$5,المنصرف!$A$2:$K$2,0),0),"")</f>
        <v/>
      </c>
      <c r="F83" s="83" t="str">
        <f>IFERROR(VLOOKUP(ROW(المنصرف!$A78),المنصرف!$A$2:$K$718,MATCH(استعلام!F$5,المنصرف!$A$2:$K$2,0),0),"")</f>
        <v/>
      </c>
      <c r="G83" s="228" t="str">
        <f>IFERROR(VLOOKUP(ROW(المنصرف!$A78),المنصرف!$A$2:$K$718,MATCH(استعلام!G$5,المنصرف!$A$2:$K$2,0),0),"")</f>
        <v/>
      </c>
      <c r="H83" s="82" t="str">
        <f>IFERROR(VLOOKUP(ROW(المنصرف!$A78),المنصرف!$A$2:$K$718,MATCH(استعلام!H$5,المنصرف!$A$2:$K$2,0),0),"")</f>
        <v/>
      </c>
      <c r="I83" s="82" t="str">
        <f>IFERROR(VLOOKUP(ROW(المنصرف!$A78),المنصرف!$A$2:$K$718,MATCH(استعلام!I$5,المنصرف!$A$2:$K$2,0),0),"")</f>
        <v/>
      </c>
      <c r="J83" s="82" t="str">
        <f>IFERROR(VLOOKUP(ROW(المنصرف!$A78),المنصرف!$A$2:$K$718,MATCH(استعلام!J$5,المنصرف!$A$2:$K$2,0),0),"")</f>
        <v/>
      </c>
      <c r="K83" s="82" t="str">
        <f>IFERROR(VLOOKUP(ROW(المنصرف!$A78),المنصرف!$A$2:$K$718,MATCH(استعلام!K$5,المنصرف!$A$2:$K$2,0),0),"")</f>
        <v/>
      </c>
      <c r="L83" s="82" t="str">
        <f>IFERROR(VLOOKUP(ROW(المنصرف!$A78),المنصرف!$A$2:$K$718,MATCH(استعلام!L$5,المنصرف!$A$2:$K$2,0),0),"")</f>
        <v/>
      </c>
      <c r="M83" s="82" t="str">
        <f>IFERROR(VLOOKUP(ROW(المنصرف!$A78),المنصرف!$A$2:$K$718,MATCH(استعلام!M$5,المنصرف!$A$2:$K$2,0),0),"")</f>
        <v/>
      </c>
      <c r="N83" s="84"/>
      <c r="O8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المنتفع]]),ROWS(المنصرف!$B$1:$B78))),"")</f>
        <v/>
      </c>
      <c r="P8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لها]]),ROWS(المنصرف!$B$1:$B78))),"")</f>
        <v/>
      </c>
      <c r="Q8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المنصرف]]),ROWS(المنصرف!$B$1:$B78))),"")</f>
        <v/>
      </c>
      <c r="R8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الصرف]]),ROWS(المنصرف!$B$1:$B78))),"")</f>
        <v/>
      </c>
      <c r="S8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الصرف]]),ROWS(المنصرف!$B$1:$B78))),"")</f>
        <v/>
      </c>
      <c r="T8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التسوية]]),ROWS(المنصرف!$B$1:$B78))),"")</f>
        <v/>
      </c>
      <c r="U8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78))),"")</f>
        <v/>
      </c>
      <c r="V8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78))),"")</f>
        <v/>
      </c>
      <c r="W8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حكمه]]),ROWS(المنصرف!$B$1:$B78))),"")</f>
        <v/>
      </c>
    </row>
    <row r="84" spans="3:23" ht="21" thickBot="1" x14ac:dyDescent="0.25">
      <c r="C84"/>
      <c r="D84" s="42">
        <f t="shared" si="1"/>
        <v>79</v>
      </c>
      <c r="E84" s="82" t="str">
        <f>IFERROR(VLOOKUP(ROW(المنصرف!$A79),المنصرف!$A$2:$K$718,MATCH(استعلام!E$5,المنصرف!$A$2:$K$2,0),0),"")</f>
        <v/>
      </c>
      <c r="F84" s="83" t="str">
        <f>IFERROR(VLOOKUP(ROW(المنصرف!$A79),المنصرف!$A$2:$K$718,MATCH(استعلام!F$5,المنصرف!$A$2:$K$2,0),0),"")</f>
        <v/>
      </c>
      <c r="G84" s="228" t="str">
        <f>IFERROR(VLOOKUP(ROW(المنصرف!$A79),المنصرف!$A$2:$K$718,MATCH(استعلام!G$5,المنصرف!$A$2:$K$2,0),0),"")</f>
        <v/>
      </c>
      <c r="H84" s="82" t="str">
        <f>IFERROR(VLOOKUP(ROW(المنصرف!$A79),المنصرف!$A$2:$K$718,MATCH(استعلام!H$5,المنصرف!$A$2:$K$2,0),0),"")</f>
        <v/>
      </c>
      <c r="I84" s="82" t="str">
        <f>IFERROR(VLOOKUP(ROW(المنصرف!$A79),المنصرف!$A$2:$K$718,MATCH(استعلام!I$5,المنصرف!$A$2:$K$2,0),0),"")</f>
        <v/>
      </c>
      <c r="J84" s="82" t="str">
        <f>IFERROR(VLOOKUP(ROW(المنصرف!$A79),المنصرف!$A$2:$K$718,MATCH(استعلام!J$5,المنصرف!$A$2:$K$2,0),0),"")</f>
        <v/>
      </c>
      <c r="K84" s="82" t="str">
        <f>IFERROR(VLOOKUP(ROW(المنصرف!$A79),المنصرف!$A$2:$K$718,MATCH(استعلام!K$5,المنصرف!$A$2:$K$2,0),0),"")</f>
        <v/>
      </c>
      <c r="L84" s="82" t="str">
        <f>IFERROR(VLOOKUP(ROW(المنصرف!$A79),المنصرف!$A$2:$K$718,MATCH(استعلام!L$5,المنصرف!$A$2:$K$2,0),0),"")</f>
        <v/>
      </c>
      <c r="M84" s="82" t="str">
        <f>IFERROR(VLOOKUP(ROW(المنصرف!$A79),المنصرف!$A$2:$K$718,MATCH(استعلام!M$5,المنصرف!$A$2:$K$2,0),0),"")</f>
        <v/>
      </c>
      <c r="N84" s="84"/>
      <c r="O8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المنتفع]]),ROWS(المنصرف!$B$1:$B79))),"")</f>
        <v/>
      </c>
      <c r="P8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لها]]),ROWS(المنصرف!$B$1:$B79))),"")</f>
        <v/>
      </c>
      <c r="Q8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المنصرف]]),ROWS(المنصرف!$B$1:$B79))),"")</f>
        <v/>
      </c>
      <c r="R8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الصرف]]),ROWS(المنصرف!$B$1:$B79))),"")</f>
        <v/>
      </c>
      <c r="S8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الصرف]]),ROWS(المنصرف!$B$1:$B79))),"")</f>
        <v/>
      </c>
      <c r="T8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التسوية]]),ROWS(المنصرف!$B$1:$B79))),"")</f>
        <v/>
      </c>
      <c r="U8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79))),"")</f>
        <v/>
      </c>
      <c r="V8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79))),"")</f>
        <v/>
      </c>
      <c r="W8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حكمه]]),ROWS(المنصرف!$B$1:$B79))),"")</f>
        <v/>
      </c>
    </row>
    <row r="85" spans="3:23" ht="21" thickBot="1" x14ac:dyDescent="0.25">
      <c r="C85"/>
      <c r="D85" s="42">
        <f t="shared" si="1"/>
        <v>80</v>
      </c>
      <c r="E85" s="82" t="str">
        <f>IFERROR(VLOOKUP(ROW(المنصرف!$A80),المنصرف!$A$2:$K$718,MATCH(استعلام!E$5,المنصرف!$A$2:$K$2,0),0),"")</f>
        <v/>
      </c>
      <c r="F85" s="83" t="str">
        <f>IFERROR(VLOOKUP(ROW(المنصرف!$A80),المنصرف!$A$2:$K$718,MATCH(استعلام!F$5,المنصرف!$A$2:$K$2,0),0),"")</f>
        <v/>
      </c>
      <c r="G85" s="228" t="str">
        <f>IFERROR(VLOOKUP(ROW(المنصرف!$A80),المنصرف!$A$2:$K$718,MATCH(استعلام!G$5,المنصرف!$A$2:$K$2,0),0),"")</f>
        <v/>
      </c>
      <c r="H85" s="82" t="str">
        <f>IFERROR(VLOOKUP(ROW(المنصرف!$A80),المنصرف!$A$2:$K$718,MATCH(استعلام!H$5,المنصرف!$A$2:$K$2,0),0),"")</f>
        <v/>
      </c>
      <c r="I85" s="82" t="str">
        <f>IFERROR(VLOOKUP(ROW(المنصرف!$A80),المنصرف!$A$2:$K$718,MATCH(استعلام!I$5,المنصرف!$A$2:$K$2,0),0),"")</f>
        <v/>
      </c>
      <c r="J85" s="82" t="str">
        <f>IFERROR(VLOOKUP(ROW(المنصرف!$A80),المنصرف!$A$2:$K$718,MATCH(استعلام!J$5,المنصرف!$A$2:$K$2,0),0),"")</f>
        <v/>
      </c>
      <c r="K85" s="82" t="str">
        <f>IFERROR(VLOOKUP(ROW(المنصرف!$A80),المنصرف!$A$2:$K$718,MATCH(استعلام!K$5,المنصرف!$A$2:$K$2,0),0),"")</f>
        <v/>
      </c>
      <c r="L85" s="82" t="str">
        <f>IFERROR(VLOOKUP(ROW(المنصرف!$A80),المنصرف!$A$2:$K$718,MATCH(استعلام!L$5,المنصرف!$A$2:$K$2,0),0),"")</f>
        <v/>
      </c>
      <c r="M85" s="82" t="str">
        <f>IFERROR(VLOOKUP(ROW(المنصرف!$A80),المنصرف!$A$2:$K$718,MATCH(استعلام!M$5,المنصرف!$A$2:$K$2,0),0),"")</f>
        <v/>
      </c>
      <c r="N85" s="84"/>
      <c r="O8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المنتفع]]),ROWS(المنصرف!$B$1:$B80))),"")</f>
        <v/>
      </c>
      <c r="P8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لها]]),ROWS(المنصرف!$B$1:$B80))),"")</f>
        <v/>
      </c>
      <c r="Q8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المنصرف]]),ROWS(المنصرف!$B$1:$B80))),"")</f>
        <v/>
      </c>
      <c r="R8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الصرف]]),ROWS(المنصرف!$B$1:$B80))),"")</f>
        <v/>
      </c>
      <c r="S8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الصرف]]),ROWS(المنصرف!$B$1:$B80))),"")</f>
        <v/>
      </c>
      <c r="T8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التسوية]]),ROWS(المنصرف!$B$1:$B80))),"")</f>
        <v/>
      </c>
      <c r="U8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80))),"")</f>
        <v/>
      </c>
      <c r="V8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80))),"")</f>
        <v/>
      </c>
      <c r="W8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حكمه]]),ROWS(المنصرف!$B$1:$B80))),"")</f>
        <v/>
      </c>
    </row>
    <row r="86" spans="3:23" ht="21" thickBot="1" x14ac:dyDescent="0.25">
      <c r="C86"/>
      <c r="D86" s="42">
        <f t="shared" si="1"/>
        <v>81</v>
      </c>
      <c r="E86" s="82" t="str">
        <f>IFERROR(VLOOKUP(ROW(المنصرف!$A81),المنصرف!$A$2:$K$718,MATCH(استعلام!E$5,المنصرف!$A$2:$K$2,0),0),"")</f>
        <v/>
      </c>
      <c r="F86" s="83" t="str">
        <f>IFERROR(VLOOKUP(ROW(المنصرف!$A81),المنصرف!$A$2:$K$718,MATCH(استعلام!F$5,المنصرف!$A$2:$K$2,0),0),"")</f>
        <v/>
      </c>
      <c r="G86" s="228" t="str">
        <f>IFERROR(VLOOKUP(ROW(المنصرف!$A81),المنصرف!$A$2:$K$718,MATCH(استعلام!G$5,المنصرف!$A$2:$K$2,0),0),"")</f>
        <v/>
      </c>
      <c r="H86" s="82" t="str">
        <f>IFERROR(VLOOKUP(ROW(المنصرف!$A81),المنصرف!$A$2:$K$718,MATCH(استعلام!H$5,المنصرف!$A$2:$K$2,0),0),"")</f>
        <v/>
      </c>
      <c r="I86" s="82" t="str">
        <f>IFERROR(VLOOKUP(ROW(المنصرف!$A81),المنصرف!$A$2:$K$718,MATCH(استعلام!I$5,المنصرف!$A$2:$K$2,0),0),"")</f>
        <v/>
      </c>
      <c r="J86" s="82" t="str">
        <f>IFERROR(VLOOKUP(ROW(المنصرف!$A81),المنصرف!$A$2:$K$718,MATCH(استعلام!J$5,المنصرف!$A$2:$K$2,0),0),"")</f>
        <v/>
      </c>
      <c r="K86" s="82" t="str">
        <f>IFERROR(VLOOKUP(ROW(المنصرف!$A81),المنصرف!$A$2:$K$718,MATCH(استعلام!K$5,المنصرف!$A$2:$K$2,0),0),"")</f>
        <v/>
      </c>
      <c r="L86" s="82" t="str">
        <f>IFERROR(VLOOKUP(ROW(المنصرف!$A81),المنصرف!$A$2:$K$718,MATCH(استعلام!L$5,المنصرف!$A$2:$K$2,0),0),"")</f>
        <v/>
      </c>
      <c r="M86" s="82" t="str">
        <f>IFERROR(VLOOKUP(ROW(المنصرف!$A81),المنصرف!$A$2:$K$718,MATCH(استعلام!M$5,المنصرف!$A$2:$K$2,0),0),"")</f>
        <v/>
      </c>
      <c r="N86" s="84"/>
      <c r="O8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المنتفع]]),ROWS(المنصرف!$B$1:$B81))),"")</f>
        <v/>
      </c>
      <c r="P8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لها]]),ROWS(المنصرف!$B$1:$B81))),"")</f>
        <v/>
      </c>
      <c r="Q8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المنصرف]]),ROWS(المنصرف!$B$1:$B81))),"")</f>
        <v/>
      </c>
      <c r="R8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الصرف]]),ROWS(المنصرف!$B$1:$B81))),"")</f>
        <v/>
      </c>
      <c r="S8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الصرف]]),ROWS(المنصرف!$B$1:$B81))),"")</f>
        <v/>
      </c>
      <c r="T8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التسوية]]),ROWS(المنصرف!$B$1:$B81))),"")</f>
        <v/>
      </c>
      <c r="U8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81))),"")</f>
        <v/>
      </c>
      <c r="V8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81))),"")</f>
        <v/>
      </c>
      <c r="W8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حكمه]]),ROWS(المنصرف!$B$1:$B81))),"")</f>
        <v/>
      </c>
    </row>
    <row r="87" spans="3:23" ht="21" thickBot="1" x14ac:dyDescent="0.25">
      <c r="C87"/>
      <c r="D87" s="42">
        <f t="shared" si="1"/>
        <v>82</v>
      </c>
      <c r="E87" s="82" t="str">
        <f>IFERROR(VLOOKUP(ROW(المنصرف!$A82),المنصرف!$A$2:$K$718,MATCH(استعلام!E$5,المنصرف!$A$2:$K$2,0),0),"")</f>
        <v/>
      </c>
      <c r="F87" s="83" t="str">
        <f>IFERROR(VLOOKUP(ROW(المنصرف!$A82),المنصرف!$A$2:$K$718,MATCH(استعلام!F$5,المنصرف!$A$2:$K$2,0),0),"")</f>
        <v/>
      </c>
      <c r="G87" s="228" t="str">
        <f>IFERROR(VLOOKUP(ROW(المنصرف!$A82),المنصرف!$A$2:$K$718,MATCH(استعلام!G$5,المنصرف!$A$2:$K$2,0),0),"")</f>
        <v/>
      </c>
      <c r="H87" s="82" t="str">
        <f>IFERROR(VLOOKUP(ROW(المنصرف!$A82),المنصرف!$A$2:$K$718,MATCH(استعلام!H$5,المنصرف!$A$2:$K$2,0),0),"")</f>
        <v/>
      </c>
      <c r="I87" s="82" t="str">
        <f>IFERROR(VLOOKUP(ROW(المنصرف!$A82),المنصرف!$A$2:$K$718,MATCH(استعلام!I$5,المنصرف!$A$2:$K$2,0),0),"")</f>
        <v/>
      </c>
      <c r="J87" s="82" t="str">
        <f>IFERROR(VLOOKUP(ROW(المنصرف!$A82),المنصرف!$A$2:$K$718,MATCH(استعلام!J$5,المنصرف!$A$2:$K$2,0),0),"")</f>
        <v/>
      </c>
      <c r="K87" s="82" t="str">
        <f>IFERROR(VLOOKUP(ROW(المنصرف!$A82),المنصرف!$A$2:$K$718,MATCH(استعلام!K$5,المنصرف!$A$2:$K$2,0),0),"")</f>
        <v/>
      </c>
      <c r="L87" s="82" t="str">
        <f>IFERROR(VLOOKUP(ROW(المنصرف!$A82),المنصرف!$A$2:$K$718,MATCH(استعلام!L$5,المنصرف!$A$2:$K$2,0),0),"")</f>
        <v/>
      </c>
      <c r="M87" s="82" t="str">
        <f>IFERROR(VLOOKUP(ROW(المنصرف!$A82),المنصرف!$A$2:$K$718,MATCH(استعلام!M$5,المنصرف!$A$2:$K$2,0),0),"")</f>
        <v/>
      </c>
      <c r="N87" s="84"/>
      <c r="O8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المنتفع]]),ROWS(المنصرف!$B$1:$B82))),"")</f>
        <v/>
      </c>
      <c r="P8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لها]]),ROWS(المنصرف!$B$1:$B82))),"")</f>
        <v/>
      </c>
      <c r="Q8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المنصرف]]),ROWS(المنصرف!$B$1:$B82))),"")</f>
        <v/>
      </c>
      <c r="R8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الصرف]]),ROWS(المنصرف!$B$1:$B82))),"")</f>
        <v/>
      </c>
      <c r="S8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الصرف]]),ROWS(المنصرف!$B$1:$B82))),"")</f>
        <v/>
      </c>
      <c r="T8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التسوية]]),ROWS(المنصرف!$B$1:$B82))),"")</f>
        <v/>
      </c>
      <c r="U8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82))),"")</f>
        <v/>
      </c>
      <c r="V8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82))),"")</f>
        <v/>
      </c>
      <c r="W8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حكمه]]),ROWS(المنصرف!$B$1:$B82))),"")</f>
        <v/>
      </c>
    </row>
    <row r="88" spans="3:23" ht="21" thickBot="1" x14ac:dyDescent="0.25">
      <c r="C88"/>
      <c r="D88" s="42">
        <f t="shared" si="1"/>
        <v>83</v>
      </c>
      <c r="E88" s="82" t="str">
        <f>IFERROR(VLOOKUP(ROW(المنصرف!$A83),المنصرف!$A$2:$K$718,MATCH(استعلام!E$5,المنصرف!$A$2:$K$2,0),0),"")</f>
        <v/>
      </c>
      <c r="F88" s="83" t="str">
        <f>IFERROR(VLOOKUP(ROW(المنصرف!$A83),المنصرف!$A$2:$K$718,MATCH(استعلام!F$5,المنصرف!$A$2:$K$2,0),0),"")</f>
        <v/>
      </c>
      <c r="G88" s="228" t="str">
        <f>IFERROR(VLOOKUP(ROW(المنصرف!$A83),المنصرف!$A$2:$K$718,MATCH(استعلام!G$5,المنصرف!$A$2:$K$2,0),0),"")</f>
        <v/>
      </c>
      <c r="H88" s="82" t="str">
        <f>IFERROR(VLOOKUP(ROW(المنصرف!$A83),المنصرف!$A$2:$K$718,MATCH(استعلام!H$5,المنصرف!$A$2:$K$2,0),0),"")</f>
        <v/>
      </c>
      <c r="I88" s="82" t="str">
        <f>IFERROR(VLOOKUP(ROW(المنصرف!$A83),المنصرف!$A$2:$K$718,MATCH(استعلام!I$5,المنصرف!$A$2:$K$2,0),0),"")</f>
        <v/>
      </c>
      <c r="J88" s="82" t="str">
        <f>IFERROR(VLOOKUP(ROW(المنصرف!$A83),المنصرف!$A$2:$K$718,MATCH(استعلام!J$5,المنصرف!$A$2:$K$2,0),0),"")</f>
        <v/>
      </c>
      <c r="K88" s="82" t="str">
        <f>IFERROR(VLOOKUP(ROW(المنصرف!$A83),المنصرف!$A$2:$K$718,MATCH(استعلام!K$5,المنصرف!$A$2:$K$2,0),0),"")</f>
        <v/>
      </c>
      <c r="L88" s="82" t="str">
        <f>IFERROR(VLOOKUP(ROW(المنصرف!$A83),المنصرف!$A$2:$K$718,MATCH(استعلام!L$5,المنصرف!$A$2:$K$2,0),0),"")</f>
        <v/>
      </c>
      <c r="M88" s="82" t="str">
        <f>IFERROR(VLOOKUP(ROW(المنصرف!$A83),المنصرف!$A$2:$K$718,MATCH(استعلام!M$5,المنصرف!$A$2:$K$2,0),0),"")</f>
        <v/>
      </c>
      <c r="N88" s="84"/>
      <c r="O8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المنتفع]]),ROWS(المنصرف!$B$1:$B83))),"")</f>
        <v/>
      </c>
      <c r="P8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لها]]),ROWS(المنصرف!$B$1:$B83))),"")</f>
        <v/>
      </c>
      <c r="Q8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المنصرف]]),ROWS(المنصرف!$B$1:$B83))),"")</f>
        <v/>
      </c>
      <c r="R8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الصرف]]),ROWS(المنصرف!$B$1:$B83))),"")</f>
        <v/>
      </c>
      <c r="S8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الصرف]]),ROWS(المنصرف!$B$1:$B83))),"")</f>
        <v/>
      </c>
      <c r="T8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التسوية]]),ROWS(المنصرف!$B$1:$B83))),"")</f>
        <v/>
      </c>
      <c r="U8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83))),"")</f>
        <v/>
      </c>
      <c r="V8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83))),"")</f>
        <v/>
      </c>
      <c r="W8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حكمه]]),ROWS(المنصرف!$B$1:$B83))),"")</f>
        <v/>
      </c>
    </row>
    <row r="89" spans="3:23" ht="21" thickBot="1" x14ac:dyDescent="0.25">
      <c r="C89"/>
      <c r="D89" s="42">
        <f t="shared" si="1"/>
        <v>84</v>
      </c>
      <c r="E89" s="82" t="str">
        <f>IFERROR(VLOOKUP(ROW(المنصرف!$A84),المنصرف!$A$2:$K$718,MATCH(استعلام!E$5,المنصرف!$A$2:$K$2,0),0),"")</f>
        <v/>
      </c>
      <c r="F89" s="83" t="str">
        <f>IFERROR(VLOOKUP(ROW(المنصرف!$A84),المنصرف!$A$2:$K$718,MATCH(استعلام!F$5,المنصرف!$A$2:$K$2,0),0),"")</f>
        <v/>
      </c>
      <c r="G89" s="228" t="str">
        <f>IFERROR(VLOOKUP(ROW(المنصرف!$A84),المنصرف!$A$2:$K$718,MATCH(استعلام!G$5,المنصرف!$A$2:$K$2,0),0),"")</f>
        <v/>
      </c>
      <c r="H89" s="82" t="str">
        <f>IFERROR(VLOOKUP(ROW(المنصرف!$A84),المنصرف!$A$2:$K$718,MATCH(استعلام!H$5,المنصرف!$A$2:$K$2,0),0),"")</f>
        <v/>
      </c>
      <c r="I89" s="82" t="str">
        <f>IFERROR(VLOOKUP(ROW(المنصرف!$A84),المنصرف!$A$2:$K$718,MATCH(استعلام!I$5,المنصرف!$A$2:$K$2,0),0),"")</f>
        <v/>
      </c>
      <c r="J89" s="82" t="str">
        <f>IFERROR(VLOOKUP(ROW(المنصرف!$A84),المنصرف!$A$2:$K$718,MATCH(استعلام!J$5,المنصرف!$A$2:$K$2,0),0),"")</f>
        <v/>
      </c>
      <c r="K89" s="82" t="str">
        <f>IFERROR(VLOOKUP(ROW(المنصرف!$A84),المنصرف!$A$2:$K$718,MATCH(استعلام!K$5,المنصرف!$A$2:$K$2,0),0),"")</f>
        <v/>
      </c>
      <c r="L89" s="82" t="str">
        <f>IFERROR(VLOOKUP(ROW(المنصرف!$A84),المنصرف!$A$2:$K$718,MATCH(استعلام!L$5,المنصرف!$A$2:$K$2,0),0),"")</f>
        <v/>
      </c>
      <c r="M89" s="82" t="str">
        <f>IFERROR(VLOOKUP(ROW(المنصرف!$A84),المنصرف!$A$2:$K$718,MATCH(استعلام!M$5,المنصرف!$A$2:$K$2,0),0),"")</f>
        <v/>
      </c>
      <c r="N89" s="84"/>
      <c r="O8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المنتفع]]),ROWS(المنصرف!$B$1:$B84))),"")</f>
        <v/>
      </c>
      <c r="P8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لها]]),ROWS(المنصرف!$B$1:$B84))),"")</f>
        <v/>
      </c>
      <c r="Q8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المنصرف]]),ROWS(المنصرف!$B$1:$B84))),"")</f>
        <v/>
      </c>
      <c r="R8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الصرف]]),ROWS(المنصرف!$B$1:$B84))),"")</f>
        <v/>
      </c>
      <c r="S8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الصرف]]),ROWS(المنصرف!$B$1:$B84))),"")</f>
        <v/>
      </c>
      <c r="T8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التسوية]]),ROWS(المنصرف!$B$1:$B84))),"")</f>
        <v/>
      </c>
      <c r="U8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84))),"")</f>
        <v/>
      </c>
      <c r="V8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84))),"")</f>
        <v/>
      </c>
      <c r="W8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حكمه]]),ROWS(المنصرف!$B$1:$B84))),"")</f>
        <v/>
      </c>
    </row>
    <row r="90" spans="3:23" ht="21" thickBot="1" x14ac:dyDescent="0.25">
      <c r="C90"/>
      <c r="D90" s="42">
        <f t="shared" si="1"/>
        <v>85</v>
      </c>
      <c r="E90" s="82" t="str">
        <f>IFERROR(VLOOKUP(ROW(المنصرف!$A85),المنصرف!$A$2:$K$718,MATCH(استعلام!E$5,المنصرف!$A$2:$K$2,0),0),"")</f>
        <v/>
      </c>
      <c r="F90" s="83" t="str">
        <f>IFERROR(VLOOKUP(ROW(المنصرف!$A85),المنصرف!$A$2:$K$718,MATCH(استعلام!F$5,المنصرف!$A$2:$K$2,0),0),"")</f>
        <v/>
      </c>
      <c r="G90" s="228" t="str">
        <f>IFERROR(VLOOKUP(ROW(المنصرف!$A85),المنصرف!$A$2:$K$718,MATCH(استعلام!G$5,المنصرف!$A$2:$K$2,0),0),"")</f>
        <v/>
      </c>
      <c r="H90" s="82" t="str">
        <f>IFERROR(VLOOKUP(ROW(المنصرف!$A85),المنصرف!$A$2:$K$718,MATCH(استعلام!H$5,المنصرف!$A$2:$K$2,0),0),"")</f>
        <v/>
      </c>
      <c r="I90" s="82" t="str">
        <f>IFERROR(VLOOKUP(ROW(المنصرف!$A85),المنصرف!$A$2:$K$718,MATCH(استعلام!I$5,المنصرف!$A$2:$K$2,0),0),"")</f>
        <v/>
      </c>
      <c r="J90" s="82" t="str">
        <f>IFERROR(VLOOKUP(ROW(المنصرف!$A85),المنصرف!$A$2:$K$718,MATCH(استعلام!J$5,المنصرف!$A$2:$K$2,0),0),"")</f>
        <v/>
      </c>
      <c r="K90" s="82" t="str">
        <f>IFERROR(VLOOKUP(ROW(المنصرف!$A85),المنصرف!$A$2:$K$718,MATCH(استعلام!K$5,المنصرف!$A$2:$K$2,0),0),"")</f>
        <v/>
      </c>
      <c r="L90" s="82" t="str">
        <f>IFERROR(VLOOKUP(ROW(المنصرف!$A85),المنصرف!$A$2:$K$718,MATCH(استعلام!L$5,المنصرف!$A$2:$K$2,0),0),"")</f>
        <v/>
      </c>
      <c r="M90" s="82" t="str">
        <f>IFERROR(VLOOKUP(ROW(المنصرف!$A85),المنصرف!$A$2:$K$718,MATCH(استعلام!M$5,المنصرف!$A$2:$K$2,0),0),"")</f>
        <v/>
      </c>
      <c r="N90" s="84"/>
      <c r="O9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المنتفع]]),ROWS(المنصرف!$B$1:$B85))),"")</f>
        <v/>
      </c>
      <c r="P9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لها]]),ROWS(المنصرف!$B$1:$B85))),"")</f>
        <v/>
      </c>
      <c r="Q9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المنصرف]]),ROWS(المنصرف!$B$1:$B85))),"")</f>
        <v/>
      </c>
      <c r="R9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الصرف]]),ROWS(المنصرف!$B$1:$B85))),"")</f>
        <v/>
      </c>
      <c r="S9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الصرف]]),ROWS(المنصرف!$B$1:$B85))),"")</f>
        <v/>
      </c>
      <c r="T9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التسوية]]),ROWS(المنصرف!$B$1:$B85))),"")</f>
        <v/>
      </c>
      <c r="U9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85))),"")</f>
        <v/>
      </c>
      <c r="V9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85))),"")</f>
        <v/>
      </c>
      <c r="W9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حكمه]]),ROWS(المنصرف!$B$1:$B85))),"")</f>
        <v/>
      </c>
    </row>
    <row r="91" spans="3:23" ht="21" thickBot="1" x14ac:dyDescent="0.25">
      <c r="C91"/>
      <c r="D91" s="42">
        <f t="shared" si="1"/>
        <v>86</v>
      </c>
      <c r="E91" s="82" t="str">
        <f>IFERROR(VLOOKUP(ROW(المنصرف!$A86),المنصرف!$A$2:$K$718,MATCH(استعلام!E$5,المنصرف!$A$2:$K$2,0),0),"")</f>
        <v/>
      </c>
      <c r="F91" s="83" t="str">
        <f>IFERROR(VLOOKUP(ROW(المنصرف!$A86),المنصرف!$A$2:$K$718,MATCH(استعلام!F$5,المنصرف!$A$2:$K$2,0),0),"")</f>
        <v/>
      </c>
      <c r="G91" s="228" t="str">
        <f>IFERROR(VLOOKUP(ROW(المنصرف!$A86),المنصرف!$A$2:$K$718,MATCH(استعلام!G$5,المنصرف!$A$2:$K$2,0),0),"")</f>
        <v/>
      </c>
      <c r="H91" s="82" t="str">
        <f>IFERROR(VLOOKUP(ROW(المنصرف!$A86),المنصرف!$A$2:$K$718,MATCH(استعلام!H$5,المنصرف!$A$2:$K$2,0),0),"")</f>
        <v/>
      </c>
      <c r="I91" s="82" t="str">
        <f>IFERROR(VLOOKUP(ROW(المنصرف!$A86),المنصرف!$A$2:$K$718,MATCH(استعلام!I$5,المنصرف!$A$2:$K$2,0),0),"")</f>
        <v/>
      </c>
      <c r="J91" s="82" t="str">
        <f>IFERROR(VLOOKUP(ROW(المنصرف!$A86),المنصرف!$A$2:$K$718,MATCH(استعلام!J$5,المنصرف!$A$2:$K$2,0),0),"")</f>
        <v/>
      </c>
      <c r="K91" s="82" t="str">
        <f>IFERROR(VLOOKUP(ROW(المنصرف!$A86),المنصرف!$A$2:$K$718,MATCH(استعلام!K$5,المنصرف!$A$2:$K$2,0),0),"")</f>
        <v/>
      </c>
      <c r="L91" s="82" t="str">
        <f>IFERROR(VLOOKUP(ROW(المنصرف!$A86),المنصرف!$A$2:$K$718,MATCH(استعلام!L$5,المنصرف!$A$2:$K$2,0),0),"")</f>
        <v/>
      </c>
      <c r="M91" s="82" t="str">
        <f>IFERROR(VLOOKUP(ROW(المنصرف!$A86),المنصرف!$A$2:$K$718,MATCH(استعلام!M$5,المنصرف!$A$2:$K$2,0),0),"")</f>
        <v/>
      </c>
      <c r="N91" s="84"/>
      <c r="O9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المنتفع]]),ROWS(المنصرف!$B$1:$B86))),"")</f>
        <v/>
      </c>
      <c r="P9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لها]]),ROWS(المنصرف!$B$1:$B86))),"")</f>
        <v/>
      </c>
      <c r="Q9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المنصرف]]),ROWS(المنصرف!$B$1:$B86))),"")</f>
        <v/>
      </c>
      <c r="R9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الصرف]]),ROWS(المنصرف!$B$1:$B86))),"")</f>
        <v/>
      </c>
      <c r="S9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الصرف]]),ROWS(المنصرف!$B$1:$B86))),"")</f>
        <v/>
      </c>
      <c r="T9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التسوية]]),ROWS(المنصرف!$B$1:$B86))),"")</f>
        <v/>
      </c>
      <c r="U9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86))),"")</f>
        <v/>
      </c>
      <c r="V9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86))),"")</f>
        <v/>
      </c>
      <c r="W9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حكمه]]),ROWS(المنصرف!$B$1:$B86))),"")</f>
        <v/>
      </c>
    </row>
    <row r="92" spans="3:23" ht="21" thickBot="1" x14ac:dyDescent="0.25">
      <c r="C92"/>
      <c r="D92" s="42">
        <f t="shared" si="1"/>
        <v>87</v>
      </c>
      <c r="E92" s="82" t="str">
        <f>IFERROR(VLOOKUP(ROW(المنصرف!$A87),المنصرف!$A$2:$K$718,MATCH(استعلام!E$5,المنصرف!$A$2:$K$2,0),0),"")</f>
        <v/>
      </c>
      <c r="F92" s="83" t="str">
        <f>IFERROR(VLOOKUP(ROW(المنصرف!$A87),المنصرف!$A$2:$K$718,MATCH(استعلام!F$5,المنصرف!$A$2:$K$2,0),0),"")</f>
        <v/>
      </c>
      <c r="G92" s="228" t="str">
        <f>IFERROR(VLOOKUP(ROW(المنصرف!$A87),المنصرف!$A$2:$K$718,MATCH(استعلام!G$5,المنصرف!$A$2:$K$2,0),0),"")</f>
        <v/>
      </c>
      <c r="H92" s="82" t="str">
        <f>IFERROR(VLOOKUP(ROW(المنصرف!$A87),المنصرف!$A$2:$K$718,MATCH(استعلام!H$5,المنصرف!$A$2:$K$2,0),0),"")</f>
        <v/>
      </c>
      <c r="I92" s="82" t="str">
        <f>IFERROR(VLOOKUP(ROW(المنصرف!$A87),المنصرف!$A$2:$K$718,MATCH(استعلام!I$5,المنصرف!$A$2:$K$2,0),0),"")</f>
        <v/>
      </c>
      <c r="J92" s="82" t="str">
        <f>IFERROR(VLOOKUP(ROW(المنصرف!$A87),المنصرف!$A$2:$K$718,MATCH(استعلام!J$5,المنصرف!$A$2:$K$2,0),0),"")</f>
        <v/>
      </c>
      <c r="K92" s="82" t="str">
        <f>IFERROR(VLOOKUP(ROW(المنصرف!$A87),المنصرف!$A$2:$K$718,MATCH(استعلام!K$5,المنصرف!$A$2:$K$2,0),0),"")</f>
        <v/>
      </c>
      <c r="L92" s="82" t="str">
        <f>IFERROR(VLOOKUP(ROW(المنصرف!$A87),المنصرف!$A$2:$K$718,MATCH(استعلام!L$5,المنصرف!$A$2:$K$2,0),0),"")</f>
        <v/>
      </c>
      <c r="M92" s="82" t="str">
        <f>IFERROR(VLOOKUP(ROW(المنصرف!$A87),المنصرف!$A$2:$K$718,MATCH(استعلام!M$5,المنصرف!$A$2:$K$2,0),0),"")</f>
        <v/>
      </c>
      <c r="N92" s="84"/>
      <c r="O9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المنتفع]]),ROWS(المنصرف!$B$1:$B87))),"")</f>
        <v/>
      </c>
      <c r="P9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لها]]),ROWS(المنصرف!$B$1:$B87))),"")</f>
        <v/>
      </c>
      <c r="Q9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المنصرف]]),ROWS(المنصرف!$B$1:$B87))),"")</f>
        <v/>
      </c>
      <c r="R9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الصرف]]),ROWS(المنصرف!$B$1:$B87))),"")</f>
        <v/>
      </c>
      <c r="S9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الصرف]]),ROWS(المنصرف!$B$1:$B87))),"")</f>
        <v/>
      </c>
      <c r="T9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التسوية]]),ROWS(المنصرف!$B$1:$B87))),"")</f>
        <v/>
      </c>
      <c r="U9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87))),"")</f>
        <v/>
      </c>
      <c r="V9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87))),"")</f>
        <v/>
      </c>
      <c r="W9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حكمه]]),ROWS(المنصرف!$B$1:$B87))),"")</f>
        <v/>
      </c>
    </row>
    <row r="93" spans="3:23" ht="21" thickBot="1" x14ac:dyDescent="0.25">
      <c r="C93"/>
      <c r="D93" s="42">
        <f t="shared" si="1"/>
        <v>88</v>
      </c>
      <c r="E93" s="82" t="str">
        <f>IFERROR(VLOOKUP(ROW(المنصرف!$A88),المنصرف!$A$2:$K$718,MATCH(استعلام!E$5,المنصرف!$A$2:$K$2,0),0),"")</f>
        <v/>
      </c>
      <c r="F93" s="83" t="str">
        <f>IFERROR(VLOOKUP(ROW(المنصرف!$A88),المنصرف!$A$2:$K$718,MATCH(استعلام!F$5,المنصرف!$A$2:$K$2,0),0),"")</f>
        <v/>
      </c>
      <c r="G93" s="228" t="str">
        <f>IFERROR(VLOOKUP(ROW(المنصرف!$A88),المنصرف!$A$2:$K$718,MATCH(استعلام!G$5,المنصرف!$A$2:$K$2,0),0),"")</f>
        <v/>
      </c>
      <c r="H93" s="82" t="str">
        <f>IFERROR(VLOOKUP(ROW(المنصرف!$A88),المنصرف!$A$2:$K$718,MATCH(استعلام!H$5,المنصرف!$A$2:$K$2,0),0),"")</f>
        <v/>
      </c>
      <c r="I93" s="82" t="str">
        <f>IFERROR(VLOOKUP(ROW(المنصرف!$A88),المنصرف!$A$2:$K$718,MATCH(استعلام!I$5,المنصرف!$A$2:$K$2,0),0),"")</f>
        <v/>
      </c>
      <c r="J93" s="82" t="str">
        <f>IFERROR(VLOOKUP(ROW(المنصرف!$A88),المنصرف!$A$2:$K$718,MATCH(استعلام!J$5,المنصرف!$A$2:$K$2,0),0),"")</f>
        <v/>
      </c>
      <c r="K93" s="82" t="str">
        <f>IFERROR(VLOOKUP(ROW(المنصرف!$A88),المنصرف!$A$2:$K$718,MATCH(استعلام!K$5,المنصرف!$A$2:$K$2,0),0),"")</f>
        <v/>
      </c>
      <c r="L93" s="82" t="str">
        <f>IFERROR(VLOOKUP(ROW(المنصرف!$A88),المنصرف!$A$2:$K$718,MATCH(استعلام!L$5,المنصرف!$A$2:$K$2,0),0),"")</f>
        <v/>
      </c>
      <c r="M93" s="82" t="str">
        <f>IFERROR(VLOOKUP(ROW(المنصرف!$A88),المنصرف!$A$2:$K$718,MATCH(استعلام!M$5,المنصرف!$A$2:$K$2,0),0),"")</f>
        <v/>
      </c>
      <c r="N93" s="84"/>
      <c r="O9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المنتفع]]),ROWS(المنصرف!$B$1:$B88))),"")</f>
        <v/>
      </c>
      <c r="P9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لها]]),ROWS(المنصرف!$B$1:$B88))),"")</f>
        <v/>
      </c>
      <c r="Q9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المنصرف]]),ROWS(المنصرف!$B$1:$B88))),"")</f>
        <v/>
      </c>
      <c r="R9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الصرف]]),ROWS(المنصرف!$B$1:$B88))),"")</f>
        <v/>
      </c>
      <c r="S9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الصرف]]),ROWS(المنصرف!$B$1:$B88))),"")</f>
        <v/>
      </c>
      <c r="T9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التسوية]]),ROWS(المنصرف!$B$1:$B88))),"")</f>
        <v/>
      </c>
      <c r="U9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88))),"")</f>
        <v/>
      </c>
      <c r="V9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88))),"")</f>
        <v/>
      </c>
      <c r="W9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حكمه]]),ROWS(المنصرف!$B$1:$B88))),"")</f>
        <v/>
      </c>
    </row>
    <row r="94" spans="3:23" ht="21" thickBot="1" x14ac:dyDescent="0.25">
      <c r="C94"/>
      <c r="D94" s="42">
        <f t="shared" si="1"/>
        <v>89</v>
      </c>
      <c r="E94" s="82" t="str">
        <f>IFERROR(VLOOKUP(ROW(المنصرف!$A89),المنصرف!$A$2:$K$718,MATCH(استعلام!E$5,المنصرف!$A$2:$K$2,0),0),"")</f>
        <v/>
      </c>
      <c r="F94" s="83" t="str">
        <f>IFERROR(VLOOKUP(ROW(المنصرف!$A89),المنصرف!$A$2:$K$718,MATCH(استعلام!F$5,المنصرف!$A$2:$K$2,0),0),"")</f>
        <v/>
      </c>
      <c r="G94" s="228" t="str">
        <f>IFERROR(VLOOKUP(ROW(المنصرف!$A89),المنصرف!$A$2:$K$718,MATCH(استعلام!G$5,المنصرف!$A$2:$K$2,0),0),"")</f>
        <v/>
      </c>
      <c r="H94" s="82" t="str">
        <f>IFERROR(VLOOKUP(ROW(المنصرف!$A89),المنصرف!$A$2:$K$718,MATCH(استعلام!H$5,المنصرف!$A$2:$K$2,0),0),"")</f>
        <v/>
      </c>
      <c r="I94" s="82" t="str">
        <f>IFERROR(VLOOKUP(ROW(المنصرف!$A89),المنصرف!$A$2:$K$718,MATCH(استعلام!I$5,المنصرف!$A$2:$K$2,0),0),"")</f>
        <v/>
      </c>
      <c r="J94" s="82" t="str">
        <f>IFERROR(VLOOKUP(ROW(المنصرف!$A89),المنصرف!$A$2:$K$718,MATCH(استعلام!J$5,المنصرف!$A$2:$K$2,0),0),"")</f>
        <v/>
      </c>
      <c r="K94" s="82" t="str">
        <f>IFERROR(VLOOKUP(ROW(المنصرف!$A89),المنصرف!$A$2:$K$718,MATCH(استعلام!K$5,المنصرف!$A$2:$K$2,0),0),"")</f>
        <v/>
      </c>
      <c r="L94" s="82" t="str">
        <f>IFERROR(VLOOKUP(ROW(المنصرف!$A89),المنصرف!$A$2:$K$718,MATCH(استعلام!L$5,المنصرف!$A$2:$K$2,0),0),"")</f>
        <v/>
      </c>
      <c r="M94" s="82" t="str">
        <f>IFERROR(VLOOKUP(ROW(المنصرف!$A89),المنصرف!$A$2:$K$718,MATCH(استعلام!M$5,المنصرف!$A$2:$K$2,0),0),"")</f>
        <v/>
      </c>
      <c r="N94" s="84"/>
      <c r="O9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المنتفع]]),ROWS(المنصرف!$B$1:$B89))),"")</f>
        <v/>
      </c>
      <c r="P9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لها]]),ROWS(المنصرف!$B$1:$B89))),"")</f>
        <v/>
      </c>
      <c r="Q9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المنصرف]]),ROWS(المنصرف!$B$1:$B89))),"")</f>
        <v/>
      </c>
      <c r="R9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الصرف]]),ROWS(المنصرف!$B$1:$B89))),"")</f>
        <v/>
      </c>
      <c r="S9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الصرف]]),ROWS(المنصرف!$B$1:$B89))),"")</f>
        <v/>
      </c>
      <c r="T9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التسوية]]),ROWS(المنصرف!$B$1:$B89))),"")</f>
        <v/>
      </c>
      <c r="U9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89))),"")</f>
        <v/>
      </c>
      <c r="V9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89))),"")</f>
        <v/>
      </c>
      <c r="W9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حكمه]]),ROWS(المنصرف!$B$1:$B89))),"")</f>
        <v/>
      </c>
    </row>
    <row r="95" spans="3:23" ht="21" thickBot="1" x14ac:dyDescent="0.25">
      <c r="C95"/>
      <c r="D95" s="42">
        <f t="shared" si="1"/>
        <v>90</v>
      </c>
      <c r="E95" s="82" t="str">
        <f>IFERROR(VLOOKUP(ROW(المنصرف!$A90),المنصرف!$A$2:$K$718,MATCH(استعلام!E$5,المنصرف!$A$2:$K$2,0),0),"")</f>
        <v/>
      </c>
      <c r="F95" s="83" t="str">
        <f>IFERROR(VLOOKUP(ROW(المنصرف!$A90),المنصرف!$A$2:$K$718,MATCH(استعلام!F$5,المنصرف!$A$2:$K$2,0),0),"")</f>
        <v/>
      </c>
      <c r="G95" s="228" t="str">
        <f>IFERROR(VLOOKUP(ROW(المنصرف!$A90),المنصرف!$A$2:$K$718,MATCH(استعلام!G$5,المنصرف!$A$2:$K$2,0),0),"")</f>
        <v/>
      </c>
      <c r="H95" s="82" t="str">
        <f>IFERROR(VLOOKUP(ROW(المنصرف!$A90),المنصرف!$A$2:$K$718,MATCH(استعلام!H$5,المنصرف!$A$2:$K$2,0),0),"")</f>
        <v/>
      </c>
      <c r="I95" s="82" t="str">
        <f>IFERROR(VLOOKUP(ROW(المنصرف!$A90),المنصرف!$A$2:$K$718,MATCH(استعلام!I$5,المنصرف!$A$2:$K$2,0),0),"")</f>
        <v/>
      </c>
      <c r="J95" s="82" t="str">
        <f>IFERROR(VLOOKUP(ROW(المنصرف!$A90),المنصرف!$A$2:$K$718,MATCH(استعلام!J$5,المنصرف!$A$2:$K$2,0),0),"")</f>
        <v/>
      </c>
      <c r="K95" s="82" t="str">
        <f>IFERROR(VLOOKUP(ROW(المنصرف!$A90),المنصرف!$A$2:$K$718,MATCH(استعلام!K$5,المنصرف!$A$2:$K$2,0),0),"")</f>
        <v/>
      </c>
      <c r="L95" s="82" t="str">
        <f>IFERROR(VLOOKUP(ROW(المنصرف!$A90),المنصرف!$A$2:$K$718,MATCH(استعلام!L$5,المنصرف!$A$2:$K$2,0),0),"")</f>
        <v/>
      </c>
      <c r="M95" s="82" t="str">
        <f>IFERROR(VLOOKUP(ROW(المنصرف!$A90),المنصرف!$A$2:$K$718,MATCH(استعلام!M$5,المنصرف!$A$2:$K$2,0),0),"")</f>
        <v/>
      </c>
      <c r="N95" s="84"/>
      <c r="O9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المنتفع]]),ROWS(المنصرف!$B$1:$B90))),"")</f>
        <v/>
      </c>
      <c r="P9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لها]]),ROWS(المنصرف!$B$1:$B90))),"")</f>
        <v/>
      </c>
      <c r="Q9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المنصرف]]),ROWS(المنصرف!$B$1:$B90))),"")</f>
        <v/>
      </c>
      <c r="R9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الصرف]]),ROWS(المنصرف!$B$1:$B90))),"")</f>
        <v/>
      </c>
      <c r="S9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الصرف]]),ROWS(المنصرف!$B$1:$B90))),"")</f>
        <v/>
      </c>
      <c r="T9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التسوية]]),ROWS(المنصرف!$B$1:$B90))),"")</f>
        <v/>
      </c>
      <c r="U9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90))),"")</f>
        <v/>
      </c>
      <c r="V9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90))),"")</f>
        <v/>
      </c>
      <c r="W9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حكمه]]),ROWS(المنصرف!$B$1:$B90))),"")</f>
        <v/>
      </c>
    </row>
    <row r="96" spans="3:23" ht="21" thickBot="1" x14ac:dyDescent="0.25">
      <c r="C96"/>
      <c r="D96" s="42">
        <f t="shared" si="1"/>
        <v>91</v>
      </c>
      <c r="E96" s="82" t="str">
        <f>IFERROR(VLOOKUP(ROW(المنصرف!$A91),المنصرف!$A$2:$K$718,MATCH(استعلام!E$5,المنصرف!$A$2:$K$2,0),0),"")</f>
        <v/>
      </c>
      <c r="F96" s="83" t="str">
        <f>IFERROR(VLOOKUP(ROW(المنصرف!$A91),المنصرف!$A$2:$K$718,MATCH(استعلام!F$5,المنصرف!$A$2:$K$2,0),0),"")</f>
        <v/>
      </c>
      <c r="G96" s="228" t="str">
        <f>IFERROR(VLOOKUP(ROW(المنصرف!$A91),المنصرف!$A$2:$K$718,MATCH(استعلام!G$5,المنصرف!$A$2:$K$2,0),0),"")</f>
        <v/>
      </c>
      <c r="H96" s="82" t="str">
        <f>IFERROR(VLOOKUP(ROW(المنصرف!$A91),المنصرف!$A$2:$K$718,MATCH(استعلام!H$5,المنصرف!$A$2:$K$2,0),0),"")</f>
        <v/>
      </c>
      <c r="I96" s="82" t="str">
        <f>IFERROR(VLOOKUP(ROW(المنصرف!$A91),المنصرف!$A$2:$K$718,MATCH(استعلام!I$5,المنصرف!$A$2:$K$2,0),0),"")</f>
        <v/>
      </c>
      <c r="J96" s="82" t="str">
        <f>IFERROR(VLOOKUP(ROW(المنصرف!$A91),المنصرف!$A$2:$K$718,MATCH(استعلام!J$5,المنصرف!$A$2:$K$2,0),0),"")</f>
        <v/>
      </c>
      <c r="K96" s="82" t="str">
        <f>IFERROR(VLOOKUP(ROW(المنصرف!$A91),المنصرف!$A$2:$K$718,MATCH(استعلام!K$5,المنصرف!$A$2:$K$2,0),0),"")</f>
        <v/>
      </c>
      <c r="L96" s="82" t="str">
        <f>IFERROR(VLOOKUP(ROW(المنصرف!$A91),المنصرف!$A$2:$K$718,MATCH(استعلام!L$5,المنصرف!$A$2:$K$2,0),0),"")</f>
        <v/>
      </c>
      <c r="M96" s="82" t="str">
        <f>IFERROR(VLOOKUP(ROW(المنصرف!$A91),المنصرف!$A$2:$K$718,MATCH(استعلام!M$5,المنصرف!$A$2:$K$2,0),0),"")</f>
        <v/>
      </c>
      <c r="N96" s="84"/>
      <c r="O9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المنتفع]]),ROWS(المنصرف!$B$1:$B91))),"")</f>
        <v/>
      </c>
      <c r="P9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لها]]),ROWS(المنصرف!$B$1:$B91))),"")</f>
        <v/>
      </c>
      <c r="Q9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المنصرف]]),ROWS(المنصرف!$B$1:$B91))),"")</f>
        <v/>
      </c>
      <c r="R9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الصرف]]),ROWS(المنصرف!$B$1:$B91))),"")</f>
        <v/>
      </c>
      <c r="S9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الصرف]]),ROWS(المنصرف!$B$1:$B91))),"")</f>
        <v/>
      </c>
      <c r="T9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التسوية]]),ROWS(المنصرف!$B$1:$B91))),"")</f>
        <v/>
      </c>
      <c r="U9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91))),"")</f>
        <v/>
      </c>
      <c r="V9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91))),"")</f>
        <v/>
      </c>
      <c r="W9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حكمه]]),ROWS(المنصرف!$B$1:$B91))),"")</f>
        <v/>
      </c>
    </row>
    <row r="97" spans="3:23" ht="21" thickBot="1" x14ac:dyDescent="0.25">
      <c r="C97"/>
      <c r="D97" s="42">
        <f t="shared" si="1"/>
        <v>92</v>
      </c>
      <c r="E97" s="82" t="str">
        <f>IFERROR(VLOOKUP(ROW(المنصرف!$A92),المنصرف!$A$2:$K$718,MATCH(استعلام!E$5,المنصرف!$A$2:$K$2,0),0),"")</f>
        <v/>
      </c>
      <c r="F97" s="83" t="str">
        <f>IFERROR(VLOOKUP(ROW(المنصرف!$A92),المنصرف!$A$2:$K$718,MATCH(استعلام!F$5,المنصرف!$A$2:$K$2,0),0),"")</f>
        <v/>
      </c>
      <c r="G97" s="228" t="str">
        <f>IFERROR(VLOOKUP(ROW(المنصرف!$A92),المنصرف!$A$2:$K$718,MATCH(استعلام!G$5,المنصرف!$A$2:$K$2,0),0),"")</f>
        <v/>
      </c>
      <c r="H97" s="82" t="str">
        <f>IFERROR(VLOOKUP(ROW(المنصرف!$A92),المنصرف!$A$2:$K$718,MATCH(استعلام!H$5,المنصرف!$A$2:$K$2,0),0),"")</f>
        <v/>
      </c>
      <c r="I97" s="82" t="str">
        <f>IFERROR(VLOOKUP(ROW(المنصرف!$A92),المنصرف!$A$2:$K$718,MATCH(استعلام!I$5,المنصرف!$A$2:$K$2,0),0),"")</f>
        <v/>
      </c>
      <c r="J97" s="82" t="str">
        <f>IFERROR(VLOOKUP(ROW(المنصرف!$A92),المنصرف!$A$2:$K$718,MATCH(استعلام!J$5,المنصرف!$A$2:$K$2,0),0),"")</f>
        <v/>
      </c>
      <c r="K97" s="82" t="str">
        <f>IFERROR(VLOOKUP(ROW(المنصرف!$A92),المنصرف!$A$2:$K$718,MATCH(استعلام!K$5,المنصرف!$A$2:$K$2,0),0),"")</f>
        <v/>
      </c>
      <c r="L97" s="82" t="str">
        <f>IFERROR(VLOOKUP(ROW(المنصرف!$A92),المنصرف!$A$2:$K$718,MATCH(استعلام!L$5,المنصرف!$A$2:$K$2,0),0),"")</f>
        <v/>
      </c>
      <c r="M97" s="82" t="str">
        <f>IFERROR(VLOOKUP(ROW(المنصرف!$A92),المنصرف!$A$2:$K$718,MATCH(استعلام!M$5,المنصرف!$A$2:$K$2,0),0),"")</f>
        <v/>
      </c>
      <c r="N97" s="84"/>
      <c r="O9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المنتفع]]),ROWS(المنصرف!$B$1:$B92))),"")</f>
        <v/>
      </c>
      <c r="P9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لها]]),ROWS(المنصرف!$B$1:$B92))),"")</f>
        <v/>
      </c>
      <c r="Q9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المنصرف]]),ROWS(المنصرف!$B$1:$B92))),"")</f>
        <v/>
      </c>
      <c r="R9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الصرف]]),ROWS(المنصرف!$B$1:$B92))),"")</f>
        <v/>
      </c>
      <c r="S9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الصرف]]),ROWS(المنصرف!$B$1:$B92))),"")</f>
        <v/>
      </c>
      <c r="T9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التسوية]]),ROWS(المنصرف!$B$1:$B92))),"")</f>
        <v/>
      </c>
      <c r="U9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92))),"")</f>
        <v/>
      </c>
      <c r="V9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92))),"")</f>
        <v/>
      </c>
      <c r="W9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حكمه]]),ROWS(المنصرف!$B$1:$B92))),"")</f>
        <v/>
      </c>
    </row>
    <row r="98" spans="3:23" ht="21" thickBot="1" x14ac:dyDescent="0.25">
      <c r="C98"/>
      <c r="D98" s="42">
        <f t="shared" si="1"/>
        <v>93</v>
      </c>
      <c r="E98" s="82" t="str">
        <f>IFERROR(VLOOKUP(ROW(المنصرف!$A93),المنصرف!$A$2:$K$718,MATCH(استعلام!E$5,المنصرف!$A$2:$K$2,0),0),"")</f>
        <v/>
      </c>
      <c r="F98" s="83" t="str">
        <f>IFERROR(VLOOKUP(ROW(المنصرف!$A93),المنصرف!$A$2:$K$718,MATCH(استعلام!F$5,المنصرف!$A$2:$K$2,0),0),"")</f>
        <v/>
      </c>
      <c r="G98" s="228" t="str">
        <f>IFERROR(VLOOKUP(ROW(المنصرف!$A93),المنصرف!$A$2:$K$718,MATCH(استعلام!G$5,المنصرف!$A$2:$K$2,0),0),"")</f>
        <v/>
      </c>
      <c r="H98" s="82" t="str">
        <f>IFERROR(VLOOKUP(ROW(المنصرف!$A93),المنصرف!$A$2:$K$718,MATCH(استعلام!H$5,المنصرف!$A$2:$K$2,0),0),"")</f>
        <v/>
      </c>
      <c r="I98" s="82" t="str">
        <f>IFERROR(VLOOKUP(ROW(المنصرف!$A93),المنصرف!$A$2:$K$718,MATCH(استعلام!I$5,المنصرف!$A$2:$K$2,0),0),"")</f>
        <v/>
      </c>
      <c r="J98" s="82" t="str">
        <f>IFERROR(VLOOKUP(ROW(المنصرف!$A93),المنصرف!$A$2:$K$718,MATCH(استعلام!J$5,المنصرف!$A$2:$K$2,0),0),"")</f>
        <v/>
      </c>
      <c r="K98" s="82" t="str">
        <f>IFERROR(VLOOKUP(ROW(المنصرف!$A93),المنصرف!$A$2:$K$718,MATCH(استعلام!K$5,المنصرف!$A$2:$K$2,0),0),"")</f>
        <v/>
      </c>
      <c r="L98" s="82" t="str">
        <f>IFERROR(VLOOKUP(ROW(المنصرف!$A93),المنصرف!$A$2:$K$718,MATCH(استعلام!L$5,المنصرف!$A$2:$K$2,0),0),"")</f>
        <v/>
      </c>
      <c r="M98" s="82" t="str">
        <f>IFERROR(VLOOKUP(ROW(المنصرف!$A93),المنصرف!$A$2:$K$718,MATCH(استعلام!M$5,المنصرف!$A$2:$K$2,0),0),"")</f>
        <v/>
      </c>
      <c r="N98" s="84"/>
      <c r="O9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المنتفع]]),ROWS(المنصرف!$B$1:$B93))),"")</f>
        <v/>
      </c>
      <c r="P9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لها]]),ROWS(المنصرف!$B$1:$B93))),"")</f>
        <v/>
      </c>
      <c r="Q9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المنصرف]]),ROWS(المنصرف!$B$1:$B93))),"")</f>
        <v/>
      </c>
      <c r="R9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الصرف]]),ROWS(المنصرف!$B$1:$B93))),"")</f>
        <v/>
      </c>
      <c r="S9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الصرف]]),ROWS(المنصرف!$B$1:$B93))),"")</f>
        <v/>
      </c>
      <c r="T9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التسوية]]),ROWS(المنصرف!$B$1:$B93))),"")</f>
        <v/>
      </c>
      <c r="U9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93))),"")</f>
        <v/>
      </c>
      <c r="V9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93))),"")</f>
        <v/>
      </c>
      <c r="W9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حكمه]]),ROWS(المنصرف!$B$1:$B93))),"")</f>
        <v/>
      </c>
    </row>
    <row r="99" spans="3:23" ht="21" thickBot="1" x14ac:dyDescent="0.25">
      <c r="C99"/>
      <c r="D99" s="42">
        <f t="shared" si="1"/>
        <v>94</v>
      </c>
      <c r="E99" s="82" t="str">
        <f>IFERROR(VLOOKUP(ROW(المنصرف!$A94),المنصرف!$A$2:$K$718,MATCH(استعلام!E$5,المنصرف!$A$2:$K$2,0),0),"")</f>
        <v/>
      </c>
      <c r="F99" s="83" t="str">
        <f>IFERROR(VLOOKUP(ROW(المنصرف!$A94),المنصرف!$A$2:$K$718,MATCH(استعلام!F$5,المنصرف!$A$2:$K$2,0),0),"")</f>
        <v/>
      </c>
      <c r="G99" s="228" t="str">
        <f>IFERROR(VLOOKUP(ROW(المنصرف!$A94),المنصرف!$A$2:$K$718,MATCH(استعلام!G$5,المنصرف!$A$2:$K$2,0),0),"")</f>
        <v/>
      </c>
      <c r="H99" s="82" t="str">
        <f>IFERROR(VLOOKUP(ROW(المنصرف!$A94),المنصرف!$A$2:$K$718,MATCH(استعلام!H$5,المنصرف!$A$2:$K$2,0),0),"")</f>
        <v/>
      </c>
      <c r="I99" s="82" t="str">
        <f>IFERROR(VLOOKUP(ROW(المنصرف!$A94),المنصرف!$A$2:$K$718,MATCH(استعلام!I$5,المنصرف!$A$2:$K$2,0),0),"")</f>
        <v/>
      </c>
      <c r="J99" s="82" t="str">
        <f>IFERROR(VLOOKUP(ROW(المنصرف!$A94),المنصرف!$A$2:$K$718,MATCH(استعلام!J$5,المنصرف!$A$2:$K$2,0),0),"")</f>
        <v/>
      </c>
      <c r="K99" s="82" t="str">
        <f>IFERROR(VLOOKUP(ROW(المنصرف!$A94),المنصرف!$A$2:$K$718,MATCH(استعلام!K$5,المنصرف!$A$2:$K$2,0),0),"")</f>
        <v/>
      </c>
      <c r="L99" s="82" t="str">
        <f>IFERROR(VLOOKUP(ROW(المنصرف!$A94),المنصرف!$A$2:$K$718,MATCH(استعلام!L$5,المنصرف!$A$2:$K$2,0),0),"")</f>
        <v/>
      </c>
      <c r="M99" s="82" t="str">
        <f>IFERROR(VLOOKUP(ROW(المنصرف!$A94),المنصرف!$A$2:$K$718,MATCH(استعلام!M$5,المنصرف!$A$2:$K$2,0),0),"")</f>
        <v/>
      </c>
      <c r="N99" s="84"/>
      <c r="O9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المنتفع]]),ROWS(المنصرف!$B$1:$B94))),"")</f>
        <v/>
      </c>
      <c r="P9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لها]]),ROWS(المنصرف!$B$1:$B94))),"")</f>
        <v/>
      </c>
      <c r="Q9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المنصرف]]),ROWS(المنصرف!$B$1:$B94))),"")</f>
        <v/>
      </c>
      <c r="R9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الصرف]]),ROWS(المنصرف!$B$1:$B94))),"")</f>
        <v/>
      </c>
      <c r="S9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الصرف]]),ROWS(المنصرف!$B$1:$B94))),"")</f>
        <v/>
      </c>
      <c r="T9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التسوية]]),ROWS(المنصرف!$B$1:$B94))),"")</f>
        <v/>
      </c>
      <c r="U9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94))),"")</f>
        <v/>
      </c>
      <c r="V9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94))),"")</f>
        <v/>
      </c>
      <c r="W9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حكمه]]),ROWS(المنصرف!$B$1:$B94))),"")</f>
        <v/>
      </c>
    </row>
    <row r="100" spans="3:23" ht="21" thickBot="1" x14ac:dyDescent="0.25">
      <c r="C100"/>
      <c r="D100" s="42">
        <f t="shared" si="1"/>
        <v>95</v>
      </c>
      <c r="E100" s="82" t="str">
        <f>IFERROR(VLOOKUP(ROW(المنصرف!$A95),المنصرف!$A$2:$K$718,MATCH(استعلام!E$5,المنصرف!$A$2:$K$2,0),0),"")</f>
        <v/>
      </c>
      <c r="F100" s="83" t="str">
        <f>IFERROR(VLOOKUP(ROW(المنصرف!$A95),المنصرف!$A$2:$K$718,MATCH(استعلام!F$5,المنصرف!$A$2:$K$2,0),0),"")</f>
        <v/>
      </c>
      <c r="G100" s="228" t="str">
        <f>IFERROR(VLOOKUP(ROW(المنصرف!$A95),المنصرف!$A$2:$K$718,MATCH(استعلام!G$5,المنصرف!$A$2:$K$2,0),0),"")</f>
        <v/>
      </c>
      <c r="H100" s="82" t="str">
        <f>IFERROR(VLOOKUP(ROW(المنصرف!$A95),المنصرف!$A$2:$K$718,MATCH(استعلام!H$5,المنصرف!$A$2:$K$2,0),0),"")</f>
        <v/>
      </c>
      <c r="I100" s="82" t="str">
        <f>IFERROR(VLOOKUP(ROW(المنصرف!$A95),المنصرف!$A$2:$K$718,MATCH(استعلام!I$5,المنصرف!$A$2:$K$2,0),0),"")</f>
        <v/>
      </c>
      <c r="J100" s="82" t="str">
        <f>IFERROR(VLOOKUP(ROW(المنصرف!$A95),المنصرف!$A$2:$K$718,MATCH(استعلام!J$5,المنصرف!$A$2:$K$2,0),0),"")</f>
        <v/>
      </c>
      <c r="K100" s="82" t="str">
        <f>IFERROR(VLOOKUP(ROW(المنصرف!$A95),المنصرف!$A$2:$K$718,MATCH(استعلام!K$5,المنصرف!$A$2:$K$2,0),0),"")</f>
        <v/>
      </c>
      <c r="L100" s="82" t="str">
        <f>IFERROR(VLOOKUP(ROW(المنصرف!$A95),المنصرف!$A$2:$K$718,MATCH(استعلام!L$5,المنصرف!$A$2:$K$2,0),0),"")</f>
        <v/>
      </c>
      <c r="M100" s="82" t="str">
        <f>IFERROR(VLOOKUP(ROW(المنصرف!$A95),المنصرف!$A$2:$K$718,MATCH(استعلام!M$5,المنصرف!$A$2:$K$2,0),0),"")</f>
        <v/>
      </c>
      <c r="N100" s="84"/>
      <c r="O10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المنتفع]]),ROWS(المنصرف!$B$1:$B95))),"")</f>
        <v/>
      </c>
      <c r="P10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لها]]),ROWS(المنصرف!$B$1:$B95))),"")</f>
        <v/>
      </c>
      <c r="Q10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المنصرف]]),ROWS(المنصرف!$B$1:$B95))),"")</f>
        <v/>
      </c>
      <c r="R10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الصرف]]),ROWS(المنصرف!$B$1:$B95))),"")</f>
        <v/>
      </c>
      <c r="S10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الصرف]]),ROWS(المنصرف!$B$1:$B95))),"")</f>
        <v/>
      </c>
      <c r="T10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التسوية]]),ROWS(المنصرف!$B$1:$B95))),"")</f>
        <v/>
      </c>
      <c r="U10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95))),"")</f>
        <v/>
      </c>
      <c r="V10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95))),"")</f>
        <v/>
      </c>
      <c r="W10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حكمه]]),ROWS(المنصرف!$B$1:$B95))),"")</f>
        <v/>
      </c>
    </row>
    <row r="101" spans="3:23" ht="21" thickBot="1" x14ac:dyDescent="0.25">
      <c r="C101"/>
      <c r="D101" s="42">
        <f t="shared" si="1"/>
        <v>96</v>
      </c>
      <c r="E101" s="82" t="str">
        <f>IFERROR(VLOOKUP(ROW(المنصرف!$A96),المنصرف!$A$2:$K$718,MATCH(استعلام!E$5,المنصرف!$A$2:$K$2,0),0),"")</f>
        <v/>
      </c>
      <c r="F101" s="83" t="str">
        <f>IFERROR(VLOOKUP(ROW(المنصرف!$A96),المنصرف!$A$2:$K$718,MATCH(استعلام!F$5,المنصرف!$A$2:$K$2,0),0),"")</f>
        <v/>
      </c>
      <c r="G101" s="228" t="str">
        <f>IFERROR(VLOOKUP(ROW(المنصرف!$A96),المنصرف!$A$2:$K$718,MATCH(استعلام!G$5,المنصرف!$A$2:$K$2,0),0),"")</f>
        <v/>
      </c>
      <c r="H101" s="82" t="str">
        <f>IFERROR(VLOOKUP(ROW(المنصرف!$A96),المنصرف!$A$2:$K$718,MATCH(استعلام!H$5,المنصرف!$A$2:$K$2,0),0),"")</f>
        <v/>
      </c>
      <c r="I101" s="82" t="str">
        <f>IFERROR(VLOOKUP(ROW(المنصرف!$A96),المنصرف!$A$2:$K$718,MATCH(استعلام!I$5,المنصرف!$A$2:$K$2,0),0),"")</f>
        <v/>
      </c>
      <c r="J101" s="82" t="str">
        <f>IFERROR(VLOOKUP(ROW(المنصرف!$A96),المنصرف!$A$2:$K$718,MATCH(استعلام!J$5,المنصرف!$A$2:$K$2,0),0),"")</f>
        <v/>
      </c>
      <c r="K101" s="82" t="str">
        <f>IFERROR(VLOOKUP(ROW(المنصرف!$A96),المنصرف!$A$2:$K$718,MATCH(استعلام!K$5,المنصرف!$A$2:$K$2,0),0),"")</f>
        <v/>
      </c>
      <c r="L101" s="82" t="str">
        <f>IFERROR(VLOOKUP(ROW(المنصرف!$A96),المنصرف!$A$2:$K$718,MATCH(استعلام!L$5,المنصرف!$A$2:$K$2,0),0),"")</f>
        <v/>
      </c>
      <c r="M101" s="82" t="str">
        <f>IFERROR(VLOOKUP(ROW(المنصرف!$A96),المنصرف!$A$2:$K$718,MATCH(استعلام!M$5,المنصرف!$A$2:$K$2,0),0),"")</f>
        <v/>
      </c>
      <c r="N101" s="84"/>
      <c r="O10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المنتفع]]),ROWS(المنصرف!$B$1:$B96))),"")</f>
        <v/>
      </c>
      <c r="P10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لها]]),ROWS(المنصرف!$B$1:$B96))),"")</f>
        <v/>
      </c>
      <c r="Q10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المنصرف]]),ROWS(المنصرف!$B$1:$B96))),"")</f>
        <v/>
      </c>
      <c r="R10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الصرف]]),ROWS(المنصرف!$B$1:$B96))),"")</f>
        <v/>
      </c>
      <c r="S10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الصرف]]),ROWS(المنصرف!$B$1:$B96))),"")</f>
        <v/>
      </c>
      <c r="T10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التسوية]]),ROWS(المنصرف!$B$1:$B96))),"")</f>
        <v/>
      </c>
      <c r="U10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96))),"")</f>
        <v/>
      </c>
      <c r="V10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96))),"")</f>
        <v/>
      </c>
      <c r="W10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حكمه]]),ROWS(المنصرف!$B$1:$B96))),"")</f>
        <v/>
      </c>
    </row>
    <row r="102" spans="3:23" ht="21" thickBot="1" x14ac:dyDescent="0.25">
      <c r="C102"/>
      <c r="D102" s="42">
        <f t="shared" ref="D102:D165" si="2">ROW()-5</f>
        <v>97</v>
      </c>
      <c r="E102" s="82" t="str">
        <f>IFERROR(VLOOKUP(ROW(المنصرف!$A97),المنصرف!$A$2:$K$718,MATCH(استعلام!E$5,المنصرف!$A$2:$K$2,0),0),"")</f>
        <v/>
      </c>
      <c r="F102" s="83" t="str">
        <f>IFERROR(VLOOKUP(ROW(المنصرف!$A97),المنصرف!$A$2:$K$718,MATCH(استعلام!F$5,المنصرف!$A$2:$K$2,0),0),"")</f>
        <v/>
      </c>
      <c r="G102" s="228" t="str">
        <f>IFERROR(VLOOKUP(ROW(المنصرف!$A97),المنصرف!$A$2:$K$718,MATCH(استعلام!G$5,المنصرف!$A$2:$K$2,0),0),"")</f>
        <v/>
      </c>
      <c r="H102" s="82" t="str">
        <f>IFERROR(VLOOKUP(ROW(المنصرف!$A97),المنصرف!$A$2:$K$718,MATCH(استعلام!H$5,المنصرف!$A$2:$K$2,0),0),"")</f>
        <v/>
      </c>
      <c r="I102" s="82" t="str">
        <f>IFERROR(VLOOKUP(ROW(المنصرف!$A97),المنصرف!$A$2:$K$718,MATCH(استعلام!I$5,المنصرف!$A$2:$K$2,0),0),"")</f>
        <v/>
      </c>
      <c r="J102" s="82" t="str">
        <f>IFERROR(VLOOKUP(ROW(المنصرف!$A97),المنصرف!$A$2:$K$718,MATCH(استعلام!J$5,المنصرف!$A$2:$K$2,0),0),"")</f>
        <v/>
      </c>
      <c r="K102" s="82" t="str">
        <f>IFERROR(VLOOKUP(ROW(المنصرف!$A97),المنصرف!$A$2:$K$718,MATCH(استعلام!K$5,المنصرف!$A$2:$K$2,0),0),"")</f>
        <v/>
      </c>
      <c r="L102" s="82" t="str">
        <f>IFERROR(VLOOKUP(ROW(المنصرف!$A97),المنصرف!$A$2:$K$718,MATCH(استعلام!L$5,المنصرف!$A$2:$K$2,0),0),"")</f>
        <v/>
      </c>
      <c r="M102" s="82" t="str">
        <f>IFERROR(VLOOKUP(ROW(المنصرف!$A97),المنصرف!$A$2:$K$718,MATCH(استعلام!M$5,المنصرف!$A$2:$K$2,0),0),"")</f>
        <v/>
      </c>
      <c r="N102" s="84"/>
      <c r="O10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المنتفع]]),ROWS(المنصرف!$B$1:$B97))),"")</f>
        <v/>
      </c>
      <c r="P10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لها]]),ROWS(المنصرف!$B$1:$B97))),"")</f>
        <v/>
      </c>
      <c r="Q10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المنصرف]]),ROWS(المنصرف!$B$1:$B97))),"")</f>
        <v/>
      </c>
      <c r="R10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الصرف]]),ROWS(المنصرف!$B$1:$B97))),"")</f>
        <v/>
      </c>
      <c r="S10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الصرف]]),ROWS(المنصرف!$B$1:$B97))),"")</f>
        <v/>
      </c>
      <c r="T10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التسوية]]),ROWS(المنصرف!$B$1:$B97))),"")</f>
        <v/>
      </c>
      <c r="U10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97))),"")</f>
        <v/>
      </c>
      <c r="V10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97))),"")</f>
        <v/>
      </c>
      <c r="W10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حكمه]]),ROWS(المنصرف!$B$1:$B97))),"")</f>
        <v/>
      </c>
    </row>
    <row r="103" spans="3:23" ht="21" thickBot="1" x14ac:dyDescent="0.25">
      <c r="C103"/>
      <c r="D103" s="42">
        <f t="shared" si="2"/>
        <v>98</v>
      </c>
      <c r="E103" s="82" t="str">
        <f>IFERROR(VLOOKUP(ROW(المنصرف!$A98),المنصرف!$A$2:$K$718,MATCH(استعلام!E$5,المنصرف!$A$2:$K$2,0),0),"")</f>
        <v/>
      </c>
      <c r="F103" s="83" t="str">
        <f>IFERROR(VLOOKUP(ROW(المنصرف!$A98),المنصرف!$A$2:$K$718,MATCH(استعلام!F$5,المنصرف!$A$2:$K$2,0),0),"")</f>
        <v/>
      </c>
      <c r="G103" s="228" t="str">
        <f>IFERROR(VLOOKUP(ROW(المنصرف!$A98),المنصرف!$A$2:$K$718,MATCH(استعلام!G$5,المنصرف!$A$2:$K$2,0),0),"")</f>
        <v/>
      </c>
      <c r="H103" s="82" t="str">
        <f>IFERROR(VLOOKUP(ROW(المنصرف!$A98),المنصرف!$A$2:$K$718,MATCH(استعلام!H$5,المنصرف!$A$2:$K$2,0),0),"")</f>
        <v/>
      </c>
      <c r="I103" s="82" t="str">
        <f>IFERROR(VLOOKUP(ROW(المنصرف!$A98),المنصرف!$A$2:$K$718,MATCH(استعلام!I$5,المنصرف!$A$2:$K$2,0),0),"")</f>
        <v/>
      </c>
      <c r="J103" s="82" t="str">
        <f>IFERROR(VLOOKUP(ROW(المنصرف!$A98),المنصرف!$A$2:$K$718,MATCH(استعلام!J$5,المنصرف!$A$2:$K$2,0),0),"")</f>
        <v/>
      </c>
      <c r="K103" s="82" t="str">
        <f>IFERROR(VLOOKUP(ROW(المنصرف!$A98),المنصرف!$A$2:$K$718,MATCH(استعلام!K$5,المنصرف!$A$2:$K$2,0),0),"")</f>
        <v/>
      </c>
      <c r="L103" s="82" t="str">
        <f>IFERROR(VLOOKUP(ROW(المنصرف!$A98),المنصرف!$A$2:$K$718,MATCH(استعلام!L$5,المنصرف!$A$2:$K$2,0),0),"")</f>
        <v/>
      </c>
      <c r="M103" s="82" t="str">
        <f>IFERROR(VLOOKUP(ROW(المنصرف!$A98),المنصرف!$A$2:$K$718,MATCH(استعلام!M$5,المنصرف!$A$2:$K$2,0),0),"")</f>
        <v/>
      </c>
      <c r="N103" s="84"/>
      <c r="O10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المنتفع]]),ROWS(المنصرف!$B$1:$B98))),"")</f>
        <v/>
      </c>
      <c r="P10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لها]]),ROWS(المنصرف!$B$1:$B98))),"")</f>
        <v/>
      </c>
      <c r="Q10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المنصرف]]),ROWS(المنصرف!$B$1:$B98))),"")</f>
        <v/>
      </c>
      <c r="R10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الصرف]]),ROWS(المنصرف!$B$1:$B98))),"")</f>
        <v/>
      </c>
      <c r="S10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الصرف]]),ROWS(المنصرف!$B$1:$B98))),"")</f>
        <v/>
      </c>
      <c r="T10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التسوية]]),ROWS(المنصرف!$B$1:$B98))),"")</f>
        <v/>
      </c>
      <c r="U10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98))),"")</f>
        <v/>
      </c>
      <c r="V10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98))),"")</f>
        <v/>
      </c>
      <c r="W10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حكمه]]),ROWS(المنصرف!$B$1:$B98))),"")</f>
        <v/>
      </c>
    </row>
    <row r="104" spans="3:23" ht="21" thickBot="1" x14ac:dyDescent="0.25">
      <c r="C104"/>
      <c r="D104" s="42">
        <f t="shared" si="2"/>
        <v>99</v>
      </c>
      <c r="E104" s="82" t="str">
        <f>IFERROR(VLOOKUP(ROW(المنصرف!$A99),المنصرف!$A$2:$K$718,MATCH(استعلام!E$5,المنصرف!$A$2:$K$2,0),0),"")</f>
        <v/>
      </c>
      <c r="F104" s="83" t="str">
        <f>IFERROR(VLOOKUP(ROW(المنصرف!$A99),المنصرف!$A$2:$K$718,MATCH(استعلام!F$5,المنصرف!$A$2:$K$2,0),0),"")</f>
        <v/>
      </c>
      <c r="G104" s="228" t="str">
        <f>IFERROR(VLOOKUP(ROW(المنصرف!$A99),المنصرف!$A$2:$K$718,MATCH(استعلام!G$5,المنصرف!$A$2:$K$2,0),0),"")</f>
        <v/>
      </c>
      <c r="H104" s="82" t="str">
        <f>IFERROR(VLOOKUP(ROW(المنصرف!$A99),المنصرف!$A$2:$K$718,MATCH(استعلام!H$5,المنصرف!$A$2:$K$2,0),0),"")</f>
        <v/>
      </c>
      <c r="I104" s="82" t="str">
        <f>IFERROR(VLOOKUP(ROW(المنصرف!$A99),المنصرف!$A$2:$K$718,MATCH(استعلام!I$5,المنصرف!$A$2:$K$2,0),0),"")</f>
        <v/>
      </c>
      <c r="J104" s="82" t="str">
        <f>IFERROR(VLOOKUP(ROW(المنصرف!$A99),المنصرف!$A$2:$K$718,MATCH(استعلام!J$5,المنصرف!$A$2:$K$2,0),0),"")</f>
        <v/>
      </c>
      <c r="K104" s="82" t="str">
        <f>IFERROR(VLOOKUP(ROW(المنصرف!$A99),المنصرف!$A$2:$K$718,MATCH(استعلام!K$5,المنصرف!$A$2:$K$2,0),0),"")</f>
        <v/>
      </c>
      <c r="L104" s="82" t="str">
        <f>IFERROR(VLOOKUP(ROW(المنصرف!$A99),المنصرف!$A$2:$K$718,MATCH(استعلام!L$5,المنصرف!$A$2:$K$2,0),0),"")</f>
        <v/>
      </c>
      <c r="M104" s="82" t="str">
        <f>IFERROR(VLOOKUP(ROW(المنصرف!$A99),المنصرف!$A$2:$K$718,MATCH(استعلام!M$5,المنصرف!$A$2:$K$2,0),0),"")</f>
        <v/>
      </c>
      <c r="N104" s="84"/>
      <c r="O10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المنتفع]]),ROWS(المنصرف!$B$1:$B99))),"")</f>
        <v/>
      </c>
      <c r="P10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لها]]),ROWS(المنصرف!$B$1:$B99))),"")</f>
        <v/>
      </c>
      <c r="Q10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المنصرف]]),ROWS(المنصرف!$B$1:$B99))),"")</f>
        <v/>
      </c>
      <c r="R10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الصرف]]),ROWS(المنصرف!$B$1:$B99))),"")</f>
        <v/>
      </c>
      <c r="S10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الصرف]]),ROWS(المنصرف!$B$1:$B99))),"")</f>
        <v/>
      </c>
      <c r="T10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التسوية]]),ROWS(المنصرف!$B$1:$B99))),"")</f>
        <v/>
      </c>
      <c r="U10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99))),"")</f>
        <v/>
      </c>
      <c r="V10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99))),"")</f>
        <v/>
      </c>
      <c r="W10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حكمه]]),ROWS(المنصرف!$B$1:$B99))),"")</f>
        <v/>
      </c>
    </row>
    <row r="105" spans="3:23" ht="21" thickBot="1" x14ac:dyDescent="0.25">
      <c r="C105"/>
      <c r="D105" s="42">
        <f t="shared" si="2"/>
        <v>100</v>
      </c>
      <c r="E105" s="82" t="str">
        <f>IFERROR(VLOOKUP(ROW(المنصرف!$A100),المنصرف!$A$2:$K$718,MATCH(استعلام!E$5,المنصرف!$A$2:$K$2,0),0),"")</f>
        <v/>
      </c>
      <c r="F105" s="83" t="str">
        <f>IFERROR(VLOOKUP(ROW(المنصرف!$A100),المنصرف!$A$2:$K$718,MATCH(استعلام!F$5,المنصرف!$A$2:$K$2,0),0),"")</f>
        <v/>
      </c>
      <c r="G105" s="228" t="str">
        <f>IFERROR(VLOOKUP(ROW(المنصرف!$A100),المنصرف!$A$2:$K$718,MATCH(استعلام!G$5,المنصرف!$A$2:$K$2,0),0),"")</f>
        <v/>
      </c>
      <c r="H105" s="82" t="str">
        <f>IFERROR(VLOOKUP(ROW(المنصرف!$A100),المنصرف!$A$2:$K$718,MATCH(استعلام!H$5,المنصرف!$A$2:$K$2,0),0),"")</f>
        <v/>
      </c>
      <c r="I105" s="82" t="str">
        <f>IFERROR(VLOOKUP(ROW(المنصرف!$A100),المنصرف!$A$2:$K$718,MATCH(استعلام!I$5,المنصرف!$A$2:$K$2,0),0),"")</f>
        <v/>
      </c>
      <c r="J105" s="82" t="str">
        <f>IFERROR(VLOOKUP(ROW(المنصرف!$A100),المنصرف!$A$2:$K$718,MATCH(استعلام!J$5,المنصرف!$A$2:$K$2,0),0),"")</f>
        <v/>
      </c>
      <c r="K105" s="82" t="str">
        <f>IFERROR(VLOOKUP(ROW(المنصرف!$A100),المنصرف!$A$2:$K$718,MATCH(استعلام!K$5,المنصرف!$A$2:$K$2,0),0),"")</f>
        <v/>
      </c>
      <c r="L105" s="82" t="str">
        <f>IFERROR(VLOOKUP(ROW(المنصرف!$A100),المنصرف!$A$2:$K$718,MATCH(استعلام!L$5,المنصرف!$A$2:$K$2,0),0),"")</f>
        <v/>
      </c>
      <c r="M105" s="82" t="str">
        <f>IFERROR(VLOOKUP(ROW(المنصرف!$A100),المنصرف!$A$2:$K$718,MATCH(استعلام!M$5,المنصرف!$A$2:$K$2,0),0),"")</f>
        <v/>
      </c>
      <c r="N105" s="84"/>
      <c r="O10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المنتفع]]),ROWS(المنصرف!$B$1:$B100))),"")</f>
        <v/>
      </c>
      <c r="P10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لها]]),ROWS(المنصرف!$B$1:$B100))),"")</f>
        <v/>
      </c>
      <c r="Q10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المنصرف]]),ROWS(المنصرف!$B$1:$B100))),"")</f>
        <v/>
      </c>
      <c r="R10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الصرف]]),ROWS(المنصرف!$B$1:$B100))),"")</f>
        <v/>
      </c>
      <c r="S10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الصرف]]),ROWS(المنصرف!$B$1:$B100))),"")</f>
        <v/>
      </c>
      <c r="T10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التسوية]]),ROWS(المنصرف!$B$1:$B100))),"")</f>
        <v/>
      </c>
      <c r="U10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100))),"")</f>
        <v/>
      </c>
      <c r="V10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100))),"")</f>
        <v/>
      </c>
      <c r="W10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حكمه]]),ROWS(المنصرف!$B$1:$B100))),"")</f>
        <v/>
      </c>
    </row>
    <row r="106" spans="3:23" ht="21" thickBot="1" x14ac:dyDescent="0.25">
      <c r="C106"/>
      <c r="D106" s="42">
        <f t="shared" si="2"/>
        <v>101</v>
      </c>
      <c r="E106" s="82" t="str">
        <f>IFERROR(VLOOKUP(ROW(المنصرف!$A101),المنصرف!$A$2:$K$718,MATCH(استعلام!E$5,المنصرف!$A$2:$K$2,0),0),"")</f>
        <v/>
      </c>
      <c r="F106" s="83" t="str">
        <f>IFERROR(VLOOKUP(ROW(المنصرف!$A101),المنصرف!$A$2:$K$718,MATCH(استعلام!F$5,المنصرف!$A$2:$K$2,0),0),"")</f>
        <v/>
      </c>
      <c r="G106" s="228" t="str">
        <f>IFERROR(VLOOKUP(ROW(المنصرف!$A101),المنصرف!$A$2:$K$718,MATCH(استعلام!G$5,المنصرف!$A$2:$K$2,0),0),"")</f>
        <v/>
      </c>
      <c r="H106" s="82" t="str">
        <f>IFERROR(VLOOKUP(ROW(المنصرف!$A101),المنصرف!$A$2:$K$718,MATCH(استعلام!H$5,المنصرف!$A$2:$K$2,0),0),"")</f>
        <v/>
      </c>
      <c r="I106" s="82" t="str">
        <f>IFERROR(VLOOKUP(ROW(المنصرف!$A101),المنصرف!$A$2:$K$718,MATCH(استعلام!I$5,المنصرف!$A$2:$K$2,0),0),"")</f>
        <v/>
      </c>
      <c r="J106" s="82" t="str">
        <f>IFERROR(VLOOKUP(ROW(المنصرف!$A101),المنصرف!$A$2:$K$718,MATCH(استعلام!J$5,المنصرف!$A$2:$K$2,0),0),"")</f>
        <v/>
      </c>
      <c r="K106" s="82" t="str">
        <f>IFERROR(VLOOKUP(ROW(المنصرف!$A101),المنصرف!$A$2:$K$718,MATCH(استعلام!K$5,المنصرف!$A$2:$K$2,0),0),"")</f>
        <v/>
      </c>
      <c r="L106" s="82" t="str">
        <f>IFERROR(VLOOKUP(ROW(المنصرف!$A101),المنصرف!$A$2:$K$718,MATCH(استعلام!L$5,المنصرف!$A$2:$K$2,0),0),"")</f>
        <v/>
      </c>
      <c r="M106" s="82" t="str">
        <f>IFERROR(VLOOKUP(ROW(المنصرف!$A101),المنصرف!$A$2:$K$718,MATCH(استعلام!M$5,المنصرف!$A$2:$K$2,0),0),"")</f>
        <v/>
      </c>
      <c r="N106" s="84"/>
      <c r="O10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المنتفع]]),ROWS(المنصرف!$B$1:$B101))),"")</f>
        <v/>
      </c>
      <c r="P10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لها]]),ROWS(المنصرف!$B$1:$B101))),"")</f>
        <v/>
      </c>
      <c r="Q10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المنصرف]]),ROWS(المنصرف!$B$1:$B101))),"")</f>
        <v/>
      </c>
      <c r="R10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الصرف]]),ROWS(المنصرف!$B$1:$B101))),"")</f>
        <v/>
      </c>
      <c r="S10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الصرف]]),ROWS(المنصرف!$B$1:$B101))),"")</f>
        <v/>
      </c>
      <c r="T10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التسوية]]),ROWS(المنصرف!$B$1:$B101))),"")</f>
        <v/>
      </c>
      <c r="U10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101))),"")</f>
        <v/>
      </c>
      <c r="V10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101))),"")</f>
        <v/>
      </c>
      <c r="W10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حكمه]]),ROWS(المنصرف!$B$1:$B101))),"")</f>
        <v/>
      </c>
    </row>
    <row r="107" spans="3:23" ht="21" thickBot="1" x14ac:dyDescent="0.25">
      <c r="C107"/>
      <c r="D107" s="42">
        <f t="shared" si="2"/>
        <v>102</v>
      </c>
      <c r="E107" s="82" t="str">
        <f>IFERROR(VLOOKUP(ROW(المنصرف!$A102),المنصرف!$A$2:$K$718,MATCH(استعلام!E$5,المنصرف!$A$2:$K$2,0),0),"")</f>
        <v/>
      </c>
      <c r="F107" s="83" t="str">
        <f>IFERROR(VLOOKUP(ROW(المنصرف!$A102),المنصرف!$A$2:$K$718,MATCH(استعلام!F$5,المنصرف!$A$2:$K$2,0),0),"")</f>
        <v/>
      </c>
      <c r="G107" s="228" t="str">
        <f>IFERROR(VLOOKUP(ROW(المنصرف!$A102),المنصرف!$A$2:$K$718,MATCH(استعلام!G$5,المنصرف!$A$2:$K$2,0),0),"")</f>
        <v/>
      </c>
      <c r="H107" s="82" t="str">
        <f>IFERROR(VLOOKUP(ROW(المنصرف!$A102),المنصرف!$A$2:$K$718,MATCH(استعلام!H$5,المنصرف!$A$2:$K$2,0),0),"")</f>
        <v/>
      </c>
      <c r="I107" s="82" t="str">
        <f>IFERROR(VLOOKUP(ROW(المنصرف!$A102),المنصرف!$A$2:$K$718,MATCH(استعلام!I$5,المنصرف!$A$2:$K$2,0),0),"")</f>
        <v/>
      </c>
      <c r="J107" s="82" t="str">
        <f>IFERROR(VLOOKUP(ROW(المنصرف!$A102),المنصرف!$A$2:$K$718,MATCH(استعلام!J$5,المنصرف!$A$2:$K$2,0),0),"")</f>
        <v/>
      </c>
      <c r="K107" s="82" t="str">
        <f>IFERROR(VLOOKUP(ROW(المنصرف!$A102),المنصرف!$A$2:$K$718,MATCH(استعلام!K$5,المنصرف!$A$2:$K$2,0),0),"")</f>
        <v/>
      </c>
      <c r="L107" s="82" t="str">
        <f>IFERROR(VLOOKUP(ROW(المنصرف!$A102),المنصرف!$A$2:$K$718,MATCH(استعلام!L$5,المنصرف!$A$2:$K$2,0),0),"")</f>
        <v/>
      </c>
      <c r="M107" s="82" t="str">
        <f>IFERROR(VLOOKUP(ROW(المنصرف!$A102),المنصرف!$A$2:$K$718,MATCH(استعلام!M$5,المنصرف!$A$2:$K$2,0),0),"")</f>
        <v/>
      </c>
      <c r="N107" s="84"/>
      <c r="O10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المنتفع]]),ROWS(المنصرف!$B$1:$B102))),"")</f>
        <v/>
      </c>
      <c r="P10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لها]]),ROWS(المنصرف!$B$1:$B102))),"")</f>
        <v/>
      </c>
      <c r="Q10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المنصرف]]),ROWS(المنصرف!$B$1:$B102))),"")</f>
        <v/>
      </c>
      <c r="R10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الصرف]]),ROWS(المنصرف!$B$1:$B102))),"")</f>
        <v/>
      </c>
      <c r="S10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الصرف]]),ROWS(المنصرف!$B$1:$B102))),"")</f>
        <v/>
      </c>
      <c r="T10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التسوية]]),ROWS(المنصرف!$B$1:$B102))),"")</f>
        <v/>
      </c>
      <c r="U10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102))),"")</f>
        <v/>
      </c>
      <c r="V10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102))),"")</f>
        <v/>
      </c>
      <c r="W10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حكمه]]),ROWS(المنصرف!$B$1:$B102))),"")</f>
        <v/>
      </c>
    </row>
    <row r="108" spans="3:23" ht="21" thickBot="1" x14ac:dyDescent="0.25">
      <c r="C108"/>
      <c r="D108" s="42">
        <f t="shared" si="2"/>
        <v>103</v>
      </c>
      <c r="E108" s="82" t="str">
        <f>IFERROR(VLOOKUP(ROW(المنصرف!$A103),المنصرف!$A$2:$K$718,MATCH(استعلام!E$5,المنصرف!$A$2:$K$2,0),0),"")</f>
        <v/>
      </c>
      <c r="F108" s="83" t="str">
        <f>IFERROR(VLOOKUP(ROW(المنصرف!$A103),المنصرف!$A$2:$K$718,MATCH(استعلام!F$5,المنصرف!$A$2:$K$2,0),0),"")</f>
        <v/>
      </c>
      <c r="G108" s="228" t="str">
        <f>IFERROR(VLOOKUP(ROW(المنصرف!$A103),المنصرف!$A$2:$K$718,MATCH(استعلام!G$5,المنصرف!$A$2:$K$2,0),0),"")</f>
        <v/>
      </c>
      <c r="H108" s="82" t="str">
        <f>IFERROR(VLOOKUP(ROW(المنصرف!$A103),المنصرف!$A$2:$K$718,MATCH(استعلام!H$5,المنصرف!$A$2:$K$2,0),0),"")</f>
        <v/>
      </c>
      <c r="I108" s="82" t="str">
        <f>IFERROR(VLOOKUP(ROW(المنصرف!$A103),المنصرف!$A$2:$K$718,MATCH(استعلام!I$5,المنصرف!$A$2:$K$2,0),0),"")</f>
        <v/>
      </c>
      <c r="J108" s="82" t="str">
        <f>IFERROR(VLOOKUP(ROW(المنصرف!$A103),المنصرف!$A$2:$K$718,MATCH(استعلام!J$5,المنصرف!$A$2:$K$2,0),0),"")</f>
        <v/>
      </c>
      <c r="K108" s="82" t="str">
        <f>IFERROR(VLOOKUP(ROW(المنصرف!$A103),المنصرف!$A$2:$K$718,MATCH(استعلام!K$5,المنصرف!$A$2:$K$2,0),0),"")</f>
        <v/>
      </c>
      <c r="L108" s="82" t="str">
        <f>IFERROR(VLOOKUP(ROW(المنصرف!$A103),المنصرف!$A$2:$K$718,MATCH(استعلام!L$5,المنصرف!$A$2:$K$2,0),0),"")</f>
        <v/>
      </c>
      <c r="M108" s="82" t="str">
        <f>IFERROR(VLOOKUP(ROW(المنصرف!$A103),المنصرف!$A$2:$K$718,MATCH(استعلام!M$5,المنصرف!$A$2:$K$2,0),0),"")</f>
        <v/>
      </c>
      <c r="N108" s="84"/>
      <c r="O10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المنتفع]]),ROWS(المنصرف!$B$1:$B103))),"")</f>
        <v/>
      </c>
      <c r="P10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لها]]),ROWS(المنصرف!$B$1:$B103))),"")</f>
        <v/>
      </c>
      <c r="Q10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المنصرف]]),ROWS(المنصرف!$B$1:$B103))),"")</f>
        <v/>
      </c>
      <c r="R10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الصرف]]),ROWS(المنصرف!$B$1:$B103))),"")</f>
        <v/>
      </c>
      <c r="S10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الصرف]]),ROWS(المنصرف!$B$1:$B103))),"")</f>
        <v/>
      </c>
      <c r="T10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التسوية]]),ROWS(المنصرف!$B$1:$B103))),"")</f>
        <v/>
      </c>
      <c r="U10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103))),"")</f>
        <v/>
      </c>
      <c r="V10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103))),"")</f>
        <v/>
      </c>
      <c r="W10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حكمه]]),ROWS(المنصرف!$B$1:$B103))),"")</f>
        <v/>
      </c>
    </row>
    <row r="109" spans="3:23" ht="21" thickBot="1" x14ac:dyDescent="0.25">
      <c r="C109"/>
      <c r="D109" s="42">
        <f t="shared" si="2"/>
        <v>104</v>
      </c>
      <c r="E109" s="82" t="str">
        <f>IFERROR(VLOOKUP(ROW(المنصرف!$A104),المنصرف!$A$2:$K$718,MATCH(استعلام!E$5,المنصرف!$A$2:$K$2,0),0),"")</f>
        <v/>
      </c>
      <c r="F109" s="83" t="str">
        <f>IFERROR(VLOOKUP(ROW(المنصرف!$A104),المنصرف!$A$2:$K$718,MATCH(استعلام!F$5,المنصرف!$A$2:$K$2,0),0),"")</f>
        <v/>
      </c>
      <c r="G109" s="228" t="str">
        <f>IFERROR(VLOOKUP(ROW(المنصرف!$A104),المنصرف!$A$2:$K$718,MATCH(استعلام!G$5,المنصرف!$A$2:$K$2,0),0),"")</f>
        <v/>
      </c>
      <c r="H109" s="82" t="str">
        <f>IFERROR(VLOOKUP(ROW(المنصرف!$A104),المنصرف!$A$2:$K$718,MATCH(استعلام!H$5,المنصرف!$A$2:$K$2,0),0),"")</f>
        <v/>
      </c>
      <c r="I109" s="82" t="str">
        <f>IFERROR(VLOOKUP(ROW(المنصرف!$A104),المنصرف!$A$2:$K$718,MATCH(استعلام!I$5,المنصرف!$A$2:$K$2,0),0),"")</f>
        <v/>
      </c>
      <c r="J109" s="82" t="str">
        <f>IFERROR(VLOOKUP(ROW(المنصرف!$A104),المنصرف!$A$2:$K$718,MATCH(استعلام!J$5,المنصرف!$A$2:$K$2,0),0),"")</f>
        <v/>
      </c>
      <c r="K109" s="82" t="str">
        <f>IFERROR(VLOOKUP(ROW(المنصرف!$A104),المنصرف!$A$2:$K$718,MATCH(استعلام!K$5,المنصرف!$A$2:$K$2,0),0),"")</f>
        <v/>
      </c>
      <c r="L109" s="82" t="str">
        <f>IFERROR(VLOOKUP(ROW(المنصرف!$A104),المنصرف!$A$2:$K$718,MATCH(استعلام!L$5,المنصرف!$A$2:$K$2,0),0),"")</f>
        <v/>
      </c>
      <c r="M109" s="82" t="str">
        <f>IFERROR(VLOOKUP(ROW(المنصرف!$A104),المنصرف!$A$2:$K$718,MATCH(استعلام!M$5,المنصرف!$A$2:$K$2,0),0),"")</f>
        <v/>
      </c>
      <c r="N109" s="84"/>
      <c r="O10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المنتفع]]),ROWS(المنصرف!$B$1:$B104))),"")</f>
        <v/>
      </c>
      <c r="P10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لها]]),ROWS(المنصرف!$B$1:$B104))),"")</f>
        <v/>
      </c>
      <c r="Q10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المنصرف]]),ROWS(المنصرف!$B$1:$B104))),"")</f>
        <v/>
      </c>
      <c r="R10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الصرف]]),ROWS(المنصرف!$B$1:$B104))),"")</f>
        <v/>
      </c>
      <c r="S10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الصرف]]),ROWS(المنصرف!$B$1:$B104))),"")</f>
        <v/>
      </c>
      <c r="T10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التسوية]]),ROWS(المنصرف!$B$1:$B104))),"")</f>
        <v/>
      </c>
      <c r="U10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104))),"")</f>
        <v/>
      </c>
      <c r="V10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104))),"")</f>
        <v/>
      </c>
      <c r="W10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حكمه]]),ROWS(المنصرف!$B$1:$B104))),"")</f>
        <v/>
      </c>
    </row>
    <row r="110" spans="3:23" ht="21" thickBot="1" x14ac:dyDescent="0.25">
      <c r="C110"/>
      <c r="D110" s="42">
        <f t="shared" si="2"/>
        <v>105</v>
      </c>
      <c r="E110" s="82" t="str">
        <f>IFERROR(VLOOKUP(ROW(المنصرف!$A105),المنصرف!$A$2:$K$718,MATCH(استعلام!E$5,المنصرف!$A$2:$K$2,0),0),"")</f>
        <v/>
      </c>
      <c r="F110" s="83" t="str">
        <f>IFERROR(VLOOKUP(ROW(المنصرف!$A105),المنصرف!$A$2:$K$718,MATCH(استعلام!F$5,المنصرف!$A$2:$K$2,0),0),"")</f>
        <v/>
      </c>
      <c r="G110" s="228" t="str">
        <f>IFERROR(VLOOKUP(ROW(المنصرف!$A105),المنصرف!$A$2:$K$718,MATCH(استعلام!G$5,المنصرف!$A$2:$K$2,0),0),"")</f>
        <v/>
      </c>
      <c r="H110" s="82" t="str">
        <f>IFERROR(VLOOKUP(ROW(المنصرف!$A105),المنصرف!$A$2:$K$718,MATCH(استعلام!H$5,المنصرف!$A$2:$K$2,0),0),"")</f>
        <v/>
      </c>
      <c r="I110" s="82" t="str">
        <f>IFERROR(VLOOKUP(ROW(المنصرف!$A105),المنصرف!$A$2:$K$718,MATCH(استعلام!I$5,المنصرف!$A$2:$K$2,0),0),"")</f>
        <v/>
      </c>
      <c r="J110" s="82" t="str">
        <f>IFERROR(VLOOKUP(ROW(المنصرف!$A105),المنصرف!$A$2:$K$718,MATCH(استعلام!J$5,المنصرف!$A$2:$K$2,0),0),"")</f>
        <v/>
      </c>
      <c r="K110" s="82" t="str">
        <f>IFERROR(VLOOKUP(ROW(المنصرف!$A105),المنصرف!$A$2:$K$718,MATCH(استعلام!K$5,المنصرف!$A$2:$K$2,0),0),"")</f>
        <v/>
      </c>
      <c r="L110" s="82" t="str">
        <f>IFERROR(VLOOKUP(ROW(المنصرف!$A105),المنصرف!$A$2:$K$718,MATCH(استعلام!L$5,المنصرف!$A$2:$K$2,0),0),"")</f>
        <v/>
      </c>
      <c r="M110" s="82" t="str">
        <f>IFERROR(VLOOKUP(ROW(المنصرف!$A105),المنصرف!$A$2:$K$718,MATCH(استعلام!M$5,المنصرف!$A$2:$K$2,0),0),"")</f>
        <v/>
      </c>
      <c r="N110" s="84"/>
      <c r="O11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المنتفع]]),ROWS(المنصرف!$B$1:$B105))),"")</f>
        <v/>
      </c>
      <c r="P11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لها]]),ROWS(المنصرف!$B$1:$B105))),"")</f>
        <v/>
      </c>
      <c r="Q11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المنصرف]]),ROWS(المنصرف!$B$1:$B105))),"")</f>
        <v/>
      </c>
      <c r="R11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الصرف]]),ROWS(المنصرف!$B$1:$B105))),"")</f>
        <v/>
      </c>
      <c r="S11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الصرف]]),ROWS(المنصرف!$B$1:$B105))),"")</f>
        <v/>
      </c>
      <c r="T11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التسوية]]),ROWS(المنصرف!$B$1:$B105))),"")</f>
        <v/>
      </c>
      <c r="U11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105))),"")</f>
        <v/>
      </c>
      <c r="V11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105))),"")</f>
        <v/>
      </c>
      <c r="W11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حكمه]]),ROWS(المنصرف!$B$1:$B105))),"")</f>
        <v/>
      </c>
    </row>
    <row r="111" spans="3:23" ht="21" thickBot="1" x14ac:dyDescent="0.25">
      <c r="C111"/>
      <c r="D111" s="42">
        <f t="shared" si="2"/>
        <v>106</v>
      </c>
      <c r="E111" s="82" t="str">
        <f>IFERROR(VLOOKUP(ROW(المنصرف!$A106),المنصرف!$A$2:$K$718,MATCH(استعلام!E$5,المنصرف!$A$2:$K$2,0),0),"")</f>
        <v/>
      </c>
      <c r="F111" s="83" t="str">
        <f>IFERROR(VLOOKUP(ROW(المنصرف!$A106),المنصرف!$A$2:$K$718,MATCH(استعلام!F$5,المنصرف!$A$2:$K$2,0),0),"")</f>
        <v/>
      </c>
      <c r="G111" s="228" t="str">
        <f>IFERROR(VLOOKUP(ROW(المنصرف!$A106),المنصرف!$A$2:$K$718,MATCH(استعلام!G$5,المنصرف!$A$2:$K$2,0),0),"")</f>
        <v/>
      </c>
      <c r="H111" s="82" t="str">
        <f>IFERROR(VLOOKUP(ROW(المنصرف!$A106),المنصرف!$A$2:$K$718,MATCH(استعلام!H$5,المنصرف!$A$2:$K$2,0),0),"")</f>
        <v/>
      </c>
      <c r="I111" s="82" t="str">
        <f>IFERROR(VLOOKUP(ROW(المنصرف!$A106),المنصرف!$A$2:$K$718,MATCH(استعلام!I$5,المنصرف!$A$2:$K$2,0),0),"")</f>
        <v/>
      </c>
      <c r="J111" s="82" t="str">
        <f>IFERROR(VLOOKUP(ROW(المنصرف!$A106),المنصرف!$A$2:$K$718,MATCH(استعلام!J$5,المنصرف!$A$2:$K$2,0),0),"")</f>
        <v/>
      </c>
      <c r="K111" s="82" t="str">
        <f>IFERROR(VLOOKUP(ROW(المنصرف!$A106),المنصرف!$A$2:$K$718,MATCH(استعلام!K$5,المنصرف!$A$2:$K$2,0),0),"")</f>
        <v/>
      </c>
      <c r="L111" s="82" t="str">
        <f>IFERROR(VLOOKUP(ROW(المنصرف!$A106),المنصرف!$A$2:$K$718,MATCH(استعلام!L$5,المنصرف!$A$2:$K$2,0),0),"")</f>
        <v/>
      </c>
      <c r="M111" s="82" t="str">
        <f>IFERROR(VLOOKUP(ROW(المنصرف!$A106),المنصرف!$A$2:$K$718,MATCH(استعلام!M$5,المنصرف!$A$2:$K$2,0),0),"")</f>
        <v/>
      </c>
      <c r="N111" s="84"/>
      <c r="O11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المنتفع]]),ROWS(المنصرف!$B$1:$B106))),"")</f>
        <v/>
      </c>
      <c r="P11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لها]]),ROWS(المنصرف!$B$1:$B106))),"")</f>
        <v/>
      </c>
      <c r="Q11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المنصرف]]),ROWS(المنصرف!$B$1:$B106))),"")</f>
        <v/>
      </c>
      <c r="R11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الصرف]]),ROWS(المنصرف!$B$1:$B106))),"")</f>
        <v/>
      </c>
      <c r="S11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الصرف]]),ROWS(المنصرف!$B$1:$B106))),"")</f>
        <v/>
      </c>
      <c r="T11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التسوية]]),ROWS(المنصرف!$B$1:$B106))),"")</f>
        <v/>
      </c>
      <c r="U11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106))),"")</f>
        <v/>
      </c>
      <c r="V11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106))),"")</f>
        <v/>
      </c>
      <c r="W11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حكمه]]),ROWS(المنصرف!$B$1:$B106))),"")</f>
        <v/>
      </c>
    </row>
    <row r="112" spans="3:23" ht="21" thickBot="1" x14ac:dyDescent="0.25">
      <c r="C112"/>
      <c r="D112" s="42">
        <f t="shared" si="2"/>
        <v>107</v>
      </c>
      <c r="E112" s="82" t="str">
        <f>IFERROR(VLOOKUP(ROW(المنصرف!$A107),المنصرف!$A$2:$K$718,MATCH(استعلام!E$5,المنصرف!$A$2:$K$2,0),0),"")</f>
        <v/>
      </c>
      <c r="F112" s="83" t="str">
        <f>IFERROR(VLOOKUP(ROW(المنصرف!$A107),المنصرف!$A$2:$K$718,MATCH(استعلام!F$5,المنصرف!$A$2:$K$2,0),0),"")</f>
        <v/>
      </c>
      <c r="G112" s="228" t="str">
        <f>IFERROR(VLOOKUP(ROW(المنصرف!$A107),المنصرف!$A$2:$K$718,MATCH(استعلام!G$5,المنصرف!$A$2:$K$2,0),0),"")</f>
        <v/>
      </c>
      <c r="H112" s="82" t="str">
        <f>IFERROR(VLOOKUP(ROW(المنصرف!$A107),المنصرف!$A$2:$K$718,MATCH(استعلام!H$5,المنصرف!$A$2:$K$2,0),0),"")</f>
        <v/>
      </c>
      <c r="I112" s="82" t="str">
        <f>IFERROR(VLOOKUP(ROW(المنصرف!$A107),المنصرف!$A$2:$K$718,MATCH(استعلام!I$5,المنصرف!$A$2:$K$2,0),0),"")</f>
        <v/>
      </c>
      <c r="J112" s="82" t="str">
        <f>IFERROR(VLOOKUP(ROW(المنصرف!$A107),المنصرف!$A$2:$K$718,MATCH(استعلام!J$5,المنصرف!$A$2:$K$2,0),0),"")</f>
        <v/>
      </c>
      <c r="K112" s="82" t="str">
        <f>IFERROR(VLOOKUP(ROW(المنصرف!$A107),المنصرف!$A$2:$K$718,MATCH(استعلام!K$5,المنصرف!$A$2:$K$2,0),0),"")</f>
        <v/>
      </c>
      <c r="L112" s="82" t="str">
        <f>IFERROR(VLOOKUP(ROW(المنصرف!$A107),المنصرف!$A$2:$K$718,MATCH(استعلام!L$5,المنصرف!$A$2:$K$2,0),0),"")</f>
        <v/>
      </c>
      <c r="M112" s="82" t="str">
        <f>IFERROR(VLOOKUP(ROW(المنصرف!$A107),المنصرف!$A$2:$K$718,MATCH(استعلام!M$5,المنصرف!$A$2:$K$2,0),0),"")</f>
        <v/>
      </c>
      <c r="N112" s="84"/>
      <c r="O11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المنتفع]]),ROWS(المنصرف!$B$1:$B107))),"")</f>
        <v/>
      </c>
      <c r="P11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لها]]),ROWS(المنصرف!$B$1:$B107))),"")</f>
        <v/>
      </c>
      <c r="Q11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المنصرف]]),ROWS(المنصرف!$B$1:$B107))),"")</f>
        <v/>
      </c>
      <c r="R11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الصرف]]),ROWS(المنصرف!$B$1:$B107))),"")</f>
        <v/>
      </c>
      <c r="S11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الصرف]]),ROWS(المنصرف!$B$1:$B107))),"")</f>
        <v/>
      </c>
      <c r="T11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التسوية]]),ROWS(المنصرف!$B$1:$B107))),"")</f>
        <v/>
      </c>
      <c r="U11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107))),"")</f>
        <v/>
      </c>
      <c r="V11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107))),"")</f>
        <v/>
      </c>
      <c r="W11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حكمه]]),ROWS(المنصرف!$B$1:$B107))),"")</f>
        <v/>
      </c>
    </row>
    <row r="113" spans="3:23" ht="21" thickBot="1" x14ac:dyDescent="0.25">
      <c r="C113"/>
      <c r="D113" s="42">
        <f t="shared" si="2"/>
        <v>108</v>
      </c>
      <c r="E113" s="82" t="str">
        <f>IFERROR(VLOOKUP(ROW(المنصرف!$A108),المنصرف!$A$2:$K$718,MATCH(استعلام!E$5,المنصرف!$A$2:$K$2,0),0),"")</f>
        <v/>
      </c>
      <c r="F113" s="83" t="str">
        <f>IFERROR(VLOOKUP(ROW(المنصرف!$A108),المنصرف!$A$2:$K$718,MATCH(استعلام!F$5,المنصرف!$A$2:$K$2,0),0),"")</f>
        <v/>
      </c>
      <c r="G113" s="228" t="str">
        <f>IFERROR(VLOOKUP(ROW(المنصرف!$A108),المنصرف!$A$2:$K$718,MATCH(استعلام!G$5,المنصرف!$A$2:$K$2,0),0),"")</f>
        <v/>
      </c>
      <c r="H113" s="82" t="str">
        <f>IFERROR(VLOOKUP(ROW(المنصرف!$A108),المنصرف!$A$2:$K$718,MATCH(استعلام!H$5,المنصرف!$A$2:$K$2,0),0),"")</f>
        <v/>
      </c>
      <c r="I113" s="82" t="str">
        <f>IFERROR(VLOOKUP(ROW(المنصرف!$A108),المنصرف!$A$2:$K$718,MATCH(استعلام!I$5,المنصرف!$A$2:$K$2,0),0),"")</f>
        <v/>
      </c>
      <c r="J113" s="82" t="str">
        <f>IFERROR(VLOOKUP(ROW(المنصرف!$A108),المنصرف!$A$2:$K$718,MATCH(استعلام!J$5,المنصرف!$A$2:$K$2,0),0),"")</f>
        <v/>
      </c>
      <c r="K113" s="82" t="str">
        <f>IFERROR(VLOOKUP(ROW(المنصرف!$A108),المنصرف!$A$2:$K$718,MATCH(استعلام!K$5,المنصرف!$A$2:$K$2,0),0),"")</f>
        <v/>
      </c>
      <c r="L113" s="82" t="str">
        <f>IFERROR(VLOOKUP(ROW(المنصرف!$A108),المنصرف!$A$2:$K$718,MATCH(استعلام!L$5,المنصرف!$A$2:$K$2,0),0),"")</f>
        <v/>
      </c>
      <c r="M113" s="82" t="str">
        <f>IFERROR(VLOOKUP(ROW(المنصرف!$A108),المنصرف!$A$2:$K$718,MATCH(استعلام!M$5,المنصرف!$A$2:$K$2,0),0),"")</f>
        <v/>
      </c>
      <c r="N113" s="84"/>
      <c r="O11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المنتفع]]),ROWS(المنصرف!$B$1:$B108))),"")</f>
        <v/>
      </c>
      <c r="P11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لها]]),ROWS(المنصرف!$B$1:$B108))),"")</f>
        <v/>
      </c>
      <c r="Q11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المنصرف]]),ROWS(المنصرف!$B$1:$B108))),"")</f>
        <v/>
      </c>
      <c r="R11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الصرف]]),ROWS(المنصرف!$B$1:$B108))),"")</f>
        <v/>
      </c>
      <c r="S11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الصرف]]),ROWS(المنصرف!$B$1:$B108))),"")</f>
        <v/>
      </c>
      <c r="T11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التسوية]]),ROWS(المنصرف!$B$1:$B108))),"")</f>
        <v/>
      </c>
      <c r="U11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108))),"")</f>
        <v/>
      </c>
      <c r="V11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108))),"")</f>
        <v/>
      </c>
      <c r="W11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حكمه]]),ROWS(المنصرف!$B$1:$B108))),"")</f>
        <v/>
      </c>
    </row>
    <row r="114" spans="3:23" ht="21" thickBot="1" x14ac:dyDescent="0.25">
      <c r="C114"/>
      <c r="D114" s="42">
        <f t="shared" si="2"/>
        <v>109</v>
      </c>
      <c r="E114" s="82" t="str">
        <f>IFERROR(VLOOKUP(ROW(المنصرف!$A109),المنصرف!$A$2:$K$718,MATCH(استعلام!E$5,المنصرف!$A$2:$K$2,0),0),"")</f>
        <v/>
      </c>
      <c r="F114" s="83" t="str">
        <f>IFERROR(VLOOKUP(ROW(المنصرف!$A109),المنصرف!$A$2:$K$718,MATCH(استعلام!F$5,المنصرف!$A$2:$K$2,0),0),"")</f>
        <v/>
      </c>
      <c r="G114" s="228" t="str">
        <f>IFERROR(VLOOKUP(ROW(المنصرف!$A109),المنصرف!$A$2:$K$718,MATCH(استعلام!G$5,المنصرف!$A$2:$K$2,0),0),"")</f>
        <v/>
      </c>
      <c r="H114" s="82" t="str">
        <f>IFERROR(VLOOKUP(ROW(المنصرف!$A109),المنصرف!$A$2:$K$718,MATCH(استعلام!H$5,المنصرف!$A$2:$K$2,0),0),"")</f>
        <v/>
      </c>
      <c r="I114" s="82" t="str">
        <f>IFERROR(VLOOKUP(ROW(المنصرف!$A109),المنصرف!$A$2:$K$718,MATCH(استعلام!I$5,المنصرف!$A$2:$K$2,0),0),"")</f>
        <v/>
      </c>
      <c r="J114" s="82" t="str">
        <f>IFERROR(VLOOKUP(ROW(المنصرف!$A109),المنصرف!$A$2:$K$718,MATCH(استعلام!J$5,المنصرف!$A$2:$K$2,0),0),"")</f>
        <v/>
      </c>
      <c r="K114" s="82" t="str">
        <f>IFERROR(VLOOKUP(ROW(المنصرف!$A109),المنصرف!$A$2:$K$718,MATCH(استعلام!K$5,المنصرف!$A$2:$K$2,0),0),"")</f>
        <v/>
      </c>
      <c r="L114" s="82" t="str">
        <f>IFERROR(VLOOKUP(ROW(المنصرف!$A109),المنصرف!$A$2:$K$718,MATCH(استعلام!L$5,المنصرف!$A$2:$K$2,0),0),"")</f>
        <v/>
      </c>
      <c r="M114" s="82" t="str">
        <f>IFERROR(VLOOKUP(ROW(المنصرف!$A109),المنصرف!$A$2:$K$718,MATCH(استعلام!M$5,المنصرف!$A$2:$K$2,0),0),"")</f>
        <v/>
      </c>
      <c r="N114" s="84"/>
      <c r="O11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المنتفع]]),ROWS(المنصرف!$B$1:$B109))),"")</f>
        <v/>
      </c>
      <c r="P11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لها]]),ROWS(المنصرف!$B$1:$B109))),"")</f>
        <v/>
      </c>
      <c r="Q11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المنصرف]]),ROWS(المنصرف!$B$1:$B109))),"")</f>
        <v/>
      </c>
      <c r="R11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الصرف]]),ROWS(المنصرف!$B$1:$B109))),"")</f>
        <v/>
      </c>
      <c r="S11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الصرف]]),ROWS(المنصرف!$B$1:$B109))),"")</f>
        <v/>
      </c>
      <c r="T11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التسوية]]),ROWS(المنصرف!$B$1:$B109))),"")</f>
        <v/>
      </c>
      <c r="U11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109))),"")</f>
        <v/>
      </c>
      <c r="V11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109))),"")</f>
        <v/>
      </c>
      <c r="W11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حكمه]]),ROWS(المنصرف!$B$1:$B109))),"")</f>
        <v/>
      </c>
    </row>
    <row r="115" spans="3:23" ht="21" thickBot="1" x14ac:dyDescent="0.25">
      <c r="C115"/>
      <c r="D115" s="42">
        <f t="shared" si="2"/>
        <v>110</v>
      </c>
      <c r="E115" s="82" t="str">
        <f>IFERROR(VLOOKUP(ROW(المنصرف!$A110),المنصرف!$A$2:$K$718,MATCH(استعلام!E$5,المنصرف!$A$2:$K$2,0),0),"")</f>
        <v/>
      </c>
      <c r="F115" s="83" t="str">
        <f>IFERROR(VLOOKUP(ROW(المنصرف!$A110),المنصرف!$A$2:$K$718,MATCH(استعلام!F$5,المنصرف!$A$2:$K$2,0),0),"")</f>
        <v/>
      </c>
      <c r="G115" s="228" t="str">
        <f>IFERROR(VLOOKUP(ROW(المنصرف!$A110),المنصرف!$A$2:$K$718,MATCH(استعلام!G$5,المنصرف!$A$2:$K$2,0),0),"")</f>
        <v/>
      </c>
      <c r="H115" s="82" t="str">
        <f>IFERROR(VLOOKUP(ROW(المنصرف!$A110),المنصرف!$A$2:$K$718,MATCH(استعلام!H$5,المنصرف!$A$2:$K$2,0),0),"")</f>
        <v/>
      </c>
      <c r="I115" s="82" t="str">
        <f>IFERROR(VLOOKUP(ROW(المنصرف!$A110),المنصرف!$A$2:$K$718,MATCH(استعلام!I$5,المنصرف!$A$2:$K$2,0),0),"")</f>
        <v/>
      </c>
      <c r="J115" s="82" t="str">
        <f>IFERROR(VLOOKUP(ROW(المنصرف!$A110),المنصرف!$A$2:$K$718,MATCH(استعلام!J$5,المنصرف!$A$2:$K$2,0),0),"")</f>
        <v/>
      </c>
      <c r="K115" s="82" t="str">
        <f>IFERROR(VLOOKUP(ROW(المنصرف!$A110),المنصرف!$A$2:$K$718,MATCH(استعلام!K$5,المنصرف!$A$2:$K$2,0),0),"")</f>
        <v/>
      </c>
      <c r="L115" s="82" t="str">
        <f>IFERROR(VLOOKUP(ROW(المنصرف!$A110),المنصرف!$A$2:$K$718,MATCH(استعلام!L$5,المنصرف!$A$2:$K$2,0),0),"")</f>
        <v/>
      </c>
      <c r="M115" s="82" t="str">
        <f>IFERROR(VLOOKUP(ROW(المنصرف!$A110),المنصرف!$A$2:$K$718,MATCH(استعلام!M$5,المنصرف!$A$2:$K$2,0),0),"")</f>
        <v/>
      </c>
      <c r="N115" s="84"/>
      <c r="O11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المنتفع]]),ROWS(المنصرف!$B$1:$B110))),"")</f>
        <v/>
      </c>
      <c r="P11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لها]]),ROWS(المنصرف!$B$1:$B110))),"")</f>
        <v/>
      </c>
      <c r="Q11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المنصرف]]),ROWS(المنصرف!$B$1:$B110))),"")</f>
        <v/>
      </c>
      <c r="R11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الصرف]]),ROWS(المنصرف!$B$1:$B110))),"")</f>
        <v/>
      </c>
      <c r="S11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الصرف]]),ROWS(المنصرف!$B$1:$B110))),"")</f>
        <v/>
      </c>
      <c r="T11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التسوية]]),ROWS(المنصرف!$B$1:$B110))),"")</f>
        <v/>
      </c>
      <c r="U11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110))),"")</f>
        <v/>
      </c>
      <c r="V11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110))),"")</f>
        <v/>
      </c>
      <c r="W11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حكمه]]),ROWS(المنصرف!$B$1:$B110))),"")</f>
        <v/>
      </c>
    </row>
    <row r="116" spans="3:23" ht="21" thickBot="1" x14ac:dyDescent="0.25">
      <c r="C116"/>
      <c r="D116" s="42">
        <f t="shared" si="2"/>
        <v>111</v>
      </c>
      <c r="E116" s="82" t="str">
        <f>IFERROR(VLOOKUP(ROW(المنصرف!$A111),المنصرف!$A$2:$K$718,MATCH(استعلام!E$5,المنصرف!$A$2:$K$2,0),0),"")</f>
        <v/>
      </c>
      <c r="F116" s="83" t="str">
        <f>IFERROR(VLOOKUP(ROW(المنصرف!$A111),المنصرف!$A$2:$K$718,MATCH(استعلام!F$5,المنصرف!$A$2:$K$2,0),0),"")</f>
        <v/>
      </c>
      <c r="G116" s="228" t="str">
        <f>IFERROR(VLOOKUP(ROW(المنصرف!$A111),المنصرف!$A$2:$K$718,MATCH(استعلام!G$5,المنصرف!$A$2:$K$2,0),0),"")</f>
        <v/>
      </c>
      <c r="H116" s="82" t="str">
        <f>IFERROR(VLOOKUP(ROW(المنصرف!$A111),المنصرف!$A$2:$K$718,MATCH(استعلام!H$5,المنصرف!$A$2:$K$2,0),0),"")</f>
        <v/>
      </c>
      <c r="I116" s="82" t="str">
        <f>IFERROR(VLOOKUP(ROW(المنصرف!$A111),المنصرف!$A$2:$K$718,MATCH(استعلام!I$5,المنصرف!$A$2:$K$2,0),0),"")</f>
        <v/>
      </c>
      <c r="J116" s="82" t="str">
        <f>IFERROR(VLOOKUP(ROW(المنصرف!$A111),المنصرف!$A$2:$K$718,MATCH(استعلام!J$5,المنصرف!$A$2:$K$2,0),0),"")</f>
        <v/>
      </c>
      <c r="K116" s="82" t="str">
        <f>IFERROR(VLOOKUP(ROW(المنصرف!$A111),المنصرف!$A$2:$K$718,MATCH(استعلام!K$5,المنصرف!$A$2:$K$2,0),0),"")</f>
        <v/>
      </c>
      <c r="L116" s="82" t="str">
        <f>IFERROR(VLOOKUP(ROW(المنصرف!$A111),المنصرف!$A$2:$K$718,MATCH(استعلام!L$5,المنصرف!$A$2:$K$2,0),0),"")</f>
        <v/>
      </c>
      <c r="M116" s="82" t="str">
        <f>IFERROR(VLOOKUP(ROW(المنصرف!$A111),المنصرف!$A$2:$K$718,MATCH(استعلام!M$5,المنصرف!$A$2:$K$2,0),0),"")</f>
        <v/>
      </c>
      <c r="N116" s="84"/>
      <c r="O11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المنتفع]]),ROWS(المنصرف!$B$1:$B111))),"")</f>
        <v/>
      </c>
      <c r="P11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لها]]),ROWS(المنصرف!$B$1:$B111))),"")</f>
        <v/>
      </c>
      <c r="Q11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المنصرف]]),ROWS(المنصرف!$B$1:$B111))),"")</f>
        <v/>
      </c>
      <c r="R11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الصرف]]),ROWS(المنصرف!$B$1:$B111))),"")</f>
        <v/>
      </c>
      <c r="S11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الصرف]]),ROWS(المنصرف!$B$1:$B111))),"")</f>
        <v/>
      </c>
      <c r="T11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التسوية]]),ROWS(المنصرف!$B$1:$B111))),"")</f>
        <v/>
      </c>
      <c r="U11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111))),"")</f>
        <v/>
      </c>
      <c r="V11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111))),"")</f>
        <v/>
      </c>
      <c r="W11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حكمه]]),ROWS(المنصرف!$B$1:$B111))),"")</f>
        <v/>
      </c>
    </row>
    <row r="117" spans="3:23" ht="21" thickBot="1" x14ac:dyDescent="0.25">
      <c r="C117"/>
      <c r="D117" s="42">
        <f t="shared" si="2"/>
        <v>112</v>
      </c>
      <c r="E117" s="82" t="str">
        <f>IFERROR(VLOOKUP(ROW(المنصرف!$A112),المنصرف!$A$2:$K$718,MATCH(استعلام!E$5,المنصرف!$A$2:$K$2,0),0),"")</f>
        <v/>
      </c>
      <c r="F117" s="83" t="str">
        <f>IFERROR(VLOOKUP(ROW(المنصرف!$A112),المنصرف!$A$2:$K$718,MATCH(استعلام!F$5,المنصرف!$A$2:$K$2,0),0),"")</f>
        <v/>
      </c>
      <c r="G117" s="228" t="str">
        <f>IFERROR(VLOOKUP(ROW(المنصرف!$A112),المنصرف!$A$2:$K$718,MATCH(استعلام!G$5,المنصرف!$A$2:$K$2,0),0),"")</f>
        <v/>
      </c>
      <c r="H117" s="82" t="str">
        <f>IFERROR(VLOOKUP(ROW(المنصرف!$A112),المنصرف!$A$2:$K$718,MATCH(استعلام!H$5,المنصرف!$A$2:$K$2,0),0),"")</f>
        <v/>
      </c>
      <c r="I117" s="82" t="str">
        <f>IFERROR(VLOOKUP(ROW(المنصرف!$A112),المنصرف!$A$2:$K$718,MATCH(استعلام!I$5,المنصرف!$A$2:$K$2,0),0),"")</f>
        <v/>
      </c>
      <c r="J117" s="82" t="str">
        <f>IFERROR(VLOOKUP(ROW(المنصرف!$A112),المنصرف!$A$2:$K$718,MATCH(استعلام!J$5,المنصرف!$A$2:$K$2,0),0),"")</f>
        <v/>
      </c>
      <c r="K117" s="82" t="str">
        <f>IFERROR(VLOOKUP(ROW(المنصرف!$A112),المنصرف!$A$2:$K$718,MATCH(استعلام!K$5,المنصرف!$A$2:$K$2,0),0),"")</f>
        <v/>
      </c>
      <c r="L117" s="82" t="str">
        <f>IFERROR(VLOOKUP(ROW(المنصرف!$A112),المنصرف!$A$2:$K$718,MATCH(استعلام!L$5,المنصرف!$A$2:$K$2,0),0),"")</f>
        <v/>
      </c>
      <c r="M117" s="82" t="str">
        <f>IFERROR(VLOOKUP(ROW(المنصرف!$A112),المنصرف!$A$2:$K$718,MATCH(استعلام!M$5,المنصرف!$A$2:$K$2,0),0),"")</f>
        <v/>
      </c>
      <c r="N117" s="84"/>
      <c r="O11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المنتفع]]),ROWS(المنصرف!$B$1:$B112))),"")</f>
        <v/>
      </c>
      <c r="P11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لها]]),ROWS(المنصرف!$B$1:$B112))),"")</f>
        <v/>
      </c>
      <c r="Q11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المنصرف]]),ROWS(المنصرف!$B$1:$B112))),"")</f>
        <v/>
      </c>
      <c r="R11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الصرف]]),ROWS(المنصرف!$B$1:$B112))),"")</f>
        <v/>
      </c>
      <c r="S11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الصرف]]),ROWS(المنصرف!$B$1:$B112))),"")</f>
        <v/>
      </c>
      <c r="T11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التسوية]]),ROWS(المنصرف!$B$1:$B112))),"")</f>
        <v/>
      </c>
      <c r="U11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112))),"")</f>
        <v/>
      </c>
      <c r="V11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112))),"")</f>
        <v/>
      </c>
      <c r="W11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حكمه]]),ROWS(المنصرف!$B$1:$B112))),"")</f>
        <v/>
      </c>
    </row>
    <row r="118" spans="3:23" ht="21" thickBot="1" x14ac:dyDescent="0.25">
      <c r="C118"/>
      <c r="D118" s="42">
        <f t="shared" si="2"/>
        <v>113</v>
      </c>
      <c r="E118" s="82" t="str">
        <f>IFERROR(VLOOKUP(ROW(المنصرف!$A113),المنصرف!$A$2:$K$718,MATCH(استعلام!E$5,المنصرف!$A$2:$K$2,0),0),"")</f>
        <v/>
      </c>
      <c r="F118" s="83" t="str">
        <f>IFERROR(VLOOKUP(ROW(المنصرف!$A113),المنصرف!$A$2:$K$718,MATCH(استعلام!F$5,المنصرف!$A$2:$K$2,0),0),"")</f>
        <v/>
      </c>
      <c r="G118" s="228" t="str">
        <f>IFERROR(VLOOKUP(ROW(المنصرف!$A113),المنصرف!$A$2:$K$718,MATCH(استعلام!G$5,المنصرف!$A$2:$K$2,0),0),"")</f>
        <v/>
      </c>
      <c r="H118" s="82" t="str">
        <f>IFERROR(VLOOKUP(ROW(المنصرف!$A113),المنصرف!$A$2:$K$718,MATCH(استعلام!H$5,المنصرف!$A$2:$K$2,0),0),"")</f>
        <v/>
      </c>
      <c r="I118" s="82" t="str">
        <f>IFERROR(VLOOKUP(ROW(المنصرف!$A113),المنصرف!$A$2:$K$718,MATCH(استعلام!I$5,المنصرف!$A$2:$K$2,0),0),"")</f>
        <v/>
      </c>
      <c r="J118" s="82" t="str">
        <f>IFERROR(VLOOKUP(ROW(المنصرف!$A113),المنصرف!$A$2:$K$718,MATCH(استعلام!J$5,المنصرف!$A$2:$K$2,0),0),"")</f>
        <v/>
      </c>
      <c r="K118" s="82" t="str">
        <f>IFERROR(VLOOKUP(ROW(المنصرف!$A113),المنصرف!$A$2:$K$718,MATCH(استعلام!K$5,المنصرف!$A$2:$K$2,0),0),"")</f>
        <v/>
      </c>
      <c r="L118" s="82" t="str">
        <f>IFERROR(VLOOKUP(ROW(المنصرف!$A113),المنصرف!$A$2:$K$718,MATCH(استعلام!L$5,المنصرف!$A$2:$K$2,0),0),"")</f>
        <v/>
      </c>
      <c r="M118" s="82" t="str">
        <f>IFERROR(VLOOKUP(ROW(المنصرف!$A113),المنصرف!$A$2:$K$718,MATCH(استعلام!M$5,المنصرف!$A$2:$K$2,0),0),"")</f>
        <v/>
      </c>
      <c r="N118" s="84"/>
      <c r="O11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المنتفع]]),ROWS(المنصرف!$B$1:$B113))),"")</f>
        <v/>
      </c>
      <c r="P11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لها]]),ROWS(المنصرف!$B$1:$B113))),"")</f>
        <v/>
      </c>
      <c r="Q11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المنصرف]]),ROWS(المنصرف!$B$1:$B113))),"")</f>
        <v/>
      </c>
      <c r="R11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الصرف]]),ROWS(المنصرف!$B$1:$B113))),"")</f>
        <v/>
      </c>
      <c r="S11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الصرف]]),ROWS(المنصرف!$B$1:$B113))),"")</f>
        <v/>
      </c>
      <c r="T11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التسوية]]),ROWS(المنصرف!$B$1:$B113))),"")</f>
        <v/>
      </c>
      <c r="U11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113))),"")</f>
        <v/>
      </c>
      <c r="V11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113))),"")</f>
        <v/>
      </c>
      <c r="W11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حكمه]]),ROWS(المنصرف!$B$1:$B113))),"")</f>
        <v/>
      </c>
    </row>
    <row r="119" spans="3:23" ht="21" thickBot="1" x14ac:dyDescent="0.25">
      <c r="C119"/>
      <c r="D119" s="42">
        <f t="shared" si="2"/>
        <v>114</v>
      </c>
      <c r="E119" s="82" t="str">
        <f>IFERROR(VLOOKUP(ROW(المنصرف!$A114),المنصرف!$A$2:$K$718,MATCH(استعلام!E$5,المنصرف!$A$2:$K$2,0),0),"")</f>
        <v/>
      </c>
      <c r="F119" s="83" t="str">
        <f>IFERROR(VLOOKUP(ROW(المنصرف!$A114),المنصرف!$A$2:$K$718,MATCH(استعلام!F$5,المنصرف!$A$2:$K$2,0),0),"")</f>
        <v/>
      </c>
      <c r="G119" s="228" t="str">
        <f>IFERROR(VLOOKUP(ROW(المنصرف!$A114),المنصرف!$A$2:$K$718,MATCH(استعلام!G$5,المنصرف!$A$2:$K$2,0),0),"")</f>
        <v/>
      </c>
      <c r="H119" s="82" t="str">
        <f>IFERROR(VLOOKUP(ROW(المنصرف!$A114),المنصرف!$A$2:$K$718,MATCH(استعلام!H$5,المنصرف!$A$2:$K$2,0),0),"")</f>
        <v/>
      </c>
      <c r="I119" s="82" t="str">
        <f>IFERROR(VLOOKUP(ROW(المنصرف!$A114),المنصرف!$A$2:$K$718,MATCH(استعلام!I$5,المنصرف!$A$2:$K$2,0),0),"")</f>
        <v/>
      </c>
      <c r="J119" s="82" t="str">
        <f>IFERROR(VLOOKUP(ROW(المنصرف!$A114),المنصرف!$A$2:$K$718,MATCH(استعلام!J$5,المنصرف!$A$2:$K$2,0),0),"")</f>
        <v/>
      </c>
      <c r="K119" s="82" t="str">
        <f>IFERROR(VLOOKUP(ROW(المنصرف!$A114),المنصرف!$A$2:$K$718,MATCH(استعلام!K$5,المنصرف!$A$2:$K$2,0),0),"")</f>
        <v/>
      </c>
      <c r="L119" s="82" t="str">
        <f>IFERROR(VLOOKUP(ROW(المنصرف!$A114),المنصرف!$A$2:$K$718,MATCH(استعلام!L$5,المنصرف!$A$2:$K$2,0),0),"")</f>
        <v/>
      </c>
      <c r="M119" s="82" t="str">
        <f>IFERROR(VLOOKUP(ROW(المنصرف!$A114),المنصرف!$A$2:$K$718,MATCH(استعلام!M$5,المنصرف!$A$2:$K$2,0),0),"")</f>
        <v/>
      </c>
      <c r="N119" s="84"/>
      <c r="O11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المنتفع]]),ROWS(المنصرف!$B$1:$B114))),"")</f>
        <v/>
      </c>
      <c r="P11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لها]]),ROWS(المنصرف!$B$1:$B114))),"")</f>
        <v/>
      </c>
      <c r="Q11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المنصرف]]),ROWS(المنصرف!$B$1:$B114))),"")</f>
        <v/>
      </c>
      <c r="R11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الصرف]]),ROWS(المنصرف!$B$1:$B114))),"")</f>
        <v/>
      </c>
      <c r="S11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الصرف]]),ROWS(المنصرف!$B$1:$B114))),"")</f>
        <v/>
      </c>
      <c r="T11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التسوية]]),ROWS(المنصرف!$B$1:$B114))),"")</f>
        <v/>
      </c>
      <c r="U11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114))),"")</f>
        <v/>
      </c>
      <c r="V11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114))),"")</f>
        <v/>
      </c>
      <c r="W11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حكمه]]),ROWS(المنصرف!$B$1:$B114))),"")</f>
        <v/>
      </c>
    </row>
    <row r="120" spans="3:23" ht="21" thickBot="1" x14ac:dyDescent="0.25">
      <c r="C120"/>
      <c r="D120" s="42">
        <f t="shared" si="2"/>
        <v>115</v>
      </c>
      <c r="E120" s="82" t="str">
        <f>IFERROR(VLOOKUP(ROW(المنصرف!$A115),المنصرف!$A$2:$K$718,MATCH(استعلام!E$5,المنصرف!$A$2:$K$2,0),0),"")</f>
        <v/>
      </c>
      <c r="F120" s="83" t="str">
        <f>IFERROR(VLOOKUP(ROW(المنصرف!$A115),المنصرف!$A$2:$K$718,MATCH(استعلام!F$5,المنصرف!$A$2:$K$2,0),0),"")</f>
        <v/>
      </c>
      <c r="G120" s="228" t="str">
        <f>IFERROR(VLOOKUP(ROW(المنصرف!$A115),المنصرف!$A$2:$K$718,MATCH(استعلام!G$5,المنصرف!$A$2:$K$2,0),0),"")</f>
        <v/>
      </c>
      <c r="H120" s="82" t="str">
        <f>IFERROR(VLOOKUP(ROW(المنصرف!$A115),المنصرف!$A$2:$K$718,MATCH(استعلام!H$5,المنصرف!$A$2:$K$2,0),0),"")</f>
        <v/>
      </c>
      <c r="I120" s="82" t="str">
        <f>IFERROR(VLOOKUP(ROW(المنصرف!$A115),المنصرف!$A$2:$K$718,MATCH(استعلام!I$5,المنصرف!$A$2:$K$2,0),0),"")</f>
        <v/>
      </c>
      <c r="J120" s="82" t="str">
        <f>IFERROR(VLOOKUP(ROW(المنصرف!$A115),المنصرف!$A$2:$K$718,MATCH(استعلام!J$5,المنصرف!$A$2:$K$2,0),0),"")</f>
        <v/>
      </c>
      <c r="K120" s="82" t="str">
        <f>IFERROR(VLOOKUP(ROW(المنصرف!$A115),المنصرف!$A$2:$K$718,MATCH(استعلام!K$5,المنصرف!$A$2:$K$2,0),0),"")</f>
        <v/>
      </c>
      <c r="L120" s="82" t="str">
        <f>IFERROR(VLOOKUP(ROW(المنصرف!$A115),المنصرف!$A$2:$K$718,MATCH(استعلام!L$5,المنصرف!$A$2:$K$2,0),0),"")</f>
        <v/>
      </c>
      <c r="M120" s="82" t="str">
        <f>IFERROR(VLOOKUP(ROW(المنصرف!$A115),المنصرف!$A$2:$K$718,MATCH(استعلام!M$5,المنصرف!$A$2:$K$2,0),0),"")</f>
        <v/>
      </c>
      <c r="N120" s="84"/>
      <c r="O12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المنتفع]]),ROWS(المنصرف!$B$1:$B115))),"")</f>
        <v/>
      </c>
      <c r="P12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لها]]),ROWS(المنصرف!$B$1:$B115))),"")</f>
        <v/>
      </c>
      <c r="Q12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المنصرف]]),ROWS(المنصرف!$B$1:$B115))),"")</f>
        <v/>
      </c>
      <c r="R12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الصرف]]),ROWS(المنصرف!$B$1:$B115))),"")</f>
        <v/>
      </c>
      <c r="S12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الصرف]]),ROWS(المنصرف!$B$1:$B115))),"")</f>
        <v/>
      </c>
      <c r="T12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التسوية]]),ROWS(المنصرف!$B$1:$B115))),"")</f>
        <v/>
      </c>
      <c r="U12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115))),"")</f>
        <v/>
      </c>
      <c r="V12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115))),"")</f>
        <v/>
      </c>
      <c r="W12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حكمه]]),ROWS(المنصرف!$B$1:$B115))),"")</f>
        <v/>
      </c>
    </row>
    <row r="121" spans="3:23" ht="21" thickBot="1" x14ac:dyDescent="0.25">
      <c r="C121"/>
      <c r="D121" s="42">
        <f t="shared" si="2"/>
        <v>116</v>
      </c>
      <c r="E121" s="82" t="str">
        <f>IFERROR(VLOOKUP(ROW(المنصرف!$A116),المنصرف!$A$2:$K$718,MATCH(استعلام!E$5,المنصرف!$A$2:$K$2,0),0),"")</f>
        <v/>
      </c>
      <c r="F121" s="83" t="str">
        <f>IFERROR(VLOOKUP(ROW(المنصرف!$A116),المنصرف!$A$2:$K$718,MATCH(استعلام!F$5,المنصرف!$A$2:$K$2,0),0),"")</f>
        <v/>
      </c>
      <c r="G121" s="228" t="str">
        <f>IFERROR(VLOOKUP(ROW(المنصرف!$A116),المنصرف!$A$2:$K$718,MATCH(استعلام!G$5,المنصرف!$A$2:$K$2,0),0),"")</f>
        <v/>
      </c>
      <c r="H121" s="82" t="str">
        <f>IFERROR(VLOOKUP(ROW(المنصرف!$A116),المنصرف!$A$2:$K$718,MATCH(استعلام!H$5,المنصرف!$A$2:$K$2,0),0),"")</f>
        <v/>
      </c>
      <c r="I121" s="82" t="str">
        <f>IFERROR(VLOOKUP(ROW(المنصرف!$A116),المنصرف!$A$2:$K$718,MATCH(استعلام!I$5,المنصرف!$A$2:$K$2,0),0),"")</f>
        <v/>
      </c>
      <c r="J121" s="82" t="str">
        <f>IFERROR(VLOOKUP(ROW(المنصرف!$A116),المنصرف!$A$2:$K$718,MATCH(استعلام!J$5,المنصرف!$A$2:$K$2,0),0),"")</f>
        <v/>
      </c>
      <c r="K121" s="82" t="str">
        <f>IFERROR(VLOOKUP(ROW(المنصرف!$A116),المنصرف!$A$2:$K$718,MATCH(استعلام!K$5,المنصرف!$A$2:$K$2,0),0),"")</f>
        <v/>
      </c>
      <c r="L121" s="82" t="str">
        <f>IFERROR(VLOOKUP(ROW(المنصرف!$A116),المنصرف!$A$2:$K$718,MATCH(استعلام!L$5,المنصرف!$A$2:$K$2,0),0),"")</f>
        <v/>
      </c>
      <c r="M121" s="82" t="str">
        <f>IFERROR(VLOOKUP(ROW(المنصرف!$A116),المنصرف!$A$2:$K$718,MATCH(استعلام!M$5,المنصرف!$A$2:$K$2,0),0),"")</f>
        <v/>
      </c>
      <c r="N121" s="84"/>
      <c r="O12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المنتفع]]),ROWS(المنصرف!$B$1:$B116))),"")</f>
        <v/>
      </c>
      <c r="P12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لها]]),ROWS(المنصرف!$B$1:$B116))),"")</f>
        <v/>
      </c>
      <c r="Q12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المنصرف]]),ROWS(المنصرف!$B$1:$B116))),"")</f>
        <v/>
      </c>
      <c r="R12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الصرف]]),ROWS(المنصرف!$B$1:$B116))),"")</f>
        <v/>
      </c>
      <c r="S12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الصرف]]),ROWS(المنصرف!$B$1:$B116))),"")</f>
        <v/>
      </c>
      <c r="T12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التسوية]]),ROWS(المنصرف!$B$1:$B116))),"")</f>
        <v/>
      </c>
      <c r="U12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116))),"")</f>
        <v/>
      </c>
      <c r="V12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116))),"")</f>
        <v/>
      </c>
      <c r="W12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حكمه]]),ROWS(المنصرف!$B$1:$B116))),"")</f>
        <v/>
      </c>
    </row>
    <row r="122" spans="3:23" ht="21" thickBot="1" x14ac:dyDescent="0.25">
      <c r="C122"/>
      <c r="D122" s="42">
        <f t="shared" si="2"/>
        <v>117</v>
      </c>
      <c r="E122" s="82" t="str">
        <f>IFERROR(VLOOKUP(ROW(المنصرف!$A117),المنصرف!$A$2:$K$718,MATCH(استعلام!E$5,المنصرف!$A$2:$K$2,0),0),"")</f>
        <v/>
      </c>
      <c r="F122" s="83" t="str">
        <f>IFERROR(VLOOKUP(ROW(المنصرف!$A117),المنصرف!$A$2:$K$718,MATCH(استعلام!F$5,المنصرف!$A$2:$K$2,0),0),"")</f>
        <v/>
      </c>
      <c r="G122" s="228" t="str">
        <f>IFERROR(VLOOKUP(ROW(المنصرف!$A117),المنصرف!$A$2:$K$718,MATCH(استعلام!G$5,المنصرف!$A$2:$K$2,0),0),"")</f>
        <v/>
      </c>
      <c r="H122" s="82" t="str">
        <f>IFERROR(VLOOKUP(ROW(المنصرف!$A117),المنصرف!$A$2:$K$718,MATCH(استعلام!H$5,المنصرف!$A$2:$K$2,0),0),"")</f>
        <v/>
      </c>
      <c r="I122" s="82" t="str">
        <f>IFERROR(VLOOKUP(ROW(المنصرف!$A117),المنصرف!$A$2:$K$718,MATCH(استعلام!I$5,المنصرف!$A$2:$K$2,0),0),"")</f>
        <v/>
      </c>
      <c r="J122" s="82" t="str">
        <f>IFERROR(VLOOKUP(ROW(المنصرف!$A117),المنصرف!$A$2:$K$718,MATCH(استعلام!J$5,المنصرف!$A$2:$K$2,0),0),"")</f>
        <v/>
      </c>
      <c r="K122" s="82" t="str">
        <f>IFERROR(VLOOKUP(ROW(المنصرف!$A117),المنصرف!$A$2:$K$718,MATCH(استعلام!K$5,المنصرف!$A$2:$K$2,0),0),"")</f>
        <v/>
      </c>
      <c r="L122" s="82" t="str">
        <f>IFERROR(VLOOKUP(ROW(المنصرف!$A117),المنصرف!$A$2:$K$718,MATCH(استعلام!L$5,المنصرف!$A$2:$K$2,0),0),"")</f>
        <v/>
      </c>
      <c r="M122" s="82" t="str">
        <f>IFERROR(VLOOKUP(ROW(المنصرف!$A117),المنصرف!$A$2:$K$718,MATCH(استعلام!M$5,المنصرف!$A$2:$K$2,0),0),"")</f>
        <v/>
      </c>
      <c r="N122" s="84"/>
      <c r="O12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المنتفع]]),ROWS(المنصرف!$B$1:$B117))),"")</f>
        <v/>
      </c>
      <c r="P12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لها]]),ROWS(المنصرف!$B$1:$B117))),"")</f>
        <v/>
      </c>
      <c r="Q12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المنصرف]]),ROWS(المنصرف!$B$1:$B117))),"")</f>
        <v/>
      </c>
      <c r="R12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الصرف]]),ROWS(المنصرف!$B$1:$B117))),"")</f>
        <v/>
      </c>
      <c r="S12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الصرف]]),ROWS(المنصرف!$B$1:$B117))),"")</f>
        <v/>
      </c>
      <c r="T12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التسوية]]),ROWS(المنصرف!$B$1:$B117))),"")</f>
        <v/>
      </c>
      <c r="U12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117))),"")</f>
        <v/>
      </c>
      <c r="V12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117))),"")</f>
        <v/>
      </c>
      <c r="W12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حكمه]]),ROWS(المنصرف!$B$1:$B117))),"")</f>
        <v/>
      </c>
    </row>
    <row r="123" spans="3:23" ht="21" thickBot="1" x14ac:dyDescent="0.25">
      <c r="C123"/>
      <c r="D123" s="42">
        <f t="shared" si="2"/>
        <v>118</v>
      </c>
      <c r="E123" s="82" t="str">
        <f>IFERROR(VLOOKUP(ROW(المنصرف!$A118),المنصرف!$A$2:$K$718,MATCH(استعلام!E$5,المنصرف!$A$2:$K$2,0),0),"")</f>
        <v/>
      </c>
      <c r="F123" s="83" t="str">
        <f>IFERROR(VLOOKUP(ROW(المنصرف!$A118),المنصرف!$A$2:$K$718,MATCH(استعلام!F$5,المنصرف!$A$2:$K$2,0),0),"")</f>
        <v/>
      </c>
      <c r="G123" s="228" t="str">
        <f>IFERROR(VLOOKUP(ROW(المنصرف!$A118),المنصرف!$A$2:$K$718,MATCH(استعلام!G$5,المنصرف!$A$2:$K$2,0),0),"")</f>
        <v/>
      </c>
      <c r="H123" s="82" t="str">
        <f>IFERROR(VLOOKUP(ROW(المنصرف!$A118),المنصرف!$A$2:$K$718,MATCH(استعلام!H$5,المنصرف!$A$2:$K$2,0),0),"")</f>
        <v/>
      </c>
      <c r="I123" s="82" t="str">
        <f>IFERROR(VLOOKUP(ROW(المنصرف!$A118),المنصرف!$A$2:$K$718,MATCH(استعلام!I$5,المنصرف!$A$2:$K$2,0),0),"")</f>
        <v/>
      </c>
      <c r="J123" s="82" t="str">
        <f>IFERROR(VLOOKUP(ROW(المنصرف!$A118),المنصرف!$A$2:$K$718,MATCH(استعلام!J$5,المنصرف!$A$2:$K$2,0),0),"")</f>
        <v/>
      </c>
      <c r="K123" s="82" t="str">
        <f>IFERROR(VLOOKUP(ROW(المنصرف!$A118),المنصرف!$A$2:$K$718,MATCH(استعلام!K$5,المنصرف!$A$2:$K$2,0),0),"")</f>
        <v/>
      </c>
      <c r="L123" s="82" t="str">
        <f>IFERROR(VLOOKUP(ROW(المنصرف!$A118),المنصرف!$A$2:$K$718,MATCH(استعلام!L$5,المنصرف!$A$2:$K$2,0),0),"")</f>
        <v/>
      </c>
      <c r="M123" s="82" t="str">
        <f>IFERROR(VLOOKUP(ROW(المنصرف!$A118),المنصرف!$A$2:$K$718,MATCH(استعلام!M$5,المنصرف!$A$2:$K$2,0),0),"")</f>
        <v/>
      </c>
      <c r="N123" s="84"/>
      <c r="O12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المنتفع]]),ROWS(المنصرف!$B$1:$B118))),"")</f>
        <v/>
      </c>
      <c r="P12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لها]]),ROWS(المنصرف!$B$1:$B118))),"")</f>
        <v/>
      </c>
      <c r="Q12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المنصرف]]),ROWS(المنصرف!$B$1:$B118))),"")</f>
        <v/>
      </c>
      <c r="R12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الصرف]]),ROWS(المنصرف!$B$1:$B118))),"")</f>
        <v/>
      </c>
      <c r="S12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الصرف]]),ROWS(المنصرف!$B$1:$B118))),"")</f>
        <v/>
      </c>
      <c r="T12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التسوية]]),ROWS(المنصرف!$B$1:$B118))),"")</f>
        <v/>
      </c>
      <c r="U12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118))),"")</f>
        <v/>
      </c>
      <c r="V12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118))),"")</f>
        <v/>
      </c>
      <c r="W12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حكمه]]),ROWS(المنصرف!$B$1:$B118))),"")</f>
        <v/>
      </c>
    </row>
    <row r="124" spans="3:23" ht="21" thickBot="1" x14ac:dyDescent="0.25">
      <c r="C124"/>
      <c r="D124" s="42">
        <f t="shared" si="2"/>
        <v>119</v>
      </c>
      <c r="E124" s="82" t="str">
        <f>IFERROR(VLOOKUP(ROW(المنصرف!$A119),المنصرف!$A$2:$K$718,MATCH(استعلام!E$5,المنصرف!$A$2:$K$2,0),0),"")</f>
        <v/>
      </c>
      <c r="F124" s="83" t="str">
        <f>IFERROR(VLOOKUP(ROW(المنصرف!$A119),المنصرف!$A$2:$K$718,MATCH(استعلام!F$5,المنصرف!$A$2:$K$2,0),0),"")</f>
        <v/>
      </c>
      <c r="G124" s="228" t="str">
        <f>IFERROR(VLOOKUP(ROW(المنصرف!$A119),المنصرف!$A$2:$K$718,MATCH(استعلام!G$5,المنصرف!$A$2:$K$2,0),0),"")</f>
        <v/>
      </c>
      <c r="H124" s="82" t="str">
        <f>IFERROR(VLOOKUP(ROW(المنصرف!$A119),المنصرف!$A$2:$K$718,MATCH(استعلام!H$5,المنصرف!$A$2:$K$2,0),0),"")</f>
        <v/>
      </c>
      <c r="I124" s="82" t="str">
        <f>IFERROR(VLOOKUP(ROW(المنصرف!$A119),المنصرف!$A$2:$K$718,MATCH(استعلام!I$5,المنصرف!$A$2:$K$2,0),0),"")</f>
        <v/>
      </c>
      <c r="J124" s="82" t="str">
        <f>IFERROR(VLOOKUP(ROW(المنصرف!$A119),المنصرف!$A$2:$K$718,MATCH(استعلام!J$5,المنصرف!$A$2:$K$2,0),0),"")</f>
        <v/>
      </c>
      <c r="K124" s="82" t="str">
        <f>IFERROR(VLOOKUP(ROW(المنصرف!$A119),المنصرف!$A$2:$K$718,MATCH(استعلام!K$5,المنصرف!$A$2:$K$2,0),0),"")</f>
        <v/>
      </c>
      <c r="L124" s="82" t="str">
        <f>IFERROR(VLOOKUP(ROW(المنصرف!$A119),المنصرف!$A$2:$K$718,MATCH(استعلام!L$5,المنصرف!$A$2:$K$2,0),0),"")</f>
        <v/>
      </c>
      <c r="M124" s="82" t="str">
        <f>IFERROR(VLOOKUP(ROW(المنصرف!$A119),المنصرف!$A$2:$K$718,MATCH(استعلام!M$5,المنصرف!$A$2:$K$2,0),0),"")</f>
        <v/>
      </c>
      <c r="N124" s="84"/>
      <c r="O12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المنتفع]]),ROWS(المنصرف!$B$1:$B119))),"")</f>
        <v/>
      </c>
      <c r="P12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لها]]),ROWS(المنصرف!$B$1:$B119))),"")</f>
        <v/>
      </c>
      <c r="Q12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المنصرف]]),ROWS(المنصرف!$B$1:$B119))),"")</f>
        <v/>
      </c>
      <c r="R12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الصرف]]),ROWS(المنصرف!$B$1:$B119))),"")</f>
        <v/>
      </c>
      <c r="S12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الصرف]]),ROWS(المنصرف!$B$1:$B119))),"")</f>
        <v/>
      </c>
      <c r="T12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التسوية]]),ROWS(المنصرف!$B$1:$B119))),"")</f>
        <v/>
      </c>
      <c r="U12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119))),"")</f>
        <v/>
      </c>
      <c r="V12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119))),"")</f>
        <v/>
      </c>
      <c r="W12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حكمه]]),ROWS(المنصرف!$B$1:$B119))),"")</f>
        <v/>
      </c>
    </row>
    <row r="125" spans="3:23" ht="21" thickBot="1" x14ac:dyDescent="0.25">
      <c r="C125"/>
      <c r="D125" s="42">
        <f t="shared" si="2"/>
        <v>120</v>
      </c>
      <c r="E125" s="82" t="str">
        <f>IFERROR(VLOOKUP(ROW(المنصرف!$A120),المنصرف!$A$2:$K$718,MATCH(استعلام!E$5,المنصرف!$A$2:$K$2,0),0),"")</f>
        <v/>
      </c>
      <c r="F125" s="83" t="str">
        <f>IFERROR(VLOOKUP(ROW(المنصرف!$A120),المنصرف!$A$2:$K$718,MATCH(استعلام!F$5,المنصرف!$A$2:$K$2,0),0),"")</f>
        <v/>
      </c>
      <c r="G125" s="228" t="str">
        <f>IFERROR(VLOOKUP(ROW(المنصرف!$A120),المنصرف!$A$2:$K$718,MATCH(استعلام!G$5,المنصرف!$A$2:$K$2,0),0),"")</f>
        <v/>
      </c>
      <c r="H125" s="82" t="str">
        <f>IFERROR(VLOOKUP(ROW(المنصرف!$A120),المنصرف!$A$2:$K$718,MATCH(استعلام!H$5,المنصرف!$A$2:$K$2,0),0),"")</f>
        <v/>
      </c>
      <c r="I125" s="82" t="str">
        <f>IFERROR(VLOOKUP(ROW(المنصرف!$A120),المنصرف!$A$2:$K$718,MATCH(استعلام!I$5,المنصرف!$A$2:$K$2,0),0),"")</f>
        <v/>
      </c>
      <c r="J125" s="82" t="str">
        <f>IFERROR(VLOOKUP(ROW(المنصرف!$A120),المنصرف!$A$2:$K$718,MATCH(استعلام!J$5,المنصرف!$A$2:$K$2,0),0),"")</f>
        <v/>
      </c>
      <c r="K125" s="82" t="str">
        <f>IFERROR(VLOOKUP(ROW(المنصرف!$A120),المنصرف!$A$2:$K$718,MATCH(استعلام!K$5,المنصرف!$A$2:$K$2,0),0),"")</f>
        <v/>
      </c>
      <c r="L125" s="82" t="str">
        <f>IFERROR(VLOOKUP(ROW(المنصرف!$A120),المنصرف!$A$2:$K$718,MATCH(استعلام!L$5,المنصرف!$A$2:$K$2,0),0),"")</f>
        <v/>
      </c>
      <c r="M125" s="82" t="str">
        <f>IFERROR(VLOOKUP(ROW(المنصرف!$A120),المنصرف!$A$2:$K$718,MATCH(استعلام!M$5,المنصرف!$A$2:$K$2,0),0),"")</f>
        <v/>
      </c>
      <c r="N125" s="84"/>
      <c r="O12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المنتفع]]),ROWS(المنصرف!$B$1:$B120))),"")</f>
        <v/>
      </c>
      <c r="P12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لها]]),ROWS(المنصرف!$B$1:$B120))),"")</f>
        <v/>
      </c>
      <c r="Q12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المنصرف]]),ROWS(المنصرف!$B$1:$B120))),"")</f>
        <v/>
      </c>
      <c r="R12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الصرف]]),ROWS(المنصرف!$B$1:$B120))),"")</f>
        <v/>
      </c>
      <c r="S12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الصرف]]),ROWS(المنصرف!$B$1:$B120))),"")</f>
        <v/>
      </c>
      <c r="T12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التسوية]]),ROWS(المنصرف!$B$1:$B120))),"")</f>
        <v/>
      </c>
      <c r="U12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120))),"")</f>
        <v/>
      </c>
      <c r="V12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120))),"")</f>
        <v/>
      </c>
      <c r="W12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حكمه]]),ROWS(المنصرف!$B$1:$B120))),"")</f>
        <v/>
      </c>
    </row>
    <row r="126" spans="3:23" ht="21" thickBot="1" x14ac:dyDescent="0.25">
      <c r="C126"/>
      <c r="D126" s="42">
        <f t="shared" si="2"/>
        <v>121</v>
      </c>
      <c r="E126" s="82" t="str">
        <f>IFERROR(VLOOKUP(ROW(المنصرف!$A121),المنصرف!$A$2:$K$718,MATCH(استعلام!E$5,المنصرف!$A$2:$K$2,0),0),"")</f>
        <v/>
      </c>
      <c r="F126" s="83" t="str">
        <f>IFERROR(VLOOKUP(ROW(المنصرف!$A121),المنصرف!$A$2:$K$718,MATCH(استعلام!F$5,المنصرف!$A$2:$K$2,0),0),"")</f>
        <v/>
      </c>
      <c r="G126" s="228" t="str">
        <f>IFERROR(VLOOKUP(ROW(المنصرف!$A121),المنصرف!$A$2:$K$718,MATCH(استعلام!G$5,المنصرف!$A$2:$K$2,0),0),"")</f>
        <v/>
      </c>
      <c r="H126" s="82" t="str">
        <f>IFERROR(VLOOKUP(ROW(المنصرف!$A121),المنصرف!$A$2:$K$718,MATCH(استعلام!H$5,المنصرف!$A$2:$K$2,0),0),"")</f>
        <v/>
      </c>
      <c r="I126" s="82" t="str">
        <f>IFERROR(VLOOKUP(ROW(المنصرف!$A121),المنصرف!$A$2:$K$718,MATCH(استعلام!I$5,المنصرف!$A$2:$K$2,0),0),"")</f>
        <v/>
      </c>
      <c r="J126" s="82" t="str">
        <f>IFERROR(VLOOKUP(ROW(المنصرف!$A121),المنصرف!$A$2:$K$718,MATCH(استعلام!J$5,المنصرف!$A$2:$K$2,0),0),"")</f>
        <v/>
      </c>
      <c r="K126" s="82" t="str">
        <f>IFERROR(VLOOKUP(ROW(المنصرف!$A121),المنصرف!$A$2:$K$718,MATCH(استعلام!K$5,المنصرف!$A$2:$K$2,0),0),"")</f>
        <v/>
      </c>
      <c r="L126" s="82" t="str">
        <f>IFERROR(VLOOKUP(ROW(المنصرف!$A121),المنصرف!$A$2:$K$718,MATCH(استعلام!L$5,المنصرف!$A$2:$K$2,0),0),"")</f>
        <v/>
      </c>
      <c r="M126" s="82" t="str">
        <f>IFERROR(VLOOKUP(ROW(المنصرف!$A121),المنصرف!$A$2:$K$718,MATCH(استعلام!M$5,المنصرف!$A$2:$K$2,0),0),"")</f>
        <v/>
      </c>
      <c r="N126" s="84"/>
      <c r="O12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المنتفع]]),ROWS(المنصرف!$B$1:$B121))),"")</f>
        <v/>
      </c>
      <c r="P12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لها]]),ROWS(المنصرف!$B$1:$B121))),"")</f>
        <v/>
      </c>
      <c r="Q12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المنصرف]]),ROWS(المنصرف!$B$1:$B121))),"")</f>
        <v/>
      </c>
      <c r="R12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الصرف]]),ROWS(المنصرف!$B$1:$B121))),"")</f>
        <v/>
      </c>
      <c r="S12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الصرف]]),ROWS(المنصرف!$B$1:$B121))),"")</f>
        <v/>
      </c>
      <c r="T12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التسوية]]),ROWS(المنصرف!$B$1:$B121))),"")</f>
        <v/>
      </c>
      <c r="U12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121))),"")</f>
        <v/>
      </c>
      <c r="V12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121))),"")</f>
        <v/>
      </c>
      <c r="W12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حكمه]]),ROWS(المنصرف!$B$1:$B121))),"")</f>
        <v/>
      </c>
    </row>
    <row r="127" spans="3:23" ht="21" thickBot="1" x14ac:dyDescent="0.25">
      <c r="C127"/>
      <c r="D127" s="42">
        <f t="shared" si="2"/>
        <v>122</v>
      </c>
      <c r="E127" s="82" t="str">
        <f>IFERROR(VLOOKUP(ROW(المنصرف!$A122),المنصرف!$A$2:$K$718,MATCH(استعلام!E$5,المنصرف!$A$2:$K$2,0),0),"")</f>
        <v/>
      </c>
      <c r="F127" s="83" t="str">
        <f>IFERROR(VLOOKUP(ROW(المنصرف!$A122),المنصرف!$A$2:$K$718,MATCH(استعلام!F$5,المنصرف!$A$2:$K$2,0),0),"")</f>
        <v/>
      </c>
      <c r="G127" s="228" t="str">
        <f>IFERROR(VLOOKUP(ROW(المنصرف!$A122),المنصرف!$A$2:$K$718,MATCH(استعلام!G$5,المنصرف!$A$2:$K$2,0),0),"")</f>
        <v/>
      </c>
      <c r="H127" s="82" t="str">
        <f>IFERROR(VLOOKUP(ROW(المنصرف!$A122),المنصرف!$A$2:$K$718,MATCH(استعلام!H$5,المنصرف!$A$2:$K$2,0),0),"")</f>
        <v/>
      </c>
      <c r="I127" s="82" t="str">
        <f>IFERROR(VLOOKUP(ROW(المنصرف!$A122),المنصرف!$A$2:$K$718,MATCH(استعلام!I$5,المنصرف!$A$2:$K$2,0),0),"")</f>
        <v/>
      </c>
      <c r="J127" s="82" t="str">
        <f>IFERROR(VLOOKUP(ROW(المنصرف!$A122),المنصرف!$A$2:$K$718,MATCH(استعلام!J$5,المنصرف!$A$2:$K$2,0),0),"")</f>
        <v/>
      </c>
      <c r="K127" s="82" t="str">
        <f>IFERROR(VLOOKUP(ROW(المنصرف!$A122),المنصرف!$A$2:$K$718,MATCH(استعلام!K$5,المنصرف!$A$2:$K$2,0),0),"")</f>
        <v/>
      </c>
      <c r="L127" s="82" t="str">
        <f>IFERROR(VLOOKUP(ROW(المنصرف!$A122),المنصرف!$A$2:$K$718,MATCH(استعلام!L$5,المنصرف!$A$2:$K$2,0),0),"")</f>
        <v/>
      </c>
      <c r="M127" s="82" t="str">
        <f>IFERROR(VLOOKUP(ROW(المنصرف!$A122),المنصرف!$A$2:$K$718,MATCH(استعلام!M$5,المنصرف!$A$2:$K$2,0),0),"")</f>
        <v/>
      </c>
      <c r="N127" s="84"/>
      <c r="O12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المنتفع]]),ROWS(المنصرف!$B$1:$B122))),"")</f>
        <v/>
      </c>
      <c r="P12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لها]]),ROWS(المنصرف!$B$1:$B122))),"")</f>
        <v/>
      </c>
      <c r="Q12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المنصرف]]),ROWS(المنصرف!$B$1:$B122))),"")</f>
        <v/>
      </c>
      <c r="R12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الصرف]]),ROWS(المنصرف!$B$1:$B122))),"")</f>
        <v/>
      </c>
      <c r="S12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الصرف]]),ROWS(المنصرف!$B$1:$B122))),"")</f>
        <v/>
      </c>
      <c r="T12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التسوية]]),ROWS(المنصرف!$B$1:$B122))),"")</f>
        <v/>
      </c>
      <c r="U12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122))),"")</f>
        <v/>
      </c>
      <c r="V12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122))),"")</f>
        <v/>
      </c>
      <c r="W12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حكمه]]),ROWS(المنصرف!$B$1:$B122))),"")</f>
        <v/>
      </c>
    </row>
    <row r="128" spans="3:23" ht="21" thickBot="1" x14ac:dyDescent="0.25">
      <c r="C128"/>
      <c r="D128" s="42">
        <f t="shared" si="2"/>
        <v>123</v>
      </c>
      <c r="E128" s="82" t="str">
        <f>IFERROR(VLOOKUP(ROW(المنصرف!$A123),المنصرف!$A$2:$K$718,MATCH(استعلام!E$5,المنصرف!$A$2:$K$2,0),0),"")</f>
        <v/>
      </c>
      <c r="F128" s="83" t="str">
        <f>IFERROR(VLOOKUP(ROW(المنصرف!$A123),المنصرف!$A$2:$K$718,MATCH(استعلام!F$5,المنصرف!$A$2:$K$2,0),0),"")</f>
        <v/>
      </c>
      <c r="G128" s="228" t="str">
        <f>IFERROR(VLOOKUP(ROW(المنصرف!$A123),المنصرف!$A$2:$K$718,MATCH(استعلام!G$5,المنصرف!$A$2:$K$2,0),0),"")</f>
        <v/>
      </c>
      <c r="H128" s="82" t="str">
        <f>IFERROR(VLOOKUP(ROW(المنصرف!$A123),المنصرف!$A$2:$K$718,MATCH(استعلام!H$5,المنصرف!$A$2:$K$2,0),0),"")</f>
        <v/>
      </c>
      <c r="I128" s="82" t="str">
        <f>IFERROR(VLOOKUP(ROW(المنصرف!$A123),المنصرف!$A$2:$K$718,MATCH(استعلام!I$5,المنصرف!$A$2:$K$2,0),0),"")</f>
        <v/>
      </c>
      <c r="J128" s="82" t="str">
        <f>IFERROR(VLOOKUP(ROW(المنصرف!$A123),المنصرف!$A$2:$K$718,MATCH(استعلام!J$5,المنصرف!$A$2:$K$2,0),0),"")</f>
        <v/>
      </c>
      <c r="K128" s="82" t="str">
        <f>IFERROR(VLOOKUP(ROW(المنصرف!$A123),المنصرف!$A$2:$K$718,MATCH(استعلام!K$5,المنصرف!$A$2:$K$2,0),0),"")</f>
        <v/>
      </c>
      <c r="L128" s="82" t="str">
        <f>IFERROR(VLOOKUP(ROW(المنصرف!$A123),المنصرف!$A$2:$K$718,MATCH(استعلام!L$5,المنصرف!$A$2:$K$2,0),0),"")</f>
        <v/>
      </c>
      <c r="M128" s="82" t="str">
        <f>IFERROR(VLOOKUP(ROW(المنصرف!$A123),المنصرف!$A$2:$K$718,MATCH(استعلام!M$5,المنصرف!$A$2:$K$2,0),0),"")</f>
        <v/>
      </c>
      <c r="N128" s="84"/>
      <c r="O12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المنتفع]]),ROWS(المنصرف!$B$1:$B123))),"")</f>
        <v/>
      </c>
      <c r="P12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لها]]),ROWS(المنصرف!$B$1:$B123))),"")</f>
        <v/>
      </c>
      <c r="Q12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المنصرف]]),ROWS(المنصرف!$B$1:$B123))),"")</f>
        <v/>
      </c>
      <c r="R12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الصرف]]),ROWS(المنصرف!$B$1:$B123))),"")</f>
        <v/>
      </c>
      <c r="S12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الصرف]]),ROWS(المنصرف!$B$1:$B123))),"")</f>
        <v/>
      </c>
      <c r="T12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التسوية]]),ROWS(المنصرف!$B$1:$B123))),"")</f>
        <v/>
      </c>
      <c r="U12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123))),"")</f>
        <v/>
      </c>
      <c r="V12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123))),"")</f>
        <v/>
      </c>
      <c r="W12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حكمه]]),ROWS(المنصرف!$B$1:$B123))),"")</f>
        <v/>
      </c>
    </row>
    <row r="129" spans="3:23" ht="21" thickBot="1" x14ac:dyDescent="0.25">
      <c r="C129"/>
      <c r="D129" s="42">
        <f t="shared" si="2"/>
        <v>124</v>
      </c>
      <c r="E129" s="82" t="str">
        <f>IFERROR(VLOOKUP(ROW(المنصرف!$A124),المنصرف!$A$2:$K$718,MATCH(استعلام!E$5,المنصرف!$A$2:$K$2,0),0),"")</f>
        <v/>
      </c>
      <c r="F129" s="83" t="str">
        <f>IFERROR(VLOOKUP(ROW(المنصرف!$A124),المنصرف!$A$2:$K$718,MATCH(استعلام!F$5,المنصرف!$A$2:$K$2,0),0),"")</f>
        <v/>
      </c>
      <c r="G129" s="228" t="str">
        <f>IFERROR(VLOOKUP(ROW(المنصرف!$A124),المنصرف!$A$2:$K$718,MATCH(استعلام!G$5,المنصرف!$A$2:$K$2,0),0),"")</f>
        <v/>
      </c>
      <c r="H129" s="82" t="str">
        <f>IFERROR(VLOOKUP(ROW(المنصرف!$A124),المنصرف!$A$2:$K$718,MATCH(استعلام!H$5,المنصرف!$A$2:$K$2,0),0),"")</f>
        <v/>
      </c>
      <c r="I129" s="82" t="str">
        <f>IFERROR(VLOOKUP(ROW(المنصرف!$A124),المنصرف!$A$2:$K$718,MATCH(استعلام!I$5,المنصرف!$A$2:$K$2,0),0),"")</f>
        <v/>
      </c>
      <c r="J129" s="82" t="str">
        <f>IFERROR(VLOOKUP(ROW(المنصرف!$A124),المنصرف!$A$2:$K$718,MATCH(استعلام!J$5,المنصرف!$A$2:$K$2,0),0),"")</f>
        <v/>
      </c>
      <c r="K129" s="82" t="str">
        <f>IFERROR(VLOOKUP(ROW(المنصرف!$A124),المنصرف!$A$2:$K$718,MATCH(استعلام!K$5,المنصرف!$A$2:$K$2,0),0),"")</f>
        <v/>
      </c>
      <c r="L129" s="82" t="str">
        <f>IFERROR(VLOOKUP(ROW(المنصرف!$A124),المنصرف!$A$2:$K$718,MATCH(استعلام!L$5,المنصرف!$A$2:$K$2,0),0),"")</f>
        <v/>
      </c>
      <c r="M129" s="82" t="str">
        <f>IFERROR(VLOOKUP(ROW(المنصرف!$A124),المنصرف!$A$2:$K$718,MATCH(استعلام!M$5,المنصرف!$A$2:$K$2,0),0),"")</f>
        <v/>
      </c>
      <c r="N129" s="84"/>
      <c r="O12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المنتفع]]),ROWS(المنصرف!$B$1:$B124))),"")</f>
        <v/>
      </c>
      <c r="P12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لها]]),ROWS(المنصرف!$B$1:$B124))),"")</f>
        <v/>
      </c>
      <c r="Q12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المنصرف]]),ROWS(المنصرف!$B$1:$B124))),"")</f>
        <v/>
      </c>
      <c r="R12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الصرف]]),ROWS(المنصرف!$B$1:$B124))),"")</f>
        <v/>
      </c>
      <c r="S12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الصرف]]),ROWS(المنصرف!$B$1:$B124))),"")</f>
        <v/>
      </c>
      <c r="T12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التسوية]]),ROWS(المنصرف!$B$1:$B124))),"")</f>
        <v/>
      </c>
      <c r="U12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124))),"")</f>
        <v/>
      </c>
      <c r="V12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124))),"")</f>
        <v/>
      </c>
      <c r="W12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حكمه]]),ROWS(المنصرف!$B$1:$B124))),"")</f>
        <v/>
      </c>
    </row>
    <row r="130" spans="3:23" ht="21" thickBot="1" x14ac:dyDescent="0.25">
      <c r="C130"/>
      <c r="D130" s="42">
        <f t="shared" si="2"/>
        <v>125</v>
      </c>
      <c r="E130" s="82" t="str">
        <f>IFERROR(VLOOKUP(ROW(المنصرف!$A125),المنصرف!$A$2:$K$718,MATCH(استعلام!E$5,المنصرف!$A$2:$K$2,0),0),"")</f>
        <v/>
      </c>
      <c r="F130" s="83" t="str">
        <f>IFERROR(VLOOKUP(ROW(المنصرف!$A125),المنصرف!$A$2:$K$718,MATCH(استعلام!F$5,المنصرف!$A$2:$K$2,0),0),"")</f>
        <v/>
      </c>
      <c r="G130" s="228" t="str">
        <f>IFERROR(VLOOKUP(ROW(المنصرف!$A125),المنصرف!$A$2:$K$718,MATCH(استعلام!G$5,المنصرف!$A$2:$K$2,0),0),"")</f>
        <v/>
      </c>
      <c r="H130" s="82" t="str">
        <f>IFERROR(VLOOKUP(ROW(المنصرف!$A125),المنصرف!$A$2:$K$718,MATCH(استعلام!H$5,المنصرف!$A$2:$K$2,0),0),"")</f>
        <v/>
      </c>
      <c r="I130" s="82" t="str">
        <f>IFERROR(VLOOKUP(ROW(المنصرف!$A125),المنصرف!$A$2:$K$718,MATCH(استعلام!I$5,المنصرف!$A$2:$K$2,0),0),"")</f>
        <v/>
      </c>
      <c r="J130" s="82" t="str">
        <f>IFERROR(VLOOKUP(ROW(المنصرف!$A125),المنصرف!$A$2:$K$718,MATCH(استعلام!J$5,المنصرف!$A$2:$K$2,0),0),"")</f>
        <v/>
      </c>
      <c r="K130" s="82" t="str">
        <f>IFERROR(VLOOKUP(ROW(المنصرف!$A125),المنصرف!$A$2:$K$718,MATCH(استعلام!K$5,المنصرف!$A$2:$K$2,0),0),"")</f>
        <v/>
      </c>
      <c r="L130" s="82" t="str">
        <f>IFERROR(VLOOKUP(ROW(المنصرف!$A125),المنصرف!$A$2:$K$718,MATCH(استعلام!L$5,المنصرف!$A$2:$K$2,0),0),"")</f>
        <v/>
      </c>
      <c r="M130" s="82" t="str">
        <f>IFERROR(VLOOKUP(ROW(المنصرف!$A125),المنصرف!$A$2:$K$718,MATCH(استعلام!M$5,المنصرف!$A$2:$K$2,0),0),"")</f>
        <v/>
      </c>
      <c r="N130" s="84"/>
      <c r="O13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المنتفع]]),ROWS(المنصرف!$B$1:$B125))),"")</f>
        <v/>
      </c>
      <c r="P13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لها]]),ROWS(المنصرف!$B$1:$B125))),"")</f>
        <v/>
      </c>
      <c r="Q13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المنصرف]]),ROWS(المنصرف!$B$1:$B125))),"")</f>
        <v/>
      </c>
      <c r="R13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الصرف]]),ROWS(المنصرف!$B$1:$B125))),"")</f>
        <v/>
      </c>
      <c r="S13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الصرف]]),ROWS(المنصرف!$B$1:$B125))),"")</f>
        <v/>
      </c>
      <c r="T13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التسوية]]),ROWS(المنصرف!$B$1:$B125))),"")</f>
        <v/>
      </c>
      <c r="U13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125))),"")</f>
        <v/>
      </c>
      <c r="V13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125))),"")</f>
        <v/>
      </c>
      <c r="W13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حكمه]]),ROWS(المنصرف!$B$1:$B125))),"")</f>
        <v/>
      </c>
    </row>
    <row r="131" spans="3:23" ht="21" thickBot="1" x14ac:dyDescent="0.25">
      <c r="C131"/>
      <c r="D131" s="42">
        <f t="shared" si="2"/>
        <v>126</v>
      </c>
      <c r="E131" s="82" t="str">
        <f>IFERROR(VLOOKUP(ROW(المنصرف!$A126),المنصرف!$A$2:$K$718,MATCH(استعلام!E$5,المنصرف!$A$2:$K$2,0),0),"")</f>
        <v/>
      </c>
      <c r="F131" s="83" t="str">
        <f>IFERROR(VLOOKUP(ROW(المنصرف!$A126),المنصرف!$A$2:$K$718,MATCH(استعلام!F$5,المنصرف!$A$2:$K$2,0),0),"")</f>
        <v/>
      </c>
      <c r="G131" s="228" t="str">
        <f>IFERROR(VLOOKUP(ROW(المنصرف!$A126),المنصرف!$A$2:$K$718,MATCH(استعلام!G$5,المنصرف!$A$2:$K$2,0),0),"")</f>
        <v/>
      </c>
      <c r="H131" s="82" t="str">
        <f>IFERROR(VLOOKUP(ROW(المنصرف!$A126),المنصرف!$A$2:$K$718,MATCH(استعلام!H$5,المنصرف!$A$2:$K$2,0),0),"")</f>
        <v/>
      </c>
      <c r="I131" s="82" t="str">
        <f>IFERROR(VLOOKUP(ROW(المنصرف!$A126),المنصرف!$A$2:$K$718,MATCH(استعلام!I$5,المنصرف!$A$2:$K$2,0),0),"")</f>
        <v/>
      </c>
      <c r="J131" s="82" t="str">
        <f>IFERROR(VLOOKUP(ROW(المنصرف!$A126),المنصرف!$A$2:$K$718,MATCH(استعلام!J$5,المنصرف!$A$2:$K$2,0),0),"")</f>
        <v/>
      </c>
      <c r="K131" s="82" t="str">
        <f>IFERROR(VLOOKUP(ROW(المنصرف!$A126),المنصرف!$A$2:$K$718,MATCH(استعلام!K$5,المنصرف!$A$2:$K$2,0),0),"")</f>
        <v/>
      </c>
      <c r="L131" s="82" t="str">
        <f>IFERROR(VLOOKUP(ROW(المنصرف!$A126),المنصرف!$A$2:$K$718,MATCH(استعلام!L$5,المنصرف!$A$2:$K$2,0),0),"")</f>
        <v/>
      </c>
      <c r="M131" s="82" t="str">
        <f>IFERROR(VLOOKUP(ROW(المنصرف!$A126),المنصرف!$A$2:$K$718,MATCH(استعلام!M$5,المنصرف!$A$2:$K$2,0),0),"")</f>
        <v/>
      </c>
      <c r="N131" s="84"/>
      <c r="O13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المنتفع]]),ROWS(المنصرف!$B$1:$B126))),"")</f>
        <v/>
      </c>
      <c r="P13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لها]]),ROWS(المنصرف!$B$1:$B126))),"")</f>
        <v/>
      </c>
      <c r="Q13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المنصرف]]),ROWS(المنصرف!$B$1:$B126))),"")</f>
        <v/>
      </c>
      <c r="R13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الصرف]]),ROWS(المنصرف!$B$1:$B126))),"")</f>
        <v/>
      </c>
      <c r="S13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الصرف]]),ROWS(المنصرف!$B$1:$B126))),"")</f>
        <v/>
      </c>
      <c r="T13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التسوية]]),ROWS(المنصرف!$B$1:$B126))),"")</f>
        <v/>
      </c>
      <c r="U13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126))),"")</f>
        <v/>
      </c>
      <c r="V13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126))),"")</f>
        <v/>
      </c>
      <c r="W13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حكمه]]),ROWS(المنصرف!$B$1:$B126))),"")</f>
        <v/>
      </c>
    </row>
    <row r="132" spans="3:23" ht="21" thickBot="1" x14ac:dyDescent="0.25">
      <c r="C132"/>
      <c r="D132" s="42">
        <f t="shared" si="2"/>
        <v>127</v>
      </c>
      <c r="E132" s="82" t="str">
        <f>IFERROR(VLOOKUP(ROW(المنصرف!$A127),المنصرف!$A$2:$K$718,MATCH(استعلام!E$5,المنصرف!$A$2:$K$2,0),0),"")</f>
        <v/>
      </c>
      <c r="F132" s="83" t="str">
        <f>IFERROR(VLOOKUP(ROW(المنصرف!$A127),المنصرف!$A$2:$K$718,MATCH(استعلام!F$5,المنصرف!$A$2:$K$2,0),0),"")</f>
        <v/>
      </c>
      <c r="G132" s="228" t="str">
        <f>IFERROR(VLOOKUP(ROW(المنصرف!$A127),المنصرف!$A$2:$K$718,MATCH(استعلام!G$5,المنصرف!$A$2:$K$2,0),0),"")</f>
        <v/>
      </c>
      <c r="H132" s="82" t="str">
        <f>IFERROR(VLOOKUP(ROW(المنصرف!$A127),المنصرف!$A$2:$K$718,MATCH(استعلام!H$5,المنصرف!$A$2:$K$2,0),0),"")</f>
        <v/>
      </c>
      <c r="I132" s="82" t="str">
        <f>IFERROR(VLOOKUP(ROW(المنصرف!$A127),المنصرف!$A$2:$K$718,MATCH(استعلام!I$5,المنصرف!$A$2:$K$2,0),0),"")</f>
        <v/>
      </c>
      <c r="J132" s="82" t="str">
        <f>IFERROR(VLOOKUP(ROW(المنصرف!$A127),المنصرف!$A$2:$K$718,MATCH(استعلام!J$5,المنصرف!$A$2:$K$2,0),0),"")</f>
        <v/>
      </c>
      <c r="K132" s="82" t="str">
        <f>IFERROR(VLOOKUP(ROW(المنصرف!$A127),المنصرف!$A$2:$K$718,MATCH(استعلام!K$5,المنصرف!$A$2:$K$2,0),0),"")</f>
        <v/>
      </c>
      <c r="L132" s="82" t="str">
        <f>IFERROR(VLOOKUP(ROW(المنصرف!$A127),المنصرف!$A$2:$K$718,MATCH(استعلام!L$5,المنصرف!$A$2:$K$2,0),0),"")</f>
        <v/>
      </c>
      <c r="M132" s="82" t="str">
        <f>IFERROR(VLOOKUP(ROW(المنصرف!$A127),المنصرف!$A$2:$K$718,MATCH(استعلام!M$5,المنصرف!$A$2:$K$2,0),0),"")</f>
        <v/>
      </c>
      <c r="N132" s="84"/>
      <c r="O13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المنتفع]]),ROWS(المنصرف!$B$1:$B127))),"")</f>
        <v/>
      </c>
      <c r="P13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لها]]),ROWS(المنصرف!$B$1:$B127))),"")</f>
        <v/>
      </c>
      <c r="Q13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المنصرف]]),ROWS(المنصرف!$B$1:$B127))),"")</f>
        <v/>
      </c>
      <c r="R13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الصرف]]),ROWS(المنصرف!$B$1:$B127))),"")</f>
        <v/>
      </c>
      <c r="S13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الصرف]]),ROWS(المنصرف!$B$1:$B127))),"")</f>
        <v/>
      </c>
      <c r="T13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التسوية]]),ROWS(المنصرف!$B$1:$B127))),"")</f>
        <v/>
      </c>
      <c r="U13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127))),"")</f>
        <v/>
      </c>
      <c r="V13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127))),"")</f>
        <v/>
      </c>
      <c r="W13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حكمه]]),ROWS(المنصرف!$B$1:$B127))),"")</f>
        <v/>
      </c>
    </row>
    <row r="133" spans="3:23" ht="21" thickBot="1" x14ac:dyDescent="0.25">
      <c r="C133"/>
      <c r="D133" s="42">
        <f t="shared" si="2"/>
        <v>128</v>
      </c>
      <c r="E133" s="82" t="str">
        <f>IFERROR(VLOOKUP(ROW(المنصرف!$A128),المنصرف!$A$2:$K$718,MATCH(استعلام!E$5,المنصرف!$A$2:$K$2,0),0),"")</f>
        <v/>
      </c>
      <c r="F133" s="83" t="str">
        <f>IFERROR(VLOOKUP(ROW(المنصرف!$A128),المنصرف!$A$2:$K$718,MATCH(استعلام!F$5,المنصرف!$A$2:$K$2,0),0),"")</f>
        <v/>
      </c>
      <c r="G133" s="228" t="str">
        <f>IFERROR(VLOOKUP(ROW(المنصرف!$A128),المنصرف!$A$2:$K$718,MATCH(استعلام!G$5,المنصرف!$A$2:$K$2,0),0),"")</f>
        <v/>
      </c>
      <c r="H133" s="82" t="str">
        <f>IFERROR(VLOOKUP(ROW(المنصرف!$A128),المنصرف!$A$2:$K$718,MATCH(استعلام!H$5,المنصرف!$A$2:$K$2,0),0),"")</f>
        <v/>
      </c>
      <c r="I133" s="82" t="str">
        <f>IFERROR(VLOOKUP(ROW(المنصرف!$A128),المنصرف!$A$2:$K$718,MATCH(استعلام!I$5,المنصرف!$A$2:$K$2,0),0),"")</f>
        <v/>
      </c>
      <c r="J133" s="82" t="str">
        <f>IFERROR(VLOOKUP(ROW(المنصرف!$A128),المنصرف!$A$2:$K$718,MATCH(استعلام!J$5,المنصرف!$A$2:$K$2,0),0),"")</f>
        <v/>
      </c>
      <c r="K133" s="82" t="str">
        <f>IFERROR(VLOOKUP(ROW(المنصرف!$A128),المنصرف!$A$2:$K$718,MATCH(استعلام!K$5,المنصرف!$A$2:$K$2,0),0),"")</f>
        <v/>
      </c>
      <c r="L133" s="82" t="str">
        <f>IFERROR(VLOOKUP(ROW(المنصرف!$A128),المنصرف!$A$2:$K$718,MATCH(استعلام!L$5,المنصرف!$A$2:$K$2,0),0),"")</f>
        <v/>
      </c>
      <c r="M133" s="82" t="str">
        <f>IFERROR(VLOOKUP(ROW(المنصرف!$A128),المنصرف!$A$2:$K$718,MATCH(استعلام!M$5,المنصرف!$A$2:$K$2,0),0),"")</f>
        <v/>
      </c>
      <c r="N133" s="84"/>
      <c r="O13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المنتفع]]),ROWS(المنصرف!$B$1:$B128))),"")</f>
        <v/>
      </c>
      <c r="P13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لها]]),ROWS(المنصرف!$B$1:$B128))),"")</f>
        <v/>
      </c>
      <c r="Q13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المنصرف]]),ROWS(المنصرف!$B$1:$B128))),"")</f>
        <v/>
      </c>
      <c r="R13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الصرف]]),ROWS(المنصرف!$B$1:$B128))),"")</f>
        <v/>
      </c>
      <c r="S13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الصرف]]),ROWS(المنصرف!$B$1:$B128))),"")</f>
        <v/>
      </c>
      <c r="T13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التسوية]]),ROWS(المنصرف!$B$1:$B128))),"")</f>
        <v/>
      </c>
      <c r="U13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128))),"")</f>
        <v/>
      </c>
      <c r="V13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128))),"")</f>
        <v/>
      </c>
      <c r="W13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حكمه]]),ROWS(المنصرف!$B$1:$B128))),"")</f>
        <v/>
      </c>
    </row>
    <row r="134" spans="3:23" ht="21" thickBot="1" x14ac:dyDescent="0.25">
      <c r="C134"/>
      <c r="D134" s="42">
        <f t="shared" si="2"/>
        <v>129</v>
      </c>
      <c r="E134" s="82" t="str">
        <f>IFERROR(VLOOKUP(ROW(المنصرف!$A129),المنصرف!$A$2:$K$718,MATCH(استعلام!E$5,المنصرف!$A$2:$K$2,0),0),"")</f>
        <v/>
      </c>
      <c r="F134" s="83" t="str">
        <f>IFERROR(VLOOKUP(ROW(المنصرف!$A129),المنصرف!$A$2:$K$718,MATCH(استعلام!F$5,المنصرف!$A$2:$K$2,0),0),"")</f>
        <v/>
      </c>
      <c r="G134" s="228" t="str">
        <f>IFERROR(VLOOKUP(ROW(المنصرف!$A129),المنصرف!$A$2:$K$718,MATCH(استعلام!G$5,المنصرف!$A$2:$K$2,0),0),"")</f>
        <v/>
      </c>
      <c r="H134" s="82" t="str">
        <f>IFERROR(VLOOKUP(ROW(المنصرف!$A129),المنصرف!$A$2:$K$718,MATCH(استعلام!H$5,المنصرف!$A$2:$K$2,0),0),"")</f>
        <v/>
      </c>
      <c r="I134" s="82" t="str">
        <f>IFERROR(VLOOKUP(ROW(المنصرف!$A129),المنصرف!$A$2:$K$718,MATCH(استعلام!I$5,المنصرف!$A$2:$K$2,0),0),"")</f>
        <v/>
      </c>
      <c r="J134" s="82" t="str">
        <f>IFERROR(VLOOKUP(ROW(المنصرف!$A129),المنصرف!$A$2:$K$718,MATCH(استعلام!J$5,المنصرف!$A$2:$K$2,0),0),"")</f>
        <v/>
      </c>
      <c r="K134" s="82" t="str">
        <f>IFERROR(VLOOKUP(ROW(المنصرف!$A129),المنصرف!$A$2:$K$718,MATCH(استعلام!K$5,المنصرف!$A$2:$K$2,0),0),"")</f>
        <v/>
      </c>
      <c r="L134" s="82" t="str">
        <f>IFERROR(VLOOKUP(ROW(المنصرف!$A129),المنصرف!$A$2:$K$718,MATCH(استعلام!L$5,المنصرف!$A$2:$K$2,0),0),"")</f>
        <v/>
      </c>
      <c r="M134" s="82" t="str">
        <f>IFERROR(VLOOKUP(ROW(المنصرف!$A129),المنصرف!$A$2:$K$718,MATCH(استعلام!M$5,المنصرف!$A$2:$K$2,0),0),"")</f>
        <v/>
      </c>
      <c r="N134" s="84"/>
      <c r="O13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المنتفع]]),ROWS(المنصرف!$B$1:$B129))),"")</f>
        <v/>
      </c>
      <c r="P13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لها]]),ROWS(المنصرف!$B$1:$B129))),"")</f>
        <v/>
      </c>
      <c r="Q13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المنصرف]]),ROWS(المنصرف!$B$1:$B129))),"")</f>
        <v/>
      </c>
      <c r="R13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الصرف]]),ROWS(المنصرف!$B$1:$B129))),"")</f>
        <v/>
      </c>
      <c r="S13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الصرف]]),ROWS(المنصرف!$B$1:$B129))),"")</f>
        <v/>
      </c>
      <c r="T13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التسوية]]),ROWS(المنصرف!$B$1:$B129))),"")</f>
        <v/>
      </c>
      <c r="U13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129))),"")</f>
        <v/>
      </c>
      <c r="V13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129))),"")</f>
        <v/>
      </c>
      <c r="W13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حكمه]]),ROWS(المنصرف!$B$1:$B129))),"")</f>
        <v/>
      </c>
    </row>
    <row r="135" spans="3:23" ht="21" thickBot="1" x14ac:dyDescent="0.25">
      <c r="C135"/>
      <c r="D135" s="42">
        <f t="shared" si="2"/>
        <v>130</v>
      </c>
      <c r="E135" s="82" t="str">
        <f>IFERROR(VLOOKUP(ROW(المنصرف!$A130),المنصرف!$A$2:$K$718,MATCH(استعلام!E$5,المنصرف!$A$2:$K$2,0),0),"")</f>
        <v/>
      </c>
      <c r="F135" s="83" t="str">
        <f>IFERROR(VLOOKUP(ROW(المنصرف!$A130),المنصرف!$A$2:$K$718,MATCH(استعلام!F$5,المنصرف!$A$2:$K$2,0),0),"")</f>
        <v/>
      </c>
      <c r="G135" s="228" t="str">
        <f>IFERROR(VLOOKUP(ROW(المنصرف!$A130),المنصرف!$A$2:$K$718,MATCH(استعلام!G$5,المنصرف!$A$2:$K$2,0),0),"")</f>
        <v/>
      </c>
      <c r="H135" s="82" t="str">
        <f>IFERROR(VLOOKUP(ROW(المنصرف!$A130),المنصرف!$A$2:$K$718,MATCH(استعلام!H$5,المنصرف!$A$2:$K$2,0),0),"")</f>
        <v/>
      </c>
      <c r="I135" s="82" t="str">
        <f>IFERROR(VLOOKUP(ROW(المنصرف!$A130),المنصرف!$A$2:$K$718,MATCH(استعلام!I$5,المنصرف!$A$2:$K$2,0),0),"")</f>
        <v/>
      </c>
      <c r="J135" s="82" t="str">
        <f>IFERROR(VLOOKUP(ROW(المنصرف!$A130),المنصرف!$A$2:$K$718,MATCH(استعلام!J$5,المنصرف!$A$2:$K$2,0),0),"")</f>
        <v/>
      </c>
      <c r="K135" s="82" t="str">
        <f>IFERROR(VLOOKUP(ROW(المنصرف!$A130),المنصرف!$A$2:$K$718,MATCH(استعلام!K$5,المنصرف!$A$2:$K$2,0),0),"")</f>
        <v/>
      </c>
      <c r="L135" s="82" t="str">
        <f>IFERROR(VLOOKUP(ROW(المنصرف!$A130),المنصرف!$A$2:$K$718,MATCH(استعلام!L$5,المنصرف!$A$2:$K$2,0),0),"")</f>
        <v/>
      </c>
      <c r="M135" s="82" t="str">
        <f>IFERROR(VLOOKUP(ROW(المنصرف!$A130),المنصرف!$A$2:$K$718,MATCH(استعلام!M$5,المنصرف!$A$2:$K$2,0),0),"")</f>
        <v/>
      </c>
      <c r="N135" s="84"/>
      <c r="O13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المنتفع]]),ROWS(المنصرف!$B$1:$B130))),"")</f>
        <v/>
      </c>
      <c r="P13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لها]]),ROWS(المنصرف!$B$1:$B130))),"")</f>
        <v/>
      </c>
      <c r="Q13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المنصرف]]),ROWS(المنصرف!$B$1:$B130))),"")</f>
        <v/>
      </c>
      <c r="R13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الصرف]]),ROWS(المنصرف!$B$1:$B130))),"")</f>
        <v/>
      </c>
      <c r="S13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الصرف]]),ROWS(المنصرف!$B$1:$B130))),"")</f>
        <v/>
      </c>
      <c r="T13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التسوية]]),ROWS(المنصرف!$B$1:$B130))),"")</f>
        <v/>
      </c>
      <c r="U13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130))),"")</f>
        <v/>
      </c>
      <c r="V13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130))),"")</f>
        <v/>
      </c>
      <c r="W13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حكمه]]),ROWS(المنصرف!$B$1:$B130))),"")</f>
        <v/>
      </c>
    </row>
    <row r="136" spans="3:23" ht="21" thickBot="1" x14ac:dyDescent="0.25">
      <c r="C136"/>
      <c r="D136" s="42">
        <f t="shared" si="2"/>
        <v>131</v>
      </c>
      <c r="E136" s="82" t="str">
        <f>IFERROR(VLOOKUP(ROW(المنصرف!$A131),المنصرف!$A$2:$K$718,MATCH(استعلام!E$5,المنصرف!$A$2:$K$2,0),0),"")</f>
        <v/>
      </c>
      <c r="F136" s="83" t="str">
        <f>IFERROR(VLOOKUP(ROW(المنصرف!$A131),المنصرف!$A$2:$K$718,MATCH(استعلام!F$5,المنصرف!$A$2:$K$2,0),0),"")</f>
        <v/>
      </c>
      <c r="G136" s="228" t="str">
        <f>IFERROR(VLOOKUP(ROW(المنصرف!$A131),المنصرف!$A$2:$K$718,MATCH(استعلام!G$5,المنصرف!$A$2:$K$2,0),0),"")</f>
        <v/>
      </c>
      <c r="H136" s="82" t="str">
        <f>IFERROR(VLOOKUP(ROW(المنصرف!$A131),المنصرف!$A$2:$K$718,MATCH(استعلام!H$5,المنصرف!$A$2:$K$2,0),0),"")</f>
        <v/>
      </c>
      <c r="I136" s="82" t="str">
        <f>IFERROR(VLOOKUP(ROW(المنصرف!$A131),المنصرف!$A$2:$K$718,MATCH(استعلام!I$5,المنصرف!$A$2:$K$2,0),0),"")</f>
        <v/>
      </c>
      <c r="J136" s="82" t="str">
        <f>IFERROR(VLOOKUP(ROW(المنصرف!$A131),المنصرف!$A$2:$K$718,MATCH(استعلام!J$5,المنصرف!$A$2:$K$2,0),0),"")</f>
        <v/>
      </c>
      <c r="K136" s="82" t="str">
        <f>IFERROR(VLOOKUP(ROW(المنصرف!$A131),المنصرف!$A$2:$K$718,MATCH(استعلام!K$5,المنصرف!$A$2:$K$2,0),0),"")</f>
        <v/>
      </c>
      <c r="L136" s="82" t="str">
        <f>IFERROR(VLOOKUP(ROW(المنصرف!$A131),المنصرف!$A$2:$K$718,MATCH(استعلام!L$5,المنصرف!$A$2:$K$2,0),0),"")</f>
        <v/>
      </c>
      <c r="M136" s="82" t="str">
        <f>IFERROR(VLOOKUP(ROW(المنصرف!$A131),المنصرف!$A$2:$K$718,MATCH(استعلام!M$5,المنصرف!$A$2:$K$2,0),0),"")</f>
        <v/>
      </c>
      <c r="N136" s="84"/>
      <c r="O13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المنتفع]]),ROWS(المنصرف!$B$1:$B131))),"")</f>
        <v/>
      </c>
      <c r="P13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لها]]),ROWS(المنصرف!$B$1:$B131))),"")</f>
        <v/>
      </c>
      <c r="Q13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المنصرف]]),ROWS(المنصرف!$B$1:$B131))),"")</f>
        <v/>
      </c>
      <c r="R13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الصرف]]),ROWS(المنصرف!$B$1:$B131))),"")</f>
        <v/>
      </c>
      <c r="S13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الصرف]]),ROWS(المنصرف!$B$1:$B131))),"")</f>
        <v/>
      </c>
      <c r="T13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التسوية]]),ROWS(المنصرف!$B$1:$B131))),"")</f>
        <v/>
      </c>
      <c r="U13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131))),"")</f>
        <v/>
      </c>
      <c r="V13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131))),"")</f>
        <v/>
      </c>
      <c r="W13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حكمه]]),ROWS(المنصرف!$B$1:$B131))),"")</f>
        <v/>
      </c>
    </row>
    <row r="137" spans="3:23" ht="21" thickBot="1" x14ac:dyDescent="0.25">
      <c r="C137"/>
      <c r="D137" s="42">
        <f t="shared" si="2"/>
        <v>132</v>
      </c>
      <c r="E137" s="82" t="str">
        <f>IFERROR(VLOOKUP(ROW(المنصرف!$A132),المنصرف!$A$2:$K$718,MATCH(استعلام!E$5,المنصرف!$A$2:$K$2,0),0),"")</f>
        <v/>
      </c>
      <c r="F137" s="83" t="str">
        <f>IFERROR(VLOOKUP(ROW(المنصرف!$A132),المنصرف!$A$2:$K$718,MATCH(استعلام!F$5,المنصرف!$A$2:$K$2,0),0),"")</f>
        <v/>
      </c>
      <c r="G137" s="228" t="str">
        <f>IFERROR(VLOOKUP(ROW(المنصرف!$A132),المنصرف!$A$2:$K$718,MATCH(استعلام!G$5,المنصرف!$A$2:$K$2,0),0),"")</f>
        <v/>
      </c>
      <c r="H137" s="82" t="str">
        <f>IFERROR(VLOOKUP(ROW(المنصرف!$A132),المنصرف!$A$2:$K$718,MATCH(استعلام!H$5,المنصرف!$A$2:$K$2,0),0),"")</f>
        <v/>
      </c>
      <c r="I137" s="82" t="str">
        <f>IFERROR(VLOOKUP(ROW(المنصرف!$A132),المنصرف!$A$2:$K$718,MATCH(استعلام!I$5,المنصرف!$A$2:$K$2,0),0),"")</f>
        <v/>
      </c>
      <c r="J137" s="82" t="str">
        <f>IFERROR(VLOOKUP(ROW(المنصرف!$A132),المنصرف!$A$2:$K$718,MATCH(استعلام!J$5,المنصرف!$A$2:$K$2,0),0),"")</f>
        <v/>
      </c>
      <c r="K137" s="82" t="str">
        <f>IFERROR(VLOOKUP(ROW(المنصرف!$A132),المنصرف!$A$2:$K$718,MATCH(استعلام!K$5,المنصرف!$A$2:$K$2,0),0),"")</f>
        <v/>
      </c>
      <c r="L137" s="82" t="str">
        <f>IFERROR(VLOOKUP(ROW(المنصرف!$A132),المنصرف!$A$2:$K$718,MATCH(استعلام!L$5,المنصرف!$A$2:$K$2,0),0),"")</f>
        <v/>
      </c>
      <c r="M137" s="82" t="str">
        <f>IFERROR(VLOOKUP(ROW(المنصرف!$A132),المنصرف!$A$2:$K$718,MATCH(استعلام!M$5,المنصرف!$A$2:$K$2,0),0),"")</f>
        <v/>
      </c>
      <c r="N137" s="84"/>
      <c r="O13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المنتفع]]),ROWS(المنصرف!$B$1:$B132))),"")</f>
        <v/>
      </c>
      <c r="P13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لها]]),ROWS(المنصرف!$B$1:$B132))),"")</f>
        <v/>
      </c>
      <c r="Q13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المنصرف]]),ROWS(المنصرف!$B$1:$B132))),"")</f>
        <v/>
      </c>
      <c r="R13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الصرف]]),ROWS(المنصرف!$B$1:$B132))),"")</f>
        <v/>
      </c>
      <c r="S13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الصرف]]),ROWS(المنصرف!$B$1:$B132))),"")</f>
        <v/>
      </c>
      <c r="T13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التسوية]]),ROWS(المنصرف!$B$1:$B132))),"")</f>
        <v/>
      </c>
      <c r="U13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132))),"")</f>
        <v/>
      </c>
      <c r="V13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132))),"")</f>
        <v/>
      </c>
      <c r="W13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حكمه]]),ROWS(المنصرف!$B$1:$B132))),"")</f>
        <v/>
      </c>
    </row>
    <row r="138" spans="3:23" ht="21" thickBot="1" x14ac:dyDescent="0.25">
      <c r="C138"/>
      <c r="D138" s="42">
        <f t="shared" si="2"/>
        <v>133</v>
      </c>
      <c r="E138" s="82" t="str">
        <f>IFERROR(VLOOKUP(ROW(المنصرف!$A133),المنصرف!$A$2:$K$718,MATCH(استعلام!E$5,المنصرف!$A$2:$K$2,0),0),"")</f>
        <v/>
      </c>
      <c r="F138" s="83" t="str">
        <f>IFERROR(VLOOKUP(ROW(المنصرف!$A133),المنصرف!$A$2:$K$718,MATCH(استعلام!F$5,المنصرف!$A$2:$K$2,0),0),"")</f>
        <v/>
      </c>
      <c r="G138" s="228" t="str">
        <f>IFERROR(VLOOKUP(ROW(المنصرف!$A133),المنصرف!$A$2:$K$718,MATCH(استعلام!G$5,المنصرف!$A$2:$K$2,0),0),"")</f>
        <v/>
      </c>
      <c r="H138" s="82" t="str">
        <f>IFERROR(VLOOKUP(ROW(المنصرف!$A133),المنصرف!$A$2:$K$718,MATCH(استعلام!H$5,المنصرف!$A$2:$K$2,0),0),"")</f>
        <v/>
      </c>
      <c r="I138" s="82" t="str">
        <f>IFERROR(VLOOKUP(ROW(المنصرف!$A133),المنصرف!$A$2:$K$718,MATCH(استعلام!I$5,المنصرف!$A$2:$K$2,0),0),"")</f>
        <v/>
      </c>
      <c r="J138" s="82" t="str">
        <f>IFERROR(VLOOKUP(ROW(المنصرف!$A133),المنصرف!$A$2:$K$718,MATCH(استعلام!J$5,المنصرف!$A$2:$K$2,0),0),"")</f>
        <v/>
      </c>
      <c r="K138" s="82" t="str">
        <f>IFERROR(VLOOKUP(ROW(المنصرف!$A133),المنصرف!$A$2:$K$718,MATCH(استعلام!K$5,المنصرف!$A$2:$K$2,0),0),"")</f>
        <v/>
      </c>
      <c r="L138" s="82" t="str">
        <f>IFERROR(VLOOKUP(ROW(المنصرف!$A133),المنصرف!$A$2:$K$718,MATCH(استعلام!L$5,المنصرف!$A$2:$K$2,0),0),"")</f>
        <v/>
      </c>
      <c r="M138" s="82" t="str">
        <f>IFERROR(VLOOKUP(ROW(المنصرف!$A133),المنصرف!$A$2:$K$718,MATCH(استعلام!M$5,المنصرف!$A$2:$K$2,0),0),"")</f>
        <v/>
      </c>
      <c r="N138" s="84"/>
      <c r="O13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المنتفع]]),ROWS(المنصرف!$B$1:$B133))),"")</f>
        <v/>
      </c>
      <c r="P13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لها]]),ROWS(المنصرف!$B$1:$B133))),"")</f>
        <v/>
      </c>
      <c r="Q13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المنصرف]]),ROWS(المنصرف!$B$1:$B133))),"")</f>
        <v/>
      </c>
      <c r="R13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الصرف]]),ROWS(المنصرف!$B$1:$B133))),"")</f>
        <v/>
      </c>
      <c r="S13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الصرف]]),ROWS(المنصرف!$B$1:$B133))),"")</f>
        <v/>
      </c>
      <c r="T13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التسوية]]),ROWS(المنصرف!$B$1:$B133))),"")</f>
        <v/>
      </c>
      <c r="U13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133))),"")</f>
        <v/>
      </c>
      <c r="V13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133))),"")</f>
        <v/>
      </c>
      <c r="W13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حكمه]]),ROWS(المنصرف!$B$1:$B133))),"")</f>
        <v/>
      </c>
    </row>
    <row r="139" spans="3:23" ht="21" thickBot="1" x14ac:dyDescent="0.25">
      <c r="C139"/>
      <c r="D139" s="42">
        <f t="shared" si="2"/>
        <v>134</v>
      </c>
      <c r="E139" s="82" t="str">
        <f>IFERROR(VLOOKUP(ROW(المنصرف!$A134),المنصرف!$A$2:$K$718,MATCH(استعلام!E$5,المنصرف!$A$2:$K$2,0),0),"")</f>
        <v/>
      </c>
      <c r="F139" s="83" t="str">
        <f>IFERROR(VLOOKUP(ROW(المنصرف!$A134),المنصرف!$A$2:$K$718,MATCH(استعلام!F$5,المنصرف!$A$2:$K$2,0),0),"")</f>
        <v/>
      </c>
      <c r="G139" s="228" t="str">
        <f>IFERROR(VLOOKUP(ROW(المنصرف!$A134),المنصرف!$A$2:$K$718,MATCH(استعلام!G$5,المنصرف!$A$2:$K$2,0),0),"")</f>
        <v/>
      </c>
      <c r="H139" s="82" t="str">
        <f>IFERROR(VLOOKUP(ROW(المنصرف!$A134),المنصرف!$A$2:$K$718,MATCH(استعلام!H$5,المنصرف!$A$2:$K$2,0),0),"")</f>
        <v/>
      </c>
      <c r="I139" s="82" t="str">
        <f>IFERROR(VLOOKUP(ROW(المنصرف!$A134),المنصرف!$A$2:$K$718,MATCH(استعلام!I$5,المنصرف!$A$2:$K$2,0),0),"")</f>
        <v/>
      </c>
      <c r="J139" s="82" t="str">
        <f>IFERROR(VLOOKUP(ROW(المنصرف!$A134),المنصرف!$A$2:$K$718,MATCH(استعلام!J$5,المنصرف!$A$2:$K$2,0),0),"")</f>
        <v/>
      </c>
      <c r="K139" s="82" t="str">
        <f>IFERROR(VLOOKUP(ROW(المنصرف!$A134),المنصرف!$A$2:$K$718,MATCH(استعلام!K$5,المنصرف!$A$2:$K$2,0),0),"")</f>
        <v/>
      </c>
      <c r="L139" s="82" t="str">
        <f>IFERROR(VLOOKUP(ROW(المنصرف!$A134),المنصرف!$A$2:$K$718,MATCH(استعلام!L$5,المنصرف!$A$2:$K$2,0),0),"")</f>
        <v/>
      </c>
      <c r="M139" s="82" t="str">
        <f>IFERROR(VLOOKUP(ROW(المنصرف!$A134),المنصرف!$A$2:$K$718,MATCH(استعلام!M$5,المنصرف!$A$2:$K$2,0),0),"")</f>
        <v/>
      </c>
      <c r="N139" s="84"/>
      <c r="O13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المنتفع]]),ROWS(المنصرف!$B$1:$B134))),"")</f>
        <v/>
      </c>
      <c r="P13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لها]]),ROWS(المنصرف!$B$1:$B134))),"")</f>
        <v/>
      </c>
      <c r="Q13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المنصرف]]),ROWS(المنصرف!$B$1:$B134))),"")</f>
        <v/>
      </c>
      <c r="R13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الصرف]]),ROWS(المنصرف!$B$1:$B134))),"")</f>
        <v/>
      </c>
      <c r="S13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الصرف]]),ROWS(المنصرف!$B$1:$B134))),"")</f>
        <v/>
      </c>
      <c r="T13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التسوية]]),ROWS(المنصرف!$B$1:$B134))),"")</f>
        <v/>
      </c>
      <c r="U13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134))),"")</f>
        <v/>
      </c>
      <c r="V13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134))),"")</f>
        <v/>
      </c>
      <c r="W13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حكمه]]),ROWS(المنصرف!$B$1:$B134))),"")</f>
        <v/>
      </c>
    </row>
    <row r="140" spans="3:23" ht="21" thickBot="1" x14ac:dyDescent="0.25">
      <c r="C140"/>
      <c r="D140" s="42">
        <f t="shared" si="2"/>
        <v>135</v>
      </c>
      <c r="E140" s="82" t="str">
        <f>IFERROR(VLOOKUP(ROW(المنصرف!$A135),المنصرف!$A$2:$K$718,MATCH(استعلام!E$5,المنصرف!$A$2:$K$2,0),0),"")</f>
        <v/>
      </c>
      <c r="F140" s="83" t="str">
        <f>IFERROR(VLOOKUP(ROW(المنصرف!$A135),المنصرف!$A$2:$K$718,MATCH(استعلام!F$5,المنصرف!$A$2:$K$2,0),0),"")</f>
        <v/>
      </c>
      <c r="G140" s="228" t="str">
        <f>IFERROR(VLOOKUP(ROW(المنصرف!$A135),المنصرف!$A$2:$K$718,MATCH(استعلام!G$5,المنصرف!$A$2:$K$2,0),0),"")</f>
        <v/>
      </c>
      <c r="H140" s="82" t="str">
        <f>IFERROR(VLOOKUP(ROW(المنصرف!$A135),المنصرف!$A$2:$K$718,MATCH(استعلام!H$5,المنصرف!$A$2:$K$2,0),0),"")</f>
        <v/>
      </c>
      <c r="I140" s="82" t="str">
        <f>IFERROR(VLOOKUP(ROW(المنصرف!$A135),المنصرف!$A$2:$K$718,MATCH(استعلام!I$5,المنصرف!$A$2:$K$2,0),0),"")</f>
        <v/>
      </c>
      <c r="J140" s="82" t="str">
        <f>IFERROR(VLOOKUP(ROW(المنصرف!$A135),المنصرف!$A$2:$K$718,MATCH(استعلام!J$5,المنصرف!$A$2:$K$2,0),0),"")</f>
        <v/>
      </c>
      <c r="K140" s="82" t="str">
        <f>IFERROR(VLOOKUP(ROW(المنصرف!$A135),المنصرف!$A$2:$K$718,MATCH(استعلام!K$5,المنصرف!$A$2:$K$2,0),0),"")</f>
        <v/>
      </c>
      <c r="L140" s="82" t="str">
        <f>IFERROR(VLOOKUP(ROW(المنصرف!$A135),المنصرف!$A$2:$K$718,MATCH(استعلام!L$5,المنصرف!$A$2:$K$2,0),0),"")</f>
        <v/>
      </c>
      <c r="M140" s="82" t="str">
        <f>IFERROR(VLOOKUP(ROW(المنصرف!$A135),المنصرف!$A$2:$K$718,MATCH(استعلام!M$5,المنصرف!$A$2:$K$2,0),0),"")</f>
        <v/>
      </c>
      <c r="N140" s="84"/>
      <c r="O14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المنتفع]]),ROWS(المنصرف!$B$1:$B135))),"")</f>
        <v/>
      </c>
      <c r="P14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لها]]),ROWS(المنصرف!$B$1:$B135))),"")</f>
        <v/>
      </c>
      <c r="Q14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المنصرف]]),ROWS(المنصرف!$B$1:$B135))),"")</f>
        <v/>
      </c>
      <c r="R14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الصرف]]),ROWS(المنصرف!$B$1:$B135))),"")</f>
        <v/>
      </c>
      <c r="S14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الصرف]]),ROWS(المنصرف!$B$1:$B135))),"")</f>
        <v/>
      </c>
      <c r="T14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التسوية]]),ROWS(المنصرف!$B$1:$B135))),"")</f>
        <v/>
      </c>
      <c r="U14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135))),"")</f>
        <v/>
      </c>
      <c r="V14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135))),"")</f>
        <v/>
      </c>
      <c r="W14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حكمه]]),ROWS(المنصرف!$B$1:$B135))),"")</f>
        <v/>
      </c>
    </row>
    <row r="141" spans="3:23" ht="21" thickBot="1" x14ac:dyDescent="0.25">
      <c r="C141"/>
      <c r="D141" s="42">
        <f t="shared" si="2"/>
        <v>136</v>
      </c>
      <c r="E141" s="82" t="str">
        <f>IFERROR(VLOOKUP(ROW(المنصرف!$A136),المنصرف!$A$2:$K$718,MATCH(استعلام!E$5,المنصرف!$A$2:$K$2,0),0),"")</f>
        <v/>
      </c>
      <c r="F141" s="83" t="str">
        <f>IFERROR(VLOOKUP(ROW(المنصرف!$A136),المنصرف!$A$2:$K$718,MATCH(استعلام!F$5,المنصرف!$A$2:$K$2,0),0),"")</f>
        <v/>
      </c>
      <c r="G141" s="228" t="str">
        <f>IFERROR(VLOOKUP(ROW(المنصرف!$A136),المنصرف!$A$2:$K$718,MATCH(استعلام!G$5,المنصرف!$A$2:$K$2,0),0),"")</f>
        <v/>
      </c>
      <c r="H141" s="82" t="str">
        <f>IFERROR(VLOOKUP(ROW(المنصرف!$A136),المنصرف!$A$2:$K$718,MATCH(استعلام!H$5,المنصرف!$A$2:$K$2,0),0),"")</f>
        <v/>
      </c>
      <c r="I141" s="82" t="str">
        <f>IFERROR(VLOOKUP(ROW(المنصرف!$A136),المنصرف!$A$2:$K$718,MATCH(استعلام!I$5,المنصرف!$A$2:$K$2,0),0),"")</f>
        <v/>
      </c>
      <c r="J141" s="82" t="str">
        <f>IFERROR(VLOOKUP(ROW(المنصرف!$A136),المنصرف!$A$2:$K$718,MATCH(استعلام!J$5,المنصرف!$A$2:$K$2,0),0),"")</f>
        <v/>
      </c>
      <c r="K141" s="82" t="str">
        <f>IFERROR(VLOOKUP(ROW(المنصرف!$A136),المنصرف!$A$2:$K$718,MATCH(استعلام!K$5,المنصرف!$A$2:$K$2,0),0),"")</f>
        <v/>
      </c>
      <c r="L141" s="82" t="str">
        <f>IFERROR(VLOOKUP(ROW(المنصرف!$A136),المنصرف!$A$2:$K$718,MATCH(استعلام!L$5,المنصرف!$A$2:$K$2,0),0),"")</f>
        <v/>
      </c>
      <c r="M141" s="82" t="str">
        <f>IFERROR(VLOOKUP(ROW(المنصرف!$A136),المنصرف!$A$2:$K$718,MATCH(استعلام!M$5,المنصرف!$A$2:$K$2,0),0),"")</f>
        <v/>
      </c>
      <c r="N141" s="84"/>
      <c r="O14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المنتفع]]),ROWS(المنصرف!$B$1:$B136))),"")</f>
        <v/>
      </c>
      <c r="P14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لها]]),ROWS(المنصرف!$B$1:$B136))),"")</f>
        <v/>
      </c>
      <c r="Q14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المنصرف]]),ROWS(المنصرف!$B$1:$B136))),"")</f>
        <v/>
      </c>
      <c r="R14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الصرف]]),ROWS(المنصرف!$B$1:$B136))),"")</f>
        <v/>
      </c>
      <c r="S14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الصرف]]),ROWS(المنصرف!$B$1:$B136))),"")</f>
        <v/>
      </c>
      <c r="T14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التسوية]]),ROWS(المنصرف!$B$1:$B136))),"")</f>
        <v/>
      </c>
      <c r="U14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136))),"")</f>
        <v/>
      </c>
      <c r="V14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136))),"")</f>
        <v/>
      </c>
      <c r="W14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حكمه]]),ROWS(المنصرف!$B$1:$B136))),"")</f>
        <v/>
      </c>
    </row>
    <row r="142" spans="3:23" ht="21" thickBot="1" x14ac:dyDescent="0.25">
      <c r="C142"/>
      <c r="D142" s="42">
        <f t="shared" si="2"/>
        <v>137</v>
      </c>
      <c r="E142" s="82" t="str">
        <f>IFERROR(VLOOKUP(ROW(المنصرف!$A137),المنصرف!$A$2:$K$718,MATCH(استعلام!E$5,المنصرف!$A$2:$K$2,0),0),"")</f>
        <v/>
      </c>
      <c r="F142" s="83" t="str">
        <f>IFERROR(VLOOKUP(ROW(المنصرف!$A137),المنصرف!$A$2:$K$718,MATCH(استعلام!F$5,المنصرف!$A$2:$K$2,0),0),"")</f>
        <v/>
      </c>
      <c r="G142" s="228" t="str">
        <f>IFERROR(VLOOKUP(ROW(المنصرف!$A137),المنصرف!$A$2:$K$718,MATCH(استعلام!G$5,المنصرف!$A$2:$K$2,0),0),"")</f>
        <v/>
      </c>
      <c r="H142" s="82" t="str">
        <f>IFERROR(VLOOKUP(ROW(المنصرف!$A137),المنصرف!$A$2:$K$718,MATCH(استعلام!H$5,المنصرف!$A$2:$K$2,0),0),"")</f>
        <v/>
      </c>
      <c r="I142" s="82" t="str">
        <f>IFERROR(VLOOKUP(ROW(المنصرف!$A137),المنصرف!$A$2:$K$718,MATCH(استعلام!I$5,المنصرف!$A$2:$K$2,0),0),"")</f>
        <v/>
      </c>
      <c r="J142" s="82" t="str">
        <f>IFERROR(VLOOKUP(ROW(المنصرف!$A137),المنصرف!$A$2:$K$718,MATCH(استعلام!J$5,المنصرف!$A$2:$K$2,0),0),"")</f>
        <v/>
      </c>
      <c r="K142" s="82" t="str">
        <f>IFERROR(VLOOKUP(ROW(المنصرف!$A137),المنصرف!$A$2:$K$718,MATCH(استعلام!K$5,المنصرف!$A$2:$K$2,0),0),"")</f>
        <v/>
      </c>
      <c r="L142" s="82" t="str">
        <f>IFERROR(VLOOKUP(ROW(المنصرف!$A137),المنصرف!$A$2:$K$718,MATCH(استعلام!L$5,المنصرف!$A$2:$K$2,0),0),"")</f>
        <v/>
      </c>
      <c r="M142" s="82" t="str">
        <f>IFERROR(VLOOKUP(ROW(المنصرف!$A137),المنصرف!$A$2:$K$718,MATCH(استعلام!M$5,المنصرف!$A$2:$K$2,0),0),"")</f>
        <v/>
      </c>
      <c r="N142" s="84"/>
      <c r="O14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المنتفع]]),ROWS(المنصرف!$B$1:$B137))),"")</f>
        <v/>
      </c>
      <c r="P14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لها]]),ROWS(المنصرف!$B$1:$B137))),"")</f>
        <v/>
      </c>
      <c r="Q14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المنصرف]]),ROWS(المنصرف!$B$1:$B137))),"")</f>
        <v/>
      </c>
      <c r="R14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الصرف]]),ROWS(المنصرف!$B$1:$B137))),"")</f>
        <v/>
      </c>
      <c r="S14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الصرف]]),ROWS(المنصرف!$B$1:$B137))),"")</f>
        <v/>
      </c>
      <c r="T14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التسوية]]),ROWS(المنصرف!$B$1:$B137))),"")</f>
        <v/>
      </c>
      <c r="U14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137))),"")</f>
        <v/>
      </c>
      <c r="V14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137))),"")</f>
        <v/>
      </c>
      <c r="W14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حكمه]]),ROWS(المنصرف!$B$1:$B137))),"")</f>
        <v/>
      </c>
    </row>
    <row r="143" spans="3:23" ht="21" thickBot="1" x14ac:dyDescent="0.25">
      <c r="C143"/>
      <c r="D143" s="42">
        <f t="shared" si="2"/>
        <v>138</v>
      </c>
      <c r="E143" s="82" t="str">
        <f>IFERROR(VLOOKUP(ROW(المنصرف!$A138),المنصرف!$A$2:$K$718,MATCH(استعلام!E$5,المنصرف!$A$2:$K$2,0),0),"")</f>
        <v/>
      </c>
      <c r="F143" s="83" t="str">
        <f>IFERROR(VLOOKUP(ROW(المنصرف!$A138),المنصرف!$A$2:$K$718,MATCH(استعلام!F$5,المنصرف!$A$2:$K$2,0),0),"")</f>
        <v/>
      </c>
      <c r="G143" s="228" t="str">
        <f>IFERROR(VLOOKUP(ROW(المنصرف!$A138),المنصرف!$A$2:$K$718,MATCH(استعلام!G$5,المنصرف!$A$2:$K$2,0),0),"")</f>
        <v/>
      </c>
      <c r="H143" s="82" t="str">
        <f>IFERROR(VLOOKUP(ROW(المنصرف!$A138),المنصرف!$A$2:$K$718,MATCH(استعلام!H$5,المنصرف!$A$2:$K$2,0),0),"")</f>
        <v/>
      </c>
      <c r="I143" s="82" t="str">
        <f>IFERROR(VLOOKUP(ROW(المنصرف!$A138),المنصرف!$A$2:$K$718,MATCH(استعلام!I$5,المنصرف!$A$2:$K$2,0),0),"")</f>
        <v/>
      </c>
      <c r="J143" s="82" t="str">
        <f>IFERROR(VLOOKUP(ROW(المنصرف!$A138),المنصرف!$A$2:$K$718,MATCH(استعلام!J$5,المنصرف!$A$2:$K$2,0),0),"")</f>
        <v/>
      </c>
      <c r="K143" s="82" t="str">
        <f>IFERROR(VLOOKUP(ROW(المنصرف!$A138),المنصرف!$A$2:$K$718,MATCH(استعلام!K$5,المنصرف!$A$2:$K$2,0),0),"")</f>
        <v/>
      </c>
      <c r="L143" s="82" t="str">
        <f>IFERROR(VLOOKUP(ROW(المنصرف!$A138),المنصرف!$A$2:$K$718,MATCH(استعلام!L$5,المنصرف!$A$2:$K$2,0),0),"")</f>
        <v/>
      </c>
      <c r="M143" s="82" t="str">
        <f>IFERROR(VLOOKUP(ROW(المنصرف!$A138),المنصرف!$A$2:$K$718,MATCH(استعلام!M$5,المنصرف!$A$2:$K$2,0),0),"")</f>
        <v/>
      </c>
      <c r="N143" s="84"/>
      <c r="O14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المنتفع]]),ROWS(المنصرف!$B$1:$B138))),"")</f>
        <v/>
      </c>
      <c r="P14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لها]]),ROWS(المنصرف!$B$1:$B138))),"")</f>
        <v/>
      </c>
      <c r="Q14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المنصرف]]),ROWS(المنصرف!$B$1:$B138))),"")</f>
        <v/>
      </c>
      <c r="R14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الصرف]]),ROWS(المنصرف!$B$1:$B138))),"")</f>
        <v/>
      </c>
      <c r="S14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الصرف]]),ROWS(المنصرف!$B$1:$B138))),"")</f>
        <v/>
      </c>
      <c r="T14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التسوية]]),ROWS(المنصرف!$B$1:$B138))),"")</f>
        <v/>
      </c>
      <c r="U14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138))),"")</f>
        <v/>
      </c>
      <c r="V14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138))),"")</f>
        <v/>
      </c>
      <c r="W14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حكمه]]),ROWS(المنصرف!$B$1:$B138))),"")</f>
        <v/>
      </c>
    </row>
    <row r="144" spans="3:23" ht="21" thickBot="1" x14ac:dyDescent="0.25">
      <c r="C144"/>
      <c r="D144" s="42">
        <f t="shared" si="2"/>
        <v>139</v>
      </c>
      <c r="E144" s="82" t="str">
        <f>IFERROR(VLOOKUP(ROW(المنصرف!$A139),المنصرف!$A$2:$K$718,MATCH(استعلام!E$5,المنصرف!$A$2:$K$2,0),0),"")</f>
        <v/>
      </c>
      <c r="F144" s="83" t="str">
        <f>IFERROR(VLOOKUP(ROW(المنصرف!$A139),المنصرف!$A$2:$K$718,MATCH(استعلام!F$5,المنصرف!$A$2:$K$2,0),0),"")</f>
        <v/>
      </c>
      <c r="G144" s="228" t="str">
        <f>IFERROR(VLOOKUP(ROW(المنصرف!$A139),المنصرف!$A$2:$K$718,MATCH(استعلام!G$5,المنصرف!$A$2:$K$2,0),0),"")</f>
        <v/>
      </c>
      <c r="H144" s="82" t="str">
        <f>IFERROR(VLOOKUP(ROW(المنصرف!$A139),المنصرف!$A$2:$K$718,MATCH(استعلام!H$5,المنصرف!$A$2:$K$2,0),0),"")</f>
        <v/>
      </c>
      <c r="I144" s="82" t="str">
        <f>IFERROR(VLOOKUP(ROW(المنصرف!$A139),المنصرف!$A$2:$K$718,MATCH(استعلام!I$5,المنصرف!$A$2:$K$2,0),0),"")</f>
        <v/>
      </c>
      <c r="J144" s="82" t="str">
        <f>IFERROR(VLOOKUP(ROW(المنصرف!$A139),المنصرف!$A$2:$K$718,MATCH(استعلام!J$5,المنصرف!$A$2:$K$2,0),0),"")</f>
        <v/>
      </c>
      <c r="K144" s="82" t="str">
        <f>IFERROR(VLOOKUP(ROW(المنصرف!$A139),المنصرف!$A$2:$K$718,MATCH(استعلام!K$5,المنصرف!$A$2:$K$2,0),0),"")</f>
        <v/>
      </c>
      <c r="L144" s="82" t="str">
        <f>IFERROR(VLOOKUP(ROW(المنصرف!$A139),المنصرف!$A$2:$K$718,MATCH(استعلام!L$5,المنصرف!$A$2:$K$2,0),0),"")</f>
        <v/>
      </c>
      <c r="M144" s="82" t="str">
        <f>IFERROR(VLOOKUP(ROW(المنصرف!$A139),المنصرف!$A$2:$K$718,MATCH(استعلام!M$5,المنصرف!$A$2:$K$2,0),0),"")</f>
        <v/>
      </c>
      <c r="N144" s="84"/>
      <c r="O14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المنتفع]]),ROWS(المنصرف!$B$1:$B139))),"")</f>
        <v/>
      </c>
      <c r="P14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لها]]),ROWS(المنصرف!$B$1:$B139))),"")</f>
        <v/>
      </c>
      <c r="Q14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المنصرف]]),ROWS(المنصرف!$B$1:$B139))),"")</f>
        <v/>
      </c>
      <c r="R14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الصرف]]),ROWS(المنصرف!$B$1:$B139))),"")</f>
        <v/>
      </c>
      <c r="S14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الصرف]]),ROWS(المنصرف!$B$1:$B139))),"")</f>
        <v/>
      </c>
      <c r="T14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التسوية]]),ROWS(المنصرف!$B$1:$B139))),"")</f>
        <v/>
      </c>
      <c r="U14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139))),"")</f>
        <v/>
      </c>
      <c r="V14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139))),"")</f>
        <v/>
      </c>
      <c r="W14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حكمه]]),ROWS(المنصرف!$B$1:$B139))),"")</f>
        <v/>
      </c>
    </row>
    <row r="145" spans="3:23" ht="21" thickBot="1" x14ac:dyDescent="0.25">
      <c r="C145"/>
      <c r="D145" s="42">
        <f t="shared" si="2"/>
        <v>140</v>
      </c>
      <c r="E145" s="82" t="str">
        <f>IFERROR(VLOOKUP(ROW(المنصرف!$A140),المنصرف!$A$2:$K$718,MATCH(استعلام!E$5,المنصرف!$A$2:$K$2,0),0),"")</f>
        <v/>
      </c>
      <c r="F145" s="83" t="str">
        <f>IFERROR(VLOOKUP(ROW(المنصرف!$A140),المنصرف!$A$2:$K$718,MATCH(استعلام!F$5,المنصرف!$A$2:$K$2,0),0),"")</f>
        <v/>
      </c>
      <c r="G145" s="228" t="str">
        <f>IFERROR(VLOOKUP(ROW(المنصرف!$A140),المنصرف!$A$2:$K$718,MATCH(استعلام!G$5,المنصرف!$A$2:$K$2,0),0),"")</f>
        <v/>
      </c>
      <c r="H145" s="82" t="str">
        <f>IFERROR(VLOOKUP(ROW(المنصرف!$A140),المنصرف!$A$2:$K$718,MATCH(استعلام!H$5,المنصرف!$A$2:$K$2,0),0),"")</f>
        <v/>
      </c>
      <c r="I145" s="82" t="str">
        <f>IFERROR(VLOOKUP(ROW(المنصرف!$A140),المنصرف!$A$2:$K$718,MATCH(استعلام!I$5,المنصرف!$A$2:$K$2,0),0),"")</f>
        <v/>
      </c>
      <c r="J145" s="82" t="str">
        <f>IFERROR(VLOOKUP(ROW(المنصرف!$A140),المنصرف!$A$2:$K$718,MATCH(استعلام!J$5,المنصرف!$A$2:$K$2,0),0),"")</f>
        <v/>
      </c>
      <c r="K145" s="82" t="str">
        <f>IFERROR(VLOOKUP(ROW(المنصرف!$A140),المنصرف!$A$2:$K$718,MATCH(استعلام!K$5,المنصرف!$A$2:$K$2,0),0),"")</f>
        <v/>
      </c>
      <c r="L145" s="82" t="str">
        <f>IFERROR(VLOOKUP(ROW(المنصرف!$A140),المنصرف!$A$2:$K$718,MATCH(استعلام!L$5,المنصرف!$A$2:$K$2,0),0),"")</f>
        <v/>
      </c>
      <c r="M145" s="82" t="str">
        <f>IFERROR(VLOOKUP(ROW(المنصرف!$A140),المنصرف!$A$2:$K$718,MATCH(استعلام!M$5,المنصرف!$A$2:$K$2,0),0),"")</f>
        <v/>
      </c>
      <c r="N145" s="84"/>
      <c r="O14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المنتفع]]),ROWS(المنصرف!$B$1:$B140))),"")</f>
        <v/>
      </c>
      <c r="P14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لها]]),ROWS(المنصرف!$B$1:$B140))),"")</f>
        <v/>
      </c>
      <c r="Q14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المنصرف]]),ROWS(المنصرف!$B$1:$B140))),"")</f>
        <v/>
      </c>
      <c r="R14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الصرف]]),ROWS(المنصرف!$B$1:$B140))),"")</f>
        <v/>
      </c>
      <c r="S14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الصرف]]),ROWS(المنصرف!$B$1:$B140))),"")</f>
        <v/>
      </c>
      <c r="T14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التسوية]]),ROWS(المنصرف!$B$1:$B140))),"")</f>
        <v/>
      </c>
      <c r="U14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140))),"")</f>
        <v/>
      </c>
      <c r="V14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140))),"")</f>
        <v/>
      </c>
      <c r="W14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حكمه]]),ROWS(المنصرف!$B$1:$B140))),"")</f>
        <v/>
      </c>
    </row>
    <row r="146" spans="3:23" ht="21" thickBot="1" x14ac:dyDescent="0.25">
      <c r="C146"/>
      <c r="D146" s="42">
        <f t="shared" si="2"/>
        <v>141</v>
      </c>
      <c r="E146" s="82" t="str">
        <f>IFERROR(VLOOKUP(ROW(المنصرف!$A141),المنصرف!$A$2:$K$718,MATCH(استعلام!E$5,المنصرف!$A$2:$K$2,0),0),"")</f>
        <v/>
      </c>
      <c r="F146" s="83" t="str">
        <f>IFERROR(VLOOKUP(ROW(المنصرف!$A141),المنصرف!$A$2:$K$718,MATCH(استعلام!F$5,المنصرف!$A$2:$K$2,0),0),"")</f>
        <v/>
      </c>
      <c r="G146" s="228" t="str">
        <f>IFERROR(VLOOKUP(ROW(المنصرف!$A141),المنصرف!$A$2:$K$718,MATCH(استعلام!G$5,المنصرف!$A$2:$K$2,0),0),"")</f>
        <v/>
      </c>
      <c r="H146" s="82" t="str">
        <f>IFERROR(VLOOKUP(ROW(المنصرف!$A141),المنصرف!$A$2:$K$718,MATCH(استعلام!H$5,المنصرف!$A$2:$K$2,0),0),"")</f>
        <v/>
      </c>
      <c r="I146" s="82" t="str">
        <f>IFERROR(VLOOKUP(ROW(المنصرف!$A141),المنصرف!$A$2:$K$718,MATCH(استعلام!I$5,المنصرف!$A$2:$K$2,0),0),"")</f>
        <v/>
      </c>
      <c r="J146" s="82" t="str">
        <f>IFERROR(VLOOKUP(ROW(المنصرف!$A141),المنصرف!$A$2:$K$718,MATCH(استعلام!J$5,المنصرف!$A$2:$K$2,0),0),"")</f>
        <v/>
      </c>
      <c r="K146" s="82" t="str">
        <f>IFERROR(VLOOKUP(ROW(المنصرف!$A141),المنصرف!$A$2:$K$718,MATCH(استعلام!K$5,المنصرف!$A$2:$K$2,0),0),"")</f>
        <v/>
      </c>
      <c r="L146" s="82" t="str">
        <f>IFERROR(VLOOKUP(ROW(المنصرف!$A141),المنصرف!$A$2:$K$718,MATCH(استعلام!L$5,المنصرف!$A$2:$K$2,0),0),"")</f>
        <v/>
      </c>
      <c r="M146" s="82" t="str">
        <f>IFERROR(VLOOKUP(ROW(المنصرف!$A141),المنصرف!$A$2:$K$718,MATCH(استعلام!M$5,المنصرف!$A$2:$K$2,0),0),"")</f>
        <v/>
      </c>
      <c r="N146" s="84"/>
      <c r="O14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المنتفع]]),ROWS(المنصرف!$B$1:$B141))),"")</f>
        <v/>
      </c>
      <c r="P14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لها]]),ROWS(المنصرف!$B$1:$B141))),"")</f>
        <v/>
      </c>
      <c r="Q14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المنصرف]]),ROWS(المنصرف!$B$1:$B141))),"")</f>
        <v/>
      </c>
      <c r="R14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الصرف]]),ROWS(المنصرف!$B$1:$B141))),"")</f>
        <v/>
      </c>
      <c r="S14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الصرف]]),ROWS(المنصرف!$B$1:$B141))),"")</f>
        <v/>
      </c>
      <c r="T14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التسوية]]),ROWS(المنصرف!$B$1:$B141))),"")</f>
        <v/>
      </c>
      <c r="U14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141))),"")</f>
        <v/>
      </c>
      <c r="V14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141))),"")</f>
        <v/>
      </c>
      <c r="W14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حكمه]]),ROWS(المنصرف!$B$1:$B141))),"")</f>
        <v/>
      </c>
    </row>
    <row r="147" spans="3:23" ht="21" thickBot="1" x14ac:dyDescent="0.25">
      <c r="C147"/>
      <c r="D147" s="42">
        <f t="shared" si="2"/>
        <v>142</v>
      </c>
      <c r="E147" s="82" t="str">
        <f>IFERROR(VLOOKUP(ROW(المنصرف!$A142),المنصرف!$A$2:$K$718,MATCH(استعلام!E$5,المنصرف!$A$2:$K$2,0),0),"")</f>
        <v/>
      </c>
      <c r="F147" s="83" t="str">
        <f>IFERROR(VLOOKUP(ROW(المنصرف!$A142),المنصرف!$A$2:$K$718,MATCH(استعلام!F$5,المنصرف!$A$2:$K$2,0),0),"")</f>
        <v/>
      </c>
      <c r="G147" s="228" t="str">
        <f>IFERROR(VLOOKUP(ROW(المنصرف!$A142),المنصرف!$A$2:$K$718,MATCH(استعلام!G$5,المنصرف!$A$2:$K$2,0),0),"")</f>
        <v/>
      </c>
      <c r="H147" s="82" t="str">
        <f>IFERROR(VLOOKUP(ROW(المنصرف!$A142),المنصرف!$A$2:$K$718,MATCH(استعلام!H$5,المنصرف!$A$2:$K$2,0),0),"")</f>
        <v/>
      </c>
      <c r="I147" s="82" t="str">
        <f>IFERROR(VLOOKUP(ROW(المنصرف!$A142),المنصرف!$A$2:$K$718,MATCH(استعلام!I$5,المنصرف!$A$2:$K$2,0),0),"")</f>
        <v/>
      </c>
      <c r="J147" s="82" t="str">
        <f>IFERROR(VLOOKUP(ROW(المنصرف!$A142),المنصرف!$A$2:$K$718,MATCH(استعلام!J$5,المنصرف!$A$2:$K$2,0),0),"")</f>
        <v/>
      </c>
      <c r="K147" s="82" t="str">
        <f>IFERROR(VLOOKUP(ROW(المنصرف!$A142),المنصرف!$A$2:$K$718,MATCH(استعلام!K$5,المنصرف!$A$2:$K$2,0),0),"")</f>
        <v/>
      </c>
      <c r="L147" s="82" t="str">
        <f>IFERROR(VLOOKUP(ROW(المنصرف!$A142),المنصرف!$A$2:$K$718,MATCH(استعلام!L$5,المنصرف!$A$2:$K$2,0),0),"")</f>
        <v/>
      </c>
      <c r="M147" s="82" t="str">
        <f>IFERROR(VLOOKUP(ROW(المنصرف!$A142),المنصرف!$A$2:$K$718,MATCH(استعلام!M$5,المنصرف!$A$2:$K$2,0),0),"")</f>
        <v/>
      </c>
      <c r="N147" s="84"/>
      <c r="O14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المنتفع]]),ROWS(المنصرف!$B$1:$B142))),"")</f>
        <v/>
      </c>
      <c r="P14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لها]]),ROWS(المنصرف!$B$1:$B142))),"")</f>
        <v/>
      </c>
      <c r="Q14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المنصرف]]),ROWS(المنصرف!$B$1:$B142))),"")</f>
        <v/>
      </c>
      <c r="R14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الصرف]]),ROWS(المنصرف!$B$1:$B142))),"")</f>
        <v/>
      </c>
      <c r="S14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الصرف]]),ROWS(المنصرف!$B$1:$B142))),"")</f>
        <v/>
      </c>
      <c r="T14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التسوية]]),ROWS(المنصرف!$B$1:$B142))),"")</f>
        <v/>
      </c>
      <c r="U14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142))),"")</f>
        <v/>
      </c>
      <c r="V14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142))),"")</f>
        <v/>
      </c>
      <c r="W14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حكمه]]),ROWS(المنصرف!$B$1:$B142))),"")</f>
        <v/>
      </c>
    </row>
    <row r="148" spans="3:23" ht="21" thickBot="1" x14ac:dyDescent="0.25">
      <c r="C148"/>
      <c r="D148" s="42">
        <f t="shared" si="2"/>
        <v>143</v>
      </c>
      <c r="E148" s="82" t="str">
        <f>IFERROR(VLOOKUP(ROW(المنصرف!$A143),المنصرف!$A$2:$K$718,MATCH(استعلام!E$5,المنصرف!$A$2:$K$2,0),0),"")</f>
        <v/>
      </c>
      <c r="F148" s="83" t="str">
        <f>IFERROR(VLOOKUP(ROW(المنصرف!$A143),المنصرف!$A$2:$K$718,MATCH(استعلام!F$5,المنصرف!$A$2:$K$2,0),0),"")</f>
        <v/>
      </c>
      <c r="G148" s="228" t="str">
        <f>IFERROR(VLOOKUP(ROW(المنصرف!$A143),المنصرف!$A$2:$K$718,MATCH(استعلام!G$5,المنصرف!$A$2:$K$2,0),0),"")</f>
        <v/>
      </c>
      <c r="H148" s="82" t="str">
        <f>IFERROR(VLOOKUP(ROW(المنصرف!$A143),المنصرف!$A$2:$K$718,MATCH(استعلام!H$5,المنصرف!$A$2:$K$2,0),0),"")</f>
        <v/>
      </c>
      <c r="I148" s="82" t="str">
        <f>IFERROR(VLOOKUP(ROW(المنصرف!$A143),المنصرف!$A$2:$K$718,MATCH(استعلام!I$5,المنصرف!$A$2:$K$2,0),0),"")</f>
        <v/>
      </c>
      <c r="J148" s="82" t="str">
        <f>IFERROR(VLOOKUP(ROW(المنصرف!$A143),المنصرف!$A$2:$K$718,MATCH(استعلام!J$5,المنصرف!$A$2:$K$2,0),0),"")</f>
        <v/>
      </c>
      <c r="K148" s="82" t="str">
        <f>IFERROR(VLOOKUP(ROW(المنصرف!$A143),المنصرف!$A$2:$K$718,MATCH(استعلام!K$5,المنصرف!$A$2:$K$2,0),0),"")</f>
        <v/>
      </c>
      <c r="L148" s="82" t="str">
        <f>IFERROR(VLOOKUP(ROW(المنصرف!$A143),المنصرف!$A$2:$K$718,MATCH(استعلام!L$5,المنصرف!$A$2:$K$2,0),0),"")</f>
        <v/>
      </c>
      <c r="M148" s="82" t="str">
        <f>IFERROR(VLOOKUP(ROW(المنصرف!$A143),المنصرف!$A$2:$K$718,MATCH(استعلام!M$5,المنصرف!$A$2:$K$2,0),0),"")</f>
        <v/>
      </c>
      <c r="N148" s="84"/>
      <c r="O14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المنتفع]]),ROWS(المنصرف!$B$1:$B143))),"")</f>
        <v/>
      </c>
      <c r="P14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لها]]),ROWS(المنصرف!$B$1:$B143))),"")</f>
        <v/>
      </c>
      <c r="Q14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المنصرف]]),ROWS(المنصرف!$B$1:$B143))),"")</f>
        <v/>
      </c>
      <c r="R14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الصرف]]),ROWS(المنصرف!$B$1:$B143))),"")</f>
        <v/>
      </c>
      <c r="S14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الصرف]]),ROWS(المنصرف!$B$1:$B143))),"")</f>
        <v/>
      </c>
      <c r="T14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التسوية]]),ROWS(المنصرف!$B$1:$B143))),"")</f>
        <v/>
      </c>
      <c r="U14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143))),"")</f>
        <v/>
      </c>
      <c r="V14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143))),"")</f>
        <v/>
      </c>
      <c r="W14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حكمه]]),ROWS(المنصرف!$B$1:$B143))),"")</f>
        <v/>
      </c>
    </row>
    <row r="149" spans="3:23" ht="21" thickBot="1" x14ac:dyDescent="0.25">
      <c r="C149"/>
      <c r="D149" s="42">
        <f t="shared" si="2"/>
        <v>144</v>
      </c>
      <c r="E149" s="82" t="str">
        <f>IFERROR(VLOOKUP(ROW(المنصرف!$A144),المنصرف!$A$2:$K$718,MATCH(استعلام!E$5,المنصرف!$A$2:$K$2,0),0),"")</f>
        <v/>
      </c>
      <c r="F149" s="83" t="str">
        <f>IFERROR(VLOOKUP(ROW(المنصرف!$A144),المنصرف!$A$2:$K$718,MATCH(استعلام!F$5,المنصرف!$A$2:$K$2,0),0),"")</f>
        <v/>
      </c>
      <c r="G149" s="228" t="str">
        <f>IFERROR(VLOOKUP(ROW(المنصرف!$A144),المنصرف!$A$2:$K$718,MATCH(استعلام!G$5,المنصرف!$A$2:$K$2,0),0),"")</f>
        <v/>
      </c>
      <c r="H149" s="82" t="str">
        <f>IFERROR(VLOOKUP(ROW(المنصرف!$A144),المنصرف!$A$2:$K$718,MATCH(استعلام!H$5,المنصرف!$A$2:$K$2,0),0),"")</f>
        <v/>
      </c>
      <c r="I149" s="82" t="str">
        <f>IFERROR(VLOOKUP(ROW(المنصرف!$A144),المنصرف!$A$2:$K$718,MATCH(استعلام!I$5,المنصرف!$A$2:$K$2,0),0),"")</f>
        <v/>
      </c>
      <c r="J149" s="82" t="str">
        <f>IFERROR(VLOOKUP(ROW(المنصرف!$A144),المنصرف!$A$2:$K$718,MATCH(استعلام!J$5,المنصرف!$A$2:$K$2,0),0),"")</f>
        <v/>
      </c>
      <c r="K149" s="82" t="str">
        <f>IFERROR(VLOOKUP(ROW(المنصرف!$A144),المنصرف!$A$2:$K$718,MATCH(استعلام!K$5,المنصرف!$A$2:$K$2,0),0),"")</f>
        <v/>
      </c>
      <c r="L149" s="82" t="str">
        <f>IFERROR(VLOOKUP(ROW(المنصرف!$A144),المنصرف!$A$2:$K$718,MATCH(استعلام!L$5,المنصرف!$A$2:$K$2,0),0),"")</f>
        <v/>
      </c>
      <c r="M149" s="82" t="str">
        <f>IFERROR(VLOOKUP(ROW(المنصرف!$A144),المنصرف!$A$2:$K$718,MATCH(استعلام!M$5,المنصرف!$A$2:$K$2,0),0),"")</f>
        <v/>
      </c>
      <c r="N149" s="84"/>
      <c r="O14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المنتفع]]),ROWS(المنصرف!$B$1:$B144))),"")</f>
        <v/>
      </c>
      <c r="P14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لها]]),ROWS(المنصرف!$B$1:$B144))),"")</f>
        <v/>
      </c>
      <c r="Q14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المنصرف]]),ROWS(المنصرف!$B$1:$B144))),"")</f>
        <v/>
      </c>
      <c r="R14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الصرف]]),ROWS(المنصرف!$B$1:$B144))),"")</f>
        <v/>
      </c>
      <c r="S14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الصرف]]),ROWS(المنصرف!$B$1:$B144))),"")</f>
        <v/>
      </c>
      <c r="T14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التسوية]]),ROWS(المنصرف!$B$1:$B144))),"")</f>
        <v/>
      </c>
      <c r="U14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144))),"")</f>
        <v/>
      </c>
      <c r="V14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144))),"")</f>
        <v/>
      </c>
      <c r="W14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حكمه]]),ROWS(المنصرف!$B$1:$B144))),"")</f>
        <v/>
      </c>
    </row>
    <row r="150" spans="3:23" ht="21" thickBot="1" x14ac:dyDescent="0.25">
      <c r="C150"/>
      <c r="D150" s="42">
        <f t="shared" si="2"/>
        <v>145</v>
      </c>
      <c r="E150" s="82" t="str">
        <f>IFERROR(VLOOKUP(ROW(المنصرف!$A145),المنصرف!$A$2:$K$718,MATCH(استعلام!E$5,المنصرف!$A$2:$K$2,0),0),"")</f>
        <v/>
      </c>
      <c r="F150" s="83" t="str">
        <f>IFERROR(VLOOKUP(ROW(المنصرف!$A145),المنصرف!$A$2:$K$718,MATCH(استعلام!F$5,المنصرف!$A$2:$K$2,0),0),"")</f>
        <v/>
      </c>
      <c r="G150" s="228" t="str">
        <f>IFERROR(VLOOKUP(ROW(المنصرف!$A145),المنصرف!$A$2:$K$718,MATCH(استعلام!G$5,المنصرف!$A$2:$K$2,0),0),"")</f>
        <v/>
      </c>
      <c r="H150" s="82" t="str">
        <f>IFERROR(VLOOKUP(ROW(المنصرف!$A145),المنصرف!$A$2:$K$718,MATCH(استعلام!H$5,المنصرف!$A$2:$K$2,0),0),"")</f>
        <v/>
      </c>
      <c r="I150" s="82" t="str">
        <f>IFERROR(VLOOKUP(ROW(المنصرف!$A145),المنصرف!$A$2:$K$718,MATCH(استعلام!I$5,المنصرف!$A$2:$K$2,0),0),"")</f>
        <v/>
      </c>
      <c r="J150" s="82" t="str">
        <f>IFERROR(VLOOKUP(ROW(المنصرف!$A145),المنصرف!$A$2:$K$718,MATCH(استعلام!J$5,المنصرف!$A$2:$K$2,0),0),"")</f>
        <v/>
      </c>
      <c r="K150" s="82" t="str">
        <f>IFERROR(VLOOKUP(ROW(المنصرف!$A145),المنصرف!$A$2:$K$718,MATCH(استعلام!K$5,المنصرف!$A$2:$K$2,0),0),"")</f>
        <v/>
      </c>
      <c r="L150" s="82" t="str">
        <f>IFERROR(VLOOKUP(ROW(المنصرف!$A145),المنصرف!$A$2:$K$718,MATCH(استعلام!L$5,المنصرف!$A$2:$K$2,0),0),"")</f>
        <v/>
      </c>
      <c r="M150" s="82" t="str">
        <f>IFERROR(VLOOKUP(ROW(المنصرف!$A145),المنصرف!$A$2:$K$718,MATCH(استعلام!M$5,المنصرف!$A$2:$K$2,0),0),"")</f>
        <v/>
      </c>
      <c r="N150" s="84"/>
      <c r="O15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المنتفع]]),ROWS(المنصرف!$B$1:$B145))),"")</f>
        <v/>
      </c>
      <c r="P15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لها]]),ROWS(المنصرف!$B$1:$B145))),"")</f>
        <v/>
      </c>
      <c r="Q15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المنصرف]]),ROWS(المنصرف!$B$1:$B145))),"")</f>
        <v/>
      </c>
      <c r="R15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الصرف]]),ROWS(المنصرف!$B$1:$B145))),"")</f>
        <v/>
      </c>
      <c r="S15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الصرف]]),ROWS(المنصرف!$B$1:$B145))),"")</f>
        <v/>
      </c>
      <c r="T15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التسوية]]),ROWS(المنصرف!$B$1:$B145))),"")</f>
        <v/>
      </c>
      <c r="U15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145))),"")</f>
        <v/>
      </c>
      <c r="V15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145))),"")</f>
        <v/>
      </c>
      <c r="W15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حكمه]]),ROWS(المنصرف!$B$1:$B145))),"")</f>
        <v/>
      </c>
    </row>
    <row r="151" spans="3:23" ht="21" thickBot="1" x14ac:dyDescent="0.25">
      <c r="C151"/>
      <c r="D151" s="42">
        <f t="shared" si="2"/>
        <v>146</v>
      </c>
      <c r="E151" s="82" t="str">
        <f>IFERROR(VLOOKUP(ROW(المنصرف!$A146),المنصرف!$A$2:$K$718,MATCH(استعلام!E$5,المنصرف!$A$2:$K$2,0),0),"")</f>
        <v/>
      </c>
      <c r="F151" s="83" t="str">
        <f>IFERROR(VLOOKUP(ROW(المنصرف!$A146),المنصرف!$A$2:$K$718,MATCH(استعلام!F$5,المنصرف!$A$2:$K$2,0),0),"")</f>
        <v/>
      </c>
      <c r="G151" s="228" t="str">
        <f>IFERROR(VLOOKUP(ROW(المنصرف!$A146),المنصرف!$A$2:$K$718,MATCH(استعلام!G$5,المنصرف!$A$2:$K$2,0),0),"")</f>
        <v/>
      </c>
      <c r="H151" s="82" t="str">
        <f>IFERROR(VLOOKUP(ROW(المنصرف!$A146),المنصرف!$A$2:$K$718,MATCH(استعلام!H$5,المنصرف!$A$2:$K$2,0),0),"")</f>
        <v/>
      </c>
      <c r="I151" s="82" t="str">
        <f>IFERROR(VLOOKUP(ROW(المنصرف!$A146),المنصرف!$A$2:$K$718,MATCH(استعلام!I$5,المنصرف!$A$2:$K$2,0),0),"")</f>
        <v/>
      </c>
      <c r="J151" s="82" t="str">
        <f>IFERROR(VLOOKUP(ROW(المنصرف!$A146),المنصرف!$A$2:$K$718,MATCH(استعلام!J$5,المنصرف!$A$2:$K$2,0),0),"")</f>
        <v/>
      </c>
      <c r="K151" s="82" t="str">
        <f>IFERROR(VLOOKUP(ROW(المنصرف!$A146),المنصرف!$A$2:$K$718,MATCH(استعلام!K$5,المنصرف!$A$2:$K$2,0),0),"")</f>
        <v/>
      </c>
      <c r="L151" s="82" t="str">
        <f>IFERROR(VLOOKUP(ROW(المنصرف!$A146),المنصرف!$A$2:$K$718,MATCH(استعلام!L$5,المنصرف!$A$2:$K$2,0),0),"")</f>
        <v/>
      </c>
      <c r="M151" s="82" t="str">
        <f>IFERROR(VLOOKUP(ROW(المنصرف!$A146),المنصرف!$A$2:$K$718,MATCH(استعلام!M$5,المنصرف!$A$2:$K$2,0),0),"")</f>
        <v/>
      </c>
      <c r="N151" s="84"/>
      <c r="O15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المنتفع]]),ROWS(المنصرف!$B$1:$B146))),"")</f>
        <v/>
      </c>
      <c r="P15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لها]]),ROWS(المنصرف!$B$1:$B146))),"")</f>
        <v/>
      </c>
      <c r="Q15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المنصرف]]),ROWS(المنصرف!$B$1:$B146))),"")</f>
        <v/>
      </c>
      <c r="R15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الصرف]]),ROWS(المنصرف!$B$1:$B146))),"")</f>
        <v/>
      </c>
      <c r="S15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الصرف]]),ROWS(المنصرف!$B$1:$B146))),"")</f>
        <v/>
      </c>
      <c r="T15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التسوية]]),ROWS(المنصرف!$B$1:$B146))),"")</f>
        <v/>
      </c>
      <c r="U15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146))),"")</f>
        <v/>
      </c>
      <c r="V15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146))),"")</f>
        <v/>
      </c>
      <c r="W15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حكمه]]),ROWS(المنصرف!$B$1:$B146))),"")</f>
        <v/>
      </c>
    </row>
    <row r="152" spans="3:23" ht="21" thickBot="1" x14ac:dyDescent="0.25">
      <c r="C152"/>
      <c r="D152" s="42">
        <f t="shared" si="2"/>
        <v>147</v>
      </c>
      <c r="E152" s="82" t="str">
        <f>IFERROR(VLOOKUP(ROW(المنصرف!$A147),المنصرف!$A$2:$K$718,MATCH(استعلام!E$5,المنصرف!$A$2:$K$2,0),0),"")</f>
        <v/>
      </c>
      <c r="F152" s="83" t="str">
        <f>IFERROR(VLOOKUP(ROW(المنصرف!$A147),المنصرف!$A$2:$K$718,MATCH(استعلام!F$5,المنصرف!$A$2:$K$2,0),0),"")</f>
        <v/>
      </c>
      <c r="G152" s="228" t="str">
        <f>IFERROR(VLOOKUP(ROW(المنصرف!$A147),المنصرف!$A$2:$K$718,MATCH(استعلام!G$5,المنصرف!$A$2:$K$2,0),0),"")</f>
        <v/>
      </c>
      <c r="H152" s="82" t="str">
        <f>IFERROR(VLOOKUP(ROW(المنصرف!$A147),المنصرف!$A$2:$K$718,MATCH(استعلام!H$5,المنصرف!$A$2:$K$2,0),0),"")</f>
        <v/>
      </c>
      <c r="I152" s="82" t="str">
        <f>IFERROR(VLOOKUP(ROW(المنصرف!$A147),المنصرف!$A$2:$K$718,MATCH(استعلام!I$5,المنصرف!$A$2:$K$2,0),0),"")</f>
        <v/>
      </c>
      <c r="J152" s="82" t="str">
        <f>IFERROR(VLOOKUP(ROW(المنصرف!$A147),المنصرف!$A$2:$K$718,MATCH(استعلام!J$5,المنصرف!$A$2:$K$2,0),0),"")</f>
        <v/>
      </c>
      <c r="K152" s="82" t="str">
        <f>IFERROR(VLOOKUP(ROW(المنصرف!$A147),المنصرف!$A$2:$K$718,MATCH(استعلام!K$5,المنصرف!$A$2:$K$2,0),0),"")</f>
        <v/>
      </c>
      <c r="L152" s="82" t="str">
        <f>IFERROR(VLOOKUP(ROW(المنصرف!$A147),المنصرف!$A$2:$K$718,MATCH(استعلام!L$5,المنصرف!$A$2:$K$2,0),0),"")</f>
        <v/>
      </c>
      <c r="M152" s="82" t="str">
        <f>IFERROR(VLOOKUP(ROW(المنصرف!$A147),المنصرف!$A$2:$K$718,MATCH(استعلام!M$5,المنصرف!$A$2:$K$2,0),0),"")</f>
        <v/>
      </c>
      <c r="N152" s="84"/>
      <c r="O15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المنتفع]]),ROWS(المنصرف!$B$1:$B147))),"")</f>
        <v/>
      </c>
      <c r="P15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لها]]),ROWS(المنصرف!$B$1:$B147))),"")</f>
        <v/>
      </c>
      <c r="Q15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المنصرف]]),ROWS(المنصرف!$B$1:$B147))),"")</f>
        <v/>
      </c>
      <c r="R15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الصرف]]),ROWS(المنصرف!$B$1:$B147))),"")</f>
        <v/>
      </c>
      <c r="S15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الصرف]]),ROWS(المنصرف!$B$1:$B147))),"")</f>
        <v/>
      </c>
      <c r="T15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التسوية]]),ROWS(المنصرف!$B$1:$B147))),"")</f>
        <v/>
      </c>
      <c r="U15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147))),"")</f>
        <v/>
      </c>
      <c r="V15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147))),"")</f>
        <v/>
      </c>
      <c r="W15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حكمه]]),ROWS(المنصرف!$B$1:$B147))),"")</f>
        <v/>
      </c>
    </row>
    <row r="153" spans="3:23" ht="21" thickBot="1" x14ac:dyDescent="0.25">
      <c r="C153"/>
      <c r="D153" s="42">
        <f t="shared" si="2"/>
        <v>148</v>
      </c>
      <c r="E153" s="82" t="str">
        <f>IFERROR(VLOOKUP(ROW(المنصرف!$A148),المنصرف!$A$2:$K$718,MATCH(استعلام!E$5,المنصرف!$A$2:$K$2,0),0),"")</f>
        <v/>
      </c>
      <c r="F153" s="83" t="str">
        <f>IFERROR(VLOOKUP(ROW(المنصرف!$A148),المنصرف!$A$2:$K$718,MATCH(استعلام!F$5,المنصرف!$A$2:$K$2,0),0),"")</f>
        <v/>
      </c>
      <c r="G153" s="228" t="str">
        <f>IFERROR(VLOOKUP(ROW(المنصرف!$A148),المنصرف!$A$2:$K$718,MATCH(استعلام!G$5,المنصرف!$A$2:$K$2,0),0),"")</f>
        <v/>
      </c>
      <c r="H153" s="82" t="str">
        <f>IFERROR(VLOOKUP(ROW(المنصرف!$A148),المنصرف!$A$2:$K$718,MATCH(استعلام!H$5,المنصرف!$A$2:$K$2,0),0),"")</f>
        <v/>
      </c>
      <c r="I153" s="82" t="str">
        <f>IFERROR(VLOOKUP(ROW(المنصرف!$A148),المنصرف!$A$2:$K$718,MATCH(استعلام!I$5,المنصرف!$A$2:$K$2,0),0),"")</f>
        <v/>
      </c>
      <c r="J153" s="82" t="str">
        <f>IFERROR(VLOOKUP(ROW(المنصرف!$A148),المنصرف!$A$2:$K$718,MATCH(استعلام!J$5,المنصرف!$A$2:$K$2,0),0),"")</f>
        <v/>
      </c>
      <c r="K153" s="82" t="str">
        <f>IFERROR(VLOOKUP(ROW(المنصرف!$A148),المنصرف!$A$2:$K$718,MATCH(استعلام!K$5,المنصرف!$A$2:$K$2,0),0),"")</f>
        <v/>
      </c>
      <c r="L153" s="82" t="str">
        <f>IFERROR(VLOOKUP(ROW(المنصرف!$A148),المنصرف!$A$2:$K$718,MATCH(استعلام!L$5,المنصرف!$A$2:$K$2,0),0),"")</f>
        <v/>
      </c>
      <c r="M153" s="82" t="str">
        <f>IFERROR(VLOOKUP(ROW(المنصرف!$A148),المنصرف!$A$2:$K$718,MATCH(استعلام!M$5,المنصرف!$A$2:$K$2,0),0),"")</f>
        <v/>
      </c>
      <c r="N153" s="84"/>
      <c r="O15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المنتفع]]),ROWS(المنصرف!$B$1:$B148))),"")</f>
        <v/>
      </c>
      <c r="P15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لها]]),ROWS(المنصرف!$B$1:$B148))),"")</f>
        <v/>
      </c>
      <c r="Q15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المنصرف]]),ROWS(المنصرف!$B$1:$B148))),"")</f>
        <v/>
      </c>
      <c r="R15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الصرف]]),ROWS(المنصرف!$B$1:$B148))),"")</f>
        <v/>
      </c>
      <c r="S15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الصرف]]),ROWS(المنصرف!$B$1:$B148))),"")</f>
        <v/>
      </c>
      <c r="T15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التسوية]]),ROWS(المنصرف!$B$1:$B148))),"")</f>
        <v/>
      </c>
      <c r="U15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148))),"")</f>
        <v/>
      </c>
      <c r="V15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148))),"")</f>
        <v/>
      </c>
      <c r="W15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حكمه]]),ROWS(المنصرف!$B$1:$B148))),"")</f>
        <v/>
      </c>
    </row>
    <row r="154" spans="3:23" ht="21" thickBot="1" x14ac:dyDescent="0.25">
      <c r="C154"/>
      <c r="D154" s="42">
        <f t="shared" si="2"/>
        <v>149</v>
      </c>
      <c r="E154" s="82" t="str">
        <f>IFERROR(VLOOKUP(ROW(المنصرف!$A149),المنصرف!$A$2:$K$718,MATCH(استعلام!E$5,المنصرف!$A$2:$K$2,0),0),"")</f>
        <v/>
      </c>
      <c r="F154" s="83" t="str">
        <f>IFERROR(VLOOKUP(ROW(المنصرف!$A149),المنصرف!$A$2:$K$718,MATCH(استعلام!F$5,المنصرف!$A$2:$K$2,0),0),"")</f>
        <v/>
      </c>
      <c r="G154" s="228" t="str">
        <f>IFERROR(VLOOKUP(ROW(المنصرف!$A149),المنصرف!$A$2:$K$718,MATCH(استعلام!G$5,المنصرف!$A$2:$K$2,0),0),"")</f>
        <v/>
      </c>
      <c r="H154" s="82" t="str">
        <f>IFERROR(VLOOKUP(ROW(المنصرف!$A149),المنصرف!$A$2:$K$718,MATCH(استعلام!H$5,المنصرف!$A$2:$K$2,0),0),"")</f>
        <v/>
      </c>
      <c r="I154" s="82" t="str">
        <f>IFERROR(VLOOKUP(ROW(المنصرف!$A149),المنصرف!$A$2:$K$718,MATCH(استعلام!I$5,المنصرف!$A$2:$K$2,0),0),"")</f>
        <v/>
      </c>
      <c r="J154" s="82" t="str">
        <f>IFERROR(VLOOKUP(ROW(المنصرف!$A149),المنصرف!$A$2:$K$718,MATCH(استعلام!J$5,المنصرف!$A$2:$K$2,0),0),"")</f>
        <v/>
      </c>
      <c r="K154" s="82" t="str">
        <f>IFERROR(VLOOKUP(ROW(المنصرف!$A149),المنصرف!$A$2:$K$718,MATCH(استعلام!K$5,المنصرف!$A$2:$K$2,0),0),"")</f>
        <v/>
      </c>
      <c r="L154" s="82" t="str">
        <f>IFERROR(VLOOKUP(ROW(المنصرف!$A149),المنصرف!$A$2:$K$718,MATCH(استعلام!L$5,المنصرف!$A$2:$K$2,0),0),"")</f>
        <v/>
      </c>
      <c r="M154" s="82" t="str">
        <f>IFERROR(VLOOKUP(ROW(المنصرف!$A149),المنصرف!$A$2:$K$718,MATCH(استعلام!M$5,المنصرف!$A$2:$K$2,0),0),"")</f>
        <v/>
      </c>
      <c r="N154" s="84"/>
      <c r="O15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المنتفع]]),ROWS(المنصرف!$B$1:$B149))),"")</f>
        <v/>
      </c>
      <c r="P15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لها]]),ROWS(المنصرف!$B$1:$B149))),"")</f>
        <v/>
      </c>
      <c r="Q15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المنصرف]]),ROWS(المنصرف!$B$1:$B149))),"")</f>
        <v/>
      </c>
      <c r="R15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الصرف]]),ROWS(المنصرف!$B$1:$B149))),"")</f>
        <v/>
      </c>
      <c r="S15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الصرف]]),ROWS(المنصرف!$B$1:$B149))),"")</f>
        <v/>
      </c>
      <c r="T15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التسوية]]),ROWS(المنصرف!$B$1:$B149))),"")</f>
        <v/>
      </c>
      <c r="U15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149))),"")</f>
        <v/>
      </c>
      <c r="V15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149))),"")</f>
        <v/>
      </c>
      <c r="W15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حكمه]]),ROWS(المنصرف!$B$1:$B149))),"")</f>
        <v/>
      </c>
    </row>
    <row r="155" spans="3:23" ht="21" thickBot="1" x14ac:dyDescent="0.25">
      <c r="C155"/>
      <c r="D155" s="42">
        <f t="shared" si="2"/>
        <v>150</v>
      </c>
      <c r="E155" s="82" t="str">
        <f>IFERROR(VLOOKUP(ROW(المنصرف!$A150),المنصرف!$A$2:$K$718,MATCH(استعلام!E$5,المنصرف!$A$2:$K$2,0),0),"")</f>
        <v/>
      </c>
      <c r="F155" s="83" t="str">
        <f>IFERROR(VLOOKUP(ROW(المنصرف!$A150),المنصرف!$A$2:$K$718,MATCH(استعلام!F$5,المنصرف!$A$2:$K$2,0),0),"")</f>
        <v/>
      </c>
      <c r="G155" s="228" t="str">
        <f>IFERROR(VLOOKUP(ROW(المنصرف!$A150),المنصرف!$A$2:$K$718,MATCH(استعلام!G$5,المنصرف!$A$2:$K$2,0),0),"")</f>
        <v/>
      </c>
      <c r="H155" s="82" t="str">
        <f>IFERROR(VLOOKUP(ROW(المنصرف!$A150),المنصرف!$A$2:$K$718,MATCH(استعلام!H$5,المنصرف!$A$2:$K$2,0),0),"")</f>
        <v/>
      </c>
      <c r="I155" s="82" t="str">
        <f>IFERROR(VLOOKUP(ROW(المنصرف!$A150),المنصرف!$A$2:$K$718,MATCH(استعلام!I$5,المنصرف!$A$2:$K$2,0),0),"")</f>
        <v/>
      </c>
      <c r="J155" s="82" t="str">
        <f>IFERROR(VLOOKUP(ROW(المنصرف!$A150),المنصرف!$A$2:$K$718,MATCH(استعلام!J$5,المنصرف!$A$2:$K$2,0),0),"")</f>
        <v/>
      </c>
      <c r="K155" s="82" t="str">
        <f>IFERROR(VLOOKUP(ROW(المنصرف!$A150),المنصرف!$A$2:$K$718,MATCH(استعلام!K$5,المنصرف!$A$2:$K$2,0),0),"")</f>
        <v/>
      </c>
      <c r="L155" s="82" t="str">
        <f>IFERROR(VLOOKUP(ROW(المنصرف!$A150),المنصرف!$A$2:$K$718,MATCH(استعلام!L$5,المنصرف!$A$2:$K$2,0),0),"")</f>
        <v/>
      </c>
      <c r="M155" s="82" t="str">
        <f>IFERROR(VLOOKUP(ROW(المنصرف!$A150),المنصرف!$A$2:$K$718,MATCH(استعلام!M$5,المنصرف!$A$2:$K$2,0),0),"")</f>
        <v/>
      </c>
      <c r="N155" s="84"/>
      <c r="O15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المنتفع]]),ROWS(المنصرف!$B$1:$B150))),"")</f>
        <v/>
      </c>
      <c r="P15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لها]]),ROWS(المنصرف!$B$1:$B150))),"")</f>
        <v/>
      </c>
      <c r="Q15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المنصرف]]),ROWS(المنصرف!$B$1:$B150))),"")</f>
        <v/>
      </c>
      <c r="R15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الصرف]]),ROWS(المنصرف!$B$1:$B150))),"")</f>
        <v/>
      </c>
      <c r="S15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الصرف]]),ROWS(المنصرف!$B$1:$B150))),"")</f>
        <v/>
      </c>
      <c r="T15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التسوية]]),ROWS(المنصرف!$B$1:$B150))),"")</f>
        <v/>
      </c>
      <c r="U15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150))),"")</f>
        <v/>
      </c>
      <c r="V15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150))),"")</f>
        <v/>
      </c>
      <c r="W15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حكمه]]),ROWS(المنصرف!$B$1:$B150))),"")</f>
        <v/>
      </c>
    </row>
    <row r="156" spans="3:23" ht="21" thickBot="1" x14ac:dyDescent="0.25">
      <c r="C156"/>
      <c r="D156" s="42">
        <f t="shared" si="2"/>
        <v>151</v>
      </c>
      <c r="E156" s="82" t="str">
        <f>IFERROR(VLOOKUP(ROW(المنصرف!$A151),المنصرف!$A$2:$K$718,MATCH(استعلام!E$5,المنصرف!$A$2:$K$2,0),0),"")</f>
        <v/>
      </c>
      <c r="F156" s="83" t="str">
        <f>IFERROR(VLOOKUP(ROW(المنصرف!$A151),المنصرف!$A$2:$K$718,MATCH(استعلام!F$5,المنصرف!$A$2:$K$2,0),0),"")</f>
        <v/>
      </c>
      <c r="G156" s="228" t="str">
        <f>IFERROR(VLOOKUP(ROW(المنصرف!$A151),المنصرف!$A$2:$K$718,MATCH(استعلام!G$5,المنصرف!$A$2:$K$2,0),0),"")</f>
        <v/>
      </c>
      <c r="H156" s="82" t="str">
        <f>IFERROR(VLOOKUP(ROW(المنصرف!$A151),المنصرف!$A$2:$K$718,MATCH(استعلام!H$5,المنصرف!$A$2:$K$2,0),0),"")</f>
        <v/>
      </c>
      <c r="I156" s="82" t="str">
        <f>IFERROR(VLOOKUP(ROW(المنصرف!$A151),المنصرف!$A$2:$K$718,MATCH(استعلام!I$5,المنصرف!$A$2:$K$2,0),0),"")</f>
        <v/>
      </c>
      <c r="J156" s="82" t="str">
        <f>IFERROR(VLOOKUP(ROW(المنصرف!$A151),المنصرف!$A$2:$K$718,MATCH(استعلام!J$5,المنصرف!$A$2:$K$2,0),0),"")</f>
        <v/>
      </c>
      <c r="K156" s="82" t="str">
        <f>IFERROR(VLOOKUP(ROW(المنصرف!$A151),المنصرف!$A$2:$K$718,MATCH(استعلام!K$5,المنصرف!$A$2:$K$2,0),0),"")</f>
        <v/>
      </c>
      <c r="L156" s="82" t="str">
        <f>IFERROR(VLOOKUP(ROW(المنصرف!$A151),المنصرف!$A$2:$K$718,MATCH(استعلام!L$5,المنصرف!$A$2:$K$2,0),0),"")</f>
        <v/>
      </c>
      <c r="M156" s="82" t="str">
        <f>IFERROR(VLOOKUP(ROW(المنصرف!$A151),المنصرف!$A$2:$K$718,MATCH(استعلام!M$5,المنصرف!$A$2:$K$2,0),0),"")</f>
        <v/>
      </c>
      <c r="N156" s="84"/>
      <c r="O15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المنتفع]]),ROWS(المنصرف!$B$1:$B151))),"")</f>
        <v/>
      </c>
      <c r="P15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لها]]),ROWS(المنصرف!$B$1:$B151))),"")</f>
        <v/>
      </c>
      <c r="Q15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المنصرف]]),ROWS(المنصرف!$B$1:$B151))),"")</f>
        <v/>
      </c>
      <c r="R15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الصرف]]),ROWS(المنصرف!$B$1:$B151))),"")</f>
        <v/>
      </c>
      <c r="S15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الصرف]]),ROWS(المنصرف!$B$1:$B151))),"")</f>
        <v/>
      </c>
      <c r="T15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التسوية]]),ROWS(المنصرف!$B$1:$B151))),"")</f>
        <v/>
      </c>
      <c r="U15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151))),"")</f>
        <v/>
      </c>
      <c r="V15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151))),"")</f>
        <v/>
      </c>
      <c r="W15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حكمه]]),ROWS(المنصرف!$B$1:$B151))),"")</f>
        <v/>
      </c>
    </row>
    <row r="157" spans="3:23" ht="21" thickBot="1" x14ac:dyDescent="0.25">
      <c r="C157"/>
      <c r="D157" s="42">
        <f t="shared" si="2"/>
        <v>152</v>
      </c>
      <c r="E157" s="82" t="str">
        <f>IFERROR(VLOOKUP(ROW(المنصرف!$A152),المنصرف!$A$2:$K$718,MATCH(استعلام!E$5,المنصرف!$A$2:$K$2,0),0),"")</f>
        <v/>
      </c>
      <c r="F157" s="83" t="str">
        <f>IFERROR(VLOOKUP(ROW(المنصرف!$A152),المنصرف!$A$2:$K$718,MATCH(استعلام!F$5,المنصرف!$A$2:$K$2,0),0),"")</f>
        <v/>
      </c>
      <c r="G157" s="228" t="str">
        <f>IFERROR(VLOOKUP(ROW(المنصرف!$A152),المنصرف!$A$2:$K$718,MATCH(استعلام!G$5,المنصرف!$A$2:$K$2,0),0),"")</f>
        <v/>
      </c>
      <c r="H157" s="82" t="str">
        <f>IFERROR(VLOOKUP(ROW(المنصرف!$A152),المنصرف!$A$2:$K$718,MATCH(استعلام!H$5,المنصرف!$A$2:$K$2,0),0),"")</f>
        <v/>
      </c>
      <c r="I157" s="82" t="str">
        <f>IFERROR(VLOOKUP(ROW(المنصرف!$A152),المنصرف!$A$2:$K$718,MATCH(استعلام!I$5,المنصرف!$A$2:$K$2,0),0),"")</f>
        <v/>
      </c>
      <c r="J157" s="82" t="str">
        <f>IFERROR(VLOOKUP(ROW(المنصرف!$A152),المنصرف!$A$2:$K$718,MATCH(استعلام!J$5,المنصرف!$A$2:$K$2,0),0),"")</f>
        <v/>
      </c>
      <c r="K157" s="82" t="str">
        <f>IFERROR(VLOOKUP(ROW(المنصرف!$A152),المنصرف!$A$2:$K$718,MATCH(استعلام!K$5,المنصرف!$A$2:$K$2,0),0),"")</f>
        <v/>
      </c>
      <c r="L157" s="82" t="str">
        <f>IFERROR(VLOOKUP(ROW(المنصرف!$A152),المنصرف!$A$2:$K$718,MATCH(استعلام!L$5,المنصرف!$A$2:$K$2,0),0),"")</f>
        <v/>
      </c>
      <c r="M157" s="82" t="str">
        <f>IFERROR(VLOOKUP(ROW(المنصرف!$A152),المنصرف!$A$2:$K$718,MATCH(استعلام!M$5,المنصرف!$A$2:$K$2,0),0),"")</f>
        <v/>
      </c>
      <c r="N157" s="84"/>
      <c r="O15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المنتفع]]),ROWS(المنصرف!$B$1:$B152))),"")</f>
        <v/>
      </c>
      <c r="P15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لها]]),ROWS(المنصرف!$B$1:$B152))),"")</f>
        <v/>
      </c>
      <c r="Q15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المنصرف]]),ROWS(المنصرف!$B$1:$B152))),"")</f>
        <v/>
      </c>
      <c r="R15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الصرف]]),ROWS(المنصرف!$B$1:$B152))),"")</f>
        <v/>
      </c>
      <c r="S15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الصرف]]),ROWS(المنصرف!$B$1:$B152))),"")</f>
        <v/>
      </c>
      <c r="T15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التسوية]]),ROWS(المنصرف!$B$1:$B152))),"")</f>
        <v/>
      </c>
      <c r="U15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152))),"")</f>
        <v/>
      </c>
      <c r="V15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152))),"")</f>
        <v/>
      </c>
      <c r="W15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حكمه]]),ROWS(المنصرف!$B$1:$B152))),"")</f>
        <v/>
      </c>
    </row>
    <row r="158" spans="3:23" ht="21" thickBot="1" x14ac:dyDescent="0.25">
      <c r="C158"/>
      <c r="D158" s="42">
        <f t="shared" si="2"/>
        <v>153</v>
      </c>
      <c r="E158" s="82" t="str">
        <f>IFERROR(VLOOKUP(ROW(المنصرف!$A153),المنصرف!$A$2:$K$718,MATCH(استعلام!E$5,المنصرف!$A$2:$K$2,0),0),"")</f>
        <v/>
      </c>
      <c r="F158" s="83" t="str">
        <f>IFERROR(VLOOKUP(ROW(المنصرف!$A153),المنصرف!$A$2:$K$718,MATCH(استعلام!F$5,المنصرف!$A$2:$K$2,0),0),"")</f>
        <v/>
      </c>
      <c r="G158" s="228" t="str">
        <f>IFERROR(VLOOKUP(ROW(المنصرف!$A153),المنصرف!$A$2:$K$718,MATCH(استعلام!G$5,المنصرف!$A$2:$K$2,0),0),"")</f>
        <v/>
      </c>
      <c r="H158" s="82" t="str">
        <f>IFERROR(VLOOKUP(ROW(المنصرف!$A153),المنصرف!$A$2:$K$718,MATCH(استعلام!H$5,المنصرف!$A$2:$K$2,0),0),"")</f>
        <v/>
      </c>
      <c r="I158" s="82" t="str">
        <f>IFERROR(VLOOKUP(ROW(المنصرف!$A153),المنصرف!$A$2:$K$718,MATCH(استعلام!I$5,المنصرف!$A$2:$K$2,0),0),"")</f>
        <v/>
      </c>
      <c r="J158" s="82" t="str">
        <f>IFERROR(VLOOKUP(ROW(المنصرف!$A153),المنصرف!$A$2:$K$718,MATCH(استعلام!J$5,المنصرف!$A$2:$K$2,0),0),"")</f>
        <v/>
      </c>
      <c r="K158" s="82" t="str">
        <f>IFERROR(VLOOKUP(ROW(المنصرف!$A153),المنصرف!$A$2:$K$718,MATCH(استعلام!K$5,المنصرف!$A$2:$K$2,0),0),"")</f>
        <v/>
      </c>
      <c r="L158" s="82" t="str">
        <f>IFERROR(VLOOKUP(ROW(المنصرف!$A153),المنصرف!$A$2:$K$718,MATCH(استعلام!L$5,المنصرف!$A$2:$K$2,0),0),"")</f>
        <v/>
      </c>
      <c r="M158" s="82" t="str">
        <f>IFERROR(VLOOKUP(ROW(المنصرف!$A153),المنصرف!$A$2:$K$718,MATCH(استعلام!M$5,المنصرف!$A$2:$K$2,0),0),"")</f>
        <v/>
      </c>
      <c r="N158" s="84"/>
      <c r="O15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المنتفع]]),ROWS(المنصرف!$B$1:$B153))),"")</f>
        <v/>
      </c>
      <c r="P15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لها]]),ROWS(المنصرف!$B$1:$B153))),"")</f>
        <v/>
      </c>
      <c r="Q15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المنصرف]]),ROWS(المنصرف!$B$1:$B153))),"")</f>
        <v/>
      </c>
      <c r="R15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الصرف]]),ROWS(المنصرف!$B$1:$B153))),"")</f>
        <v/>
      </c>
      <c r="S15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الصرف]]),ROWS(المنصرف!$B$1:$B153))),"")</f>
        <v/>
      </c>
      <c r="T15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التسوية]]),ROWS(المنصرف!$B$1:$B153))),"")</f>
        <v/>
      </c>
      <c r="U15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153))),"")</f>
        <v/>
      </c>
      <c r="V15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153))),"")</f>
        <v/>
      </c>
      <c r="W15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حكمه]]),ROWS(المنصرف!$B$1:$B153))),"")</f>
        <v/>
      </c>
    </row>
    <row r="159" spans="3:23" ht="21" thickBot="1" x14ac:dyDescent="0.25">
      <c r="C159"/>
      <c r="D159" s="42">
        <f t="shared" si="2"/>
        <v>154</v>
      </c>
      <c r="E159" s="82" t="str">
        <f>IFERROR(VLOOKUP(ROW(المنصرف!$A154),المنصرف!$A$2:$K$718,MATCH(استعلام!E$5,المنصرف!$A$2:$K$2,0),0),"")</f>
        <v/>
      </c>
      <c r="F159" s="83" t="str">
        <f>IFERROR(VLOOKUP(ROW(المنصرف!$A154),المنصرف!$A$2:$K$718,MATCH(استعلام!F$5,المنصرف!$A$2:$K$2,0),0),"")</f>
        <v/>
      </c>
      <c r="G159" s="228" t="str">
        <f>IFERROR(VLOOKUP(ROW(المنصرف!$A154),المنصرف!$A$2:$K$718,MATCH(استعلام!G$5,المنصرف!$A$2:$K$2,0),0),"")</f>
        <v/>
      </c>
      <c r="H159" s="82" t="str">
        <f>IFERROR(VLOOKUP(ROW(المنصرف!$A154),المنصرف!$A$2:$K$718,MATCH(استعلام!H$5,المنصرف!$A$2:$K$2,0),0),"")</f>
        <v/>
      </c>
      <c r="I159" s="82" t="str">
        <f>IFERROR(VLOOKUP(ROW(المنصرف!$A154),المنصرف!$A$2:$K$718,MATCH(استعلام!I$5,المنصرف!$A$2:$K$2,0),0),"")</f>
        <v/>
      </c>
      <c r="J159" s="82" t="str">
        <f>IFERROR(VLOOKUP(ROW(المنصرف!$A154),المنصرف!$A$2:$K$718,MATCH(استعلام!J$5,المنصرف!$A$2:$K$2,0),0),"")</f>
        <v/>
      </c>
      <c r="K159" s="82" t="str">
        <f>IFERROR(VLOOKUP(ROW(المنصرف!$A154),المنصرف!$A$2:$K$718,MATCH(استعلام!K$5,المنصرف!$A$2:$K$2,0),0),"")</f>
        <v/>
      </c>
      <c r="L159" s="82" t="str">
        <f>IFERROR(VLOOKUP(ROW(المنصرف!$A154),المنصرف!$A$2:$K$718,MATCH(استعلام!L$5,المنصرف!$A$2:$K$2,0),0),"")</f>
        <v/>
      </c>
      <c r="M159" s="82" t="str">
        <f>IFERROR(VLOOKUP(ROW(المنصرف!$A154),المنصرف!$A$2:$K$718,MATCH(استعلام!M$5,المنصرف!$A$2:$K$2,0),0),"")</f>
        <v/>
      </c>
      <c r="N159" s="84"/>
      <c r="O15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المنتفع]]),ROWS(المنصرف!$B$1:$B154))),"")</f>
        <v/>
      </c>
      <c r="P15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لها]]),ROWS(المنصرف!$B$1:$B154))),"")</f>
        <v/>
      </c>
      <c r="Q15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المنصرف]]),ROWS(المنصرف!$B$1:$B154))),"")</f>
        <v/>
      </c>
      <c r="R15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الصرف]]),ROWS(المنصرف!$B$1:$B154))),"")</f>
        <v/>
      </c>
      <c r="S15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الصرف]]),ROWS(المنصرف!$B$1:$B154))),"")</f>
        <v/>
      </c>
      <c r="T15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التسوية]]),ROWS(المنصرف!$B$1:$B154))),"")</f>
        <v/>
      </c>
      <c r="U15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154))),"")</f>
        <v/>
      </c>
      <c r="V15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154))),"")</f>
        <v/>
      </c>
      <c r="W15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حكمه]]),ROWS(المنصرف!$B$1:$B154))),"")</f>
        <v/>
      </c>
    </row>
    <row r="160" spans="3:23" ht="21" thickBot="1" x14ac:dyDescent="0.25">
      <c r="C160"/>
      <c r="D160" s="42">
        <f t="shared" si="2"/>
        <v>155</v>
      </c>
      <c r="E160" s="82" t="str">
        <f>IFERROR(VLOOKUP(ROW(المنصرف!$A155),المنصرف!$A$2:$K$718,MATCH(استعلام!E$5,المنصرف!$A$2:$K$2,0),0),"")</f>
        <v/>
      </c>
      <c r="F160" s="83" t="str">
        <f>IFERROR(VLOOKUP(ROW(المنصرف!$A155),المنصرف!$A$2:$K$718,MATCH(استعلام!F$5,المنصرف!$A$2:$K$2,0),0),"")</f>
        <v/>
      </c>
      <c r="G160" s="228" t="str">
        <f>IFERROR(VLOOKUP(ROW(المنصرف!$A155),المنصرف!$A$2:$K$718,MATCH(استعلام!G$5,المنصرف!$A$2:$K$2,0),0),"")</f>
        <v/>
      </c>
      <c r="H160" s="82" t="str">
        <f>IFERROR(VLOOKUP(ROW(المنصرف!$A155),المنصرف!$A$2:$K$718,MATCH(استعلام!H$5,المنصرف!$A$2:$K$2,0),0),"")</f>
        <v/>
      </c>
      <c r="I160" s="82" t="str">
        <f>IFERROR(VLOOKUP(ROW(المنصرف!$A155),المنصرف!$A$2:$K$718,MATCH(استعلام!I$5,المنصرف!$A$2:$K$2,0),0),"")</f>
        <v/>
      </c>
      <c r="J160" s="82" t="str">
        <f>IFERROR(VLOOKUP(ROW(المنصرف!$A155),المنصرف!$A$2:$K$718,MATCH(استعلام!J$5,المنصرف!$A$2:$K$2,0),0),"")</f>
        <v/>
      </c>
      <c r="K160" s="82" t="str">
        <f>IFERROR(VLOOKUP(ROW(المنصرف!$A155),المنصرف!$A$2:$K$718,MATCH(استعلام!K$5,المنصرف!$A$2:$K$2,0),0),"")</f>
        <v/>
      </c>
      <c r="L160" s="82" t="str">
        <f>IFERROR(VLOOKUP(ROW(المنصرف!$A155),المنصرف!$A$2:$K$718,MATCH(استعلام!L$5,المنصرف!$A$2:$K$2,0),0),"")</f>
        <v/>
      </c>
      <c r="M160" s="82" t="str">
        <f>IFERROR(VLOOKUP(ROW(المنصرف!$A155),المنصرف!$A$2:$K$718,MATCH(استعلام!M$5,المنصرف!$A$2:$K$2,0),0),"")</f>
        <v/>
      </c>
      <c r="N160" s="84"/>
      <c r="O16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المنتفع]]),ROWS(المنصرف!$B$1:$B155))),"")</f>
        <v/>
      </c>
      <c r="P16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لها]]),ROWS(المنصرف!$B$1:$B155))),"")</f>
        <v/>
      </c>
      <c r="Q16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المنصرف]]),ROWS(المنصرف!$B$1:$B155))),"")</f>
        <v/>
      </c>
      <c r="R16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الصرف]]),ROWS(المنصرف!$B$1:$B155))),"")</f>
        <v/>
      </c>
      <c r="S16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الصرف]]),ROWS(المنصرف!$B$1:$B155))),"")</f>
        <v/>
      </c>
      <c r="T16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التسوية]]),ROWS(المنصرف!$B$1:$B155))),"")</f>
        <v/>
      </c>
      <c r="U16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155))),"")</f>
        <v/>
      </c>
      <c r="V16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155))),"")</f>
        <v/>
      </c>
      <c r="W16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حكمه]]),ROWS(المنصرف!$B$1:$B155))),"")</f>
        <v/>
      </c>
    </row>
    <row r="161" spans="3:23" ht="21" thickBot="1" x14ac:dyDescent="0.25">
      <c r="C161"/>
      <c r="D161" s="42">
        <f t="shared" si="2"/>
        <v>156</v>
      </c>
      <c r="E161" s="82" t="str">
        <f>IFERROR(VLOOKUP(ROW(المنصرف!$A156),المنصرف!$A$2:$K$718,MATCH(استعلام!E$5,المنصرف!$A$2:$K$2,0),0),"")</f>
        <v/>
      </c>
      <c r="F161" s="83" t="str">
        <f>IFERROR(VLOOKUP(ROW(المنصرف!$A156),المنصرف!$A$2:$K$718,MATCH(استعلام!F$5,المنصرف!$A$2:$K$2,0),0),"")</f>
        <v/>
      </c>
      <c r="G161" s="228" t="str">
        <f>IFERROR(VLOOKUP(ROW(المنصرف!$A156),المنصرف!$A$2:$K$718,MATCH(استعلام!G$5,المنصرف!$A$2:$K$2,0),0),"")</f>
        <v/>
      </c>
      <c r="H161" s="82" t="str">
        <f>IFERROR(VLOOKUP(ROW(المنصرف!$A156),المنصرف!$A$2:$K$718,MATCH(استعلام!H$5,المنصرف!$A$2:$K$2,0),0),"")</f>
        <v/>
      </c>
      <c r="I161" s="82" t="str">
        <f>IFERROR(VLOOKUP(ROW(المنصرف!$A156),المنصرف!$A$2:$K$718,MATCH(استعلام!I$5,المنصرف!$A$2:$K$2,0),0),"")</f>
        <v/>
      </c>
      <c r="J161" s="82" t="str">
        <f>IFERROR(VLOOKUP(ROW(المنصرف!$A156),المنصرف!$A$2:$K$718,MATCH(استعلام!J$5,المنصرف!$A$2:$K$2,0),0),"")</f>
        <v/>
      </c>
      <c r="K161" s="82" t="str">
        <f>IFERROR(VLOOKUP(ROW(المنصرف!$A156),المنصرف!$A$2:$K$718,MATCH(استعلام!K$5,المنصرف!$A$2:$K$2,0),0),"")</f>
        <v/>
      </c>
      <c r="L161" s="82" t="str">
        <f>IFERROR(VLOOKUP(ROW(المنصرف!$A156),المنصرف!$A$2:$K$718,MATCH(استعلام!L$5,المنصرف!$A$2:$K$2,0),0),"")</f>
        <v/>
      </c>
      <c r="M161" s="82" t="str">
        <f>IFERROR(VLOOKUP(ROW(المنصرف!$A156),المنصرف!$A$2:$K$718,MATCH(استعلام!M$5,المنصرف!$A$2:$K$2,0),0),"")</f>
        <v/>
      </c>
      <c r="N161" s="84"/>
      <c r="O16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المنتفع]]),ROWS(المنصرف!$B$1:$B156))),"")</f>
        <v/>
      </c>
      <c r="P16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لها]]),ROWS(المنصرف!$B$1:$B156))),"")</f>
        <v/>
      </c>
      <c r="Q16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المنصرف]]),ROWS(المنصرف!$B$1:$B156))),"")</f>
        <v/>
      </c>
      <c r="R16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الصرف]]),ROWS(المنصرف!$B$1:$B156))),"")</f>
        <v/>
      </c>
      <c r="S16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الصرف]]),ROWS(المنصرف!$B$1:$B156))),"")</f>
        <v/>
      </c>
      <c r="T16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التسوية]]),ROWS(المنصرف!$B$1:$B156))),"")</f>
        <v/>
      </c>
      <c r="U16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156))),"")</f>
        <v/>
      </c>
      <c r="V16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156))),"")</f>
        <v/>
      </c>
      <c r="W16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حكمه]]),ROWS(المنصرف!$B$1:$B156))),"")</f>
        <v/>
      </c>
    </row>
    <row r="162" spans="3:23" ht="21" thickBot="1" x14ac:dyDescent="0.25">
      <c r="C162"/>
      <c r="D162" s="42">
        <f t="shared" si="2"/>
        <v>157</v>
      </c>
      <c r="E162" s="82" t="str">
        <f>IFERROR(VLOOKUP(ROW(المنصرف!$A157),المنصرف!$A$2:$K$718,MATCH(استعلام!E$5,المنصرف!$A$2:$K$2,0),0),"")</f>
        <v/>
      </c>
      <c r="F162" s="83" t="str">
        <f>IFERROR(VLOOKUP(ROW(المنصرف!$A157),المنصرف!$A$2:$K$718,MATCH(استعلام!F$5,المنصرف!$A$2:$K$2,0),0),"")</f>
        <v/>
      </c>
      <c r="G162" s="228" t="str">
        <f>IFERROR(VLOOKUP(ROW(المنصرف!$A157),المنصرف!$A$2:$K$718,MATCH(استعلام!G$5,المنصرف!$A$2:$K$2,0),0),"")</f>
        <v/>
      </c>
      <c r="H162" s="82" t="str">
        <f>IFERROR(VLOOKUP(ROW(المنصرف!$A157),المنصرف!$A$2:$K$718,MATCH(استعلام!H$5,المنصرف!$A$2:$K$2,0),0),"")</f>
        <v/>
      </c>
      <c r="I162" s="82" t="str">
        <f>IFERROR(VLOOKUP(ROW(المنصرف!$A157),المنصرف!$A$2:$K$718,MATCH(استعلام!I$5,المنصرف!$A$2:$K$2,0),0),"")</f>
        <v/>
      </c>
      <c r="J162" s="82" t="str">
        <f>IFERROR(VLOOKUP(ROW(المنصرف!$A157),المنصرف!$A$2:$K$718,MATCH(استعلام!J$5,المنصرف!$A$2:$K$2,0),0),"")</f>
        <v/>
      </c>
      <c r="K162" s="82" t="str">
        <f>IFERROR(VLOOKUP(ROW(المنصرف!$A157),المنصرف!$A$2:$K$718,MATCH(استعلام!K$5,المنصرف!$A$2:$K$2,0),0),"")</f>
        <v/>
      </c>
      <c r="L162" s="82" t="str">
        <f>IFERROR(VLOOKUP(ROW(المنصرف!$A157),المنصرف!$A$2:$K$718,MATCH(استعلام!L$5,المنصرف!$A$2:$K$2,0),0),"")</f>
        <v/>
      </c>
      <c r="M162" s="82" t="str">
        <f>IFERROR(VLOOKUP(ROW(المنصرف!$A157),المنصرف!$A$2:$K$718,MATCH(استعلام!M$5,المنصرف!$A$2:$K$2,0),0),"")</f>
        <v/>
      </c>
      <c r="N162" s="84"/>
      <c r="O16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المنتفع]]),ROWS(المنصرف!$B$1:$B157))),"")</f>
        <v/>
      </c>
      <c r="P16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لها]]),ROWS(المنصرف!$B$1:$B157))),"")</f>
        <v/>
      </c>
      <c r="Q16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المنصرف]]),ROWS(المنصرف!$B$1:$B157))),"")</f>
        <v/>
      </c>
      <c r="R16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الصرف]]),ROWS(المنصرف!$B$1:$B157))),"")</f>
        <v/>
      </c>
      <c r="S16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الصرف]]),ROWS(المنصرف!$B$1:$B157))),"")</f>
        <v/>
      </c>
      <c r="T16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التسوية]]),ROWS(المنصرف!$B$1:$B157))),"")</f>
        <v/>
      </c>
      <c r="U16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157))),"")</f>
        <v/>
      </c>
      <c r="V16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157))),"")</f>
        <v/>
      </c>
      <c r="W16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حكمه]]),ROWS(المنصرف!$B$1:$B157))),"")</f>
        <v/>
      </c>
    </row>
    <row r="163" spans="3:23" ht="21" thickBot="1" x14ac:dyDescent="0.25">
      <c r="C163"/>
      <c r="D163" s="42">
        <f t="shared" si="2"/>
        <v>158</v>
      </c>
      <c r="E163" s="82" t="str">
        <f>IFERROR(VLOOKUP(ROW(المنصرف!$A158),المنصرف!$A$2:$K$718,MATCH(استعلام!E$5,المنصرف!$A$2:$K$2,0),0),"")</f>
        <v/>
      </c>
      <c r="F163" s="83" t="str">
        <f>IFERROR(VLOOKUP(ROW(المنصرف!$A158),المنصرف!$A$2:$K$718,MATCH(استعلام!F$5,المنصرف!$A$2:$K$2,0),0),"")</f>
        <v/>
      </c>
      <c r="G163" s="228" t="str">
        <f>IFERROR(VLOOKUP(ROW(المنصرف!$A158),المنصرف!$A$2:$K$718,MATCH(استعلام!G$5,المنصرف!$A$2:$K$2,0),0),"")</f>
        <v/>
      </c>
      <c r="H163" s="82" t="str">
        <f>IFERROR(VLOOKUP(ROW(المنصرف!$A158),المنصرف!$A$2:$K$718,MATCH(استعلام!H$5,المنصرف!$A$2:$K$2,0),0),"")</f>
        <v/>
      </c>
      <c r="I163" s="82" t="str">
        <f>IFERROR(VLOOKUP(ROW(المنصرف!$A158),المنصرف!$A$2:$K$718,MATCH(استعلام!I$5,المنصرف!$A$2:$K$2,0),0),"")</f>
        <v/>
      </c>
      <c r="J163" s="82" t="str">
        <f>IFERROR(VLOOKUP(ROW(المنصرف!$A158),المنصرف!$A$2:$K$718,MATCH(استعلام!J$5,المنصرف!$A$2:$K$2,0),0),"")</f>
        <v/>
      </c>
      <c r="K163" s="82" t="str">
        <f>IFERROR(VLOOKUP(ROW(المنصرف!$A158),المنصرف!$A$2:$K$718,MATCH(استعلام!K$5,المنصرف!$A$2:$K$2,0),0),"")</f>
        <v/>
      </c>
      <c r="L163" s="82" t="str">
        <f>IFERROR(VLOOKUP(ROW(المنصرف!$A158),المنصرف!$A$2:$K$718,MATCH(استعلام!L$5,المنصرف!$A$2:$K$2,0),0),"")</f>
        <v/>
      </c>
      <c r="M163" s="82" t="str">
        <f>IFERROR(VLOOKUP(ROW(المنصرف!$A158),المنصرف!$A$2:$K$718,MATCH(استعلام!M$5,المنصرف!$A$2:$K$2,0),0),"")</f>
        <v/>
      </c>
      <c r="N163" s="84"/>
      <c r="O16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المنتفع]]),ROWS(المنصرف!$B$1:$B158))),"")</f>
        <v/>
      </c>
      <c r="P16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لها]]),ROWS(المنصرف!$B$1:$B158))),"")</f>
        <v/>
      </c>
      <c r="Q16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المنصرف]]),ROWS(المنصرف!$B$1:$B158))),"")</f>
        <v/>
      </c>
      <c r="R16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الصرف]]),ROWS(المنصرف!$B$1:$B158))),"")</f>
        <v/>
      </c>
      <c r="S16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الصرف]]),ROWS(المنصرف!$B$1:$B158))),"")</f>
        <v/>
      </c>
      <c r="T16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التسوية]]),ROWS(المنصرف!$B$1:$B158))),"")</f>
        <v/>
      </c>
      <c r="U16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158))),"")</f>
        <v/>
      </c>
      <c r="V16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158))),"")</f>
        <v/>
      </c>
      <c r="W16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حكمه]]),ROWS(المنصرف!$B$1:$B158))),"")</f>
        <v/>
      </c>
    </row>
    <row r="164" spans="3:23" ht="21" thickBot="1" x14ac:dyDescent="0.25">
      <c r="C164"/>
      <c r="D164" s="42">
        <f t="shared" si="2"/>
        <v>159</v>
      </c>
      <c r="E164" s="82" t="str">
        <f>IFERROR(VLOOKUP(ROW(المنصرف!$A159),المنصرف!$A$2:$K$718,MATCH(استعلام!E$5,المنصرف!$A$2:$K$2,0),0),"")</f>
        <v/>
      </c>
      <c r="F164" s="83" t="str">
        <f>IFERROR(VLOOKUP(ROW(المنصرف!$A159),المنصرف!$A$2:$K$718,MATCH(استعلام!F$5,المنصرف!$A$2:$K$2,0),0),"")</f>
        <v/>
      </c>
      <c r="G164" s="228" t="str">
        <f>IFERROR(VLOOKUP(ROW(المنصرف!$A159),المنصرف!$A$2:$K$718,MATCH(استعلام!G$5,المنصرف!$A$2:$K$2,0),0),"")</f>
        <v/>
      </c>
      <c r="H164" s="82" t="str">
        <f>IFERROR(VLOOKUP(ROW(المنصرف!$A159),المنصرف!$A$2:$K$718,MATCH(استعلام!H$5,المنصرف!$A$2:$K$2,0),0),"")</f>
        <v/>
      </c>
      <c r="I164" s="82" t="str">
        <f>IFERROR(VLOOKUP(ROW(المنصرف!$A159),المنصرف!$A$2:$K$718,MATCH(استعلام!I$5,المنصرف!$A$2:$K$2,0),0),"")</f>
        <v/>
      </c>
      <c r="J164" s="82" t="str">
        <f>IFERROR(VLOOKUP(ROW(المنصرف!$A159),المنصرف!$A$2:$K$718,MATCH(استعلام!J$5,المنصرف!$A$2:$K$2,0),0),"")</f>
        <v/>
      </c>
      <c r="K164" s="82" t="str">
        <f>IFERROR(VLOOKUP(ROW(المنصرف!$A159),المنصرف!$A$2:$K$718,MATCH(استعلام!K$5,المنصرف!$A$2:$K$2,0),0),"")</f>
        <v/>
      </c>
      <c r="L164" s="82" t="str">
        <f>IFERROR(VLOOKUP(ROW(المنصرف!$A159),المنصرف!$A$2:$K$718,MATCH(استعلام!L$5,المنصرف!$A$2:$K$2,0),0),"")</f>
        <v/>
      </c>
      <c r="M164" s="82" t="str">
        <f>IFERROR(VLOOKUP(ROW(المنصرف!$A159),المنصرف!$A$2:$K$718,MATCH(استعلام!M$5,المنصرف!$A$2:$K$2,0),0),"")</f>
        <v/>
      </c>
      <c r="N164" s="84"/>
      <c r="O16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المنتفع]]),ROWS(المنصرف!$B$1:$B159))),"")</f>
        <v/>
      </c>
      <c r="P16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لها]]),ROWS(المنصرف!$B$1:$B159))),"")</f>
        <v/>
      </c>
      <c r="Q16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المنصرف]]),ROWS(المنصرف!$B$1:$B159))),"")</f>
        <v/>
      </c>
      <c r="R16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الصرف]]),ROWS(المنصرف!$B$1:$B159))),"")</f>
        <v/>
      </c>
      <c r="S16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الصرف]]),ROWS(المنصرف!$B$1:$B159))),"")</f>
        <v/>
      </c>
      <c r="T16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التسوية]]),ROWS(المنصرف!$B$1:$B159))),"")</f>
        <v/>
      </c>
      <c r="U16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159))),"")</f>
        <v/>
      </c>
      <c r="V16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159))),"")</f>
        <v/>
      </c>
      <c r="W16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حكمه]]),ROWS(المنصرف!$B$1:$B159))),"")</f>
        <v/>
      </c>
    </row>
    <row r="165" spans="3:23" ht="21" thickBot="1" x14ac:dyDescent="0.25">
      <c r="C165"/>
      <c r="D165" s="42">
        <f t="shared" si="2"/>
        <v>160</v>
      </c>
      <c r="E165" s="82" t="str">
        <f>IFERROR(VLOOKUP(ROW(المنصرف!$A160),المنصرف!$A$2:$K$718,MATCH(استعلام!E$5,المنصرف!$A$2:$K$2,0),0),"")</f>
        <v/>
      </c>
      <c r="F165" s="83" t="str">
        <f>IFERROR(VLOOKUP(ROW(المنصرف!$A160),المنصرف!$A$2:$K$718,MATCH(استعلام!F$5,المنصرف!$A$2:$K$2,0),0),"")</f>
        <v/>
      </c>
      <c r="G165" s="228" t="str">
        <f>IFERROR(VLOOKUP(ROW(المنصرف!$A160),المنصرف!$A$2:$K$718,MATCH(استعلام!G$5,المنصرف!$A$2:$K$2,0),0),"")</f>
        <v/>
      </c>
      <c r="H165" s="82" t="str">
        <f>IFERROR(VLOOKUP(ROW(المنصرف!$A160),المنصرف!$A$2:$K$718,MATCH(استعلام!H$5,المنصرف!$A$2:$K$2,0),0),"")</f>
        <v/>
      </c>
      <c r="I165" s="82" t="str">
        <f>IFERROR(VLOOKUP(ROW(المنصرف!$A160),المنصرف!$A$2:$K$718,MATCH(استعلام!I$5,المنصرف!$A$2:$K$2,0),0),"")</f>
        <v/>
      </c>
      <c r="J165" s="82" t="str">
        <f>IFERROR(VLOOKUP(ROW(المنصرف!$A160),المنصرف!$A$2:$K$718,MATCH(استعلام!J$5,المنصرف!$A$2:$K$2,0),0),"")</f>
        <v/>
      </c>
      <c r="K165" s="82" t="str">
        <f>IFERROR(VLOOKUP(ROW(المنصرف!$A160),المنصرف!$A$2:$K$718,MATCH(استعلام!K$5,المنصرف!$A$2:$K$2,0),0),"")</f>
        <v/>
      </c>
      <c r="L165" s="82" t="str">
        <f>IFERROR(VLOOKUP(ROW(المنصرف!$A160),المنصرف!$A$2:$K$718,MATCH(استعلام!L$5,المنصرف!$A$2:$K$2,0),0),"")</f>
        <v/>
      </c>
      <c r="M165" s="82" t="str">
        <f>IFERROR(VLOOKUP(ROW(المنصرف!$A160),المنصرف!$A$2:$K$718,MATCH(استعلام!M$5,المنصرف!$A$2:$K$2,0),0),"")</f>
        <v/>
      </c>
      <c r="N165" s="84"/>
      <c r="O16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المنتفع]]),ROWS(المنصرف!$B$1:$B160))),"")</f>
        <v/>
      </c>
      <c r="P16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لها]]),ROWS(المنصرف!$B$1:$B160))),"")</f>
        <v/>
      </c>
      <c r="Q16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المنصرف]]),ROWS(المنصرف!$B$1:$B160))),"")</f>
        <v/>
      </c>
      <c r="R16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الصرف]]),ROWS(المنصرف!$B$1:$B160))),"")</f>
        <v/>
      </c>
      <c r="S16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الصرف]]),ROWS(المنصرف!$B$1:$B160))),"")</f>
        <v/>
      </c>
      <c r="T16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التسوية]]),ROWS(المنصرف!$B$1:$B160))),"")</f>
        <v/>
      </c>
      <c r="U16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160))),"")</f>
        <v/>
      </c>
      <c r="V16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160))),"")</f>
        <v/>
      </c>
      <c r="W16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حكمه]]),ROWS(المنصرف!$B$1:$B160))),"")</f>
        <v/>
      </c>
    </row>
    <row r="166" spans="3:23" ht="21" thickBot="1" x14ac:dyDescent="0.25">
      <c r="C166"/>
      <c r="D166" s="42">
        <f t="shared" ref="D166:D200" si="3">ROW()-5</f>
        <v>161</v>
      </c>
      <c r="E166" s="82" t="str">
        <f>IFERROR(VLOOKUP(ROW(المنصرف!$A161),المنصرف!$A$2:$K$718,MATCH(استعلام!E$5,المنصرف!$A$2:$K$2,0),0),"")</f>
        <v/>
      </c>
      <c r="F166" s="83" t="str">
        <f>IFERROR(VLOOKUP(ROW(المنصرف!$A161),المنصرف!$A$2:$K$718,MATCH(استعلام!F$5,المنصرف!$A$2:$K$2,0),0),"")</f>
        <v/>
      </c>
      <c r="G166" s="228" t="str">
        <f>IFERROR(VLOOKUP(ROW(المنصرف!$A161),المنصرف!$A$2:$K$718,MATCH(استعلام!G$5,المنصرف!$A$2:$K$2,0),0),"")</f>
        <v/>
      </c>
      <c r="H166" s="82" t="str">
        <f>IFERROR(VLOOKUP(ROW(المنصرف!$A161),المنصرف!$A$2:$K$718,MATCH(استعلام!H$5,المنصرف!$A$2:$K$2,0),0),"")</f>
        <v/>
      </c>
      <c r="I166" s="82" t="str">
        <f>IFERROR(VLOOKUP(ROW(المنصرف!$A161),المنصرف!$A$2:$K$718,MATCH(استعلام!I$5,المنصرف!$A$2:$K$2,0),0),"")</f>
        <v/>
      </c>
      <c r="J166" s="82" t="str">
        <f>IFERROR(VLOOKUP(ROW(المنصرف!$A161),المنصرف!$A$2:$K$718,MATCH(استعلام!J$5,المنصرف!$A$2:$K$2,0),0),"")</f>
        <v/>
      </c>
      <c r="K166" s="82" t="str">
        <f>IFERROR(VLOOKUP(ROW(المنصرف!$A161),المنصرف!$A$2:$K$718,MATCH(استعلام!K$5,المنصرف!$A$2:$K$2,0),0),"")</f>
        <v/>
      </c>
      <c r="L166" s="82" t="str">
        <f>IFERROR(VLOOKUP(ROW(المنصرف!$A161),المنصرف!$A$2:$K$718,MATCH(استعلام!L$5,المنصرف!$A$2:$K$2,0),0),"")</f>
        <v/>
      </c>
      <c r="M166" s="82" t="str">
        <f>IFERROR(VLOOKUP(ROW(المنصرف!$A161),المنصرف!$A$2:$K$718,MATCH(استعلام!M$5,المنصرف!$A$2:$K$2,0),0),"")</f>
        <v/>
      </c>
      <c r="N166" s="84"/>
      <c r="O16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المنتفع]]),ROWS(المنصرف!$B$1:$B161))),"")</f>
        <v/>
      </c>
      <c r="P16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لها]]),ROWS(المنصرف!$B$1:$B161))),"")</f>
        <v/>
      </c>
      <c r="Q16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المنصرف]]),ROWS(المنصرف!$B$1:$B161))),"")</f>
        <v/>
      </c>
      <c r="R16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الصرف]]),ROWS(المنصرف!$B$1:$B161))),"")</f>
        <v/>
      </c>
      <c r="S16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الصرف]]),ROWS(المنصرف!$B$1:$B161))),"")</f>
        <v/>
      </c>
      <c r="T16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التسوية]]),ROWS(المنصرف!$B$1:$B161))),"")</f>
        <v/>
      </c>
      <c r="U16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161))),"")</f>
        <v/>
      </c>
      <c r="V16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161))),"")</f>
        <v/>
      </c>
      <c r="W16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حكمه]]),ROWS(المنصرف!$B$1:$B161))),"")</f>
        <v/>
      </c>
    </row>
    <row r="167" spans="3:23" ht="21" thickBot="1" x14ac:dyDescent="0.25">
      <c r="C167"/>
      <c r="D167" s="42">
        <f t="shared" si="3"/>
        <v>162</v>
      </c>
      <c r="E167" s="82" t="str">
        <f>IFERROR(VLOOKUP(ROW(المنصرف!$A162),المنصرف!$A$2:$K$718,MATCH(استعلام!E$5,المنصرف!$A$2:$K$2,0),0),"")</f>
        <v/>
      </c>
      <c r="F167" s="83" t="str">
        <f>IFERROR(VLOOKUP(ROW(المنصرف!$A162),المنصرف!$A$2:$K$718,MATCH(استعلام!F$5,المنصرف!$A$2:$K$2,0),0),"")</f>
        <v/>
      </c>
      <c r="G167" s="228" t="str">
        <f>IFERROR(VLOOKUP(ROW(المنصرف!$A162),المنصرف!$A$2:$K$718,MATCH(استعلام!G$5,المنصرف!$A$2:$K$2,0),0),"")</f>
        <v/>
      </c>
      <c r="H167" s="82" t="str">
        <f>IFERROR(VLOOKUP(ROW(المنصرف!$A162),المنصرف!$A$2:$K$718,MATCH(استعلام!H$5,المنصرف!$A$2:$K$2,0),0),"")</f>
        <v/>
      </c>
      <c r="I167" s="82" t="str">
        <f>IFERROR(VLOOKUP(ROW(المنصرف!$A162),المنصرف!$A$2:$K$718,MATCH(استعلام!I$5,المنصرف!$A$2:$K$2,0),0),"")</f>
        <v/>
      </c>
      <c r="J167" s="82" t="str">
        <f>IFERROR(VLOOKUP(ROW(المنصرف!$A162),المنصرف!$A$2:$K$718,MATCH(استعلام!J$5,المنصرف!$A$2:$K$2,0),0),"")</f>
        <v/>
      </c>
      <c r="K167" s="82" t="str">
        <f>IFERROR(VLOOKUP(ROW(المنصرف!$A162),المنصرف!$A$2:$K$718,MATCH(استعلام!K$5,المنصرف!$A$2:$K$2,0),0),"")</f>
        <v/>
      </c>
      <c r="L167" s="82" t="str">
        <f>IFERROR(VLOOKUP(ROW(المنصرف!$A162),المنصرف!$A$2:$K$718,MATCH(استعلام!L$5,المنصرف!$A$2:$K$2,0),0),"")</f>
        <v/>
      </c>
      <c r="M167" s="82" t="str">
        <f>IFERROR(VLOOKUP(ROW(المنصرف!$A162),المنصرف!$A$2:$K$718,MATCH(استعلام!M$5,المنصرف!$A$2:$K$2,0),0),"")</f>
        <v/>
      </c>
      <c r="N167" s="84"/>
      <c r="O16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المنتفع]]),ROWS(المنصرف!$B$1:$B162))),"")</f>
        <v/>
      </c>
      <c r="P16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لها]]),ROWS(المنصرف!$B$1:$B162))),"")</f>
        <v/>
      </c>
      <c r="Q16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المنصرف]]),ROWS(المنصرف!$B$1:$B162))),"")</f>
        <v/>
      </c>
      <c r="R16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الصرف]]),ROWS(المنصرف!$B$1:$B162))),"")</f>
        <v/>
      </c>
      <c r="S16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الصرف]]),ROWS(المنصرف!$B$1:$B162))),"")</f>
        <v/>
      </c>
      <c r="T16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التسوية]]),ROWS(المنصرف!$B$1:$B162))),"")</f>
        <v/>
      </c>
      <c r="U16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162))),"")</f>
        <v/>
      </c>
      <c r="V16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162))),"")</f>
        <v/>
      </c>
      <c r="W16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حكمه]]),ROWS(المنصرف!$B$1:$B162))),"")</f>
        <v/>
      </c>
    </row>
    <row r="168" spans="3:23" ht="21" thickBot="1" x14ac:dyDescent="0.25">
      <c r="C168"/>
      <c r="D168" s="42">
        <f t="shared" si="3"/>
        <v>163</v>
      </c>
      <c r="E168" s="82" t="str">
        <f>IFERROR(VLOOKUP(ROW(المنصرف!$A163),المنصرف!$A$2:$K$718,MATCH(استعلام!E$5,المنصرف!$A$2:$K$2,0),0),"")</f>
        <v/>
      </c>
      <c r="F168" s="83" t="str">
        <f>IFERROR(VLOOKUP(ROW(المنصرف!$A163),المنصرف!$A$2:$K$718,MATCH(استعلام!F$5,المنصرف!$A$2:$K$2,0),0),"")</f>
        <v/>
      </c>
      <c r="G168" s="228" t="str">
        <f>IFERROR(VLOOKUP(ROW(المنصرف!$A163),المنصرف!$A$2:$K$718,MATCH(استعلام!G$5,المنصرف!$A$2:$K$2,0),0),"")</f>
        <v/>
      </c>
      <c r="H168" s="82" t="str">
        <f>IFERROR(VLOOKUP(ROW(المنصرف!$A163),المنصرف!$A$2:$K$718,MATCH(استعلام!H$5,المنصرف!$A$2:$K$2,0),0),"")</f>
        <v/>
      </c>
      <c r="I168" s="82" t="str">
        <f>IFERROR(VLOOKUP(ROW(المنصرف!$A163),المنصرف!$A$2:$K$718,MATCH(استعلام!I$5,المنصرف!$A$2:$K$2,0),0),"")</f>
        <v/>
      </c>
      <c r="J168" s="82" t="str">
        <f>IFERROR(VLOOKUP(ROW(المنصرف!$A163),المنصرف!$A$2:$K$718,MATCH(استعلام!J$5,المنصرف!$A$2:$K$2,0),0),"")</f>
        <v/>
      </c>
      <c r="K168" s="82" t="str">
        <f>IFERROR(VLOOKUP(ROW(المنصرف!$A163),المنصرف!$A$2:$K$718,MATCH(استعلام!K$5,المنصرف!$A$2:$K$2,0),0),"")</f>
        <v/>
      </c>
      <c r="L168" s="82" t="str">
        <f>IFERROR(VLOOKUP(ROW(المنصرف!$A163),المنصرف!$A$2:$K$718,MATCH(استعلام!L$5,المنصرف!$A$2:$K$2,0),0),"")</f>
        <v/>
      </c>
      <c r="M168" s="82" t="str">
        <f>IFERROR(VLOOKUP(ROW(المنصرف!$A163),المنصرف!$A$2:$K$718,MATCH(استعلام!M$5,المنصرف!$A$2:$K$2,0),0),"")</f>
        <v/>
      </c>
      <c r="N168" s="84"/>
      <c r="O16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المنتفع]]),ROWS(المنصرف!$B$1:$B163))),"")</f>
        <v/>
      </c>
      <c r="P16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لها]]),ROWS(المنصرف!$B$1:$B163))),"")</f>
        <v/>
      </c>
      <c r="Q16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المنصرف]]),ROWS(المنصرف!$B$1:$B163))),"")</f>
        <v/>
      </c>
      <c r="R16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الصرف]]),ROWS(المنصرف!$B$1:$B163))),"")</f>
        <v/>
      </c>
      <c r="S16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الصرف]]),ROWS(المنصرف!$B$1:$B163))),"")</f>
        <v/>
      </c>
      <c r="T16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التسوية]]),ROWS(المنصرف!$B$1:$B163))),"")</f>
        <v/>
      </c>
      <c r="U16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163))),"")</f>
        <v/>
      </c>
      <c r="V16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163))),"")</f>
        <v/>
      </c>
      <c r="W16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حكمه]]),ROWS(المنصرف!$B$1:$B163))),"")</f>
        <v/>
      </c>
    </row>
    <row r="169" spans="3:23" ht="21" thickBot="1" x14ac:dyDescent="0.25">
      <c r="C169"/>
      <c r="D169" s="42">
        <f t="shared" si="3"/>
        <v>164</v>
      </c>
      <c r="E169" s="82" t="str">
        <f>IFERROR(VLOOKUP(ROW(المنصرف!$A164),المنصرف!$A$2:$K$718,MATCH(استعلام!E$5,المنصرف!$A$2:$K$2,0),0),"")</f>
        <v/>
      </c>
      <c r="F169" s="83" t="str">
        <f>IFERROR(VLOOKUP(ROW(المنصرف!$A164),المنصرف!$A$2:$K$718,MATCH(استعلام!F$5,المنصرف!$A$2:$K$2,0),0),"")</f>
        <v/>
      </c>
      <c r="G169" s="228" t="str">
        <f>IFERROR(VLOOKUP(ROW(المنصرف!$A164),المنصرف!$A$2:$K$718,MATCH(استعلام!G$5,المنصرف!$A$2:$K$2,0),0),"")</f>
        <v/>
      </c>
      <c r="H169" s="82" t="str">
        <f>IFERROR(VLOOKUP(ROW(المنصرف!$A164),المنصرف!$A$2:$K$718,MATCH(استعلام!H$5,المنصرف!$A$2:$K$2,0),0),"")</f>
        <v/>
      </c>
      <c r="I169" s="82" t="str">
        <f>IFERROR(VLOOKUP(ROW(المنصرف!$A164),المنصرف!$A$2:$K$718,MATCH(استعلام!I$5,المنصرف!$A$2:$K$2,0),0),"")</f>
        <v/>
      </c>
      <c r="J169" s="82" t="str">
        <f>IFERROR(VLOOKUP(ROW(المنصرف!$A164),المنصرف!$A$2:$K$718,MATCH(استعلام!J$5,المنصرف!$A$2:$K$2,0),0),"")</f>
        <v/>
      </c>
      <c r="K169" s="82" t="str">
        <f>IFERROR(VLOOKUP(ROW(المنصرف!$A164),المنصرف!$A$2:$K$718,MATCH(استعلام!K$5,المنصرف!$A$2:$K$2,0),0),"")</f>
        <v/>
      </c>
      <c r="L169" s="82" t="str">
        <f>IFERROR(VLOOKUP(ROW(المنصرف!$A164),المنصرف!$A$2:$K$718,MATCH(استعلام!L$5,المنصرف!$A$2:$K$2,0),0),"")</f>
        <v/>
      </c>
      <c r="M169" s="82" t="str">
        <f>IFERROR(VLOOKUP(ROW(المنصرف!$A164),المنصرف!$A$2:$K$718,MATCH(استعلام!M$5,المنصرف!$A$2:$K$2,0),0),"")</f>
        <v/>
      </c>
      <c r="N169" s="84"/>
      <c r="O16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المنتفع]]),ROWS(المنصرف!$B$1:$B164))),"")</f>
        <v/>
      </c>
      <c r="P16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لها]]),ROWS(المنصرف!$B$1:$B164))),"")</f>
        <v/>
      </c>
      <c r="Q16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المنصرف]]),ROWS(المنصرف!$B$1:$B164))),"")</f>
        <v/>
      </c>
      <c r="R16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الصرف]]),ROWS(المنصرف!$B$1:$B164))),"")</f>
        <v/>
      </c>
      <c r="S16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الصرف]]),ROWS(المنصرف!$B$1:$B164))),"")</f>
        <v/>
      </c>
      <c r="T16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التسوية]]),ROWS(المنصرف!$B$1:$B164))),"")</f>
        <v/>
      </c>
      <c r="U16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164))),"")</f>
        <v/>
      </c>
      <c r="V16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164))),"")</f>
        <v/>
      </c>
      <c r="W16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حكمه]]),ROWS(المنصرف!$B$1:$B164))),"")</f>
        <v/>
      </c>
    </row>
    <row r="170" spans="3:23" ht="21" thickBot="1" x14ac:dyDescent="0.25">
      <c r="C170"/>
      <c r="D170" s="42">
        <f t="shared" si="3"/>
        <v>165</v>
      </c>
      <c r="E170" s="82" t="str">
        <f>IFERROR(VLOOKUP(ROW(المنصرف!$A165),المنصرف!$A$2:$K$718,MATCH(استعلام!E$5,المنصرف!$A$2:$K$2,0),0),"")</f>
        <v/>
      </c>
      <c r="F170" s="83" t="str">
        <f>IFERROR(VLOOKUP(ROW(المنصرف!$A165),المنصرف!$A$2:$K$718,MATCH(استعلام!F$5,المنصرف!$A$2:$K$2,0),0),"")</f>
        <v/>
      </c>
      <c r="G170" s="228" t="str">
        <f>IFERROR(VLOOKUP(ROW(المنصرف!$A165),المنصرف!$A$2:$K$718,MATCH(استعلام!G$5,المنصرف!$A$2:$K$2,0),0),"")</f>
        <v/>
      </c>
      <c r="H170" s="82" t="str">
        <f>IFERROR(VLOOKUP(ROW(المنصرف!$A165),المنصرف!$A$2:$K$718,MATCH(استعلام!H$5,المنصرف!$A$2:$K$2,0),0),"")</f>
        <v/>
      </c>
      <c r="I170" s="82" t="str">
        <f>IFERROR(VLOOKUP(ROW(المنصرف!$A165),المنصرف!$A$2:$K$718,MATCH(استعلام!I$5,المنصرف!$A$2:$K$2,0),0),"")</f>
        <v/>
      </c>
      <c r="J170" s="82" t="str">
        <f>IFERROR(VLOOKUP(ROW(المنصرف!$A165),المنصرف!$A$2:$K$718,MATCH(استعلام!J$5,المنصرف!$A$2:$K$2,0),0),"")</f>
        <v/>
      </c>
      <c r="K170" s="82" t="str">
        <f>IFERROR(VLOOKUP(ROW(المنصرف!$A165),المنصرف!$A$2:$K$718,MATCH(استعلام!K$5,المنصرف!$A$2:$K$2,0),0),"")</f>
        <v/>
      </c>
      <c r="L170" s="82" t="str">
        <f>IFERROR(VLOOKUP(ROW(المنصرف!$A165),المنصرف!$A$2:$K$718,MATCH(استعلام!L$5,المنصرف!$A$2:$K$2,0),0),"")</f>
        <v/>
      </c>
      <c r="M170" s="82" t="str">
        <f>IFERROR(VLOOKUP(ROW(المنصرف!$A165),المنصرف!$A$2:$K$718,MATCH(استعلام!M$5,المنصرف!$A$2:$K$2,0),0),"")</f>
        <v/>
      </c>
      <c r="N170" s="84"/>
      <c r="O17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المنتفع]]),ROWS(المنصرف!$B$1:$B165))),"")</f>
        <v/>
      </c>
      <c r="P17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لها]]),ROWS(المنصرف!$B$1:$B165))),"")</f>
        <v/>
      </c>
      <c r="Q17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المنصرف]]),ROWS(المنصرف!$B$1:$B165))),"")</f>
        <v/>
      </c>
      <c r="R17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الصرف]]),ROWS(المنصرف!$B$1:$B165))),"")</f>
        <v/>
      </c>
      <c r="S17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الصرف]]),ROWS(المنصرف!$B$1:$B165))),"")</f>
        <v/>
      </c>
      <c r="T17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التسوية]]),ROWS(المنصرف!$B$1:$B165))),"")</f>
        <v/>
      </c>
      <c r="U17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165))),"")</f>
        <v/>
      </c>
      <c r="V17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165))),"")</f>
        <v/>
      </c>
      <c r="W17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حكمه]]),ROWS(المنصرف!$B$1:$B165))),"")</f>
        <v/>
      </c>
    </row>
    <row r="171" spans="3:23" ht="21" thickBot="1" x14ac:dyDescent="0.25">
      <c r="C171"/>
      <c r="D171" s="42">
        <f t="shared" si="3"/>
        <v>166</v>
      </c>
      <c r="E171" s="82" t="str">
        <f>IFERROR(VLOOKUP(ROW(المنصرف!$A166),المنصرف!$A$2:$K$718,MATCH(استعلام!E$5,المنصرف!$A$2:$K$2,0),0),"")</f>
        <v/>
      </c>
      <c r="F171" s="83" t="str">
        <f>IFERROR(VLOOKUP(ROW(المنصرف!$A166),المنصرف!$A$2:$K$718,MATCH(استعلام!F$5,المنصرف!$A$2:$K$2,0),0),"")</f>
        <v/>
      </c>
      <c r="G171" s="228" t="str">
        <f>IFERROR(VLOOKUP(ROW(المنصرف!$A166),المنصرف!$A$2:$K$718,MATCH(استعلام!G$5,المنصرف!$A$2:$K$2,0),0),"")</f>
        <v/>
      </c>
      <c r="H171" s="82" t="str">
        <f>IFERROR(VLOOKUP(ROW(المنصرف!$A166),المنصرف!$A$2:$K$718,MATCH(استعلام!H$5,المنصرف!$A$2:$K$2,0),0),"")</f>
        <v/>
      </c>
      <c r="I171" s="82" t="str">
        <f>IFERROR(VLOOKUP(ROW(المنصرف!$A166),المنصرف!$A$2:$K$718,MATCH(استعلام!I$5,المنصرف!$A$2:$K$2,0),0),"")</f>
        <v/>
      </c>
      <c r="J171" s="82" t="str">
        <f>IFERROR(VLOOKUP(ROW(المنصرف!$A166),المنصرف!$A$2:$K$718,MATCH(استعلام!J$5,المنصرف!$A$2:$K$2,0),0),"")</f>
        <v/>
      </c>
      <c r="K171" s="82" t="str">
        <f>IFERROR(VLOOKUP(ROW(المنصرف!$A166),المنصرف!$A$2:$K$718,MATCH(استعلام!K$5,المنصرف!$A$2:$K$2,0),0),"")</f>
        <v/>
      </c>
      <c r="L171" s="82" t="str">
        <f>IFERROR(VLOOKUP(ROW(المنصرف!$A166),المنصرف!$A$2:$K$718,MATCH(استعلام!L$5,المنصرف!$A$2:$K$2,0),0),"")</f>
        <v/>
      </c>
      <c r="M171" s="82" t="str">
        <f>IFERROR(VLOOKUP(ROW(المنصرف!$A166),المنصرف!$A$2:$K$718,MATCH(استعلام!M$5,المنصرف!$A$2:$K$2,0),0),"")</f>
        <v/>
      </c>
      <c r="N171" s="84"/>
      <c r="O17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المنتفع]]),ROWS(المنصرف!$B$1:$B166))),"")</f>
        <v/>
      </c>
      <c r="P17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لها]]),ROWS(المنصرف!$B$1:$B166))),"")</f>
        <v/>
      </c>
      <c r="Q17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المنصرف]]),ROWS(المنصرف!$B$1:$B166))),"")</f>
        <v/>
      </c>
      <c r="R17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الصرف]]),ROWS(المنصرف!$B$1:$B166))),"")</f>
        <v/>
      </c>
      <c r="S17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الصرف]]),ROWS(المنصرف!$B$1:$B166))),"")</f>
        <v/>
      </c>
      <c r="T17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التسوية]]),ROWS(المنصرف!$B$1:$B166))),"")</f>
        <v/>
      </c>
      <c r="U17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166))),"")</f>
        <v/>
      </c>
      <c r="V17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166))),"")</f>
        <v/>
      </c>
      <c r="W17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حكمه]]),ROWS(المنصرف!$B$1:$B166))),"")</f>
        <v/>
      </c>
    </row>
    <row r="172" spans="3:23" ht="21" thickBot="1" x14ac:dyDescent="0.25">
      <c r="C172"/>
      <c r="D172" s="42">
        <f t="shared" si="3"/>
        <v>167</v>
      </c>
      <c r="E172" s="82" t="str">
        <f>IFERROR(VLOOKUP(ROW(المنصرف!$A167),المنصرف!$A$2:$K$718,MATCH(استعلام!E$5,المنصرف!$A$2:$K$2,0),0),"")</f>
        <v/>
      </c>
      <c r="F172" s="83" t="str">
        <f>IFERROR(VLOOKUP(ROW(المنصرف!$A167),المنصرف!$A$2:$K$718,MATCH(استعلام!F$5,المنصرف!$A$2:$K$2,0),0),"")</f>
        <v/>
      </c>
      <c r="G172" s="228" t="str">
        <f>IFERROR(VLOOKUP(ROW(المنصرف!$A167),المنصرف!$A$2:$K$718,MATCH(استعلام!G$5,المنصرف!$A$2:$K$2,0),0),"")</f>
        <v/>
      </c>
      <c r="H172" s="82" t="str">
        <f>IFERROR(VLOOKUP(ROW(المنصرف!$A167),المنصرف!$A$2:$K$718,MATCH(استعلام!H$5,المنصرف!$A$2:$K$2,0),0),"")</f>
        <v/>
      </c>
      <c r="I172" s="82" t="str">
        <f>IFERROR(VLOOKUP(ROW(المنصرف!$A167),المنصرف!$A$2:$K$718,MATCH(استعلام!I$5,المنصرف!$A$2:$K$2,0),0),"")</f>
        <v/>
      </c>
      <c r="J172" s="82" t="str">
        <f>IFERROR(VLOOKUP(ROW(المنصرف!$A167),المنصرف!$A$2:$K$718,MATCH(استعلام!J$5,المنصرف!$A$2:$K$2,0),0),"")</f>
        <v/>
      </c>
      <c r="K172" s="82" t="str">
        <f>IFERROR(VLOOKUP(ROW(المنصرف!$A167),المنصرف!$A$2:$K$718,MATCH(استعلام!K$5,المنصرف!$A$2:$K$2,0),0),"")</f>
        <v/>
      </c>
      <c r="L172" s="82" t="str">
        <f>IFERROR(VLOOKUP(ROW(المنصرف!$A167),المنصرف!$A$2:$K$718,MATCH(استعلام!L$5,المنصرف!$A$2:$K$2,0),0),"")</f>
        <v/>
      </c>
      <c r="M172" s="82" t="str">
        <f>IFERROR(VLOOKUP(ROW(المنصرف!$A167),المنصرف!$A$2:$K$718,MATCH(استعلام!M$5,المنصرف!$A$2:$K$2,0),0),"")</f>
        <v/>
      </c>
      <c r="N172" s="84"/>
      <c r="O17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المنتفع]]),ROWS(المنصرف!$B$1:$B167))),"")</f>
        <v/>
      </c>
      <c r="P17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لها]]),ROWS(المنصرف!$B$1:$B167))),"")</f>
        <v/>
      </c>
      <c r="Q17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المنصرف]]),ROWS(المنصرف!$B$1:$B167))),"")</f>
        <v/>
      </c>
      <c r="R17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الصرف]]),ROWS(المنصرف!$B$1:$B167))),"")</f>
        <v/>
      </c>
      <c r="S17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الصرف]]),ROWS(المنصرف!$B$1:$B167))),"")</f>
        <v/>
      </c>
      <c r="T17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التسوية]]),ROWS(المنصرف!$B$1:$B167))),"")</f>
        <v/>
      </c>
      <c r="U17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167))),"")</f>
        <v/>
      </c>
      <c r="V17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167))),"")</f>
        <v/>
      </c>
      <c r="W17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حكمه]]),ROWS(المنصرف!$B$1:$B167))),"")</f>
        <v/>
      </c>
    </row>
    <row r="173" spans="3:23" ht="21" thickBot="1" x14ac:dyDescent="0.25">
      <c r="C173"/>
      <c r="D173" s="42">
        <f t="shared" si="3"/>
        <v>168</v>
      </c>
      <c r="E173" s="82" t="str">
        <f>IFERROR(VLOOKUP(ROW(المنصرف!$A168),المنصرف!$A$2:$K$718,MATCH(استعلام!E$5,المنصرف!$A$2:$K$2,0),0),"")</f>
        <v/>
      </c>
      <c r="F173" s="83" t="str">
        <f>IFERROR(VLOOKUP(ROW(المنصرف!$A168),المنصرف!$A$2:$K$718,MATCH(استعلام!F$5,المنصرف!$A$2:$K$2,0),0),"")</f>
        <v/>
      </c>
      <c r="G173" s="228" t="str">
        <f>IFERROR(VLOOKUP(ROW(المنصرف!$A168),المنصرف!$A$2:$K$718,MATCH(استعلام!G$5,المنصرف!$A$2:$K$2,0),0),"")</f>
        <v/>
      </c>
      <c r="H173" s="82" t="str">
        <f>IFERROR(VLOOKUP(ROW(المنصرف!$A168),المنصرف!$A$2:$K$718,MATCH(استعلام!H$5,المنصرف!$A$2:$K$2,0),0),"")</f>
        <v/>
      </c>
      <c r="I173" s="82" t="str">
        <f>IFERROR(VLOOKUP(ROW(المنصرف!$A168),المنصرف!$A$2:$K$718,MATCH(استعلام!I$5,المنصرف!$A$2:$K$2,0),0),"")</f>
        <v/>
      </c>
      <c r="J173" s="82" t="str">
        <f>IFERROR(VLOOKUP(ROW(المنصرف!$A168),المنصرف!$A$2:$K$718,MATCH(استعلام!J$5,المنصرف!$A$2:$K$2,0),0),"")</f>
        <v/>
      </c>
      <c r="K173" s="82" t="str">
        <f>IFERROR(VLOOKUP(ROW(المنصرف!$A168),المنصرف!$A$2:$K$718,MATCH(استعلام!K$5,المنصرف!$A$2:$K$2,0),0),"")</f>
        <v/>
      </c>
      <c r="L173" s="82" t="str">
        <f>IFERROR(VLOOKUP(ROW(المنصرف!$A168),المنصرف!$A$2:$K$718,MATCH(استعلام!L$5,المنصرف!$A$2:$K$2,0),0),"")</f>
        <v/>
      </c>
      <c r="M173" s="82" t="str">
        <f>IFERROR(VLOOKUP(ROW(المنصرف!$A168),المنصرف!$A$2:$K$718,MATCH(استعلام!M$5,المنصرف!$A$2:$K$2,0),0),"")</f>
        <v/>
      </c>
      <c r="N173" s="84"/>
      <c r="O17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المنتفع]]),ROWS(المنصرف!$B$1:$B168))),"")</f>
        <v/>
      </c>
      <c r="P17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لها]]),ROWS(المنصرف!$B$1:$B168))),"")</f>
        <v/>
      </c>
      <c r="Q17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المنصرف]]),ROWS(المنصرف!$B$1:$B168))),"")</f>
        <v/>
      </c>
      <c r="R17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الصرف]]),ROWS(المنصرف!$B$1:$B168))),"")</f>
        <v/>
      </c>
      <c r="S17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الصرف]]),ROWS(المنصرف!$B$1:$B168))),"")</f>
        <v/>
      </c>
      <c r="T17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التسوية]]),ROWS(المنصرف!$B$1:$B168))),"")</f>
        <v/>
      </c>
      <c r="U17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168))),"")</f>
        <v/>
      </c>
      <c r="V17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168))),"")</f>
        <v/>
      </c>
      <c r="W17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حكمه]]),ROWS(المنصرف!$B$1:$B168))),"")</f>
        <v/>
      </c>
    </row>
    <row r="174" spans="3:23" ht="21" thickBot="1" x14ac:dyDescent="0.25">
      <c r="C174"/>
      <c r="D174" s="42">
        <f t="shared" si="3"/>
        <v>169</v>
      </c>
      <c r="E174" s="82" t="str">
        <f>IFERROR(VLOOKUP(ROW(المنصرف!$A169),المنصرف!$A$2:$K$718,MATCH(استعلام!E$5,المنصرف!$A$2:$K$2,0),0),"")</f>
        <v/>
      </c>
      <c r="F174" s="83" t="str">
        <f>IFERROR(VLOOKUP(ROW(المنصرف!$A169),المنصرف!$A$2:$K$718,MATCH(استعلام!F$5,المنصرف!$A$2:$K$2,0),0),"")</f>
        <v/>
      </c>
      <c r="G174" s="228" t="str">
        <f>IFERROR(VLOOKUP(ROW(المنصرف!$A169),المنصرف!$A$2:$K$718,MATCH(استعلام!G$5,المنصرف!$A$2:$K$2,0),0),"")</f>
        <v/>
      </c>
      <c r="H174" s="82" t="str">
        <f>IFERROR(VLOOKUP(ROW(المنصرف!$A169),المنصرف!$A$2:$K$718,MATCH(استعلام!H$5,المنصرف!$A$2:$K$2,0),0),"")</f>
        <v/>
      </c>
      <c r="I174" s="82" t="str">
        <f>IFERROR(VLOOKUP(ROW(المنصرف!$A169),المنصرف!$A$2:$K$718,MATCH(استعلام!I$5,المنصرف!$A$2:$K$2,0),0),"")</f>
        <v/>
      </c>
      <c r="J174" s="82" t="str">
        <f>IFERROR(VLOOKUP(ROW(المنصرف!$A169),المنصرف!$A$2:$K$718,MATCH(استعلام!J$5,المنصرف!$A$2:$K$2,0),0),"")</f>
        <v/>
      </c>
      <c r="K174" s="82" t="str">
        <f>IFERROR(VLOOKUP(ROW(المنصرف!$A169),المنصرف!$A$2:$K$718,MATCH(استعلام!K$5,المنصرف!$A$2:$K$2,0),0),"")</f>
        <v/>
      </c>
      <c r="L174" s="82" t="str">
        <f>IFERROR(VLOOKUP(ROW(المنصرف!$A169),المنصرف!$A$2:$K$718,MATCH(استعلام!L$5,المنصرف!$A$2:$K$2,0),0),"")</f>
        <v/>
      </c>
      <c r="M174" s="82" t="str">
        <f>IFERROR(VLOOKUP(ROW(المنصرف!$A169),المنصرف!$A$2:$K$718,MATCH(استعلام!M$5,المنصرف!$A$2:$K$2,0),0),"")</f>
        <v/>
      </c>
      <c r="N174" s="84"/>
      <c r="O17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المنتفع]]),ROWS(المنصرف!$B$1:$B169))),"")</f>
        <v/>
      </c>
      <c r="P17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لها]]),ROWS(المنصرف!$B$1:$B169))),"")</f>
        <v/>
      </c>
      <c r="Q17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المنصرف]]),ROWS(المنصرف!$B$1:$B169))),"")</f>
        <v/>
      </c>
      <c r="R17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الصرف]]),ROWS(المنصرف!$B$1:$B169))),"")</f>
        <v/>
      </c>
      <c r="S17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الصرف]]),ROWS(المنصرف!$B$1:$B169))),"")</f>
        <v/>
      </c>
      <c r="T17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التسوية]]),ROWS(المنصرف!$B$1:$B169))),"")</f>
        <v/>
      </c>
      <c r="U17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169))),"")</f>
        <v/>
      </c>
      <c r="V17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169))),"")</f>
        <v/>
      </c>
      <c r="W17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حكمه]]),ROWS(المنصرف!$B$1:$B169))),"")</f>
        <v/>
      </c>
    </row>
    <row r="175" spans="3:23" ht="21" thickBot="1" x14ac:dyDescent="0.25">
      <c r="C175"/>
      <c r="D175" s="42">
        <f t="shared" si="3"/>
        <v>170</v>
      </c>
      <c r="E175" s="82" t="str">
        <f>IFERROR(VLOOKUP(ROW(المنصرف!$A170),المنصرف!$A$2:$K$718,MATCH(استعلام!E$5,المنصرف!$A$2:$K$2,0),0),"")</f>
        <v/>
      </c>
      <c r="F175" s="83" t="str">
        <f>IFERROR(VLOOKUP(ROW(المنصرف!$A170),المنصرف!$A$2:$K$718,MATCH(استعلام!F$5,المنصرف!$A$2:$K$2,0),0),"")</f>
        <v/>
      </c>
      <c r="G175" s="228" t="str">
        <f>IFERROR(VLOOKUP(ROW(المنصرف!$A170),المنصرف!$A$2:$K$718,MATCH(استعلام!G$5,المنصرف!$A$2:$K$2,0),0),"")</f>
        <v/>
      </c>
      <c r="H175" s="82" t="str">
        <f>IFERROR(VLOOKUP(ROW(المنصرف!$A170),المنصرف!$A$2:$K$718,MATCH(استعلام!H$5,المنصرف!$A$2:$K$2,0),0),"")</f>
        <v/>
      </c>
      <c r="I175" s="82" t="str">
        <f>IFERROR(VLOOKUP(ROW(المنصرف!$A170),المنصرف!$A$2:$K$718,MATCH(استعلام!I$5,المنصرف!$A$2:$K$2,0),0),"")</f>
        <v/>
      </c>
      <c r="J175" s="82" t="str">
        <f>IFERROR(VLOOKUP(ROW(المنصرف!$A170),المنصرف!$A$2:$K$718,MATCH(استعلام!J$5,المنصرف!$A$2:$K$2,0),0),"")</f>
        <v/>
      </c>
      <c r="K175" s="82" t="str">
        <f>IFERROR(VLOOKUP(ROW(المنصرف!$A170),المنصرف!$A$2:$K$718,MATCH(استعلام!K$5,المنصرف!$A$2:$K$2,0),0),"")</f>
        <v/>
      </c>
      <c r="L175" s="82" t="str">
        <f>IFERROR(VLOOKUP(ROW(المنصرف!$A170),المنصرف!$A$2:$K$718,MATCH(استعلام!L$5,المنصرف!$A$2:$K$2,0),0),"")</f>
        <v/>
      </c>
      <c r="M175" s="82" t="str">
        <f>IFERROR(VLOOKUP(ROW(المنصرف!$A170),المنصرف!$A$2:$K$718,MATCH(استعلام!M$5,المنصرف!$A$2:$K$2,0),0),"")</f>
        <v/>
      </c>
      <c r="N175" s="84"/>
      <c r="O17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المنتفع]]),ROWS(المنصرف!$B$1:$B170))),"")</f>
        <v/>
      </c>
      <c r="P17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لها]]),ROWS(المنصرف!$B$1:$B170))),"")</f>
        <v/>
      </c>
      <c r="Q17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المنصرف]]),ROWS(المنصرف!$B$1:$B170))),"")</f>
        <v/>
      </c>
      <c r="R17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الصرف]]),ROWS(المنصرف!$B$1:$B170))),"")</f>
        <v/>
      </c>
      <c r="S17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الصرف]]),ROWS(المنصرف!$B$1:$B170))),"")</f>
        <v/>
      </c>
      <c r="T17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التسوية]]),ROWS(المنصرف!$B$1:$B170))),"")</f>
        <v/>
      </c>
      <c r="U17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170))),"")</f>
        <v/>
      </c>
      <c r="V17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170))),"")</f>
        <v/>
      </c>
      <c r="W17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حكمه]]),ROWS(المنصرف!$B$1:$B170))),"")</f>
        <v/>
      </c>
    </row>
    <row r="176" spans="3:23" ht="21" thickBot="1" x14ac:dyDescent="0.25">
      <c r="C176"/>
      <c r="D176" s="42">
        <f t="shared" si="3"/>
        <v>171</v>
      </c>
      <c r="E176" s="82" t="str">
        <f>IFERROR(VLOOKUP(ROW(المنصرف!$A171),المنصرف!$A$2:$K$718,MATCH(استعلام!E$5,المنصرف!$A$2:$K$2,0),0),"")</f>
        <v/>
      </c>
      <c r="F176" s="83" t="str">
        <f>IFERROR(VLOOKUP(ROW(المنصرف!$A171),المنصرف!$A$2:$K$718,MATCH(استعلام!F$5,المنصرف!$A$2:$K$2,0),0),"")</f>
        <v/>
      </c>
      <c r="G176" s="228" t="str">
        <f>IFERROR(VLOOKUP(ROW(المنصرف!$A171),المنصرف!$A$2:$K$718,MATCH(استعلام!G$5,المنصرف!$A$2:$K$2,0),0),"")</f>
        <v/>
      </c>
      <c r="H176" s="82" t="str">
        <f>IFERROR(VLOOKUP(ROW(المنصرف!$A171),المنصرف!$A$2:$K$718,MATCH(استعلام!H$5,المنصرف!$A$2:$K$2,0),0),"")</f>
        <v/>
      </c>
      <c r="I176" s="82" t="str">
        <f>IFERROR(VLOOKUP(ROW(المنصرف!$A171),المنصرف!$A$2:$K$718,MATCH(استعلام!I$5,المنصرف!$A$2:$K$2,0),0),"")</f>
        <v/>
      </c>
      <c r="J176" s="82" t="str">
        <f>IFERROR(VLOOKUP(ROW(المنصرف!$A171),المنصرف!$A$2:$K$718,MATCH(استعلام!J$5,المنصرف!$A$2:$K$2,0),0),"")</f>
        <v/>
      </c>
      <c r="K176" s="82" t="str">
        <f>IFERROR(VLOOKUP(ROW(المنصرف!$A171),المنصرف!$A$2:$K$718,MATCH(استعلام!K$5,المنصرف!$A$2:$K$2,0),0),"")</f>
        <v/>
      </c>
      <c r="L176" s="82" t="str">
        <f>IFERROR(VLOOKUP(ROW(المنصرف!$A171),المنصرف!$A$2:$K$718,MATCH(استعلام!L$5,المنصرف!$A$2:$K$2,0),0),"")</f>
        <v/>
      </c>
      <c r="M176" s="82" t="str">
        <f>IFERROR(VLOOKUP(ROW(المنصرف!$A171),المنصرف!$A$2:$K$718,MATCH(استعلام!M$5,المنصرف!$A$2:$K$2,0),0),"")</f>
        <v/>
      </c>
      <c r="N176" s="84"/>
      <c r="O17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المنتفع]]),ROWS(المنصرف!$B$1:$B171))),"")</f>
        <v/>
      </c>
      <c r="P17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لها]]),ROWS(المنصرف!$B$1:$B171))),"")</f>
        <v/>
      </c>
      <c r="Q17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المنصرف]]),ROWS(المنصرف!$B$1:$B171))),"")</f>
        <v/>
      </c>
      <c r="R17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الصرف]]),ROWS(المنصرف!$B$1:$B171))),"")</f>
        <v/>
      </c>
      <c r="S17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الصرف]]),ROWS(المنصرف!$B$1:$B171))),"")</f>
        <v/>
      </c>
      <c r="T17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التسوية]]),ROWS(المنصرف!$B$1:$B171))),"")</f>
        <v/>
      </c>
      <c r="U17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171))),"")</f>
        <v/>
      </c>
      <c r="V17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171))),"")</f>
        <v/>
      </c>
      <c r="W17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حكمه]]),ROWS(المنصرف!$B$1:$B171))),"")</f>
        <v/>
      </c>
    </row>
    <row r="177" spans="3:23" ht="21" thickBot="1" x14ac:dyDescent="0.25">
      <c r="C177"/>
      <c r="D177" s="42">
        <f t="shared" si="3"/>
        <v>172</v>
      </c>
      <c r="E177" s="82" t="str">
        <f>IFERROR(VLOOKUP(ROW(المنصرف!$A172),المنصرف!$A$2:$K$718,MATCH(استعلام!E$5,المنصرف!$A$2:$K$2,0),0),"")</f>
        <v/>
      </c>
      <c r="F177" s="83" t="str">
        <f>IFERROR(VLOOKUP(ROW(المنصرف!$A172),المنصرف!$A$2:$K$718,MATCH(استعلام!F$5,المنصرف!$A$2:$K$2,0),0),"")</f>
        <v/>
      </c>
      <c r="G177" s="228" t="str">
        <f>IFERROR(VLOOKUP(ROW(المنصرف!$A172),المنصرف!$A$2:$K$718,MATCH(استعلام!G$5,المنصرف!$A$2:$K$2,0),0),"")</f>
        <v/>
      </c>
      <c r="H177" s="82" t="str">
        <f>IFERROR(VLOOKUP(ROW(المنصرف!$A172),المنصرف!$A$2:$K$718,MATCH(استعلام!H$5,المنصرف!$A$2:$K$2,0),0),"")</f>
        <v/>
      </c>
      <c r="I177" s="82" t="str">
        <f>IFERROR(VLOOKUP(ROW(المنصرف!$A172),المنصرف!$A$2:$K$718,MATCH(استعلام!I$5,المنصرف!$A$2:$K$2,0),0),"")</f>
        <v/>
      </c>
      <c r="J177" s="82" t="str">
        <f>IFERROR(VLOOKUP(ROW(المنصرف!$A172),المنصرف!$A$2:$K$718,MATCH(استعلام!J$5,المنصرف!$A$2:$K$2,0),0),"")</f>
        <v/>
      </c>
      <c r="K177" s="82" t="str">
        <f>IFERROR(VLOOKUP(ROW(المنصرف!$A172),المنصرف!$A$2:$K$718,MATCH(استعلام!K$5,المنصرف!$A$2:$K$2,0),0),"")</f>
        <v/>
      </c>
      <c r="L177" s="82" t="str">
        <f>IFERROR(VLOOKUP(ROW(المنصرف!$A172),المنصرف!$A$2:$K$718,MATCH(استعلام!L$5,المنصرف!$A$2:$K$2,0),0),"")</f>
        <v/>
      </c>
      <c r="M177" s="82" t="str">
        <f>IFERROR(VLOOKUP(ROW(المنصرف!$A172),المنصرف!$A$2:$K$718,MATCH(استعلام!M$5,المنصرف!$A$2:$K$2,0),0),"")</f>
        <v/>
      </c>
      <c r="N177" s="84"/>
      <c r="O17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المنتفع]]),ROWS(المنصرف!$B$1:$B172))),"")</f>
        <v/>
      </c>
      <c r="P17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لها]]),ROWS(المنصرف!$B$1:$B172))),"")</f>
        <v/>
      </c>
      <c r="Q17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المنصرف]]),ROWS(المنصرف!$B$1:$B172))),"")</f>
        <v/>
      </c>
      <c r="R17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الصرف]]),ROWS(المنصرف!$B$1:$B172))),"")</f>
        <v/>
      </c>
      <c r="S17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الصرف]]),ROWS(المنصرف!$B$1:$B172))),"")</f>
        <v/>
      </c>
      <c r="T17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التسوية]]),ROWS(المنصرف!$B$1:$B172))),"")</f>
        <v/>
      </c>
      <c r="U17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172))),"")</f>
        <v/>
      </c>
      <c r="V17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172))),"")</f>
        <v/>
      </c>
      <c r="W17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حكمه]]),ROWS(المنصرف!$B$1:$B172))),"")</f>
        <v/>
      </c>
    </row>
    <row r="178" spans="3:23" ht="21" thickBot="1" x14ac:dyDescent="0.25">
      <c r="C178"/>
      <c r="D178" s="42">
        <f t="shared" si="3"/>
        <v>173</v>
      </c>
      <c r="E178" s="82" t="str">
        <f>IFERROR(VLOOKUP(ROW(المنصرف!$A173),المنصرف!$A$2:$K$718,MATCH(استعلام!E$5,المنصرف!$A$2:$K$2,0),0),"")</f>
        <v/>
      </c>
      <c r="F178" s="83" t="str">
        <f>IFERROR(VLOOKUP(ROW(المنصرف!$A173),المنصرف!$A$2:$K$718,MATCH(استعلام!F$5,المنصرف!$A$2:$K$2,0),0),"")</f>
        <v/>
      </c>
      <c r="G178" s="228" t="str">
        <f>IFERROR(VLOOKUP(ROW(المنصرف!$A173),المنصرف!$A$2:$K$718,MATCH(استعلام!G$5,المنصرف!$A$2:$K$2,0),0),"")</f>
        <v/>
      </c>
      <c r="H178" s="82" t="str">
        <f>IFERROR(VLOOKUP(ROW(المنصرف!$A173),المنصرف!$A$2:$K$718,MATCH(استعلام!H$5,المنصرف!$A$2:$K$2,0),0),"")</f>
        <v/>
      </c>
      <c r="I178" s="82" t="str">
        <f>IFERROR(VLOOKUP(ROW(المنصرف!$A173),المنصرف!$A$2:$K$718,MATCH(استعلام!I$5,المنصرف!$A$2:$K$2,0),0),"")</f>
        <v/>
      </c>
      <c r="J178" s="82" t="str">
        <f>IFERROR(VLOOKUP(ROW(المنصرف!$A173),المنصرف!$A$2:$K$718,MATCH(استعلام!J$5,المنصرف!$A$2:$K$2,0),0),"")</f>
        <v/>
      </c>
      <c r="K178" s="82" t="str">
        <f>IFERROR(VLOOKUP(ROW(المنصرف!$A173),المنصرف!$A$2:$K$718,MATCH(استعلام!K$5,المنصرف!$A$2:$K$2,0),0),"")</f>
        <v/>
      </c>
      <c r="L178" s="82" t="str">
        <f>IFERROR(VLOOKUP(ROW(المنصرف!$A173),المنصرف!$A$2:$K$718,MATCH(استعلام!L$5,المنصرف!$A$2:$K$2,0),0),"")</f>
        <v/>
      </c>
      <c r="M178" s="82" t="str">
        <f>IFERROR(VLOOKUP(ROW(المنصرف!$A173),المنصرف!$A$2:$K$718,MATCH(استعلام!M$5,المنصرف!$A$2:$K$2,0),0),"")</f>
        <v/>
      </c>
      <c r="N178" s="84"/>
      <c r="O17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المنتفع]]),ROWS(المنصرف!$B$1:$B173))),"")</f>
        <v/>
      </c>
      <c r="P17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لها]]),ROWS(المنصرف!$B$1:$B173))),"")</f>
        <v/>
      </c>
      <c r="Q17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المنصرف]]),ROWS(المنصرف!$B$1:$B173))),"")</f>
        <v/>
      </c>
      <c r="R17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الصرف]]),ROWS(المنصرف!$B$1:$B173))),"")</f>
        <v/>
      </c>
      <c r="S17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الصرف]]),ROWS(المنصرف!$B$1:$B173))),"")</f>
        <v/>
      </c>
      <c r="T17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التسوية]]),ROWS(المنصرف!$B$1:$B173))),"")</f>
        <v/>
      </c>
      <c r="U17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173))),"")</f>
        <v/>
      </c>
      <c r="V17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173))),"")</f>
        <v/>
      </c>
      <c r="W17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حكمه]]),ROWS(المنصرف!$B$1:$B173))),"")</f>
        <v/>
      </c>
    </row>
    <row r="179" spans="3:23" ht="21" thickBot="1" x14ac:dyDescent="0.25">
      <c r="C179"/>
      <c r="D179" s="42">
        <f t="shared" si="3"/>
        <v>174</v>
      </c>
      <c r="E179" s="82" t="str">
        <f>IFERROR(VLOOKUP(ROW(المنصرف!$A174),المنصرف!$A$2:$K$718,MATCH(استعلام!E$5,المنصرف!$A$2:$K$2,0),0),"")</f>
        <v/>
      </c>
      <c r="F179" s="83" t="str">
        <f>IFERROR(VLOOKUP(ROW(المنصرف!$A174),المنصرف!$A$2:$K$718,MATCH(استعلام!F$5,المنصرف!$A$2:$K$2,0),0),"")</f>
        <v/>
      </c>
      <c r="G179" s="228" t="str">
        <f>IFERROR(VLOOKUP(ROW(المنصرف!$A174),المنصرف!$A$2:$K$718,MATCH(استعلام!G$5,المنصرف!$A$2:$K$2,0),0),"")</f>
        <v/>
      </c>
      <c r="H179" s="82" t="str">
        <f>IFERROR(VLOOKUP(ROW(المنصرف!$A174),المنصرف!$A$2:$K$718,MATCH(استعلام!H$5,المنصرف!$A$2:$K$2,0),0),"")</f>
        <v/>
      </c>
      <c r="I179" s="82" t="str">
        <f>IFERROR(VLOOKUP(ROW(المنصرف!$A174),المنصرف!$A$2:$K$718,MATCH(استعلام!I$5,المنصرف!$A$2:$K$2,0),0),"")</f>
        <v/>
      </c>
      <c r="J179" s="82" t="str">
        <f>IFERROR(VLOOKUP(ROW(المنصرف!$A174),المنصرف!$A$2:$K$718,MATCH(استعلام!J$5,المنصرف!$A$2:$K$2,0),0),"")</f>
        <v/>
      </c>
      <c r="K179" s="82" t="str">
        <f>IFERROR(VLOOKUP(ROW(المنصرف!$A174),المنصرف!$A$2:$K$718,MATCH(استعلام!K$5,المنصرف!$A$2:$K$2,0),0),"")</f>
        <v/>
      </c>
      <c r="L179" s="82" t="str">
        <f>IFERROR(VLOOKUP(ROW(المنصرف!$A174),المنصرف!$A$2:$K$718,MATCH(استعلام!L$5,المنصرف!$A$2:$K$2,0),0),"")</f>
        <v/>
      </c>
      <c r="M179" s="82" t="str">
        <f>IFERROR(VLOOKUP(ROW(المنصرف!$A174),المنصرف!$A$2:$K$718,MATCH(استعلام!M$5,المنصرف!$A$2:$K$2,0),0),"")</f>
        <v/>
      </c>
      <c r="N179" s="84"/>
      <c r="O17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المنتفع]]),ROWS(المنصرف!$B$1:$B174))),"")</f>
        <v/>
      </c>
      <c r="P17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لها]]),ROWS(المنصرف!$B$1:$B174))),"")</f>
        <v/>
      </c>
      <c r="Q17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المنصرف]]),ROWS(المنصرف!$B$1:$B174))),"")</f>
        <v/>
      </c>
      <c r="R17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الصرف]]),ROWS(المنصرف!$B$1:$B174))),"")</f>
        <v/>
      </c>
      <c r="S17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الصرف]]),ROWS(المنصرف!$B$1:$B174))),"")</f>
        <v/>
      </c>
      <c r="T17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التسوية]]),ROWS(المنصرف!$B$1:$B174))),"")</f>
        <v/>
      </c>
      <c r="U17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174))),"")</f>
        <v/>
      </c>
      <c r="V17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174))),"")</f>
        <v/>
      </c>
      <c r="W17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حكمه]]),ROWS(المنصرف!$B$1:$B174))),"")</f>
        <v/>
      </c>
    </row>
    <row r="180" spans="3:23" ht="21" thickBot="1" x14ac:dyDescent="0.25">
      <c r="C180"/>
      <c r="D180" s="42">
        <f t="shared" si="3"/>
        <v>175</v>
      </c>
      <c r="E180" s="82" t="str">
        <f>IFERROR(VLOOKUP(ROW(المنصرف!$A175),المنصرف!$A$2:$K$718,MATCH(استعلام!E$5,المنصرف!$A$2:$K$2,0),0),"")</f>
        <v/>
      </c>
      <c r="F180" s="83" t="str">
        <f>IFERROR(VLOOKUP(ROW(المنصرف!$A175),المنصرف!$A$2:$K$718,MATCH(استعلام!F$5,المنصرف!$A$2:$K$2,0),0),"")</f>
        <v/>
      </c>
      <c r="G180" s="228" t="str">
        <f>IFERROR(VLOOKUP(ROW(المنصرف!$A175),المنصرف!$A$2:$K$718,MATCH(استعلام!G$5,المنصرف!$A$2:$K$2,0),0),"")</f>
        <v/>
      </c>
      <c r="H180" s="82" t="str">
        <f>IFERROR(VLOOKUP(ROW(المنصرف!$A175),المنصرف!$A$2:$K$718,MATCH(استعلام!H$5,المنصرف!$A$2:$K$2,0),0),"")</f>
        <v/>
      </c>
      <c r="I180" s="82" t="str">
        <f>IFERROR(VLOOKUP(ROW(المنصرف!$A175),المنصرف!$A$2:$K$718,MATCH(استعلام!I$5,المنصرف!$A$2:$K$2,0),0),"")</f>
        <v/>
      </c>
      <c r="J180" s="82" t="str">
        <f>IFERROR(VLOOKUP(ROW(المنصرف!$A175),المنصرف!$A$2:$K$718,MATCH(استعلام!J$5,المنصرف!$A$2:$K$2,0),0),"")</f>
        <v/>
      </c>
      <c r="K180" s="82" t="str">
        <f>IFERROR(VLOOKUP(ROW(المنصرف!$A175),المنصرف!$A$2:$K$718,MATCH(استعلام!K$5,المنصرف!$A$2:$K$2,0),0),"")</f>
        <v/>
      </c>
      <c r="L180" s="82" t="str">
        <f>IFERROR(VLOOKUP(ROW(المنصرف!$A175),المنصرف!$A$2:$K$718,MATCH(استعلام!L$5,المنصرف!$A$2:$K$2,0),0),"")</f>
        <v/>
      </c>
      <c r="M180" s="82" t="str">
        <f>IFERROR(VLOOKUP(ROW(المنصرف!$A175),المنصرف!$A$2:$K$718,MATCH(استعلام!M$5,المنصرف!$A$2:$K$2,0),0),"")</f>
        <v/>
      </c>
      <c r="N180" s="84"/>
      <c r="O18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المنتفع]]),ROWS(المنصرف!$B$1:$B175))),"")</f>
        <v/>
      </c>
      <c r="P18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لها]]),ROWS(المنصرف!$B$1:$B175))),"")</f>
        <v/>
      </c>
      <c r="Q18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المنصرف]]),ROWS(المنصرف!$B$1:$B175))),"")</f>
        <v/>
      </c>
      <c r="R18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الصرف]]),ROWS(المنصرف!$B$1:$B175))),"")</f>
        <v/>
      </c>
      <c r="S18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الصرف]]),ROWS(المنصرف!$B$1:$B175))),"")</f>
        <v/>
      </c>
      <c r="T18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التسوية]]),ROWS(المنصرف!$B$1:$B175))),"")</f>
        <v/>
      </c>
      <c r="U18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175))),"")</f>
        <v/>
      </c>
      <c r="V18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175))),"")</f>
        <v/>
      </c>
      <c r="W18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حكمه]]),ROWS(المنصرف!$B$1:$B175))),"")</f>
        <v/>
      </c>
    </row>
    <row r="181" spans="3:23" ht="21" thickBot="1" x14ac:dyDescent="0.25">
      <c r="C181"/>
      <c r="D181" s="42">
        <f t="shared" si="3"/>
        <v>176</v>
      </c>
      <c r="E181" s="82" t="str">
        <f>IFERROR(VLOOKUP(ROW(المنصرف!$A176),المنصرف!$A$2:$K$718,MATCH(استعلام!E$5,المنصرف!$A$2:$K$2,0),0),"")</f>
        <v/>
      </c>
      <c r="F181" s="83" t="str">
        <f>IFERROR(VLOOKUP(ROW(المنصرف!$A176),المنصرف!$A$2:$K$718,MATCH(استعلام!F$5,المنصرف!$A$2:$K$2,0),0),"")</f>
        <v/>
      </c>
      <c r="G181" s="228" t="str">
        <f>IFERROR(VLOOKUP(ROW(المنصرف!$A176),المنصرف!$A$2:$K$718,MATCH(استعلام!G$5,المنصرف!$A$2:$K$2,0),0),"")</f>
        <v/>
      </c>
      <c r="H181" s="82" t="str">
        <f>IFERROR(VLOOKUP(ROW(المنصرف!$A176),المنصرف!$A$2:$K$718,MATCH(استعلام!H$5,المنصرف!$A$2:$K$2,0),0),"")</f>
        <v/>
      </c>
      <c r="I181" s="82" t="str">
        <f>IFERROR(VLOOKUP(ROW(المنصرف!$A176),المنصرف!$A$2:$K$718,MATCH(استعلام!I$5,المنصرف!$A$2:$K$2,0),0),"")</f>
        <v/>
      </c>
      <c r="J181" s="82" t="str">
        <f>IFERROR(VLOOKUP(ROW(المنصرف!$A176),المنصرف!$A$2:$K$718,MATCH(استعلام!J$5,المنصرف!$A$2:$K$2,0),0),"")</f>
        <v/>
      </c>
      <c r="K181" s="82" t="str">
        <f>IFERROR(VLOOKUP(ROW(المنصرف!$A176),المنصرف!$A$2:$K$718,MATCH(استعلام!K$5,المنصرف!$A$2:$K$2,0),0),"")</f>
        <v/>
      </c>
      <c r="L181" s="82" t="str">
        <f>IFERROR(VLOOKUP(ROW(المنصرف!$A176),المنصرف!$A$2:$K$718,MATCH(استعلام!L$5,المنصرف!$A$2:$K$2,0),0),"")</f>
        <v/>
      </c>
      <c r="M181" s="82" t="str">
        <f>IFERROR(VLOOKUP(ROW(المنصرف!$A176),المنصرف!$A$2:$K$718,MATCH(استعلام!M$5,المنصرف!$A$2:$K$2,0),0),"")</f>
        <v/>
      </c>
      <c r="N181" s="84"/>
      <c r="O18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المنتفع]]),ROWS(المنصرف!$B$1:$B176))),"")</f>
        <v/>
      </c>
      <c r="P18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لها]]),ROWS(المنصرف!$B$1:$B176))),"")</f>
        <v/>
      </c>
      <c r="Q18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المنصرف]]),ROWS(المنصرف!$B$1:$B176))),"")</f>
        <v/>
      </c>
      <c r="R18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الصرف]]),ROWS(المنصرف!$B$1:$B176))),"")</f>
        <v/>
      </c>
      <c r="S18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الصرف]]),ROWS(المنصرف!$B$1:$B176))),"")</f>
        <v/>
      </c>
      <c r="T18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التسوية]]),ROWS(المنصرف!$B$1:$B176))),"")</f>
        <v/>
      </c>
      <c r="U18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176))),"")</f>
        <v/>
      </c>
      <c r="V18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176))),"")</f>
        <v/>
      </c>
      <c r="W18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حكمه]]),ROWS(المنصرف!$B$1:$B176))),"")</f>
        <v/>
      </c>
    </row>
    <row r="182" spans="3:23" ht="21" thickBot="1" x14ac:dyDescent="0.25">
      <c r="C182"/>
      <c r="D182" s="42">
        <f t="shared" si="3"/>
        <v>177</v>
      </c>
      <c r="E182" s="82" t="str">
        <f>IFERROR(VLOOKUP(ROW(المنصرف!$A177),المنصرف!$A$2:$K$718,MATCH(استعلام!E$5,المنصرف!$A$2:$K$2,0),0),"")</f>
        <v/>
      </c>
      <c r="F182" s="83" t="str">
        <f>IFERROR(VLOOKUP(ROW(المنصرف!$A177),المنصرف!$A$2:$K$718,MATCH(استعلام!F$5,المنصرف!$A$2:$K$2,0),0),"")</f>
        <v/>
      </c>
      <c r="G182" s="228" t="str">
        <f>IFERROR(VLOOKUP(ROW(المنصرف!$A177),المنصرف!$A$2:$K$718,MATCH(استعلام!G$5,المنصرف!$A$2:$K$2,0),0),"")</f>
        <v/>
      </c>
      <c r="H182" s="82" t="str">
        <f>IFERROR(VLOOKUP(ROW(المنصرف!$A177),المنصرف!$A$2:$K$718,MATCH(استعلام!H$5,المنصرف!$A$2:$K$2,0),0),"")</f>
        <v/>
      </c>
      <c r="I182" s="82" t="str">
        <f>IFERROR(VLOOKUP(ROW(المنصرف!$A177),المنصرف!$A$2:$K$718,MATCH(استعلام!I$5,المنصرف!$A$2:$K$2,0),0),"")</f>
        <v/>
      </c>
      <c r="J182" s="82" t="str">
        <f>IFERROR(VLOOKUP(ROW(المنصرف!$A177),المنصرف!$A$2:$K$718,MATCH(استعلام!J$5,المنصرف!$A$2:$K$2,0),0),"")</f>
        <v/>
      </c>
      <c r="K182" s="82" t="str">
        <f>IFERROR(VLOOKUP(ROW(المنصرف!$A177),المنصرف!$A$2:$K$718,MATCH(استعلام!K$5,المنصرف!$A$2:$K$2,0),0),"")</f>
        <v/>
      </c>
      <c r="L182" s="82" t="str">
        <f>IFERROR(VLOOKUP(ROW(المنصرف!$A177),المنصرف!$A$2:$K$718,MATCH(استعلام!L$5,المنصرف!$A$2:$K$2,0),0),"")</f>
        <v/>
      </c>
      <c r="M182" s="82" t="str">
        <f>IFERROR(VLOOKUP(ROW(المنصرف!$A177),المنصرف!$A$2:$K$718,MATCH(استعلام!M$5,المنصرف!$A$2:$K$2,0),0),"")</f>
        <v/>
      </c>
      <c r="N182" s="84"/>
      <c r="O18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المنتفع]]),ROWS(المنصرف!$B$1:$B177))),"")</f>
        <v/>
      </c>
      <c r="P18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لها]]),ROWS(المنصرف!$B$1:$B177))),"")</f>
        <v/>
      </c>
      <c r="Q18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المنصرف]]),ROWS(المنصرف!$B$1:$B177))),"")</f>
        <v/>
      </c>
      <c r="R18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الصرف]]),ROWS(المنصرف!$B$1:$B177))),"")</f>
        <v/>
      </c>
      <c r="S18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الصرف]]),ROWS(المنصرف!$B$1:$B177))),"")</f>
        <v/>
      </c>
      <c r="T18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التسوية]]),ROWS(المنصرف!$B$1:$B177))),"")</f>
        <v/>
      </c>
      <c r="U18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177))),"")</f>
        <v/>
      </c>
      <c r="V18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177))),"")</f>
        <v/>
      </c>
      <c r="W18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حكمه]]),ROWS(المنصرف!$B$1:$B177))),"")</f>
        <v/>
      </c>
    </row>
    <row r="183" spans="3:23" ht="21" thickBot="1" x14ac:dyDescent="0.25">
      <c r="C183"/>
      <c r="D183" s="42">
        <f t="shared" si="3"/>
        <v>178</v>
      </c>
      <c r="E183" s="82" t="str">
        <f>IFERROR(VLOOKUP(ROW(المنصرف!$A178),المنصرف!$A$2:$K$718,MATCH(استعلام!E$5,المنصرف!$A$2:$K$2,0),0),"")</f>
        <v/>
      </c>
      <c r="F183" s="83" t="str">
        <f>IFERROR(VLOOKUP(ROW(المنصرف!$A178),المنصرف!$A$2:$K$718,MATCH(استعلام!F$5,المنصرف!$A$2:$K$2,0),0),"")</f>
        <v/>
      </c>
      <c r="G183" s="228" t="str">
        <f>IFERROR(VLOOKUP(ROW(المنصرف!$A178),المنصرف!$A$2:$K$718,MATCH(استعلام!G$5,المنصرف!$A$2:$K$2,0),0),"")</f>
        <v/>
      </c>
      <c r="H183" s="82" t="str">
        <f>IFERROR(VLOOKUP(ROW(المنصرف!$A178),المنصرف!$A$2:$K$718,MATCH(استعلام!H$5,المنصرف!$A$2:$K$2,0),0),"")</f>
        <v/>
      </c>
      <c r="I183" s="82" t="str">
        <f>IFERROR(VLOOKUP(ROW(المنصرف!$A178),المنصرف!$A$2:$K$718,MATCH(استعلام!I$5,المنصرف!$A$2:$K$2,0),0),"")</f>
        <v/>
      </c>
      <c r="J183" s="82" t="str">
        <f>IFERROR(VLOOKUP(ROW(المنصرف!$A178),المنصرف!$A$2:$K$718,MATCH(استعلام!J$5,المنصرف!$A$2:$K$2,0),0),"")</f>
        <v/>
      </c>
      <c r="K183" s="82" t="str">
        <f>IFERROR(VLOOKUP(ROW(المنصرف!$A178),المنصرف!$A$2:$K$718,MATCH(استعلام!K$5,المنصرف!$A$2:$K$2,0),0),"")</f>
        <v/>
      </c>
      <c r="L183" s="82" t="str">
        <f>IFERROR(VLOOKUP(ROW(المنصرف!$A178),المنصرف!$A$2:$K$718,MATCH(استعلام!L$5,المنصرف!$A$2:$K$2,0),0),"")</f>
        <v/>
      </c>
      <c r="M183" s="82" t="str">
        <f>IFERROR(VLOOKUP(ROW(المنصرف!$A178),المنصرف!$A$2:$K$718,MATCH(استعلام!M$5,المنصرف!$A$2:$K$2,0),0),"")</f>
        <v/>
      </c>
      <c r="N183" s="84"/>
      <c r="O18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المنتفع]]),ROWS(المنصرف!$B$1:$B178))),"")</f>
        <v/>
      </c>
      <c r="P18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لها]]),ROWS(المنصرف!$B$1:$B178))),"")</f>
        <v/>
      </c>
      <c r="Q18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المنصرف]]),ROWS(المنصرف!$B$1:$B178))),"")</f>
        <v/>
      </c>
      <c r="R18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الصرف]]),ROWS(المنصرف!$B$1:$B178))),"")</f>
        <v/>
      </c>
      <c r="S18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الصرف]]),ROWS(المنصرف!$B$1:$B178))),"")</f>
        <v/>
      </c>
      <c r="T18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التسوية]]),ROWS(المنصرف!$B$1:$B178))),"")</f>
        <v/>
      </c>
      <c r="U18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178))),"")</f>
        <v/>
      </c>
      <c r="V18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178))),"")</f>
        <v/>
      </c>
      <c r="W18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حكمه]]),ROWS(المنصرف!$B$1:$B178))),"")</f>
        <v/>
      </c>
    </row>
    <row r="184" spans="3:23" ht="21" thickBot="1" x14ac:dyDescent="0.25">
      <c r="C184"/>
      <c r="D184" s="42">
        <f t="shared" si="3"/>
        <v>179</v>
      </c>
      <c r="E184" s="82" t="str">
        <f>IFERROR(VLOOKUP(ROW(المنصرف!$A179),المنصرف!$A$2:$K$718,MATCH(استعلام!E$5,المنصرف!$A$2:$K$2,0),0),"")</f>
        <v/>
      </c>
      <c r="F184" s="83" t="str">
        <f>IFERROR(VLOOKUP(ROW(المنصرف!$A179),المنصرف!$A$2:$K$718,MATCH(استعلام!F$5,المنصرف!$A$2:$K$2,0),0),"")</f>
        <v/>
      </c>
      <c r="G184" s="228" t="str">
        <f>IFERROR(VLOOKUP(ROW(المنصرف!$A179),المنصرف!$A$2:$K$718,MATCH(استعلام!G$5,المنصرف!$A$2:$K$2,0),0),"")</f>
        <v/>
      </c>
      <c r="H184" s="82" t="str">
        <f>IFERROR(VLOOKUP(ROW(المنصرف!$A179),المنصرف!$A$2:$K$718,MATCH(استعلام!H$5,المنصرف!$A$2:$K$2,0),0),"")</f>
        <v/>
      </c>
      <c r="I184" s="82" t="str">
        <f>IFERROR(VLOOKUP(ROW(المنصرف!$A179),المنصرف!$A$2:$K$718,MATCH(استعلام!I$5,المنصرف!$A$2:$K$2,0),0),"")</f>
        <v/>
      </c>
      <c r="J184" s="82" t="str">
        <f>IFERROR(VLOOKUP(ROW(المنصرف!$A179),المنصرف!$A$2:$K$718,MATCH(استعلام!J$5,المنصرف!$A$2:$K$2,0),0),"")</f>
        <v/>
      </c>
      <c r="K184" s="82" t="str">
        <f>IFERROR(VLOOKUP(ROW(المنصرف!$A179),المنصرف!$A$2:$K$718,MATCH(استعلام!K$5,المنصرف!$A$2:$K$2,0),0),"")</f>
        <v/>
      </c>
      <c r="L184" s="82" t="str">
        <f>IFERROR(VLOOKUP(ROW(المنصرف!$A179),المنصرف!$A$2:$K$718,MATCH(استعلام!L$5,المنصرف!$A$2:$K$2,0),0),"")</f>
        <v/>
      </c>
      <c r="M184" s="82" t="str">
        <f>IFERROR(VLOOKUP(ROW(المنصرف!$A179),المنصرف!$A$2:$K$718,MATCH(استعلام!M$5,المنصرف!$A$2:$K$2,0),0),"")</f>
        <v/>
      </c>
      <c r="N184" s="84"/>
      <c r="O18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المنتفع]]),ROWS(المنصرف!$B$1:$B179))),"")</f>
        <v/>
      </c>
      <c r="P18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لها]]),ROWS(المنصرف!$B$1:$B179))),"")</f>
        <v/>
      </c>
      <c r="Q18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المنصرف]]),ROWS(المنصرف!$B$1:$B179))),"")</f>
        <v/>
      </c>
      <c r="R18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الصرف]]),ROWS(المنصرف!$B$1:$B179))),"")</f>
        <v/>
      </c>
      <c r="S18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الصرف]]),ROWS(المنصرف!$B$1:$B179))),"")</f>
        <v/>
      </c>
      <c r="T18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التسوية]]),ROWS(المنصرف!$B$1:$B179))),"")</f>
        <v/>
      </c>
      <c r="U18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179))),"")</f>
        <v/>
      </c>
      <c r="V18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179))),"")</f>
        <v/>
      </c>
      <c r="W18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حكمه]]),ROWS(المنصرف!$B$1:$B179))),"")</f>
        <v/>
      </c>
    </row>
    <row r="185" spans="3:23" ht="21" thickBot="1" x14ac:dyDescent="0.25">
      <c r="C185"/>
      <c r="D185" s="42">
        <f t="shared" si="3"/>
        <v>180</v>
      </c>
      <c r="E185" s="82" t="str">
        <f>IFERROR(VLOOKUP(ROW(المنصرف!$A180),المنصرف!$A$2:$K$718,MATCH(استعلام!E$5,المنصرف!$A$2:$K$2,0),0),"")</f>
        <v/>
      </c>
      <c r="F185" s="83" t="str">
        <f>IFERROR(VLOOKUP(ROW(المنصرف!$A180),المنصرف!$A$2:$K$718,MATCH(استعلام!F$5,المنصرف!$A$2:$K$2,0),0),"")</f>
        <v/>
      </c>
      <c r="G185" s="228" t="str">
        <f>IFERROR(VLOOKUP(ROW(المنصرف!$A180),المنصرف!$A$2:$K$718,MATCH(استعلام!G$5,المنصرف!$A$2:$K$2,0),0),"")</f>
        <v/>
      </c>
      <c r="H185" s="82" t="str">
        <f>IFERROR(VLOOKUP(ROW(المنصرف!$A180),المنصرف!$A$2:$K$718,MATCH(استعلام!H$5,المنصرف!$A$2:$K$2,0),0),"")</f>
        <v/>
      </c>
      <c r="I185" s="82" t="str">
        <f>IFERROR(VLOOKUP(ROW(المنصرف!$A180),المنصرف!$A$2:$K$718,MATCH(استعلام!I$5,المنصرف!$A$2:$K$2,0),0),"")</f>
        <v/>
      </c>
      <c r="J185" s="82" t="str">
        <f>IFERROR(VLOOKUP(ROW(المنصرف!$A180),المنصرف!$A$2:$K$718,MATCH(استعلام!J$5,المنصرف!$A$2:$K$2,0),0),"")</f>
        <v/>
      </c>
      <c r="K185" s="82" t="str">
        <f>IFERROR(VLOOKUP(ROW(المنصرف!$A180),المنصرف!$A$2:$K$718,MATCH(استعلام!K$5,المنصرف!$A$2:$K$2,0),0),"")</f>
        <v/>
      </c>
      <c r="L185" s="82" t="str">
        <f>IFERROR(VLOOKUP(ROW(المنصرف!$A180),المنصرف!$A$2:$K$718,MATCH(استعلام!L$5,المنصرف!$A$2:$K$2,0),0),"")</f>
        <v/>
      </c>
      <c r="M185" s="82" t="str">
        <f>IFERROR(VLOOKUP(ROW(المنصرف!$A180),المنصرف!$A$2:$K$718,MATCH(استعلام!M$5,المنصرف!$A$2:$K$2,0),0),"")</f>
        <v/>
      </c>
      <c r="N185" s="84"/>
      <c r="O18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المنتفع]]),ROWS(المنصرف!$B$1:$B180))),"")</f>
        <v/>
      </c>
      <c r="P18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لها]]),ROWS(المنصرف!$B$1:$B180))),"")</f>
        <v/>
      </c>
      <c r="Q18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المنصرف]]),ROWS(المنصرف!$B$1:$B180))),"")</f>
        <v/>
      </c>
      <c r="R18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الصرف]]),ROWS(المنصرف!$B$1:$B180))),"")</f>
        <v/>
      </c>
      <c r="S18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الصرف]]),ROWS(المنصرف!$B$1:$B180))),"")</f>
        <v/>
      </c>
      <c r="T18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التسوية]]),ROWS(المنصرف!$B$1:$B180))),"")</f>
        <v/>
      </c>
      <c r="U18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180))),"")</f>
        <v/>
      </c>
      <c r="V18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180))),"")</f>
        <v/>
      </c>
      <c r="W18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حكمه]]),ROWS(المنصرف!$B$1:$B180))),"")</f>
        <v/>
      </c>
    </row>
    <row r="186" spans="3:23" ht="21" thickBot="1" x14ac:dyDescent="0.25">
      <c r="C186"/>
      <c r="D186" s="42">
        <f t="shared" si="3"/>
        <v>181</v>
      </c>
      <c r="E186" s="82" t="str">
        <f>IFERROR(VLOOKUP(ROW(المنصرف!$A181),المنصرف!$A$2:$K$718,MATCH(استعلام!E$5,المنصرف!$A$2:$K$2,0),0),"")</f>
        <v/>
      </c>
      <c r="F186" s="83" t="str">
        <f>IFERROR(VLOOKUP(ROW(المنصرف!$A181),المنصرف!$A$2:$K$718,MATCH(استعلام!F$5,المنصرف!$A$2:$K$2,0),0),"")</f>
        <v/>
      </c>
      <c r="G186" s="228" t="str">
        <f>IFERROR(VLOOKUP(ROW(المنصرف!$A181),المنصرف!$A$2:$K$718,MATCH(استعلام!G$5,المنصرف!$A$2:$K$2,0),0),"")</f>
        <v/>
      </c>
      <c r="H186" s="82" t="str">
        <f>IFERROR(VLOOKUP(ROW(المنصرف!$A181),المنصرف!$A$2:$K$718,MATCH(استعلام!H$5,المنصرف!$A$2:$K$2,0),0),"")</f>
        <v/>
      </c>
      <c r="I186" s="82" t="str">
        <f>IFERROR(VLOOKUP(ROW(المنصرف!$A181),المنصرف!$A$2:$K$718,MATCH(استعلام!I$5,المنصرف!$A$2:$K$2,0),0),"")</f>
        <v/>
      </c>
      <c r="J186" s="82" t="str">
        <f>IFERROR(VLOOKUP(ROW(المنصرف!$A181),المنصرف!$A$2:$K$718,MATCH(استعلام!J$5,المنصرف!$A$2:$K$2,0),0),"")</f>
        <v/>
      </c>
      <c r="K186" s="82" t="str">
        <f>IFERROR(VLOOKUP(ROW(المنصرف!$A181),المنصرف!$A$2:$K$718,MATCH(استعلام!K$5,المنصرف!$A$2:$K$2,0),0),"")</f>
        <v/>
      </c>
      <c r="L186" s="82" t="str">
        <f>IFERROR(VLOOKUP(ROW(المنصرف!$A181),المنصرف!$A$2:$K$718,MATCH(استعلام!L$5,المنصرف!$A$2:$K$2,0),0),"")</f>
        <v/>
      </c>
      <c r="M186" s="82" t="str">
        <f>IFERROR(VLOOKUP(ROW(المنصرف!$A181),المنصرف!$A$2:$K$718,MATCH(استعلام!M$5,المنصرف!$A$2:$K$2,0),0),"")</f>
        <v/>
      </c>
      <c r="N186" s="84"/>
      <c r="O18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المنتفع]]),ROWS(المنصرف!$B$1:$B181))),"")</f>
        <v/>
      </c>
      <c r="P18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لها]]),ROWS(المنصرف!$B$1:$B181))),"")</f>
        <v/>
      </c>
      <c r="Q18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المنصرف]]),ROWS(المنصرف!$B$1:$B181))),"")</f>
        <v/>
      </c>
      <c r="R18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الصرف]]),ROWS(المنصرف!$B$1:$B181))),"")</f>
        <v/>
      </c>
      <c r="S18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الصرف]]),ROWS(المنصرف!$B$1:$B181))),"")</f>
        <v/>
      </c>
      <c r="T18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التسوية]]),ROWS(المنصرف!$B$1:$B181))),"")</f>
        <v/>
      </c>
      <c r="U18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181))),"")</f>
        <v/>
      </c>
      <c r="V18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181))),"")</f>
        <v/>
      </c>
      <c r="W18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حكمه]]),ROWS(المنصرف!$B$1:$B181))),"")</f>
        <v/>
      </c>
    </row>
    <row r="187" spans="3:23" ht="21" thickBot="1" x14ac:dyDescent="0.25">
      <c r="C187"/>
      <c r="D187" s="42">
        <f t="shared" si="3"/>
        <v>182</v>
      </c>
      <c r="E187" s="82" t="str">
        <f>IFERROR(VLOOKUP(ROW(المنصرف!$A182),المنصرف!$A$2:$K$718,MATCH(استعلام!E$5,المنصرف!$A$2:$K$2,0),0),"")</f>
        <v/>
      </c>
      <c r="F187" s="83" t="str">
        <f>IFERROR(VLOOKUP(ROW(المنصرف!$A182),المنصرف!$A$2:$K$718,MATCH(استعلام!F$5,المنصرف!$A$2:$K$2,0),0),"")</f>
        <v/>
      </c>
      <c r="G187" s="228" t="str">
        <f>IFERROR(VLOOKUP(ROW(المنصرف!$A182),المنصرف!$A$2:$K$718,MATCH(استعلام!G$5,المنصرف!$A$2:$K$2,0),0),"")</f>
        <v/>
      </c>
      <c r="H187" s="82" t="str">
        <f>IFERROR(VLOOKUP(ROW(المنصرف!$A182),المنصرف!$A$2:$K$718,MATCH(استعلام!H$5,المنصرف!$A$2:$K$2,0),0),"")</f>
        <v/>
      </c>
      <c r="I187" s="82" t="str">
        <f>IFERROR(VLOOKUP(ROW(المنصرف!$A182),المنصرف!$A$2:$K$718,MATCH(استعلام!I$5,المنصرف!$A$2:$K$2,0),0),"")</f>
        <v/>
      </c>
      <c r="J187" s="82" t="str">
        <f>IFERROR(VLOOKUP(ROW(المنصرف!$A182),المنصرف!$A$2:$K$718,MATCH(استعلام!J$5,المنصرف!$A$2:$K$2,0),0),"")</f>
        <v/>
      </c>
      <c r="K187" s="82" t="str">
        <f>IFERROR(VLOOKUP(ROW(المنصرف!$A182),المنصرف!$A$2:$K$718,MATCH(استعلام!K$5,المنصرف!$A$2:$K$2,0),0),"")</f>
        <v/>
      </c>
      <c r="L187" s="82" t="str">
        <f>IFERROR(VLOOKUP(ROW(المنصرف!$A182),المنصرف!$A$2:$K$718,MATCH(استعلام!L$5,المنصرف!$A$2:$K$2,0),0),"")</f>
        <v/>
      </c>
      <c r="M187" s="82" t="str">
        <f>IFERROR(VLOOKUP(ROW(المنصرف!$A182),المنصرف!$A$2:$K$718,MATCH(استعلام!M$5,المنصرف!$A$2:$K$2,0),0),"")</f>
        <v/>
      </c>
      <c r="N187" s="84"/>
      <c r="O18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المنتفع]]),ROWS(المنصرف!$B$1:$B182))),"")</f>
        <v/>
      </c>
      <c r="P18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لها]]),ROWS(المنصرف!$B$1:$B182))),"")</f>
        <v/>
      </c>
      <c r="Q18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المنصرف]]),ROWS(المنصرف!$B$1:$B182))),"")</f>
        <v/>
      </c>
      <c r="R18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الصرف]]),ROWS(المنصرف!$B$1:$B182))),"")</f>
        <v/>
      </c>
      <c r="S18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الصرف]]),ROWS(المنصرف!$B$1:$B182))),"")</f>
        <v/>
      </c>
      <c r="T18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التسوية]]),ROWS(المنصرف!$B$1:$B182))),"")</f>
        <v/>
      </c>
      <c r="U18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182))),"")</f>
        <v/>
      </c>
      <c r="V18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182))),"")</f>
        <v/>
      </c>
      <c r="W18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حكمه]]),ROWS(المنصرف!$B$1:$B182))),"")</f>
        <v/>
      </c>
    </row>
    <row r="188" spans="3:23" ht="21" thickBot="1" x14ac:dyDescent="0.25">
      <c r="C188"/>
      <c r="D188" s="42">
        <f t="shared" si="3"/>
        <v>183</v>
      </c>
      <c r="E188" s="82" t="str">
        <f>IFERROR(VLOOKUP(ROW(المنصرف!$A183),المنصرف!$A$2:$K$718,MATCH(استعلام!E$5,المنصرف!$A$2:$K$2,0),0),"")</f>
        <v/>
      </c>
      <c r="F188" s="83" t="str">
        <f>IFERROR(VLOOKUP(ROW(المنصرف!$A183),المنصرف!$A$2:$K$718,MATCH(استعلام!F$5,المنصرف!$A$2:$K$2,0),0),"")</f>
        <v/>
      </c>
      <c r="G188" s="228" t="str">
        <f>IFERROR(VLOOKUP(ROW(المنصرف!$A183),المنصرف!$A$2:$K$718,MATCH(استعلام!G$5,المنصرف!$A$2:$K$2,0),0),"")</f>
        <v/>
      </c>
      <c r="H188" s="82" t="str">
        <f>IFERROR(VLOOKUP(ROW(المنصرف!$A183),المنصرف!$A$2:$K$718,MATCH(استعلام!H$5,المنصرف!$A$2:$K$2,0),0),"")</f>
        <v/>
      </c>
      <c r="I188" s="82" t="str">
        <f>IFERROR(VLOOKUP(ROW(المنصرف!$A183),المنصرف!$A$2:$K$718,MATCH(استعلام!I$5,المنصرف!$A$2:$K$2,0),0),"")</f>
        <v/>
      </c>
      <c r="J188" s="82" t="str">
        <f>IFERROR(VLOOKUP(ROW(المنصرف!$A183),المنصرف!$A$2:$K$718,MATCH(استعلام!J$5,المنصرف!$A$2:$K$2,0),0),"")</f>
        <v/>
      </c>
      <c r="K188" s="82" t="str">
        <f>IFERROR(VLOOKUP(ROW(المنصرف!$A183),المنصرف!$A$2:$K$718,MATCH(استعلام!K$5,المنصرف!$A$2:$K$2,0),0),"")</f>
        <v/>
      </c>
      <c r="L188" s="82" t="str">
        <f>IFERROR(VLOOKUP(ROW(المنصرف!$A183),المنصرف!$A$2:$K$718,MATCH(استعلام!L$5,المنصرف!$A$2:$K$2,0),0),"")</f>
        <v/>
      </c>
      <c r="M188" s="82" t="str">
        <f>IFERROR(VLOOKUP(ROW(المنصرف!$A183),المنصرف!$A$2:$K$718,MATCH(استعلام!M$5,المنصرف!$A$2:$K$2,0),0),"")</f>
        <v/>
      </c>
      <c r="N188" s="84"/>
      <c r="O18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المنتفع]]),ROWS(المنصرف!$B$1:$B183))),"")</f>
        <v/>
      </c>
      <c r="P18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لها]]),ROWS(المنصرف!$B$1:$B183))),"")</f>
        <v/>
      </c>
      <c r="Q18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المنصرف]]),ROWS(المنصرف!$B$1:$B183))),"")</f>
        <v/>
      </c>
      <c r="R18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الصرف]]),ROWS(المنصرف!$B$1:$B183))),"")</f>
        <v/>
      </c>
      <c r="S18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الصرف]]),ROWS(المنصرف!$B$1:$B183))),"")</f>
        <v/>
      </c>
      <c r="T18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التسوية]]),ROWS(المنصرف!$B$1:$B183))),"")</f>
        <v/>
      </c>
      <c r="U18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183))),"")</f>
        <v/>
      </c>
      <c r="V18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183))),"")</f>
        <v/>
      </c>
      <c r="W18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حكمه]]),ROWS(المنصرف!$B$1:$B183))),"")</f>
        <v/>
      </c>
    </row>
    <row r="189" spans="3:23" ht="21" thickBot="1" x14ac:dyDescent="0.25">
      <c r="C189"/>
      <c r="D189" s="42">
        <f t="shared" si="3"/>
        <v>184</v>
      </c>
      <c r="E189" s="82" t="str">
        <f>IFERROR(VLOOKUP(ROW(المنصرف!$A184),المنصرف!$A$2:$K$718,MATCH(استعلام!E$5,المنصرف!$A$2:$K$2,0),0),"")</f>
        <v/>
      </c>
      <c r="F189" s="83" t="str">
        <f>IFERROR(VLOOKUP(ROW(المنصرف!$A184),المنصرف!$A$2:$K$718,MATCH(استعلام!F$5,المنصرف!$A$2:$K$2,0),0),"")</f>
        <v/>
      </c>
      <c r="G189" s="228" t="str">
        <f>IFERROR(VLOOKUP(ROW(المنصرف!$A184),المنصرف!$A$2:$K$718,MATCH(استعلام!G$5,المنصرف!$A$2:$K$2,0),0),"")</f>
        <v/>
      </c>
      <c r="H189" s="82" t="str">
        <f>IFERROR(VLOOKUP(ROW(المنصرف!$A184),المنصرف!$A$2:$K$718,MATCH(استعلام!H$5,المنصرف!$A$2:$K$2,0),0),"")</f>
        <v/>
      </c>
      <c r="I189" s="82" t="str">
        <f>IFERROR(VLOOKUP(ROW(المنصرف!$A184),المنصرف!$A$2:$K$718,MATCH(استعلام!I$5,المنصرف!$A$2:$K$2,0),0),"")</f>
        <v/>
      </c>
      <c r="J189" s="82" t="str">
        <f>IFERROR(VLOOKUP(ROW(المنصرف!$A184),المنصرف!$A$2:$K$718,MATCH(استعلام!J$5,المنصرف!$A$2:$K$2,0),0),"")</f>
        <v/>
      </c>
      <c r="K189" s="82" t="str">
        <f>IFERROR(VLOOKUP(ROW(المنصرف!$A184),المنصرف!$A$2:$K$718,MATCH(استعلام!K$5,المنصرف!$A$2:$K$2,0),0),"")</f>
        <v/>
      </c>
      <c r="L189" s="82" t="str">
        <f>IFERROR(VLOOKUP(ROW(المنصرف!$A184),المنصرف!$A$2:$K$718,MATCH(استعلام!L$5,المنصرف!$A$2:$K$2,0),0),"")</f>
        <v/>
      </c>
      <c r="M189" s="82" t="str">
        <f>IFERROR(VLOOKUP(ROW(المنصرف!$A184),المنصرف!$A$2:$K$718,MATCH(استعلام!M$5,المنصرف!$A$2:$K$2,0),0),"")</f>
        <v/>
      </c>
      <c r="N189" s="84"/>
      <c r="O18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المنتفع]]),ROWS(المنصرف!$B$1:$B184))),"")</f>
        <v/>
      </c>
      <c r="P18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لها]]),ROWS(المنصرف!$B$1:$B184))),"")</f>
        <v/>
      </c>
      <c r="Q18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المنصرف]]),ROWS(المنصرف!$B$1:$B184))),"")</f>
        <v/>
      </c>
      <c r="R18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الصرف]]),ROWS(المنصرف!$B$1:$B184))),"")</f>
        <v/>
      </c>
      <c r="S18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الصرف]]),ROWS(المنصرف!$B$1:$B184))),"")</f>
        <v/>
      </c>
      <c r="T18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التسوية]]),ROWS(المنصرف!$B$1:$B184))),"")</f>
        <v/>
      </c>
      <c r="U18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184))),"")</f>
        <v/>
      </c>
      <c r="V18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184))),"")</f>
        <v/>
      </c>
      <c r="W18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حكمه]]),ROWS(المنصرف!$B$1:$B184))),"")</f>
        <v/>
      </c>
    </row>
    <row r="190" spans="3:23" ht="21" thickBot="1" x14ac:dyDescent="0.25">
      <c r="C190"/>
      <c r="D190" s="42">
        <f t="shared" si="3"/>
        <v>185</v>
      </c>
      <c r="E190" s="82" t="str">
        <f>IFERROR(VLOOKUP(ROW(المنصرف!$A185),المنصرف!$A$2:$K$718,MATCH(استعلام!E$5,المنصرف!$A$2:$K$2,0),0),"")</f>
        <v/>
      </c>
      <c r="F190" s="83" t="str">
        <f>IFERROR(VLOOKUP(ROW(المنصرف!$A185),المنصرف!$A$2:$K$718,MATCH(استعلام!F$5,المنصرف!$A$2:$K$2,0),0),"")</f>
        <v/>
      </c>
      <c r="G190" s="228" t="str">
        <f>IFERROR(VLOOKUP(ROW(المنصرف!$A185),المنصرف!$A$2:$K$718,MATCH(استعلام!G$5,المنصرف!$A$2:$K$2,0),0),"")</f>
        <v/>
      </c>
      <c r="H190" s="82" t="str">
        <f>IFERROR(VLOOKUP(ROW(المنصرف!$A185),المنصرف!$A$2:$K$718,MATCH(استعلام!H$5,المنصرف!$A$2:$K$2,0),0),"")</f>
        <v/>
      </c>
      <c r="I190" s="82" t="str">
        <f>IFERROR(VLOOKUP(ROW(المنصرف!$A185),المنصرف!$A$2:$K$718,MATCH(استعلام!I$5,المنصرف!$A$2:$K$2,0),0),"")</f>
        <v/>
      </c>
      <c r="J190" s="82" t="str">
        <f>IFERROR(VLOOKUP(ROW(المنصرف!$A185),المنصرف!$A$2:$K$718,MATCH(استعلام!J$5,المنصرف!$A$2:$K$2,0),0),"")</f>
        <v/>
      </c>
      <c r="K190" s="82" t="str">
        <f>IFERROR(VLOOKUP(ROW(المنصرف!$A185),المنصرف!$A$2:$K$718,MATCH(استعلام!K$5,المنصرف!$A$2:$K$2,0),0),"")</f>
        <v/>
      </c>
      <c r="L190" s="82" t="str">
        <f>IFERROR(VLOOKUP(ROW(المنصرف!$A185),المنصرف!$A$2:$K$718,MATCH(استعلام!L$5,المنصرف!$A$2:$K$2,0),0),"")</f>
        <v/>
      </c>
      <c r="M190" s="82" t="str">
        <f>IFERROR(VLOOKUP(ROW(المنصرف!$A185),المنصرف!$A$2:$K$718,MATCH(استعلام!M$5,المنصرف!$A$2:$K$2,0),0),"")</f>
        <v/>
      </c>
      <c r="N190" s="84"/>
      <c r="O19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المنتفع]]),ROWS(المنصرف!$B$1:$B185))),"")</f>
        <v/>
      </c>
      <c r="P19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لها]]),ROWS(المنصرف!$B$1:$B185))),"")</f>
        <v/>
      </c>
      <c r="Q19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المنصرف]]),ROWS(المنصرف!$B$1:$B185))),"")</f>
        <v/>
      </c>
      <c r="R19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الصرف]]),ROWS(المنصرف!$B$1:$B185))),"")</f>
        <v/>
      </c>
      <c r="S19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الصرف]]),ROWS(المنصرف!$B$1:$B185))),"")</f>
        <v/>
      </c>
      <c r="T19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التسوية]]),ROWS(المنصرف!$B$1:$B185))),"")</f>
        <v/>
      </c>
      <c r="U19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185))),"")</f>
        <v/>
      </c>
      <c r="V19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185))),"")</f>
        <v/>
      </c>
      <c r="W19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حكمه]]),ROWS(المنصرف!$B$1:$B185))),"")</f>
        <v/>
      </c>
    </row>
    <row r="191" spans="3:23" ht="21" thickBot="1" x14ac:dyDescent="0.25">
      <c r="C191"/>
      <c r="D191" s="42">
        <f t="shared" si="3"/>
        <v>186</v>
      </c>
      <c r="E191" s="82" t="str">
        <f>IFERROR(VLOOKUP(ROW(المنصرف!$A186),المنصرف!$A$2:$K$718,MATCH(استعلام!E$5,المنصرف!$A$2:$K$2,0),0),"")</f>
        <v/>
      </c>
      <c r="F191" s="83" t="str">
        <f>IFERROR(VLOOKUP(ROW(المنصرف!$A186),المنصرف!$A$2:$K$718,MATCH(استعلام!F$5,المنصرف!$A$2:$K$2,0),0),"")</f>
        <v/>
      </c>
      <c r="G191" s="228" t="str">
        <f>IFERROR(VLOOKUP(ROW(المنصرف!$A186),المنصرف!$A$2:$K$718,MATCH(استعلام!G$5,المنصرف!$A$2:$K$2,0),0),"")</f>
        <v/>
      </c>
      <c r="H191" s="82" t="str">
        <f>IFERROR(VLOOKUP(ROW(المنصرف!$A186),المنصرف!$A$2:$K$718,MATCH(استعلام!H$5,المنصرف!$A$2:$K$2,0),0),"")</f>
        <v/>
      </c>
      <c r="I191" s="82" t="str">
        <f>IFERROR(VLOOKUP(ROW(المنصرف!$A186),المنصرف!$A$2:$K$718,MATCH(استعلام!I$5,المنصرف!$A$2:$K$2,0),0),"")</f>
        <v/>
      </c>
      <c r="J191" s="82" t="str">
        <f>IFERROR(VLOOKUP(ROW(المنصرف!$A186),المنصرف!$A$2:$K$718,MATCH(استعلام!J$5,المنصرف!$A$2:$K$2,0),0),"")</f>
        <v/>
      </c>
      <c r="K191" s="82" t="str">
        <f>IFERROR(VLOOKUP(ROW(المنصرف!$A186),المنصرف!$A$2:$K$718,MATCH(استعلام!K$5,المنصرف!$A$2:$K$2,0),0),"")</f>
        <v/>
      </c>
      <c r="L191" s="82" t="str">
        <f>IFERROR(VLOOKUP(ROW(المنصرف!$A186),المنصرف!$A$2:$K$718,MATCH(استعلام!L$5,المنصرف!$A$2:$K$2,0),0),"")</f>
        <v/>
      </c>
      <c r="M191" s="82" t="str">
        <f>IFERROR(VLOOKUP(ROW(المنصرف!$A186),المنصرف!$A$2:$K$718,MATCH(استعلام!M$5,المنصرف!$A$2:$K$2,0),0),"")</f>
        <v/>
      </c>
      <c r="N191" s="84"/>
      <c r="O191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المنتفع]]),ROWS(المنصرف!$B$1:$B186))),"")</f>
        <v/>
      </c>
      <c r="P191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لها]]),ROWS(المنصرف!$B$1:$B186))),"")</f>
        <v/>
      </c>
      <c r="Q191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المنصرف]]),ROWS(المنصرف!$B$1:$B186))),"")</f>
        <v/>
      </c>
      <c r="R191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الصرف]]),ROWS(المنصرف!$B$1:$B186))),"")</f>
        <v/>
      </c>
      <c r="S191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الصرف]]),ROWS(المنصرف!$B$1:$B186))),"")</f>
        <v/>
      </c>
      <c r="T191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التسوية]]),ROWS(المنصرف!$B$1:$B186))),"")</f>
        <v/>
      </c>
      <c r="U191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186))),"")</f>
        <v/>
      </c>
      <c r="V191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186))),"")</f>
        <v/>
      </c>
      <c r="W191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حكمه]]),ROWS(المنصرف!$B$1:$B186))),"")</f>
        <v/>
      </c>
    </row>
    <row r="192" spans="3:23" ht="21" thickBot="1" x14ac:dyDescent="0.25">
      <c r="C192"/>
      <c r="D192" s="42">
        <f t="shared" si="3"/>
        <v>187</v>
      </c>
      <c r="E192" s="82" t="str">
        <f>IFERROR(VLOOKUP(ROW(المنصرف!$A187),المنصرف!$A$2:$K$718,MATCH(استعلام!E$5,المنصرف!$A$2:$K$2,0),0),"")</f>
        <v/>
      </c>
      <c r="F192" s="83" t="str">
        <f>IFERROR(VLOOKUP(ROW(المنصرف!$A187),المنصرف!$A$2:$K$718,MATCH(استعلام!F$5,المنصرف!$A$2:$K$2,0),0),"")</f>
        <v/>
      </c>
      <c r="G192" s="228" t="str">
        <f>IFERROR(VLOOKUP(ROW(المنصرف!$A187),المنصرف!$A$2:$K$718,MATCH(استعلام!G$5,المنصرف!$A$2:$K$2,0),0),"")</f>
        <v/>
      </c>
      <c r="H192" s="82" t="str">
        <f>IFERROR(VLOOKUP(ROW(المنصرف!$A187),المنصرف!$A$2:$K$718,MATCH(استعلام!H$5,المنصرف!$A$2:$K$2,0),0),"")</f>
        <v/>
      </c>
      <c r="I192" s="82" t="str">
        <f>IFERROR(VLOOKUP(ROW(المنصرف!$A187),المنصرف!$A$2:$K$718,MATCH(استعلام!I$5,المنصرف!$A$2:$K$2,0),0),"")</f>
        <v/>
      </c>
      <c r="J192" s="82" t="str">
        <f>IFERROR(VLOOKUP(ROW(المنصرف!$A187),المنصرف!$A$2:$K$718,MATCH(استعلام!J$5,المنصرف!$A$2:$K$2,0),0),"")</f>
        <v/>
      </c>
      <c r="K192" s="82" t="str">
        <f>IFERROR(VLOOKUP(ROW(المنصرف!$A187),المنصرف!$A$2:$K$718,MATCH(استعلام!K$5,المنصرف!$A$2:$K$2,0),0),"")</f>
        <v/>
      </c>
      <c r="L192" s="82" t="str">
        <f>IFERROR(VLOOKUP(ROW(المنصرف!$A187),المنصرف!$A$2:$K$718,MATCH(استعلام!L$5,المنصرف!$A$2:$K$2,0),0),"")</f>
        <v/>
      </c>
      <c r="M192" s="82" t="str">
        <f>IFERROR(VLOOKUP(ROW(المنصرف!$A187),المنصرف!$A$2:$K$718,MATCH(استعلام!M$5,المنصرف!$A$2:$K$2,0),0),"")</f>
        <v/>
      </c>
      <c r="N192" s="84"/>
      <c r="O192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المنتفع]]),ROWS(المنصرف!$B$1:$B187))),"")</f>
        <v/>
      </c>
      <c r="P192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لها]]),ROWS(المنصرف!$B$1:$B187))),"")</f>
        <v/>
      </c>
      <c r="Q192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المنصرف]]),ROWS(المنصرف!$B$1:$B187))),"")</f>
        <v/>
      </c>
      <c r="R192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الصرف]]),ROWS(المنصرف!$B$1:$B187))),"")</f>
        <v/>
      </c>
      <c r="S192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الصرف]]),ROWS(المنصرف!$B$1:$B187))),"")</f>
        <v/>
      </c>
      <c r="T192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التسوية]]),ROWS(المنصرف!$B$1:$B187))),"")</f>
        <v/>
      </c>
      <c r="U192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187))),"")</f>
        <v/>
      </c>
      <c r="V192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187))),"")</f>
        <v/>
      </c>
      <c r="W192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حكمه]]),ROWS(المنصرف!$B$1:$B187))),"")</f>
        <v/>
      </c>
    </row>
    <row r="193" spans="3:23" ht="21" thickBot="1" x14ac:dyDescent="0.25">
      <c r="C193"/>
      <c r="D193" s="42">
        <f t="shared" si="3"/>
        <v>188</v>
      </c>
      <c r="E193" s="82" t="str">
        <f>IFERROR(VLOOKUP(ROW(المنصرف!$A188),المنصرف!$A$2:$K$718,MATCH(استعلام!E$5,المنصرف!$A$2:$K$2,0),0),"")</f>
        <v/>
      </c>
      <c r="F193" s="83" t="str">
        <f>IFERROR(VLOOKUP(ROW(المنصرف!$A188),المنصرف!$A$2:$K$718,MATCH(استعلام!F$5,المنصرف!$A$2:$K$2,0),0),"")</f>
        <v/>
      </c>
      <c r="G193" s="228" t="str">
        <f>IFERROR(VLOOKUP(ROW(المنصرف!$A188),المنصرف!$A$2:$K$718,MATCH(استعلام!G$5,المنصرف!$A$2:$K$2,0),0),"")</f>
        <v/>
      </c>
      <c r="H193" s="82" t="str">
        <f>IFERROR(VLOOKUP(ROW(المنصرف!$A188),المنصرف!$A$2:$K$718,MATCH(استعلام!H$5,المنصرف!$A$2:$K$2,0),0),"")</f>
        <v/>
      </c>
      <c r="I193" s="82" t="str">
        <f>IFERROR(VLOOKUP(ROW(المنصرف!$A188),المنصرف!$A$2:$K$718,MATCH(استعلام!I$5,المنصرف!$A$2:$K$2,0),0),"")</f>
        <v/>
      </c>
      <c r="J193" s="82" t="str">
        <f>IFERROR(VLOOKUP(ROW(المنصرف!$A188),المنصرف!$A$2:$K$718,MATCH(استعلام!J$5,المنصرف!$A$2:$K$2,0),0),"")</f>
        <v/>
      </c>
      <c r="K193" s="82" t="str">
        <f>IFERROR(VLOOKUP(ROW(المنصرف!$A188),المنصرف!$A$2:$K$718,MATCH(استعلام!K$5,المنصرف!$A$2:$K$2,0),0),"")</f>
        <v/>
      </c>
      <c r="L193" s="82" t="str">
        <f>IFERROR(VLOOKUP(ROW(المنصرف!$A188),المنصرف!$A$2:$K$718,MATCH(استعلام!L$5,المنصرف!$A$2:$K$2,0),0),"")</f>
        <v/>
      </c>
      <c r="M193" s="82" t="str">
        <f>IFERROR(VLOOKUP(ROW(المنصرف!$A188),المنصرف!$A$2:$K$718,MATCH(استعلام!M$5,المنصرف!$A$2:$K$2,0),0),"")</f>
        <v/>
      </c>
      <c r="N193" s="84"/>
      <c r="O193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المنتفع]]),ROWS(المنصرف!$B$1:$B188))),"")</f>
        <v/>
      </c>
      <c r="P193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لها]]),ROWS(المنصرف!$B$1:$B188))),"")</f>
        <v/>
      </c>
      <c r="Q193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المنصرف]]),ROWS(المنصرف!$B$1:$B188))),"")</f>
        <v/>
      </c>
      <c r="R193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الصرف]]),ROWS(المنصرف!$B$1:$B188))),"")</f>
        <v/>
      </c>
      <c r="S193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الصرف]]),ROWS(المنصرف!$B$1:$B188))),"")</f>
        <v/>
      </c>
      <c r="T193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التسوية]]),ROWS(المنصرف!$B$1:$B188))),"")</f>
        <v/>
      </c>
      <c r="U193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188))),"")</f>
        <v/>
      </c>
      <c r="V193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188))),"")</f>
        <v/>
      </c>
      <c r="W193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حكمه]]),ROWS(المنصرف!$B$1:$B188))),"")</f>
        <v/>
      </c>
    </row>
    <row r="194" spans="3:23" ht="21" thickBot="1" x14ac:dyDescent="0.25">
      <c r="C194"/>
      <c r="D194" s="42">
        <f t="shared" si="3"/>
        <v>189</v>
      </c>
      <c r="E194" s="82" t="str">
        <f>IFERROR(VLOOKUP(ROW(المنصرف!$A189),المنصرف!$A$2:$K$718,MATCH(استعلام!E$5,المنصرف!$A$2:$K$2,0),0),"")</f>
        <v/>
      </c>
      <c r="F194" s="83" t="str">
        <f>IFERROR(VLOOKUP(ROW(المنصرف!$A189),المنصرف!$A$2:$K$718,MATCH(استعلام!F$5,المنصرف!$A$2:$K$2,0),0),"")</f>
        <v/>
      </c>
      <c r="G194" s="228" t="str">
        <f>IFERROR(VLOOKUP(ROW(المنصرف!$A189),المنصرف!$A$2:$K$718,MATCH(استعلام!G$5,المنصرف!$A$2:$K$2,0),0),"")</f>
        <v/>
      </c>
      <c r="H194" s="82" t="str">
        <f>IFERROR(VLOOKUP(ROW(المنصرف!$A189),المنصرف!$A$2:$K$718,MATCH(استعلام!H$5,المنصرف!$A$2:$K$2,0),0),"")</f>
        <v/>
      </c>
      <c r="I194" s="82" t="str">
        <f>IFERROR(VLOOKUP(ROW(المنصرف!$A189),المنصرف!$A$2:$K$718,MATCH(استعلام!I$5,المنصرف!$A$2:$K$2,0),0),"")</f>
        <v/>
      </c>
      <c r="J194" s="82" t="str">
        <f>IFERROR(VLOOKUP(ROW(المنصرف!$A189),المنصرف!$A$2:$K$718,MATCH(استعلام!J$5,المنصرف!$A$2:$K$2,0),0),"")</f>
        <v/>
      </c>
      <c r="K194" s="82" t="str">
        <f>IFERROR(VLOOKUP(ROW(المنصرف!$A189),المنصرف!$A$2:$K$718,MATCH(استعلام!K$5,المنصرف!$A$2:$K$2,0),0),"")</f>
        <v/>
      </c>
      <c r="L194" s="82" t="str">
        <f>IFERROR(VLOOKUP(ROW(المنصرف!$A189),المنصرف!$A$2:$K$718,MATCH(استعلام!L$5,المنصرف!$A$2:$K$2,0),0),"")</f>
        <v/>
      </c>
      <c r="M194" s="82" t="str">
        <f>IFERROR(VLOOKUP(ROW(المنصرف!$A189),المنصرف!$A$2:$K$718,MATCH(استعلام!M$5,المنصرف!$A$2:$K$2,0),0),"")</f>
        <v/>
      </c>
      <c r="N194" s="84"/>
      <c r="O194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المنتفع]]),ROWS(المنصرف!$B$1:$B189))),"")</f>
        <v/>
      </c>
      <c r="P194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لها]]),ROWS(المنصرف!$B$1:$B189))),"")</f>
        <v/>
      </c>
      <c r="Q194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المنصرف]]),ROWS(المنصرف!$B$1:$B189))),"")</f>
        <v/>
      </c>
      <c r="R194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الصرف]]),ROWS(المنصرف!$B$1:$B189))),"")</f>
        <v/>
      </c>
      <c r="S194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الصرف]]),ROWS(المنصرف!$B$1:$B189))),"")</f>
        <v/>
      </c>
      <c r="T194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التسوية]]),ROWS(المنصرف!$B$1:$B189))),"")</f>
        <v/>
      </c>
      <c r="U194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189))),"")</f>
        <v/>
      </c>
      <c r="V194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189))),"")</f>
        <v/>
      </c>
      <c r="W194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حكمه]]),ROWS(المنصرف!$B$1:$B189))),"")</f>
        <v/>
      </c>
    </row>
    <row r="195" spans="3:23" ht="21" thickBot="1" x14ac:dyDescent="0.25">
      <c r="C195"/>
      <c r="D195" s="42">
        <f t="shared" si="3"/>
        <v>190</v>
      </c>
      <c r="E195" s="82" t="str">
        <f>IFERROR(VLOOKUP(ROW(المنصرف!$A190),المنصرف!$A$2:$K$718,MATCH(استعلام!E$5,المنصرف!$A$2:$K$2,0),0),"")</f>
        <v/>
      </c>
      <c r="F195" s="83" t="str">
        <f>IFERROR(VLOOKUP(ROW(المنصرف!$A190),المنصرف!$A$2:$K$718,MATCH(استعلام!F$5,المنصرف!$A$2:$K$2,0),0),"")</f>
        <v/>
      </c>
      <c r="G195" s="228" t="str">
        <f>IFERROR(VLOOKUP(ROW(المنصرف!$A190),المنصرف!$A$2:$K$718,MATCH(استعلام!G$5,المنصرف!$A$2:$K$2,0),0),"")</f>
        <v/>
      </c>
      <c r="H195" s="82" t="str">
        <f>IFERROR(VLOOKUP(ROW(المنصرف!$A190),المنصرف!$A$2:$K$718,MATCH(استعلام!H$5,المنصرف!$A$2:$K$2,0),0),"")</f>
        <v/>
      </c>
      <c r="I195" s="82" t="str">
        <f>IFERROR(VLOOKUP(ROW(المنصرف!$A190),المنصرف!$A$2:$K$718,MATCH(استعلام!I$5,المنصرف!$A$2:$K$2,0),0),"")</f>
        <v/>
      </c>
      <c r="J195" s="82" t="str">
        <f>IFERROR(VLOOKUP(ROW(المنصرف!$A190),المنصرف!$A$2:$K$718,MATCH(استعلام!J$5,المنصرف!$A$2:$K$2,0),0),"")</f>
        <v/>
      </c>
      <c r="K195" s="82" t="str">
        <f>IFERROR(VLOOKUP(ROW(المنصرف!$A190),المنصرف!$A$2:$K$718,MATCH(استعلام!K$5,المنصرف!$A$2:$K$2,0),0),"")</f>
        <v/>
      </c>
      <c r="L195" s="82" t="str">
        <f>IFERROR(VLOOKUP(ROW(المنصرف!$A190),المنصرف!$A$2:$K$718,MATCH(استعلام!L$5,المنصرف!$A$2:$K$2,0),0),"")</f>
        <v/>
      </c>
      <c r="M195" s="82" t="str">
        <f>IFERROR(VLOOKUP(ROW(المنصرف!$A190),المنصرف!$A$2:$K$718,MATCH(استعلام!M$5,المنصرف!$A$2:$K$2,0),0),"")</f>
        <v/>
      </c>
      <c r="N195" s="84"/>
      <c r="O195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المنتفع]]),ROWS(المنصرف!$B$1:$B190))),"")</f>
        <v/>
      </c>
      <c r="P195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لها]]),ROWS(المنصرف!$B$1:$B190))),"")</f>
        <v/>
      </c>
      <c r="Q195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المنصرف]]),ROWS(المنصرف!$B$1:$B190))),"")</f>
        <v/>
      </c>
      <c r="R195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الصرف]]),ROWS(المنصرف!$B$1:$B190))),"")</f>
        <v/>
      </c>
      <c r="S195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الصرف]]),ROWS(المنصرف!$B$1:$B190))),"")</f>
        <v/>
      </c>
      <c r="T195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التسوية]]),ROWS(المنصرف!$B$1:$B190))),"")</f>
        <v/>
      </c>
      <c r="U195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190))),"")</f>
        <v/>
      </c>
      <c r="V195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190))),"")</f>
        <v/>
      </c>
      <c r="W195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حكمه]]),ROWS(المنصرف!$B$1:$B190))),"")</f>
        <v/>
      </c>
    </row>
    <row r="196" spans="3:23" ht="21" thickBot="1" x14ac:dyDescent="0.25">
      <c r="C196"/>
      <c r="D196" s="42">
        <f t="shared" si="3"/>
        <v>191</v>
      </c>
      <c r="E196" s="82" t="str">
        <f>IFERROR(VLOOKUP(ROW(المنصرف!$A191),المنصرف!$A$2:$K$718,MATCH(استعلام!E$5,المنصرف!$A$2:$K$2,0),0),"")</f>
        <v/>
      </c>
      <c r="F196" s="83" t="str">
        <f>IFERROR(VLOOKUP(ROW(المنصرف!$A191),المنصرف!$A$2:$K$718,MATCH(استعلام!F$5,المنصرف!$A$2:$K$2,0),0),"")</f>
        <v/>
      </c>
      <c r="G196" s="228" t="str">
        <f>IFERROR(VLOOKUP(ROW(المنصرف!$A191),المنصرف!$A$2:$K$718,MATCH(استعلام!G$5,المنصرف!$A$2:$K$2,0),0),"")</f>
        <v/>
      </c>
      <c r="H196" s="82" t="str">
        <f>IFERROR(VLOOKUP(ROW(المنصرف!$A191),المنصرف!$A$2:$K$718,MATCH(استعلام!H$5,المنصرف!$A$2:$K$2,0),0),"")</f>
        <v/>
      </c>
      <c r="I196" s="82" t="str">
        <f>IFERROR(VLOOKUP(ROW(المنصرف!$A191),المنصرف!$A$2:$K$718,MATCH(استعلام!I$5,المنصرف!$A$2:$K$2,0),0),"")</f>
        <v/>
      </c>
      <c r="J196" s="82" t="str">
        <f>IFERROR(VLOOKUP(ROW(المنصرف!$A191),المنصرف!$A$2:$K$718,MATCH(استعلام!J$5,المنصرف!$A$2:$K$2,0),0),"")</f>
        <v/>
      </c>
      <c r="K196" s="82" t="str">
        <f>IFERROR(VLOOKUP(ROW(المنصرف!$A191),المنصرف!$A$2:$K$718,MATCH(استعلام!K$5,المنصرف!$A$2:$K$2,0),0),"")</f>
        <v/>
      </c>
      <c r="L196" s="82" t="str">
        <f>IFERROR(VLOOKUP(ROW(المنصرف!$A191),المنصرف!$A$2:$K$718,MATCH(استعلام!L$5,المنصرف!$A$2:$K$2,0),0),"")</f>
        <v/>
      </c>
      <c r="M196" s="82" t="str">
        <f>IFERROR(VLOOKUP(ROW(المنصرف!$A191),المنصرف!$A$2:$K$718,MATCH(استعلام!M$5,المنصرف!$A$2:$K$2,0),0),"")</f>
        <v/>
      </c>
      <c r="N196" s="84"/>
      <c r="O196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المنتفع]]),ROWS(المنصرف!$B$1:$B191))),"")</f>
        <v/>
      </c>
      <c r="P196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لها]]),ROWS(المنصرف!$B$1:$B191))),"")</f>
        <v/>
      </c>
      <c r="Q196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المنصرف]]),ROWS(المنصرف!$B$1:$B191))),"")</f>
        <v/>
      </c>
      <c r="R196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الصرف]]),ROWS(المنصرف!$B$1:$B191))),"")</f>
        <v/>
      </c>
      <c r="S196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الصرف]]),ROWS(المنصرف!$B$1:$B191))),"")</f>
        <v/>
      </c>
      <c r="T196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التسوية]]),ROWS(المنصرف!$B$1:$B191))),"")</f>
        <v/>
      </c>
      <c r="U196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191))),"")</f>
        <v/>
      </c>
      <c r="V196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191))),"")</f>
        <v/>
      </c>
      <c r="W196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حكمه]]),ROWS(المنصرف!$B$1:$B191))),"")</f>
        <v/>
      </c>
    </row>
    <row r="197" spans="3:23" ht="21" thickBot="1" x14ac:dyDescent="0.25">
      <c r="C197"/>
      <c r="D197" s="42">
        <f t="shared" si="3"/>
        <v>192</v>
      </c>
      <c r="E197" s="82" t="str">
        <f>IFERROR(VLOOKUP(ROW(المنصرف!$A192),المنصرف!$A$2:$K$718,MATCH(استعلام!E$5,المنصرف!$A$2:$K$2,0),0),"")</f>
        <v/>
      </c>
      <c r="F197" s="83" t="str">
        <f>IFERROR(VLOOKUP(ROW(المنصرف!$A192),المنصرف!$A$2:$K$718,MATCH(استعلام!F$5,المنصرف!$A$2:$K$2,0),0),"")</f>
        <v/>
      </c>
      <c r="G197" s="228" t="str">
        <f>IFERROR(VLOOKUP(ROW(المنصرف!$A192),المنصرف!$A$2:$K$718,MATCH(استعلام!G$5,المنصرف!$A$2:$K$2,0),0),"")</f>
        <v/>
      </c>
      <c r="H197" s="82" t="str">
        <f>IFERROR(VLOOKUP(ROW(المنصرف!$A192),المنصرف!$A$2:$K$718,MATCH(استعلام!H$5,المنصرف!$A$2:$K$2,0),0),"")</f>
        <v/>
      </c>
      <c r="I197" s="82" t="str">
        <f>IFERROR(VLOOKUP(ROW(المنصرف!$A192),المنصرف!$A$2:$K$718,MATCH(استعلام!I$5,المنصرف!$A$2:$K$2,0),0),"")</f>
        <v/>
      </c>
      <c r="J197" s="82" t="str">
        <f>IFERROR(VLOOKUP(ROW(المنصرف!$A192),المنصرف!$A$2:$K$718,MATCH(استعلام!J$5,المنصرف!$A$2:$K$2,0),0),"")</f>
        <v/>
      </c>
      <c r="K197" s="82" t="str">
        <f>IFERROR(VLOOKUP(ROW(المنصرف!$A192),المنصرف!$A$2:$K$718,MATCH(استعلام!K$5,المنصرف!$A$2:$K$2,0),0),"")</f>
        <v/>
      </c>
      <c r="L197" s="82" t="str">
        <f>IFERROR(VLOOKUP(ROW(المنصرف!$A192),المنصرف!$A$2:$K$718,MATCH(استعلام!L$5,المنصرف!$A$2:$K$2,0),0),"")</f>
        <v/>
      </c>
      <c r="M197" s="82" t="str">
        <f>IFERROR(VLOOKUP(ROW(المنصرف!$A192),المنصرف!$A$2:$K$718,MATCH(استعلام!M$5,المنصرف!$A$2:$K$2,0),0),"")</f>
        <v/>
      </c>
      <c r="N197" s="84"/>
      <c r="O197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المنتفع]]),ROWS(المنصرف!$B$1:$B192))),"")</f>
        <v/>
      </c>
      <c r="P197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لها]]),ROWS(المنصرف!$B$1:$B192))),"")</f>
        <v/>
      </c>
      <c r="Q197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المنصرف]]),ROWS(المنصرف!$B$1:$B192))),"")</f>
        <v/>
      </c>
      <c r="R197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الصرف]]),ROWS(المنصرف!$B$1:$B192))),"")</f>
        <v/>
      </c>
      <c r="S197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الصرف]]),ROWS(المنصرف!$B$1:$B192))),"")</f>
        <v/>
      </c>
      <c r="T197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التسوية]]),ROWS(المنصرف!$B$1:$B192))),"")</f>
        <v/>
      </c>
      <c r="U197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192))),"")</f>
        <v/>
      </c>
      <c r="V197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192))),"")</f>
        <v/>
      </c>
      <c r="W197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حكمه]]),ROWS(المنصرف!$B$1:$B192))),"")</f>
        <v/>
      </c>
    </row>
    <row r="198" spans="3:23" ht="21" thickBot="1" x14ac:dyDescent="0.25">
      <c r="C198"/>
      <c r="D198" s="42">
        <f t="shared" si="3"/>
        <v>193</v>
      </c>
      <c r="E198" s="82" t="str">
        <f>IFERROR(VLOOKUP(ROW(المنصرف!$A193),المنصرف!$A$2:$K$718,MATCH(استعلام!E$5,المنصرف!$A$2:$K$2,0),0),"")</f>
        <v/>
      </c>
      <c r="F198" s="83" t="str">
        <f>IFERROR(VLOOKUP(ROW(المنصرف!$A193),المنصرف!$A$2:$K$718,MATCH(استعلام!F$5,المنصرف!$A$2:$K$2,0),0),"")</f>
        <v/>
      </c>
      <c r="G198" s="228" t="str">
        <f>IFERROR(VLOOKUP(ROW(المنصرف!$A193),المنصرف!$A$2:$K$718,MATCH(استعلام!G$5,المنصرف!$A$2:$K$2,0),0),"")</f>
        <v/>
      </c>
      <c r="H198" s="82" t="str">
        <f>IFERROR(VLOOKUP(ROW(المنصرف!$A193),المنصرف!$A$2:$K$718,MATCH(استعلام!H$5,المنصرف!$A$2:$K$2,0),0),"")</f>
        <v/>
      </c>
      <c r="I198" s="82" t="str">
        <f>IFERROR(VLOOKUP(ROW(المنصرف!$A193),المنصرف!$A$2:$K$718,MATCH(استعلام!I$5,المنصرف!$A$2:$K$2,0),0),"")</f>
        <v/>
      </c>
      <c r="J198" s="82" t="str">
        <f>IFERROR(VLOOKUP(ROW(المنصرف!$A193),المنصرف!$A$2:$K$718,MATCH(استعلام!J$5,المنصرف!$A$2:$K$2,0),0),"")</f>
        <v/>
      </c>
      <c r="K198" s="82" t="str">
        <f>IFERROR(VLOOKUP(ROW(المنصرف!$A193),المنصرف!$A$2:$K$718,MATCH(استعلام!K$5,المنصرف!$A$2:$K$2,0),0),"")</f>
        <v/>
      </c>
      <c r="L198" s="82" t="str">
        <f>IFERROR(VLOOKUP(ROW(المنصرف!$A193),المنصرف!$A$2:$K$718,MATCH(استعلام!L$5,المنصرف!$A$2:$K$2,0),0),"")</f>
        <v/>
      </c>
      <c r="M198" s="82" t="str">
        <f>IFERROR(VLOOKUP(ROW(المنصرف!$A193),المنصرف!$A$2:$K$718,MATCH(استعلام!M$5,المنصرف!$A$2:$K$2,0),0),"")</f>
        <v/>
      </c>
      <c r="N198" s="84"/>
      <c r="O198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المنتفع]]),ROWS(المنصرف!$B$1:$B193))),"")</f>
        <v/>
      </c>
      <c r="P198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لها]]),ROWS(المنصرف!$B$1:$B193))),"")</f>
        <v/>
      </c>
      <c r="Q198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المنصرف]]),ROWS(المنصرف!$B$1:$B193))),"")</f>
        <v/>
      </c>
      <c r="R198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الصرف]]),ROWS(المنصرف!$B$1:$B193))),"")</f>
        <v/>
      </c>
      <c r="S198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الصرف]]),ROWS(المنصرف!$B$1:$B193))),"")</f>
        <v/>
      </c>
      <c r="T198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التسوية]]),ROWS(المنصرف!$B$1:$B193))),"")</f>
        <v/>
      </c>
      <c r="U198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193))),"")</f>
        <v/>
      </c>
      <c r="V198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193))),"")</f>
        <v/>
      </c>
      <c r="W198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حكمه]]),ROWS(المنصرف!$B$1:$B193))),"")</f>
        <v/>
      </c>
    </row>
    <row r="199" spans="3:23" ht="21" thickBot="1" x14ac:dyDescent="0.25">
      <c r="C199"/>
      <c r="D199" s="42">
        <f t="shared" si="3"/>
        <v>194</v>
      </c>
      <c r="E199" s="82" t="str">
        <f>IFERROR(VLOOKUP(ROW(المنصرف!$A194),المنصرف!$A$2:$K$718,MATCH(استعلام!E$5,المنصرف!$A$2:$K$2,0),0),"")</f>
        <v/>
      </c>
      <c r="F199" s="83" t="str">
        <f>IFERROR(VLOOKUP(ROW(المنصرف!$A194),المنصرف!$A$2:$K$718,MATCH(استعلام!F$5,المنصرف!$A$2:$K$2,0),0),"")</f>
        <v/>
      </c>
      <c r="G199" s="228" t="str">
        <f>IFERROR(VLOOKUP(ROW(المنصرف!$A194),المنصرف!$A$2:$K$718,MATCH(استعلام!G$5,المنصرف!$A$2:$K$2,0),0),"")</f>
        <v/>
      </c>
      <c r="H199" s="82" t="str">
        <f>IFERROR(VLOOKUP(ROW(المنصرف!$A194),المنصرف!$A$2:$K$718,MATCH(استعلام!H$5,المنصرف!$A$2:$K$2,0),0),"")</f>
        <v/>
      </c>
      <c r="I199" s="82" t="str">
        <f>IFERROR(VLOOKUP(ROW(المنصرف!$A194),المنصرف!$A$2:$K$718,MATCH(استعلام!I$5,المنصرف!$A$2:$K$2,0),0),"")</f>
        <v/>
      </c>
      <c r="J199" s="82" t="str">
        <f>IFERROR(VLOOKUP(ROW(المنصرف!$A194),المنصرف!$A$2:$K$718,MATCH(استعلام!J$5,المنصرف!$A$2:$K$2,0),0),"")</f>
        <v/>
      </c>
      <c r="K199" s="82" t="str">
        <f>IFERROR(VLOOKUP(ROW(المنصرف!$A194),المنصرف!$A$2:$K$718,MATCH(استعلام!K$5,المنصرف!$A$2:$K$2,0),0),"")</f>
        <v/>
      </c>
      <c r="L199" s="82" t="str">
        <f>IFERROR(VLOOKUP(ROW(المنصرف!$A194),المنصرف!$A$2:$K$718,MATCH(استعلام!L$5,المنصرف!$A$2:$K$2,0),0),"")</f>
        <v/>
      </c>
      <c r="M199" s="82" t="str">
        <f>IFERROR(VLOOKUP(ROW(المنصرف!$A194),المنصرف!$A$2:$K$718,MATCH(استعلام!M$5,المنصرف!$A$2:$K$2,0),0),"")</f>
        <v/>
      </c>
      <c r="N199" s="84"/>
      <c r="O199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المنتفع]]),ROWS(المنصرف!$B$1:$B194))),"")</f>
        <v/>
      </c>
      <c r="P199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لها]]),ROWS(المنصرف!$B$1:$B194))),"")</f>
        <v/>
      </c>
      <c r="Q199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المنصرف]]),ROWS(المنصرف!$B$1:$B194))),"")</f>
        <v/>
      </c>
      <c r="R199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الصرف]]),ROWS(المنصرف!$B$1:$B194))),"")</f>
        <v/>
      </c>
      <c r="S199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الصرف]]),ROWS(المنصرف!$B$1:$B194))),"")</f>
        <v/>
      </c>
      <c r="T199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التسوية]]),ROWS(المنصرف!$B$1:$B194))),"")</f>
        <v/>
      </c>
      <c r="U199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194))),"")</f>
        <v/>
      </c>
      <c r="V199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194))),"")</f>
        <v/>
      </c>
      <c r="W199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حكمه]]),ROWS(المنصرف!$B$1:$B194))),"")</f>
        <v/>
      </c>
    </row>
    <row r="200" spans="3:23" ht="21" thickBot="1" x14ac:dyDescent="0.25">
      <c r="C200"/>
      <c r="D200" s="42">
        <f t="shared" si="3"/>
        <v>195</v>
      </c>
      <c r="E200" s="82" t="str">
        <f>IFERROR(VLOOKUP(ROW(المنصرف!$A195),المنصرف!$A$2:$K$718,MATCH(استعلام!E$5,المنصرف!$A$2:$K$2,0),0),"")</f>
        <v/>
      </c>
      <c r="F200" s="83" t="str">
        <f>IFERROR(VLOOKUP(ROW(المنصرف!$A195),المنصرف!$A$2:$K$718,MATCH(استعلام!F$5,المنصرف!$A$2:$K$2,0),0),"")</f>
        <v/>
      </c>
      <c r="G200" s="228" t="str">
        <f>IFERROR(VLOOKUP(ROW(المنصرف!$A195),المنصرف!$A$2:$K$718,MATCH(استعلام!G$5,المنصرف!$A$2:$K$2,0),0),"")</f>
        <v/>
      </c>
      <c r="H200" s="82" t="str">
        <f>IFERROR(VLOOKUP(ROW(المنصرف!$A195),المنصرف!$A$2:$K$718,MATCH(استعلام!H$5,المنصرف!$A$2:$K$2,0),0),"")</f>
        <v/>
      </c>
      <c r="I200" s="82" t="str">
        <f>IFERROR(VLOOKUP(ROW(المنصرف!$A195),المنصرف!$A$2:$K$718,MATCH(استعلام!I$5,المنصرف!$A$2:$K$2,0),0),"")</f>
        <v/>
      </c>
      <c r="J200" s="82" t="str">
        <f>IFERROR(VLOOKUP(ROW(المنصرف!$A195),المنصرف!$A$2:$K$718,MATCH(استعلام!J$5,المنصرف!$A$2:$K$2,0),0),"")</f>
        <v/>
      </c>
      <c r="K200" s="82" t="str">
        <f>IFERROR(VLOOKUP(ROW(المنصرف!$A195),المنصرف!$A$2:$K$718,MATCH(استعلام!K$5,المنصرف!$A$2:$K$2,0),0),"")</f>
        <v/>
      </c>
      <c r="L200" s="82" t="str">
        <f>IFERROR(VLOOKUP(ROW(المنصرف!$A195),المنصرف!$A$2:$K$718,MATCH(استعلام!L$5,المنصرف!$A$2:$K$2,0),0),"")</f>
        <v/>
      </c>
      <c r="M200" s="82" t="str">
        <f>IFERROR(VLOOKUP(ROW(المنصرف!$A195),المنصرف!$A$2:$K$718,MATCH(استعلام!M$5,المنصرف!$A$2:$K$2,0),0),"")</f>
        <v/>
      </c>
      <c r="N200" s="84"/>
      <c r="O200" s="85" t="str">
        <f>IFERROR(INDEX(المنصرف!B$3:B$719,_xlfn.AGGREGATE(15,6,(المنصرف!$E$3:$E$719=استعلام!$H$3)/(المنصرف!$E$3:$E$719=استعلام!$H$3)*ROW(المنصرف!$E$3:$E$719)-ROW(منصرف.المركزية[[#Headers],[اسم المنتفع]]),ROWS(المنصرف!$B$1:$B195))),"")</f>
        <v/>
      </c>
      <c r="P200" s="119" t="str">
        <f>IFERROR(INDEX(المنصرف!C$3:C$719,_xlfn.AGGREGATE(15,6,(المنصرف!$E$3:$E$719=استعلام!$H$3)/(المنصرف!$E$3:$E$719=استعلام!$H$3)*ROW(المنصرف!$E$3:$E$719)-ROW(منصرف.المركزية[[#Headers],[الشركة التابع لها]]),ROWS(المنصرف!$B$1:$B195))),"")</f>
        <v/>
      </c>
      <c r="Q200" s="229" t="str">
        <f>IFERROR(INDEX(المنصرف!D$3:D$719,_xlfn.AGGREGATE(15,6,(المنصرف!$E$3:$E$719=استعلام!$H$3)/(المنصرف!$E$3:$E$719=استعلام!$H$3)*ROW(المنصرف!$E$3:$E$719)-ROW(منصرف.المركزية[[#Headers],[المبلغ المنصرف]]),ROWS(المنصرف!$B$1:$B195))),"")</f>
        <v/>
      </c>
      <c r="R200" s="85" t="str">
        <f>IFERROR(INDEX(المنصرف!E$3:E$719,_xlfn.AGGREGATE(15,6,(المنصرف!$E$3:$E$719=استعلام!$H$3)/(المنصرف!$E$3:$E$719=استعلام!$H$3)*ROW(المنصرف!$E$3:$E$719)-ROW(منصرف.المركزية[[#Headers],[سبب الصرف]]),ROWS(المنصرف!$B$1:$B195))),"")</f>
        <v/>
      </c>
      <c r="S200" s="85" t="str">
        <f>IFERROR(INDEX(المنصرف!F$3:F$719,_xlfn.AGGREGATE(15,6,(المنصرف!$E$3:$E$719=استعلام!$H$3)/(المنصرف!$E$3:$E$719=استعلام!$H$3)*ROW(المنصرف!$E$3:$E$719)-ROW(منصرف.المركزية[[#Headers],[ملاحظات الصرف]]),ROWS(المنصرف!$B$1:$B195))),"")</f>
        <v/>
      </c>
      <c r="T200" s="85" t="str">
        <f>IFERROR(INDEX(المنصرف!G$3:G$719,_xlfn.AGGREGATE(15,6,(المنصرف!$E$3:$E$719=استعلام!$H$3)/(المنصرف!$E$3:$E$719=استعلام!$H$3)*ROW(المنصرف!$E$3:$E$719)-ROW(منصرف.المركزية[[#Headers],[مبلغ التسوية]]),ROWS(المنصرف!$B$1:$B195))),"")</f>
        <v/>
      </c>
      <c r="U200" s="85" t="str">
        <f>IFERROR(INDEX(المنصرف!H$3:H$719,_xlfn.AGGREGATE(15,6,(المنصرف!$E$3:$E$719=استعلام!$H$3)/(المنصرف!$E$3:$E$719=استعلام!$H$3)*ROW(المنصرف!$E$3:$E$719)-ROW(منصرف.المركزية[[#Headers],[Column1]]),ROWS(المنصرف!$B$1:$B195))),"")</f>
        <v/>
      </c>
      <c r="V200" s="85" t="str">
        <f>IFERROR(INDEX(المنصرف!I$3:I$719,_xlfn.AGGREGATE(15,6,(المنصرف!$E$3:$E$719=استعلام!$H$3)/(المنصرف!$E$3:$E$719=استعلام!$H$3)*ROW(المنصرف!$E$3:$E$719)-ROW(منصرف.المركزية[[#Headers],[عمود1]]),ROWS(المنصرف!$B$1:$B195))),"")</f>
        <v/>
      </c>
      <c r="W200" s="85" t="str">
        <f>IFERROR(INDEX(المنصرف!J$3:J$719,_xlfn.AGGREGATE(15,6,(المنصرف!$E$3:$E$719=استعلام!$H$3)/(المنصرف!$E$3:$E$719=استعلام!$H$3)*ROW(المنصرف!$E$3:$E$719)-ROW(منصرف.المركزية[[#Headers],[إذن الصرف ومافي حكمه]]),ROWS(المنصرف!$B$1:$B195))),"")</f>
        <v/>
      </c>
    </row>
    <row r="201" spans="3:23" x14ac:dyDescent="0.15">
      <c r="C201"/>
      <c r="R201"/>
    </row>
    <row r="202" spans="3:23" x14ac:dyDescent="0.15">
      <c r="C202"/>
      <c r="R202"/>
    </row>
    <row r="203" spans="3:23" x14ac:dyDescent="0.15">
      <c r="C203"/>
      <c r="R203"/>
    </row>
    <row r="204" spans="3:23" x14ac:dyDescent="0.15">
      <c r="C204"/>
      <c r="R204"/>
    </row>
    <row r="205" spans="3:23" x14ac:dyDescent="0.15">
      <c r="C205"/>
      <c r="R205"/>
    </row>
    <row r="206" spans="3:23" x14ac:dyDescent="0.15">
      <c r="C206"/>
    </row>
    <row r="207" spans="3:23" x14ac:dyDescent="0.15">
      <c r="C207"/>
    </row>
    <row r="208" spans="3:23" x14ac:dyDescent="0.15">
      <c r="C208"/>
    </row>
    <row r="209" spans="3:3" x14ac:dyDescent="0.15">
      <c r="C209"/>
    </row>
    <row r="210" spans="3:3" x14ac:dyDescent="0.15">
      <c r="C210"/>
    </row>
    <row r="211" spans="3:3" x14ac:dyDescent="0.15">
      <c r="C211"/>
    </row>
    <row r="212" spans="3:3" x14ac:dyDescent="0.15">
      <c r="C212"/>
    </row>
  </sheetData>
  <sortState xmlns:xlrd2="http://schemas.microsoft.com/office/spreadsheetml/2017/richdata2" ref="C6:C105">
    <sortCondition ref="C6:C105"/>
  </sortState>
  <conditionalFormatting sqref="E6:M200">
    <cfRule type="expression" dxfId="5" priority="4">
      <formula>E6&lt;&gt;""</formula>
    </cfRule>
    <cfRule type="expression" dxfId="4" priority="5">
      <formula>E6&lt;&gt;""</formula>
    </cfRule>
    <cfRule type="expression" dxfId="3" priority="6">
      <formula>E6&lt;&gt;""</formula>
    </cfRule>
  </conditionalFormatting>
  <conditionalFormatting sqref="O6:W200">
    <cfRule type="expression" dxfId="2" priority="1">
      <formula>O6&lt;&gt;""</formula>
    </cfRule>
    <cfRule type="expression" dxfId="1" priority="2">
      <formula>O6&lt;&gt;""</formula>
    </cfRule>
    <cfRule type="expression" dxfId="0" priority="3">
      <formula>$O$6&lt;&gt;""</formula>
    </cfRule>
  </conditionalFormatting>
  <dataValidations disablePrompts="1" count="1">
    <dataValidation type="list" allowBlank="1" showInputMessage="1" showErrorMessage="1" sqref="H3" xr:uid="{BA71C56F-578C-4B75-9DEA-7854F092DE98}">
      <formula1>$C$6:$C$18</formula1>
    </dataValidation>
  </dataValidations>
  <pageMargins left="0.23622047244094491" right="0.23622047244094491" top="0.74803149606299213" bottom="0.74803149606299213" header="0.31496062992125984" footer="0.31496062992125984"/>
  <pageSetup paperSize="9" scale="92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1028" r:id="rId4" name="ComboBox1">
          <controlPr defaultSize="0" autoLine="0" linkedCell="H3" listFillRange="C6:C50" r:id="rId5">
            <anchor moveWithCells="1">
              <from>
                <xdr:col>5</xdr:col>
                <xdr:colOff>257175</xdr:colOff>
                <xdr:row>2</xdr:row>
                <xdr:rowOff>9525</xdr:rowOff>
              </from>
              <to>
                <xdr:col>8</xdr:col>
                <xdr:colOff>171450</xdr:colOff>
                <xdr:row>3</xdr:row>
                <xdr:rowOff>57150</xdr:rowOff>
              </to>
            </anchor>
          </controlPr>
        </control>
      </mc:Choice>
      <mc:Fallback>
        <control shapeId="1028" r:id="rId4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A202E-8449-4C85-8683-402490330249}">
  <sheetPr>
    <pageSetUpPr fitToPage="1"/>
  </sheetPr>
  <dimension ref="B2:I197"/>
  <sheetViews>
    <sheetView rightToLeft="1" topLeftCell="A88" workbookViewId="0">
      <selection activeCell="J98" sqref="J98"/>
    </sheetView>
  </sheetViews>
  <sheetFormatPr defaultRowHeight="13.5" x14ac:dyDescent="0.15"/>
  <cols>
    <col min="2" max="2" width="20.59375" customWidth="1"/>
    <col min="3" max="3" width="25.62109375" customWidth="1"/>
    <col min="4" max="4" width="18.6328125" customWidth="1"/>
    <col min="5" max="5" width="10.6640625" customWidth="1"/>
    <col min="6" max="6" width="18.6328125" customWidth="1"/>
    <col min="7" max="7" width="20.59375" customWidth="1"/>
    <col min="8" max="8" width="10.6640625" customWidth="1"/>
    <col min="9" max="9" width="18.6328125" customWidth="1"/>
  </cols>
  <sheetData>
    <row r="2" spans="2:9" ht="20.25" x14ac:dyDescent="0.25">
      <c r="B2" s="267" t="s">
        <v>117</v>
      </c>
      <c r="C2" s="267"/>
      <c r="D2" s="92"/>
      <c r="E2" s="268"/>
      <c r="F2" s="268"/>
      <c r="G2" s="61"/>
      <c r="H2" s="93"/>
      <c r="I2" s="61"/>
    </row>
    <row r="3" spans="2:9" ht="22.5" x14ac:dyDescent="0.25">
      <c r="B3" s="267" t="s">
        <v>241</v>
      </c>
      <c r="C3" s="267"/>
      <c r="D3" s="275" t="s">
        <v>133</v>
      </c>
      <c r="E3" s="275"/>
      <c r="F3" s="275"/>
      <c r="G3" s="275"/>
      <c r="H3" s="275"/>
      <c r="I3" s="275"/>
    </row>
    <row r="4" spans="2:9" ht="21" thickBot="1" x14ac:dyDescent="0.3">
      <c r="B4" s="270" t="s">
        <v>118</v>
      </c>
      <c r="C4" s="270"/>
      <c r="D4" s="276" t="s">
        <v>369</v>
      </c>
      <c r="E4" s="277"/>
      <c r="F4" s="277"/>
      <c r="G4" s="277"/>
      <c r="H4" s="277"/>
      <c r="I4" s="277"/>
    </row>
    <row r="5" spans="2:9" ht="21.75" thickTop="1" thickBot="1" x14ac:dyDescent="0.3">
      <c r="B5" s="94" t="s">
        <v>120</v>
      </c>
      <c r="C5" s="95"/>
      <c r="D5" s="96"/>
      <c r="E5" s="95"/>
      <c r="F5" s="97"/>
      <c r="G5" s="98" t="s">
        <v>121</v>
      </c>
      <c r="H5" s="191"/>
      <c r="I5" s="105"/>
    </row>
    <row r="6" spans="2:9" ht="38.25" thickTop="1" x14ac:dyDescent="0.25">
      <c r="B6" s="99" t="s">
        <v>131</v>
      </c>
      <c r="C6" s="102" t="s">
        <v>351</v>
      </c>
      <c r="D6" s="103" t="s">
        <v>1</v>
      </c>
      <c r="E6" s="102" t="s">
        <v>129</v>
      </c>
      <c r="F6" s="104" t="s">
        <v>130</v>
      </c>
      <c r="G6" s="101" t="s">
        <v>119</v>
      </c>
      <c r="H6" s="100" t="s">
        <v>122</v>
      </c>
      <c r="I6" s="106" t="s">
        <v>123</v>
      </c>
    </row>
    <row r="7" spans="2:9" ht="20.25" x14ac:dyDescent="0.15">
      <c r="B7" s="108">
        <v>120000</v>
      </c>
      <c r="C7" s="107" t="s">
        <v>355</v>
      </c>
      <c r="D7" s="109">
        <v>45839</v>
      </c>
      <c r="E7" s="107">
        <v>1272</v>
      </c>
      <c r="F7" s="110">
        <v>45840</v>
      </c>
      <c r="G7" s="108">
        <v>164579.26999999999</v>
      </c>
      <c r="H7" s="107">
        <v>241</v>
      </c>
      <c r="I7" s="109">
        <v>45840</v>
      </c>
    </row>
    <row r="8" spans="2:9" ht="20.25" x14ac:dyDescent="0.15">
      <c r="B8" s="108">
        <v>150000</v>
      </c>
      <c r="C8" s="107" t="s">
        <v>356</v>
      </c>
      <c r="D8" s="109">
        <v>45839</v>
      </c>
      <c r="E8" s="107">
        <v>1272</v>
      </c>
      <c r="F8" s="110">
        <v>45840</v>
      </c>
      <c r="G8" s="108"/>
      <c r="H8" s="107"/>
      <c r="I8" s="109"/>
    </row>
    <row r="9" spans="2:9" ht="20.25" x14ac:dyDescent="0.15">
      <c r="B9" s="108">
        <v>150000</v>
      </c>
      <c r="C9" s="107" t="s">
        <v>357</v>
      </c>
      <c r="D9" s="109">
        <v>45839</v>
      </c>
      <c r="E9" s="107">
        <v>1272</v>
      </c>
      <c r="F9" s="110">
        <v>45840</v>
      </c>
      <c r="G9" s="108"/>
      <c r="H9" s="107"/>
      <c r="I9" s="109"/>
    </row>
    <row r="10" spans="2:9" ht="20.25" x14ac:dyDescent="0.15">
      <c r="B10" s="108">
        <v>150000</v>
      </c>
      <c r="C10" s="107" t="s">
        <v>358</v>
      </c>
      <c r="D10" s="109">
        <v>45839</v>
      </c>
      <c r="E10" s="107">
        <v>1272</v>
      </c>
      <c r="F10" s="110">
        <v>45840</v>
      </c>
      <c r="G10" s="108"/>
      <c r="H10" s="107"/>
      <c r="I10" s="109"/>
    </row>
    <row r="11" spans="2:9" ht="20.25" x14ac:dyDescent="0.15">
      <c r="B11" s="108">
        <v>259617.76</v>
      </c>
      <c r="C11" s="247" t="s">
        <v>373</v>
      </c>
      <c r="D11" s="109">
        <v>45839</v>
      </c>
      <c r="E11" s="107">
        <v>1273</v>
      </c>
      <c r="F11" s="110">
        <v>45840</v>
      </c>
      <c r="G11" s="108"/>
      <c r="H11" s="107"/>
      <c r="I11" s="109"/>
    </row>
    <row r="12" spans="2:9" ht="20.25" x14ac:dyDescent="0.15">
      <c r="B12" s="108"/>
      <c r="C12" s="107"/>
      <c r="D12" s="109"/>
      <c r="E12" s="107"/>
      <c r="F12" s="110"/>
      <c r="G12" s="108"/>
      <c r="H12" s="107"/>
      <c r="I12" s="109"/>
    </row>
    <row r="13" spans="2:9" ht="20.25" x14ac:dyDescent="0.15">
      <c r="B13" s="108"/>
      <c r="C13" s="107"/>
      <c r="D13" s="109"/>
      <c r="E13" s="107"/>
      <c r="F13" s="110"/>
      <c r="G13" s="108"/>
      <c r="H13" s="107"/>
      <c r="I13" s="109"/>
    </row>
    <row r="14" spans="2:9" ht="20.25" x14ac:dyDescent="0.15">
      <c r="B14" s="108"/>
      <c r="C14" s="107"/>
      <c r="D14" s="109"/>
      <c r="E14" s="107"/>
      <c r="F14" s="110"/>
      <c r="G14" s="108"/>
      <c r="H14" s="107"/>
      <c r="I14" s="109"/>
    </row>
    <row r="15" spans="2:9" ht="20.25" x14ac:dyDescent="0.15">
      <c r="B15" s="108"/>
      <c r="C15" s="107"/>
      <c r="D15" s="109"/>
      <c r="E15" s="107"/>
      <c r="F15" s="110"/>
      <c r="G15" s="108"/>
      <c r="H15" s="107"/>
      <c r="I15" s="109"/>
    </row>
    <row r="16" spans="2:9" ht="20.25" x14ac:dyDescent="0.15">
      <c r="B16" s="108"/>
      <c r="C16" s="107"/>
      <c r="D16" s="109"/>
      <c r="E16" s="107"/>
      <c r="F16" s="110"/>
      <c r="G16" s="108"/>
      <c r="H16" s="107"/>
      <c r="I16" s="109"/>
    </row>
    <row r="17" spans="2:9" ht="20.25" x14ac:dyDescent="0.15">
      <c r="B17" s="108"/>
      <c r="C17" s="107"/>
      <c r="D17" s="109"/>
      <c r="E17" s="107"/>
      <c r="F17" s="110"/>
      <c r="G17" s="108"/>
      <c r="H17" s="107"/>
      <c r="I17" s="109"/>
    </row>
    <row r="18" spans="2:9" ht="20.25" x14ac:dyDescent="0.15">
      <c r="B18" s="108"/>
      <c r="C18" s="107"/>
      <c r="D18" s="109"/>
      <c r="E18" s="107"/>
      <c r="F18" s="110"/>
      <c r="G18" s="108"/>
      <c r="H18" s="107"/>
      <c r="I18" s="109"/>
    </row>
    <row r="19" spans="2:9" ht="20.25" x14ac:dyDescent="0.15">
      <c r="B19" s="108"/>
      <c r="C19" s="107"/>
      <c r="D19" s="109"/>
      <c r="E19" s="107"/>
      <c r="F19" s="110"/>
      <c r="G19" s="108"/>
      <c r="H19" s="107"/>
      <c r="I19" s="109"/>
    </row>
    <row r="20" spans="2:9" ht="20.25" x14ac:dyDescent="0.15">
      <c r="B20" s="108"/>
      <c r="C20" s="107"/>
      <c r="D20" s="109"/>
      <c r="E20" s="107"/>
      <c r="F20" s="110"/>
      <c r="G20" s="108"/>
      <c r="H20" s="107"/>
      <c r="I20" s="109"/>
    </row>
    <row r="21" spans="2:9" ht="21" thickBot="1" x14ac:dyDescent="0.2">
      <c r="B21" s="112">
        <f>SUM(B7:B20)</f>
        <v>829617.76</v>
      </c>
      <c r="C21" s="111"/>
      <c r="D21" s="113"/>
      <c r="E21" s="111"/>
      <c r="F21" s="114"/>
      <c r="G21" s="112">
        <f>SUM(G7:G20)</f>
        <v>164579.26999999999</v>
      </c>
      <c r="H21" s="111"/>
      <c r="I21" s="113"/>
    </row>
    <row r="22" spans="2:9" ht="21.75" thickTop="1" thickBot="1" x14ac:dyDescent="0.3">
      <c r="B22" s="231"/>
      <c r="C22" s="231"/>
      <c r="D22" s="232"/>
      <c r="E22" s="231"/>
      <c r="F22" s="233"/>
      <c r="G22" s="231"/>
      <c r="H22" s="233"/>
      <c r="I22" s="231"/>
    </row>
    <row r="23" spans="2:9" ht="21.75" thickTop="1" thickBot="1" x14ac:dyDescent="0.3">
      <c r="B23" s="264" t="s">
        <v>132</v>
      </c>
      <c r="C23" s="265"/>
      <c r="D23" s="266" t="s">
        <v>124</v>
      </c>
      <c r="E23" s="265"/>
      <c r="F23" s="233"/>
      <c r="G23" s="231"/>
      <c r="H23" s="233"/>
      <c r="I23" s="231"/>
    </row>
    <row r="24" spans="2:9" ht="21" thickTop="1" x14ac:dyDescent="0.25">
      <c r="B24" s="273">
        <v>0</v>
      </c>
      <c r="C24" s="274"/>
      <c r="D24" s="260" t="s">
        <v>125</v>
      </c>
      <c r="E24" s="259"/>
      <c r="F24" s="233"/>
      <c r="G24" s="231"/>
      <c r="H24" s="233"/>
      <c r="I24" s="231"/>
    </row>
    <row r="25" spans="2:9" ht="21" thickBot="1" x14ac:dyDescent="0.3">
      <c r="B25" s="261">
        <f>B21</f>
        <v>829617.76</v>
      </c>
      <c r="C25" s="262"/>
      <c r="D25" s="263" t="s">
        <v>332</v>
      </c>
      <c r="E25" s="262"/>
      <c r="F25" s="233"/>
      <c r="G25" s="231"/>
      <c r="H25" s="233"/>
      <c r="I25" s="231"/>
    </row>
    <row r="26" spans="2:9" ht="21" thickTop="1" x14ac:dyDescent="0.25">
      <c r="B26" s="258">
        <f>SUM(B24:C25)</f>
        <v>829617.76</v>
      </c>
      <c r="C26" s="259"/>
      <c r="D26" s="260" t="s">
        <v>103</v>
      </c>
      <c r="E26" s="259"/>
      <c r="F26" s="233"/>
      <c r="G26" s="231"/>
      <c r="H26" s="233"/>
      <c r="I26" s="231"/>
    </row>
    <row r="27" spans="2:9" ht="21" thickBot="1" x14ac:dyDescent="0.3">
      <c r="B27" s="261">
        <f>G21</f>
        <v>164579.26999999999</v>
      </c>
      <c r="C27" s="262"/>
      <c r="D27" s="263" t="s">
        <v>126</v>
      </c>
      <c r="E27" s="262"/>
      <c r="F27" s="233"/>
      <c r="G27" s="231"/>
      <c r="H27" s="233"/>
      <c r="I27" s="231"/>
    </row>
    <row r="28" spans="2:9" ht="21.75" thickTop="1" thickBot="1" x14ac:dyDescent="0.3">
      <c r="B28" s="264">
        <f>B26-B27</f>
        <v>665038.49</v>
      </c>
      <c r="C28" s="265"/>
      <c r="D28" s="266" t="s">
        <v>127</v>
      </c>
      <c r="E28" s="265"/>
      <c r="F28" s="233"/>
      <c r="G28" s="231"/>
      <c r="H28" s="233"/>
      <c r="I28" s="231"/>
    </row>
    <row r="29" spans="2:9" ht="14.25" thickTop="1" x14ac:dyDescent="0.15"/>
    <row r="30" spans="2:9" ht="20.25" x14ac:dyDescent="0.25">
      <c r="B30" s="267" t="s">
        <v>117</v>
      </c>
      <c r="C30" s="267"/>
      <c r="D30" s="92"/>
      <c r="E30" s="268"/>
      <c r="F30" s="268"/>
      <c r="G30" s="61"/>
      <c r="H30" s="93"/>
      <c r="I30" s="61"/>
    </row>
    <row r="31" spans="2:9" ht="22.5" x14ac:dyDescent="0.25">
      <c r="B31" s="267" t="s">
        <v>241</v>
      </c>
      <c r="C31" s="267"/>
      <c r="D31" s="269" t="s">
        <v>133</v>
      </c>
      <c r="E31" s="269"/>
      <c r="F31" s="269"/>
      <c r="G31" s="269"/>
      <c r="H31" s="269"/>
      <c r="I31" s="269"/>
    </row>
    <row r="32" spans="2:9" ht="21" thickBot="1" x14ac:dyDescent="0.3">
      <c r="B32" s="270" t="s">
        <v>118</v>
      </c>
      <c r="C32" s="270"/>
      <c r="D32" s="272" t="s">
        <v>380</v>
      </c>
      <c r="E32" s="271"/>
      <c r="F32" s="271"/>
      <c r="G32" s="271"/>
      <c r="H32" s="271"/>
      <c r="I32" s="271"/>
    </row>
    <row r="33" spans="2:9" ht="21.75" thickTop="1" thickBot="1" x14ac:dyDescent="0.3">
      <c r="B33" s="94" t="s">
        <v>120</v>
      </c>
      <c r="C33" s="95"/>
      <c r="D33" s="96"/>
      <c r="E33" s="95"/>
      <c r="F33" s="97"/>
      <c r="G33" s="98" t="s">
        <v>121</v>
      </c>
      <c r="H33" s="191"/>
      <c r="I33" s="105"/>
    </row>
    <row r="34" spans="2:9" ht="38.25" thickTop="1" x14ac:dyDescent="0.25">
      <c r="B34" s="99" t="s">
        <v>131</v>
      </c>
      <c r="C34" s="102" t="s">
        <v>351</v>
      </c>
      <c r="D34" s="103" t="s">
        <v>1</v>
      </c>
      <c r="E34" s="102" t="s">
        <v>129</v>
      </c>
      <c r="F34" s="104" t="s">
        <v>130</v>
      </c>
      <c r="G34" s="101" t="s">
        <v>119</v>
      </c>
      <c r="H34" s="100" t="s">
        <v>122</v>
      </c>
      <c r="I34" s="106" t="s">
        <v>123</v>
      </c>
    </row>
    <row r="35" spans="2:9" ht="20.25" x14ac:dyDescent="0.15">
      <c r="B35" s="108">
        <v>6000</v>
      </c>
      <c r="C35" s="107" t="s">
        <v>377</v>
      </c>
      <c r="D35" s="109">
        <v>45846</v>
      </c>
      <c r="E35" s="107">
        <v>1276</v>
      </c>
      <c r="F35" s="110">
        <v>45847</v>
      </c>
      <c r="G35" s="108">
        <v>136246.63</v>
      </c>
      <c r="H35" s="107">
        <v>242</v>
      </c>
      <c r="I35" s="109">
        <v>45847</v>
      </c>
    </row>
    <row r="36" spans="2:9" ht="20.25" x14ac:dyDescent="0.15">
      <c r="B36" s="108"/>
      <c r="C36" s="107"/>
      <c r="D36" s="109"/>
      <c r="E36" s="107"/>
      <c r="F36" s="110"/>
      <c r="G36" s="108"/>
      <c r="H36" s="107"/>
      <c r="I36" s="109"/>
    </row>
    <row r="37" spans="2:9" ht="20.25" x14ac:dyDescent="0.15">
      <c r="B37" s="108"/>
      <c r="C37" s="107"/>
      <c r="D37" s="109"/>
      <c r="E37" s="107"/>
      <c r="F37" s="110"/>
      <c r="G37" s="108"/>
      <c r="H37" s="107"/>
      <c r="I37" s="109"/>
    </row>
    <row r="38" spans="2:9" ht="20.25" x14ac:dyDescent="0.15">
      <c r="B38" s="108"/>
      <c r="C38" s="107"/>
      <c r="D38" s="109"/>
      <c r="E38" s="107"/>
      <c r="F38" s="110"/>
      <c r="G38" s="108"/>
      <c r="H38" s="107"/>
      <c r="I38" s="109"/>
    </row>
    <row r="39" spans="2:9" ht="20.25" x14ac:dyDescent="0.15">
      <c r="B39" s="108"/>
      <c r="C39" s="107"/>
      <c r="D39" s="109"/>
      <c r="E39" s="107"/>
      <c r="F39" s="110"/>
      <c r="G39" s="108"/>
      <c r="H39" s="107"/>
      <c r="I39" s="109"/>
    </row>
    <row r="40" spans="2:9" ht="20.25" x14ac:dyDescent="0.15">
      <c r="B40" s="108"/>
      <c r="C40" s="107"/>
      <c r="D40" s="109"/>
      <c r="E40" s="107"/>
      <c r="F40" s="110"/>
      <c r="G40" s="108"/>
      <c r="H40" s="107"/>
      <c r="I40" s="109"/>
    </row>
    <row r="41" spans="2:9" ht="20.25" x14ac:dyDescent="0.15">
      <c r="B41" s="108"/>
      <c r="C41" s="107"/>
      <c r="D41" s="109"/>
      <c r="E41" s="107"/>
      <c r="F41" s="110"/>
      <c r="G41" s="108"/>
      <c r="H41" s="107"/>
      <c r="I41" s="109"/>
    </row>
    <row r="42" spans="2:9" ht="20.25" x14ac:dyDescent="0.15">
      <c r="B42" s="108"/>
      <c r="C42" s="107"/>
      <c r="D42" s="109"/>
      <c r="E42" s="107"/>
      <c r="F42" s="110"/>
      <c r="G42" s="108"/>
      <c r="H42" s="107"/>
      <c r="I42" s="109"/>
    </row>
    <row r="43" spans="2:9" ht="20.25" x14ac:dyDescent="0.15">
      <c r="B43" s="108"/>
      <c r="C43" s="107"/>
      <c r="D43" s="109"/>
      <c r="E43" s="107"/>
      <c r="F43" s="110"/>
      <c r="G43" s="108"/>
      <c r="H43" s="107"/>
      <c r="I43" s="109"/>
    </row>
    <row r="44" spans="2:9" ht="20.25" x14ac:dyDescent="0.15">
      <c r="B44" s="108"/>
      <c r="C44" s="107"/>
      <c r="D44" s="109"/>
      <c r="E44" s="107"/>
      <c r="F44" s="110"/>
      <c r="G44" s="108"/>
      <c r="H44" s="107"/>
      <c r="I44" s="109"/>
    </row>
    <row r="45" spans="2:9" ht="20.25" x14ac:dyDescent="0.15">
      <c r="B45" s="108"/>
      <c r="C45" s="107"/>
      <c r="D45" s="109"/>
      <c r="E45" s="107"/>
      <c r="F45" s="110"/>
      <c r="G45" s="108"/>
      <c r="H45" s="107"/>
      <c r="I45" s="109"/>
    </row>
    <row r="46" spans="2:9" ht="20.25" x14ac:dyDescent="0.15">
      <c r="B46" s="108"/>
      <c r="C46" s="107"/>
      <c r="D46" s="109"/>
      <c r="E46" s="107"/>
      <c r="F46" s="110"/>
      <c r="G46" s="108"/>
      <c r="H46" s="107"/>
      <c r="I46" s="109"/>
    </row>
    <row r="47" spans="2:9" ht="20.25" x14ac:dyDescent="0.15">
      <c r="B47" s="108"/>
      <c r="C47" s="107"/>
      <c r="D47" s="109"/>
      <c r="E47" s="107"/>
      <c r="F47" s="110"/>
      <c r="G47" s="108"/>
      <c r="H47" s="107"/>
      <c r="I47" s="109"/>
    </row>
    <row r="48" spans="2:9" ht="20.25" x14ac:dyDescent="0.15">
      <c r="B48" s="108"/>
      <c r="C48" s="107"/>
      <c r="D48" s="109"/>
      <c r="E48" s="107"/>
      <c r="F48" s="110"/>
      <c r="G48" s="108"/>
      <c r="H48" s="107"/>
      <c r="I48" s="109"/>
    </row>
    <row r="49" spans="2:9" ht="21" thickBot="1" x14ac:dyDescent="0.2">
      <c r="B49" s="112">
        <f>SUM(B35:B48)</f>
        <v>6000</v>
      </c>
      <c r="C49" s="111"/>
      <c r="D49" s="113"/>
      <c r="E49" s="111"/>
      <c r="F49" s="114"/>
      <c r="G49" s="112">
        <f>SUM(G35:G48)</f>
        <v>136246.63</v>
      </c>
      <c r="H49" s="111"/>
      <c r="I49" s="113"/>
    </row>
    <row r="50" spans="2:9" ht="21.75" thickTop="1" thickBot="1" x14ac:dyDescent="0.3">
      <c r="B50" s="231"/>
      <c r="C50" s="231"/>
      <c r="D50" s="232"/>
      <c r="E50" s="231"/>
      <c r="F50" s="233"/>
      <c r="G50" s="231"/>
      <c r="H50" s="233"/>
      <c r="I50" s="231"/>
    </row>
    <row r="51" spans="2:9" ht="21.75" thickTop="1" thickBot="1" x14ac:dyDescent="0.3">
      <c r="B51" s="264" t="s">
        <v>132</v>
      </c>
      <c r="C51" s="265"/>
      <c r="D51" s="266" t="s">
        <v>124</v>
      </c>
      <c r="E51" s="265"/>
      <c r="F51" s="233"/>
      <c r="G51" s="231"/>
      <c r="H51" s="233"/>
      <c r="I51" s="231"/>
    </row>
    <row r="52" spans="2:9" ht="21" thickTop="1" x14ac:dyDescent="0.25">
      <c r="B52" s="258">
        <f>B28</f>
        <v>665038.49</v>
      </c>
      <c r="C52" s="259"/>
      <c r="D52" s="260" t="s">
        <v>125</v>
      </c>
      <c r="E52" s="259"/>
      <c r="F52" s="233"/>
      <c r="G52" s="231"/>
      <c r="H52" s="233"/>
      <c r="I52" s="231"/>
    </row>
    <row r="53" spans="2:9" ht="21" thickBot="1" x14ac:dyDescent="0.3">
      <c r="B53" s="261">
        <f>B49</f>
        <v>6000</v>
      </c>
      <c r="C53" s="262"/>
      <c r="D53" s="263" t="s">
        <v>332</v>
      </c>
      <c r="E53" s="262"/>
      <c r="F53" s="233"/>
      <c r="G53" s="231"/>
      <c r="H53" s="233"/>
      <c r="I53" s="231"/>
    </row>
    <row r="54" spans="2:9" ht="21" thickTop="1" x14ac:dyDescent="0.25">
      <c r="B54" s="258">
        <f>SUM(B52:C53)</f>
        <v>671038.49</v>
      </c>
      <c r="C54" s="259"/>
      <c r="D54" s="260" t="s">
        <v>103</v>
      </c>
      <c r="E54" s="259"/>
      <c r="F54" s="233"/>
      <c r="G54" s="231"/>
      <c r="H54" s="233"/>
      <c r="I54" s="231"/>
    </row>
    <row r="55" spans="2:9" ht="21" thickBot="1" x14ac:dyDescent="0.3">
      <c r="B55" s="261">
        <f>G49</f>
        <v>136246.63</v>
      </c>
      <c r="C55" s="262"/>
      <c r="D55" s="263" t="s">
        <v>126</v>
      </c>
      <c r="E55" s="262"/>
      <c r="F55" s="233"/>
      <c r="G55" s="231"/>
      <c r="H55" s="233"/>
      <c r="I55" s="231"/>
    </row>
    <row r="56" spans="2:9" ht="21.75" thickTop="1" thickBot="1" x14ac:dyDescent="0.3">
      <c r="B56" s="264">
        <f>B54-B55</f>
        <v>534791.86</v>
      </c>
      <c r="C56" s="265"/>
      <c r="D56" s="266" t="s">
        <v>127</v>
      </c>
      <c r="E56" s="265"/>
      <c r="F56" s="233"/>
      <c r="G56" s="231"/>
      <c r="H56" s="233"/>
      <c r="I56" s="231"/>
    </row>
    <row r="57" spans="2:9" ht="14.25" thickTop="1" x14ac:dyDescent="0.15"/>
    <row r="58" spans="2:9" ht="20.25" x14ac:dyDescent="0.25">
      <c r="B58" s="267" t="s">
        <v>117</v>
      </c>
      <c r="C58" s="267"/>
      <c r="D58" s="92"/>
      <c r="E58" s="268"/>
      <c r="F58" s="268"/>
      <c r="G58" s="61"/>
      <c r="H58" s="93"/>
      <c r="I58" s="61"/>
    </row>
    <row r="59" spans="2:9" ht="22.5" x14ac:dyDescent="0.25">
      <c r="B59" s="267" t="s">
        <v>241</v>
      </c>
      <c r="C59" s="267"/>
      <c r="D59" s="269" t="s">
        <v>133</v>
      </c>
      <c r="E59" s="269"/>
      <c r="F59" s="269"/>
      <c r="G59" s="269"/>
      <c r="H59" s="269"/>
      <c r="I59" s="269"/>
    </row>
    <row r="60" spans="2:9" ht="21" thickBot="1" x14ac:dyDescent="0.3">
      <c r="B60" s="270" t="s">
        <v>118</v>
      </c>
      <c r="C60" s="270"/>
      <c r="D60" s="272" t="s">
        <v>384</v>
      </c>
      <c r="E60" s="271"/>
      <c r="F60" s="271"/>
      <c r="G60" s="271"/>
      <c r="H60" s="271"/>
      <c r="I60" s="271"/>
    </row>
    <row r="61" spans="2:9" ht="21.75" thickTop="1" thickBot="1" x14ac:dyDescent="0.3">
      <c r="B61" s="94" t="s">
        <v>120</v>
      </c>
      <c r="C61" s="95"/>
      <c r="D61" s="96"/>
      <c r="E61" s="95"/>
      <c r="F61" s="97"/>
      <c r="G61" s="98" t="s">
        <v>121</v>
      </c>
      <c r="H61" s="191"/>
      <c r="I61" s="105"/>
    </row>
    <row r="62" spans="2:9" ht="38.25" thickTop="1" x14ac:dyDescent="0.25">
      <c r="B62" s="99" t="s">
        <v>131</v>
      </c>
      <c r="C62" s="102" t="s">
        <v>351</v>
      </c>
      <c r="D62" s="103" t="s">
        <v>1</v>
      </c>
      <c r="E62" s="102" t="s">
        <v>129</v>
      </c>
      <c r="F62" s="104" t="s">
        <v>130</v>
      </c>
      <c r="G62" s="101" t="s">
        <v>119</v>
      </c>
      <c r="H62" s="100" t="s">
        <v>122</v>
      </c>
      <c r="I62" s="106" t="s">
        <v>123</v>
      </c>
    </row>
    <row r="63" spans="2:9" ht="20.25" x14ac:dyDescent="0.15">
      <c r="B63" s="108"/>
      <c r="C63" s="107"/>
      <c r="D63" s="109"/>
      <c r="E63" s="107"/>
      <c r="F63" s="110"/>
      <c r="G63" s="108">
        <v>69756.7</v>
      </c>
      <c r="H63" s="107">
        <v>243</v>
      </c>
      <c r="I63" s="109">
        <v>45848</v>
      </c>
    </row>
    <row r="64" spans="2:9" ht="20.25" x14ac:dyDescent="0.15">
      <c r="B64" s="108"/>
      <c r="C64" s="107"/>
      <c r="D64" s="109"/>
      <c r="E64" s="107"/>
      <c r="F64" s="110"/>
      <c r="G64" s="108"/>
      <c r="H64" s="107"/>
      <c r="I64" s="109"/>
    </row>
    <row r="65" spans="2:9" ht="20.25" x14ac:dyDescent="0.15">
      <c r="B65" s="108"/>
      <c r="C65" s="107"/>
      <c r="D65" s="109"/>
      <c r="E65" s="107"/>
      <c r="F65" s="110"/>
      <c r="G65" s="108"/>
      <c r="H65" s="107"/>
      <c r="I65" s="109"/>
    </row>
    <row r="66" spans="2:9" ht="20.25" x14ac:dyDescent="0.15">
      <c r="B66" s="108"/>
      <c r="C66" s="107"/>
      <c r="D66" s="109"/>
      <c r="E66" s="107"/>
      <c r="F66" s="110"/>
      <c r="G66" s="108"/>
      <c r="H66" s="107"/>
      <c r="I66" s="109"/>
    </row>
    <row r="67" spans="2:9" ht="20.25" x14ac:dyDescent="0.15">
      <c r="B67" s="108"/>
      <c r="C67" s="107"/>
      <c r="D67" s="109"/>
      <c r="E67" s="107"/>
      <c r="F67" s="110"/>
      <c r="G67" s="108"/>
      <c r="H67" s="107"/>
      <c r="I67" s="109"/>
    </row>
    <row r="68" spans="2:9" ht="20.25" x14ac:dyDescent="0.15">
      <c r="B68" s="108"/>
      <c r="C68" s="107"/>
      <c r="D68" s="109"/>
      <c r="E68" s="107"/>
      <c r="F68" s="110"/>
      <c r="G68" s="108"/>
      <c r="H68" s="107"/>
      <c r="I68" s="109"/>
    </row>
    <row r="69" spans="2:9" ht="20.25" x14ac:dyDescent="0.15">
      <c r="B69" s="108"/>
      <c r="C69" s="107"/>
      <c r="D69" s="109"/>
      <c r="E69" s="107"/>
      <c r="F69" s="110"/>
      <c r="G69" s="108"/>
      <c r="H69" s="107"/>
      <c r="I69" s="109"/>
    </row>
    <row r="70" spans="2:9" ht="20.25" x14ac:dyDescent="0.15">
      <c r="B70" s="108"/>
      <c r="C70" s="107"/>
      <c r="D70" s="109"/>
      <c r="E70" s="107"/>
      <c r="F70" s="110"/>
      <c r="G70" s="108"/>
      <c r="H70" s="107"/>
      <c r="I70" s="109"/>
    </row>
    <row r="71" spans="2:9" ht="20.25" x14ac:dyDescent="0.15">
      <c r="B71" s="108"/>
      <c r="C71" s="107"/>
      <c r="D71" s="109"/>
      <c r="E71" s="107"/>
      <c r="F71" s="110"/>
      <c r="G71" s="108"/>
      <c r="H71" s="107"/>
      <c r="I71" s="109"/>
    </row>
    <row r="72" spans="2:9" ht="20.25" x14ac:dyDescent="0.15">
      <c r="B72" s="108"/>
      <c r="C72" s="107"/>
      <c r="D72" s="109"/>
      <c r="E72" s="107"/>
      <c r="F72" s="110"/>
      <c r="G72" s="108"/>
      <c r="H72" s="107"/>
      <c r="I72" s="109"/>
    </row>
    <row r="73" spans="2:9" ht="20.25" x14ac:dyDescent="0.15">
      <c r="B73" s="108"/>
      <c r="C73" s="107"/>
      <c r="D73" s="109"/>
      <c r="E73" s="107"/>
      <c r="F73" s="110"/>
      <c r="G73" s="108"/>
      <c r="H73" s="107"/>
      <c r="I73" s="109"/>
    </row>
    <row r="74" spans="2:9" ht="20.25" x14ac:dyDescent="0.15">
      <c r="B74" s="108"/>
      <c r="C74" s="107"/>
      <c r="D74" s="109"/>
      <c r="E74" s="107"/>
      <c r="F74" s="110"/>
      <c r="G74" s="108"/>
      <c r="H74" s="107"/>
      <c r="I74" s="109"/>
    </row>
    <row r="75" spans="2:9" ht="20.25" x14ac:dyDescent="0.15">
      <c r="B75" s="108"/>
      <c r="C75" s="107"/>
      <c r="D75" s="109"/>
      <c r="E75" s="107"/>
      <c r="F75" s="110"/>
      <c r="G75" s="108"/>
      <c r="H75" s="107"/>
      <c r="I75" s="109"/>
    </row>
    <row r="76" spans="2:9" ht="20.25" x14ac:dyDescent="0.15">
      <c r="B76" s="108"/>
      <c r="C76" s="107"/>
      <c r="D76" s="109"/>
      <c r="E76" s="107"/>
      <c r="F76" s="110"/>
      <c r="G76" s="108"/>
      <c r="H76" s="107"/>
      <c r="I76" s="109"/>
    </row>
    <row r="77" spans="2:9" ht="21" thickBot="1" x14ac:dyDescent="0.2">
      <c r="B77" s="112">
        <f>SUM(B63:B76)</f>
        <v>0</v>
      </c>
      <c r="C77" s="111"/>
      <c r="D77" s="113"/>
      <c r="E77" s="111"/>
      <c r="F77" s="114"/>
      <c r="G77" s="112">
        <f>SUM(G63:G76)</f>
        <v>69756.7</v>
      </c>
      <c r="H77" s="111"/>
      <c r="I77" s="113"/>
    </row>
    <row r="78" spans="2:9" ht="21.75" thickTop="1" thickBot="1" x14ac:dyDescent="0.3">
      <c r="B78" s="231"/>
      <c r="C78" s="231"/>
      <c r="D78" s="232"/>
      <c r="E78" s="231"/>
      <c r="F78" s="233"/>
      <c r="G78" s="231"/>
      <c r="H78" s="233"/>
      <c r="I78" s="231"/>
    </row>
    <row r="79" spans="2:9" ht="21.75" thickTop="1" thickBot="1" x14ac:dyDescent="0.3">
      <c r="B79" s="264" t="s">
        <v>132</v>
      </c>
      <c r="C79" s="265"/>
      <c r="D79" s="266" t="s">
        <v>124</v>
      </c>
      <c r="E79" s="265"/>
      <c r="F79" s="233"/>
      <c r="G79" s="231"/>
      <c r="H79" s="233"/>
      <c r="I79" s="231"/>
    </row>
    <row r="80" spans="2:9" ht="21" thickTop="1" x14ac:dyDescent="0.25">
      <c r="B80" s="258">
        <f>B56</f>
        <v>534791.86</v>
      </c>
      <c r="C80" s="259"/>
      <c r="D80" s="260" t="s">
        <v>125</v>
      </c>
      <c r="E80" s="259"/>
      <c r="F80" s="233"/>
      <c r="G80" s="231"/>
      <c r="H80" s="233"/>
      <c r="I80" s="231"/>
    </row>
    <row r="81" spans="2:9" ht="21" thickBot="1" x14ac:dyDescent="0.3">
      <c r="B81" s="261">
        <f>B77</f>
        <v>0</v>
      </c>
      <c r="C81" s="262"/>
      <c r="D81" s="263" t="s">
        <v>332</v>
      </c>
      <c r="E81" s="262"/>
      <c r="F81" s="233"/>
      <c r="G81" s="231"/>
      <c r="H81" s="233"/>
      <c r="I81" s="231"/>
    </row>
    <row r="82" spans="2:9" ht="21" thickTop="1" x14ac:dyDescent="0.25">
      <c r="B82" s="258">
        <f>SUM(B80:C81)</f>
        <v>534791.86</v>
      </c>
      <c r="C82" s="259"/>
      <c r="D82" s="260" t="s">
        <v>103</v>
      </c>
      <c r="E82" s="259"/>
      <c r="F82" s="233"/>
      <c r="G82" s="231"/>
      <c r="H82" s="233"/>
      <c r="I82" s="231"/>
    </row>
    <row r="83" spans="2:9" ht="21" thickBot="1" x14ac:dyDescent="0.3">
      <c r="B83" s="261">
        <f>G77</f>
        <v>69756.7</v>
      </c>
      <c r="C83" s="262"/>
      <c r="D83" s="263" t="s">
        <v>126</v>
      </c>
      <c r="E83" s="262"/>
      <c r="F83" s="233"/>
      <c r="G83" s="231"/>
      <c r="H83" s="233"/>
      <c r="I83" s="231"/>
    </row>
    <row r="84" spans="2:9" ht="21.75" thickTop="1" thickBot="1" x14ac:dyDescent="0.3">
      <c r="B84" s="264">
        <f>B82-B83</f>
        <v>465035.16</v>
      </c>
      <c r="C84" s="265"/>
      <c r="D84" s="266" t="s">
        <v>127</v>
      </c>
      <c r="E84" s="265"/>
      <c r="F84" s="233"/>
      <c r="G84" s="231"/>
      <c r="H84" s="233"/>
      <c r="I84" s="231"/>
    </row>
    <row r="85" spans="2:9" ht="14.25" thickTop="1" x14ac:dyDescent="0.15"/>
    <row r="86" spans="2:9" ht="20.25" x14ac:dyDescent="0.25">
      <c r="B86" s="267" t="s">
        <v>117</v>
      </c>
      <c r="C86" s="267"/>
      <c r="D86" s="92"/>
      <c r="E86" s="268"/>
      <c r="F86" s="268"/>
      <c r="G86" s="61"/>
      <c r="H86" s="93"/>
      <c r="I86" s="61"/>
    </row>
    <row r="87" spans="2:9" ht="22.5" x14ac:dyDescent="0.25">
      <c r="B87" s="267" t="s">
        <v>241</v>
      </c>
      <c r="C87" s="267"/>
      <c r="D87" s="269" t="s">
        <v>133</v>
      </c>
      <c r="E87" s="269"/>
      <c r="F87" s="269"/>
      <c r="G87" s="269"/>
      <c r="H87" s="269"/>
      <c r="I87" s="269"/>
    </row>
    <row r="88" spans="2:9" ht="21" thickBot="1" x14ac:dyDescent="0.3">
      <c r="B88" s="270" t="s">
        <v>118</v>
      </c>
      <c r="C88" s="270"/>
      <c r="D88" s="272" t="s">
        <v>393</v>
      </c>
      <c r="E88" s="271"/>
      <c r="F88" s="271"/>
      <c r="G88" s="271"/>
      <c r="H88" s="271"/>
      <c r="I88" s="271"/>
    </row>
    <row r="89" spans="2:9" ht="21.75" thickTop="1" thickBot="1" x14ac:dyDescent="0.3">
      <c r="B89" s="94" t="s">
        <v>120</v>
      </c>
      <c r="C89" s="95"/>
      <c r="D89" s="96"/>
      <c r="E89" s="95"/>
      <c r="F89" s="97"/>
      <c r="G89" s="98" t="s">
        <v>121</v>
      </c>
      <c r="H89" s="191"/>
      <c r="I89" s="105"/>
    </row>
    <row r="90" spans="2:9" ht="38.25" thickTop="1" x14ac:dyDescent="0.25">
      <c r="B90" s="99" t="s">
        <v>131</v>
      </c>
      <c r="C90" s="102" t="s">
        <v>351</v>
      </c>
      <c r="D90" s="103" t="s">
        <v>1</v>
      </c>
      <c r="E90" s="102" t="s">
        <v>129</v>
      </c>
      <c r="F90" s="104" t="s">
        <v>130</v>
      </c>
      <c r="G90" s="101" t="s">
        <v>119</v>
      </c>
      <c r="H90" s="100" t="s">
        <v>122</v>
      </c>
      <c r="I90" s="106" t="s">
        <v>123</v>
      </c>
    </row>
    <row r="91" spans="2:9" ht="20.25" x14ac:dyDescent="0.15">
      <c r="B91" s="108">
        <v>136246.63</v>
      </c>
      <c r="C91" s="107" t="s">
        <v>386</v>
      </c>
      <c r="D91" s="109">
        <v>45847</v>
      </c>
      <c r="E91" s="107">
        <v>1277</v>
      </c>
      <c r="F91" s="110">
        <v>45851</v>
      </c>
      <c r="G91" s="108">
        <v>93600</v>
      </c>
      <c r="H91" s="107">
        <v>244</v>
      </c>
      <c r="I91" s="109">
        <v>45851</v>
      </c>
    </row>
    <row r="92" spans="2:9" ht="20.25" x14ac:dyDescent="0.15">
      <c r="B92" s="108">
        <v>100000</v>
      </c>
      <c r="C92" s="107" t="s">
        <v>394</v>
      </c>
      <c r="D92" s="109">
        <v>45851</v>
      </c>
      <c r="E92" s="107">
        <v>1278</v>
      </c>
      <c r="F92" s="110">
        <v>45851</v>
      </c>
      <c r="G92" s="108">
        <v>155071.46</v>
      </c>
      <c r="H92" s="107">
        <v>245</v>
      </c>
      <c r="I92" s="109">
        <v>45854</v>
      </c>
    </row>
    <row r="93" spans="2:9" ht="20.25" x14ac:dyDescent="0.15">
      <c r="B93" s="108">
        <v>150000</v>
      </c>
      <c r="C93" s="107" t="s">
        <v>395</v>
      </c>
      <c r="D93" s="109">
        <v>45853</v>
      </c>
      <c r="E93" s="107">
        <v>1279</v>
      </c>
      <c r="F93" s="110">
        <v>45853</v>
      </c>
      <c r="G93" s="108"/>
      <c r="H93" s="107"/>
      <c r="I93" s="109"/>
    </row>
    <row r="94" spans="2:9" ht="20.25" x14ac:dyDescent="0.15">
      <c r="B94" s="108"/>
      <c r="C94" s="107"/>
      <c r="D94" s="109"/>
      <c r="E94" s="107"/>
      <c r="F94" s="110"/>
      <c r="G94" s="108"/>
      <c r="H94" s="107"/>
      <c r="I94" s="109"/>
    </row>
    <row r="95" spans="2:9" ht="20.25" x14ac:dyDescent="0.15">
      <c r="B95" s="108"/>
      <c r="C95" s="107"/>
      <c r="D95" s="109"/>
      <c r="E95" s="107"/>
      <c r="F95" s="110"/>
      <c r="G95" s="108"/>
      <c r="H95" s="107"/>
      <c r="I95" s="109"/>
    </row>
    <row r="96" spans="2:9" ht="20.25" x14ac:dyDescent="0.15">
      <c r="B96" s="108"/>
      <c r="C96" s="107"/>
      <c r="D96" s="109"/>
      <c r="E96" s="107"/>
      <c r="F96" s="110"/>
      <c r="G96" s="108"/>
      <c r="H96" s="107"/>
      <c r="I96" s="109"/>
    </row>
    <row r="97" spans="2:9" ht="20.25" x14ac:dyDescent="0.15">
      <c r="B97" s="108"/>
      <c r="C97" s="107"/>
      <c r="D97" s="109"/>
      <c r="E97" s="107"/>
      <c r="F97" s="110"/>
      <c r="G97" s="108"/>
      <c r="H97" s="107"/>
      <c r="I97" s="109"/>
    </row>
    <row r="98" spans="2:9" ht="20.25" x14ac:dyDescent="0.15">
      <c r="B98" s="108"/>
      <c r="C98" s="107"/>
      <c r="D98" s="109"/>
      <c r="E98" s="107"/>
      <c r="F98" s="110"/>
      <c r="G98" s="108"/>
      <c r="H98" s="107"/>
      <c r="I98" s="109"/>
    </row>
    <row r="99" spans="2:9" ht="20.25" x14ac:dyDescent="0.15">
      <c r="B99" s="108"/>
      <c r="C99" s="107"/>
      <c r="D99" s="109"/>
      <c r="E99" s="107"/>
      <c r="F99" s="110"/>
      <c r="G99" s="108"/>
      <c r="H99" s="107"/>
      <c r="I99" s="109"/>
    </row>
    <row r="100" spans="2:9" ht="20.25" x14ac:dyDescent="0.15">
      <c r="B100" s="108"/>
      <c r="C100" s="107"/>
      <c r="D100" s="109"/>
      <c r="E100" s="107"/>
      <c r="F100" s="110"/>
      <c r="G100" s="108"/>
      <c r="H100" s="107"/>
      <c r="I100" s="109"/>
    </row>
    <row r="101" spans="2:9" ht="20.25" x14ac:dyDescent="0.15">
      <c r="B101" s="108"/>
      <c r="C101" s="107"/>
      <c r="D101" s="109"/>
      <c r="E101" s="107"/>
      <c r="F101" s="110"/>
      <c r="G101" s="108"/>
      <c r="H101" s="107"/>
      <c r="I101" s="109"/>
    </row>
    <row r="102" spans="2:9" ht="20.25" x14ac:dyDescent="0.15">
      <c r="B102" s="108"/>
      <c r="C102" s="107"/>
      <c r="D102" s="109"/>
      <c r="E102" s="107"/>
      <c r="F102" s="110"/>
      <c r="G102" s="108"/>
      <c r="H102" s="107"/>
      <c r="I102" s="109"/>
    </row>
    <row r="103" spans="2:9" ht="20.25" x14ac:dyDescent="0.15">
      <c r="B103" s="108"/>
      <c r="C103" s="107"/>
      <c r="D103" s="109"/>
      <c r="E103" s="107"/>
      <c r="F103" s="110"/>
      <c r="G103" s="108"/>
      <c r="H103" s="107"/>
      <c r="I103" s="109"/>
    </row>
    <row r="104" spans="2:9" ht="20.25" x14ac:dyDescent="0.15">
      <c r="B104" s="108"/>
      <c r="C104" s="107"/>
      <c r="D104" s="109"/>
      <c r="E104" s="107"/>
      <c r="F104" s="110"/>
      <c r="G104" s="108"/>
      <c r="H104" s="107"/>
      <c r="I104" s="109"/>
    </row>
    <row r="105" spans="2:9" ht="21" thickBot="1" x14ac:dyDescent="0.2">
      <c r="B105" s="112">
        <f>SUM(B91:B104)</f>
        <v>386246.63</v>
      </c>
      <c r="C105" s="111"/>
      <c r="D105" s="113"/>
      <c r="E105" s="111"/>
      <c r="F105" s="114"/>
      <c r="G105" s="112">
        <f>SUM(G91:G104)</f>
        <v>248671.46</v>
      </c>
      <c r="H105" s="111"/>
      <c r="I105" s="113"/>
    </row>
    <row r="106" spans="2:9" ht="21.75" thickTop="1" thickBot="1" x14ac:dyDescent="0.3">
      <c r="B106" s="231"/>
      <c r="C106" s="231"/>
      <c r="D106" s="232"/>
      <c r="E106" s="231"/>
      <c r="F106" s="233"/>
      <c r="G106" s="231"/>
      <c r="H106" s="233"/>
      <c r="I106" s="231"/>
    </row>
    <row r="107" spans="2:9" ht="21.75" thickTop="1" thickBot="1" x14ac:dyDescent="0.3">
      <c r="B107" s="264" t="s">
        <v>132</v>
      </c>
      <c r="C107" s="265"/>
      <c r="D107" s="266" t="s">
        <v>124</v>
      </c>
      <c r="E107" s="265"/>
      <c r="F107" s="233"/>
      <c r="G107" s="231"/>
      <c r="H107" s="233"/>
      <c r="I107" s="231"/>
    </row>
    <row r="108" spans="2:9" ht="21" thickTop="1" x14ac:dyDescent="0.25">
      <c r="B108" s="258">
        <f>B84</f>
        <v>465035.16</v>
      </c>
      <c r="C108" s="259"/>
      <c r="D108" s="260" t="s">
        <v>125</v>
      </c>
      <c r="E108" s="259"/>
      <c r="F108" s="233"/>
      <c r="G108" s="231"/>
      <c r="H108" s="233"/>
      <c r="I108" s="231"/>
    </row>
    <row r="109" spans="2:9" ht="21" thickBot="1" x14ac:dyDescent="0.3">
      <c r="B109" s="261">
        <f>B105</f>
        <v>386246.63</v>
      </c>
      <c r="C109" s="262"/>
      <c r="D109" s="263" t="s">
        <v>332</v>
      </c>
      <c r="E109" s="262"/>
      <c r="F109" s="233"/>
      <c r="G109" s="231"/>
      <c r="H109" s="233"/>
      <c r="I109" s="231"/>
    </row>
    <row r="110" spans="2:9" ht="21" thickTop="1" x14ac:dyDescent="0.25">
      <c r="B110" s="258">
        <f>SUM(B108:C109)</f>
        <v>851281.79</v>
      </c>
      <c r="C110" s="259"/>
      <c r="D110" s="260" t="s">
        <v>103</v>
      </c>
      <c r="E110" s="259"/>
      <c r="F110" s="233"/>
      <c r="G110" s="231"/>
      <c r="H110" s="233"/>
      <c r="I110" s="231"/>
    </row>
    <row r="111" spans="2:9" ht="21" thickBot="1" x14ac:dyDescent="0.3">
      <c r="B111" s="261">
        <f>G105</f>
        <v>248671.46</v>
      </c>
      <c r="C111" s="262"/>
      <c r="D111" s="263" t="s">
        <v>126</v>
      </c>
      <c r="E111" s="262"/>
      <c r="F111" s="233"/>
      <c r="G111" s="231"/>
      <c r="H111" s="233"/>
      <c r="I111" s="231"/>
    </row>
    <row r="112" spans="2:9" ht="21.75" thickTop="1" thickBot="1" x14ac:dyDescent="0.3">
      <c r="B112" s="264">
        <f>B110-B111</f>
        <v>602610.33000000007</v>
      </c>
      <c r="C112" s="265"/>
      <c r="D112" s="266" t="s">
        <v>127</v>
      </c>
      <c r="E112" s="265"/>
      <c r="F112" s="233"/>
      <c r="G112" s="231"/>
      <c r="H112" s="233"/>
      <c r="I112" s="231"/>
    </row>
    <row r="113" spans="2:9" ht="14.25" thickTop="1" x14ac:dyDescent="0.15"/>
    <row r="114" spans="2:9" ht="20.25" x14ac:dyDescent="0.25">
      <c r="B114" s="267" t="s">
        <v>117</v>
      </c>
      <c r="C114" s="267"/>
      <c r="D114" s="92"/>
      <c r="E114" s="268"/>
      <c r="F114" s="268"/>
      <c r="G114" s="61"/>
      <c r="H114" s="93"/>
      <c r="I114" s="61"/>
    </row>
    <row r="115" spans="2:9" ht="22.5" x14ac:dyDescent="0.25">
      <c r="B115" s="267" t="s">
        <v>241</v>
      </c>
      <c r="C115" s="267"/>
      <c r="D115" s="269" t="s">
        <v>133</v>
      </c>
      <c r="E115" s="269"/>
      <c r="F115" s="269"/>
      <c r="G115" s="269"/>
      <c r="H115" s="269"/>
      <c r="I115" s="269"/>
    </row>
    <row r="116" spans="2:9" ht="21" thickBot="1" x14ac:dyDescent="0.3">
      <c r="B116" s="270" t="s">
        <v>118</v>
      </c>
      <c r="C116" s="270"/>
      <c r="D116" s="271" t="s">
        <v>139</v>
      </c>
      <c r="E116" s="271"/>
      <c r="F116" s="271"/>
      <c r="G116" s="271"/>
      <c r="H116" s="271"/>
      <c r="I116" s="271"/>
    </row>
    <row r="117" spans="2:9" ht="21.75" thickTop="1" thickBot="1" x14ac:dyDescent="0.3">
      <c r="B117" s="94" t="s">
        <v>120</v>
      </c>
      <c r="C117" s="95"/>
      <c r="D117" s="96"/>
      <c r="E117" s="95"/>
      <c r="F117" s="97"/>
      <c r="G117" s="98" t="s">
        <v>121</v>
      </c>
      <c r="H117" s="191"/>
      <c r="I117" s="105"/>
    </row>
    <row r="118" spans="2:9" ht="38.25" thickTop="1" x14ac:dyDescent="0.25">
      <c r="B118" s="99" t="s">
        <v>131</v>
      </c>
      <c r="C118" s="102" t="s">
        <v>351</v>
      </c>
      <c r="D118" s="103" t="s">
        <v>1</v>
      </c>
      <c r="E118" s="102" t="s">
        <v>129</v>
      </c>
      <c r="F118" s="104" t="s">
        <v>130</v>
      </c>
      <c r="G118" s="101" t="s">
        <v>119</v>
      </c>
      <c r="H118" s="100" t="s">
        <v>122</v>
      </c>
      <c r="I118" s="106" t="s">
        <v>123</v>
      </c>
    </row>
    <row r="119" spans="2:9" ht="20.25" x14ac:dyDescent="0.15">
      <c r="B119" s="108"/>
      <c r="C119" s="107"/>
      <c r="D119" s="109"/>
      <c r="E119" s="107"/>
      <c r="F119" s="110"/>
      <c r="G119" s="108"/>
      <c r="H119" s="107"/>
      <c r="I119" s="109"/>
    </row>
    <row r="120" spans="2:9" ht="20.25" x14ac:dyDescent="0.15">
      <c r="B120" s="108"/>
      <c r="C120" s="107"/>
      <c r="D120" s="109"/>
      <c r="E120" s="107"/>
      <c r="F120" s="110"/>
      <c r="G120" s="108"/>
      <c r="H120" s="107"/>
      <c r="I120" s="109"/>
    </row>
    <row r="121" spans="2:9" ht="20.25" x14ac:dyDescent="0.15">
      <c r="B121" s="108"/>
      <c r="C121" s="107"/>
      <c r="D121" s="109"/>
      <c r="E121" s="107"/>
      <c r="F121" s="110"/>
      <c r="G121" s="108"/>
      <c r="H121" s="107"/>
      <c r="I121" s="109"/>
    </row>
    <row r="122" spans="2:9" ht="20.25" x14ac:dyDescent="0.15">
      <c r="B122" s="108"/>
      <c r="C122" s="107"/>
      <c r="D122" s="109"/>
      <c r="E122" s="107"/>
      <c r="F122" s="110"/>
      <c r="G122" s="108"/>
      <c r="H122" s="107"/>
      <c r="I122" s="109"/>
    </row>
    <row r="123" spans="2:9" ht="20.25" x14ac:dyDescent="0.15">
      <c r="B123" s="108"/>
      <c r="C123" s="107"/>
      <c r="D123" s="109"/>
      <c r="E123" s="107"/>
      <c r="F123" s="110"/>
      <c r="G123" s="108"/>
      <c r="H123" s="107"/>
      <c r="I123" s="109"/>
    </row>
    <row r="124" spans="2:9" ht="20.25" x14ac:dyDescent="0.15">
      <c r="B124" s="108"/>
      <c r="C124" s="107"/>
      <c r="D124" s="109"/>
      <c r="E124" s="107"/>
      <c r="F124" s="110"/>
      <c r="G124" s="108"/>
      <c r="H124" s="107"/>
      <c r="I124" s="109"/>
    </row>
    <row r="125" spans="2:9" ht="20.25" x14ac:dyDescent="0.15">
      <c r="B125" s="108"/>
      <c r="C125" s="107"/>
      <c r="D125" s="109"/>
      <c r="E125" s="107"/>
      <c r="F125" s="110"/>
      <c r="G125" s="108"/>
      <c r="H125" s="107"/>
      <c r="I125" s="109"/>
    </row>
    <row r="126" spans="2:9" ht="20.25" x14ac:dyDescent="0.15">
      <c r="B126" s="108"/>
      <c r="C126" s="107"/>
      <c r="D126" s="109"/>
      <c r="E126" s="107"/>
      <c r="F126" s="110"/>
      <c r="G126" s="108"/>
      <c r="H126" s="107"/>
      <c r="I126" s="109"/>
    </row>
    <row r="127" spans="2:9" ht="20.25" x14ac:dyDescent="0.15">
      <c r="B127" s="108"/>
      <c r="C127" s="107"/>
      <c r="D127" s="109"/>
      <c r="E127" s="107"/>
      <c r="F127" s="110"/>
      <c r="G127" s="108"/>
      <c r="H127" s="107"/>
      <c r="I127" s="109"/>
    </row>
    <row r="128" spans="2:9" ht="20.25" x14ac:dyDescent="0.15">
      <c r="B128" s="108"/>
      <c r="C128" s="107"/>
      <c r="D128" s="109"/>
      <c r="E128" s="107"/>
      <c r="F128" s="110"/>
      <c r="G128" s="108"/>
      <c r="H128" s="107"/>
      <c r="I128" s="109"/>
    </row>
    <row r="129" spans="2:9" ht="20.25" x14ac:dyDescent="0.15">
      <c r="B129" s="108"/>
      <c r="C129" s="107"/>
      <c r="D129" s="109"/>
      <c r="E129" s="107"/>
      <c r="F129" s="110"/>
      <c r="G129" s="108"/>
      <c r="H129" s="107"/>
      <c r="I129" s="109"/>
    </row>
    <row r="130" spans="2:9" ht="20.25" x14ac:dyDescent="0.15">
      <c r="B130" s="108"/>
      <c r="C130" s="107"/>
      <c r="D130" s="109"/>
      <c r="E130" s="107"/>
      <c r="F130" s="110"/>
      <c r="G130" s="108"/>
      <c r="H130" s="107"/>
      <c r="I130" s="109"/>
    </row>
    <row r="131" spans="2:9" ht="20.25" x14ac:dyDescent="0.15">
      <c r="B131" s="108"/>
      <c r="C131" s="107"/>
      <c r="D131" s="109"/>
      <c r="E131" s="107"/>
      <c r="F131" s="110"/>
      <c r="G131" s="108"/>
      <c r="H131" s="107"/>
      <c r="I131" s="109"/>
    </row>
    <row r="132" spans="2:9" ht="20.25" x14ac:dyDescent="0.15">
      <c r="B132" s="108"/>
      <c r="C132" s="107"/>
      <c r="D132" s="109"/>
      <c r="E132" s="107"/>
      <c r="F132" s="110"/>
      <c r="G132" s="108"/>
      <c r="H132" s="107"/>
      <c r="I132" s="109"/>
    </row>
    <row r="133" spans="2:9" ht="21" thickBot="1" x14ac:dyDescent="0.2">
      <c r="B133" s="112">
        <f>SUM(B119:B132)</f>
        <v>0</v>
      </c>
      <c r="C133" s="111"/>
      <c r="D133" s="113"/>
      <c r="E133" s="111"/>
      <c r="F133" s="114"/>
      <c r="G133" s="112">
        <f>SUM(G119:G132)</f>
        <v>0</v>
      </c>
      <c r="H133" s="111"/>
      <c r="I133" s="113"/>
    </row>
    <row r="134" spans="2:9" ht="21.75" thickTop="1" thickBot="1" x14ac:dyDescent="0.3">
      <c r="B134" s="231"/>
      <c r="C134" s="231"/>
      <c r="D134" s="232"/>
      <c r="E134" s="231"/>
      <c r="F134" s="233"/>
      <c r="G134" s="231"/>
      <c r="H134" s="233"/>
      <c r="I134" s="231"/>
    </row>
    <row r="135" spans="2:9" ht="21.75" thickTop="1" thickBot="1" x14ac:dyDescent="0.3">
      <c r="B135" s="264" t="s">
        <v>132</v>
      </c>
      <c r="C135" s="265"/>
      <c r="D135" s="266" t="s">
        <v>124</v>
      </c>
      <c r="E135" s="265"/>
      <c r="F135" s="233"/>
      <c r="G135" s="231"/>
      <c r="H135" s="233"/>
      <c r="I135" s="231"/>
    </row>
    <row r="136" spans="2:9" ht="21" thickTop="1" x14ac:dyDescent="0.25">
      <c r="B136" s="258">
        <f>B112</f>
        <v>602610.33000000007</v>
      </c>
      <c r="C136" s="259"/>
      <c r="D136" s="260" t="s">
        <v>125</v>
      </c>
      <c r="E136" s="259"/>
      <c r="F136" s="233"/>
      <c r="G136" s="231"/>
      <c r="H136" s="233"/>
      <c r="I136" s="231"/>
    </row>
    <row r="137" spans="2:9" ht="21" thickBot="1" x14ac:dyDescent="0.3">
      <c r="B137" s="261">
        <f>B133</f>
        <v>0</v>
      </c>
      <c r="C137" s="262"/>
      <c r="D137" s="263" t="s">
        <v>332</v>
      </c>
      <c r="E137" s="262"/>
      <c r="F137" s="233"/>
      <c r="G137" s="231"/>
      <c r="H137" s="233"/>
      <c r="I137" s="231"/>
    </row>
    <row r="138" spans="2:9" ht="21" thickTop="1" x14ac:dyDescent="0.25">
      <c r="B138" s="258">
        <f>SUM(B136:C137)</f>
        <v>602610.33000000007</v>
      </c>
      <c r="C138" s="259"/>
      <c r="D138" s="260" t="s">
        <v>103</v>
      </c>
      <c r="E138" s="259"/>
      <c r="F138" s="233"/>
      <c r="G138" s="231"/>
      <c r="H138" s="233"/>
      <c r="I138" s="231"/>
    </row>
    <row r="139" spans="2:9" ht="21" thickBot="1" x14ac:dyDescent="0.3">
      <c r="B139" s="261">
        <f>G133</f>
        <v>0</v>
      </c>
      <c r="C139" s="262"/>
      <c r="D139" s="263" t="s">
        <v>126</v>
      </c>
      <c r="E139" s="262"/>
      <c r="F139" s="233"/>
      <c r="G139" s="231"/>
      <c r="H139" s="233"/>
      <c r="I139" s="231"/>
    </row>
    <row r="140" spans="2:9" ht="21.75" thickTop="1" thickBot="1" x14ac:dyDescent="0.3">
      <c r="B140" s="264">
        <f>B138-B139</f>
        <v>602610.33000000007</v>
      </c>
      <c r="C140" s="265"/>
      <c r="D140" s="266" t="s">
        <v>127</v>
      </c>
      <c r="E140" s="265"/>
      <c r="F140" s="233"/>
      <c r="G140" s="231"/>
      <c r="H140" s="233"/>
      <c r="I140" s="231"/>
    </row>
    <row r="141" spans="2:9" ht="14.25" thickTop="1" x14ac:dyDescent="0.15"/>
    <row r="142" spans="2:9" ht="20.25" x14ac:dyDescent="0.25">
      <c r="B142" s="267" t="s">
        <v>117</v>
      </c>
      <c r="C142" s="267"/>
      <c r="D142" s="92"/>
      <c r="E142" s="268"/>
      <c r="F142" s="268"/>
      <c r="G142" s="61"/>
      <c r="H142" s="93"/>
      <c r="I142" s="61"/>
    </row>
    <row r="143" spans="2:9" ht="22.5" x14ac:dyDescent="0.25">
      <c r="B143" s="267" t="s">
        <v>241</v>
      </c>
      <c r="C143" s="267"/>
      <c r="D143" s="269" t="s">
        <v>133</v>
      </c>
      <c r="E143" s="269"/>
      <c r="F143" s="269"/>
      <c r="G143" s="269"/>
      <c r="H143" s="269"/>
      <c r="I143" s="269"/>
    </row>
    <row r="144" spans="2:9" ht="21" thickBot="1" x14ac:dyDescent="0.3">
      <c r="B144" s="270" t="s">
        <v>118</v>
      </c>
      <c r="C144" s="270"/>
      <c r="D144" s="271" t="s">
        <v>139</v>
      </c>
      <c r="E144" s="271"/>
      <c r="F144" s="271"/>
      <c r="G144" s="271"/>
      <c r="H144" s="271"/>
      <c r="I144" s="271"/>
    </row>
    <row r="145" spans="2:9" ht="21.75" thickTop="1" thickBot="1" x14ac:dyDescent="0.3">
      <c r="B145" s="94" t="s">
        <v>120</v>
      </c>
      <c r="C145" s="95"/>
      <c r="D145" s="96"/>
      <c r="E145" s="95"/>
      <c r="F145" s="97"/>
      <c r="G145" s="98" t="s">
        <v>121</v>
      </c>
      <c r="H145" s="191"/>
      <c r="I145" s="105"/>
    </row>
    <row r="146" spans="2:9" ht="38.25" thickTop="1" x14ac:dyDescent="0.25">
      <c r="B146" s="99" t="s">
        <v>131</v>
      </c>
      <c r="C146" s="102" t="s">
        <v>351</v>
      </c>
      <c r="D146" s="103" t="s">
        <v>1</v>
      </c>
      <c r="E146" s="102" t="s">
        <v>129</v>
      </c>
      <c r="F146" s="104" t="s">
        <v>130</v>
      </c>
      <c r="G146" s="101" t="s">
        <v>119</v>
      </c>
      <c r="H146" s="100" t="s">
        <v>122</v>
      </c>
      <c r="I146" s="106" t="s">
        <v>123</v>
      </c>
    </row>
    <row r="147" spans="2:9" ht="20.25" x14ac:dyDescent="0.15">
      <c r="B147" s="108"/>
      <c r="C147" s="107"/>
      <c r="D147" s="109"/>
      <c r="E147" s="107"/>
      <c r="F147" s="110"/>
      <c r="G147" s="108"/>
      <c r="H147" s="107"/>
      <c r="I147" s="109"/>
    </row>
    <row r="148" spans="2:9" ht="20.25" x14ac:dyDescent="0.15">
      <c r="B148" s="108"/>
      <c r="C148" s="107"/>
      <c r="D148" s="109"/>
      <c r="E148" s="107"/>
      <c r="F148" s="110"/>
      <c r="G148" s="108"/>
      <c r="H148" s="107"/>
      <c r="I148" s="109"/>
    </row>
    <row r="149" spans="2:9" ht="20.25" x14ac:dyDescent="0.15">
      <c r="B149" s="108"/>
      <c r="C149" s="107"/>
      <c r="D149" s="109"/>
      <c r="E149" s="107"/>
      <c r="F149" s="110"/>
      <c r="G149" s="108"/>
      <c r="H149" s="107"/>
      <c r="I149" s="109"/>
    </row>
    <row r="150" spans="2:9" ht="20.25" x14ac:dyDescent="0.15">
      <c r="B150" s="108"/>
      <c r="C150" s="107"/>
      <c r="D150" s="109"/>
      <c r="E150" s="107"/>
      <c r="F150" s="110"/>
      <c r="G150" s="108"/>
      <c r="H150" s="107"/>
      <c r="I150" s="109"/>
    </row>
    <row r="151" spans="2:9" ht="20.25" x14ac:dyDescent="0.15">
      <c r="B151" s="108"/>
      <c r="C151" s="107"/>
      <c r="D151" s="109"/>
      <c r="E151" s="107"/>
      <c r="F151" s="110"/>
      <c r="G151" s="108"/>
      <c r="H151" s="107"/>
      <c r="I151" s="109"/>
    </row>
    <row r="152" spans="2:9" ht="20.25" x14ac:dyDescent="0.15">
      <c r="B152" s="108"/>
      <c r="C152" s="107"/>
      <c r="D152" s="109"/>
      <c r="E152" s="107"/>
      <c r="F152" s="110"/>
      <c r="G152" s="108"/>
      <c r="H152" s="107"/>
      <c r="I152" s="109"/>
    </row>
    <row r="153" spans="2:9" ht="20.25" x14ac:dyDescent="0.15">
      <c r="B153" s="108"/>
      <c r="C153" s="107"/>
      <c r="D153" s="109"/>
      <c r="E153" s="107"/>
      <c r="F153" s="110"/>
      <c r="G153" s="108"/>
      <c r="H153" s="107"/>
      <c r="I153" s="109"/>
    </row>
    <row r="154" spans="2:9" ht="20.25" x14ac:dyDescent="0.15">
      <c r="B154" s="108"/>
      <c r="C154" s="107"/>
      <c r="D154" s="109"/>
      <c r="E154" s="107"/>
      <c r="F154" s="110"/>
      <c r="G154" s="108"/>
      <c r="H154" s="107"/>
      <c r="I154" s="109"/>
    </row>
    <row r="155" spans="2:9" ht="20.25" x14ac:dyDescent="0.15">
      <c r="B155" s="108"/>
      <c r="C155" s="107"/>
      <c r="D155" s="109"/>
      <c r="E155" s="107"/>
      <c r="F155" s="110"/>
      <c r="G155" s="108"/>
      <c r="H155" s="107"/>
      <c r="I155" s="109"/>
    </row>
    <row r="156" spans="2:9" ht="20.25" x14ac:dyDescent="0.15">
      <c r="B156" s="108"/>
      <c r="C156" s="107"/>
      <c r="D156" s="109"/>
      <c r="E156" s="107"/>
      <c r="F156" s="110"/>
      <c r="G156" s="108"/>
      <c r="H156" s="107"/>
      <c r="I156" s="109"/>
    </row>
    <row r="157" spans="2:9" ht="20.25" x14ac:dyDescent="0.15">
      <c r="B157" s="108"/>
      <c r="C157" s="107"/>
      <c r="D157" s="109"/>
      <c r="E157" s="107"/>
      <c r="F157" s="110"/>
      <c r="G157" s="108"/>
      <c r="H157" s="107"/>
      <c r="I157" s="109"/>
    </row>
    <row r="158" spans="2:9" ht="20.25" x14ac:dyDescent="0.15">
      <c r="B158" s="108"/>
      <c r="C158" s="107"/>
      <c r="D158" s="109"/>
      <c r="E158" s="107"/>
      <c r="F158" s="110"/>
      <c r="G158" s="108"/>
      <c r="H158" s="107"/>
      <c r="I158" s="109"/>
    </row>
    <row r="159" spans="2:9" ht="20.25" x14ac:dyDescent="0.15">
      <c r="B159" s="108"/>
      <c r="C159" s="107"/>
      <c r="D159" s="109"/>
      <c r="E159" s="107"/>
      <c r="F159" s="110"/>
      <c r="G159" s="108"/>
      <c r="H159" s="107"/>
      <c r="I159" s="109"/>
    </row>
    <row r="160" spans="2:9" ht="20.25" x14ac:dyDescent="0.15">
      <c r="B160" s="108"/>
      <c r="C160" s="107"/>
      <c r="D160" s="109"/>
      <c r="E160" s="107"/>
      <c r="F160" s="110"/>
      <c r="G160" s="108"/>
      <c r="H160" s="107"/>
      <c r="I160" s="109"/>
    </row>
    <row r="161" spans="2:9" ht="21" thickBot="1" x14ac:dyDescent="0.2">
      <c r="B161" s="112">
        <f>SUM(B147:B160)</f>
        <v>0</v>
      </c>
      <c r="C161" s="111"/>
      <c r="D161" s="113"/>
      <c r="E161" s="111"/>
      <c r="F161" s="114"/>
      <c r="G161" s="112">
        <f>SUM(G147:G160)</f>
        <v>0</v>
      </c>
      <c r="H161" s="111"/>
      <c r="I161" s="113"/>
    </row>
    <row r="162" spans="2:9" ht="21.75" thickTop="1" thickBot="1" x14ac:dyDescent="0.3">
      <c r="B162" s="231"/>
      <c r="C162" s="231"/>
      <c r="D162" s="232"/>
      <c r="E162" s="231"/>
      <c r="F162" s="233"/>
      <c r="G162" s="231"/>
      <c r="H162" s="233"/>
      <c r="I162" s="231"/>
    </row>
    <row r="163" spans="2:9" ht="21.75" thickTop="1" thickBot="1" x14ac:dyDescent="0.3">
      <c r="B163" s="264" t="s">
        <v>132</v>
      </c>
      <c r="C163" s="265"/>
      <c r="D163" s="266" t="s">
        <v>124</v>
      </c>
      <c r="E163" s="265"/>
      <c r="F163" s="233"/>
      <c r="G163" s="231"/>
      <c r="H163" s="233"/>
      <c r="I163" s="231"/>
    </row>
    <row r="164" spans="2:9" ht="21" thickTop="1" x14ac:dyDescent="0.25">
      <c r="B164" s="258">
        <f>B140</f>
        <v>602610.33000000007</v>
      </c>
      <c r="C164" s="259"/>
      <c r="D164" s="260" t="s">
        <v>125</v>
      </c>
      <c r="E164" s="259"/>
      <c r="F164" s="233"/>
      <c r="G164" s="231"/>
      <c r="H164" s="233"/>
      <c r="I164" s="231"/>
    </row>
    <row r="165" spans="2:9" ht="21" thickBot="1" x14ac:dyDescent="0.3">
      <c r="B165" s="261">
        <f>B161</f>
        <v>0</v>
      </c>
      <c r="C165" s="262"/>
      <c r="D165" s="263" t="s">
        <v>332</v>
      </c>
      <c r="E165" s="262"/>
      <c r="F165" s="233"/>
      <c r="G165" s="231"/>
      <c r="H165" s="233"/>
      <c r="I165" s="231"/>
    </row>
    <row r="166" spans="2:9" ht="21" thickTop="1" x14ac:dyDescent="0.25">
      <c r="B166" s="258">
        <f>SUM(B164:C165)</f>
        <v>602610.33000000007</v>
      </c>
      <c r="C166" s="259"/>
      <c r="D166" s="260" t="s">
        <v>103</v>
      </c>
      <c r="E166" s="259"/>
      <c r="F166" s="233"/>
      <c r="G166" s="231"/>
      <c r="H166" s="233"/>
      <c r="I166" s="231"/>
    </row>
    <row r="167" spans="2:9" ht="21" thickBot="1" x14ac:dyDescent="0.3">
      <c r="B167" s="261">
        <f>G161</f>
        <v>0</v>
      </c>
      <c r="C167" s="262"/>
      <c r="D167" s="263" t="s">
        <v>126</v>
      </c>
      <c r="E167" s="262"/>
      <c r="F167" s="233"/>
      <c r="G167" s="231"/>
      <c r="H167" s="233"/>
      <c r="I167" s="231"/>
    </row>
    <row r="168" spans="2:9" ht="21.75" thickTop="1" thickBot="1" x14ac:dyDescent="0.3">
      <c r="B168" s="264">
        <f>B166-B167</f>
        <v>602610.33000000007</v>
      </c>
      <c r="C168" s="265"/>
      <c r="D168" s="266" t="s">
        <v>127</v>
      </c>
      <c r="E168" s="265"/>
      <c r="F168" s="233"/>
      <c r="G168" s="231"/>
      <c r="H168" s="233"/>
      <c r="I168" s="231"/>
    </row>
    <row r="169" spans="2:9" ht="14.25" thickTop="1" x14ac:dyDescent="0.15"/>
    <row r="170" spans="2:9" ht="20.25" x14ac:dyDescent="0.25">
      <c r="B170" s="267" t="s">
        <v>117</v>
      </c>
      <c r="C170" s="267"/>
      <c r="D170" s="92"/>
      <c r="E170" s="268"/>
      <c r="F170" s="268"/>
      <c r="G170" s="61"/>
      <c r="H170" s="93"/>
      <c r="I170" s="61"/>
    </row>
    <row r="171" spans="2:9" ht="22.5" x14ac:dyDescent="0.25">
      <c r="B171" s="267" t="s">
        <v>241</v>
      </c>
      <c r="C171" s="267"/>
      <c r="D171" s="269" t="s">
        <v>133</v>
      </c>
      <c r="E171" s="269"/>
      <c r="F171" s="269"/>
      <c r="G171" s="269"/>
      <c r="H171" s="269"/>
      <c r="I171" s="269"/>
    </row>
    <row r="172" spans="2:9" ht="21" thickBot="1" x14ac:dyDescent="0.3">
      <c r="B172" s="270" t="s">
        <v>118</v>
      </c>
      <c r="C172" s="270"/>
      <c r="D172" s="271" t="s">
        <v>139</v>
      </c>
      <c r="E172" s="271"/>
      <c r="F172" s="271"/>
      <c r="G172" s="271"/>
      <c r="H172" s="271"/>
      <c r="I172" s="271"/>
    </row>
    <row r="173" spans="2:9" ht="21.75" thickTop="1" thickBot="1" x14ac:dyDescent="0.3">
      <c r="B173" s="94" t="s">
        <v>120</v>
      </c>
      <c r="C173" s="95"/>
      <c r="D173" s="96"/>
      <c r="E173" s="95"/>
      <c r="F173" s="97"/>
      <c r="G173" s="98" t="s">
        <v>121</v>
      </c>
      <c r="H173" s="191"/>
      <c r="I173" s="105"/>
    </row>
    <row r="174" spans="2:9" ht="38.25" thickTop="1" x14ac:dyDescent="0.25">
      <c r="B174" s="99" t="s">
        <v>131</v>
      </c>
      <c r="C174" s="102" t="s">
        <v>351</v>
      </c>
      <c r="D174" s="103" t="s">
        <v>1</v>
      </c>
      <c r="E174" s="102" t="s">
        <v>129</v>
      </c>
      <c r="F174" s="104" t="s">
        <v>130</v>
      </c>
      <c r="G174" s="101" t="s">
        <v>119</v>
      </c>
      <c r="H174" s="100" t="s">
        <v>122</v>
      </c>
      <c r="I174" s="106" t="s">
        <v>123</v>
      </c>
    </row>
    <row r="175" spans="2:9" ht="20.25" x14ac:dyDescent="0.15">
      <c r="B175" s="108"/>
      <c r="C175" s="107"/>
      <c r="D175" s="109"/>
      <c r="E175" s="107"/>
      <c r="F175" s="110"/>
      <c r="G175" s="108"/>
      <c r="H175" s="107"/>
      <c r="I175" s="109"/>
    </row>
    <row r="176" spans="2:9" ht="20.25" x14ac:dyDescent="0.15">
      <c r="B176" s="108"/>
      <c r="C176" s="107"/>
      <c r="D176" s="109"/>
      <c r="E176" s="107"/>
      <c r="F176" s="110"/>
      <c r="G176" s="108"/>
      <c r="H176" s="107"/>
      <c r="I176" s="109"/>
    </row>
    <row r="177" spans="2:9" ht="20.25" x14ac:dyDescent="0.15">
      <c r="B177" s="108"/>
      <c r="C177" s="107"/>
      <c r="D177" s="109"/>
      <c r="E177" s="107"/>
      <c r="F177" s="110"/>
      <c r="G177" s="108"/>
      <c r="H177" s="107"/>
      <c r="I177" s="109"/>
    </row>
    <row r="178" spans="2:9" ht="20.25" x14ac:dyDescent="0.15">
      <c r="B178" s="108"/>
      <c r="C178" s="107"/>
      <c r="D178" s="109"/>
      <c r="E178" s="107"/>
      <c r="F178" s="110"/>
      <c r="G178" s="108"/>
      <c r="H178" s="107"/>
      <c r="I178" s="109"/>
    </row>
    <row r="179" spans="2:9" ht="20.25" x14ac:dyDescent="0.15">
      <c r="B179" s="108"/>
      <c r="C179" s="107"/>
      <c r="D179" s="109"/>
      <c r="E179" s="107"/>
      <c r="F179" s="110"/>
      <c r="G179" s="108"/>
      <c r="H179" s="107"/>
      <c r="I179" s="109"/>
    </row>
    <row r="180" spans="2:9" ht="20.25" x14ac:dyDescent="0.15">
      <c r="B180" s="108"/>
      <c r="C180" s="107"/>
      <c r="D180" s="109"/>
      <c r="E180" s="107"/>
      <c r="F180" s="110"/>
      <c r="G180" s="108"/>
      <c r="H180" s="107"/>
      <c r="I180" s="109"/>
    </row>
    <row r="181" spans="2:9" ht="20.25" x14ac:dyDescent="0.15">
      <c r="B181" s="108"/>
      <c r="C181" s="107"/>
      <c r="D181" s="109"/>
      <c r="E181" s="107"/>
      <c r="F181" s="110"/>
      <c r="G181" s="108"/>
      <c r="H181" s="107"/>
      <c r="I181" s="109"/>
    </row>
    <row r="182" spans="2:9" ht="20.25" x14ac:dyDescent="0.15">
      <c r="B182" s="108"/>
      <c r="C182" s="107"/>
      <c r="D182" s="109"/>
      <c r="E182" s="107"/>
      <c r="F182" s="110"/>
      <c r="G182" s="108"/>
      <c r="H182" s="107"/>
      <c r="I182" s="109"/>
    </row>
    <row r="183" spans="2:9" ht="20.25" x14ac:dyDescent="0.15">
      <c r="B183" s="108"/>
      <c r="C183" s="107"/>
      <c r="D183" s="109"/>
      <c r="E183" s="107"/>
      <c r="F183" s="110"/>
      <c r="G183" s="108"/>
      <c r="H183" s="107"/>
      <c r="I183" s="109"/>
    </row>
    <row r="184" spans="2:9" ht="20.25" x14ac:dyDescent="0.15">
      <c r="B184" s="108"/>
      <c r="C184" s="107"/>
      <c r="D184" s="109"/>
      <c r="E184" s="107"/>
      <c r="F184" s="110"/>
      <c r="G184" s="108"/>
      <c r="H184" s="107"/>
      <c r="I184" s="109"/>
    </row>
    <row r="185" spans="2:9" ht="20.25" x14ac:dyDescent="0.15">
      <c r="B185" s="108"/>
      <c r="C185" s="107"/>
      <c r="D185" s="109"/>
      <c r="E185" s="107"/>
      <c r="F185" s="110"/>
      <c r="G185" s="108"/>
      <c r="H185" s="107"/>
      <c r="I185" s="109"/>
    </row>
    <row r="186" spans="2:9" ht="20.25" x14ac:dyDescent="0.15">
      <c r="B186" s="108"/>
      <c r="C186" s="107"/>
      <c r="D186" s="109"/>
      <c r="E186" s="107"/>
      <c r="F186" s="110"/>
      <c r="G186" s="108"/>
      <c r="H186" s="107"/>
      <c r="I186" s="109"/>
    </row>
    <row r="187" spans="2:9" ht="20.25" x14ac:dyDescent="0.15">
      <c r="B187" s="108"/>
      <c r="C187" s="107"/>
      <c r="D187" s="109"/>
      <c r="E187" s="107"/>
      <c r="F187" s="110"/>
      <c r="G187" s="108"/>
      <c r="H187" s="107"/>
      <c r="I187" s="109"/>
    </row>
    <row r="188" spans="2:9" ht="20.25" x14ac:dyDescent="0.15">
      <c r="B188" s="108"/>
      <c r="C188" s="107"/>
      <c r="D188" s="109"/>
      <c r="E188" s="107"/>
      <c r="F188" s="110"/>
      <c r="G188" s="108"/>
      <c r="H188" s="107"/>
      <c r="I188" s="109"/>
    </row>
    <row r="189" spans="2:9" ht="21" thickBot="1" x14ac:dyDescent="0.2">
      <c r="B189" s="112">
        <f>SUM(B175:B188)</f>
        <v>0</v>
      </c>
      <c r="C189" s="111"/>
      <c r="D189" s="113"/>
      <c r="E189" s="111"/>
      <c r="F189" s="114"/>
      <c r="G189" s="112">
        <f>SUM(G175:G188)</f>
        <v>0</v>
      </c>
      <c r="H189" s="111"/>
      <c r="I189" s="113"/>
    </row>
    <row r="190" spans="2:9" ht="21.75" thickTop="1" thickBot="1" x14ac:dyDescent="0.3">
      <c r="B190" s="231"/>
      <c r="C190" s="231"/>
      <c r="D190" s="232"/>
      <c r="E190" s="231"/>
      <c r="F190" s="233"/>
      <c r="G190" s="231"/>
      <c r="H190" s="233"/>
      <c r="I190" s="231"/>
    </row>
    <row r="191" spans="2:9" ht="21.75" thickTop="1" thickBot="1" x14ac:dyDescent="0.3">
      <c r="B191" s="264" t="s">
        <v>132</v>
      </c>
      <c r="C191" s="265"/>
      <c r="D191" s="266" t="s">
        <v>124</v>
      </c>
      <c r="E191" s="265"/>
      <c r="F191" s="233"/>
      <c r="G191" s="231"/>
      <c r="H191" s="233"/>
      <c r="I191" s="231"/>
    </row>
    <row r="192" spans="2:9" ht="21" thickTop="1" x14ac:dyDescent="0.25">
      <c r="B192" s="258">
        <f>B168</f>
        <v>602610.33000000007</v>
      </c>
      <c r="C192" s="259"/>
      <c r="D192" s="260" t="s">
        <v>125</v>
      </c>
      <c r="E192" s="259"/>
      <c r="F192" s="233"/>
      <c r="G192" s="231"/>
      <c r="H192" s="233"/>
      <c r="I192" s="231"/>
    </row>
    <row r="193" spans="2:9" ht="21" thickBot="1" x14ac:dyDescent="0.3">
      <c r="B193" s="261">
        <f>B189</f>
        <v>0</v>
      </c>
      <c r="C193" s="262"/>
      <c r="D193" s="263" t="s">
        <v>332</v>
      </c>
      <c r="E193" s="262"/>
      <c r="F193" s="233"/>
      <c r="G193" s="231"/>
      <c r="H193" s="233"/>
      <c r="I193" s="231"/>
    </row>
    <row r="194" spans="2:9" ht="21" thickTop="1" x14ac:dyDescent="0.25">
      <c r="B194" s="258">
        <f>SUM(B192:C193)</f>
        <v>602610.33000000007</v>
      </c>
      <c r="C194" s="259"/>
      <c r="D194" s="260" t="s">
        <v>103</v>
      </c>
      <c r="E194" s="259"/>
      <c r="F194" s="233"/>
      <c r="G194" s="231"/>
      <c r="H194" s="233"/>
      <c r="I194" s="231"/>
    </row>
    <row r="195" spans="2:9" ht="21" thickBot="1" x14ac:dyDescent="0.3">
      <c r="B195" s="261">
        <f>G189</f>
        <v>0</v>
      </c>
      <c r="C195" s="262"/>
      <c r="D195" s="263" t="s">
        <v>126</v>
      </c>
      <c r="E195" s="262"/>
      <c r="F195" s="233"/>
      <c r="G195" s="231"/>
      <c r="H195" s="233"/>
      <c r="I195" s="231"/>
    </row>
    <row r="196" spans="2:9" ht="21.75" thickTop="1" thickBot="1" x14ac:dyDescent="0.3">
      <c r="B196" s="264">
        <f>B194-B195</f>
        <v>602610.33000000007</v>
      </c>
      <c r="C196" s="265"/>
      <c r="D196" s="266" t="s">
        <v>127</v>
      </c>
      <c r="E196" s="265"/>
      <c r="F196" s="233"/>
      <c r="G196" s="231"/>
      <c r="H196" s="233"/>
      <c r="I196" s="231"/>
    </row>
    <row r="197" spans="2:9" ht="14.25" thickTop="1" x14ac:dyDescent="0.15"/>
  </sheetData>
  <mergeCells count="126">
    <mergeCell ref="B2:C2"/>
    <mergeCell ref="E2:F2"/>
    <mergeCell ref="B3:C3"/>
    <mergeCell ref="D3:I3"/>
    <mergeCell ref="B4:C4"/>
    <mergeCell ref="D4:I4"/>
    <mergeCell ref="B26:C26"/>
    <mergeCell ref="D26:E26"/>
    <mergeCell ref="B27:C27"/>
    <mergeCell ref="D27:E27"/>
    <mergeCell ref="B28:C28"/>
    <mergeCell ref="D28:E28"/>
    <mergeCell ref="B23:C23"/>
    <mergeCell ref="D23:E23"/>
    <mergeCell ref="B24:C24"/>
    <mergeCell ref="D24:E24"/>
    <mergeCell ref="B25:C25"/>
    <mergeCell ref="D25:E25"/>
    <mergeCell ref="B51:C51"/>
    <mergeCell ref="D51:E51"/>
    <mergeCell ref="B52:C52"/>
    <mergeCell ref="D52:E52"/>
    <mergeCell ref="B53:C53"/>
    <mergeCell ref="D53:E53"/>
    <mergeCell ref="B30:C30"/>
    <mergeCell ref="E30:F30"/>
    <mergeCell ref="B31:C31"/>
    <mergeCell ref="D31:I31"/>
    <mergeCell ref="B32:C32"/>
    <mergeCell ref="D32:I32"/>
    <mergeCell ref="B58:C58"/>
    <mergeCell ref="E58:F58"/>
    <mergeCell ref="B59:C59"/>
    <mergeCell ref="D59:I59"/>
    <mergeCell ref="B60:C60"/>
    <mergeCell ref="D60:I60"/>
    <mergeCell ref="B54:C54"/>
    <mergeCell ref="D54:E54"/>
    <mergeCell ref="B55:C55"/>
    <mergeCell ref="D55:E55"/>
    <mergeCell ref="B56:C56"/>
    <mergeCell ref="D56:E56"/>
    <mergeCell ref="B82:C82"/>
    <mergeCell ref="D82:E82"/>
    <mergeCell ref="B83:C83"/>
    <mergeCell ref="D83:E83"/>
    <mergeCell ref="B84:C84"/>
    <mergeCell ref="D84:E84"/>
    <mergeCell ref="B79:C79"/>
    <mergeCell ref="D79:E79"/>
    <mergeCell ref="B80:C80"/>
    <mergeCell ref="D80:E80"/>
    <mergeCell ref="B81:C81"/>
    <mergeCell ref="D81:E81"/>
    <mergeCell ref="B107:C107"/>
    <mergeCell ref="D107:E107"/>
    <mergeCell ref="B108:C108"/>
    <mergeCell ref="D108:E108"/>
    <mergeCell ref="B109:C109"/>
    <mergeCell ref="D109:E109"/>
    <mergeCell ref="B86:C86"/>
    <mergeCell ref="E86:F86"/>
    <mergeCell ref="B87:C87"/>
    <mergeCell ref="D87:I87"/>
    <mergeCell ref="B88:C88"/>
    <mergeCell ref="D88:I88"/>
    <mergeCell ref="B114:C114"/>
    <mergeCell ref="E114:F114"/>
    <mergeCell ref="B115:C115"/>
    <mergeCell ref="D115:I115"/>
    <mergeCell ref="B116:C116"/>
    <mergeCell ref="D116:I116"/>
    <mergeCell ref="B110:C110"/>
    <mergeCell ref="D110:E110"/>
    <mergeCell ref="B111:C111"/>
    <mergeCell ref="D111:E111"/>
    <mergeCell ref="B112:C112"/>
    <mergeCell ref="D112:E112"/>
    <mergeCell ref="B138:C138"/>
    <mergeCell ref="D138:E138"/>
    <mergeCell ref="B139:C139"/>
    <mergeCell ref="D139:E139"/>
    <mergeCell ref="B140:C140"/>
    <mergeCell ref="D140:E140"/>
    <mergeCell ref="B135:C135"/>
    <mergeCell ref="D135:E135"/>
    <mergeCell ref="B136:C136"/>
    <mergeCell ref="D136:E136"/>
    <mergeCell ref="B137:C137"/>
    <mergeCell ref="D137:E137"/>
    <mergeCell ref="B163:C163"/>
    <mergeCell ref="D163:E163"/>
    <mergeCell ref="B164:C164"/>
    <mergeCell ref="D164:E164"/>
    <mergeCell ref="B165:C165"/>
    <mergeCell ref="D165:E165"/>
    <mergeCell ref="B142:C142"/>
    <mergeCell ref="E142:F142"/>
    <mergeCell ref="B143:C143"/>
    <mergeCell ref="D143:I143"/>
    <mergeCell ref="B144:C144"/>
    <mergeCell ref="D144:I144"/>
    <mergeCell ref="B170:C170"/>
    <mergeCell ref="E170:F170"/>
    <mergeCell ref="B171:C171"/>
    <mergeCell ref="D171:I171"/>
    <mergeCell ref="B172:C172"/>
    <mergeCell ref="D172:I172"/>
    <mergeCell ref="B166:C166"/>
    <mergeCell ref="D166:E166"/>
    <mergeCell ref="B167:C167"/>
    <mergeCell ref="D167:E167"/>
    <mergeCell ref="B168:C168"/>
    <mergeCell ref="D168:E168"/>
    <mergeCell ref="B194:C194"/>
    <mergeCell ref="D194:E194"/>
    <mergeCell ref="B195:C195"/>
    <mergeCell ref="D195:E195"/>
    <mergeCell ref="B196:C196"/>
    <mergeCell ref="D196:E196"/>
    <mergeCell ref="B191:C191"/>
    <mergeCell ref="D191:E191"/>
    <mergeCell ref="B192:C192"/>
    <mergeCell ref="D192:E192"/>
    <mergeCell ref="B193:C193"/>
    <mergeCell ref="D193:E19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2D2A0-9E49-4351-A90D-23A77F305D1E}">
  <sheetPr codeName="ورقة7">
    <tabColor rgb="FF00B0F0"/>
    <pageSetUpPr fitToPage="1"/>
  </sheetPr>
  <dimension ref="B2:J27"/>
  <sheetViews>
    <sheetView rightToLeft="1" workbookViewId="0">
      <selection activeCell="E21" sqref="E21"/>
    </sheetView>
  </sheetViews>
  <sheetFormatPr defaultColWidth="8.94921875" defaultRowHeight="20.25" x14ac:dyDescent="0.25"/>
  <cols>
    <col min="1" max="2" width="8.94921875" style="62"/>
    <col min="3" max="3" width="16.3046875" style="62" bestFit="1" customWidth="1"/>
    <col min="4" max="4" width="15.93359375" style="62" customWidth="1"/>
    <col min="5" max="5" width="19.4921875" style="62" customWidth="1"/>
    <col min="6" max="6" width="14.46484375" style="62" bestFit="1" customWidth="1"/>
    <col min="7" max="7" width="8.94921875" style="62"/>
    <col min="8" max="8" width="12.2578125" style="62" customWidth="1"/>
    <col min="9" max="9" width="8.94921875" style="62"/>
    <col min="10" max="10" width="12.37890625" style="62" customWidth="1"/>
    <col min="11" max="16384" width="8.94921875" style="62"/>
  </cols>
  <sheetData>
    <row r="2" spans="2:10" x14ac:dyDescent="0.25">
      <c r="B2" s="61"/>
      <c r="C2" s="61"/>
      <c r="D2" s="61"/>
      <c r="E2" s="61"/>
      <c r="F2" s="61"/>
      <c r="G2" s="61"/>
      <c r="H2" s="61"/>
      <c r="I2" s="61"/>
      <c r="J2" s="61"/>
    </row>
    <row r="3" spans="2:10" ht="22.5" x14ac:dyDescent="0.25">
      <c r="B3" s="61"/>
      <c r="C3" s="279" t="s">
        <v>108</v>
      </c>
      <c r="D3" s="279"/>
      <c r="E3" s="63"/>
      <c r="F3" s="63"/>
      <c r="G3" s="63"/>
      <c r="H3" s="63"/>
      <c r="I3" s="63"/>
      <c r="J3" s="61"/>
    </row>
    <row r="4" spans="2:10" ht="22.5" x14ac:dyDescent="0.25">
      <c r="B4" s="61"/>
      <c r="C4" s="279" t="s">
        <v>83</v>
      </c>
      <c r="D4" s="279"/>
      <c r="E4" s="63"/>
      <c r="F4" s="63"/>
      <c r="G4" s="63"/>
      <c r="H4" s="63"/>
      <c r="I4" s="63"/>
      <c r="J4" s="61"/>
    </row>
    <row r="5" spans="2:10" ht="22.5" x14ac:dyDescent="0.25">
      <c r="B5" s="61"/>
      <c r="C5" s="279" t="s">
        <v>116</v>
      </c>
      <c r="D5" s="279"/>
      <c r="E5" s="279"/>
      <c r="F5" s="63"/>
      <c r="G5" s="63"/>
      <c r="H5" s="63"/>
      <c r="I5" s="63"/>
      <c r="J5" s="61"/>
    </row>
    <row r="6" spans="2:10" ht="22.5" x14ac:dyDescent="0.25">
      <c r="B6" s="61"/>
      <c r="C6" s="63"/>
      <c r="D6" s="279" t="s">
        <v>84</v>
      </c>
      <c r="E6" s="279"/>
      <c r="F6" s="63"/>
      <c r="G6" s="63"/>
      <c r="H6" s="63"/>
      <c r="I6" s="63"/>
      <c r="J6" s="61"/>
    </row>
    <row r="7" spans="2:10" ht="22.5" x14ac:dyDescent="0.25">
      <c r="B7" s="61"/>
      <c r="C7" s="279" t="s">
        <v>352</v>
      </c>
      <c r="D7" s="279"/>
      <c r="E7" s="279"/>
      <c r="F7" s="279"/>
      <c r="G7" s="279"/>
      <c r="H7" s="279"/>
      <c r="I7" s="64"/>
      <c r="J7" s="61"/>
    </row>
    <row r="8" spans="2:10" ht="22.5" x14ac:dyDescent="0.25">
      <c r="B8" s="61"/>
      <c r="C8" s="279" t="s">
        <v>353</v>
      </c>
      <c r="D8" s="279"/>
      <c r="E8" s="279"/>
      <c r="F8" s="279"/>
      <c r="G8" s="279"/>
      <c r="H8" s="279"/>
      <c r="I8" s="64"/>
      <c r="J8" s="61"/>
    </row>
    <row r="9" spans="2:10" ht="22.5" x14ac:dyDescent="0.25">
      <c r="B9" s="61"/>
      <c r="C9" s="279" t="s">
        <v>85</v>
      </c>
      <c r="D9" s="279"/>
      <c r="E9" s="279"/>
      <c r="F9" s="279"/>
      <c r="G9" s="279"/>
      <c r="H9" s="64"/>
      <c r="I9" s="64"/>
      <c r="J9" s="61"/>
    </row>
    <row r="10" spans="2:10" ht="22.5" x14ac:dyDescent="0.25">
      <c r="B10" s="61"/>
      <c r="C10" s="278" t="s">
        <v>86</v>
      </c>
      <c r="D10" s="278"/>
      <c r="E10" s="278"/>
      <c r="F10" s="278"/>
      <c r="G10" s="278"/>
      <c r="H10" s="278"/>
      <c r="I10" s="63"/>
      <c r="J10" s="61"/>
    </row>
    <row r="11" spans="2:10" ht="22.5" x14ac:dyDescent="0.25">
      <c r="B11" s="61"/>
      <c r="C11" s="64" t="s">
        <v>87</v>
      </c>
      <c r="D11" s="64"/>
      <c r="E11" s="64"/>
      <c r="F11" s="278" t="s">
        <v>88</v>
      </c>
      <c r="G11" s="278"/>
      <c r="H11" s="278"/>
      <c r="I11" s="64"/>
      <c r="J11" s="61"/>
    </row>
    <row r="12" spans="2:10" ht="22.5" x14ac:dyDescent="0.25">
      <c r="B12" s="61"/>
      <c r="C12" s="66">
        <v>45838</v>
      </c>
      <c r="D12" s="64"/>
      <c r="E12" s="64"/>
      <c r="F12" s="278" t="s">
        <v>89</v>
      </c>
      <c r="G12" s="278"/>
      <c r="H12" s="278"/>
      <c r="I12" s="64"/>
      <c r="J12" s="61"/>
    </row>
    <row r="13" spans="2:10" ht="36" customHeight="1" x14ac:dyDescent="0.25">
      <c r="B13" s="61"/>
      <c r="C13" s="64"/>
      <c r="D13" s="64"/>
      <c r="E13" s="64"/>
      <c r="F13" s="64"/>
      <c r="G13" s="64"/>
      <c r="H13" s="64"/>
      <c r="I13" s="64"/>
      <c r="J13" s="61"/>
    </row>
    <row r="14" spans="2:10" ht="22.5" x14ac:dyDescent="0.25">
      <c r="B14" s="61"/>
      <c r="C14" s="64" t="s">
        <v>106</v>
      </c>
      <c r="D14" s="61"/>
      <c r="E14" s="61"/>
      <c r="F14" s="278" t="s">
        <v>90</v>
      </c>
      <c r="G14" s="278"/>
      <c r="H14" s="65"/>
      <c r="I14" s="64"/>
      <c r="J14" s="61"/>
    </row>
    <row r="15" spans="2:10" ht="22.5" x14ac:dyDescent="0.25">
      <c r="B15" s="61"/>
      <c r="C15" s="65"/>
      <c r="D15" s="65"/>
      <c r="E15" s="64"/>
      <c r="F15" s="65"/>
      <c r="G15" s="65"/>
      <c r="H15" s="65"/>
      <c r="I15" s="64"/>
      <c r="J15" s="61"/>
    </row>
    <row r="16" spans="2:10" ht="30.75" customHeight="1" x14ac:dyDescent="0.25">
      <c r="B16" s="61"/>
      <c r="C16" s="65"/>
      <c r="D16" s="280"/>
      <c r="E16" s="280"/>
      <c r="F16" s="281"/>
      <c r="G16" s="281"/>
      <c r="H16" s="281"/>
      <c r="I16" s="64"/>
      <c r="J16" s="61"/>
    </row>
    <row r="17" spans="2:10" ht="25.5" x14ac:dyDescent="0.25">
      <c r="B17" s="61"/>
      <c r="C17" s="64"/>
      <c r="D17" s="117" t="s">
        <v>140</v>
      </c>
      <c r="E17" s="117"/>
      <c r="F17" s="65"/>
      <c r="G17" s="65"/>
      <c r="H17" s="65"/>
      <c r="I17" s="64"/>
      <c r="J17" s="61"/>
    </row>
    <row r="18" spans="2:10" ht="25.5" x14ac:dyDescent="0.25">
      <c r="B18" s="61"/>
      <c r="C18" s="64"/>
      <c r="D18" s="117" t="s">
        <v>141</v>
      </c>
      <c r="E18" s="117">
        <v>0</v>
      </c>
      <c r="F18" s="65"/>
      <c r="G18" s="65"/>
      <c r="H18" s="65"/>
      <c r="I18" s="64"/>
      <c r="J18" s="61"/>
    </row>
    <row r="19" spans="2:10" ht="25.5" x14ac:dyDescent="0.25">
      <c r="B19" s="61"/>
      <c r="C19" s="64"/>
      <c r="D19" s="117" t="s">
        <v>91</v>
      </c>
      <c r="E19" s="117"/>
      <c r="F19" s="61"/>
      <c r="G19" s="64"/>
      <c r="H19" s="64"/>
      <c r="I19" s="64"/>
      <c r="J19" s="61"/>
    </row>
    <row r="20" spans="2:10" ht="25.5" x14ac:dyDescent="0.25">
      <c r="B20" s="61"/>
      <c r="C20" s="64"/>
      <c r="D20" s="117" t="s">
        <v>17</v>
      </c>
      <c r="E20" s="117">
        <f>(E17+E19)-(E21+E18)</f>
        <v>0</v>
      </c>
      <c r="F20" s="61"/>
      <c r="G20" s="64"/>
      <c r="H20" s="64"/>
      <c r="I20" s="64"/>
      <c r="J20" s="61"/>
    </row>
    <row r="21" spans="2:10" ht="22.5" x14ac:dyDescent="0.25">
      <c r="B21" s="61"/>
      <c r="C21" s="64"/>
      <c r="D21" s="118" t="s">
        <v>92</v>
      </c>
      <c r="E21" s="118"/>
      <c r="F21" s="61"/>
      <c r="G21" s="64"/>
      <c r="H21" s="64"/>
      <c r="I21" s="64"/>
      <c r="J21" s="61"/>
    </row>
    <row r="22" spans="2:10" ht="22.5" x14ac:dyDescent="0.25">
      <c r="B22" s="61"/>
      <c r="C22" s="64"/>
      <c r="D22" s="87"/>
      <c r="E22" s="87"/>
      <c r="F22" s="61"/>
      <c r="G22" s="64"/>
      <c r="H22" s="64"/>
      <c r="I22" s="64"/>
      <c r="J22" s="61"/>
    </row>
    <row r="23" spans="2:10" ht="22.5" x14ac:dyDescent="0.25">
      <c r="B23" s="61"/>
      <c r="C23" s="64"/>
      <c r="D23" s="278" t="s">
        <v>93</v>
      </c>
      <c r="E23" s="278"/>
      <c r="F23" s="61"/>
      <c r="G23" s="64"/>
      <c r="H23" s="64"/>
      <c r="I23" s="64"/>
      <c r="J23" s="61"/>
    </row>
    <row r="24" spans="2:10" ht="22.5" x14ac:dyDescent="0.25">
      <c r="B24" s="61"/>
      <c r="C24" s="64"/>
      <c r="D24" s="64"/>
      <c r="E24" s="64"/>
      <c r="F24" s="64"/>
      <c r="G24" s="64"/>
      <c r="H24" s="64"/>
      <c r="I24" s="64"/>
      <c r="J24" s="61"/>
    </row>
    <row r="25" spans="2:10" x14ac:dyDescent="0.25">
      <c r="B25" s="61"/>
      <c r="C25" s="61"/>
      <c r="D25" s="61"/>
      <c r="E25" s="61"/>
      <c r="F25" s="61"/>
      <c r="G25" s="61"/>
      <c r="H25" s="61"/>
      <c r="I25" s="61"/>
      <c r="J25" s="61"/>
    </row>
    <row r="26" spans="2:10" x14ac:dyDescent="0.25">
      <c r="B26" s="61"/>
      <c r="C26" s="61"/>
      <c r="D26" s="61"/>
      <c r="E26" s="61"/>
      <c r="F26" s="61"/>
      <c r="G26" s="61"/>
      <c r="H26" s="61"/>
      <c r="I26" s="61"/>
      <c r="J26" s="61"/>
    </row>
    <row r="27" spans="2:10" x14ac:dyDescent="0.25">
      <c r="B27" s="61"/>
      <c r="C27" s="61"/>
      <c r="D27" s="61"/>
      <c r="E27" s="61"/>
      <c r="F27" s="61"/>
      <c r="G27" s="61"/>
      <c r="H27" s="61"/>
      <c r="I27" s="61"/>
      <c r="J27" s="61"/>
    </row>
  </sheetData>
  <mergeCells count="14">
    <mergeCell ref="C8:H8"/>
    <mergeCell ref="C3:D3"/>
    <mergeCell ref="C4:D4"/>
    <mergeCell ref="C5:E5"/>
    <mergeCell ref="D6:E6"/>
    <mergeCell ref="C7:H7"/>
    <mergeCell ref="D23:E23"/>
    <mergeCell ref="C9:G9"/>
    <mergeCell ref="C10:H10"/>
    <mergeCell ref="F11:H11"/>
    <mergeCell ref="F12:H12"/>
    <mergeCell ref="F14:G14"/>
    <mergeCell ref="D16:E16"/>
    <mergeCell ref="F16:H16"/>
  </mergeCells>
  <pageMargins left="0.7" right="0.7" top="0.75" bottom="0.75" header="0.3" footer="0.3"/>
  <pageSetup paperSize="9" scale="9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4935A-0D7A-4798-80E3-5B8CAF26CA3D}">
  <sheetPr codeName="ورقة9"/>
  <dimension ref="C2:H372"/>
  <sheetViews>
    <sheetView rightToLeft="1" topLeftCell="B2" workbookViewId="0">
      <pane ySplit="2" topLeftCell="B4" activePane="bottomLeft" state="frozen"/>
      <selection activeCell="B2" sqref="B2"/>
      <selection pane="bottomLeft" activeCell="C4" sqref="C4:C372"/>
    </sheetView>
  </sheetViews>
  <sheetFormatPr defaultRowHeight="13.5" x14ac:dyDescent="0.15"/>
  <cols>
    <col min="3" max="3" width="16.79296875" style="20" customWidth="1"/>
    <col min="4" max="5" width="20.9609375" customWidth="1"/>
    <col min="6" max="6" width="19.4921875" customWidth="1"/>
    <col min="7" max="7" width="19.4921875" bestFit="1" customWidth="1"/>
    <col min="8" max="8" width="16.1796875" bestFit="1" customWidth="1"/>
  </cols>
  <sheetData>
    <row r="2" spans="3:8" ht="30.75" customHeight="1" x14ac:dyDescent="0.15">
      <c r="C2" s="201" t="s">
        <v>103</v>
      </c>
      <c r="D2" s="208">
        <f>SUM(الجدول5[المبلغ الوارد])</f>
        <v>1221864.3900000001</v>
      </c>
      <c r="E2" s="202">
        <f>SUM(الجدول5[المبلغ المنصرف])</f>
        <v>1221864.3900000001</v>
      </c>
      <c r="F2" s="203">
        <f>D2-E2</f>
        <v>0</v>
      </c>
      <c r="G2" s="207" t="s">
        <v>331</v>
      </c>
      <c r="H2" s="206" t="s">
        <v>70</v>
      </c>
    </row>
    <row r="3" spans="3:8" ht="38.25" customHeight="1" x14ac:dyDescent="0.15">
      <c r="C3" s="194" t="s">
        <v>330</v>
      </c>
      <c r="D3" s="195" t="s">
        <v>2</v>
      </c>
      <c r="E3" s="196" t="s">
        <v>8</v>
      </c>
      <c r="F3" s="198" t="s">
        <v>98</v>
      </c>
      <c r="G3" s="207">
        <f>SUBTOTAL(9,الجدول5[التسويات])</f>
        <v>619254.06000000006</v>
      </c>
      <c r="H3" s="206">
        <f>D2-G3</f>
        <v>602610.33000000007</v>
      </c>
    </row>
    <row r="4" spans="3:8" ht="20.25" x14ac:dyDescent="0.15">
      <c r="C4" s="197">
        <v>45837</v>
      </c>
      <c r="D4" s="107">
        <f>SUMPRODUCT((C4=وارد.المركزية[تاريخ الشيك])*1,وارد.المركزية[المبلغ الوارد])</f>
        <v>0</v>
      </c>
      <c r="E4" s="198">
        <f>SUMPRODUCT((C4=منصرف.المركزية[تاريخ الصرف])*1,منصرف.المركزية[المبلغ المنصرف])</f>
        <v>0</v>
      </c>
      <c r="F4" s="107">
        <f>SUMPRODUCT((الجدول5[[#This Row],[التاريخ]]=منصرف.المركزية[تاريخ الصرف])*1,منصرف.المركزية[مبلغ التسوية])</f>
        <v>0</v>
      </c>
    </row>
    <row r="5" spans="3:8" ht="20.25" x14ac:dyDescent="0.15">
      <c r="C5" s="197">
        <v>45838</v>
      </c>
      <c r="D5" s="107">
        <f>SUMPRODUCT((C5=وارد.المركزية[تاريخ الشيك])*1,وارد.المركزية[المبلغ الوارد])</f>
        <v>0</v>
      </c>
      <c r="E5" s="198">
        <f>SUMPRODUCT((C5=منصرف.المركزية[تاريخ الصرف])*1,منصرف.المركزية[المبلغ المنصرف])</f>
        <v>0</v>
      </c>
      <c r="F5" s="107">
        <f>SUMPRODUCT((الجدول5[[#This Row],[التاريخ]]=منصرف.المركزية[تاريخ الصرف])*1,منصرف.المركزية[مبلغ التسوية])</f>
        <v>0</v>
      </c>
    </row>
    <row r="6" spans="3:8" ht="20.25" x14ac:dyDescent="0.15">
      <c r="C6" s="197">
        <v>45839</v>
      </c>
      <c r="D6" s="107">
        <f>SUMPRODUCT((C6=وارد.المركزية[تاريخ الشيك])*1,وارد.المركزية[المبلغ الوارد])</f>
        <v>570000</v>
      </c>
      <c r="E6" s="198">
        <f>SUMPRODUCT((C6=منصرف.المركزية[تاريخ الصرف])*1,منصرف.المركزية[المبلغ المنصرف])</f>
        <v>259617.76</v>
      </c>
      <c r="F6" s="107">
        <f>SUMPRODUCT((الجدول5[[#This Row],[التاريخ]]=منصرف.المركزية[تاريخ الصرف])*1,منصرف.المركزية[مبلغ التسوية])</f>
        <v>0</v>
      </c>
    </row>
    <row r="7" spans="3:8" ht="20.25" x14ac:dyDescent="0.15">
      <c r="C7" s="197">
        <v>45840</v>
      </c>
      <c r="D7" s="107">
        <f>SUMPRODUCT((C7=وارد.المركزية[تاريخ الشيك])*1,وارد.المركزية[المبلغ الوارد])</f>
        <v>259617.76</v>
      </c>
      <c r="E7" s="198">
        <f>SUMPRODUCT((C7=منصرف.المركزية[تاريخ الصرف])*1,منصرف.المركزية[المبلغ المنصرف])</f>
        <v>420000</v>
      </c>
      <c r="F7" s="107">
        <f>SUMPRODUCT((الجدول5[[#This Row],[التاريخ]]=منصرف.المركزية[تاريخ الصرف])*1,منصرف.المركزية[مبلغ التسوية])</f>
        <v>164579.26999999999</v>
      </c>
    </row>
    <row r="8" spans="3:8" ht="20.25" x14ac:dyDescent="0.15">
      <c r="C8" s="197">
        <v>45841</v>
      </c>
      <c r="D8" s="107">
        <f>SUMPRODUCT((C8=وارد.المركزية[تاريخ الشيك])*1,وارد.المركزية[المبلغ الوارد])</f>
        <v>0</v>
      </c>
      <c r="E8" s="198">
        <f>SUMPRODUCT((C8=منصرف.المركزية[تاريخ الصرف])*1,منصرف.المركزية[المبلغ المنصرف])</f>
        <v>0</v>
      </c>
      <c r="F8" s="107">
        <f>SUMPRODUCT((الجدول5[[#This Row],[التاريخ]]=منصرف.المركزية[تاريخ الصرف])*1,منصرف.المركزية[مبلغ التسوية])</f>
        <v>0</v>
      </c>
    </row>
    <row r="9" spans="3:8" ht="20.25" x14ac:dyDescent="0.15">
      <c r="C9" s="197">
        <v>45842</v>
      </c>
      <c r="D9" s="107">
        <f>SUMPRODUCT((C9=وارد.المركزية[تاريخ الشيك])*1,وارد.المركزية[المبلغ الوارد])</f>
        <v>0</v>
      </c>
      <c r="E9" s="198">
        <f>SUMPRODUCT((C9=منصرف.المركزية[تاريخ الصرف])*1,منصرف.المركزية[المبلغ المنصرف])</f>
        <v>0</v>
      </c>
      <c r="F9" s="107">
        <f>SUMPRODUCT((الجدول5[[#This Row],[التاريخ]]=منصرف.المركزية[تاريخ الصرف])*1,منصرف.المركزية[مبلغ التسوية])</f>
        <v>0</v>
      </c>
    </row>
    <row r="10" spans="3:8" ht="20.25" x14ac:dyDescent="0.15">
      <c r="C10" s="197">
        <v>45843</v>
      </c>
      <c r="D10" s="107">
        <f>SUMPRODUCT((C10=وارد.المركزية[تاريخ الشيك])*1,وارد.المركزية[المبلغ الوارد])</f>
        <v>0</v>
      </c>
      <c r="E10" s="198">
        <f>SUMPRODUCT((C10=منصرف.المركزية[تاريخ الصرف])*1,منصرف.المركزية[المبلغ المنصرف])</f>
        <v>0</v>
      </c>
      <c r="F10" s="107">
        <f>SUMPRODUCT((الجدول5[[#This Row],[التاريخ]]=منصرف.المركزية[تاريخ الصرف])*1,منصرف.المركزية[مبلغ التسوية])</f>
        <v>0</v>
      </c>
    </row>
    <row r="11" spans="3:8" ht="20.25" x14ac:dyDescent="0.15">
      <c r="C11" s="197">
        <v>45844</v>
      </c>
      <c r="D11" s="107">
        <f>SUMPRODUCT((C11=وارد.المركزية[تاريخ الشيك])*1,وارد.المركزية[المبلغ الوارد])</f>
        <v>0</v>
      </c>
      <c r="E11" s="198">
        <f>SUMPRODUCT((C11=منصرف.المركزية[تاريخ الصرف])*1,منصرف.المركزية[المبلغ المنصرف])</f>
        <v>150000</v>
      </c>
      <c r="F11" s="107">
        <f>SUMPRODUCT((الجدول5[[#This Row],[التاريخ]]=منصرف.المركزية[تاريخ الصرف])*1,منصرف.المركزية[مبلغ التسوية])</f>
        <v>0</v>
      </c>
    </row>
    <row r="12" spans="3:8" ht="20.25" x14ac:dyDescent="0.15">
      <c r="C12" s="197">
        <v>45845</v>
      </c>
      <c r="D12" s="107">
        <f>SUMPRODUCT((C12=وارد.المركزية[تاريخ الشيك])*1,وارد.المركزية[المبلغ الوارد])</f>
        <v>0</v>
      </c>
      <c r="E12" s="198">
        <f>SUMPRODUCT((C12=منصرف.المركزية[تاريخ الصرف])*1,منصرف.المركزية[المبلغ المنصرف])</f>
        <v>0</v>
      </c>
      <c r="F12" s="107">
        <f>SUMPRODUCT((الجدول5[[#This Row],[التاريخ]]=منصرف.المركزية[تاريخ الصرف])*1,منصرف.المركزية[مبلغ التسوية])</f>
        <v>0</v>
      </c>
    </row>
    <row r="13" spans="3:8" ht="20.25" x14ac:dyDescent="0.15">
      <c r="C13" s="197">
        <v>45846</v>
      </c>
      <c r="D13" s="107">
        <f>SUMPRODUCT((C13=وارد.المركزية[تاريخ الشيك])*1,وارد.المركزية[المبلغ الوارد])</f>
        <v>6000</v>
      </c>
      <c r="E13" s="198">
        <f>SUMPRODUCT((C13=منصرف.المركزية[تاريخ الصرف])*1,منصرف.المركزية[المبلغ المنصرف])</f>
        <v>6000</v>
      </c>
      <c r="F13" s="107">
        <f>SUMPRODUCT((الجدول5[[#This Row],[التاريخ]]=منصرف.المركزية[تاريخ الصرف])*1,منصرف.المركزية[مبلغ التسوية])</f>
        <v>0</v>
      </c>
    </row>
    <row r="14" spans="3:8" ht="20.25" x14ac:dyDescent="0.15">
      <c r="C14" s="197">
        <v>45847</v>
      </c>
      <c r="D14" s="107">
        <f>SUMPRODUCT((C14=وارد.المركزية[تاريخ الشيك])*1,وارد.المركزية[المبلغ الوارد])</f>
        <v>136246.63</v>
      </c>
      <c r="E14" s="198">
        <f>SUMPRODUCT((C14=منصرف.المركزية[تاريخ الصرف])*1,منصرف.المركزية[المبلغ المنصرف])</f>
        <v>0</v>
      </c>
      <c r="F14" s="107">
        <f>SUMPRODUCT((الجدول5[[#This Row],[التاريخ]]=منصرف.المركزية[تاريخ الصرف])*1,منصرف.المركزية[مبلغ التسوية])</f>
        <v>136246.63</v>
      </c>
    </row>
    <row r="15" spans="3:8" ht="20.25" x14ac:dyDescent="0.15">
      <c r="C15" s="197">
        <v>45848</v>
      </c>
      <c r="D15" s="107">
        <f>SUMPRODUCT((C15=وارد.المركزية[تاريخ الشيك])*1,وارد.المركزية[المبلغ الوارد])</f>
        <v>0</v>
      </c>
      <c r="E15" s="198">
        <f>SUMPRODUCT((C15=منصرف.المركزية[تاريخ الصرف])*1,منصرف.المركزية[المبلغ المنصرف])</f>
        <v>0</v>
      </c>
      <c r="F15" s="107">
        <f>SUMPRODUCT((الجدول5[[#This Row],[التاريخ]]=منصرف.المركزية[تاريخ الصرف])*1,منصرف.المركزية[مبلغ التسوية])</f>
        <v>69756.7</v>
      </c>
    </row>
    <row r="16" spans="3:8" ht="20.25" x14ac:dyDescent="0.15">
      <c r="C16" s="197">
        <v>45849</v>
      </c>
      <c r="D16" s="107">
        <f>SUMPRODUCT((C16=وارد.المركزية[تاريخ الشيك])*1,وارد.المركزية[المبلغ الوارد])</f>
        <v>0</v>
      </c>
      <c r="E16" s="198">
        <f>SUMPRODUCT((C16=منصرف.المركزية[تاريخ الصرف])*1,منصرف.المركزية[المبلغ المنصرف])</f>
        <v>0</v>
      </c>
      <c r="F16" s="107">
        <f>SUMPRODUCT((الجدول5[[#This Row],[التاريخ]]=منصرف.المركزية[تاريخ الصرف])*1,منصرف.المركزية[مبلغ التسوية])</f>
        <v>0</v>
      </c>
    </row>
    <row r="17" spans="3:6" ht="20.25" x14ac:dyDescent="0.15">
      <c r="C17" s="197">
        <v>45850</v>
      </c>
      <c r="D17" s="107">
        <f>SUMPRODUCT((C17=وارد.المركزية[تاريخ الشيك])*1,وارد.المركزية[المبلغ الوارد])</f>
        <v>0</v>
      </c>
      <c r="E17" s="198">
        <f>SUMPRODUCT((C17=منصرف.المركزية[تاريخ الصرف])*1,منصرف.المركزية[المبلغ المنصرف])</f>
        <v>0</v>
      </c>
      <c r="F17" s="107">
        <f>SUMPRODUCT((الجدول5[[#This Row],[التاريخ]]=منصرف.المركزية[تاريخ الصرف])*1,منصرف.المركزية[مبلغ التسوية])</f>
        <v>0</v>
      </c>
    </row>
    <row r="18" spans="3:6" ht="20.25" x14ac:dyDescent="0.15">
      <c r="C18" s="197">
        <v>45851</v>
      </c>
      <c r="D18" s="107">
        <f>SUMPRODUCT((C18=وارد.المركزية[تاريخ الشيك])*1,وارد.المركزية[المبلغ الوارد])</f>
        <v>100000</v>
      </c>
      <c r="E18" s="198">
        <f>SUMPRODUCT((C18=منصرف.المركزية[تاريخ الصرف])*1,منصرف.المركزية[المبلغ المنصرف])</f>
        <v>236246.63</v>
      </c>
      <c r="F18" s="107">
        <f>SUMPRODUCT((الجدول5[[#This Row],[التاريخ]]=منصرف.المركزية[تاريخ الصرف])*1,منصرف.المركزية[مبلغ التسوية])</f>
        <v>93600</v>
      </c>
    </row>
    <row r="19" spans="3:6" ht="20.25" x14ac:dyDescent="0.15">
      <c r="C19" s="197">
        <v>45852</v>
      </c>
      <c r="D19" s="107">
        <f>SUMPRODUCT((C19=وارد.المركزية[تاريخ الشيك])*1,وارد.المركزية[المبلغ الوارد])</f>
        <v>0</v>
      </c>
      <c r="E19" s="198">
        <f>SUMPRODUCT((C19=منصرف.المركزية[تاريخ الصرف])*1,منصرف.المركزية[المبلغ المنصرف])</f>
        <v>0</v>
      </c>
      <c r="F19" s="107">
        <f>SUMPRODUCT((الجدول5[[#This Row],[التاريخ]]=منصرف.المركزية[تاريخ الصرف])*1,منصرف.المركزية[مبلغ التسوية])</f>
        <v>0</v>
      </c>
    </row>
    <row r="20" spans="3:6" ht="20.25" x14ac:dyDescent="0.15">
      <c r="C20" s="197">
        <v>45853</v>
      </c>
      <c r="D20" s="107">
        <f>SUMPRODUCT((C20=وارد.المركزية[تاريخ الشيك])*1,وارد.المركزية[المبلغ الوارد])</f>
        <v>150000</v>
      </c>
      <c r="E20" s="198">
        <f>SUMPRODUCT((C20=منصرف.المركزية[تاريخ الصرف])*1,منصرف.المركزية[المبلغ المنصرف])</f>
        <v>0</v>
      </c>
      <c r="F20" s="107">
        <f>SUMPRODUCT((الجدول5[[#This Row],[التاريخ]]=منصرف.المركزية[تاريخ الصرف])*1,منصرف.المركزية[مبلغ التسوية])</f>
        <v>0</v>
      </c>
    </row>
    <row r="21" spans="3:6" ht="20.25" x14ac:dyDescent="0.15">
      <c r="C21" s="197">
        <v>45854</v>
      </c>
      <c r="D21" s="107">
        <f>SUMPRODUCT((C21=وارد.المركزية[تاريخ الشيك])*1,وارد.المركزية[المبلغ الوارد])</f>
        <v>0</v>
      </c>
      <c r="E21" s="198">
        <f>SUMPRODUCT((C21=منصرف.المركزية[تاريخ الصرف])*1,منصرف.المركزية[المبلغ المنصرف])</f>
        <v>150000</v>
      </c>
      <c r="F21" s="107">
        <f>SUMPRODUCT((الجدول5[[#This Row],[التاريخ]]=منصرف.المركزية[تاريخ الصرف])*1,منصرف.المركزية[مبلغ التسوية])</f>
        <v>155071.46</v>
      </c>
    </row>
    <row r="22" spans="3:6" ht="20.25" x14ac:dyDescent="0.15">
      <c r="C22" s="197">
        <v>45855</v>
      </c>
      <c r="D22" s="107">
        <f>SUMPRODUCT((C22=وارد.المركزية[تاريخ الشيك])*1,وارد.المركزية[المبلغ الوارد])</f>
        <v>0</v>
      </c>
      <c r="E22" s="198">
        <f>SUMPRODUCT((C22=منصرف.المركزية[تاريخ الصرف])*1,منصرف.المركزية[المبلغ المنصرف])</f>
        <v>0</v>
      </c>
      <c r="F22" s="107">
        <f>SUMPRODUCT((الجدول5[[#This Row],[التاريخ]]=منصرف.المركزية[تاريخ الصرف])*1,منصرف.المركزية[مبلغ التسوية])</f>
        <v>0</v>
      </c>
    </row>
    <row r="23" spans="3:6" ht="20.25" x14ac:dyDescent="0.15">
      <c r="C23" s="197">
        <v>45856</v>
      </c>
      <c r="D23" s="107">
        <f>SUMPRODUCT((C23=وارد.المركزية[تاريخ الشيك])*1,وارد.المركزية[المبلغ الوارد])</f>
        <v>0</v>
      </c>
      <c r="E23" s="198">
        <f>SUMPRODUCT((C23=منصرف.المركزية[تاريخ الصرف])*1,منصرف.المركزية[المبلغ المنصرف])</f>
        <v>0</v>
      </c>
      <c r="F23" s="107">
        <f>SUMPRODUCT((الجدول5[[#This Row],[التاريخ]]=منصرف.المركزية[تاريخ الصرف])*1,منصرف.المركزية[مبلغ التسوية])</f>
        <v>0</v>
      </c>
    </row>
    <row r="24" spans="3:6" ht="20.25" x14ac:dyDescent="0.15">
      <c r="C24" s="197">
        <v>45857</v>
      </c>
      <c r="D24" s="107">
        <f>SUMPRODUCT((C24=وارد.المركزية[تاريخ الشيك])*1,وارد.المركزية[المبلغ الوارد])</f>
        <v>0</v>
      </c>
      <c r="E24" s="198">
        <f>SUMPRODUCT((C24=منصرف.المركزية[تاريخ الصرف])*1,منصرف.المركزية[المبلغ المنصرف])</f>
        <v>0</v>
      </c>
      <c r="F24" s="107">
        <f>SUMPRODUCT((الجدول5[[#This Row],[التاريخ]]=منصرف.المركزية[تاريخ الصرف])*1,منصرف.المركزية[مبلغ التسوية])</f>
        <v>0</v>
      </c>
    </row>
    <row r="25" spans="3:6" ht="20.25" x14ac:dyDescent="0.15">
      <c r="C25" s="197">
        <v>45858</v>
      </c>
      <c r="D25" s="107">
        <f>SUMPRODUCT((C25=وارد.المركزية[تاريخ الشيك])*1,وارد.المركزية[المبلغ الوارد])</f>
        <v>0</v>
      </c>
      <c r="E25" s="198">
        <f>SUMPRODUCT((C25=منصرف.المركزية[تاريخ الصرف])*1,منصرف.المركزية[المبلغ المنصرف])</f>
        <v>0</v>
      </c>
      <c r="F25" s="107">
        <f>SUMPRODUCT((الجدول5[[#This Row],[التاريخ]]=منصرف.المركزية[تاريخ الصرف])*1,منصرف.المركزية[مبلغ التسوية])</f>
        <v>0</v>
      </c>
    </row>
    <row r="26" spans="3:6" ht="20.25" x14ac:dyDescent="0.15">
      <c r="C26" s="197">
        <v>45859</v>
      </c>
      <c r="D26" s="107">
        <f>SUMPRODUCT((C26=وارد.المركزية[تاريخ الشيك])*1,وارد.المركزية[المبلغ الوارد])</f>
        <v>0</v>
      </c>
      <c r="E26" s="198">
        <f>SUMPRODUCT((C26=منصرف.المركزية[تاريخ الصرف])*1,منصرف.المركزية[المبلغ المنصرف])</f>
        <v>0</v>
      </c>
      <c r="F26" s="107">
        <f>SUMPRODUCT((الجدول5[[#This Row],[التاريخ]]=منصرف.المركزية[تاريخ الصرف])*1,منصرف.المركزية[مبلغ التسوية])</f>
        <v>0</v>
      </c>
    </row>
    <row r="27" spans="3:6" ht="20.25" x14ac:dyDescent="0.15">
      <c r="C27" s="197">
        <v>45860</v>
      </c>
      <c r="D27" s="107">
        <f>SUMPRODUCT((C27=وارد.المركزية[تاريخ الشيك])*1,وارد.المركزية[المبلغ الوارد])</f>
        <v>0</v>
      </c>
      <c r="E27" s="198">
        <f>SUMPRODUCT((C27=منصرف.المركزية[تاريخ الصرف])*1,منصرف.المركزية[المبلغ المنصرف])</f>
        <v>0</v>
      </c>
      <c r="F27" s="107">
        <f>SUMPRODUCT((الجدول5[[#This Row],[التاريخ]]=منصرف.المركزية[تاريخ الصرف])*1,منصرف.المركزية[مبلغ التسوية])</f>
        <v>0</v>
      </c>
    </row>
    <row r="28" spans="3:6" ht="20.25" x14ac:dyDescent="0.15">
      <c r="C28" s="197">
        <v>45861</v>
      </c>
      <c r="D28" s="107">
        <f>SUMPRODUCT((C28=وارد.المركزية[تاريخ الشيك])*1,وارد.المركزية[المبلغ الوارد])</f>
        <v>0</v>
      </c>
      <c r="E28" s="198">
        <f>SUMPRODUCT((C28=منصرف.المركزية[تاريخ الصرف])*1,منصرف.المركزية[المبلغ المنصرف])</f>
        <v>0</v>
      </c>
      <c r="F28" s="107">
        <f>SUMPRODUCT((الجدول5[[#This Row],[التاريخ]]=منصرف.المركزية[تاريخ الصرف])*1,منصرف.المركزية[مبلغ التسوية])</f>
        <v>0</v>
      </c>
    </row>
    <row r="29" spans="3:6" ht="20.25" x14ac:dyDescent="0.15">
      <c r="C29" s="197">
        <v>45862</v>
      </c>
      <c r="D29" s="107">
        <f>SUMPRODUCT((C29=وارد.المركزية[تاريخ الشيك])*1,وارد.المركزية[المبلغ الوارد])</f>
        <v>0</v>
      </c>
      <c r="E29" s="198">
        <f>SUMPRODUCT((C29=منصرف.المركزية[تاريخ الصرف])*1,منصرف.المركزية[المبلغ المنصرف])</f>
        <v>0</v>
      </c>
      <c r="F29" s="107">
        <f>SUMPRODUCT((الجدول5[[#This Row],[التاريخ]]=منصرف.المركزية[تاريخ الصرف])*1,منصرف.المركزية[مبلغ التسوية])</f>
        <v>0</v>
      </c>
    </row>
    <row r="30" spans="3:6" ht="20.25" x14ac:dyDescent="0.15">
      <c r="C30" s="197">
        <v>45863</v>
      </c>
      <c r="D30" s="107">
        <f>SUMPRODUCT((C30=وارد.المركزية[تاريخ الشيك])*1,وارد.المركزية[المبلغ الوارد])</f>
        <v>0</v>
      </c>
      <c r="E30" s="198">
        <f>SUMPRODUCT((C30=منصرف.المركزية[تاريخ الصرف])*1,منصرف.المركزية[المبلغ المنصرف])</f>
        <v>0</v>
      </c>
      <c r="F30" s="107">
        <f>SUMPRODUCT((الجدول5[[#This Row],[التاريخ]]=منصرف.المركزية[تاريخ الصرف])*1,منصرف.المركزية[مبلغ التسوية])</f>
        <v>0</v>
      </c>
    </row>
    <row r="31" spans="3:6" ht="20.25" x14ac:dyDescent="0.15">
      <c r="C31" s="197">
        <v>45864</v>
      </c>
      <c r="D31" s="107">
        <f>SUMPRODUCT((C31=وارد.المركزية[تاريخ الشيك])*1,وارد.المركزية[المبلغ الوارد])</f>
        <v>0</v>
      </c>
      <c r="E31" s="198">
        <f>SUMPRODUCT((C31=منصرف.المركزية[تاريخ الصرف])*1,منصرف.المركزية[المبلغ المنصرف])</f>
        <v>0</v>
      </c>
      <c r="F31" s="107">
        <f>SUMPRODUCT((الجدول5[[#This Row],[التاريخ]]=منصرف.المركزية[تاريخ الصرف])*1,منصرف.المركزية[مبلغ التسوية])</f>
        <v>0</v>
      </c>
    </row>
    <row r="32" spans="3:6" ht="20.25" x14ac:dyDescent="0.15">
      <c r="C32" s="197">
        <v>45865</v>
      </c>
      <c r="D32" s="107">
        <f>SUMPRODUCT((C32=وارد.المركزية[تاريخ الشيك])*1,وارد.المركزية[المبلغ الوارد])</f>
        <v>0</v>
      </c>
      <c r="E32" s="198">
        <f>SUMPRODUCT((C32=منصرف.المركزية[تاريخ الصرف])*1,منصرف.المركزية[المبلغ المنصرف])</f>
        <v>0</v>
      </c>
      <c r="F32" s="107">
        <f>SUMPRODUCT((الجدول5[[#This Row],[التاريخ]]=منصرف.المركزية[تاريخ الصرف])*1,منصرف.المركزية[مبلغ التسوية])</f>
        <v>0</v>
      </c>
    </row>
    <row r="33" spans="3:6" ht="20.25" x14ac:dyDescent="0.15">
      <c r="C33" s="197">
        <v>45866</v>
      </c>
      <c r="D33" s="107">
        <f>SUMPRODUCT((C33=وارد.المركزية[تاريخ الشيك])*1,وارد.المركزية[المبلغ الوارد])</f>
        <v>0</v>
      </c>
      <c r="E33" s="198">
        <f>SUMPRODUCT((C33=منصرف.المركزية[تاريخ الصرف])*1,منصرف.المركزية[المبلغ المنصرف])</f>
        <v>0</v>
      </c>
      <c r="F33" s="107">
        <f>SUMPRODUCT((الجدول5[[#This Row],[التاريخ]]=منصرف.المركزية[تاريخ الصرف])*1,منصرف.المركزية[مبلغ التسوية])</f>
        <v>0</v>
      </c>
    </row>
    <row r="34" spans="3:6" ht="20.25" x14ac:dyDescent="0.15">
      <c r="C34" s="197">
        <v>45867</v>
      </c>
      <c r="D34" s="107">
        <f>SUMPRODUCT((C34=وارد.المركزية[تاريخ الشيك])*1,وارد.المركزية[المبلغ الوارد])</f>
        <v>0</v>
      </c>
      <c r="E34" s="198">
        <f>SUMPRODUCT((C34=منصرف.المركزية[تاريخ الصرف])*1,منصرف.المركزية[المبلغ المنصرف])</f>
        <v>0</v>
      </c>
      <c r="F34" s="107">
        <f>SUMPRODUCT((الجدول5[[#This Row],[التاريخ]]=منصرف.المركزية[تاريخ الصرف])*1,منصرف.المركزية[مبلغ التسوية])</f>
        <v>0</v>
      </c>
    </row>
    <row r="35" spans="3:6" ht="20.25" x14ac:dyDescent="0.15">
      <c r="C35" s="197">
        <v>45868</v>
      </c>
      <c r="D35" s="107">
        <f>SUMPRODUCT((C35=وارد.المركزية[تاريخ الشيك])*1,وارد.المركزية[المبلغ الوارد])</f>
        <v>0</v>
      </c>
      <c r="E35" s="198">
        <f>SUMPRODUCT((C35=منصرف.المركزية[تاريخ الصرف])*1,منصرف.المركزية[المبلغ المنصرف])</f>
        <v>0</v>
      </c>
      <c r="F35" s="107">
        <f>SUMPRODUCT((الجدول5[[#This Row],[التاريخ]]=منصرف.المركزية[تاريخ الصرف])*1,منصرف.المركزية[مبلغ التسوية])</f>
        <v>0</v>
      </c>
    </row>
    <row r="36" spans="3:6" ht="20.25" x14ac:dyDescent="0.15">
      <c r="C36" s="197">
        <v>45869</v>
      </c>
      <c r="D36" s="107">
        <f>SUMPRODUCT((C36=وارد.المركزية[تاريخ الشيك])*1,وارد.المركزية[المبلغ الوارد])</f>
        <v>0</v>
      </c>
      <c r="E36" s="198">
        <f>SUMPRODUCT((C36=منصرف.المركزية[تاريخ الصرف])*1,منصرف.المركزية[المبلغ المنصرف])</f>
        <v>0</v>
      </c>
      <c r="F36" s="107">
        <f>SUMPRODUCT((الجدول5[[#This Row],[التاريخ]]=منصرف.المركزية[تاريخ الصرف])*1,منصرف.المركزية[مبلغ التسوية])</f>
        <v>0</v>
      </c>
    </row>
    <row r="37" spans="3:6" ht="20.25" x14ac:dyDescent="0.15">
      <c r="C37" s="197">
        <v>45870</v>
      </c>
      <c r="D37" s="107">
        <f>SUMPRODUCT((C37=وارد.المركزية[تاريخ الشيك])*1,وارد.المركزية[المبلغ الوارد])</f>
        <v>0</v>
      </c>
      <c r="E37" s="198">
        <f>SUMPRODUCT((C37=منصرف.المركزية[تاريخ الصرف])*1,منصرف.المركزية[المبلغ المنصرف])</f>
        <v>0</v>
      </c>
      <c r="F37" s="107">
        <f>SUMPRODUCT((الجدول5[[#This Row],[التاريخ]]=منصرف.المركزية[تاريخ الصرف])*1,منصرف.المركزية[مبلغ التسوية])</f>
        <v>0</v>
      </c>
    </row>
    <row r="38" spans="3:6" ht="20.25" x14ac:dyDescent="0.15">
      <c r="C38" s="197">
        <v>45871</v>
      </c>
      <c r="D38" s="107">
        <f>SUMPRODUCT((C38=وارد.المركزية[تاريخ الشيك])*1,وارد.المركزية[المبلغ الوارد])</f>
        <v>0</v>
      </c>
      <c r="E38" s="198">
        <f>SUMPRODUCT((C38=منصرف.المركزية[تاريخ الصرف])*1,منصرف.المركزية[المبلغ المنصرف])</f>
        <v>0</v>
      </c>
      <c r="F38" s="107">
        <f>SUMPRODUCT((الجدول5[[#This Row],[التاريخ]]=منصرف.المركزية[تاريخ الصرف])*1,منصرف.المركزية[مبلغ التسوية])</f>
        <v>0</v>
      </c>
    </row>
    <row r="39" spans="3:6" ht="20.25" x14ac:dyDescent="0.15">
      <c r="C39" s="197">
        <v>45872</v>
      </c>
      <c r="D39" s="107">
        <f>SUMPRODUCT((C39=وارد.المركزية[تاريخ الشيك])*1,وارد.المركزية[المبلغ الوارد])</f>
        <v>0</v>
      </c>
      <c r="E39" s="198">
        <f>SUMPRODUCT((C39=منصرف.المركزية[تاريخ الصرف])*1,منصرف.المركزية[المبلغ المنصرف])</f>
        <v>0</v>
      </c>
      <c r="F39" s="107">
        <f>SUMPRODUCT((الجدول5[[#This Row],[التاريخ]]=منصرف.المركزية[تاريخ الصرف])*1,منصرف.المركزية[مبلغ التسوية])</f>
        <v>0</v>
      </c>
    </row>
    <row r="40" spans="3:6" ht="20.25" x14ac:dyDescent="0.15">
      <c r="C40" s="197">
        <v>45873</v>
      </c>
      <c r="D40" s="107">
        <f>SUMPRODUCT((C40=وارد.المركزية[تاريخ الشيك])*1,وارد.المركزية[المبلغ الوارد])</f>
        <v>0</v>
      </c>
      <c r="E40" s="198">
        <f>SUMPRODUCT((C40=منصرف.المركزية[تاريخ الصرف])*1,منصرف.المركزية[المبلغ المنصرف])</f>
        <v>0</v>
      </c>
      <c r="F40" s="107">
        <f>SUMPRODUCT((الجدول5[[#This Row],[التاريخ]]=منصرف.المركزية[تاريخ الصرف])*1,منصرف.المركزية[مبلغ التسوية])</f>
        <v>0</v>
      </c>
    </row>
    <row r="41" spans="3:6" ht="20.25" x14ac:dyDescent="0.15">
      <c r="C41" s="197">
        <v>45874</v>
      </c>
      <c r="D41" s="107">
        <f>SUMPRODUCT((C41=وارد.المركزية[تاريخ الشيك])*1,وارد.المركزية[المبلغ الوارد])</f>
        <v>0</v>
      </c>
      <c r="E41" s="198">
        <f>SUMPRODUCT((C41=منصرف.المركزية[تاريخ الصرف])*1,منصرف.المركزية[المبلغ المنصرف])</f>
        <v>0</v>
      </c>
      <c r="F41" s="107">
        <f>SUMPRODUCT((الجدول5[[#This Row],[التاريخ]]=منصرف.المركزية[تاريخ الصرف])*1,منصرف.المركزية[مبلغ التسوية])</f>
        <v>0</v>
      </c>
    </row>
    <row r="42" spans="3:6" ht="20.25" x14ac:dyDescent="0.15">
      <c r="C42" s="197">
        <v>45875</v>
      </c>
      <c r="D42" s="107">
        <f>SUMPRODUCT((C42=وارد.المركزية[تاريخ الشيك])*1,وارد.المركزية[المبلغ الوارد])</f>
        <v>0</v>
      </c>
      <c r="E42" s="198">
        <f>SUMPRODUCT((C42=منصرف.المركزية[تاريخ الصرف])*1,منصرف.المركزية[المبلغ المنصرف])</f>
        <v>0</v>
      </c>
      <c r="F42" s="107">
        <f>SUMPRODUCT((الجدول5[[#This Row],[التاريخ]]=منصرف.المركزية[تاريخ الصرف])*1,منصرف.المركزية[مبلغ التسوية])</f>
        <v>0</v>
      </c>
    </row>
    <row r="43" spans="3:6" ht="20.25" x14ac:dyDescent="0.15">
      <c r="C43" s="197">
        <v>45876</v>
      </c>
      <c r="D43" s="107">
        <f>SUMPRODUCT((C43=وارد.المركزية[تاريخ الشيك])*1,وارد.المركزية[المبلغ الوارد])</f>
        <v>0</v>
      </c>
      <c r="E43" s="198">
        <f>SUMPRODUCT((C43=منصرف.المركزية[تاريخ الصرف])*1,منصرف.المركزية[المبلغ المنصرف])</f>
        <v>0</v>
      </c>
      <c r="F43" s="107">
        <f>SUMPRODUCT((الجدول5[[#This Row],[التاريخ]]=منصرف.المركزية[تاريخ الصرف])*1,منصرف.المركزية[مبلغ التسوية])</f>
        <v>0</v>
      </c>
    </row>
    <row r="44" spans="3:6" ht="20.25" x14ac:dyDescent="0.15">
      <c r="C44" s="197">
        <v>45877</v>
      </c>
      <c r="D44" s="107">
        <f>SUMPRODUCT((C44=وارد.المركزية[تاريخ الشيك])*1,وارد.المركزية[المبلغ الوارد])</f>
        <v>0</v>
      </c>
      <c r="E44" s="198">
        <f>SUMPRODUCT((C44=منصرف.المركزية[تاريخ الصرف])*1,منصرف.المركزية[المبلغ المنصرف])</f>
        <v>0</v>
      </c>
      <c r="F44" s="107">
        <f>SUMPRODUCT((الجدول5[[#This Row],[التاريخ]]=منصرف.المركزية[تاريخ الصرف])*1,منصرف.المركزية[مبلغ التسوية])</f>
        <v>0</v>
      </c>
    </row>
    <row r="45" spans="3:6" ht="20.25" x14ac:dyDescent="0.15">
      <c r="C45" s="197">
        <v>45878</v>
      </c>
      <c r="D45" s="107">
        <f>SUMPRODUCT((C45=وارد.المركزية[تاريخ الشيك])*1,وارد.المركزية[المبلغ الوارد])</f>
        <v>0</v>
      </c>
      <c r="E45" s="198">
        <f>SUMPRODUCT((C45=منصرف.المركزية[تاريخ الصرف])*1,منصرف.المركزية[المبلغ المنصرف])</f>
        <v>0</v>
      </c>
      <c r="F45" s="107">
        <f>SUMPRODUCT((الجدول5[[#This Row],[التاريخ]]=منصرف.المركزية[تاريخ الصرف])*1,منصرف.المركزية[مبلغ التسوية])</f>
        <v>0</v>
      </c>
    </row>
    <row r="46" spans="3:6" ht="20.25" x14ac:dyDescent="0.15">
      <c r="C46" s="197">
        <v>45879</v>
      </c>
      <c r="D46" s="107">
        <f>SUMPRODUCT((C46=وارد.المركزية[تاريخ الشيك])*1,وارد.المركزية[المبلغ الوارد])</f>
        <v>0</v>
      </c>
      <c r="E46" s="198">
        <f>SUMPRODUCT((C46=منصرف.المركزية[تاريخ الصرف])*1,منصرف.المركزية[المبلغ المنصرف])</f>
        <v>0</v>
      </c>
      <c r="F46" s="107">
        <f>SUMPRODUCT((الجدول5[[#This Row],[التاريخ]]=منصرف.المركزية[تاريخ الصرف])*1,منصرف.المركزية[مبلغ التسوية])</f>
        <v>0</v>
      </c>
    </row>
    <row r="47" spans="3:6" ht="20.25" x14ac:dyDescent="0.15">
      <c r="C47" s="197">
        <v>45880</v>
      </c>
      <c r="D47" s="107">
        <f>SUMPRODUCT((C47=وارد.المركزية[تاريخ الشيك])*1,وارد.المركزية[المبلغ الوارد])</f>
        <v>0</v>
      </c>
      <c r="E47" s="198">
        <f>SUMPRODUCT((C47=منصرف.المركزية[تاريخ الصرف])*1,منصرف.المركزية[المبلغ المنصرف])</f>
        <v>0</v>
      </c>
      <c r="F47" s="107">
        <f>SUMPRODUCT((الجدول5[[#This Row],[التاريخ]]=منصرف.المركزية[تاريخ الصرف])*1,منصرف.المركزية[مبلغ التسوية])</f>
        <v>0</v>
      </c>
    </row>
    <row r="48" spans="3:6" ht="20.25" x14ac:dyDescent="0.15">
      <c r="C48" s="197">
        <v>45881</v>
      </c>
      <c r="D48" s="107">
        <f>SUMPRODUCT((C48=وارد.المركزية[تاريخ الشيك])*1,وارد.المركزية[المبلغ الوارد])</f>
        <v>0</v>
      </c>
      <c r="E48" s="198">
        <f>SUMPRODUCT((C48=منصرف.المركزية[تاريخ الصرف])*1,منصرف.المركزية[المبلغ المنصرف])</f>
        <v>0</v>
      </c>
      <c r="F48" s="107">
        <f>SUMPRODUCT((الجدول5[[#This Row],[التاريخ]]=منصرف.المركزية[تاريخ الصرف])*1,منصرف.المركزية[مبلغ التسوية])</f>
        <v>0</v>
      </c>
    </row>
    <row r="49" spans="3:6" ht="20.25" x14ac:dyDescent="0.15">
      <c r="C49" s="197">
        <v>45882</v>
      </c>
      <c r="D49" s="107">
        <f>SUMPRODUCT((C49=وارد.المركزية[تاريخ الشيك])*1,وارد.المركزية[المبلغ الوارد])</f>
        <v>0</v>
      </c>
      <c r="E49" s="198">
        <f>SUMPRODUCT((C49=منصرف.المركزية[تاريخ الصرف])*1,منصرف.المركزية[المبلغ المنصرف])</f>
        <v>0</v>
      </c>
      <c r="F49" s="107">
        <f>SUMPRODUCT((الجدول5[[#This Row],[التاريخ]]=منصرف.المركزية[تاريخ الصرف])*1,منصرف.المركزية[مبلغ التسوية])</f>
        <v>0</v>
      </c>
    </row>
    <row r="50" spans="3:6" ht="20.25" x14ac:dyDescent="0.15">
      <c r="C50" s="197">
        <v>45883</v>
      </c>
      <c r="D50" s="107">
        <f>SUMPRODUCT((C50=وارد.المركزية[تاريخ الشيك])*1,وارد.المركزية[المبلغ الوارد])</f>
        <v>0</v>
      </c>
      <c r="E50" s="198">
        <f>SUMPRODUCT((C50=منصرف.المركزية[تاريخ الصرف])*1,منصرف.المركزية[المبلغ المنصرف])</f>
        <v>0</v>
      </c>
      <c r="F50" s="107">
        <f>SUMPRODUCT((الجدول5[[#This Row],[التاريخ]]=منصرف.المركزية[تاريخ الصرف])*1,منصرف.المركزية[مبلغ التسوية])</f>
        <v>0</v>
      </c>
    </row>
    <row r="51" spans="3:6" ht="20.25" x14ac:dyDescent="0.15">
      <c r="C51" s="197">
        <v>45884</v>
      </c>
      <c r="D51" s="107">
        <f>SUMPRODUCT((C51=وارد.المركزية[تاريخ الشيك])*1,وارد.المركزية[المبلغ الوارد])</f>
        <v>0</v>
      </c>
      <c r="E51" s="198">
        <f>SUMPRODUCT((C51=منصرف.المركزية[تاريخ الصرف])*1,منصرف.المركزية[المبلغ المنصرف])</f>
        <v>0</v>
      </c>
      <c r="F51" s="107">
        <f>SUMPRODUCT((الجدول5[[#This Row],[التاريخ]]=منصرف.المركزية[تاريخ الصرف])*1,منصرف.المركزية[مبلغ التسوية])</f>
        <v>0</v>
      </c>
    </row>
    <row r="52" spans="3:6" ht="20.25" x14ac:dyDescent="0.15">
      <c r="C52" s="197">
        <v>45885</v>
      </c>
      <c r="D52" s="107">
        <f>SUMPRODUCT((C52=وارد.المركزية[تاريخ الشيك])*1,وارد.المركزية[المبلغ الوارد])</f>
        <v>0</v>
      </c>
      <c r="E52" s="198">
        <f>SUMPRODUCT((C52=منصرف.المركزية[تاريخ الصرف])*1,منصرف.المركزية[المبلغ المنصرف])</f>
        <v>0</v>
      </c>
      <c r="F52" s="107">
        <f>SUMPRODUCT((الجدول5[[#This Row],[التاريخ]]=منصرف.المركزية[تاريخ الصرف])*1,منصرف.المركزية[مبلغ التسوية])</f>
        <v>0</v>
      </c>
    </row>
    <row r="53" spans="3:6" ht="20.25" x14ac:dyDescent="0.15">
      <c r="C53" s="197">
        <v>45886</v>
      </c>
      <c r="D53" s="107">
        <f>SUMPRODUCT((C53=وارد.المركزية[تاريخ الشيك])*1,وارد.المركزية[المبلغ الوارد])</f>
        <v>0</v>
      </c>
      <c r="E53" s="198">
        <f>SUMPRODUCT((C53=منصرف.المركزية[تاريخ الصرف])*1,منصرف.المركزية[المبلغ المنصرف])</f>
        <v>0</v>
      </c>
      <c r="F53" s="107">
        <f>SUMPRODUCT((الجدول5[[#This Row],[التاريخ]]=منصرف.المركزية[تاريخ الصرف])*1,منصرف.المركزية[مبلغ التسوية])</f>
        <v>0</v>
      </c>
    </row>
    <row r="54" spans="3:6" ht="20.25" x14ac:dyDescent="0.15">
      <c r="C54" s="197">
        <v>45887</v>
      </c>
      <c r="D54" s="107">
        <f>SUMPRODUCT((C54=وارد.المركزية[تاريخ الشيك])*1,وارد.المركزية[المبلغ الوارد])</f>
        <v>0</v>
      </c>
      <c r="E54" s="198">
        <f>SUMPRODUCT((C54=منصرف.المركزية[تاريخ الصرف])*1,منصرف.المركزية[المبلغ المنصرف])</f>
        <v>0</v>
      </c>
      <c r="F54" s="107">
        <f>SUMPRODUCT((الجدول5[[#This Row],[التاريخ]]=منصرف.المركزية[تاريخ الصرف])*1,منصرف.المركزية[مبلغ التسوية])</f>
        <v>0</v>
      </c>
    </row>
    <row r="55" spans="3:6" ht="20.25" x14ac:dyDescent="0.15">
      <c r="C55" s="197">
        <v>45888</v>
      </c>
      <c r="D55" s="107">
        <f>SUMPRODUCT((C55=وارد.المركزية[تاريخ الشيك])*1,وارد.المركزية[المبلغ الوارد])</f>
        <v>0</v>
      </c>
      <c r="E55" s="198">
        <f>SUMPRODUCT((C55=منصرف.المركزية[تاريخ الصرف])*1,منصرف.المركزية[المبلغ المنصرف])</f>
        <v>0</v>
      </c>
      <c r="F55" s="107">
        <f>SUMPRODUCT((الجدول5[[#This Row],[التاريخ]]=منصرف.المركزية[تاريخ الصرف])*1,منصرف.المركزية[مبلغ التسوية])</f>
        <v>0</v>
      </c>
    </row>
    <row r="56" spans="3:6" ht="20.25" x14ac:dyDescent="0.15">
      <c r="C56" s="197">
        <v>45889</v>
      </c>
      <c r="D56" s="107">
        <f>SUMPRODUCT((C56=وارد.المركزية[تاريخ الشيك])*1,وارد.المركزية[المبلغ الوارد])</f>
        <v>0</v>
      </c>
      <c r="E56" s="198">
        <f>SUMPRODUCT((C56=منصرف.المركزية[تاريخ الصرف])*1,منصرف.المركزية[المبلغ المنصرف])</f>
        <v>0</v>
      </c>
      <c r="F56" s="107">
        <f>SUMPRODUCT((الجدول5[[#This Row],[التاريخ]]=منصرف.المركزية[تاريخ الصرف])*1,منصرف.المركزية[مبلغ التسوية])</f>
        <v>0</v>
      </c>
    </row>
    <row r="57" spans="3:6" ht="20.25" x14ac:dyDescent="0.15">
      <c r="C57" s="197">
        <v>45890</v>
      </c>
      <c r="D57" s="107">
        <f>SUMPRODUCT((C57=وارد.المركزية[تاريخ الشيك])*1,وارد.المركزية[المبلغ الوارد])</f>
        <v>0</v>
      </c>
      <c r="E57" s="198">
        <f>SUMPRODUCT((C57=منصرف.المركزية[تاريخ الصرف])*1,منصرف.المركزية[المبلغ المنصرف])</f>
        <v>0</v>
      </c>
      <c r="F57" s="107">
        <f>SUMPRODUCT((الجدول5[[#This Row],[التاريخ]]=منصرف.المركزية[تاريخ الصرف])*1,منصرف.المركزية[مبلغ التسوية])</f>
        <v>0</v>
      </c>
    </row>
    <row r="58" spans="3:6" ht="20.25" x14ac:dyDescent="0.15">
      <c r="C58" s="197">
        <v>45891</v>
      </c>
      <c r="D58" s="107">
        <f>SUMPRODUCT((C58=وارد.المركزية[تاريخ الشيك])*1,وارد.المركزية[المبلغ الوارد])</f>
        <v>0</v>
      </c>
      <c r="E58" s="198">
        <f>SUMPRODUCT((C58=منصرف.المركزية[تاريخ الصرف])*1,منصرف.المركزية[المبلغ المنصرف])</f>
        <v>0</v>
      </c>
      <c r="F58" s="107">
        <f>SUMPRODUCT((الجدول5[[#This Row],[التاريخ]]=منصرف.المركزية[تاريخ الصرف])*1,منصرف.المركزية[مبلغ التسوية])</f>
        <v>0</v>
      </c>
    </row>
    <row r="59" spans="3:6" ht="20.25" x14ac:dyDescent="0.15">
      <c r="C59" s="197">
        <v>45892</v>
      </c>
      <c r="D59" s="107">
        <f>SUMPRODUCT((C59=وارد.المركزية[تاريخ الشيك])*1,وارد.المركزية[المبلغ الوارد])</f>
        <v>0</v>
      </c>
      <c r="E59" s="198">
        <f>SUMPRODUCT((C59=منصرف.المركزية[تاريخ الصرف])*1,منصرف.المركزية[المبلغ المنصرف])</f>
        <v>0</v>
      </c>
      <c r="F59" s="107">
        <f>SUMPRODUCT((الجدول5[[#This Row],[التاريخ]]=منصرف.المركزية[تاريخ الصرف])*1,منصرف.المركزية[مبلغ التسوية])</f>
        <v>0</v>
      </c>
    </row>
    <row r="60" spans="3:6" ht="20.25" x14ac:dyDescent="0.15">
      <c r="C60" s="197">
        <v>45893</v>
      </c>
      <c r="D60" s="107">
        <f>SUMPRODUCT((C60=وارد.المركزية[تاريخ الشيك])*1,وارد.المركزية[المبلغ الوارد])</f>
        <v>0</v>
      </c>
      <c r="E60" s="198">
        <f>SUMPRODUCT((C60=منصرف.المركزية[تاريخ الصرف])*1,منصرف.المركزية[المبلغ المنصرف])</f>
        <v>0</v>
      </c>
      <c r="F60" s="107">
        <f>SUMPRODUCT((الجدول5[[#This Row],[التاريخ]]=منصرف.المركزية[تاريخ الصرف])*1,منصرف.المركزية[مبلغ التسوية])</f>
        <v>0</v>
      </c>
    </row>
    <row r="61" spans="3:6" ht="20.25" x14ac:dyDescent="0.15">
      <c r="C61" s="197">
        <v>45894</v>
      </c>
      <c r="D61" s="107">
        <f>SUMPRODUCT((C61=وارد.المركزية[تاريخ الشيك])*1,وارد.المركزية[المبلغ الوارد])</f>
        <v>0</v>
      </c>
      <c r="E61" s="198">
        <f>SUMPRODUCT((C61=منصرف.المركزية[تاريخ الصرف])*1,منصرف.المركزية[المبلغ المنصرف])</f>
        <v>0</v>
      </c>
      <c r="F61" s="107">
        <f>SUMPRODUCT((الجدول5[[#This Row],[التاريخ]]=منصرف.المركزية[تاريخ الصرف])*1,منصرف.المركزية[مبلغ التسوية])</f>
        <v>0</v>
      </c>
    </row>
    <row r="62" spans="3:6" ht="20.25" x14ac:dyDescent="0.15">
      <c r="C62" s="197">
        <v>45895</v>
      </c>
      <c r="D62" s="107">
        <f>SUMPRODUCT((C62=وارد.المركزية[تاريخ الشيك])*1,وارد.المركزية[المبلغ الوارد])</f>
        <v>0</v>
      </c>
      <c r="E62" s="198">
        <f>SUMPRODUCT((C62=منصرف.المركزية[تاريخ الصرف])*1,منصرف.المركزية[المبلغ المنصرف])</f>
        <v>0</v>
      </c>
      <c r="F62" s="107">
        <f>SUMPRODUCT((الجدول5[[#This Row],[التاريخ]]=منصرف.المركزية[تاريخ الصرف])*1,منصرف.المركزية[مبلغ التسوية])</f>
        <v>0</v>
      </c>
    </row>
    <row r="63" spans="3:6" ht="20.25" x14ac:dyDescent="0.15">
      <c r="C63" s="197">
        <v>45896</v>
      </c>
      <c r="D63" s="107">
        <f>SUMPRODUCT((C63=وارد.المركزية[تاريخ الشيك])*1,وارد.المركزية[المبلغ الوارد])</f>
        <v>0</v>
      </c>
      <c r="E63" s="198">
        <f>SUMPRODUCT((C63=منصرف.المركزية[تاريخ الصرف])*1,منصرف.المركزية[المبلغ المنصرف])</f>
        <v>0</v>
      </c>
      <c r="F63" s="107">
        <f>SUMPRODUCT((الجدول5[[#This Row],[التاريخ]]=منصرف.المركزية[تاريخ الصرف])*1,منصرف.المركزية[مبلغ التسوية])</f>
        <v>0</v>
      </c>
    </row>
    <row r="64" spans="3:6" ht="20.25" x14ac:dyDescent="0.15">
      <c r="C64" s="197">
        <v>45897</v>
      </c>
      <c r="D64" s="107">
        <f>SUMPRODUCT((C64=وارد.المركزية[تاريخ الشيك])*1,وارد.المركزية[المبلغ الوارد])</f>
        <v>0</v>
      </c>
      <c r="E64" s="198">
        <f>SUMPRODUCT((C64=منصرف.المركزية[تاريخ الصرف])*1,منصرف.المركزية[المبلغ المنصرف])</f>
        <v>0</v>
      </c>
      <c r="F64" s="107">
        <f>SUMPRODUCT((الجدول5[[#This Row],[التاريخ]]=منصرف.المركزية[تاريخ الصرف])*1,منصرف.المركزية[مبلغ التسوية])</f>
        <v>0</v>
      </c>
    </row>
    <row r="65" spans="3:6" ht="20.25" x14ac:dyDescent="0.15">
      <c r="C65" s="197">
        <v>45898</v>
      </c>
      <c r="D65" s="107">
        <f>SUMPRODUCT((C65=وارد.المركزية[تاريخ الشيك])*1,وارد.المركزية[المبلغ الوارد])</f>
        <v>0</v>
      </c>
      <c r="E65" s="198">
        <f>SUMPRODUCT((C65=منصرف.المركزية[تاريخ الصرف])*1,منصرف.المركزية[المبلغ المنصرف])</f>
        <v>0</v>
      </c>
      <c r="F65" s="107">
        <f>SUMPRODUCT((الجدول5[[#This Row],[التاريخ]]=منصرف.المركزية[تاريخ الصرف])*1,منصرف.المركزية[مبلغ التسوية])</f>
        <v>0</v>
      </c>
    </row>
    <row r="66" spans="3:6" ht="20.25" x14ac:dyDescent="0.15">
      <c r="C66" s="197">
        <v>45899</v>
      </c>
      <c r="D66" s="107">
        <f>SUMPRODUCT((C66=وارد.المركزية[تاريخ الشيك])*1,وارد.المركزية[المبلغ الوارد])</f>
        <v>0</v>
      </c>
      <c r="E66" s="198">
        <f>SUMPRODUCT((C66=منصرف.المركزية[تاريخ الصرف])*1,منصرف.المركزية[المبلغ المنصرف])</f>
        <v>0</v>
      </c>
      <c r="F66" s="107">
        <f>SUMPRODUCT((الجدول5[[#This Row],[التاريخ]]=منصرف.المركزية[تاريخ الصرف])*1,منصرف.المركزية[مبلغ التسوية])</f>
        <v>0</v>
      </c>
    </row>
    <row r="67" spans="3:6" ht="20.25" x14ac:dyDescent="0.15">
      <c r="C67" s="197">
        <v>45900</v>
      </c>
      <c r="D67" s="107">
        <f>SUMPRODUCT((C67=وارد.المركزية[تاريخ الشيك])*1,وارد.المركزية[المبلغ الوارد])</f>
        <v>0</v>
      </c>
      <c r="E67" s="198">
        <f>SUMPRODUCT((C67=منصرف.المركزية[تاريخ الصرف])*1,منصرف.المركزية[المبلغ المنصرف])</f>
        <v>0</v>
      </c>
      <c r="F67" s="107">
        <f>SUMPRODUCT((الجدول5[[#This Row],[التاريخ]]=منصرف.المركزية[تاريخ الصرف])*1,منصرف.المركزية[مبلغ التسوية])</f>
        <v>0</v>
      </c>
    </row>
    <row r="68" spans="3:6" ht="20.25" x14ac:dyDescent="0.15">
      <c r="C68" s="197">
        <v>45901</v>
      </c>
      <c r="D68" s="107">
        <f>SUMPRODUCT((C68=وارد.المركزية[تاريخ الشيك])*1,وارد.المركزية[المبلغ الوارد])</f>
        <v>0</v>
      </c>
      <c r="E68" s="198">
        <f>SUMPRODUCT((C68=منصرف.المركزية[تاريخ الصرف])*1,منصرف.المركزية[المبلغ المنصرف])</f>
        <v>0</v>
      </c>
      <c r="F68" s="107">
        <f>SUMPRODUCT((الجدول5[[#This Row],[التاريخ]]=منصرف.المركزية[تاريخ الصرف])*1,منصرف.المركزية[مبلغ التسوية])</f>
        <v>0</v>
      </c>
    </row>
    <row r="69" spans="3:6" ht="20.25" x14ac:dyDescent="0.15">
      <c r="C69" s="197">
        <v>45902</v>
      </c>
      <c r="D69" s="107">
        <f>SUMPRODUCT((C69=وارد.المركزية[تاريخ الشيك])*1,وارد.المركزية[المبلغ الوارد])</f>
        <v>0</v>
      </c>
      <c r="E69" s="198">
        <f>SUMPRODUCT((C69=منصرف.المركزية[تاريخ الصرف])*1,منصرف.المركزية[المبلغ المنصرف])</f>
        <v>0</v>
      </c>
      <c r="F69" s="107">
        <f>SUMPRODUCT((الجدول5[[#This Row],[التاريخ]]=منصرف.المركزية[تاريخ الصرف])*1,منصرف.المركزية[مبلغ التسوية])</f>
        <v>0</v>
      </c>
    </row>
    <row r="70" spans="3:6" ht="20.25" x14ac:dyDescent="0.15">
      <c r="C70" s="197">
        <v>45903</v>
      </c>
      <c r="D70" s="107">
        <f>SUMPRODUCT((C70=وارد.المركزية[تاريخ الشيك])*1,وارد.المركزية[المبلغ الوارد])</f>
        <v>0</v>
      </c>
      <c r="E70" s="198">
        <f>SUMPRODUCT((C70=منصرف.المركزية[تاريخ الصرف])*1,منصرف.المركزية[المبلغ المنصرف])</f>
        <v>0</v>
      </c>
      <c r="F70" s="107">
        <f>SUMPRODUCT((الجدول5[[#This Row],[التاريخ]]=منصرف.المركزية[تاريخ الصرف])*1,منصرف.المركزية[مبلغ التسوية])</f>
        <v>0</v>
      </c>
    </row>
    <row r="71" spans="3:6" ht="20.25" x14ac:dyDescent="0.15">
      <c r="C71" s="197">
        <v>45904</v>
      </c>
      <c r="D71" s="107">
        <f>SUMPRODUCT((C71=وارد.المركزية[تاريخ الشيك])*1,وارد.المركزية[المبلغ الوارد])</f>
        <v>0</v>
      </c>
      <c r="E71" s="198">
        <f>SUMPRODUCT((C71=منصرف.المركزية[تاريخ الصرف])*1,منصرف.المركزية[المبلغ المنصرف])</f>
        <v>0</v>
      </c>
      <c r="F71" s="107">
        <f>SUMPRODUCT((الجدول5[[#This Row],[التاريخ]]=منصرف.المركزية[تاريخ الصرف])*1,منصرف.المركزية[مبلغ التسوية])</f>
        <v>0</v>
      </c>
    </row>
    <row r="72" spans="3:6" ht="20.25" x14ac:dyDescent="0.15">
      <c r="C72" s="197">
        <v>45905</v>
      </c>
      <c r="D72" s="107">
        <f>SUMPRODUCT((C72=وارد.المركزية[تاريخ الشيك])*1,وارد.المركزية[المبلغ الوارد])</f>
        <v>0</v>
      </c>
      <c r="E72" s="198">
        <f>SUMPRODUCT((C72=منصرف.المركزية[تاريخ الصرف])*1,منصرف.المركزية[المبلغ المنصرف])</f>
        <v>0</v>
      </c>
      <c r="F72" s="107">
        <f>SUMPRODUCT((الجدول5[[#This Row],[التاريخ]]=منصرف.المركزية[تاريخ الصرف])*1,منصرف.المركزية[مبلغ التسوية])</f>
        <v>0</v>
      </c>
    </row>
    <row r="73" spans="3:6" ht="20.25" x14ac:dyDescent="0.15">
      <c r="C73" s="197">
        <v>45906</v>
      </c>
      <c r="D73" s="107">
        <f>SUMPRODUCT((C73=وارد.المركزية[تاريخ الشيك])*1,وارد.المركزية[المبلغ الوارد])</f>
        <v>0</v>
      </c>
      <c r="E73" s="198">
        <f>SUMPRODUCT((C73=منصرف.المركزية[تاريخ الصرف])*1,منصرف.المركزية[المبلغ المنصرف])</f>
        <v>0</v>
      </c>
      <c r="F73" s="107">
        <f>SUMPRODUCT((الجدول5[[#This Row],[التاريخ]]=منصرف.المركزية[تاريخ الصرف])*1,منصرف.المركزية[مبلغ التسوية])</f>
        <v>0</v>
      </c>
    </row>
    <row r="74" spans="3:6" ht="20.25" x14ac:dyDescent="0.15">
      <c r="C74" s="197">
        <v>45907</v>
      </c>
      <c r="D74" s="107">
        <f>SUMPRODUCT((C74=وارد.المركزية[تاريخ الشيك])*1,وارد.المركزية[المبلغ الوارد])</f>
        <v>0</v>
      </c>
      <c r="E74" s="198">
        <f>SUMPRODUCT((C74=منصرف.المركزية[تاريخ الصرف])*1,منصرف.المركزية[المبلغ المنصرف])</f>
        <v>0</v>
      </c>
      <c r="F74" s="107">
        <f>SUMPRODUCT((الجدول5[[#This Row],[التاريخ]]=منصرف.المركزية[تاريخ الصرف])*1,منصرف.المركزية[مبلغ التسوية])</f>
        <v>0</v>
      </c>
    </row>
    <row r="75" spans="3:6" ht="20.25" x14ac:dyDescent="0.15">
      <c r="C75" s="197">
        <v>45908</v>
      </c>
      <c r="D75" s="107">
        <f>SUMPRODUCT((C75=وارد.المركزية[تاريخ الشيك])*1,وارد.المركزية[المبلغ الوارد])</f>
        <v>0</v>
      </c>
      <c r="E75" s="198">
        <f>SUMPRODUCT((C75=منصرف.المركزية[تاريخ الصرف])*1,منصرف.المركزية[المبلغ المنصرف])</f>
        <v>0</v>
      </c>
      <c r="F75" s="107">
        <f>SUMPRODUCT((الجدول5[[#This Row],[التاريخ]]=منصرف.المركزية[تاريخ الصرف])*1,منصرف.المركزية[مبلغ التسوية])</f>
        <v>0</v>
      </c>
    </row>
    <row r="76" spans="3:6" ht="20.25" x14ac:dyDescent="0.15">
      <c r="C76" s="197">
        <v>45909</v>
      </c>
      <c r="D76" s="107">
        <f>SUMPRODUCT((C76=وارد.المركزية[تاريخ الشيك])*1,وارد.المركزية[المبلغ الوارد])</f>
        <v>0</v>
      </c>
      <c r="E76" s="198">
        <f>SUMPRODUCT((C76=منصرف.المركزية[تاريخ الصرف])*1,منصرف.المركزية[المبلغ المنصرف])</f>
        <v>0</v>
      </c>
      <c r="F76" s="107">
        <f>SUMPRODUCT((الجدول5[[#This Row],[التاريخ]]=منصرف.المركزية[تاريخ الصرف])*1,منصرف.المركزية[مبلغ التسوية])</f>
        <v>0</v>
      </c>
    </row>
    <row r="77" spans="3:6" ht="20.25" x14ac:dyDescent="0.15">
      <c r="C77" s="197">
        <v>45910</v>
      </c>
      <c r="D77" s="107">
        <f>SUMPRODUCT((C77=وارد.المركزية[تاريخ الشيك])*1,وارد.المركزية[المبلغ الوارد])</f>
        <v>0</v>
      </c>
      <c r="E77" s="198">
        <f>SUMPRODUCT((C77=منصرف.المركزية[تاريخ الصرف])*1,منصرف.المركزية[المبلغ المنصرف])</f>
        <v>0</v>
      </c>
      <c r="F77" s="107">
        <f>SUMPRODUCT((الجدول5[[#This Row],[التاريخ]]=منصرف.المركزية[تاريخ الصرف])*1,منصرف.المركزية[مبلغ التسوية])</f>
        <v>0</v>
      </c>
    </row>
    <row r="78" spans="3:6" ht="20.25" x14ac:dyDescent="0.15">
      <c r="C78" s="197">
        <v>45911</v>
      </c>
      <c r="D78" s="107">
        <f>SUMPRODUCT((C78=وارد.المركزية[تاريخ الشيك])*1,وارد.المركزية[المبلغ الوارد])</f>
        <v>0</v>
      </c>
      <c r="E78" s="198">
        <f>SUMPRODUCT((C78=منصرف.المركزية[تاريخ الصرف])*1,منصرف.المركزية[المبلغ المنصرف])</f>
        <v>0</v>
      </c>
      <c r="F78" s="107">
        <f>SUMPRODUCT((الجدول5[[#This Row],[التاريخ]]=منصرف.المركزية[تاريخ الصرف])*1,منصرف.المركزية[مبلغ التسوية])</f>
        <v>0</v>
      </c>
    </row>
    <row r="79" spans="3:6" ht="20.25" x14ac:dyDescent="0.15">
      <c r="C79" s="197">
        <v>45912</v>
      </c>
      <c r="D79" s="107">
        <f>SUMPRODUCT((C79=وارد.المركزية[تاريخ الشيك])*1,وارد.المركزية[المبلغ الوارد])</f>
        <v>0</v>
      </c>
      <c r="E79" s="198">
        <f>SUMPRODUCT((C79=منصرف.المركزية[تاريخ الصرف])*1,منصرف.المركزية[المبلغ المنصرف])</f>
        <v>0</v>
      </c>
      <c r="F79" s="107">
        <f>SUMPRODUCT((الجدول5[[#This Row],[التاريخ]]=منصرف.المركزية[تاريخ الصرف])*1,منصرف.المركزية[مبلغ التسوية])</f>
        <v>0</v>
      </c>
    </row>
    <row r="80" spans="3:6" ht="20.25" x14ac:dyDescent="0.15">
      <c r="C80" s="197">
        <v>45913</v>
      </c>
      <c r="D80" s="107">
        <f>SUMPRODUCT((C80=وارد.المركزية[تاريخ الشيك])*1,وارد.المركزية[المبلغ الوارد])</f>
        <v>0</v>
      </c>
      <c r="E80" s="198">
        <f>SUMPRODUCT((C80=منصرف.المركزية[تاريخ الصرف])*1,منصرف.المركزية[المبلغ المنصرف])</f>
        <v>0</v>
      </c>
      <c r="F80" s="107">
        <f>SUMPRODUCT((الجدول5[[#This Row],[التاريخ]]=منصرف.المركزية[تاريخ الصرف])*1,منصرف.المركزية[مبلغ التسوية])</f>
        <v>0</v>
      </c>
    </row>
    <row r="81" spans="3:6" ht="20.25" x14ac:dyDescent="0.15">
      <c r="C81" s="197">
        <v>45914</v>
      </c>
      <c r="D81" s="107">
        <f>SUMPRODUCT((C81=وارد.المركزية[تاريخ الشيك])*1,وارد.المركزية[المبلغ الوارد])</f>
        <v>0</v>
      </c>
      <c r="E81" s="198">
        <f>SUMPRODUCT((C81=منصرف.المركزية[تاريخ الصرف])*1,منصرف.المركزية[المبلغ المنصرف])</f>
        <v>0</v>
      </c>
      <c r="F81" s="107">
        <f>SUMPRODUCT((الجدول5[[#This Row],[التاريخ]]=منصرف.المركزية[تاريخ الصرف])*1,منصرف.المركزية[مبلغ التسوية])</f>
        <v>0</v>
      </c>
    </row>
    <row r="82" spans="3:6" ht="20.25" x14ac:dyDescent="0.15">
      <c r="C82" s="197">
        <v>45915</v>
      </c>
      <c r="D82" s="107">
        <f>SUMPRODUCT((C82=وارد.المركزية[تاريخ الشيك])*1,وارد.المركزية[المبلغ الوارد])</f>
        <v>0</v>
      </c>
      <c r="E82" s="198">
        <f>SUMPRODUCT((C82=منصرف.المركزية[تاريخ الصرف])*1,منصرف.المركزية[المبلغ المنصرف])</f>
        <v>0</v>
      </c>
      <c r="F82" s="107">
        <f>SUMPRODUCT((الجدول5[[#This Row],[التاريخ]]=منصرف.المركزية[تاريخ الصرف])*1,منصرف.المركزية[مبلغ التسوية])</f>
        <v>0</v>
      </c>
    </row>
    <row r="83" spans="3:6" ht="20.25" x14ac:dyDescent="0.15">
      <c r="C83" s="197">
        <v>45916</v>
      </c>
      <c r="D83" s="107">
        <f>SUMPRODUCT((C83=وارد.المركزية[تاريخ الشيك])*1,وارد.المركزية[المبلغ الوارد])</f>
        <v>0</v>
      </c>
      <c r="E83" s="198">
        <f>SUMPRODUCT((C83=منصرف.المركزية[تاريخ الصرف])*1,منصرف.المركزية[المبلغ المنصرف])</f>
        <v>0</v>
      </c>
      <c r="F83" s="107">
        <f>SUMPRODUCT((الجدول5[[#This Row],[التاريخ]]=منصرف.المركزية[تاريخ الصرف])*1,منصرف.المركزية[مبلغ التسوية])</f>
        <v>0</v>
      </c>
    </row>
    <row r="84" spans="3:6" ht="20.25" x14ac:dyDescent="0.15">
      <c r="C84" s="197">
        <v>45917</v>
      </c>
      <c r="D84" s="107">
        <f>SUMPRODUCT((C84=وارد.المركزية[تاريخ الشيك])*1,وارد.المركزية[المبلغ الوارد])</f>
        <v>0</v>
      </c>
      <c r="E84" s="198">
        <f>SUMPRODUCT((C84=منصرف.المركزية[تاريخ الصرف])*1,منصرف.المركزية[المبلغ المنصرف])</f>
        <v>0</v>
      </c>
      <c r="F84" s="107">
        <f>SUMPRODUCT((الجدول5[[#This Row],[التاريخ]]=منصرف.المركزية[تاريخ الصرف])*1,منصرف.المركزية[مبلغ التسوية])</f>
        <v>0</v>
      </c>
    </row>
    <row r="85" spans="3:6" ht="20.25" x14ac:dyDescent="0.15">
      <c r="C85" s="197">
        <v>45918</v>
      </c>
      <c r="D85" s="107">
        <f>SUMPRODUCT((C85=وارد.المركزية[تاريخ الشيك])*1,وارد.المركزية[المبلغ الوارد])</f>
        <v>0</v>
      </c>
      <c r="E85" s="198">
        <f>SUMPRODUCT((C85=منصرف.المركزية[تاريخ الصرف])*1,منصرف.المركزية[المبلغ المنصرف])</f>
        <v>0</v>
      </c>
      <c r="F85" s="107">
        <f>SUMPRODUCT((الجدول5[[#This Row],[التاريخ]]=منصرف.المركزية[تاريخ الصرف])*1,منصرف.المركزية[مبلغ التسوية])</f>
        <v>0</v>
      </c>
    </row>
    <row r="86" spans="3:6" ht="20.25" x14ac:dyDescent="0.15">
      <c r="C86" s="197">
        <v>45919</v>
      </c>
      <c r="D86" s="107">
        <f>SUMPRODUCT((C86=وارد.المركزية[تاريخ الشيك])*1,وارد.المركزية[المبلغ الوارد])</f>
        <v>0</v>
      </c>
      <c r="E86" s="198">
        <f>SUMPRODUCT((C86=منصرف.المركزية[تاريخ الصرف])*1,منصرف.المركزية[المبلغ المنصرف])</f>
        <v>0</v>
      </c>
      <c r="F86" s="107">
        <f>SUMPRODUCT((الجدول5[[#This Row],[التاريخ]]=منصرف.المركزية[تاريخ الصرف])*1,منصرف.المركزية[مبلغ التسوية])</f>
        <v>0</v>
      </c>
    </row>
    <row r="87" spans="3:6" ht="20.25" x14ac:dyDescent="0.15">
      <c r="C87" s="197">
        <v>45920</v>
      </c>
      <c r="D87" s="107">
        <f>SUMPRODUCT((C87=وارد.المركزية[تاريخ الشيك])*1,وارد.المركزية[المبلغ الوارد])</f>
        <v>0</v>
      </c>
      <c r="E87" s="198">
        <f>SUMPRODUCT((C87=منصرف.المركزية[تاريخ الصرف])*1,منصرف.المركزية[المبلغ المنصرف])</f>
        <v>0</v>
      </c>
      <c r="F87" s="107">
        <f>SUMPRODUCT((الجدول5[[#This Row],[التاريخ]]=منصرف.المركزية[تاريخ الصرف])*1,منصرف.المركزية[مبلغ التسوية])</f>
        <v>0</v>
      </c>
    </row>
    <row r="88" spans="3:6" ht="20.25" x14ac:dyDescent="0.15">
      <c r="C88" s="197">
        <v>45921</v>
      </c>
      <c r="D88" s="107">
        <f>SUMPRODUCT((C88=وارد.المركزية[تاريخ الشيك])*1,وارد.المركزية[المبلغ الوارد])</f>
        <v>0</v>
      </c>
      <c r="E88" s="198">
        <f>SUMPRODUCT((C88=منصرف.المركزية[تاريخ الصرف])*1,منصرف.المركزية[المبلغ المنصرف])</f>
        <v>0</v>
      </c>
      <c r="F88" s="107">
        <f>SUMPRODUCT((الجدول5[[#This Row],[التاريخ]]=منصرف.المركزية[تاريخ الصرف])*1,منصرف.المركزية[مبلغ التسوية])</f>
        <v>0</v>
      </c>
    </row>
    <row r="89" spans="3:6" ht="20.25" x14ac:dyDescent="0.15">
      <c r="C89" s="197">
        <v>45922</v>
      </c>
      <c r="D89" s="107">
        <f>SUMPRODUCT((C89=وارد.المركزية[تاريخ الشيك])*1,وارد.المركزية[المبلغ الوارد])</f>
        <v>0</v>
      </c>
      <c r="E89" s="198">
        <f>SUMPRODUCT((C89=منصرف.المركزية[تاريخ الصرف])*1,منصرف.المركزية[المبلغ المنصرف])</f>
        <v>0</v>
      </c>
      <c r="F89" s="107">
        <f>SUMPRODUCT((الجدول5[[#This Row],[التاريخ]]=منصرف.المركزية[تاريخ الصرف])*1,منصرف.المركزية[مبلغ التسوية])</f>
        <v>0</v>
      </c>
    </row>
    <row r="90" spans="3:6" ht="20.25" x14ac:dyDescent="0.15">
      <c r="C90" s="197">
        <v>45923</v>
      </c>
      <c r="D90" s="107">
        <f>SUMPRODUCT((C90=وارد.المركزية[تاريخ الشيك])*1,وارد.المركزية[المبلغ الوارد])</f>
        <v>0</v>
      </c>
      <c r="E90" s="198">
        <f>SUMPRODUCT((C90=منصرف.المركزية[تاريخ الصرف])*1,منصرف.المركزية[المبلغ المنصرف])</f>
        <v>0</v>
      </c>
      <c r="F90" s="107">
        <f>SUMPRODUCT((الجدول5[[#This Row],[التاريخ]]=منصرف.المركزية[تاريخ الصرف])*1,منصرف.المركزية[مبلغ التسوية])</f>
        <v>0</v>
      </c>
    </row>
    <row r="91" spans="3:6" ht="20.25" x14ac:dyDescent="0.15">
      <c r="C91" s="197">
        <v>45924</v>
      </c>
      <c r="D91" s="107">
        <f>SUMPRODUCT((C91=وارد.المركزية[تاريخ الشيك])*1,وارد.المركزية[المبلغ الوارد])</f>
        <v>0</v>
      </c>
      <c r="E91" s="198">
        <f>SUMPRODUCT((C91=منصرف.المركزية[تاريخ الصرف])*1,منصرف.المركزية[المبلغ المنصرف])</f>
        <v>0</v>
      </c>
      <c r="F91" s="107">
        <f>SUMPRODUCT((الجدول5[[#This Row],[التاريخ]]=منصرف.المركزية[تاريخ الصرف])*1,منصرف.المركزية[مبلغ التسوية])</f>
        <v>0</v>
      </c>
    </row>
    <row r="92" spans="3:6" ht="20.25" x14ac:dyDescent="0.15">
      <c r="C92" s="197">
        <v>45925</v>
      </c>
      <c r="D92" s="107">
        <f>SUMPRODUCT((C92=وارد.المركزية[تاريخ الشيك])*1,وارد.المركزية[المبلغ الوارد])</f>
        <v>0</v>
      </c>
      <c r="E92" s="198">
        <f>SUMPRODUCT((C92=منصرف.المركزية[تاريخ الصرف])*1,منصرف.المركزية[المبلغ المنصرف])</f>
        <v>0</v>
      </c>
      <c r="F92" s="107">
        <f>SUMPRODUCT((الجدول5[[#This Row],[التاريخ]]=منصرف.المركزية[تاريخ الصرف])*1,منصرف.المركزية[مبلغ التسوية])</f>
        <v>0</v>
      </c>
    </row>
    <row r="93" spans="3:6" ht="20.25" x14ac:dyDescent="0.15">
      <c r="C93" s="197">
        <v>45926</v>
      </c>
      <c r="D93" s="107">
        <f>SUMPRODUCT((C93=وارد.المركزية[تاريخ الشيك])*1,وارد.المركزية[المبلغ الوارد])</f>
        <v>0</v>
      </c>
      <c r="E93" s="198">
        <f>SUMPRODUCT((C93=منصرف.المركزية[تاريخ الصرف])*1,منصرف.المركزية[المبلغ المنصرف])</f>
        <v>0</v>
      </c>
      <c r="F93" s="107">
        <f>SUMPRODUCT((الجدول5[[#This Row],[التاريخ]]=منصرف.المركزية[تاريخ الصرف])*1,منصرف.المركزية[مبلغ التسوية])</f>
        <v>0</v>
      </c>
    </row>
    <row r="94" spans="3:6" ht="20.25" x14ac:dyDescent="0.15">
      <c r="C94" s="197">
        <v>45927</v>
      </c>
      <c r="D94" s="107">
        <f>SUMPRODUCT((C94=وارد.المركزية[تاريخ الشيك])*1,وارد.المركزية[المبلغ الوارد])</f>
        <v>0</v>
      </c>
      <c r="E94" s="198">
        <f>SUMPRODUCT((C94=منصرف.المركزية[تاريخ الصرف])*1,منصرف.المركزية[المبلغ المنصرف])</f>
        <v>0</v>
      </c>
      <c r="F94" s="107">
        <f>SUMPRODUCT((الجدول5[[#This Row],[التاريخ]]=منصرف.المركزية[تاريخ الصرف])*1,منصرف.المركزية[مبلغ التسوية])</f>
        <v>0</v>
      </c>
    </row>
    <row r="95" spans="3:6" ht="20.25" x14ac:dyDescent="0.15">
      <c r="C95" s="197">
        <v>45928</v>
      </c>
      <c r="D95" s="107">
        <f>SUMPRODUCT((C95=وارد.المركزية[تاريخ الشيك])*1,وارد.المركزية[المبلغ الوارد])</f>
        <v>0</v>
      </c>
      <c r="E95" s="198">
        <f>SUMPRODUCT((C95=منصرف.المركزية[تاريخ الصرف])*1,منصرف.المركزية[المبلغ المنصرف])</f>
        <v>0</v>
      </c>
      <c r="F95" s="107">
        <f>SUMPRODUCT((الجدول5[[#This Row],[التاريخ]]=منصرف.المركزية[تاريخ الصرف])*1,منصرف.المركزية[مبلغ التسوية])</f>
        <v>0</v>
      </c>
    </row>
    <row r="96" spans="3:6" ht="20.25" x14ac:dyDescent="0.15">
      <c r="C96" s="197">
        <v>45929</v>
      </c>
      <c r="D96" s="107">
        <f>SUMPRODUCT((C96=وارد.المركزية[تاريخ الشيك])*1,وارد.المركزية[المبلغ الوارد])</f>
        <v>0</v>
      </c>
      <c r="E96" s="198">
        <f>SUMPRODUCT((C96=منصرف.المركزية[تاريخ الصرف])*1,منصرف.المركزية[المبلغ المنصرف])</f>
        <v>0</v>
      </c>
      <c r="F96" s="107">
        <f>SUMPRODUCT((الجدول5[[#This Row],[التاريخ]]=منصرف.المركزية[تاريخ الصرف])*1,منصرف.المركزية[مبلغ التسوية])</f>
        <v>0</v>
      </c>
    </row>
    <row r="97" spans="3:6" ht="20.25" x14ac:dyDescent="0.15">
      <c r="C97" s="197">
        <v>45930</v>
      </c>
      <c r="D97" s="107">
        <f>SUMPRODUCT((C97=وارد.المركزية[تاريخ الشيك])*1,وارد.المركزية[المبلغ الوارد])</f>
        <v>0</v>
      </c>
      <c r="E97" s="198">
        <f>SUMPRODUCT((C97=منصرف.المركزية[تاريخ الصرف])*1,منصرف.المركزية[المبلغ المنصرف])</f>
        <v>0</v>
      </c>
      <c r="F97" s="107">
        <f>SUMPRODUCT((الجدول5[[#This Row],[التاريخ]]=منصرف.المركزية[تاريخ الصرف])*1,منصرف.المركزية[مبلغ التسوية])</f>
        <v>0</v>
      </c>
    </row>
    <row r="98" spans="3:6" ht="20.25" x14ac:dyDescent="0.15">
      <c r="C98" s="197">
        <v>45931</v>
      </c>
      <c r="D98" s="107">
        <f>SUMPRODUCT((C98=وارد.المركزية[تاريخ الشيك])*1,وارد.المركزية[المبلغ الوارد])</f>
        <v>0</v>
      </c>
      <c r="E98" s="198">
        <f>SUMPRODUCT((C98=منصرف.المركزية[تاريخ الصرف])*1,منصرف.المركزية[المبلغ المنصرف])</f>
        <v>0</v>
      </c>
      <c r="F98" s="107">
        <f>SUMPRODUCT((الجدول5[[#This Row],[التاريخ]]=منصرف.المركزية[تاريخ الصرف])*1,منصرف.المركزية[مبلغ التسوية])</f>
        <v>0</v>
      </c>
    </row>
    <row r="99" spans="3:6" ht="20.25" x14ac:dyDescent="0.15">
      <c r="C99" s="197">
        <v>45932</v>
      </c>
      <c r="D99" s="107">
        <f>SUMPRODUCT((C99=وارد.المركزية[تاريخ الشيك])*1,وارد.المركزية[المبلغ الوارد])</f>
        <v>0</v>
      </c>
      <c r="E99" s="198">
        <f>SUMPRODUCT((C99=منصرف.المركزية[تاريخ الصرف])*1,منصرف.المركزية[المبلغ المنصرف])</f>
        <v>0</v>
      </c>
      <c r="F99" s="107">
        <f>SUMPRODUCT((الجدول5[[#This Row],[التاريخ]]=منصرف.المركزية[تاريخ الصرف])*1,منصرف.المركزية[مبلغ التسوية])</f>
        <v>0</v>
      </c>
    </row>
    <row r="100" spans="3:6" ht="20.25" x14ac:dyDescent="0.15">
      <c r="C100" s="197">
        <v>45933</v>
      </c>
      <c r="D100" s="107">
        <f>SUMPRODUCT((C100=وارد.المركزية[تاريخ الشيك])*1,وارد.المركزية[المبلغ الوارد])</f>
        <v>0</v>
      </c>
      <c r="E100" s="198">
        <f>SUMPRODUCT((C100=منصرف.المركزية[تاريخ الصرف])*1,منصرف.المركزية[المبلغ المنصرف])</f>
        <v>0</v>
      </c>
      <c r="F100" s="107">
        <f>SUMPRODUCT((الجدول5[[#This Row],[التاريخ]]=منصرف.المركزية[تاريخ الصرف])*1,منصرف.المركزية[مبلغ التسوية])</f>
        <v>0</v>
      </c>
    </row>
    <row r="101" spans="3:6" ht="20.25" x14ac:dyDescent="0.15">
      <c r="C101" s="197">
        <v>45934</v>
      </c>
      <c r="D101" s="107">
        <f>SUMPRODUCT((C101=وارد.المركزية[تاريخ الشيك])*1,وارد.المركزية[المبلغ الوارد])</f>
        <v>0</v>
      </c>
      <c r="E101" s="198">
        <f>SUMPRODUCT((C101=منصرف.المركزية[تاريخ الصرف])*1,منصرف.المركزية[المبلغ المنصرف])</f>
        <v>0</v>
      </c>
      <c r="F101" s="107">
        <f>SUMPRODUCT((الجدول5[[#This Row],[التاريخ]]=منصرف.المركزية[تاريخ الصرف])*1,منصرف.المركزية[مبلغ التسوية])</f>
        <v>0</v>
      </c>
    </row>
    <row r="102" spans="3:6" ht="20.25" x14ac:dyDescent="0.15">
      <c r="C102" s="197">
        <v>45935</v>
      </c>
      <c r="D102" s="107">
        <f>SUMPRODUCT((C102=وارد.المركزية[تاريخ الشيك])*1,وارد.المركزية[المبلغ الوارد])</f>
        <v>0</v>
      </c>
      <c r="E102" s="198">
        <f>SUMPRODUCT((C102=منصرف.المركزية[تاريخ الصرف])*1,منصرف.المركزية[المبلغ المنصرف])</f>
        <v>0</v>
      </c>
      <c r="F102" s="107">
        <f>SUMPRODUCT((الجدول5[[#This Row],[التاريخ]]=منصرف.المركزية[تاريخ الصرف])*1,منصرف.المركزية[مبلغ التسوية])</f>
        <v>0</v>
      </c>
    </row>
    <row r="103" spans="3:6" ht="20.25" x14ac:dyDescent="0.15">
      <c r="C103" s="197">
        <v>45936</v>
      </c>
      <c r="D103" s="107">
        <f>SUMPRODUCT((C103=وارد.المركزية[تاريخ الشيك])*1,وارد.المركزية[المبلغ الوارد])</f>
        <v>0</v>
      </c>
      <c r="E103" s="198">
        <f>SUMPRODUCT((C103=منصرف.المركزية[تاريخ الصرف])*1,منصرف.المركزية[المبلغ المنصرف])</f>
        <v>0</v>
      </c>
      <c r="F103" s="107">
        <f>SUMPRODUCT((الجدول5[[#This Row],[التاريخ]]=منصرف.المركزية[تاريخ الصرف])*1,منصرف.المركزية[مبلغ التسوية])</f>
        <v>0</v>
      </c>
    </row>
    <row r="104" spans="3:6" ht="20.25" x14ac:dyDescent="0.15">
      <c r="C104" s="197">
        <v>45937</v>
      </c>
      <c r="D104" s="107">
        <f>SUMPRODUCT((C104=وارد.المركزية[تاريخ الشيك])*1,وارد.المركزية[المبلغ الوارد])</f>
        <v>0</v>
      </c>
      <c r="E104" s="198">
        <f>SUMPRODUCT((C104=منصرف.المركزية[تاريخ الصرف])*1,منصرف.المركزية[المبلغ المنصرف])</f>
        <v>0</v>
      </c>
      <c r="F104" s="107">
        <f>SUMPRODUCT((الجدول5[[#This Row],[التاريخ]]=منصرف.المركزية[تاريخ الصرف])*1,منصرف.المركزية[مبلغ التسوية])</f>
        <v>0</v>
      </c>
    </row>
    <row r="105" spans="3:6" ht="20.25" x14ac:dyDescent="0.15">
      <c r="C105" s="197">
        <v>45938</v>
      </c>
      <c r="D105" s="107">
        <f>SUMPRODUCT((C105=وارد.المركزية[تاريخ الشيك])*1,وارد.المركزية[المبلغ الوارد])</f>
        <v>0</v>
      </c>
      <c r="E105" s="198">
        <f>SUMPRODUCT((C105=منصرف.المركزية[تاريخ الصرف])*1,منصرف.المركزية[المبلغ المنصرف])</f>
        <v>0</v>
      </c>
      <c r="F105" s="107">
        <f>SUMPRODUCT((الجدول5[[#This Row],[التاريخ]]=منصرف.المركزية[تاريخ الصرف])*1,منصرف.المركزية[مبلغ التسوية])</f>
        <v>0</v>
      </c>
    </row>
    <row r="106" spans="3:6" ht="20.25" x14ac:dyDescent="0.15">
      <c r="C106" s="197">
        <v>45939</v>
      </c>
      <c r="D106" s="107">
        <f>SUMPRODUCT((C106=وارد.المركزية[تاريخ الشيك])*1,وارد.المركزية[المبلغ الوارد])</f>
        <v>0</v>
      </c>
      <c r="E106" s="198">
        <f>SUMPRODUCT((C106=منصرف.المركزية[تاريخ الصرف])*1,منصرف.المركزية[المبلغ المنصرف])</f>
        <v>0</v>
      </c>
      <c r="F106" s="107">
        <f>SUMPRODUCT((الجدول5[[#This Row],[التاريخ]]=منصرف.المركزية[تاريخ الصرف])*1,منصرف.المركزية[مبلغ التسوية])</f>
        <v>0</v>
      </c>
    </row>
    <row r="107" spans="3:6" ht="20.25" x14ac:dyDescent="0.15">
      <c r="C107" s="197">
        <v>45940</v>
      </c>
      <c r="D107" s="107">
        <f>SUMPRODUCT((C107=وارد.المركزية[تاريخ الشيك])*1,وارد.المركزية[المبلغ الوارد])</f>
        <v>0</v>
      </c>
      <c r="E107" s="198">
        <f>SUMPRODUCT((C107=منصرف.المركزية[تاريخ الصرف])*1,منصرف.المركزية[المبلغ المنصرف])</f>
        <v>0</v>
      </c>
      <c r="F107" s="107">
        <f>SUMPRODUCT((الجدول5[[#This Row],[التاريخ]]=منصرف.المركزية[تاريخ الصرف])*1,منصرف.المركزية[مبلغ التسوية])</f>
        <v>0</v>
      </c>
    </row>
    <row r="108" spans="3:6" ht="20.25" x14ac:dyDescent="0.15">
      <c r="C108" s="197">
        <v>45941</v>
      </c>
      <c r="D108" s="107">
        <f>SUMPRODUCT((C108=وارد.المركزية[تاريخ الشيك])*1,وارد.المركزية[المبلغ الوارد])</f>
        <v>0</v>
      </c>
      <c r="E108" s="198">
        <f>SUMPRODUCT((C108=منصرف.المركزية[تاريخ الصرف])*1,منصرف.المركزية[المبلغ المنصرف])</f>
        <v>0</v>
      </c>
      <c r="F108" s="107">
        <f>SUMPRODUCT((الجدول5[[#This Row],[التاريخ]]=منصرف.المركزية[تاريخ الصرف])*1,منصرف.المركزية[مبلغ التسوية])</f>
        <v>0</v>
      </c>
    </row>
    <row r="109" spans="3:6" ht="20.25" x14ac:dyDescent="0.15">
      <c r="C109" s="197">
        <v>45942</v>
      </c>
      <c r="D109" s="107">
        <f>SUMPRODUCT((C109=وارد.المركزية[تاريخ الشيك])*1,وارد.المركزية[المبلغ الوارد])</f>
        <v>0</v>
      </c>
      <c r="E109" s="198">
        <f>SUMPRODUCT((C109=منصرف.المركزية[تاريخ الصرف])*1,منصرف.المركزية[المبلغ المنصرف])</f>
        <v>0</v>
      </c>
      <c r="F109" s="107">
        <f>SUMPRODUCT((الجدول5[[#This Row],[التاريخ]]=منصرف.المركزية[تاريخ الصرف])*1,منصرف.المركزية[مبلغ التسوية])</f>
        <v>0</v>
      </c>
    </row>
    <row r="110" spans="3:6" ht="20.25" x14ac:dyDescent="0.15">
      <c r="C110" s="197">
        <v>45943</v>
      </c>
      <c r="D110" s="107">
        <f>SUMPRODUCT((C110=وارد.المركزية[تاريخ الشيك])*1,وارد.المركزية[المبلغ الوارد])</f>
        <v>0</v>
      </c>
      <c r="E110" s="198">
        <f>SUMPRODUCT((C110=منصرف.المركزية[تاريخ الصرف])*1,منصرف.المركزية[المبلغ المنصرف])</f>
        <v>0</v>
      </c>
      <c r="F110" s="107">
        <f>SUMPRODUCT((الجدول5[[#This Row],[التاريخ]]=منصرف.المركزية[تاريخ الصرف])*1,منصرف.المركزية[مبلغ التسوية])</f>
        <v>0</v>
      </c>
    </row>
    <row r="111" spans="3:6" ht="20.25" x14ac:dyDescent="0.15">
      <c r="C111" s="197">
        <v>45944</v>
      </c>
      <c r="D111" s="107">
        <f>SUMPRODUCT((C111=وارد.المركزية[تاريخ الشيك])*1,وارد.المركزية[المبلغ الوارد])</f>
        <v>0</v>
      </c>
      <c r="E111" s="198">
        <f>SUMPRODUCT((C111=منصرف.المركزية[تاريخ الصرف])*1,منصرف.المركزية[المبلغ المنصرف])</f>
        <v>0</v>
      </c>
      <c r="F111" s="107">
        <f>SUMPRODUCT((الجدول5[[#This Row],[التاريخ]]=منصرف.المركزية[تاريخ الصرف])*1,منصرف.المركزية[مبلغ التسوية])</f>
        <v>0</v>
      </c>
    </row>
    <row r="112" spans="3:6" ht="20.25" x14ac:dyDescent="0.15">
      <c r="C112" s="197">
        <v>45945</v>
      </c>
      <c r="D112" s="107">
        <f>SUMPRODUCT((C112=وارد.المركزية[تاريخ الشيك])*1,وارد.المركزية[المبلغ الوارد])</f>
        <v>0</v>
      </c>
      <c r="E112" s="198">
        <f>SUMPRODUCT((C112=منصرف.المركزية[تاريخ الصرف])*1,منصرف.المركزية[المبلغ المنصرف])</f>
        <v>0</v>
      </c>
      <c r="F112" s="107">
        <f>SUMPRODUCT((الجدول5[[#This Row],[التاريخ]]=منصرف.المركزية[تاريخ الصرف])*1,منصرف.المركزية[مبلغ التسوية])</f>
        <v>0</v>
      </c>
    </row>
    <row r="113" spans="3:6" ht="20.25" x14ac:dyDescent="0.15">
      <c r="C113" s="197">
        <v>45946</v>
      </c>
      <c r="D113" s="107">
        <f>SUMPRODUCT((C113=وارد.المركزية[تاريخ الشيك])*1,وارد.المركزية[المبلغ الوارد])</f>
        <v>0</v>
      </c>
      <c r="E113" s="198">
        <f>SUMPRODUCT((C113=منصرف.المركزية[تاريخ الصرف])*1,منصرف.المركزية[المبلغ المنصرف])</f>
        <v>0</v>
      </c>
      <c r="F113" s="107">
        <f>SUMPRODUCT((الجدول5[[#This Row],[التاريخ]]=منصرف.المركزية[تاريخ الصرف])*1,منصرف.المركزية[مبلغ التسوية])</f>
        <v>0</v>
      </c>
    </row>
    <row r="114" spans="3:6" ht="20.25" x14ac:dyDescent="0.15">
      <c r="C114" s="197">
        <v>45947</v>
      </c>
      <c r="D114" s="107">
        <f>SUMPRODUCT((C114=وارد.المركزية[تاريخ الشيك])*1,وارد.المركزية[المبلغ الوارد])</f>
        <v>0</v>
      </c>
      <c r="E114" s="198">
        <f>SUMPRODUCT((C114=منصرف.المركزية[تاريخ الصرف])*1,منصرف.المركزية[المبلغ المنصرف])</f>
        <v>0</v>
      </c>
      <c r="F114" s="107">
        <f>SUMPRODUCT((الجدول5[[#This Row],[التاريخ]]=منصرف.المركزية[تاريخ الصرف])*1,منصرف.المركزية[مبلغ التسوية])</f>
        <v>0</v>
      </c>
    </row>
    <row r="115" spans="3:6" ht="20.25" x14ac:dyDescent="0.15">
      <c r="C115" s="197">
        <v>45948</v>
      </c>
      <c r="D115" s="107">
        <f>SUMPRODUCT((C115=وارد.المركزية[تاريخ الشيك])*1,وارد.المركزية[المبلغ الوارد])</f>
        <v>0</v>
      </c>
      <c r="E115" s="198">
        <f>SUMPRODUCT((C115=منصرف.المركزية[تاريخ الصرف])*1,منصرف.المركزية[المبلغ المنصرف])</f>
        <v>0</v>
      </c>
      <c r="F115" s="107">
        <f>SUMPRODUCT((الجدول5[[#This Row],[التاريخ]]=منصرف.المركزية[تاريخ الصرف])*1,منصرف.المركزية[مبلغ التسوية])</f>
        <v>0</v>
      </c>
    </row>
    <row r="116" spans="3:6" ht="20.25" x14ac:dyDescent="0.15">
      <c r="C116" s="197">
        <v>45949</v>
      </c>
      <c r="D116" s="107">
        <f>SUMPRODUCT((C116=وارد.المركزية[تاريخ الشيك])*1,وارد.المركزية[المبلغ الوارد])</f>
        <v>0</v>
      </c>
      <c r="E116" s="198">
        <f>SUMPRODUCT((C116=منصرف.المركزية[تاريخ الصرف])*1,منصرف.المركزية[المبلغ المنصرف])</f>
        <v>0</v>
      </c>
      <c r="F116" s="107">
        <f>SUMPRODUCT((الجدول5[[#This Row],[التاريخ]]=منصرف.المركزية[تاريخ الصرف])*1,منصرف.المركزية[مبلغ التسوية])</f>
        <v>0</v>
      </c>
    </row>
    <row r="117" spans="3:6" ht="20.25" x14ac:dyDescent="0.15">
      <c r="C117" s="197">
        <v>45950</v>
      </c>
      <c r="D117" s="107">
        <f>SUMPRODUCT((C117=وارد.المركزية[تاريخ الشيك])*1,وارد.المركزية[المبلغ الوارد])</f>
        <v>0</v>
      </c>
      <c r="E117" s="198">
        <f>SUMPRODUCT((C117=منصرف.المركزية[تاريخ الصرف])*1,منصرف.المركزية[المبلغ المنصرف])</f>
        <v>0</v>
      </c>
      <c r="F117" s="107">
        <f>SUMPRODUCT((الجدول5[[#This Row],[التاريخ]]=منصرف.المركزية[تاريخ الصرف])*1,منصرف.المركزية[مبلغ التسوية])</f>
        <v>0</v>
      </c>
    </row>
    <row r="118" spans="3:6" ht="20.25" x14ac:dyDescent="0.15">
      <c r="C118" s="197">
        <v>45951</v>
      </c>
      <c r="D118" s="107">
        <f>SUMPRODUCT((C118=وارد.المركزية[تاريخ الشيك])*1,وارد.المركزية[المبلغ الوارد])</f>
        <v>0</v>
      </c>
      <c r="E118" s="198">
        <f>SUMPRODUCT((C118=منصرف.المركزية[تاريخ الصرف])*1,منصرف.المركزية[المبلغ المنصرف])</f>
        <v>0</v>
      </c>
      <c r="F118" s="107">
        <f>SUMPRODUCT((الجدول5[[#This Row],[التاريخ]]=منصرف.المركزية[تاريخ الصرف])*1,منصرف.المركزية[مبلغ التسوية])</f>
        <v>0</v>
      </c>
    </row>
    <row r="119" spans="3:6" ht="20.25" x14ac:dyDescent="0.15">
      <c r="C119" s="197">
        <v>45952</v>
      </c>
      <c r="D119" s="107">
        <f>SUMPRODUCT((C119=وارد.المركزية[تاريخ الشيك])*1,وارد.المركزية[المبلغ الوارد])</f>
        <v>0</v>
      </c>
      <c r="E119" s="198">
        <f>SUMPRODUCT((C119=منصرف.المركزية[تاريخ الصرف])*1,منصرف.المركزية[المبلغ المنصرف])</f>
        <v>0</v>
      </c>
      <c r="F119" s="107">
        <f>SUMPRODUCT((الجدول5[[#This Row],[التاريخ]]=منصرف.المركزية[تاريخ الصرف])*1,منصرف.المركزية[مبلغ التسوية])</f>
        <v>0</v>
      </c>
    </row>
    <row r="120" spans="3:6" ht="20.25" x14ac:dyDescent="0.15">
      <c r="C120" s="197">
        <v>45953</v>
      </c>
      <c r="D120" s="107">
        <f>SUMPRODUCT((C120=وارد.المركزية[تاريخ الشيك])*1,وارد.المركزية[المبلغ الوارد])</f>
        <v>0</v>
      </c>
      <c r="E120" s="198">
        <f>SUMPRODUCT((C120=منصرف.المركزية[تاريخ الصرف])*1,منصرف.المركزية[المبلغ المنصرف])</f>
        <v>0</v>
      </c>
      <c r="F120" s="107">
        <f>SUMPRODUCT((الجدول5[[#This Row],[التاريخ]]=منصرف.المركزية[تاريخ الصرف])*1,منصرف.المركزية[مبلغ التسوية])</f>
        <v>0</v>
      </c>
    </row>
    <row r="121" spans="3:6" ht="20.25" x14ac:dyDescent="0.15">
      <c r="C121" s="197">
        <v>45954</v>
      </c>
      <c r="D121" s="107">
        <f>SUMPRODUCT((C121=وارد.المركزية[تاريخ الشيك])*1,وارد.المركزية[المبلغ الوارد])</f>
        <v>0</v>
      </c>
      <c r="E121" s="198">
        <f>SUMPRODUCT((C121=منصرف.المركزية[تاريخ الصرف])*1,منصرف.المركزية[المبلغ المنصرف])</f>
        <v>0</v>
      </c>
      <c r="F121" s="107">
        <f>SUMPRODUCT((الجدول5[[#This Row],[التاريخ]]=منصرف.المركزية[تاريخ الصرف])*1,منصرف.المركزية[مبلغ التسوية])</f>
        <v>0</v>
      </c>
    </row>
    <row r="122" spans="3:6" ht="20.25" x14ac:dyDescent="0.15">
      <c r="C122" s="197">
        <v>45955</v>
      </c>
      <c r="D122" s="107">
        <f>SUMPRODUCT((C122=وارد.المركزية[تاريخ الشيك])*1,وارد.المركزية[المبلغ الوارد])</f>
        <v>0</v>
      </c>
      <c r="E122" s="198">
        <f>SUMPRODUCT((C122=منصرف.المركزية[تاريخ الصرف])*1,منصرف.المركزية[المبلغ المنصرف])</f>
        <v>0</v>
      </c>
      <c r="F122" s="107">
        <f>SUMPRODUCT((الجدول5[[#This Row],[التاريخ]]=منصرف.المركزية[تاريخ الصرف])*1,منصرف.المركزية[مبلغ التسوية])</f>
        <v>0</v>
      </c>
    </row>
    <row r="123" spans="3:6" ht="20.25" x14ac:dyDescent="0.15">
      <c r="C123" s="197">
        <v>45956</v>
      </c>
      <c r="D123" s="107">
        <f>SUMPRODUCT((C123=وارد.المركزية[تاريخ الشيك])*1,وارد.المركزية[المبلغ الوارد])</f>
        <v>0</v>
      </c>
      <c r="E123" s="198">
        <f>SUMPRODUCT((C123=منصرف.المركزية[تاريخ الصرف])*1,منصرف.المركزية[المبلغ المنصرف])</f>
        <v>0</v>
      </c>
      <c r="F123" s="107">
        <f>SUMPRODUCT((الجدول5[[#This Row],[التاريخ]]=منصرف.المركزية[تاريخ الصرف])*1,منصرف.المركزية[مبلغ التسوية])</f>
        <v>0</v>
      </c>
    </row>
    <row r="124" spans="3:6" ht="20.25" x14ac:dyDescent="0.15">
      <c r="C124" s="197">
        <v>45957</v>
      </c>
      <c r="D124" s="107">
        <f>SUMPRODUCT((C124=وارد.المركزية[تاريخ الشيك])*1,وارد.المركزية[المبلغ الوارد])</f>
        <v>0</v>
      </c>
      <c r="E124" s="198">
        <f>SUMPRODUCT((C124=منصرف.المركزية[تاريخ الصرف])*1,منصرف.المركزية[المبلغ المنصرف])</f>
        <v>0</v>
      </c>
      <c r="F124" s="107">
        <f>SUMPRODUCT((الجدول5[[#This Row],[التاريخ]]=منصرف.المركزية[تاريخ الصرف])*1,منصرف.المركزية[مبلغ التسوية])</f>
        <v>0</v>
      </c>
    </row>
    <row r="125" spans="3:6" ht="20.25" x14ac:dyDescent="0.15">
      <c r="C125" s="197">
        <v>45958</v>
      </c>
      <c r="D125" s="107">
        <f>SUMPRODUCT((C125=وارد.المركزية[تاريخ الشيك])*1,وارد.المركزية[المبلغ الوارد])</f>
        <v>0</v>
      </c>
      <c r="E125" s="198">
        <f>SUMPRODUCT((C125=منصرف.المركزية[تاريخ الصرف])*1,منصرف.المركزية[المبلغ المنصرف])</f>
        <v>0</v>
      </c>
      <c r="F125" s="107">
        <f>SUMPRODUCT((الجدول5[[#This Row],[التاريخ]]=منصرف.المركزية[تاريخ الصرف])*1,منصرف.المركزية[مبلغ التسوية])</f>
        <v>0</v>
      </c>
    </row>
    <row r="126" spans="3:6" ht="20.25" x14ac:dyDescent="0.15">
      <c r="C126" s="197">
        <v>45959</v>
      </c>
      <c r="D126" s="107">
        <f>SUMPRODUCT((C126=وارد.المركزية[تاريخ الشيك])*1,وارد.المركزية[المبلغ الوارد])</f>
        <v>0</v>
      </c>
      <c r="E126" s="198">
        <f>SUMPRODUCT((C126=منصرف.المركزية[تاريخ الصرف])*1,منصرف.المركزية[المبلغ المنصرف])</f>
        <v>0</v>
      </c>
      <c r="F126" s="107">
        <f>SUMPRODUCT((الجدول5[[#This Row],[التاريخ]]=منصرف.المركزية[تاريخ الصرف])*1,منصرف.المركزية[مبلغ التسوية])</f>
        <v>0</v>
      </c>
    </row>
    <row r="127" spans="3:6" ht="20.25" x14ac:dyDescent="0.15">
      <c r="C127" s="197">
        <v>45960</v>
      </c>
      <c r="D127" s="107">
        <f>SUMPRODUCT((C127=وارد.المركزية[تاريخ الشيك])*1,وارد.المركزية[المبلغ الوارد])</f>
        <v>0</v>
      </c>
      <c r="E127" s="198">
        <f>SUMPRODUCT((C127=منصرف.المركزية[تاريخ الصرف])*1,منصرف.المركزية[المبلغ المنصرف])</f>
        <v>0</v>
      </c>
      <c r="F127" s="107">
        <f>SUMPRODUCT((الجدول5[[#This Row],[التاريخ]]=منصرف.المركزية[تاريخ الصرف])*1,منصرف.المركزية[مبلغ التسوية])</f>
        <v>0</v>
      </c>
    </row>
    <row r="128" spans="3:6" ht="20.25" x14ac:dyDescent="0.15">
      <c r="C128" s="197">
        <v>45961</v>
      </c>
      <c r="D128" s="107">
        <f>SUMPRODUCT((C128=وارد.المركزية[تاريخ الشيك])*1,وارد.المركزية[المبلغ الوارد])</f>
        <v>0</v>
      </c>
      <c r="E128" s="198">
        <f>SUMPRODUCT((C128=منصرف.المركزية[تاريخ الصرف])*1,منصرف.المركزية[المبلغ المنصرف])</f>
        <v>0</v>
      </c>
      <c r="F128" s="107">
        <f>SUMPRODUCT((الجدول5[[#This Row],[التاريخ]]=منصرف.المركزية[تاريخ الصرف])*1,منصرف.المركزية[مبلغ التسوية])</f>
        <v>0</v>
      </c>
    </row>
    <row r="129" spans="3:6" ht="20.25" x14ac:dyDescent="0.15">
      <c r="C129" s="197">
        <v>45962</v>
      </c>
      <c r="D129" s="107">
        <f>SUMPRODUCT((C129=وارد.المركزية[تاريخ الشيك])*1,وارد.المركزية[المبلغ الوارد])</f>
        <v>0</v>
      </c>
      <c r="E129" s="198">
        <f>SUMPRODUCT((C129=منصرف.المركزية[تاريخ الصرف])*1,منصرف.المركزية[المبلغ المنصرف])</f>
        <v>0</v>
      </c>
      <c r="F129" s="107">
        <f>SUMPRODUCT((الجدول5[[#This Row],[التاريخ]]=منصرف.المركزية[تاريخ الصرف])*1,منصرف.المركزية[مبلغ التسوية])</f>
        <v>0</v>
      </c>
    </row>
    <row r="130" spans="3:6" ht="20.25" x14ac:dyDescent="0.15">
      <c r="C130" s="197">
        <v>45963</v>
      </c>
      <c r="D130" s="107">
        <f>SUMPRODUCT((C130=وارد.المركزية[تاريخ الشيك])*1,وارد.المركزية[المبلغ الوارد])</f>
        <v>0</v>
      </c>
      <c r="E130" s="198">
        <f>SUMPRODUCT((C130=منصرف.المركزية[تاريخ الصرف])*1,منصرف.المركزية[المبلغ المنصرف])</f>
        <v>0</v>
      </c>
      <c r="F130" s="107">
        <f>SUMPRODUCT((الجدول5[[#This Row],[التاريخ]]=منصرف.المركزية[تاريخ الصرف])*1,منصرف.المركزية[مبلغ التسوية])</f>
        <v>0</v>
      </c>
    </row>
    <row r="131" spans="3:6" ht="20.25" x14ac:dyDescent="0.15">
      <c r="C131" s="197">
        <v>45964</v>
      </c>
      <c r="D131" s="107">
        <f>SUMPRODUCT((C131=وارد.المركزية[تاريخ الشيك])*1,وارد.المركزية[المبلغ الوارد])</f>
        <v>0</v>
      </c>
      <c r="E131" s="198">
        <f>SUMPRODUCT((C131=منصرف.المركزية[تاريخ الصرف])*1,منصرف.المركزية[المبلغ المنصرف])</f>
        <v>0</v>
      </c>
      <c r="F131" s="107">
        <f>SUMPRODUCT((الجدول5[[#This Row],[التاريخ]]=منصرف.المركزية[تاريخ الصرف])*1,منصرف.المركزية[مبلغ التسوية])</f>
        <v>0</v>
      </c>
    </row>
    <row r="132" spans="3:6" ht="20.25" x14ac:dyDescent="0.15">
      <c r="C132" s="197">
        <v>45965</v>
      </c>
      <c r="D132" s="107">
        <f>SUMPRODUCT((C132=وارد.المركزية[تاريخ الشيك])*1,وارد.المركزية[المبلغ الوارد])</f>
        <v>0</v>
      </c>
      <c r="E132" s="198">
        <f>SUMPRODUCT((C132=منصرف.المركزية[تاريخ الصرف])*1,منصرف.المركزية[المبلغ المنصرف])</f>
        <v>0</v>
      </c>
      <c r="F132" s="107">
        <f>SUMPRODUCT((الجدول5[[#This Row],[التاريخ]]=منصرف.المركزية[تاريخ الصرف])*1,منصرف.المركزية[مبلغ التسوية])</f>
        <v>0</v>
      </c>
    </row>
    <row r="133" spans="3:6" ht="20.25" x14ac:dyDescent="0.15">
      <c r="C133" s="197">
        <v>45966</v>
      </c>
      <c r="D133" s="107">
        <f>SUMPRODUCT((C133=وارد.المركزية[تاريخ الشيك])*1,وارد.المركزية[المبلغ الوارد])</f>
        <v>0</v>
      </c>
      <c r="E133" s="198">
        <f>SUMPRODUCT((C133=منصرف.المركزية[تاريخ الصرف])*1,منصرف.المركزية[المبلغ المنصرف])</f>
        <v>0</v>
      </c>
      <c r="F133" s="107">
        <f>SUMPRODUCT((الجدول5[[#This Row],[التاريخ]]=منصرف.المركزية[تاريخ الصرف])*1,منصرف.المركزية[مبلغ التسوية])</f>
        <v>0</v>
      </c>
    </row>
    <row r="134" spans="3:6" ht="20.25" x14ac:dyDescent="0.15">
      <c r="C134" s="197">
        <v>45967</v>
      </c>
      <c r="D134" s="107">
        <f>SUMPRODUCT((C134=وارد.المركزية[تاريخ الشيك])*1,وارد.المركزية[المبلغ الوارد])</f>
        <v>0</v>
      </c>
      <c r="E134" s="198">
        <f>SUMPRODUCT((C134=منصرف.المركزية[تاريخ الصرف])*1,منصرف.المركزية[المبلغ المنصرف])</f>
        <v>0</v>
      </c>
      <c r="F134" s="107">
        <f>SUMPRODUCT((الجدول5[[#This Row],[التاريخ]]=منصرف.المركزية[تاريخ الصرف])*1,منصرف.المركزية[مبلغ التسوية])</f>
        <v>0</v>
      </c>
    </row>
    <row r="135" spans="3:6" ht="20.25" x14ac:dyDescent="0.15">
      <c r="C135" s="197">
        <v>45968</v>
      </c>
      <c r="D135" s="107">
        <f>SUMPRODUCT((C135=وارد.المركزية[تاريخ الشيك])*1,وارد.المركزية[المبلغ الوارد])</f>
        <v>0</v>
      </c>
      <c r="E135" s="198">
        <f>SUMPRODUCT((C135=منصرف.المركزية[تاريخ الصرف])*1,منصرف.المركزية[المبلغ المنصرف])</f>
        <v>0</v>
      </c>
      <c r="F135" s="107">
        <f>SUMPRODUCT((الجدول5[[#This Row],[التاريخ]]=منصرف.المركزية[تاريخ الصرف])*1,منصرف.المركزية[مبلغ التسوية])</f>
        <v>0</v>
      </c>
    </row>
    <row r="136" spans="3:6" ht="20.25" x14ac:dyDescent="0.15">
      <c r="C136" s="197">
        <v>45969</v>
      </c>
      <c r="D136" s="107">
        <f>SUMPRODUCT((C136=وارد.المركزية[تاريخ الشيك])*1,وارد.المركزية[المبلغ الوارد])</f>
        <v>0</v>
      </c>
      <c r="E136" s="198">
        <f>SUMPRODUCT((C136=منصرف.المركزية[تاريخ الصرف])*1,منصرف.المركزية[المبلغ المنصرف])</f>
        <v>0</v>
      </c>
      <c r="F136" s="107">
        <f>SUMPRODUCT((الجدول5[[#This Row],[التاريخ]]=منصرف.المركزية[تاريخ الصرف])*1,منصرف.المركزية[مبلغ التسوية])</f>
        <v>0</v>
      </c>
    </row>
    <row r="137" spans="3:6" ht="20.25" x14ac:dyDescent="0.15">
      <c r="C137" s="197">
        <v>45970</v>
      </c>
      <c r="D137" s="107">
        <f>SUMPRODUCT((C137=وارد.المركزية[تاريخ الشيك])*1,وارد.المركزية[المبلغ الوارد])</f>
        <v>0</v>
      </c>
      <c r="E137" s="198">
        <f>SUMPRODUCT((C137=منصرف.المركزية[تاريخ الصرف])*1,منصرف.المركزية[المبلغ المنصرف])</f>
        <v>0</v>
      </c>
      <c r="F137" s="107">
        <f>SUMPRODUCT((الجدول5[[#This Row],[التاريخ]]=منصرف.المركزية[تاريخ الصرف])*1,منصرف.المركزية[مبلغ التسوية])</f>
        <v>0</v>
      </c>
    </row>
    <row r="138" spans="3:6" ht="20.25" x14ac:dyDescent="0.15">
      <c r="C138" s="197">
        <v>45971</v>
      </c>
      <c r="D138" s="107">
        <f>SUMPRODUCT((C138=وارد.المركزية[تاريخ الشيك])*1,وارد.المركزية[المبلغ الوارد])</f>
        <v>0</v>
      </c>
      <c r="E138" s="198">
        <f>SUMPRODUCT((C138=منصرف.المركزية[تاريخ الصرف])*1,منصرف.المركزية[المبلغ المنصرف])</f>
        <v>0</v>
      </c>
      <c r="F138" s="107">
        <f>SUMPRODUCT((الجدول5[[#This Row],[التاريخ]]=منصرف.المركزية[تاريخ الصرف])*1,منصرف.المركزية[مبلغ التسوية])</f>
        <v>0</v>
      </c>
    </row>
    <row r="139" spans="3:6" ht="20.25" x14ac:dyDescent="0.15">
      <c r="C139" s="197">
        <v>45972</v>
      </c>
      <c r="D139" s="107">
        <f>SUMPRODUCT((C139=وارد.المركزية[تاريخ الشيك])*1,وارد.المركزية[المبلغ الوارد])</f>
        <v>0</v>
      </c>
      <c r="E139" s="198">
        <f>SUMPRODUCT((C139=منصرف.المركزية[تاريخ الصرف])*1,منصرف.المركزية[المبلغ المنصرف])</f>
        <v>0</v>
      </c>
      <c r="F139" s="107">
        <f>SUMPRODUCT((الجدول5[[#This Row],[التاريخ]]=منصرف.المركزية[تاريخ الصرف])*1,منصرف.المركزية[مبلغ التسوية])</f>
        <v>0</v>
      </c>
    </row>
    <row r="140" spans="3:6" ht="20.25" x14ac:dyDescent="0.15">
      <c r="C140" s="197">
        <v>45973</v>
      </c>
      <c r="D140" s="107">
        <f>SUMPRODUCT((C140=وارد.المركزية[تاريخ الشيك])*1,وارد.المركزية[المبلغ الوارد])</f>
        <v>0</v>
      </c>
      <c r="E140" s="198">
        <f>SUMPRODUCT((C140=منصرف.المركزية[تاريخ الصرف])*1,منصرف.المركزية[المبلغ المنصرف])</f>
        <v>0</v>
      </c>
      <c r="F140" s="107">
        <f>SUMPRODUCT((الجدول5[[#This Row],[التاريخ]]=منصرف.المركزية[تاريخ الصرف])*1,منصرف.المركزية[مبلغ التسوية])</f>
        <v>0</v>
      </c>
    </row>
    <row r="141" spans="3:6" ht="20.25" x14ac:dyDescent="0.15">
      <c r="C141" s="197">
        <v>45974</v>
      </c>
      <c r="D141" s="107">
        <f>SUMPRODUCT((C141=وارد.المركزية[تاريخ الشيك])*1,وارد.المركزية[المبلغ الوارد])</f>
        <v>0</v>
      </c>
      <c r="E141" s="198">
        <f>SUMPRODUCT((C141=منصرف.المركزية[تاريخ الصرف])*1,منصرف.المركزية[المبلغ المنصرف])</f>
        <v>0</v>
      </c>
      <c r="F141" s="107">
        <f>SUMPRODUCT((الجدول5[[#This Row],[التاريخ]]=منصرف.المركزية[تاريخ الصرف])*1,منصرف.المركزية[مبلغ التسوية])</f>
        <v>0</v>
      </c>
    </row>
    <row r="142" spans="3:6" ht="20.25" x14ac:dyDescent="0.15">
      <c r="C142" s="197">
        <v>45975</v>
      </c>
      <c r="D142" s="107">
        <f>SUMPRODUCT((C142=وارد.المركزية[تاريخ الشيك])*1,وارد.المركزية[المبلغ الوارد])</f>
        <v>0</v>
      </c>
      <c r="E142" s="198">
        <f>SUMPRODUCT((C142=منصرف.المركزية[تاريخ الصرف])*1,منصرف.المركزية[المبلغ المنصرف])</f>
        <v>0</v>
      </c>
      <c r="F142" s="107">
        <f>SUMPRODUCT((الجدول5[[#This Row],[التاريخ]]=منصرف.المركزية[تاريخ الصرف])*1,منصرف.المركزية[مبلغ التسوية])</f>
        <v>0</v>
      </c>
    </row>
    <row r="143" spans="3:6" ht="20.25" x14ac:dyDescent="0.15">
      <c r="C143" s="197">
        <v>45976</v>
      </c>
      <c r="D143" s="107">
        <f>SUMPRODUCT((C143=وارد.المركزية[تاريخ الشيك])*1,وارد.المركزية[المبلغ الوارد])</f>
        <v>0</v>
      </c>
      <c r="E143" s="198">
        <f>SUMPRODUCT((C143=منصرف.المركزية[تاريخ الصرف])*1,منصرف.المركزية[المبلغ المنصرف])</f>
        <v>0</v>
      </c>
      <c r="F143" s="107">
        <f>SUMPRODUCT((الجدول5[[#This Row],[التاريخ]]=منصرف.المركزية[تاريخ الصرف])*1,منصرف.المركزية[مبلغ التسوية])</f>
        <v>0</v>
      </c>
    </row>
    <row r="144" spans="3:6" ht="20.25" x14ac:dyDescent="0.15">
      <c r="C144" s="197">
        <v>45977</v>
      </c>
      <c r="D144" s="107">
        <f>SUMPRODUCT((C144=وارد.المركزية[تاريخ الشيك])*1,وارد.المركزية[المبلغ الوارد])</f>
        <v>0</v>
      </c>
      <c r="E144" s="198">
        <f>SUMPRODUCT((C144=منصرف.المركزية[تاريخ الصرف])*1,منصرف.المركزية[المبلغ المنصرف])</f>
        <v>0</v>
      </c>
      <c r="F144" s="107">
        <f>SUMPRODUCT((الجدول5[[#This Row],[التاريخ]]=منصرف.المركزية[تاريخ الصرف])*1,منصرف.المركزية[مبلغ التسوية])</f>
        <v>0</v>
      </c>
    </row>
    <row r="145" spans="3:6" ht="20.25" x14ac:dyDescent="0.15">
      <c r="C145" s="197">
        <v>45978</v>
      </c>
      <c r="D145" s="107">
        <f>SUMPRODUCT((C145=وارد.المركزية[تاريخ الشيك])*1,وارد.المركزية[المبلغ الوارد])</f>
        <v>0</v>
      </c>
      <c r="E145" s="198">
        <f>SUMPRODUCT((C145=منصرف.المركزية[تاريخ الصرف])*1,منصرف.المركزية[المبلغ المنصرف])</f>
        <v>0</v>
      </c>
      <c r="F145" s="107">
        <f>SUMPRODUCT((الجدول5[[#This Row],[التاريخ]]=منصرف.المركزية[تاريخ الصرف])*1,منصرف.المركزية[مبلغ التسوية])</f>
        <v>0</v>
      </c>
    </row>
    <row r="146" spans="3:6" ht="20.25" x14ac:dyDescent="0.15">
      <c r="C146" s="197">
        <v>45979</v>
      </c>
      <c r="D146" s="107">
        <f>SUMPRODUCT((C146=وارد.المركزية[تاريخ الشيك])*1,وارد.المركزية[المبلغ الوارد])</f>
        <v>0</v>
      </c>
      <c r="E146" s="198">
        <f>SUMPRODUCT((C146=منصرف.المركزية[تاريخ الصرف])*1,منصرف.المركزية[المبلغ المنصرف])</f>
        <v>0</v>
      </c>
      <c r="F146" s="107">
        <f>SUMPRODUCT((الجدول5[[#This Row],[التاريخ]]=منصرف.المركزية[تاريخ الصرف])*1,منصرف.المركزية[مبلغ التسوية])</f>
        <v>0</v>
      </c>
    </row>
    <row r="147" spans="3:6" ht="20.25" x14ac:dyDescent="0.15">
      <c r="C147" s="197">
        <v>45980</v>
      </c>
      <c r="D147" s="107">
        <f>SUMPRODUCT((C147=وارد.المركزية[تاريخ الشيك])*1,وارد.المركزية[المبلغ الوارد])</f>
        <v>0</v>
      </c>
      <c r="E147" s="198">
        <f>SUMPRODUCT((C147=منصرف.المركزية[تاريخ الصرف])*1,منصرف.المركزية[المبلغ المنصرف])</f>
        <v>0</v>
      </c>
      <c r="F147" s="107">
        <f>SUMPRODUCT((الجدول5[[#This Row],[التاريخ]]=منصرف.المركزية[تاريخ الصرف])*1,منصرف.المركزية[مبلغ التسوية])</f>
        <v>0</v>
      </c>
    </row>
    <row r="148" spans="3:6" ht="20.25" x14ac:dyDescent="0.15">
      <c r="C148" s="197">
        <v>45981</v>
      </c>
      <c r="D148" s="107">
        <f>SUMPRODUCT((C148=وارد.المركزية[تاريخ الشيك])*1,وارد.المركزية[المبلغ الوارد])</f>
        <v>0</v>
      </c>
      <c r="E148" s="198">
        <f>SUMPRODUCT((C148=منصرف.المركزية[تاريخ الصرف])*1,منصرف.المركزية[المبلغ المنصرف])</f>
        <v>0</v>
      </c>
      <c r="F148" s="107">
        <f>SUMPRODUCT((الجدول5[[#This Row],[التاريخ]]=منصرف.المركزية[تاريخ الصرف])*1,منصرف.المركزية[مبلغ التسوية])</f>
        <v>0</v>
      </c>
    </row>
    <row r="149" spans="3:6" ht="20.25" x14ac:dyDescent="0.15">
      <c r="C149" s="197">
        <v>45982</v>
      </c>
      <c r="D149" s="107">
        <f>SUMPRODUCT((C149=وارد.المركزية[تاريخ الشيك])*1,وارد.المركزية[المبلغ الوارد])</f>
        <v>0</v>
      </c>
      <c r="E149" s="198">
        <f>SUMPRODUCT((C149=منصرف.المركزية[تاريخ الصرف])*1,منصرف.المركزية[المبلغ المنصرف])</f>
        <v>0</v>
      </c>
      <c r="F149" s="107">
        <f>SUMPRODUCT((الجدول5[[#This Row],[التاريخ]]=منصرف.المركزية[تاريخ الصرف])*1,منصرف.المركزية[مبلغ التسوية])</f>
        <v>0</v>
      </c>
    </row>
    <row r="150" spans="3:6" ht="20.25" x14ac:dyDescent="0.15">
      <c r="C150" s="197">
        <v>45983</v>
      </c>
      <c r="D150" s="107">
        <f>SUMPRODUCT((C150=وارد.المركزية[تاريخ الشيك])*1,وارد.المركزية[المبلغ الوارد])</f>
        <v>0</v>
      </c>
      <c r="E150" s="198">
        <f>SUMPRODUCT((C150=منصرف.المركزية[تاريخ الصرف])*1,منصرف.المركزية[المبلغ المنصرف])</f>
        <v>0</v>
      </c>
      <c r="F150" s="107">
        <f>SUMPRODUCT((الجدول5[[#This Row],[التاريخ]]=منصرف.المركزية[تاريخ الصرف])*1,منصرف.المركزية[مبلغ التسوية])</f>
        <v>0</v>
      </c>
    </row>
    <row r="151" spans="3:6" ht="20.25" x14ac:dyDescent="0.15">
      <c r="C151" s="197">
        <v>45984</v>
      </c>
      <c r="D151" s="107">
        <f>SUMPRODUCT((C151=وارد.المركزية[تاريخ الشيك])*1,وارد.المركزية[المبلغ الوارد])</f>
        <v>0</v>
      </c>
      <c r="E151" s="198">
        <f>SUMPRODUCT((C151=منصرف.المركزية[تاريخ الصرف])*1,منصرف.المركزية[المبلغ المنصرف])</f>
        <v>0</v>
      </c>
      <c r="F151" s="107">
        <f>SUMPRODUCT((الجدول5[[#This Row],[التاريخ]]=منصرف.المركزية[تاريخ الصرف])*1,منصرف.المركزية[مبلغ التسوية])</f>
        <v>0</v>
      </c>
    </row>
    <row r="152" spans="3:6" ht="20.25" x14ac:dyDescent="0.15">
      <c r="C152" s="197">
        <v>45985</v>
      </c>
      <c r="D152" s="107">
        <f>SUMPRODUCT((C152=وارد.المركزية[تاريخ الشيك])*1,وارد.المركزية[المبلغ الوارد])</f>
        <v>0</v>
      </c>
      <c r="E152" s="198">
        <f>SUMPRODUCT((C152=منصرف.المركزية[تاريخ الصرف])*1,منصرف.المركزية[المبلغ المنصرف])</f>
        <v>0</v>
      </c>
      <c r="F152" s="107">
        <f>SUMPRODUCT((الجدول5[[#This Row],[التاريخ]]=منصرف.المركزية[تاريخ الصرف])*1,منصرف.المركزية[مبلغ التسوية])</f>
        <v>0</v>
      </c>
    </row>
    <row r="153" spans="3:6" ht="20.25" x14ac:dyDescent="0.15">
      <c r="C153" s="197">
        <v>45986</v>
      </c>
      <c r="D153" s="107">
        <f>SUMPRODUCT((C153=وارد.المركزية[تاريخ الشيك])*1,وارد.المركزية[المبلغ الوارد])</f>
        <v>0</v>
      </c>
      <c r="E153" s="198">
        <f>SUMPRODUCT((C153=منصرف.المركزية[تاريخ الصرف])*1,منصرف.المركزية[المبلغ المنصرف])</f>
        <v>0</v>
      </c>
      <c r="F153" s="107">
        <f>SUMPRODUCT((الجدول5[[#This Row],[التاريخ]]=منصرف.المركزية[تاريخ الصرف])*1,منصرف.المركزية[مبلغ التسوية])</f>
        <v>0</v>
      </c>
    </row>
    <row r="154" spans="3:6" ht="20.25" x14ac:dyDescent="0.15">
      <c r="C154" s="197">
        <v>45987</v>
      </c>
      <c r="D154" s="107">
        <f>SUMPRODUCT((C154=وارد.المركزية[تاريخ الشيك])*1,وارد.المركزية[المبلغ الوارد])</f>
        <v>0</v>
      </c>
      <c r="E154" s="198">
        <f>SUMPRODUCT((C154=منصرف.المركزية[تاريخ الصرف])*1,منصرف.المركزية[المبلغ المنصرف])</f>
        <v>0</v>
      </c>
      <c r="F154" s="107">
        <f>SUMPRODUCT((الجدول5[[#This Row],[التاريخ]]=منصرف.المركزية[تاريخ الصرف])*1,منصرف.المركزية[مبلغ التسوية])</f>
        <v>0</v>
      </c>
    </row>
    <row r="155" spans="3:6" ht="20.25" x14ac:dyDescent="0.15">
      <c r="C155" s="197">
        <v>45988</v>
      </c>
      <c r="D155" s="107">
        <f>SUMPRODUCT((C155=وارد.المركزية[تاريخ الشيك])*1,وارد.المركزية[المبلغ الوارد])</f>
        <v>0</v>
      </c>
      <c r="E155" s="198">
        <f>SUMPRODUCT((C155=منصرف.المركزية[تاريخ الصرف])*1,منصرف.المركزية[المبلغ المنصرف])</f>
        <v>0</v>
      </c>
      <c r="F155" s="107">
        <f>SUMPRODUCT((الجدول5[[#This Row],[التاريخ]]=منصرف.المركزية[تاريخ الصرف])*1,منصرف.المركزية[مبلغ التسوية])</f>
        <v>0</v>
      </c>
    </row>
    <row r="156" spans="3:6" ht="20.25" x14ac:dyDescent="0.15">
      <c r="C156" s="197">
        <v>45989</v>
      </c>
      <c r="D156" s="107">
        <f>SUMPRODUCT((C156=وارد.المركزية[تاريخ الشيك])*1,وارد.المركزية[المبلغ الوارد])</f>
        <v>0</v>
      </c>
      <c r="E156" s="198">
        <f>SUMPRODUCT((C156=منصرف.المركزية[تاريخ الصرف])*1,منصرف.المركزية[المبلغ المنصرف])</f>
        <v>0</v>
      </c>
      <c r="F156" s="107">
        <f>SUMPRODUCT((الجدول5[[#This Row],[التاريخ]]=منصرف.المركزية[تاريخ الصرف])*1,منصرف.المركزية[مبلغ التسوية])</f>
        <v>0</v>
      </c>
    </row>
    <row r="157" spans="3:6" ht="20.25" x14ac:dyDescent="0.15">
      <c r="C157" s="197">
        <v>45990</v>
      </c>
      <c r="D157" s="107">
        <f>SUMPRODUCT((C157=وارد.المركزية[تاريخ الشيك])*1,وارد.المركزية[المبلغ الوارد])</f>
        <v>0</v>
      </c>
      <c r="E157" s="198">
        <f>SUMPRODUCT((C157=منصرف.المركزية[تاريخ الصرف])*1,منصرف.المركزية[المبلغ المنصرف])</f>
        <v>0</v>
      </c>
      <c r="F157" s="107">
        <f>SUMPRODUCT((الجدول5[[#This Row],[التاريخ]]=منصرف.المركزية[تاريخ الصرف])*1,منصرف.المركزية[مبلغ التسوية])</f>
        <v>0</v>
      </c>
    </row>
    <row r="158" spans="3:6" ht="20.25" x14ac:dyDescent="0.15">
      <c r="C158" s="197">
        <v>45991</v>
      </c>
      <c r="D158" s="107">
        <f>SUMPRODUCT((C158=وارد.المركزية[تاريخ الشيك])*1,وارد.المركزية[المبلغ الوارد])</f>
        <v>0</v>
      </c>
      <c r="E158" s="198">
        <f>SUMPRODUCT((C158=منصرف.المركزية[تاريخ الصرف])*1,منصرف.المركزية[المبلغ المنصرف])</f>
        <v>0</v>
      </c>
      <c r="F158" s="107">
        <f>SUMPRODUCT((الجدول5[[#This Row],[التاريخ]]=منصرف.المركزية[تاريخ الصرف])*1,منصرف.المركزية[مبلغ التسوية])</f>
        <v>0</v>
      </c>
    </row>
    <row r="159" spans="3:6" ht="20.25" x14ac:dyDescent="0.15">
      <c r="C159" s="197">
        <v>45992</v>
      </c>
      <c r="D159" s="107">
        <f>SUMPRODUCT((C159=وارد.المركزية[تاريخ الشيك])*1,وارد.المركزية[المبلغ الوارد])</f>
        <v>0</v>
      </c>
      <c r="E159" s="198">
        <f>SUMPRODUCT((C159=منصرف.المركزية[تاريخ الصرف])*1,منصرف.المركزية[المبلغ المنصرف])</f>
        <v>0</v>
      </c>
      <c r="F159" s="107">
        <f>SUMPRODUCT((الجدول5[[#This Row],[التاريخ]]=منصرف.المركزية[تاريخ الصرف])*1,منصرف.المركزية[مبلغ التسوية])</f>
        <v>0</v>
      </c>
    </row>
    <row r="160" spans="3:6" ht="20.25" x14ac:dyDescent="0.15">
      <c r="C160" s="197">
        <v>45993</v>
      </c>
      <c r="D160" s="107">
        <f>SUMPRODUCT((C160=وارد.المركزية[تاريخ الشيك])*1,وارد.المركزية[المبلغ الوارد])</f>
        <v>0</v>
      </c>
      <c r="E160" s="198">
        <f>SUMPRODUCT((C160=منصرف.المركزية[تاريخ الصرف])*1,منصرف.المركزية[المبلغ المنصرف])</f>
        <v>0</v>
      </c>
      <c r="F160" s="107">
        <f>SUMPRODUCT((الجدول5[[#This Row],[التاريخ]]=منصرف.المركزية[تاريخ الصرف])*1,منصرف.المركزية[مبلغ التسوية])</f>
        <v>0</v>
      </c>
    </row>
    <row r="161" spans="3:6" ht="20.25" x14ac:dyDescent="0.15">
      <c r="C161" s="197">
        <v>45994</v>
      </c>
      <c r="D161" s="107">
        <f>SUMPRODUCT((C161=وارد.المركزية[تاريخ الشيك])*1,وارد.المركزية[المبلغ الوارد])</f>
        <v>0</v>
      </c>
      <c r="E161" s="198">
        <f>SUMPRODUCT((C161=منصرف.المركزية[تاريخ الصرف])*1,منصرف.المركزية[المبلغ المنصرف])</f>
        <v>0</v>
      </c>
      <c r="F161" s="107">
        <f>SUMPRODUCT((الجدول5[[#This Row],[التاريخ]]=منصرف.المركزية[تاريخ الصرف])*1,منصرف.المركزية[مبلغ التسوية])</f>
        <v>0</v>
      </c>
    </row>
    <row r="162" spans="3:6" ht="20.25" x14ac:dyDescent="0.15">
      <c r="C162" s="197">
        <v>45995</v>
      </c>
      <c r="D162" s="107">
        <f>SUMPRODUCT((C162=وارد.المركزية[تاريخ الشيك])*1,وارد.المركزية[المبلغ الوارد])</f>
        <v>0</v>
      </c>
      <c r="E162" s="198">
        <f>SUMPRODUCT((C162=منصرف.المركزية[تاريخ الصرف])*1,منصرف.المركزية[المبلغ المنصرف])</f>
        <v>0</v>
      </c>
      <c r="F162" s="107">
        <f>SUMPRODUCT((الجدول5[[#This Row],[التاريخ]]=منصرف.المركزية[تاريخ الصرف])*1,منصرف.المركزية[مبلغ التسوية])</f>
        <v>0</v>
      </c>
    </row>
    <row r="163" spans="3:6" ht="20.25" x14ac:dyDescent="0.15">
      <c r="C163" s="197">
        <v>45996</v>
      </c>
      <c r="D163" s="107">
        <f>SUMPRODUCT((C163=وارد.المركزية[تاريخ الشيك])*1,وارد.المركزية[المبلغ الوارد])</f>
        <v>0</v>
      </c>
      <c r="E163" s="198">
        <f>SUMPRODUCT((C163=منصرف.المركزية[تاريخ الصرف])*1,منصرف.المركزية[المبلغ المنصرف])</f>
        <v>0</v>
      </c>
      <c r="F163" s="107">
        <f>SUMPRODUCT((الجدول5[[#This Row],[التاريخ]]=منصرف.المركزية[تاريخ الصرف])*1,منصرف.المركزية[مبلغ التسوية])</f>
        <v>0</v>
      </c>
    </row>
    <row r="164" spans="3:6" ht="20.25" x14ac:dyDescent="0.15">
      <c r="C164" s="197">
        <v>45997</v>
      </c>
      <c r="D164" s="107">
        <f>SUMPRODUCT((C164=وارد.المركزية[تاريخ الشيك])*1,وارد.المركزية[المبلغ الوارد])</f>
        <v>0</v>
      </c>
      <c r="E164" s="198">
        <f>SUMPRODUCT((C164=منصرف.المركزية[تاريخ الصرف])*1,منصرف.المركزية[المبلغ المنصرف])</f>
        <v>0</v>
      </c>
      <c r="F164" s="107">
        <f>SUMPRODUCT((الجدول5[[#This Row],[التاريخ]]=منصرف.المركزية[تاريخ الصرف])*1,منصرف.المركزية[مبلغ التسوية])</f>
        <v>0</v>
      </c>
    </row>
    <row r="165" spans="3:6" ht="20.25" x14ac:dyDescent="0.15">
      <c r="C165" s="197">
        <v>45998</v>
      </c>
      <c r="D165" s="107">
        <f>SUMPRODUCT((C165=وارد.المركزية[تاريخ الشيك])*1,وارد.المركزية[المبلغ الوارد])</f>
        <v>0</v>
      </c>
      <c r="E165" s="198">
        <f>SUMPRODUCT((C165=منصرف.المركزية[تاريخ الصرف])*1,منصرف.المركزية[المبلغ المنصرف])</f>
        <v>0</v>
      </c>
      <c r="F165" s="107">
        <f>SUMPRODUCT((الجدول5[[#This Row],[التاريخ]]=منصرف.المركزية[تاريخ الصرف])*1,منصرف.المركزية[مبلغ التسوية])</f>
        <v>0</v>
      </c>
    </row>
    <row r="166" spans="3:6" ht="20.25" x14ac:dyDescent="0.15">
      <c r="C166" s="197">
        <v>45999</v>
      </c>
      <c r="D166" s="107">
        <f>SUMPRODUCT((C166=وارد.المركزية[تاريخ الشيك])*1,وارد.المركزية[المبلغ الوارد])</f>
        <v>0</v>
      </c>
      <c r="E166" s="198">
        <f>SUMPRODUCT((C166=منصرف.المركزية[تاريخ الصرف])*1,منصرف.المركزية[المبلغ المنصرف])</f>
        <v>0</v>
      </c>
      <c r="F166" s="107">
        <f>SUMPRODUCT((الجدول5[[#This Row],[التاريخ]]=منصرف.المركزية[تاريخ الصرف])*1,منصرف.المركزية[مبلغ التسوية])</f>
        <v>0</v>
      </c>
    </row>
    <row r="167" spans="3:6" ht="20.25" x14ac:dyDescent="0.15">
      <c r="C167" s="197">
        <v>46000</v>
      </c>
      <c r="D167" s="107">
        <f>SUMPRODUCT((C167=وارد.المركزية[تاريخ الشيك])*1,وارد.المركزية[المبلغ الوارد])</f>
        <v>0</v>
      </c>
      <c r="E167" s="198">
        <f>SUMPRODUCT((C167=منصرف.المركزية[تاريخ الصرف])*1,منصرف.المركزية[المبلغ المنصرف])</f>
        <v>0</v>
      </c>
      <c r="F167" s="107">
        <f>SUMPRODUCT((الجدول5[[#This Row],[التاريخ]]=منصرف.المركزية[تاريخ الصرف])*1,منصرف.المركزية[مبلغ التسوية])</f>
        <v>0</v>
      </c>
    </row>
    <row r="168" spans="3:6" ht="20.25" x14ac:dyDescent="0.15">
      <c r="C168" s="197">
        <v>46001</v>
      </c>
      <c r="D168" s="107">
        <f>SUMPRODUCT((C168=وارد.المركزية[تاريخ الشيك])*1,وارد.المركزية[المبلغ الوارد])</f>
        <v>0</v>
      </c>
      <c r="E168" s="198">
        <f>SUMPRODUCT((C168=منصرف.المركزية[تاريخ الصرف])*1,منصرف.المركزية[المبلغ المنصرف])</f>
        <v>0</v>
      </c>
      <c r="F168" s="107">
        <f>SUMPRODUCT((الجدول5[[#This Row],[التاريخ]]=منصرف.المركزية[تاريخ الصرف])*1,منصرف.المركزية[مبلغ التسوية])</f>
        <v>0</v>
      </c>
    </row>
    <row r="169" spans="3:6" ht="20.25" x14ac:dyDescent="0.15">
      <c r="C169" s="197">
        <v>46002</v>
      </c>
      <c r="D169" s="107">
        <f>SUMPRODUCT((C169=وارد.المركزية[تاريخ الشيك])*1,وارد.المركزية[المبلغ الوارد])</f>
        <v>0</v>
      </c>
      <c r="E169" s="198">
        <f>SUMPRODUCT((C169=منصرف.المركزية[تاريخ الصرف])*1,منصرف.المركزية[المبلغ المنصرف])</f>
        <v>0</v>
      </c>
      <c r="F169" s="107">
        <f>SUMPRODUCT((الجدول5[[#This Row],[التاريخ]]=منصرف.المركزية[تاريخ الصرف])*1,منصرف.المركزية[مبلغ التسوية])</f>
        <v>0</v>
      </c>
    </row>
    <row r="170" spans="3:6" ht="20.25" x14ac:dyDescent="0.15">
      <c r="C170" s="197">
        <v>46003</v>
      </c>
      <c r="D170" s="107">
        <f>SUMPRODUCT((C170=وارد.المركزية[تاريخ الشيك])*1,وارد.المركزية[المبلغ الوارد])</f>
        <v>0</v>
      </c>
      <c r="E170" s="198">
        <f>SUMPRODUCT((C170=منصرف.المركزية[تاريخ الصرف])*1,منصرف.المركزية[المبلغ المنصرف])</f>
        <v>0</v>
      </c>
      <c r="F170" s="107">
        <f>SUMPRODUCT((الجدول5[[#This Row],[التاريخ]]=منصرف.المركزية[تاريخ الصرف])*1,منصرف.المركزية[مبلغ التسوية])</f>
        <v>0</v>
      </c>
    </row>
    <row r="171" spans="3:6" ht="20.25" x14ac:dyDescent="0.15">
      <c r="C171" s="197">
        <v>46004</v>
      </c>
      <c r="D171" s="107">
        <f>SUMPRODUCT((C171=وارد.المركزية[تاريخ الشيك])*1,وارد.المركزية[المبلغ الوارد])</f>
        <v>0</v>
      </c>
      <c r="E171" s="198">
        <f>SUMPRODUCT((C171=منصرف.المركزية[تاريخ الصرف])*1,منصرف.المركزية[المبلغ المنصرف])</f>
        <v>0</v>
      </c>
      <c r="F171" s="107">
        <f>SUMPRODUCT((الجدول5[[#This Row],[التاريخ]]=منصرف.المركزية[تاريخ الصرف])*1,منصرف.المركزية[مبلغ التسوية])</f>
        <v>0</v>
      </c>
    </row>
    <row r="172" spans="3:6" ht="20.25" x14ac:dyDescent="0.15">
      <c r="C172" s="197">
        <v>46005</v>
      </c>
      <c r="D172" s="107">
        <f>SUMPRODUCT((C172=وارد.المركزية[تاريخ الشيك])*1,وارد.المركزية[المبلغ الوارد])</f>
        <v>0</v>
      </c>
      <c r="E172" s="198">
        <f>SUMPRODUCT((C172=منصرف.المركزية[تاريخ الصرف])*1,منصرف.المركزية[المبلغ المنصرف])</f>
        <v>0</v>
      </c>
      <c r="F172" s="107">
        <f>SUMPRODUCT((الجدول5[[#This Row],[التاريخ]]=منصرف.المركزية[تاريخ الصرف])*1,منصرف.المركزية[مبلغ التسوية])</f>
        <v>0</v>
      </c>
    </row>
    <row r="173" spans="3:6" ht="20.25" x14ac:dyDescent="0.15">
      <c r="C173" s="197">
        <v>46006</v>
      </c>
      <c r="D173" s="107">
        <f>SUMPRODUCT((C173=وارد.المركزية[تاريخ الشيك])*1,وارد.المركزية[المبلغ الوارد])</f>
        <v>0</v>
      </c>
      <c r="E173" s="198">
        <f>SUMPRODUCT((C173=منصرف.المركزية[تاريخ الصرف])*1,منصرف.المركزية[المبلغ المنصرف])</f>
        <v>0</v>
      </c>
      <c r="F173" s="107">
        <f>SUMPRODUCT((الجدول5[[#This Row],[التاريخ]]=منصرف.المركزية[تاريخ الصرف])*1,منصرف.المركزية[مبلغ التسوية])</f>
        <v>0</v>
      </c>
    </row>
    <row r="174" spans="3:6" ht="20.25" x14ac:dyDescent="0.15">
      <c r="C174" s="197">
        <v>46007</v>
      </c>
      <c r="D174" s="107">
        <f>SUMPRODUCT((C174=وارد.المركزية[تاريخ الشيك])*1,وارد.المركزية[المبلغ الوارد])</f>
        <v>0</v>
      </c>
      <c r="E174" s="198">
        <f>SUMPRODUCT((C174=منصرف.المركزية[تاريخ الصرف])*1,منصرف.المركزية[المبلغ المنصرف])</f>
        <v>0</v>
      </c>
      <c r="F174" s="107">
        <f>SUMPRODUCT((الجدول5[[#This Row],[التاريخ]]=منصرف.المركزية[تاريخ الصرف])*1,منصرف.المركزية[مبلغ التسوية])</f>
        <v>0</v>
      </c>
    </row>
    <row r="175" spans="3:6" ht="20.25" x14ac:dyDescent="0.15">
      <c r="C175" s="197">
        <v>46008</v>
      </c>
      <c r="D175" s="107">
        <f>SUMPRODUCT((C175=وارد.المركزية[تاريخ الشيك])*1,وارد.المركزية[المبلغ الوارد])</f>
        <v>0</v>
      </c>
      <c r="E175" s="198">
        <f>SUMPRODUCT((C175=منصرف.المركزية[تاريخ الصرف])*1,منصرف.المركزية[المبلغ المنصرف])</f>
        <v>0</v>
      </c>
      <c r="F175" s="107">
        <f>SUMPRODUCT((الجدول5[[#This Row],[التاريخ]]=منصرف.المركزية[تاريخ الصرف])*1,منصرف.المركزية[مبلغ التسوية])</f>
        <v>0</v>
      </c>
    </row>
    <row r="176" spans="3:6" ht="20.25" x14ac:dyDescent="0.15">
      <c r="C176" s="197">
        <v>46009</v>
      </c>
      <c r="D176" s="107">
        <f>SUMPRODUCT((C176=وارد.المركزية[تاريخ الشيك])*1,وارد.المركزية[المبلغ الوارد])</f>
        <v>0</v>
      </c>
      <c r="E176" s="198">
        <f>SUMPRODUCT((C176=منصرف.المركزية[تاريخ الصرف])*1,منصرف.المركزية[المبلغ المنصرف])</f>
        <v>0</v>
      </c>
      <c r="F176" s="107">
        <f>SUMPRODUCT((الجدول5[[#This Row],[التاريخ]]=منصرف.المركزية[تاريخ الصرف])*1,منصرف.المركزية[مبلغ التسوية])</f>
        <v>0</v>
      </c>
    </row>
    <row r="177" spans="3:6" ht="20.25" x14ac:dyDescent="0.15">
      <c r="C177" s="197">
        <v>46010</v>
      </c>
      <c r="D177" s="107">
        <f>SUMPRODUCT((C177=وارد.المركزية[تاريخ الشيك])*1,وارد.المركزية[المبلغ الوارد])</f>
        <v>0</v>
      </c>
      <c r="E177" s="198">
        <f>SUMPRODUCT((C177=منصرف.المركزية[تاريخ الصرف])*1,منصرف.المركزية[المبلغ المنصرف])</f>
        <v>0</v>
      </c>
      <c r="F177" s="107">
        <f>SUMPRODUCT((الجدول5[[#This Row],[التاريخ]]=منصرف.المركزية[تاريخ الصرف])*1,منصرف.المركزية[مبلغ التسوية])</f>
        <v>0</v>
      </c>
    </row>
    <row r="178" spans="3:6" ht="20.25" x14ac:dyDescent="0.15">
      <c r="C178" s="197">
        <v>46011</v>
      </c>
      <c r="D178" s="107">
        <f>SUMPRODUCT((C178=وارد.المركزية[تاريخ الشيك])*1,وارد.المركزية[المبلغ الوارد])</f>
        <v>0</v>
      </c>
      <c r="E178" s="198">
        <f>SUMPRODUCT((C178=منصرف.المركزية[تاريخ الصرف])*1,منصرف.المركزية[المبلغ المنصرف])</f>
        <v>0</v>
      </c>
      <c r="F178" s="107">
        <f>SUMPRODUCT((الجدول5[[#This Row],[التاريخ]]=منصرف.المركزية[تاريخ الصرف])*1,منصرف.المركزية[مبلغ التسوية])</f>
        <v>0</v>
      </c>
    </row>
    <row r="179" spans="3:6" ht="20.25" x14ac:dyDescent="0.15">
      <c r="C179" s="197">
        <v>46012</v>
      </c>
      <c r="D179" s="107">
        <f>SUMPRODUCT((C179=وارد.المركزية[تاريخ الشيك])*1,وارد.المركزية[المبلغ الوارد])</f>
        <v>0</v>
      </c>
      <c r="E179" s="198">
        <f>SUMPRODUCT((C179=منصرف.المركزية[تاريخ الصرف])*1,منصرف.المركزية[المبلغ المنصرف])</f>
        <v>0</v>
      </c>
      <c r="F179" s="107">
        <f>SUMPRODUCT((الجدول5[[#This Row],[التاريخ]]=منصرف.المركزية[تاريخ الصرف])*1,منصرف.المركزية[مبلغ التسوية])</f>
        <v>0</v>
      </c>
    </row>
    <row r="180" spans="3:6" ht="20.25" x14ac:dyDescent="0.15">
      <c r="C180" s="197">
        <v>46013</v>
      </c>
      <c r="D180" s="107">
        <f>SUMPRODUCT((C180=وارد.المركزية[تاريخ الشيك])*1,وارد.المركزية[المبلغ الوارد])</f>
        <v>0</v>
      </c>
      <c r="E180" s="198">
        <f>SUMPRODUCT((C180=منصرف.المركزية[تاريخ الصرف])*1,منصرف.المركزية[المبلغ المنصرف])</f>
        <v>0</v>
      </c>
      <c r="F180" s="107">
        <f>SUMPRODUCT((الجدول5[[#This Row],[التاريخ]]=منصرف.المركزية[تاريخ الصرف])*1,منصرف.المركزية[مبلغ التسوية])</f>
        <v>0</v>
      </c>
    </row>
    <row r="181" spans="3:6" ht="20.25" x14ac:dyDescent="0.15">
      <c r="C181" s="197">
        <v>46014</v>
      </c>
      <c r="D181" s="107">
        <f>SUMPRODUCT((C181=وارد.المركزية[تاريخ الشيك])*1,وارد.المركزية[المبلغ الوارد])</f>
        <v>0</v>
      </c>
      <c r="E181" s="198">
        <f>SUMPRODUCT((C181=منصرف.المركزية[تاريخ الصرف])*1,منصرف.المركزية[المبلغ المنصرف])</f>
        <v>0</v>
      </c>
      <c r="F181" s="107">
        <f>SUMPRODUCT((الجدول5[[#This Row],[التاريخ]]=منصرف.المركزية[تاريخ الصرف])*1,منصرف.المركزية[مبلغ التسوية])</f>
        <v>0</v>
      </c>
    </row>
    <row r="182" spans="3:6" ht="20.25" x14ac:dyDescent="0.15">
      <c r="C182" s="197">
        <v>46015</v>
      </c>
      <c r="D182" s="107">
        <f>SUMPRODUCT((C182=وارد.المركزية[تاريخ الشيك])*1,وارد.المركزية[المبلغ الوارد])</f>
        <v>0</v>
      </c>
      <c r="E182" s="198">
        <f>SUMPRODUCT((C182=منصرف.المركزية[تاريخ الصرف])*1,منصرف.المركزية[المبلغ المنصرف])</f>
        <v>0</v>
      </c>
      <c r="F182" s="107">
        <f>SUMPRODUCT((الجدول5[[#This Row],[التاريخ]]=منصرف.المركزية[تاريخ الصرف])*1,منصرف.المركزية[مبلغ التسوية])</f>
        <v>0</v>
      </c>
    </row>
    <row r="183" spans="3:6" ht="20.25" x14ac:dyDescent="0.15">
      <c r="C183" s="197">
        <v>46016</v>
      </c>
      <c r="D183" s="107">
        <f>SUMPRODUCT((C183=وارد.المركزية[تاريخ الشيك])*1,وارد.المركزية[المبلغ الوارد])</f>
        <v>0</v>
      </c>
      <c r="E183" s="198">
        <f>SUMPRODUCT((C183=منصرف.المركزية[تاريخ الصرف])*1,منصرف.المركزية[المبلغ المنصرف])</f>
        <v>0</v>
      </c>
      <c r="F183" s="107">
        <f>SUMPRODUCT((الجدول5[[#This Row],[التاريخ]]=منصرف.المركزية[تاريخ الصرف])*1,منصرف.المركزية[مبلغ التسوية])</f>
        <v>0</v>
      </c>
    </row>
    <row r="184" spans="3:6" ht="20.25" x14ac:dyDescent="0.15">
      <c r="C184" s="197">
        <v>46017</v>
      </c>
      <c r="D184" s="107">
        <f>SUMPRODUCT((C184=وارد.المركزية[تاريخ الشيك])*1,وارد.المركزية[المبلغ الوارد])</f>
        <v>0</v>
      </c>
      <c r="E184" s="198">
        <f>SUMPRODUCT((C184=منصرف.المركزية[تاريخ الصرف])*1,منصرف.المركزية[المبلغ المنصرف])</f>
        <v>0</v>
      </c>
      <c r="F184" s="107">
        <f>SUMPRODUCT((الجدول5[[#This Row],[التاريخ]]=منصرف.المركزية[تاريخ الصرف])*1,منصرف.المركزية[مبلغ التسوية])</f>
        <v>0</v>
      </c>
    </row>
    <row r="185" spans="3:6" ht="20.25" x14ac:dyDescent="0.15">
      <c r="C185" s="197">
        <v>46018</v>
      </c>
      <c r="D185" s="107">
        <f>SUMPRODUCT((C185=وارد.المركزية[تاريخ الشيك])*1,وارد.المركزية[المبلغ الوارد])</f>
        <v>0</v>
      </c>
      <c r="E185" s="198">
        <f>SUMPRODUCT((C185=منصرف.المركزية[تاريخ الصرف])*1,منصرف.المركزية[المبلغ المنصرف])</f>
        <v>0</v>
      </c>
      <c r="F185" s="107">
        <f>SUMPRODUCT((الجدول5[[#This Row],[التاريخ]]=منصرف.المركزية[تاريخ الصرف])*1,منصرف.المركزية[مبلغ التسوية])</f>
        <v>0</v>
      </c>
    </row>
    <row r="186" spans="3:6" ht="20.25" x14ac:dyDescent="0.15">
      <c r="C186" s="197">
        <v>46019</v>
      </c>
      <c r="D186" s="107">
        <f>SUMPRODUCT((C186=وارد.المركزية[تاريخ الشيك])*1,وارد.المركزية[المبلغ الوارد])</f>
        <v>0</v>
      </c>
      <c r="E186" s="198">
        <f>SUMPRODUCT((C186=منصرف.المركزية[تاريخ الصرف])*1,منصرف.المركزية[المبلغ المنصرف])</f>
        <v>0</v>
      </c>
      <c r="F186" s="107">
        <f>SUMPRODUCT((الجدول5[[#This Row],[التاريخ]]=منصرف.المركزية[تاريخ الصرف])*1,منصرف.المركزية[مبلغ التسوية])</f>
        <v>0</v>
      </c>
    </row>
    <row r="187" spans="3:6" ht="20.25" x14ac:dyDescent="0.15">
      <c r="C187" s="197">
        <v>46020</v>
      </c>
      <c r="D187" s="107">
        <f>SUMPRODUCT((C187=وارد.المركزية[تاريخ الشيك])*1,وارد.المركزية[المبلغ الوارد])</f>
        <v>0</v>
      </c>
      <c r="E187" s="198">
        <f>SUMPRODUCT((C187=منصرف.المركزية[تاريخ الصرف])*1,منصرف.المركزية[المبلغ المنصرف])</f>
        <v>0</v>
      </c>
      <c r="F187" s="107">
        <f>SUMPRODUCT((الجدول5[[#This Row],[التاريخ]]=منصرف.المركزية[تاريخ الصرف])*1,منصرف.المركزية[مبلغ التسوية])</f>
        <v>0</v>
      </c>
    </row>
    <row r="188" spans="3:6" ht="20.25" x14ac:dyDescent="0.15">
      <c r="C188" s="197">
        <v>46021</v>
      </c>
      <c r="D188" s="107">
        <f>SUMPRODUCT((C188=وارد.المركزية[تاريخ الشيك])*1,وارد.المركزية[المبلغ الوارد])</f>
        <v>0</v>
      </c>
      <c r="E188" s="198">
        <f>SUMPRODUCT((C188=منصرف.المركزية[تاريخ الصرف])*1,منصرف.المركزية[المبلغ المنصرف])</f>
        <v>0</v>
      </c>
      <c r="F188" s="107">
        <f>SUMPRODUCT((الجدول5[[#This Row],[التاريخ]]=منصرف.المركزية[تاريخ الصرف])*1,منصرف.المركزية[مبلغ التسوية])</f>
        <v>0</v>
      </c>
    </row>
    <row r="189" spans="3:6" ht="20.25" x14ac:dyDescent="0.15">
      <c r="C189" s="197">
        <v>46022</v>
      </c>
      <c r="D189" s="107">
        <f>SUMPRODUCT((C189=وارد.المركزية[تاريخ الشيك])*1,وارد.المركزية[المبلغ الوارد])</f>
        <v>0</v>
      </c>
      <c r="E189" s="198">
        <f>SUMPRODUCT((C189=منصرف.المركزية[تاريخ الصرف])*1,منصرف.المركزية[المبلغ المنصرف])</f>
        <v>0</v>
      </c>
      <c r="F189" s="107">
        <f>SUMPRODUCT((الجدول5[[#This Row],[التاريخ]]=منصرف.المركزية[تاريخ الصرف])*1,منصرف.المركزية[مبلغ التسوية])</f>
        <v>0</v>
      </c>
    </row>
    <row r="190" spans="3:6" ht="20.25" x14ac:dyDescent="0.15">
      <c r="C190" s="197">
        <v>46023</v>
      </c>
      <c r="D190" s="107">
        <f>SUMPRODUCT((C190=وارد.المركزية[تاريخ الشيك])*1,وارد.المركزية[المبلغ الوارد])</f>
        <v>0</v>
      </c>
      <c r="E190" s="198">
        <f>SUMPRODUCT((C190=منصرف.المركزية[تاريخ الصرف])*1,منصرف.المركزية[المبلغ المنصرف])</f>
        <v>0</v>
      </c>
      <c r="F190" s="107">
        <f>SUMPRODUCT((الجدول5[[#This Row],[التاريخ]]=منصرف.المركزية[تاريخ الصرف])*1,منصرف.المركزية[مبلغ التسوية])</f>
        <v>0</v>
      </c>
    </row>
    <row r="191" spans="3:6" ht="20.25" x14ac:dyDescent="0.15">
      <c r="C191" s="197">
        <v>46024</v>
      </c>
      <c r="D191" s="107">
        <f>SUMPRODUCT((C191=وارد.المركزية[تاريخ الشيك])*1,وارد.المركزية[المبلغ الوارد])</f>
        <v>0</v>
      </c>
      <c r="E191" s="198">
        <f>SUMPRODUCT((C191=منصرف.المركزية[تاريخ الصرف])*1,منصرف.المركزية[المبلغ المنصرف])</f>
        <v>0</v>
      </c>
      <c r="F191" s="107">
        <f>SUMPRODUCT((الجدول5[[#This Row],[التاريخ]]=منصرف.المركزية[تاريخ الصرف])*1,منصرف.المركزية[مبلغ التسوية])</f>
        <v>0</v>
      </c>
    </row>
    <row r="192" spans="3:6" ht="20.25" x14ac:dyDescent="0.15">
      <c r="C192" s="197">
        <v>46025</v>
      </c>
      <c r="D192" s="107">
        <f>SUMPRODUCT((C192=وارد.المركزية[تاريخ الشيك])*1,وارد.المركزية[المبلغ الوارد])</f>
        <v>0</v>
      </c>
      <c r="E192" s="198">
        <f>SUMPRODUCT((C192=منصرف.المركزية[تاريخ الصرف])*1,منصرف.المركزية[المبلغ المنصرف])</f>
        <v>0</v>
      </c>
      <c r="F192" s="107">
        <f>SUMPRODUCT((الجدول5[[#This Row],[التاريخ]]=منصرف.المركزية[تاريخ الصرف])*1,منصرف.المركزية[مبلغ التسوية])</f>
        <v>0</v>
      </c>
    </row>
    <row r="193" spans="3:6" ht="20.25" x14ac:dyDescent="0.15">
      <c r="C193" s="197">
        <v>46026</v>
      </c>
      <c r="D193" s="107">
        <f>SUMPRODUCT((C193=وارد.المركزية[تاريخ الشيك])*1,وارد.المركزية[المبلغ الوارد])</f>
        <v>0</v>
      </c>
      <c r="E193" s="198">
        <f>SUMPRODUCT((C193=منصرف.المركزية[تاريخ الصرف])*1,منصرف.المركزية[المبلغ المنصرف])</f>
        <v>0</v>
      </c>
      <c r="F193" s="107">
        <f>SUMPRODUCT((الجدول5[[#This Row],[التاريخ]]=منصرف.المركزية[تاريخ الصرف])*1,منصرف.المركزية[مبلغ التسوية])</f>
        <v>0</v>
      </c>
    </row>
    <row r="194" spans="3:6" ht="20.25" x14ac:dyDescent="0.15">
      <c r="C194" s="197">
        <v>46027</v>
      </c>
      <c r="D194" s="107">
        <f>SUMPRODUCT((C194=وارد.المركزية[تاريخ الشيك])*1,وارد.المركزية[المبلغ الوارد])</f>
        <v>0</v>
      </c>
      <c r="E194" s="198">
        <f>SUMPRODUCT((C194=منصرف.المركزية[تاريخ الصرف])*1,منصرف.المركزية[المبلغ المنصرف])</f>
        <v>0</v>
      </c>
      <c r="F194" s="107">
        <f>SUMPRODUCT((الجدول5[[#This Row],[التاريخ]]=منصرف.المركزية[تاريخ الصرف])*1,منصرف.المركزية[مبلغ التسوية])</f>
        <v>0</v>
      </c>
    </row>
    <row r="195" spans="3:6" ht="20.25" x14ac:dyDescent="0.15">
      <c r="C195" s="197">
        <v>46028</v>
      </c>
      <c r="D195" s="107">
        <f>SUMPRODUCT((C195=وارد.المركزية[تاريخ الشيك])*1,وارد.المركزية[المبلغ الوارد])</f>
        <v>0</v>
      </c>
      <c r="E195" s="198">
        <f>SUMPRODUCT((C195=منصرف.المركزية[تاريخ الصرف])*1,منصرف.المركزية[المبلغ المنصرف])</f>
        <v>0</v>
      </c>
      <c r="F195" s="107">
        <f>SUMPRODUCT((الجدول5[[#This Row],[التاريخ]]=منصرف.المركزية[تاريخ الصرف])*1,منصرف.المركزية[مبلغ التسوية])</f>
        <v>0</v>
      </c>
    </row>
    <row r="196" spans="3:6" ht="20.25" x14ac:dyDescent="0.15">
      <c r="C196" s="197">
        <v>46029</v>
      </c>
      <c r="D196" s="107">
        <f>SUMPRODUCT((C196=وارد.المركزية[تاريخ الشيك])*1,وارد.المركزية[المبلغ الوارد])</f>
        <v>0</v>
      </c>
      <c r="E196" s="198">
        <f>SUMPRODUCT((C196=منصرف.المركزية[تاريخ الصرف])*1,منصرف.المركزية[المبلغ المنصرف])</f>
        <v>0</v>
      </c>
      <c r="F196" s="107">
        <f>SUMPRODUCT((الجدول5[[#This Row],[التاريخ]]=منصرف.المركزية[تاريخ الصرف])*1,منصرف.المركزية[مبلغ التسوية])</f>
        <v>0</v>
      </c>
    </row>
    <row r="197" spans="3:6" ht="20.25" x14ac:dyDescent="0.15">
      <c r="C197" s="197">
        <v>46030</v>
      </c>
      <c r="D197" s="107">
        <f>SUMPRODUCT((C197=وارد.المركزية[تاريخ الشيك])*1,وارد.المركزية[المبلغ الوارد])</f>
        <v>0</v>
      </c>
      <c r="E197" s="198">
        <f>SUMPRODUCT((C197=منصرف.المركزية[تاريخ الصرف])*1,منصرف.المركزية[المبلغ المنصرف])</f>
        <v>0</v>
      </c>
      <c r="F197" s="107">
        <f>SUMPRODUCT((الجدول5[[#This Row],[التاريخ]]=منصرف.المركزية[تاريخ الصرف])*1,منصرف.المركزية[مبلغ التسوية])</f>
        <v>0</v>
      </c>
    </row>
    <row r="198" spans="3:6" ht="20.25" x14ac:dyDescent="0.15">
      <c r="C198" s="197">
        <v>46031</v>
      </c>
      <c r="D198" s="107">
        <f>SUMPRODUCT((C198=وارد.المركزية[تاريخ الشيك])*1,وارد.المركزية[المبلغ الوارد])</f>
        <v>0</v>
      </c>
      <c r="E198" s="198">
        <f>SUMPRODUCT((C198=منصرف.المركزية[تاريخ الصرف])*1,منصرف.المركزية[المبلغ المنصرف])</f>
        <v>0</v>
      </c>
      <c r="F198" s="107">
        <f>SUMPRODUCT((الجدول5[[#This Row],[التاريخ]]=منصرف.المركزية[تاريخ الصرف])*1,منصرف.المركزية[مبلغ التسوية])</f>
        <v>0</v>
      </c>
    </row>
    <row r="199" spans="3:6" ht="20.25" x14ac:dyDescent="0.15">
      <c r="C199" s="197">
        <v>46032</v>
      </c>
      <c r="D199" s="107">
        <f>SUMPRODUCT((C199=وارد.المركزية[تاريخ الشيك])*1,وارد.المركزية[المبلغ الوارد])</f>
        <v>0</v>
      </c>
      <c r="E199" s="198">
        <f>SUMPRODUCT((C199=منصرف.المركزية[تاريخ الصرف])*1,منصرف.المركزية[المبلغ المنصرف])</f>
        <v>0</v>
      </c>
      <c r="F199" s="107">
        <f>SUMPRODUCT((الجدول5[[#This Row],[التاريخ]]=منصرف.المركزية[تاريخ الصرف])*1,منصرف.المركزية[مبلغ التسوية])</f>
        <v>0</v>
      </c>
    </row>
    <row r="200" spans="3:6" ht="20.25" x14ac:dyDescent="0.15">
      <c r="C200" s="197">
        <v>46033</v>
      </c>
      <c r="D200" s="107">
        <f>SUMPRODUCT((C200=وارد.المركزية[تاريخ الشيك])*1,وارد.المركزية[المبلغ الوارد])</f>
        <v>0</v>
      </c>
      <c r="E200" s="198">
        <f>SUMPRODUCT((C200=منصرف.المركزية[تاريخ الصرف])*1,منصرف.المركزية[المبلغ المنصرف])</f>
        <v>0</v>
      </c>
      <c r="F200" s="107">
        <f>SUMPRODUCT((الجدول5[[#This Row],[التاريخ]]=منصرف.المركزية[تاريخ الصرف])*1,منصرف.المركزية[مبلغ التسوية])</f>
        <v>0</v>
      </c>
    </row>
    <row r="201" spans="3:6" ht="20.25" x14ac:dyDescent="0.15">
      <c r="C201" s="197">
        <v>46034</v>
      </c>
      <c r="D201" s="107">
        <f>SUMPRODUCT((C201=وارد.المركزية[تاريخ الشيك])*1,وارد.المركزية[المبلغ الوارد])</f>
        <v>0</v>
      </c>
      <c r="E201" s="198">
        <f>SUMPRODUCT((C201=منصرف.المركزية[تاريخ الصرف])*1,منصرف.المركزية[المبلغ المنصرف])</f>
        <v>0</v>
      </c>
      <c r="F201" s="107">
        <f>SUMPRODUCT((الجدول5[[#This Row],[التاريخ]]=منصرف.المركزية[تاريخ الصرف])*1,منصرف.المركزية[مبلغ التسوية])</f>
        <v>0</v>
      </c>
    </row>
    <row r="202" spans="3:6" ht="20.25" x14ac:dyDescent="0.15">
      <c r="C202" s="197">
        <v>46035</v>
      </c>
      <c r="D202" s="107">
        <f>SUMPRODUCT((C202=وارد.المركزية[تاريخ الشيك])*1,وارد.المركزية[المبلغ الوارد])</f>
        <v>0</v>
      </c>
      <c r="E202" s="198">
        <f>SUMPRODUCT((C202=منصرف.المركزية[تاريخ الصرف])*1,منصرف.المركزية[المبلغ المنصرف])</f>
        <v>0</v>
      </c>
      <c r="F202" s="107">
        <f>SUMPRODUCT((الجدول5[[#This Row],[التاريخ]]=منصرف.المركزية[تاريخ الصرف])*1,منصرف.المركزية[مبلغ التسوية])</f>
        <v>0</v>
      </c>
    </row>
    <row r="203" spans="3:6" ht="20.25" x14ac:dyDescent="0.15">
      <c r="C203" s="197">
        <v>46036</v>
      </c>
      <c r="D203" s="107">
        <f>SUMPRODUCT((C203=وارد.المركزية[تاريخ الشيك])*1,وارد.المركزية[المبلغ الوارد])</f>
        <v>0</v>
      </c>
      <c r="E203" s="198">
        <f>SUMPRODUCT((C203=منصرف.المركزية[تاريخ الصرف])*1,منصرف.المركزية[المبلغ المنصرف])</f>
        <v>0</v>
      </c>
      <c r="F203" s="107">
        <f>SUMPRODUCT((الجدول5[[#This Row],[التاريخ]]=منصرف.المركزية[تاريخ الصرف])*1,منصرف.المركزية[مبلغ التسوية])</f>
        <v>0</v>
      </c>
    </row>
    <row r="204" spans="3:6" ht="20.25" x14ac:dyDescent="0.15">
      <c r="C204" s="197">
        <v>46037</v>
      </c>
      <c r="D204" s="107">
        <f>SUMPRODUCT((C204=وارد.المركزية[تاريخ الشيك])*1,وارد.المركزية[المبلغ الوارد])</f>
        <v>0</v>
      </c>
      <c r="E204" s="198">
        <f>SUMPRODUCT((C204=منصرف.المركزية[تاريخ الصرف])*1,منصرف.المركزية[المبلغ المنصرف])</f>
        <v>0</v>
      </c>
      <c r="F204" s="107">
        <f>SUMPRODUCT((الجدول5[[#This Row],[التاريخ]]=منصرف.المركزية[تاريخ الصرف])*1,منصرف.المركزية[مبلغ التسوية])</f>
        <v>0</v>
      </c>
    </row>
    <row r="205" spans="3:6" ht="20.25" x14ac:dyDescent="0.15">
      <c r="C205" s="197">
        <v>46038</v>
      </c>
      <c r="D205" s="107">
        <f>SUMPRODUCT((C205=وارد.المركزية[تاريخ الشيك])*1,وارد.المركزية[المبلغ الوارد])</f>
        <v>0</v>
      </c>
      <c r="E205" s="198">
        <f>SUMPRODUCT((C205=منصرف.المركزية[تاريخ الصرف])*1,منصرف.المركزية[المبلغ المنصرف])</f>
        <v>0</v>
      </c>
      <c r="F205" s="107">
        <f>SUMPRODUCT((الجدول5[[#This Row],[التاريخ]]=منصرف.المركزية[تاريخ الصرف])*1,منصرف.المركزية[مبلغ التسوية])</f>
        <v>0</v>
      </c>
    </row>
    <row r="206" spans="3:6" ht="20.25" x14ac:dyDescent="0.15">
      <c r="C206" s="197">
        <v>46039</v>
      </c>
      <c r="D206" s="107">
        <f>SUMPRODUCT((C206=وارد.المركزية[تاريخ الشيك])*1,وارد.المركزية[المبلغ الوارد])</f>
        <v>0</v>
      </c>
      <c r="E206" s="198">
        <f>SUMPRODUCT((C206=منصرف.المركزية[تاريخ الصرف])*1,منصرف.المركزية[المبلغ المنصرف])</f>
        <v>0</v>
      </c>
      <c r="F206" s="107">
        <f>SUMPRODUCT((الجدول5[[#This Row],[التاريخ]]=منصرف.المركزية[تاريخ الصرف])*1,منصرف.المركزية[مبلغ التسوية])</f>
        <v>0</v>
      </c>
    </row>
    <row r="207" spans="3:6" ht="20.25" x14ac:dyDescent="0.15">
      <c r="C207" s="197">
        <v>46040</v>
      </c>
      <c r="D207" s="107">
        <f>SUMPRODUCT((C207=وارد.المركزية[تاريخ الشيك])*1,وارد.المركزية[المبلغ الوارد])</f>
        <v>0</v>
      </c>
      <c r="E207" s="198">
        <f>SUMPRODUCT((C207=منصرف.المركزية[تاريخ الصرف])*1,منصرف.المركزية[المبلغ المنصرف])</f>
        <v>0</v>
      </c>
      <c r="F207" s="107">
        <f>SUMPRODUCT((الجدول5[[#This Row],[التاريخ]]=منصرف.المركزية[تاريخ الصرف])*1,منصرف.المركزية[مبلغ التسوية])</f>
        <v>0</v>
      </c>
    </row>
    <row r="208" spans="3:6" ht="20.25" x14ac:dyDescent="0.15">
      <c r="C208" s="197">
        <v>46041</v>
      </c>
      <c r="D208" s="107">
        <f>SUMPRODUCT((C208=وارد.المركزية[تاريخ الشيك])*1,وارد.المركزية[المبلغ الوارد])</f>
        <v>0</v>
      </c>
      <c r="E208" s="198">
        <f>SUMPRODUCT((C208=منصرف.المركزية[تاريخ الصرف])*1,منصرف.المركزية[المبلغ المنصرف])</f>
        <v>0</v>
      </c>
      <c r="F208" s="107">
        <f>SUMPRODUCT((الجدول5[[#This Row],[التاريخ]]=منصرف.المركزية[تاريخ الصرف])*1,منصرف.المركزية[مبلغ التسوية])</f>
        <v>0</v>
      </c>
    </row>
    <row r="209" spans="3:6" ht="20.25" x14ac:dyDescent="0.15">
      <c r="C209" s="197">
        <v>46042</v>
      </c>
      <c r="D209" s="107">
        <f>SUMPRODUCT((C209=وارد.المركزية[تاريخ الشيك])*1,وارد.المركزية[المبلغ الوارد])</f>
        <v>0</v>
      </c>
      <c r="E209" s="198">
        <f>SUMPRODUCT((C209=منصرف.المركزية[تاريخ الصرف])*1,منصرف.المركزية[المبلغ المنصرف])</f>
        <v>0</v>
      </c>
      <c r="F209" s="107">
        <f>SUMPRODUCT((الجدول5[[#This Row],[التاريخ]]=منصرف.المركزية[تاريخ الصرف])*1,منصرف.المركزية[مبلغ التسوية])</f>
        <v>0</v>
      </c>
    </row>
    <row r="210" spans="3:6" ht="20.25" x14ac:dyDescent="0.15">
      <c r="C210" s="197">
        <v>46043</v>
      </c>
      <c r="D210" s="107">
        <f>SUMPRODUCT((C210=وارد.المركزية[تاريخ الشيك])*1,وارد.المركزية[المبلغ الوارد])</f>
        <v>0</v>
      </c>
      <c r="E210" s="198">
        <f>SUMPRODUCT((C210=منصرف.المركزية[تاريخ الصرف])*1,منصرف.المركزية[المبلغ المنصرف])</f>
        <v>0</v>
      </c>
      <c r="F210" s="107">
        <f>SUMPRODUCT((الجدول5[[#This Row],[التاريخ]]=منصرف.المركزية[تاريخ الصرف])*1,منصرف.المركزية[مبلغ التسوية])</f>
        <v>0</v>
      </c>
    </row>
    <row r="211" spans="3:6" ht="20.25" x14ac:dyDescent="0.15">
      <c r="C211" s="197">
        <v>46044</v>
      </c>
      <c r="D211" s="107">
        <f>SUMPRODUCT((C211=وارد.المركزية[تاريخ الشيك])*1,وارد.المركزية[المبلغ الوارد])</f>
        <v>0</v>
      </c>
      <c r="E211" s="198">
        <f>SUMPRODUCT((C211=منصرف.المركزية[تاريخ الصرف])*1,منصرف.المركزية[المبلغ المنصرف])</f>
        <v>0</v>
      </c>
      <c r="F211" s="107">
        <f>SUMPRODUCT((الجدول5[[#This Row],[التاريخ]]=منصرف.المركزية[تاريخ الصرف])*1,منصرف.المركزية[مبلغ التسوية])</f>
        <v>0</v>
      </c>
    </row>
    <row r="212" spans="3:6" ht="20.25" x14ac:dyDescent="0.15">
      <c r="C212" s="197">
        <v>46045</v>
      </c>
      <c r="D212" s="107">
        <f>SUMPRODUCT((C212=وارد.المركزية[تاريخ الشيك])*1,وارد.المركزية[المبلغ الوارد])</f>
        <v>0</v>
      </c>
      <c r="E212" s="198">
        <f>SUMPRODUCT((C212=منصرف.المركزية[تاريخ الصرف])*1,منصرف.المركزية[المبلغ المنصرف])</f>
        <v>0</v>
      </c>
      <c r="F212" s="107">
        <f>SUMPRODUCT((الجدول5[[#This Row],[التاريخ]]=منصرف.المركزية[تاريخ الصرف])*1,منصرف.المركزية[مبلغ التسوية])</f>
        <v>0</v>
      </c>
    </row>
    <row r="213" spans="3:6" ht="20.25" x14ac:dyDescent="0.15">
      <c r="C213" s="197">
        <v>46046</v>
      </c>
      <c r="D213" s="107">
        <f>SUMPRODUCT((C213=وارد.المركزية[تاريخ الشيك])*1,وارد.المركزية[المبلغ الوارد])</f>
        <v>0</v>
      </c>
      <c r="E213" s="198">
        <f>SUMPRODUCT((C213=منصرف.المركزية[تاريخ الصرف])*1,منصرف.المركزية[المبلغ المنصرف])</f>
        <v>0</v>
      </c>
      <c r="F213" s="107">
        <f>SUMPRODUCT((الجدول5[[#This Row],[التاريخ]]=منصرف.المركزية[تاريخ الصرف])*1,منصرف.المركزية[مبلغ التسوية])</f>
        <v>0</v>
      </c>
    </row>
    <row r="214" spans="3:6" ht="20.25" x14ac:dyDescent="0.15">
      <c r="C214" s="197">
        <v>46047</v>
      </c>
      <c r="D214" s="107">
        <f>SUMPRODUCT((C214=وارد.المركزية[تاريخ الشيك])*1,وارد.المركزية[المبلغ الوارد])</f>
        <v>0</v>
      </c>
      <c r="E214" s="198">
        <f>SUMPRODUCT((C214=منصرف.المركزية[تاريخ الصرف])*1,منصرف.المركزية[المبلغ المنصرف])</f>
        <v>0</v>
      </c>
      <c r="F214" s="107">
        <f>SUMPRODUCT((الجدول5[[#This Row],[التاريخ]]=منصرف.المركزية[تاريخ الصرف])*1,منصرف.المركزية[مبلغ التسوية])</f>
        <v>0</v>
      </c>
    </row>
    <row r="215" spans="3:6" ht="20.25" x14ac:dyDescent="0.15">
      <c r="C215" s="197">
        <v>46048</v>
      </c>
      <c r="D215" s="107">
        <f>SUMPRODUCT((C215=وارد.المركزية[تاريخ الشيك])*1,وارد.المركزية[المبلغ الوارد])</f>
        <v>0</v>
      </c>
      <c r="E215" s="198">
        <f>SUMPRODUCT((C215=منصرف.المركزية[تاريخ الصرف])*1,منصرف.المركزية[المبلغ المنصرف])</f>
        <v>0</v>
      </c>
      <c r="F215" s="107">
        <f>SUMPRODUCT((الجدول5[[#This Row],[التاريخ]]=منصرف.المركزية[تاريخ الصرف])*1,منصرف.المركزية[مبلغ التسوية])</f>
        <v>0</v>
      </c>
    </row>
    <row r="216" spans="3:6" ht="20.25" x14ac:dyDescent="0.15">
      <c r="C216" s="197">
        <v>46049</v>
      </c>
      <c r="D216" s="107">
        <f>SUMPRODUCT((C216=وارد.المركزية[تاريخ الشيك])*1,وارد.المركزية[المبلغ الوارد])</f>
        <v>0</v>
      </c>
      <c r="E216" s="198">
        <f>SUMPRODUCT((C216=منصرف.المركزية[تاريخ الصرف])*1,منصرف.المركزية[المبلغ المنصرف])</f>
        <v>0</v>
      </c>
      <c r="F216" s="107">
        <f>SUMPRODUCT((الجدول5[[#This Row],[التاريخ]]=منصرف.المركزية[تاريخ الصرف])*1,منصرف.المركزية[مبلغ التسوية])</f>
        <v>0</v>
      </c>
    </row>
    <row r="217" spans="3:6" ht="20.25" x14ac:dyDescent="0.15">
      <c r="C217" s="197">
        <v>46050</v>
      </c>
      <c r="D217" s="107">
        <f>SUMPRODUCT((C217=وارد.المركزية[تاريخ الشيك])*1,وارد.المركزية[المبلغ الوارد])</f>
        <v>0</v>
      </c>
      <c r="E217" s="198">
        <f>SUMPRODUCT((C217=منصرف.المركزية[تاريخ الصرف])*1,منصرف.المركزية[المبلغ المنصرف])</f>
        <v>0</v>
      </c>
      <c r="F217" s="107">
        <f>SUMPRODUCT((الجدول5[[#This Row],[التاريخ]]=منصرف.المركزية[تاريخ الصرف])*1,منصرف.المركزية[مبلغ التسوية])</f>
        <v>0</v>
      </c>
    </row>
    <row r="218" spans="3:6" ht="20.25" x14ac:dyDescent="0.15">
      <c r="C218" s="197">
        <v>46051</v>
      </c>
      <c r="D218" s="107">
        <f>SUMPRODUCT((C218=وارد.المركزية[تاريخ الشيك])*1,وارد.المركزية[المبلغ الوارد])</f>
        <v>0</v>
      </c>
      <c r="E218" s="198">
        <f>SUMPRODUCT((C218=منصرف.المركزية[تاريخ الصرف])*1,منصرف.المركزية[المبلغ المنصرف])</f>
        <v>0</v>
      </c>
      <c r="F218" s="107">
        <f>SUMPRODUCT((الجدول5[[#This Row],[التاريخ]]=منصرف.المركزية[تاريخ الصرف])*1,منصرف.المركزية[مبلغ التسوية])</f>
        <v>0</v>
      </c>
    </row>
    <row r="219" spans="3:6" ht="20.25" x14ac:dyDescent="0.15">
      <c r="C219" s="197">
        <v>46052</v>
      </c>
      <c r="D219" s="107">
        <f>SUMPRODUCT((C219=وارد.المركزية[تاريخ الشيك])*1,وارد.المركزية[المبلغ الوارد])</f>
        <v>0</v>
      </c>
      <c r="E219" s="198">
        <f>SUMPRODUCT((C219=منصرف.المركزية[تاريخ الصرف])*1,منصرف.المركزية[المبلغ المنصرف])</f>
        <v>0</v>
      </c>
      <c r="F219" s="107">
        <f>SUMPRODUCT((الجدول5[[#This Row],[التاريخ]]=منصرف.المركزية[تاريخ الصرف])*1,منصرف.المركزية[مبلغ التسوية])</f>
        <v>0</v>
      </c>
    </row>
    <row r="220" spans="3:6" ht="20.25" x14ac:dyDescent="0.15">
      <c r="C220" s="197">
        <v>46053</v>
      </c>
      <c r="D220" s="107">
        <f>SUMPRODUCT((C220=وارد.المركزية[تاريخ الشيك])*1,وارد.المركزية[المبلغ الوارد])</f>
        <v>0</v>
      </c>
      <c r="E220" s="198">
        <f>SUMPRODUCT((C220=منصرف.المركزية[تاريخ الصرف])*1,منصرف.المركزية[المبلغ المنصرف])</f>
        <v>0</v>
      </c>
      <c r="F220" s="107">
        <f>SUMPRODUCT((الجدول5[[#This Row],[التاريخ]]=منصرف.المركزية[تاريخ الصرف])*1,منصرف.المركزية[مبلغ التسوية])</f>
        <v>0</v>
      </c>
    </row>
    <row r="221" spans="3:6" ht="20.25" x14ac:dyDescent="0.15">
      <c r="C221" s="197">
        <v>46054</v>
      </c>
      <c r="D221" s="107">
        <f>SUMPRODUCT((C221=وارد.المركزية[تاريخ الشيك])*1,وارد.المركزية[المبلغ الوارد])</f>
        <v>0</v>
      </c>
      <c r="E221" s="198">
        <f>SUMPRODUCT((C221=منصرف.المركزية[تاريخ الصرف])*1,منصرف.المركزية[المبلغ المنصرف])</f>
        <v>0</v>
      </c>
      <c r="F221" s="107">
        <f>SUMPRODUCT((الجدول5[[#This Row],[التاريخ]]=منصرف.المركزية[تاريخ الصرف])*1,منصرف.المركزية[مبلغ التسوية])</f>
        <v>0</v>
      </c>
    </row>
    <row r="222" spans="3:6" ht="20.25" x14ac:dyDescent="0.15">
      <c r="C222" s="197">
        <v>46055</v>
      </c>
      <c r="D222" s="107">
        <f>SUMPRODUCT((C222=وارد.المركزية[تاريخ الشيك])*1,وارد.المركزية[المبلغ الوارد])</f>
        <v>0</v>
      </c>
      <c r="E222" s="198">
        <f>SUMPRODUCT((C222=منصرف.المركزية[تاريخ الصرف])*1,منصرف.المركزية[المبلغ المنصرف])</f>
        <v>0</v>
      </c>
      <c r="F222" s="107">
        <f>SUMPRODUCT((الجدول5[[#This Row],[التاريخ]]=منصرف.المركزية[تاريخ الصرف])*1,منصرف.المركزية[مبلغ التسوية])</f>
        <v>0</v>
      </c>
    </row>
    <row r="223" spans="3:6" ht="20.25" x14ac:dyDescent="0.15">
      <c r="C223" s="197">
        <v>46056</v>
      </c>
      <c r="D223" s="107">
        <f>SUMPRODUCT((C223=وارد.المركزية[تاريخ الشيك])*1,وارد.المركزية[المبلغ الوارد])</f>
        <v>0</v>
      </c>
      <c r="E223" s="198">
        <f>SUMPRODUCT((C223=منصرف.المركزية[تاريخ الصرف])*1,منصرف.المركزية[المبلغ المنصرف])</f>
        <v>0</v>
      </c>
      <c r="F223" s="107">
        <f>SUMPRODUCT((الجدول5[[#This Row],[التاريخ]]=منصرف.المركزية[تاريخ الصرف])*1,منصرف.المركزية[مبلغ التسوية])</f>
        <v>0</v>
      </c>
    </row>
    <row r="224" spans="3:6" ht="20.25" x14ac:dyDescent="0.15">
      <c r="C224" s="197">
        <v>46057</v>
      </c>
      <c r="D224" s="107">
        <f>SUMPRODUCT((C224=وارد.المركزية[تاريخ الشيك])*1,وارد.المركزية[المبلغ الوارد])</f>
        <v>0</v>
      </c>
      <c r="E224" s="198">
        <f>SUMPRODUCT((C224=منصرف.المركزية[تاريخ الصرف])*1,منصرف.المركزية[المبلغ المنصرف])</f>
        <v>0</v>
      </c>
      <c r="F224" s="107">
        <f>SUMPRODUCT((الجدول5[[#This Row],[التاريخ]]=منصرف.المركزية[تاريخ الصرف])*1,منصرف.المركزية[مبلغ التسوية])</f>
        <v>0</v>
      </c>
    </row>
    <row r="225" spans="3:6" ht="20.25" x14ac:dyDescent="0.15">
      <c r="C225" s="197">
        <v>46058</v>
      </c>
      <c r="D225" s="107">
        <f>SUMPRODUCT((C225=وارد.المركزية[تاريخ الشيك])*1,وارد.المركزية[المبلغ الوارد])</f>
        <v>0</v>
      </c>
      <c r="E225" s="198">
        <f>SUMPRODUCT((C225=منصرف.المركزية[تاريخ الصرف])*1,منصرف.المركزية[المبلغ المنصرف])</f>
        <v>0</v>
      </c>
      <c r="F225" s="107">
        <f>SUMPRODUCT((الجدول5[[#This Row],[التاريخ]]=منصرف.المركزية[تاريخ الصرف])*1,منصرف.المركزية[مبلغ التسوية])</f>
        <v>0</v>
      </c>
    </row>
    <row r="226" spans="3:6" ht="20.25" x14ac:dyDescent="0.15">
      <c r="C226" s="197">
        <v>46059</v>
      </c>
      <c r="D226" s="107">
        <f>SUMPRODUCT((C226=وارد.المركزية[تاريخ الشيك])*1,وارد.المركزية[المبلغ الوارد])</f>
        <v>0</v>
      </c>
      <c r="E226" s="198">
        <f>SUMPRODUCT((C226=منصرف.المركزية[تاريخ الصرف])*1,منصرف.المركزية[المبلغ المنصرف])</f>
        <v>0</v>
      </c>
      <c r="F226" s="107">
        <f>SUMPRODUCT((الجدول5[[#This Row],[التاريخ]]=منصرف.المركزية[تاريخ الصرف])*1,منصرف.المركزية[مبلغ التسوية])</f>
        <v>0</v>
      </c>
    </row>
    <row r="227" spans="3:6" ht="20.25" x14ac:dyDescent="0.15">
      <c r="C227" s="197">
        <v>46060</v>
      </c>
      <c r="D227" s="107">
        <f>SUMPRODUCT((C227=وارد.المركزية[تاريخ الشيك])*1,وارد.المركزية[المبلغ الوارد])</f>
        <v>0</v>
      </c>
      <c r="E227" s="198">
        <f>SUMPRODUCT((C227=منصرف.المركزية[تاريخ الصرف])*1,منصرف.المركزية[المبلغ المنصرف])</f>
        <v>0</v>
      </c>
      <c r="F227" s="107">
        <f>SUMPRODUCT((الجدول5[[#This Row],[التاريخ]]=منصرف.المركزية[تاريخ الصرف])*1,منصرف.المركزية[مبلغ التسوية])</f>
        <v>0</v>
      </c>
    </row>
    <row r="228" spans="3:6" ht="20.25" x14ac:dyDescent="0.15">
      <c r="C228" s="197">
        <v>46061</v>
      </c>
      <c r="D228" s="107">
        <f>SUMPRODUCT((C228=وارد.المركزية[تاريخ الشيك])*1,وارد.المركزية[المبلغ الوارد])</f>
        <v>0</v>
      </c>
      <c r="E228" s="198">
        <f>SUMPRODUCT((C228=منصرف.المركزية[تاريخ الصرف])*1,منصرف.المركزية[المبلغ المنصرف])</f>
        <v>0</v>
      </c>
      <c r="F228" s="107">
        <f>SUMPRODUCT((الجدول5[[#This Row],[التاريخ]]=منصرف.المركزية[تاريخ الصرف])*1,منصرف.المركزية[مبلغ التسوية])</f>
        <v>0</v>
      </c>
    </row>
    <row r="229" spans="3:6" ht="20.25" x14ac:dyDescent="0.15">
      <c r="C229" s="197">
        <v>46062</v>
      </c>
      <c r="D229" s="107">
        <f>SUMPRODUCT((C229=وارد.المركزية[تاريخ الشيك])*1,وارد.المركزية[المبلغ الوارد])</f>
        <v>0</v>
      </c>
      <c r="E229" s="198">
        <f>SUMPRODUCT((C229=منصرف.المركزية[تاريخ الصرف])*1,منصرف.المركزية[المبلغ المنصرف])</f>
        <v>0</v>
      </c>
      <c r="F229" s="107">
        <f>SUMPRODUCT((الجدول5[[#This Row],[التاريخ]]=منصرف.المركزية[تاريخ الصرف])*1,منصرف.المركزية[مبلغ التسوية])</f>
        <v>0</v>
      </c>
    </row>
    <row r="230" spans="3:6" ht="20.25" x14ac:dyDescent="0.15">
      <c r="C230" s="197">
        <v>46063</v>
      </c>
      <c r="D230" s="107">
        <f>SUMPRODUCT((C230=وارد.المركزية[تاريخ الشيك])*1,وارد.المركزية[المبلغ الوارد])</f>
        <v>0</v>
      </c>
      <c r="E230" s="198">
        <f>SUMPRODUCT((C230=منصرف.المركزية[تاريخ الصرف])*1,منصرف.المركزية[المبلغ المنصرف])</f>
        <v>0</v>
      </c>
      <c r="F230" s="107">
        <f>SUMPRODUCT((الجدول5[[#This Row],[التاريخ]]=منصرف.المركزية[تاريخ الصرف])*1,منصرف.المركزية[مبلغ التسوية])</f>
        <v>0</v>
      </c>
    </row>
    <row r="231" spans="3:6" ht="20.25" x14ac:dyDescent="0.15">
      <c r="C231" s="197">
        <v>46064</v>
      </c>
      <c r="D231" s="107">
        <f>SUMPRODUCT((C231=وارد.المركزية[تاريخ الشيك])*1,وارد.المركزية[المبلغ الوارد])</f>
        <v>0</v>
      </c>
      <c r="E231" s="198">
        <f>SUMPRODUCT((C231=منصرف.المركزية[تاريخ الصرف])*1,منصرف.المركزية[المبلغ المنصرف])</f>
        <v>0</v>
      </c>
      <c r="F231" s="107">
        <f>SUMPRODUCT((الجدول5[[#This Row],[التاريخ]]=منصرف.المركزية[تاريخ الصرف])*1,منصرف.المركزية[مبلغ التسوية])</f>
        <v>0</v>
      </c>
    </row>
    <row r="232" spans="3:6" ht="20.25" x14ac:dyDescent="0.15">
      <c r="C232" s="197">
        <v>46065</v>
      </c>
      <c r="D232" s="107">
        <f>SUMPRODUCT((C232=وارد.المركزية[تاريخ الشيك])*1,وارد.المركزية[المبلغ الوارد])</f>
        <v>0</v>
      </c>
      <c r="E232" s="198">
        <f>SUMPRODUCT((C232=منصرف.المركزية[تاريخ الصرف])*1,منصرف.المركزية[المبلغ المنصرف])</f>
        <v>0</v>
      </c>
      <c r="F232" s="107">
        <f>SUMPRODUCT((الجدول5[[#This Row],[التاريخ]]=منصرف.المركزية[تاريخ الصرف])*1,منصرف.المركزية[مبلغ التسوية])</f>
        <v>0</v>
      </c>
    </row>
    <row r="233" spans="3:6" ht="20.25" x14ac:dyDescent="0.15">
      <c r="C233" s="197">
        <v>46066</v>
      </c>
      <c r="D233" s="107">
        <f>SUMPRODUCT((C233=وارد.المركزية[تاريخ الشيك])*1,وارد.المركزية[المبلغ الوارد])</f>
        <v>0</v>
      </c>
      <c r="E233" s="198">
        <f>SUMPRODUCT((C233=منصرف.المركزية[تاريخ الصرف])*1,منصرف.المركزية[المبلغ المنصرف])</f>
        <v>0</v>
      </c>
      <c r="F233" s="107">
        <f>SUMPRODUCT((الجدول5[[#This Row],[التاريخ]]=منصرف.المركزية[تاريخ الصرف])*1,منصرف.المركزية[مبلغ التسوية])</f>
        <v>0</v>
      </c>
    </row>
    <row r="234" spans="3:6" ht="20.25" x14ac:dyDescent="0.15">
      <c r="C234" s="197">
        <v>46067</v>
      </c>
      <c r="D234" s="107">
        <f>SUMPRODUCT((C234=وارد.المركزية[تاريخ الشيك])*1,وارد.المركزية[المبلغ الوارد])</f>
        <v>0</v>
      </c>
      <c r="E234" s="198">
        <f>SUMPRODUCT((C234=منصرف.المركزية[تاريخ الصرف])*1,منصرف.المركزية[المبلغ المنصرف])</f>
        <v>0</v>
      </c>
      <c r="F234" s="107">
        <f>SUMPRODUCT((الجدول5[[#This Row],[التاريخ]]=منصرف.المركزية[تاريخ الصرف])*1,منصرف.المركزية[مبلغ التسوية])</f>
        <v>0</v>
      </c>
    </row>
    <row r="235" spans="3:6" ht="20.25" x14ac:dyDescent="0.15">
      <c r="C235" s="197">
        <v>46068</v>
      </c>
      <c r="D235" s="107">
        <f>SUMPRODUCT((C235=وارد.المركزية[تاريخ الشيك])*1,وارد.المركزية[المبلغ الوارد])</f>
        <v>0</v>
      </c>
      <c r="E235" s="198">
        <f>SUMPRODUCT((C235=منصرف.المركزية[تاريخ الصرف])*1,منصرف.المركزية[المبلغ المنصرف])</f>
        <v>0</v>
      </c>
      <c r="F235" s="107">
        <f>SUMPRODUCT((الجدول5[[#This Row],[التاريخ]]=منصرف.المركزية[تاريخ الصرف])*1,منصرف.المركزية[مبلغ التسوية])</f>
        <v>0</v>
      </c>
    </row>
    <row r="236" spans="3:6" ht="20.25" x14ac:dyDescent="0.15">
      <c r="C236" s="197">
        <v>46069</v>
      </c>
      <c r="D236" s="107">
        <f>SUMPRODUCT((C236=وارد.المركزية[تاريخ الشيك])*1,وارد.المركزية[المبلغ الوارد])</f>
        <v>0</v>
      </c>
      <c r="E236" s="198">
        <f>SUMPRODUCT((C236=منصرف.المركزية[تاريخ الصرف])*1,منصرف.المركزية[المبلغ المنصرف])</f>
        <v>0</v>
      </c>
      <c r="F236" s="107">
        <f>SUMPRODUCT((الجدول5[[#This Row],[التاريخ]]=منصرف.المركزية[تاريخ الصرف])*1,منصرف.المركزية[مبلغ التسوية])</f>
        <v>0</v>
      </c>
    </row>
    <row r="237" spans="3:6" ht="20.25" x14ac:dyDescent="0.15">
      <c r="C237" s="197">
        <v>46070</v>
      </c>
      <c r="D237" s="107">
        <f>SUMPRODUCT((C237=وارد.المركزية[تاريخ الشيك])*1,وارد.المركزية[المبلغ الوارد])</f>
        <v>0</v>
      </c>
      <c r="E237" s="198">
        <f>SUMPRODUCT((C237=منصرف.المركزية[تاريخ الصرف])*1,منصرف.المركزية[المبلغ المنصرف])</f>
        <v>0</v>
      </c>
      <c r="F237" s="107">
        <f>SUMPRODUCT((الجدول5[[#This Row],[التاريخ]]=منصرف.المركزية[تاريخ الصرف])*1,منصرف.المركزية[مبلغ التسوية])</f>
        <v>0</v>
      </c>
    </row>
    <row r="238" spans="3:6" ht="20.25" x14ac:dyDescent="0.15">
      <c r="C238" s="197">
        <v>46071</v>
      </c>
      <c r="D238" s="107">
        <f>SUMPRODUCT((C238=وارد.المركزية[تاريخ الشيك])*1,وارد.المركزية[المبلغ الوارد])</f>
        <v>0</v>
      </c>
      <c r="E238" s="198">
        <f>SUMPRODUCT((C238=منصرف.المركزية[تاريخ الصرف])*1,منصرف.المركزية[المبلغ المنصرف])</f>
        <v>0</v>
      </c>
      <c r="F238" s="107">
        <f>SUMPRODUCT((الجدول5[[#This Row],[التاريخ]]=منصرف.المركزية[تاريخ الصرف])*1,منصرف.المركزية[مبلغ التسوية])</f>
        <v>0</v>
      </c>
    </row>
    <row r="239" spans="3:6" ht="20.25" x14ac:dyDescent="0.15">
      <c r="C239" s="197">
        <v>46072</v>
      </c>
      <c r="D239" s="107">
        <f>SUMPRODUCT((C239=وارد.المركزية[تاريخ الشيك])*1,وارد.المركزية[المبلغ الوارد])</f>
        <v>0</v>
      </c>
      <c r="E239" s="198">
        <f>SUMPRODUCT((C239=منصرف.المركزية[تاريخ الصرف])*1,منصرف.المركزية[المبلغ المنصرف])</f>
        <v>0</v>
      </c>
      <c r="F239" s="107">
        <f>SUMPRODUCT((الجدول5[[#This Row],[التاريخ]]=منصرف.المركزية[تاريخ الصرف])*1,منصرف.المركزية[مبلغ التسوية])</f>
        <v>0</v>
      </c>
    </row>
    <row r="240" spans="3:6" ht="20.25" x14ac:dyDescent="0.15">
      <c r="C240" s="197">
        <v>46073</v>
      </c>
      <c r="D240" s="107">
        <f>SUMPRODUCT((C240=وارد.المركزية[تاريخ الشيك])*1,وارد.المركزية[المبلغ الوارد])</f>
        <v>0</v>
      </c>
      <c r="E240" s="198">
        <f>SUMPRODUCT((C240=منصرف.المركزية[تاريخ الصرف])*1,منصرف.المركزية[المبلغ المنصرف])</f>
        <v>0</v>
      </c>
      <c r="F240" s="107">
        <f>SUMPRODUCT((الجدول5[[#This Row],[التاريخ]]=منصرف.المركزية[تاريخ الصرف])*1,منصرف.المركزية[مبلغ التسوية])</f>
        <v>0</v>
      </c>
    </row>
    <row r="241" spans="3:6" ht="20.25" x14ac:dyDescent="0.15">
      <c r="C241" s="197">
        <v>46074</v>
      </c>
      <c r="D241" s="107">
        <f>SUMPRODUCT((C241=وارد.المركزية[تاريخ الشيك])*1,وارد.المركزية[المبلغ الوارد])</f>
        <v>0</v>
      </c>
      <c r="E241" s="198">
        <f>SUMPRODUCT((C241=منصرف.المركزية[تاريخ الصرف])*1,منصرف.المركزية[المبلغ المنصرف])</f>
        <v>0</v>
      </c>
      <c r="F241" s="107">
        <f>SUMPRODUCT((الجدول5[[#This Row],[التاريخ]]=منصرف.المركزية[تاريخ الصرف])*1,منصرف.المركزية[مبلغ التسوية])</f>
        <v>0</v>
      </c>
    </row>
    <row r="242" spans="3:6" ht="20.25" x14ac:dyDescent="0.15">
      <c r="C242" s="197">
        <v>46075</v>
      </c>
      <c r="D242" s="107">
        <f>SUMPRODUCT((C242=وارد.المركزية[تاريخ الشيك])*1,وارد.المركزية[المبلغ الوارد])</f>
        <v>0</v>
      </c>
      <c r="E242" s="198">
        <f>SUMPRODUCT((C242=منصرف.المركزية[تاريخ الصرف])*1,منصرف.المركزية[المبلغ المنصرف])</f>
        <v>0</v>
      </c>
      <c r="F242" s="107">
        <f>SUMPRODUCT((الجدول5[[#This Row],[التاريخ]]=منصرف.المركزية[تاريخ الصرف])*1,منصرف.المركزية[مبلغ التسوية])</f>
        <v>0</v>
      </c>
    </row>
    <row r="243" spans="3:6" ht="20.25" x14ac:dyDescent="0.15">
      <c r="C243" s="197">
        <v>46076</v>
      </c>
      <c r="D243" s="107">
        <f>SUMPRODUCT((C243=وارد.المركزية[تاريخ الشيك])*1,وارد.المركزية[المبلغ الوارد])</f>
        <v>0</v>
      </c>
      <c r="E243" s="198">
        <f>SUMPRODUCT((C243=منصرف.المركزية[تاريخ الصرف])*1,منصرف.المركزية[المبلغ المنصرف])</f>
        <v>0</v>
      </c>
      <c r="F243" s="107">
        <f>SUMPRODUCT((الجدول5[[#This Row],[التاريخ]]=منصرف.المركزية[تاريخ الصرف])*1,منصرف.المركزية[مبلغ التسوية])</f>
        <v>0</v>
      </c>
    </row>
    <row r="244" spans="3:6" ht="20.25" x14ac:dyDescent="0.15">
      <c r="C244" s="197">
        <v>46077</v>
      </c>
      <c r="D244" s="107">
        <f>SUMPRODUCT((C244=وارد.المركزية[تاريخ الشيك])*1,وارد.المركزية[المبلغ الوارد])</f>
        <v>0</v>
      </c>
      <c r="E244" s="198">
        <f>SUMPRODUCT((C244=منصرف.المركزية[تاريخ الصرف])*1,منصرف.المركزية[المبلغ المنصرف])</f>
        <v>0</v>
      </c>
      <c r="F244" s="107">
        <f>SUMPRODUCT((الجدول5[[#This Row],[التاريخ]]=منصرف.المركزية[تاريخ الصرف])*1,منصرف.المركزية[مبلغ التسوية])</f>
        <v>0</v>
      </c>
    </row>
    <row r="245" spans="3:6" ht="20.25" x14ac:dyDescent="0.15">
      <c r="C245" s="197">
        <v>46078</v>
      </c>
      <c r="D245" s="107">
        <f>SUMPRODUCT((C245=وارد.المركزية[تاريخ الشيك])*1,وارد.المركزية[المبلغ الوارد])</f>
        <v>0</v>
      </c>
      <c r="E245" s="198">
        <f>SUMPRODUCT((C245=منصرف.المركزية[تاريخ الصرف])*1,منصرف.المركزية[المبلغ المنصرف])</f>
        <v>0</v>
      </c>
      <c r="F245" s="107">
        <f>SUMPRODUCT((الجدول5[[#This Row],[التاريخ]]=منصرف.المركزية[تاريخ الصرف])*1,منصرف.المركزية[مبلغ التسوية])</f>
        <v>0</v>
      </c>
    </row>
    <row r="246" spans="3:6" ht="20.25" x14ac:dyDescent="0.15">
      <c r="C246" s="197">
        <v>46079</v>
      </c>
      <c r="D246" s="107">
        <f>SUMPRODUCT((C246=وارد.المركزية[تاريخ الشيك])*1,وارد.المركزية[المبلغ الوارد])</f>
        <v>0</v>
      </c>
      <c r="E246" s="198">
        <f>SUMPRODUCT((C246=منصرف.المركزية[تاريخ الصرف])*1,منصرف.المركزية[المبلغ المنصرف])</f>
        <v>0</v>
      </c>
      <c r="F246" s="107">
        <f>SUMPRODUCT((الجدول5[[#This Row],[التاريخ]]=منصرف.المركزية[تاريخ الصرف])*1,منصرف.المركزية[مبلغ التسوية])</f>
        <v>0</v>
      </c>
    </row>
    <row r="247" spans="3:6" ht="20.25" x14ac:dyDescent="0.15">
      <c r="C247" s="197">
        <v>46080</v>
      </c>
      <c r="D247" s="107">
        <f>SUMPRODUCT((C247=وارد.المركزية[تاريخ الشيك])*1,وارد.المركزية[المبلغ الوارد])</f>
        <v>0</v>
      </c>
      <c r="E247" s="198">
        <f>SUMPRODUCT((C247=منصرف.المركزية[تاريخ الصرف])*1,منصرف.المركزية[المبلغ المنصرف])</f>
        <v>0</v>
      </c>
      <c r="F247" s="107">
        <f>SUMPRODUCT((الجدول5[[#This Row],[التاريخ]]=منصرف.المركزية[تاريخ الصرف])*1,منصرف.المركزية[مبلغ التسوية])</f>
        <v>0</v>
      </c>
    </row>
    <row r="248" spans="3:6" ht="20.25" x14ac:dyDescent="0.15">
      <c r="C248" s="197">
        <v>46081</v>
      </c>
      <c r="D248" s="107">
        <f>SUMPRODUCT((C248=وارد.المركزية[تاريخ الشيك])*1,وارد.المركزية[المبلغ الوارد])</f>
        <v>0</v>
      </c>
      <c r="E248" s="198">
        <f>SUMPRODUCT((C248=منصرف.المركزية[تاريخ الصرف])*1,منصرف.المركزية[المبلغ المنصرف])</f>
        <v>0</v>
      </c>
      <c r="F248" s="107">
        <f>SUMPRODUCT((الجدول5[[#This Row],[التاريخ]]=منصرف.المركزية[تاريخ الصرف])*1,منصرف.المركزية[مبلغ التسوية])</f>
        <v>0</v>
      </c>
    </row>
    <row r="249" spans="3:6" ht="20.25" x14ac:dyDescent="0.15">
      <c r="C249" s="197">
        <v>46082</v>
      </c>
      <c r="D249" s="107">
        <f>SUMPRODUCT((C249=وارد.المركزية[تاريخ الشيك])*1,وارد.المركزية[المبلغ الوارد])</f>
        <v>0</v>
      </c>
      <c r="E249" s="198">
        <f>SUMPRODUCT((C249=منصرف.المركزية[تاريخ الصرف])*1,منصرف.المركزية[المبلغ المنصرف])</f>
        <v>0</v>
      </c>
      <c r="F249" s="107">
        <f>SUMPRODUCT((الجدول5[[#This Row],[التاريخ]]=منصرف.المركزية[تاريخ الصرف])*1,منصرف.المركزية[مبلغ التسوية])</f>
        <v>0</v>
      </c>
    </row>
    <row r="250" spans="3:6" ht="20.25" x14ac:dyDescent="0.15">
      <c r="C250" s="197">
        <v>46083</v>
      </c>
      <c r="D250" s="107">
        <f>SUMPRODUCT((C250=وارد.المركزية[تاريخ الشيك])*1,وارد.المركزية[المبلغ الوارد])</f>
        <v>0</v>
      </c>
      <c r="E250" s="198">
        <f>SUMPRODUCT((C250=منصرف.المركزية[تاريخ الصرف])*1,منصرف.المركزية[المبلغ المنصرف])</f>
        <v>0</v>
      </c>
      <c r="F250" s="107">
        <f>SUMPRODUCT((الجدول5[[#This Row],[التاريخ]]=منصرف.المركزية[تاريخ الصرف])*1,منصرف.المركزية[مبلغ التسوية])</f>
        <v>0</v>
      </c>
    </row>
    <row r="251" spans="3:6" ht="20.25" x14ac:dyDescent="0.15">
      <c r="C251" s="197">
        <v>46084</v>
      </c>
      <c r="D251" s="107">
        <f>SUMPRODUCT((C251=وارد.المركزية[تاريخ الشيك])*1,وارد.المركزية[المبلغ الوارد])</f>
        <v>0</v>
      </c>
      <c r="E251" s="198">
        <f>SUMPRODUCT((C251=منصرف.المركزية[تاريخ الصرف])*1,منصرف.المركزية[المبلغ المنصرف])</f>
        <v>0</v>
      </c>
      <c r="F251" s="107">
        <f>SUMPRODUCT((الجدول5[[#This Row],[التاريخ]]=منصرف.المركزية[تاريخ الصرف])*1,منصرف.المركزية[مبلغ التسوية])</f>
        <v>0</v>
      </c>
    </row>
    <row r="252" spans="3:6" ht="20.25" x14ac:dyDescent="0.15">
      <c r="C252" s="197">
        <v>46085</v>
      </c>
      <c r="D252" s="107">
        <f>SUMPRODUCT((C252=وارد.المركزية[تاريخ الشيك])*1,وارد.المركزية[المبلغ الوارد])</f>
        <v>0</v>
      </c>
      <c r="E252" s="198">
        <f>SUMPRODUCT((C252=منصرف.المركزية[تاريخ الصرف])*1,منصرف.المركزية[المبلغ المنصرف])</f>
        <v>0</v>
      </c>
      <c r="F252" s="107">
        <f>SUMPRODUCT((الجدول5[[#This Row],[التاريخ]]=منصرف.المركزية[تاريخ الصرف])*1,منصرف.المركزية[مبلغ التسوية])</f>
        <v>0</v>
      </c>
    </row>
    <row r="253" spans="3:6" ht="20.25" x14ac:dyDescent="0.15">
      <c r="C253" s="197">
        <v>46086</v>
      </c>
      <c r="D253" s="107">
        <f>SUMPRODUCT((C253=وارد.المركزية[تاريخ الشيك])*1,وارد.المركزية[المبلغ الوارد])</f>
        <v>0</v>
      </c>
      <c r="E253" s="198">
        <f>SUMPRODUCT((C253=منصرف.المركزية[تاريخ الصرف])*1,منصرف.المركزية[المبلغ المنصرف])</f>
        <v>0</v>
      </c>
      <c r="F253" s="107">
        <f>SUMPRODUCT((الجدول5[[#This Row],[التاريخ]]=منصرف.المركزية[تاريخ الصرف])*1,منصرف.المركزية[مبلغ التسوية])</f>
        <v>0</v>
      </c>
    </row>
    <row r="254" spans="3:6" ht="20.25" x14ac:dyDescent="0.15">
      <c r="C254" s="197">
        <v>46087</v>
      </c>
      <c r="D254" s="107">
        <f>SUMPRODUCT((C254=وارد.المركزية[تاريخ الشيك])*1,وارد.المركزية[المبلغ الوارد])</f>
        <v>0</v>
      </c>
      <c r="E254" s="198">
        <f>SUMPRODUCT((C254=منصرف.المركزية[تاريخ الصرف])*1,منصرف.المركزية[المبلغ المنصرف])</f>
        <v>0</v>
      </c>
      <c r="F254" s="107">
        <f>SUMPRODUCT((الجدول5[[#This Row],[التاريخ]]=منصرف.المركزية[تاريخ الصرف])*1,منصرف.المركزية[مبلغ التسوية])</f>
        <v>0</v>
      </c>
    </row>
    <row r="255" spans="3:6" ht="20.25" x14ac:dyDescent="0.15">
      <c r="C255" s="197">
        <v>46088</v>
      </c>
      <c r="D255" s="107">
        <f>SUMPRODUCT((C255=وارد.المركزية[تاريخ الشيك])*1,وارد.المركزية[المبلغ الوارد])</f>
        <v>0</v>
      </c>
      <c r="E255" s="198">
        <f>SUMPRODUCT((C255=منصرف.المركزية[تاريخ الصرف])*1,منصرف.المركزية[المبلغ المنصرف])</f>
        <v>0</v>
      </c>
      <c r="F255" s="107">
        <f>SUMPRODUCT((الجدول5[[#This Row],[التاريخ]]=منصرف.المركزية[تاريخ الصرف])*1,منصرف.المركزية[مبلغ التسوية])</f>
        <v>0</v>
      </c>
    </row>
    <row r="256" spans="3:6" ht="20.25" x14ac:dyDescent="0.15">
      <c r="C256" s="197">
        <v>46089</v>
      </c>
      <c r="D256" s="107">
        <f>SUMPRODUCT((C256=وارد.المركزية[تاريخ الشيك])*1,وارد.المركزية[المبلغ الوارد])</f>
        <v>0</v>
      </c>
      <c r="E256" s="198">
        <f>SUMPRODUCT((C256=منصرف.المركزية[تاريخ الصرف])*1,منصرف.المركزية[المبلغ المنصرف])</f>
        <v>0</v>
      </c>
      <c r="F256" s="107">
        <f>SUMPRODUCT((الجدول5[[#This Row],[التاريخ]]=منصرف.المركزية[تاريخ الصرف])*1,منصرف.المركزية[مبلغ التسوية])</f>
        <v>0</v>
      </c>
    </row>
    <row r="257" spans="3:6" ht="20.25" x14ac:dyDescent="0.15">
      <c r="C257" s="197">
        <v>46090</v>
      </c>
      <c r="D257" s="107">
        <f>SUMPRODUCT((C257=وارد.المركزية[تاريخ الشيك])*1,وارد.المركزية[المبلغ الوارد])</f>
        <v>0</v>
      </c>
      <c r="E257" s="198">
        <f>SUMPRODUCT((C257=منصرف.المركزية[تاريخ الصرف])*1,منصرف.المركزية[المبلغ المنصرف])</f>
        <v>0</v>
      </c>
      <c r="F257" s="107">
        <f>SUMPRODUCT((الجدول5[[#This Row],[التاريخ]]=منصرف.المركزية[تاريخ الصرف])*1,منصرف.المركزية[مبلغ التسوية])</f>
        <v>0</v>
      </c>
    </row>
    <row r="258" spans="3:6" ht="20.25" x14ac:dyDescent="0.15">
      <c r="C258" s="197">
        <v>46091</v>
      </c>
      <c r="D258" s="107">
        <f>SUMPRODUCT((C258=وارد.المركزية[تاريخ الشيك])*1,وارد.المركزية[المبلغ الوارد])</f>
        <v>0</v>
      </c>
      <c r="E258" s="198">
        <f>SUMPRODUCT((C258=منصرف.المركزية[تاريخ الصرف])*1,منصرف.المركزية[المبلغ المنصرف])</f>
        <v>0</v>
      </c>
      <c r="F258" s="107">
        <f>SUMPRODUCT((الجدول5[[#This Row],[التاريخ]]=منصرف.المركزية[تاريخ الصرف])*1,منصرف.المركزية[مبلغ التسوية])</f>
        <v>0</v>
      </c>
    </row>
    <row r="259" spans="3:6" ht="20.25" x14ac:dyDescent="0.15">
      <c r="C259" s="197">
        <v>46092</v>
      </c>
      <c r="D259" s="107">
        <f>SUMPRODUCT((C259=وارد.المركزية[تاريخ الشيك])*1,وارد.المركزية[المبلغ الوارد])</f>
        <v>0</v>
      </c>
      <c r="E259" s="198">
        <f>SUMPRODUCT((C259=منصرف.المركزية[تاريخ الصرف])*1,منصرف.المركزية[المبلغ المنصرف])</f>
        <v>0</v>
      </c>
      <c r="F259" s="107">
        <f>SUMPRODUCT((الجدول5[[#This Row],[التاريخ]]=منصرف.المركزية[تاريخ الصرف])*1,منصرف.المركزية[مبلغ التسوية])</f>
        <v>0</v>
      </c>
    </row>
    <row r="260" spans="3:6" ht="20.25" x14ac:dyDescent="0.15">
      <c r="C260" s="197">
        <v>46093</v>
      </c>
      <c r="D260" s="107">
        <f>SUMPRODUCT((C260=وارد.المركزية[تاريخ الشيك])*1,وارد.المركزية[المبلغ الوارد])</f>
        <v>0</v>
      </c>
      <c r="E260" s="198">
        <f>SUMPRODUCT((C260=منصرف.المركزية[تاريخ الصرف])*1,منصرف.المركزية[المبلغ المنصرف])</f>
        <v>0</v>
      </c>
      <c r="F260" s="107">
        <f>SUMPRODUCT((الجدول5[[#This Row],[التاريخ]]=منصرف.المركزية[تاريخ الصرف])*1,منصرف.المركزية[مبلغ التسوية])</f>
        <v>0</v>
      </c>
    </row>
    <row r="261" spans="3:6" ht="20.25" x14ac:dyDescent="0.15">
      <c r="C261" s="197">
        <v>46094</v>
      </c>
      <c r="D261" s="107">
        <f>SUMPRODUCT((C261=وارد.المركزية[تاريخ الشيك])*1,وارد.المركزية[المبلغ الوارد])</f>
        <v>0</v>
      </c>
      <c r="E261" s="198">
        <f>SUMPRODUCT((C261=منصرف.المركزية[تاريخ الصرف])*1,منصرف.المركزية[المبلغ المنصرف])</f>
        <v>0</v>
      </c>
      <c r="F261" s="107">
        <f>SUMPRODUCT((الجدول5[[#This Row],[التاريخ]]=منصرف.المركزية[تاريخ الصرف])*1,منصرف.المركزية[مبلغ التسوية])</f>
        <v>0</v>
      </c>
    </row>
    <row r="262" spans="3:6" ht="20.25" x14ac:dyDescent="0.15">
      <c r="C262" s="197">
        <v>46095</v>
      </c>
      <c r="D262" s="107">
        <f>SUMPRODUCT((C262=وارد.المركزية[تاريخ الشيك])*1,وارد.المركزية[المبلغ الوارد])</f>
        <v>0</v>
      </c>
      <c r="E262" s="198">
        <f>SUMPRODUCT((C262=منصرف.المركزية[تاريخ الصرف])*1,منصرف.المركزية[المبلغ المنصرف])</f>
        <v>0</v>
      </c>
      <c r="F262" s="107">
        <f>SUMPRODUCT((الجدول5[[#This Row],[التاريخ]]=منصرف.المركزية[تاريخ الصرف])*1,منصرف.المركزية[مبلغ التسوية])</f>
        <v>0</v>
      </c>
    </row>
    <row r="263" spans="3:6" ht="20.25" x14ac:dyDescent="0.15">
      <c r="C263" s="197">
        <v>46096</v>
      </c>
      <c r="D263" s="107">
        <f>SUMPRODUCT((C263=وارد.المركزية[تاريخ الشيك])*1,وارد.المركزية[المبلغ الوارد])</f>
        <v>0</v>
      </c>
      <c r="E263" s="198">
        <f>SUMPRODUCT((C263=منصرف.المركزية[تاريخ الصرف])*1,منصرف.المركزية[المبلغ المنصرف])</f>
        <v>0</v>
      </c>
      <c r="F263" s="107">
        <f>SUMPRODUCT((الجدول5[[#This Row],[التاريخ]]=منصرف.المركزية[تاريخ الصرف])*1,منصرف.المركزية[مبلغ التسوية])</f>
        <v>0</v>
      </c>
    </row>
    <row r="264" spans="3:6" ht="20.25" x14ac:dyDescent="0.15">
      <c r="C264" s="197">
        <v>46097</v>
      </c>
      <c r="D264" s="107">
        <f>SUMPRODUCT((C264=وارد.المركزية[تاريخ الشيك])*1,وارد.المركزية[المبلغ الوارد])</f>
        <v>0</v>
      </c>
      <c r="E264" s="198">
        <f>SUMPRODUCT((C264=منصرف.المركزية[تاريخ الصرف])*1,منصرف.المركزية[المبلغ المنصرف])</f>
        <v>0</v>
      </c>
      <c r="F264" s="107">
        <f>SUMPRODUCT((الجدول5[[#This Row],[التاريخ]]=منصرف.المركزية[تاريخ الصرف])*1,منصرف.المركزية[مبلغ التسوية])</f>
        <v>0</v>
      </c>
    </row>
    <row r="265" spans="3:6" ht="20.25" x14ac:dyDescent="0.15">
      <c r="C265" s="197">
        <v>46098</v>
      </c>
      <c r="D265" s="107">
        <f>SUMPRODUCT((C265=وارد.المركزية[تاريخ الشيك])*1,وارد.المركزية[المبلغ الوارد])</f>
        <v>0</v>
      </c>
      <c r="E265" s="198">
        <f>SUMPRODUCT((C265=منصرف.المركزية[تاريخ الصرف])*1,منصرف.المركزية[المبلغ المنصرف])</f>
        <v>0</v>
      </c>
      <c r="F265" s="107">
        <f>SUMPRODUCT((الجدول5[[#This Row],[التاريخ]]=منصرف.المركزية[تاريخ الصرف])*1,منصرف.المركزية[مبلغ التسوية])</f>
        <v>0</v>
      </c>
    </row>
    <row r="266" spans="3:6" ht="20.25" x14ac:dyDescent="0.15">
      <c r="C266" s="197">
        <v>46099</v>
      </c>
      <c r="D266" s="107">
        <f>SUMPRODUCT((C266=وارد.المركزية[تاريخ الشيك])*1,وارد.المركزية[المبلغ الوارد])</f>
        <v>0</v>
      </c>
      <c r="E266" s="198">
        <f>SUMPRODUCT((C266=منصرف.المركزية[تاريخ الصرف])*1,منصرف.المركزية[المبلغ المنصرف])</f>
        <v>0</v>
      </c>
      <c r="F266" s="107">
        <f>SUMPRODUCT((الجدول5[[#This Row],[التاريخ]]=منصرف.المركزية[تاريخ الصرف])*1,منصرف.المركزية[مبلغ التسوية])</f>
        <v>0</v>
      </c>
    </row>
    <row r="267" spans="3:6" ht="20.25" x14ac:dyDescent="0.15">
      <c r="C267" s="197">
        <v>46100</v>
      </c>
      <c r="D267" s="107">
        <f>SUMPRODUCT((C267=وارد.المركزية[تاريخ الشيك])*1,وارد.المركزية[المبلغ الوارد])</f>
        <v>0</v>
      </c>
      <c r="E267" s="198">
        <f>SUMPRODUCT((C267=منصرف.المركزية[تاريخ الصرف])*1,منصرف.المركزية[المبلغ المنصرف])</f>
        <v>0</v>
      </c>
      <c r="F267" s="107">
        <f>SUMPRODUCT((الجدول5[[#This Row],[التاريخ]]=منصرف.المركزية[تاريخ الصرف])*1,منصرف.المركزية[مبلغ التسوية])</f>
        <v>0</v>
      </c>
    </row>
    <row r="268" spans="3:6" ht="20.25" x14ac:dyDescent="0.15">
      <c r="C268" s="197">
        <v>46101</v>
      </c>
      <c r="D268" s="107">
        <f>SUMPRODUCT((C268=وارد.المركزية[تاريخ الشيك])*1,وارد.المركزية[المبلغ الوارد])</f>
        <v>0</v>
      </c>
      <c r="E268" s="198">
        <f>SUMPRODUCT((C268=منصرف.المركزية[تاريخ الصرف])*1,منصرف.المركزية[المبلغ المنصرف])</f>
        <v>0</v>
      </c>
      <c r="F268" s="107">
        <f>SUMPRODUCT((الجدول5[[#This Row],[التاريخ]]=منصرف.المركزية[تاريخ الصرف])*1,منصرف.المركزية[مبلغ التسوية])</f>
        <v>0</v>
      </c>
    </row>
    <row r="269" spans="3:6" ht="20.25" x14ac:dyDescent="0.15">
      <c r="C269" s="197">
        <v>46102</v>
      </c>
      <c r="D269" s="107">
        <f>SUMPRODUCT((C269=وارد.المركزية[تاريخ الشيك])*1,وارد.المركزية[المبلغ الوارد])</f>
        <v>0</v>
      </c>
      <c r="E269" s="198">
        <f>SUMPRODUCT((C269=منصرف.المركزية[تاريخ الصرف])*1,منصرف.المركزية[المبلغ المنصرف])</f>
        <v>0</v>
      </c>
      <c r="F269" s="107">
        <f>SUMPRODUCT((الجدول5[[#This Row],[التاريخ]]=منصرف.المركزية[تاريخ الصرف])*1,منصرف.المركزية[مبلغ التسوية])</f>
        <v>0</v>
      </c>
    </row>
    <row r="270" spans="3:6" ht="20.25" x14ac:dyDescent="0.15">
      <c r="C270" s="197">
        <v>46103</v>
      </c>
      <c r="D270" s="107">
        <f>SUMPRODUCT((C270=وارد.المركزية[تاريخ الشيك])*1,وارد.المركزية[المبلغ الوارد])</f>
        <v>0</v>
      </c>
      <c r="E270" s="198">
        <f>SUMPRODUCT((C270=منصرف.المركزية[تاريخ الصرف])*1,منصرف.المركزية[المبلغ المنصرف])</f>
        <v>0</v>
      </c>
      <c r="F270" s="107">
        <f>SUMPRODUCT((الجدول5[[#This Row],[التاريخ]]=منصرف.المركزية[تاريخ الصرف])*1,منصرف.المركزية[مبلغ التسوية])</f>
        <v>0</v>
      </c>
    </row>
    <row r="271" spans="3:6" ht="20.25" x14ac:dyDescent="0.15">
      <c r="C271" s="197">
        <v>46104</v>
      </c>
      <c r="D271" s="107">
        <f>SUMPRODUCT((C271=وارد.المركزية[تاريخ الشيك])*1,وارد.المركزية[المبلغ الوارد])</f>
        <v>0</v>
      </c>
      <c r="E271" s="198">
        <f>SUMPRODUCT((C271=منصرف.المركزية[تاريخ الصرف])*1,منصرف.المركزية[المبلغ المنصرف])</f>
        <v>0</v>
      </c>
      <c r="F271" s="107">
        <f>SUMPRODUCT((الجدول5[[#This Row],[التاريخ]]=منصرف.المركزية[تاريخ الصرف])*1,منصرف.المركزية[مبلغ التسوية])</f>
        <v>0</v>
      </c>
    </row>
    <row r="272" spans="3:6" ht="20.25" x14ac:dyDescent="0.15">
      <c r="C272" s="197">
        <v>46105</v>
      </c>
      <c r="D272" s="107">
        <f>SUMPRODUCT((C272=وارد.المركزية[تاريخ الشيك])*1,وارد.المركزية[المبلغ الوارد])</f>
        <v>0</v>
      </c>
      <c r="E272" s="198">
        <f>SUMPRODUCT((C272=منصرف.المركزية[تاريخ الصرف])*1,منصرف.المركزية[المبلغ المنصرف])</f>
        <v>0</v>
      </c>
      <c r="F272" s="107">
        <f>SUMPRODUCT((الجدول5[[#This Row],[التاريخ]]=منصرف.المركزية[تاريخ الصرف])*1,منصرف.المركزية[مبلغ التسوية])</f>
        <v>0</v>
      </c>
    </row>
    <row r="273" spans="3:6" ht="20.25" x14ac:dyDescent="0.15">
      <c r="C273" s="197">
        <v>46106</v>
      </c>
      <c r="D273" s="107">
        <f>SUMPRODUCT((C273=وارد.المركزية[تاريخ الشيك])*1,وارد.المركزية[المبلغ الوارد])</f>
        <v>0</v>
      </c>
      <c r="E273" s="198">
        <f>SUMPRODUCT((C273=منصرف.المركزية[تاريخ الصرف])*1,منصرف.المركزية[المبلغ المنصرف])</f>
        <v>0</v>
      </c>
      <c r="F273" s="107">
        <f>SUMPRODUCT((الجدول5[[#This Row],[التاريخ]]=منصرف.المركزية[تاريخ الصرف])*1,منصرف.المركزية[مبلغ التسوية])</f>
        <v>0</v>
      </c>
    </row>
    <row r="274" spans="3:6" ht="20.25" x14ac:dyDescent="0.15">
      <c r="C274" s="197">
        <v>46107</v>
      </c>
      <c r="D274" s="107">
        <f>SUMPRODUCT((C274=وارد.المركزية[تاريخ الشيك])*1,وارد.المركزية[المبلغ الوارد])</f>
        <v>0</v>
      </c>
      <c r="E274" s="198">
        <f>SUMPRODUCT((C274=منصرف.المركزية[تاريخ الصرف])*1,منصرف.المركزية[المبلغ المنصرف])</f>
        <v>0</v>
      </c>
      <c r="F274" s="107">
        <f>SUMPRODUCT((الجدول5[[#This Row],[التاريخ]]=منصرف.المركزية[تاريخ الصرف])*1,منصرف.المركزية[مبلغ التسوية])</f>
        <v>0</v>
      </c>
    </row>
    <row r="275" spans="3:6" ht="20.25" x14ac:dyDescent="0.15">
      <c r="C275" s="197">
        <v>46108</v>
      </c>
      <c r="D275" s="107">
        <f>SUMPRODUCT((C275=وارد.المركزية[تاريخ الشيك])*1,وارد.المركزية[المبلغ الوارد])</f>
        <v>0</v>
      </c>
      <c r="E275" s="198">
        <f>SUMPRODUCT((C275=منصرف.المركزية[تاريخ الصرف])*1,منصرف.المركزية[المبلغ المنصرف])</f>
        <v>0</v>
      </c>
      <c r="F275" s="107">
        <f>SUMPRODUCT((الجدول5[[#This Row],[التاريخ]]=منصرف.المركزية[تاريخ الصرف])*1,منصرف.المركزية[مبلغ التسوية])</f>
        <v>0</v>
      </c>
    </row>
    <row r="276" spans="3:6" ht="20.25" x14ac:dyDescent="0.15">
      <c r="C276" s="197">
        <v>46109</v>
      </c>
      <c r="D276" s="107">
        <f>SUMPRODUCT((C276=وارد.المركزية[تاريخ الشيك])*1,وارد.المركزية[المبلغ الوارد])</f>
        <v>0</v>
      </c>
      <c r="E276" s="198">
        <f>SUMPRODUCT((C276=منصرف.المركزية[تاريخ الصرف])*1,منصرف.المركزية[المبلغ المنصرف])</f>
        <v>0</v>
      </c>
      <c r="F276" s="107">
        <f>SUMPRODUCT((الجدول5[[#This Row],[التاريخ]]=منصرف.المركزية[تاريخ الصرف])*1,منصرف.المركزية[مبلغ التسوية])</f>
        <v>0</v>
      </c>
    </row>
    <row r="277" spans="3:6" ht="20.25" x14ac:dyDescent="0.15">
      <c r="C277" s="197">
        <v>46110</v>
      </c>
      <c r="D277" s="107">
        <f>SUMPRODUCT((C277=وارد.المركزية[تاريخ الشيك])*1,وارد.المركزية[المبلغ الوارد])</f>
        <v>0</v>
      </c>
      <c r="E277" s="198">
        <f>SUMPRODUCT((C277=منصرف.المركزية[تاريخ الصرف])*1,منصرف.المركزية[المبلغ المنصرف])</f>
        <v>0</v>
      </c>
      <c r="F277" s="107">
        <f>SUMPRODUCT((الجدول5[[#This Row],[التاريخ]]=منصرف.المركزية[تاريخ الصرف])*1,منصرف.المركزية[مبلغ التسوية])</f>
        <v>0</v>
      </c>
    </row>
    <row r="278" spans="3:6" ht="20.25" x14ac:dyDescent="0.15">
      <c r="C278" s="197">
        <v>46111</v>
      </c>
      <c r="D278" s="107">
        <f>SUMPRODUCT((C278=وارد.المركزية[تاريخ الشيك])*1,وارد.المركزية[المبلغ الوارد])</f>
        <v>0</v>
      </c>
      <c r="E278" s="198">
        <f>SUMPRODUCT((C278=منصرف.المركزية[تاريخ الصرف])*1,منصرف.المركزية[المبلغ المنصرف])</f>
        <v>0</v>
      </c>
      <c r="F278" s="107">
        <f>SUMPRODUCT((الجدول5[[#This Row],[التاريخ]]=منصرف.المركزية[تاريخ الصرف])*1,منصرف.المركزية[مبلغ التسوية])</f>
        <v>0</v>
      </c>
    </row>
    <row r="279" spans="3:6" ht="20.25" x14ac:dyDescent="0.15">
      <c r="C279" s="197">
        <v>46112</v>
      </c>
      <c r="D279" s="107">
        <f>SUMPRODUCT((C279=وارد.المركزية[تاريخ الشيك])*1,وارد.المركزية[المبلغ الوارد])</f>
        <v>0</v>
      </c>
      <c r="E279" s="198">
        <f>SUMPRODUCT((C279=منصرف.المركزية[تاريخ الصرف])*1,منصرف.المركزية[المبلغ المنصرف])</f>
        <v>0</v>
      </c>
      <c r="F279" s="107">
        <f>SUMPRODUCT((الجدول5[[#This Row],[التاريخ]]=منصرف.المركزية[تاريخ الصرف])*1,منصرف.المركزية[مبلغ التسوية])</f>
        <v>0</v>
      </c>
    </row>
    <row r="280" spans="3:6" ht="20.25" x14ac:dyDescent="0.15">
      <c r="C280" s="197">
        <v>46113</v>
      </c>
      <c r="D280" s="107">
        <f>SUMPRODUCT((C280=وارد.المركزية[تاريخ الشيك])*1,وارد.المركزية[المبلغ الوارد])</f>
        <v>0</v>
      </c>
      <c r="E280" s="198">
        <f>SUMPRODUCT((C280=منصرف.المركزية[تاريخ الصرف])*1,منصرف.المركزية[المبلغ المنصرف])</f>
        <v>0</v>
      </c>
      <c r="F280" s="107">
        <f>SUMPRODUCT((الجدول5[[#This Row],[التاريخ]]=منصرف.المركزية[تاريخ الصرف])*1,منصرف.المركزية[مبلغ التسوية])</f>
        <v>0</v>
      </c>
    </row>
    <row r="281" spans="3:6" ht="20.25" x14ac:dyDescent="0.15">
      <c r="C281" s="197">
        <v>46114</v>
      </c>
      <c r="D281" s="107">
        <f>SUMPRODUCT((C281=وارد.المركزية[تاريخ الشيك])*1,وارد.المركزية[المبلغ الوارد])</f>
        <v>0</v>
      </c>
      <c r="E281" s="198">
        <f>SUMPRODUCT((C281=منصرف.المركزية[تاريخ الصرف])*1,منصرف.المركزية[المبلغ المنصرف])</f>
        <v>0</v>
      </c>
      <c r="F281" s="107">
        <f>SUMPRODUCT((الجدول5[[#This Row],[التاريخ]]=منصرف.المركزية[تاريخ الصرف])*1,منصرف.المركزية[مبلغ التسوية])</f>
        <v>0</v>
      </c>
    </row>
    <row r="282" spans="3:6" ht="20.25" x14ac:dyDescent="0.15">
      <c r="C282" s="197">
        <v>46115</v>
      </c>
      <c r="D282" s="107">
        <f>SUMPRODUCT((C282=وارد.المركزية[تاريخ الشيك])*1,وارد.المركزية[المبلغ الوارد])</f>
        <v>0</v>
      </c>
      <c r="E282" s="198">
        <f>SUMPRODUCT((C282=منصرف.المركزية[تاريخ الصرف])*1,منصرف.المركزية[المبلغ المنصرف])</f>
        <v>0</v>
      </c>
      <c r="F282" s="107">
        <f>SUMPRODUCT((الجدول5[[#This Row],[التاريخ]]=منصرف.المركزية[تاريخ الصرف])*1,منصرف.المركزية[مبلغ التسوية])</f>
        <v>0</v>
      </c>
    </row>
    <row r="283" spans="3:6" ht="20.25" x14ac:dyDescent="0.15">
      <c r="C283" s="197">
        <v>46116</v>
      </c>
      <c r="D283" s="107">
        <f>SUMPRODUCT((C283=وارد.المركزية[تاريخ الشيك])*1,وارد.المركزية[المبلغ الوارد])</f>
        <v>0</v>
      </c>
      <c r="E283" s="198">
        <f>SUMPRODUCT((C283=منصرف.المركزية[تاريخ الصرف])*1,منصرف.المركزية[المبلغ المنصرف])</f>
        <v>0</v>
      </c>
      <c r="F283" s="107">
        <f>SUMPRODUCT((الجدول5[[#This Row],[التاريخ]]=منصرف.المركزية[تاريخ الصرف])*1,منصرف.المركزية[مبلغ التسوية])</f>
        <v>0</v>
      </c>
    </row>
    <row r="284" spans="3:6" ht="20.25" x14ac:dyDescent="0.15">
      <c r="C284" s="197">
        <v>46117</v>
      </c>
      <c r="D284" s="107">
        <f>SUMPRODUCT((C284=وارد.المركزية[تاريخ الشيك])*1,وارد.المركزية[المبلغ الوارد])</f>
        <v>0</v>
      </c>
      <c r="E284" s="198">
        <f>SUMPRODUCT((C284=منصرف.المركزية[تاريخ الصرف])*1,منصرف.المركزية[المبلغ المنصرف])</f>
        <v>0</v>
      </c>
      <c r="F284" s="107">
        <f>SUMPRODUCT((الجدول5[[#This Row],[التاريخ]]=منصرف.المركزية[تاريخ الصرف])*1,منصرف.المركزية[مبلغ التسوية])</f>
        <v>0</v>
      </c>
    </row>
    <row r="285" spans="3:6" ht="20.25" x14ac:dyDescent="0.15">
      <c r="C285" s="197">
        <v>46118</v>
      </c>
      <c r="D285" s="107">
        <f>SUMPRODUCT((C285=وارد.المركزية[تاريخ الشيك])*1,وارد.المركزية[المبلغ الوارد])</f>
        <v>0</v>
      </c>
      <c r="E285" s="198">
        <f>SUMPRODUCT((C285=منصرف.المركزية[تاريخ الصرف])*1,منصرف.المركزية[المبلغ المنصرف])</f>
        <v>0</v>
      </c>
      <c r="F285" s="107">
        <f>SUMPRODUCT((الجدول5[[#This Row],[التاريخ]]=منصرف.المركزية[تاريخ الصرف])*1,منصرف.المركزية[مبلغ التسوية])</f>
        <v>0</v>
      </c>
    </row>
    <row r="286" spans="3:6" ht="20.25" x14ac:dyDescent="0.15">
      <c r="C286" s="197">
        <v>46119</v>
      </c>
      <c r="D286" s="107">
        <f>SUMPRODUCT((C286=وارد.المركزية[تاريخ الشيك])*1,وارد.المركزية[المبلغ الوارد])</f>
        <v>0</v>
      </c>
      <c r="E286" s="198">
        <f>SUMPRODUCT((C286=منصرف.المركزية[تاريخ الصرف])*1,منصرف.المركزية[المبلغ المنصرف])</f>
        <v>0</v>
      </c>
      <c r="F286" s="107">
        <f>SUMPRODUCT((الجدول5[[#This Row],[التاريخ]]=منصرف.المركزية[تاريخ الصرف])*1,منصرف.المركزية[مبلغ التسوية])</f>
        <v>0</v>
      </c>
    </row>
    <row r="287" spans="3:6" ht="20.25" x14ac:dyDescent="0.15">
      <c r="C287" s="197">
        <v>46120</v>
      </c>
      <c r="D287" s="107">
        <f>SUMPRODUCT((C287=وارد.المركزية[تاريخ الشيك])*1,وارد.المركزية[المبلغ الوارد])</f>
        <v>0</v>
      </c>
      <c r="E287" s="198">
        <f>SUMPRODUCT((C287=منصرف.المركزية[تاريخ الصرف])*1,منصرف.المركزية[المبلغ المنصرف])</f>
        <v>0</v>
      </c>
      <c r="F287" s="107">
        <f>SUMPRODUCT((الجدول5[[#This Row],[التاريخ]]=منصرف.المركزية[تاريخ الصرف])*1,منصرف.المركزية[مبلغ التسوية])</f>
        <v>0</v>
      </c>
    </row>
    <row r="288" spans="3:6" ht="20.25" x14ac:dyDescent="0.15">
      <c r="C288" s="197">
        <v>46121</v>
      </c>
      <c r="D288" s="107">
        <f>SUMPRODUCT((C288=وارد.المركزية[تاريخ الشيك])*1,وارد.المركزية[المبلغ الوارد])</f>
        <v>0</v>
      </c>
      <c r="E288" s="198">
        <f>SUMPRODUCT((C288=منصرف.المركزية[تاريخ الصرف])*1,منصرف.المركزية[المبلغ المنصرف])</f>
        <v>0</v>
      </c>
      <c r="F288" s="107">
        <f>SUMPRODUCT((الجدول5[[#This Row],[التاريخ]]=منصرف.المركزية[تاريخ الصرف])*1,منصرف.المركزية[مبلغ التسوية])</f>
        <v>0</v>
      </c>
    </row>
    <row r="289" spans="3:6" ht="20.25" x14ac:dyDescent="0.15">
      <c r="C289" s="197">
        <v>46122</v>
      </c>
      <c r="D289" s="107">
        <f>SUMPRODUCT((C289=وارد.المركزية[تاريخ الشيك])*1,وارد.المركزية[المبلغ الوارد])</f>
        <v>0</v>
      </c>
      <c r="E289" s="198">
        <f>SUMPRODUCT((C289=منصرف.المركزية[تاريخ الصرف])*1,منصرف.المركزية[المبلغ المنصرف])</f>
        <v>0</v>
      </c>
      <c r="F289" s="107">
        <f>SUMPRODUCT((الجدول5[[#This Row],[التاريخ]]=منصرف.المركزية[تاريخ الصرف])*1,منصرف.المركزية[مبلغ التسوية])</f>
        <v>0</v>
      </c>
    </row>
    <row r="290" spans="3:6" ht="20.25" x14ac:dyDescent="0.15">
      <c r="C290" s="197">
        <v>46123</v>
      </c>
      <c r="D290" s="107">
        <f>SUMPRODUCT((C290=وارد.المركزية[تاريخ الشيك])*1,وارد.المركزية[المبلغ الوارد])</f>
        <v>0</v>
      </c>
      <c r="E290" s="198">
        <f>SUMPRODUCT((C290=منصرف.المركزية[تاريخ الصرف])*1,منصرف.المركزية[المبلغ المنصرف])</f>
        <v>0</v>
      </c>
      <c r="F290" s="107">
        <f>SUMPRODUCT((الجدول5[[#This Row],[التاريخ]]=منصرف.المركزية[تاريخ الصرف])*1,منصرف.المركزية[مبلغ التسوية])</f>
        <v>0</v>
      </c>
    </row>
    <row r="291" spans="3:6" ht="20.25" x14ac:dyDescent="0.15">
      <c r="C291" s="197">
        <v>46124</v>
      </c>
      <c r="D291" s="107">
        <f>SUMPRODUCT((C291=وارد.المركزية[تاريخ الشيك])*1,وارد.المركزية[المبلغ الوارد])</f>
        <v>0</v>
      </c>
      <c r="E291" s="198">
        <f>SUMPRODUCT((C291=منصرف.المركزية[تاريخ الصرف])*1,منصرف.المركزية[المبلغ المنصرف])</f>
        <v>0</v>
      </c>
      <c r="F291" s="107">
        <f>SUMPRODUCT((الجدول5[[#This Row],[التاريخ]]=منصرف.المركزية[تاريخ الصرف])*1,منصرف.المركزية[مبلغ التسوية])</f>
        <v>0</v>
      </c>
    </row>
    <row r="292" spans="3:6" ht="20.25" x14ac:dyDescent="0.15">
      <c r="C292" s="197">
        <v>46125</v>
      </c>
      <c r="D292" s="107">
        <f>SUMPRODUCT((C292=وارد.المركزية[تاريخ الشيك])*1,وارد.المركزية[المبلغ الوارد])</f>
        <v>0</v>
      </c>
      <c r="E292" s="198">
        <f>SUMPRODUCT((C292=منصرف.المركزية[تاريخ الصرف])*1,منصرف.المركزية[المبلغ المنصرف])</f>
        <v>0</v>
      </c>
      <c r="F292" s="107">
        <f>SUMPRODUCT((الجدول5[[#This Row],[التاريخ]]=منصرف.المركزية[تاريخ الصرف])*1,منصرف.المركزية[مبلغ التسوية])</f>
        <v>0</v>
      </c>
    </row>
    <row r="293" spans="3:6" ht="20.25" x14ac:dyDescent="0.15">
      <c r="C293" s="197">
        <v>46126</v>
      </c>
      <c r="D293" s="107">
        <f>SUMPRODUCT((C293=وارد.المركزية[تاريخ الشيك])*1,وارد.المركزية[المبلغ الوارد])</f>
        <v>0</v>
      </c>
      <c r="E293" s="198">
        <f>SUMPRODUCT((C293=منصرف.المركزية[تاريخ الصرف])*1,منصرف.المركزية[المبلغ المنصرف])</f>
        <v>0</v>
      </c>
      <c r="F293" s="107">
        <f>SUMPRODUCT((الجدول5[[#This Row],[التاريخ]]=منصرف.المركزية[تاريخ الصرف])*1,منصرف.المركزية[مبلغ التسوية])</f>
        <v>0</v>
      </c>
    </row>
    <row r="294" spans="3:6" ht="20.25" x14ac:dyDescent="0.15">
      <c r="C294" s="197">
        <v>46127</v>
      </c>
      <c r="D294" s="107">
        <f>SUMPRODUCT((C294=وارد.المركزية[تاريخ الشيك])*1,وارد.المركزية[المبلغ الوارد])</f>
        <v>0</v>
      </c>
      <c r="E294" s="198">
        <f>SUMPRODUCT((C294=منصرف.المركزية[تاريخ الصرف])*1,منصرف.المركزية[المبلغ المنصرف])</f>
        <v>0</v>
      </c>
      <c r="F294" s="107">
        <f>SUMPRODUCT((الجدول5[[#This Row],[التاريخ]]=منصرف.المركزية[تاريخ الصرف])*1,منصرف.المركزية[مبلغ التسوية])</f>
        <v>0</v>
      </c>
    </row>
    <row r="295" spans="3:6" ht="20.25" x14ac:dyDescent="0.15">
      <c r="C295" s="197">
        <v>46128</v>
      </c>
      <c r="D295" s="107">
        <f>SUMPRODUCT((C295=وارد.المركزية[تاريخ الشيك])*1,وارد.المركزية[المبلغ الوارد])</f>
        <v>0</v>
      </c>
      <c r="E295" s="198">
        <f>SUMPRODUCT((C295=منصرف.المركزية[تاريخ الصرف])*1,منصرف.المركزية[المبلغ المنصرف])</f>
        <v>0</v>
      </c>
      <c r="F295" s="107">
        <f>SUMPRODUCT((الجدول5[[#This Row],[التاريخ]]=منصرف.المركزية[تاريخ الصرف])*1,منصرف.المركزية[مبلغ التسوية])</f>
        <v>0</v>
      </c>
    </row>
    <row r="296" spans="3:6" ht="20.25" x14ac:dyDescent="0.15">
      <c r="C296" s="197">
        <v>46129</v>
      </c>
      <c r="D296" s="107">
        <f>SUMPRODUCT((C296=وارد.المركزية[تاريخ الشيك])*1,وارد.المركزية[المبلغ الوارد])</f>
        <v>0</v>
      </c>
      <c r="E296" s="198">
        <f>SUMPRODUCT((C296=منصرف.المركزية[تاريخ الصرف])*1,منصرف.المركزية[المبلغ المنصرف])</f>
        <v>0</v>
      </c>
      <c r="F296" s="107">
        <f>SUMPRODUCT((الجدول5[[#This Row],[التاريخ]]=منصرف.المركزية[تاريخ الصرف])*1,منصرف.المركزية[مبلغ التسوية])</f>
        <v>0</v>
      </c>
    </row>
    <row r="297" spans="3:6" ht="20.25" x14ac:dyDescent="0.15">
      <c r="C297" s="197">
        <v>46130</v>
      </c>
      <c r="D297" s="107">
        <f>SUMPRODUCT((C297=وارد.المركزية[تاريخ الشيك])*1,وارد.المركزية[المبلغ الوارد])</f>
        <v>0</v>
      </c>
      <c r="E297" s="198">
        <f>SUMPRODUCT((C297=منصرف.المركزية[تاريخ الصرف])*1,منصرف.المركزية[المبلغ المنصرف])</f>
        <v>0</v>
      </c>
      <c r="F297" s="107">
        <f>SUMPRODUCT((الجدول5[[#This Row],[التاريخ]]=منصرف.المركزية[تاريخ الصرف])*1,منصرف.المركزية[مبلغ التسوية])</f>
        <v>0</v>
      </c>
    </row>
    <row r="298" spans="3:6" ht="20.25" x14ac:dyDescent="0.15">
      <c r="C298" s="197">
        <v>46131</v>
      </c>
      <c r="D298" s="107">
        <f>SUMPRODUCT((C298=وارد.المركزية[تاريخ الشيك])*1,وارد.المركزية[المبلغ الوارد])</f>
        <v>0</v>
      </c>
      <c r="E298" s="198">
        <f>SUMPRODUCT((C298=منصرف.المركزية[تاريخ الصرف])*1,منصرف.المركزية[المبلغ المنصرف])</f>
        <v>0</v>
      </c>
      <c r="F298" s="107">
        <f>SUMPRODUCT((الجدول5[[#This Row],[التاريخ]]=منصرف.المركزية[تاريخ الصرف])*1,منصرف.المركزية[مبلغ التسوية])</f>
        <v>0</v>
      </c>
    </row>
    <row r="299" spans="3:6" ht="20.25" x14ac:dyDescent="0.15">
      <c r="C299" s="197">
        <v>46132</v>
      </c>
      <c r="D299" s="107">
        <f>SUMPRODUCT((C299=وارد.المركزية[تاريخ الشيك])*1,وارد.المركزية[المبلغ الوارد])</f>
        <v>0</v>
      </c>
      <c r="E299" s="198">
        <f>SUMPRODUCT((C299=منصرف.المركزية[تاريخ الصرف])*1,منصرف.المركزية[المبلغ المنصرف])</f>
        <v>0</v>
      </c>
      <c r="F299" s="107">
        <f>SUMPRODUCT((الجدول5[[#This Row],[التاريخ]]=منصرف.المركزية[تاريخ الصرف])*1,منصرف.المركزية[مبلغ التسوية])</f>
        <v>0</v>
      </c>
    </row>
    <row r="300" spans="3:6" ht="20.25" x14ac:dyDescent="0.15">
      <c r="C300" s="197">
        <v>46133</v>
      </c>
      <c r="D300" s="107">
        <f>SUMPRODUCT((C300=وارد.المركزية[تاريخ الشيك])*1,وارد.المركزية[المبلغ الوارد])</f>
        <v>0</v>
      </c>
      <c r="E300" s="198">
        <f>SUMPRODUCT((C300=منصرف.المركزية[تاريخ الصرف])*1,منصرف.المركزية[المبلغ المنصرف])</f>
        <v>0</v>
      </c>
      <c r="F300" s="107">
        <f>SUMPRODUCT((الجدول5[[#This Row],[التاريخ]]=منصرف.المركزية[تاريخ الصرف])*1,منصرف.المركزية[مبلغ التسوية])</f>
        <v>0</v>
      </c>
    </row>
    <row r="301" spans="3:6" ht="20.25" x14ac:dyDescent="0.15">
      <c r="C301" s="197">
        <v>46134</v>
      </c>
      <c r="D301" s="107">
        <f>SUMPRODUCT((C301=وارد.المركزية[تاريخ الشيك])*1,وارد.المركزية[المبلغ الوارد])</f>
        <v>0</v>
      </c>
      <c r="E301" s="198">
        <f>SUMPRODUCT((C301=منصرف.المركزية[تاريخ الصرف])*1,منصرف.المركزية[المبلغ المنصرف])</f>
        <v>0</v>
      </c>
      <c r="F301" s="107">
        <f>SUMPRODUCT((الجدول5[[#This Row],[التاريخ]]=منصرف.المركزية[تاريخ الصرف])*1,منصرف.المركزية[مبلغ التسوية])</f>
        <v>0</v>
      </c>
    </row>
    <row r="302" spans="3:6" ht="20.25" x14ac:dyDescent="0.15">
      <c r="C302" s="197">
        <v>46135</v>
      </c>
      <c r="D302" s="107">
        <f>SUMPRODUCT((C302=وارد.المركزية[تاريخ الشيك])*1,وارد.المركزية[المبلغ الوارد])</f>
        <v>0</v>
      </c>
      <c r="E302" s="198">
        <f>SUMPRODUCT((C302=منصرف.المركزية[تاريخ الصرف])*1,منصرف.المركزية[المبلغ المنصرف])</f>
        <v>0</v>
      </c>
      <c r="F302" s="107">
        <f>SUMPRODUCT((الجدول5[[#This Row],[التاريخ]]=منصرف.المركزية[تاريخ الصرف])*1,منصرف.المركزية[مبلغ التسوية])</f>
        <v>0</v>
      </c>
    </row>
    <row r="303" spans="3:6" ht="20.25" x14ac:dyDescent="0.15">
      <c r="C303" s="197">
        <v>46136</v>
      </c>
      <c r="D303" s="107">
        <f>SUMPRODUCT((C303=وارد.المركزية[تاريخ الشيك])*1,وارد.المركزية[المبلغ الوارد])</f>
        <v>0</v>
      </c>
      <c r="E303" s="198">
        <f>SUMPRODUCT((C303=منصرف.المركزية[تاريخ الصرف])*1,منصرف.المركزية[المبلغ المنصرف])</f>
        <v>0</v>
      </c>
      <c r="F303" s="107">
        <f>SUMPRODUCT((الجدول5[[#This Row],[التاريخ]]=منصرف.المركزية[تاريخ الصرف])*1,منصرف.المركزية[مبلغ التسوية])</f>
        <v>0</v>
      </c>
    </row>
    <row r="304" spans="3:6" ht="20.25" x14ac:dyDescent="0.15">
      <c r="C304" s="197">
        <v>46137</v>
      </c>
      <c r="D304" s="107">
        <f>SUMPRODUCT((C304=وارد.المركزية[تاريخ الشيك])*1,وارد.المركزية[المبلغ الوارد])</f>
        <v>0</v>
      </c>
      <c r="E304" s="198">
        <f>SUMPRODUCT((C304=منصرف.المركزية[تاريخ الصرف])*1,منصرف.المركزية[المبلغ المنصرف])</f>
        <v>0</v>
      </c>
      <c r="F304" s="107">
        <f>SUMPRODUCT((الجدول5[[#This Row],[التاريخ]]=منصرف.المركزية[تاريخ الصرف])*1,منصرف.المركزية[مبلغ التسوية])</f>
        <v>0</v>
      </c>
    </row>
    <row r="305" spans="3:6" ht="20.25" x14ac:dyDescent="0.15">
      <c r="C305" s="197">
        <v>46138</v>
      </c>
      <c r="D305" s="107">
        <f>SUMPRODUCT((C305=وارد.المركزية[تاريخ الشيك])*1,وارد.المركزية[المبلغ الوارد])</f>
        <v>0</v>
      </c>
      <c r="E305" s="198">
        <f>SUMPRODUCT((C305=منصرف.المركزية[تاريخ الصرف])*1,منصرف.المركزية[المبلغ المنصرف])</f>
        <v>0</v>
      </c>
      <c r="F305" s="107">
        <f>SUMPRODUCT((الجدول5[[#This Row],[التاريخ]]=منصرف.المركزية[تاريخ الصرف])*1,منصرف.المركزية[مبلغ التسوية])</f>
        <v>0</v>
      </c>
    </row>
    <row r="306" spans="3:6" ht="20.25" x14ac:dyDescent="0.15">
      <c r="C306" s="197">
        <v>46139</v>
      </c>
      <c r="D306" s="107">
        <f>SUMPRODUCT((C306=وارد.المركزية[تاريخ الشيك])*1,وارد.المركزية[المبلغ الوارد])</f>
        <v>0</v>
      </c>
      <c r="E306" s="198">
        <f>SUMPRODUCT((C306=منصرف.المركزية[تاريخ الصرف])*1,منصرف.المركزية[المبلغ المنصرف])</f>
        <v>0</v>
      </c>
      <c r="F306" s="107">
        <f>SUMPRODUCT((الجدول5[[#This Row],[التاريخ]]=منصرف.المركزية[تاريخ الصرف])*1,منصرف.المركزية[مبلغ التسوية])</f>
        <v>0</v>
      </c>
    </row>
    <row r="307" spans="3:6" ht="20.25" x14ac:dyDescent="0.15">
      <c r="C307" s="197">
        <v>46140</v>
      </c>
      <c r="D307" s="107">
        <f>SUMPRODUCT((C307=وارد.المركزية[تاريخ الشيك])*1,وارد.المركزية[المبلغ الوارد])</f>
        <v>0</v>
      </c>
      <c r="E307" s="198">
        <f>SUMPRODUCT((C307=منصرف.المركزية[تاريخ الصرف])*1,منصرف.المركزية[المبلغ المنصرف])</f>
        <v>0</v>
      </c>
      <c r="F307" s="107">
        <f>SUMPRODUCT((الجدول5[[#This Row],[التاريخ]]=منصرف.المركزية[تاريخ الصرف])*1,منصرف.المركزية[مبلغ التسوية])</f>
        <v>0</v>
      </c>
    </row>
    <row r="308" spans="3:6" ht="20.25" x14ac:dyDescent="0.15">
      <c r="C308" s="197">
        <v>46141</v>
      </c>
      <c r="D308" s="107">
        <f>SUMPRODUCT((C308=وارد.المركزية[تاريخ الشيك])*1,وارد.المركزية[المبلغ الوارد])</f>
        <v>0</v>
      </c>
      <c r="E308" s="198">
        <f>SUMPRODUCT((C308=منصرف.المركزية[تاريخ الصرف])*1,منصرف.المركزية[المبلغ المنصرف])</f>
        <v>0</v>
      </c>
      <c r="F308" s="107">
        <f>SUMPRODUCT((الجدول5[[#This Row],[التاريخ]]=منصرف.المركزية[تاريخ الصرف])*1,منصرف.المركزية[مبلغ التسوية])</f>
        <v>0</v>
      </c>
    </row>
    <row r="309" spans="3:6" ht="20.25" x14ac:dyDescent="0.15">
      <c r="C309" s="197">
        <v>46142</v>
      </c>
      <c r="D309" s="107">
        <f>SUMPRODUCT((C309=وارد.المركزية[تاريخ الشيك])*1,وارد.المركزية[المبلغ الوارد])</f>
        <v>0</v>
      </c>
      <c r="E309" s="198">
        <f>SUMPRODUCT((C309=منصرف.المركزية[تاريخ الصرف])*1,منصرف.المركزية[المبلغ المنصرف])</f>
        <v>0</v>
      </c>
      <c r="F309" s="107">
        <f>SUMPRODUCT((الجدول5[[#This Row],[التاريخ]]=منصرف.المركزية[تاريخ الصرف])*1,منصرف.المركزية[مبلغ التسوية])</f>
        <v>0</v>
      </c>
    </row>
    <row r="310" spans="3:6" ht="20.25" x14ac:dyDescent="0.15">
      <c r="C310" s="197">
        <v>46143</v>
      </c>
      <c r="D310" s="107">
        <f>SUMPRODUCT((C310=وارد.المركزية[تاريخ الشيك])*1,وارد.المركزية[المبلغ الوارد])</f>
        <v>0</v>
      </c>
      <c r="E310" s="198">
        <f>SUMPRODUCT((C310=منصرف.المركزية[تاريخ الصرف])*1,منصرف.المركزية[المبلغ المنصرف])</f>
        <v>0</v>
      </c>
      <c r="F310" s="107">
        <f>SUMPRODUCT((الجدول5[[#This Row],[التاريخ]]=منصرف.المركزية[تاريخ الصرف])*1,منصرف.المركزية[مبلغ التسوية])</f>
        <v>0</v>
      </c>
    </row>
    <row r="311" spans="3:6" ht="20.25" x14ac:dyDescent="0.15">
      <c r="C311" s="197">
        <v>46144</v>
      </c>
      <c r="D311" s="107">
        <f>SUMPRODUCT((C311=وارد.المركزية[تاريخ الشيك])*1,وارد.المركزية[المبلغ الوارد])</f>
        <v>0</v>
      </c>
      <c r="E311" s="198">
        <f>SUMPRODUCT((C311=منصرف.المركزية[تاريخ الصرف])*1,منصرف.المركزية[المبلغ المنصرف])</f>
        <v>0</v>
      </c>
      <c r="F311" s="107">
        <f>SUMPRODUCT((الجدول5[[#This Row],[التاريخ]]=منصرف.المركزية[تاريخ الصرف])*1,منصرف.المركزية[مبلغ التسوية])</f>
        <v>0</v>
      </c>
    </row>
    <row r="312" spans="3:6" ht="20.25" x14ac:dyDescent="0.15">
      <c r="C312" s="197">
        <v>46145</v>
      </c>
      <c r="D312" s="107">
        <f>SUMPRODUCT((C312=وارد.المركزية[تاريخ الشيك])*1,وارد.المركزية[المبلغ الوارد])</f>
        <v>0</v>
      </c>
      <c r="E312" s="198">
        <f>SUMPRODUCT((C312=منصرف.المركزية[تاريخ الصرف])*1,منصرف.المركزية[المبلغ المنصرف])</f>
        <v>0</v>
      </c>
      <c r="F312" s="107">
        <f>SUMPRODUCT((الجدول5[[#This Row],[التاريخ]]=منصرف.المركزية[تاريخ الصرف])*1,منصرف.المركزية[مبلغ التسوية])</f>
        <v>0</v>
      </c>
    </row>
    <row r="313" spans="3:6" ht="20.25" x14ac:dyDescent="0.15">
      <c r="C313" s="197">
        <v>46146</v>
      </c>
      <c r="D313" s="107">
        <f>SUMPRODUCT((C313=وارد.المركزية[تاريخ الشيك])*1,وارد.المركزية[المبلغ الوارد])</f>
        <v>0</v>
      </c>
      <c r="E313" s="198">
        <f>SUMPRODUCT((C313=منصرف.المركزية[تاريخ الصرف])*1,منصرف.المركزية[المبلغ المنصرف])</f>
        <v>0</v>
      </c>
      <c r="F313" s="107">
        <f>SUMPRODUCT((الجدول5[[#This Row],[التاريخ]]=منصرف.المركزية[تاريخ الصرف])*1,منصرف.المركزية[مبلغ التسوية])</f>
        <v>0</v>
      </c>
    </row>
    <row r="314" spans="3:6" ht="20.25" x14ac:dyDescent="0.15">
      <c r="C314" s="197">
        <v>46147</v>
      </c>
      <c r="D314" s="107">
        <f>SUMPRODUCT((C314=وارد.المركزية[تاريخ الشيك])*1,وارد.المركزية[المبلغ الوارد])</f>
        <v>0</v>
      </c>
      <c r="E314" s="198">
        <f>SUMPRODUCT((C314=منصرف.المركزية[تاريخ الصرف])*1,منصرف.المركزية[المبلغ المنصرف])</f>
        <v>0</v>
      </c>
      <c r="F314" s="107">
        <f>SUMPRODUCT((الجدول5[[#This Row],[التاريخ]]=منصرف.المركزية[تاريخ الصرف])*1,منصرف.المركزية[مبلغ التسوية])</f>
        <v>0</v>
      </c>
    </row>
    <row r="315" spans="3:6" ht="20.25" x14ac:dyDescent="0.15">
      <c r="C315" s="197">
        <v>46148</v>
      </c>
      <c r="D315" s="107">
        <f>SUMPRODUCT((C315=وارد.المركزية[تاريخ الشيك])*1,وارد.المركزية[المبلغ الوارد])</f>
        <v>0</v>
      </c>
      <c r="E315" s="198">
        <f>SUMPRODUCT((C315=منصرف.المركزية[تاريخ الصرف])*1,منصرف.المركزية[المبلغ المنصرف])</f>
        <v>0</v>
      </c>
      <c r="F315" s="107">
        <f>SUMPRODUCT((الجدول5[[#This Row],[التاريخ]]=منصرف.المركزية[تاريخ الصرف])*1,منصرف.المركزية[مبلغ التسوية])</f>
        <v>0</v>
      </c>
    </row>
    <row r="316" spans="3:6" ht="20.25" x14ac:dyDescent="0.15">
      <c r="C316" s="197">
        <v>46149</v>
      </c>
      <c r="D316" s="107">
        <f>SUMPRODUCT((C316=وارد.المركزية[تاريخ الشيك])*1,وارد.المركزية[المبلغ الوارد])</f>
        <v>0</v>
      </c>
      <c r="E316" s="198">
        <f>SUMPRODUCT((C316=منصرف.المركزية[تاريخ الصرف])*1,منصرف.المركزية[المبلغ المنصرف])</f>
        <v>0</v>
      </c>
      <c r="F316" s="107">
        <f>SUMPRODUCT((الجدول5[[#This Row],[التاريخ]]=منصرف.المركزية[تاريخ الصرف])*1,منصرف.المركزية[مبلغ التسوية])</f>
        <v>0</v>
      </c>
    </row>
    <row r="317" spans="3:6" ht="20.25" x14ac:dyDescent="0.15">
      <c r="C317" s="197">
        <v>46150</v>
      </c>
      <c r="D317" s="107">
        <f>SUMPRODUCT((C317=وارد.المركزية[تاريخ الشيك])*1,وارد.المركزية[المبلغ الوارد])</f>
        <v>0</v>
      </c>
      <c r="E317" s="198">
        <f>SUMPRODUCT((C317=منصرف.المركزية[تاريخ الصرف])*1,منصرف.المركزية[المبلغ المنصرف])</f>
        <v>0</v>
      </c>
      <c r="F317" s="107">
        <f>SUMPRODUCT((الجدول5[[#This Row],[التاريخ]]=منصرف.المركزية[تاريخ الصرف])*1,منصرف.المركزية[مبلغ التسوية])</f>
        <v>0</v>
      </c>
    </row>
    <row r="318" spans="3:6" ht="20.25" x14ac:dyDescent="0.15">
      <c r="C318" s="197">
        <v>46151</v>
      </c>
      <c r="D318" s="107">
        <f>SUMPRODUCT((C318=وارد.المركزية[تاريخ الشيك])*1,وارد.المركزية[المبلغ الوارد])</f>
        <v>0</v>
      </c>
      <c r="E318" s="198">
        <f>SUMPRODUCT((C318=منصرف.المركزية[تاريخ الصرف])*1,منصرف.المركزية[المبلغ المنصرف])</f>
        <v>0</v>
      </c>
      <c r="F318" s="107">
        <f>SUMPRODUCT((الجدول5[[#This Row],[التاريخ]]=منصرف.المركزية[تاريخ الصرف])*1,منصرف.المركزية[مبلغ التسوية])</f>
        <v>0</v>
      </c>
    </row>
    <row r="319" spans="3:6" ht="20.25" x14ac:dyDescent="0.15">
      <c r="C319" s="197">
        <v>46152</v>
      </c>
      <c r="D319" s="107">
        <f>SUMPRODUCT((C319=وارد.المركزية[تاريخ الشيك])*1,وارد.المركزية[المبلغ الوارد])</f>
        <v>0</v>
      </c>
      <c r="E319" s="198">
        <f>SUMPRODUCT((C319=منصرف.المركزية[تاريخ الصرف])*1,منصرف.المركزية[المبلغ المنصرف])</f>
        <v>0</v>
      </c>
      <c r="F319" s="107">
        <f>SUMPRODUCT((الجدول5[[#This Row],[التاريخ]]=منصرف.المركزية[تاريخ الصرف])*1,منصرف.المركزية[مبلغ التسوية])</f>
        <v>0</v>
      </c>
    </row>
    <row r="320" spans="3:6" ht="20.25" x14ac:dyDescent="0.15">
      <c r="C320" s="197">
        <v>46153</v>
      </c>
      <c r="D320" s="107">
        <f>SUMPRODUCT((C320=وارد.المركزية[تاريخ الشيك])*1,وارد.المركزية[المبلغ الوارد])</f>
        <v>0</v>
      </c>
      <c r="E320" s="198">
        <f>SUMPRODUCT((C320=منصرف.المركزية[تاريخ الصرف])*1,منصرف.المركزية[المبلغ المنصرف])</f>
        <v>0</v>
      </c>
      <c r="F320" s="107">
        <f>SUMPRODUCT((الجدول5[[#This Row],[التاريخ]]=منصرف.المركزية[تاريخ الصرف])*1,منصرف.المركزية[مبلغ التسوية])</f>
        <v>0</v>
      </c>
    </row>
    <row r="321" spans="3:6" ht="20.25" x14ac:dyDescent="0.15">
      <c r="C321" s="197">
        <v>46154</v>
      </c>
      <c r="D321" s="107">
        <f>SUMPRODUCT((C321=وارد.المركزية[تاريخ الشيك])*1,وارد.المركزية[المبلغ الوارد])</f>
        <v>0</v>
      </c>
      <c r="E321" s="198">
        <f>SUMPRODUCT((C321=منصرف.المركزية[تاريخ الصرف])*1,منصرف.المركزية[المبلغ المنصرف])</f>
        <v>0</v>
      </c>
      <c r="F321" s="107">
        <f>SUMPRODUCT((الجدول5[[#This Row],[التاريخ]]=منصرف.المركزية[تاريخ الصرف])*1,منصرف.المركزية[مبلغ التسوية])</f>
        <v>0</v>
      </c>
    </row>
    <row r="322" spans="3:6" ht="20.25" x14ac:dyDescent="0.15">
      <c r="C322" s="197">
        <v>46155</v>
      </c>
      <c r="D322" s="107">
        <f>SUMPRODUCT((C322=وارد.المركزية[تاريخ الشيك])*1,وارد.المركزية[المبلغ الوارد])</f>
        <v>0</v>
      </c>
      <c r="E322" s="198">
        <f>SUMPRODUCT((C322=منصرف.المركزية[تاريخ الصرف])*1,منصرف.المركزية[المبلغ المنصرف])</f>
        <v>0</v>
      </c>
      <c r="F322" s="107">
        <f>SUMPRODUCT((الجدول5[[#This Row],[التاريخ]]=منصرف.المركزية[تاريخ الصرف])*1,منصرف.المركزية[مبلغ التسوية])</f>
        <v>0</v>
      </c>
    </row>
    <row r="323" spans="3:6" ht="20.25" x14ac:dyDescent="0.15">
      <c r="C323" s="197">
        <v>46156</v>
      </c>
      <c r="D323" s="107">
        <f>SUMPRODUCT((C323=وارد.المركزية[تاريخ الشيك])*1,وارد.المركزية[المبلغ الوارد])</f>
        <v>0</v>
      </c>
      <c r="E323" s="198">
        <f>SUMPRODUCT((C323=منصرف.المركزية[تاريخ الصرف])*1,منصرف.المركزية[المبلغ المنصرف])</f>
        <v>0</v>
      </c>
      <c r="F323" s="107">
        <f>SUMPRODUCT((الجدول5[[#This Row],[التاريخ]]=منصرف.المركزية[تاريخ الصرف])*1,منصرف.المركزية[مبلغ التسوية])</f>
        <v>0</v>
      </c>
    </row>
    <row r="324" spans="3:6" ht="20.25" x14ac:dyDescent="0.15">
      <c r="C324" s="197">
        <v>46157</v>
      </c>
      <c r="D324" s="107">
        <f>SUMPRODUCT((C324=وارد.المركزية[تاريخ الشيك])*1,وارد.المركزية[المبلغ الوارد])</f>
        <v>0</v>
      </c>
      <c r="E324" s="198">
        <f>SUMPRODUCT((C324=منصرف.المركزية[تاريخ الصرف])*1,منصرف.المركزية[المبلغ المنصرف])</f>
        <v>0</v>
      </c>
      <c r="F324" s="107">
        <f>SUMPRODUCT((الجدول5[[#This Row],[التاريخ]]=منصرف.المركزية[تاريخ الصرف])*1,منصرف.المركزية[مبلغ التسوية])</f>
        <v>0</v>
      </c>
    </row>
    <row r="325" spans="3:6" ht="20.25" x14ac:dyDescent="0.15">
      <c r="C325" s="197">
        <v>46158</v>
      </c>
      <c r="D325" s="107">
        <f>SUMPRODUCT((C325=وارد.المركزية[تاريخ الشيك])*1,وارد.المركزية[المبلغ الوارد])</f>
        <v>0</v>
      </c>
      <c r="E325" s="198">
        <f>SUMPRODUCT((C325=منصرف.المركزية[تاريخ الصرف])*1,منصرف.المركزية[المبلغ المنصرف])</f>
        <v>0</v>
      </c>
      <c r="F325" s="107">
        <f>SUMPRODUCT((الجدول5[[#This Row],[التاريخ]]=منصرف.المركزية[تاريخ الصرف])*1,منصرف.المركزية[مبلغ التسوية])</f>
        <v>0</v>
      </c>
    </row>
    <row r="326" spans="3:6" ht="20.25" x14ac:dyDescent="0.15">
      <c r="C326" s="197">
        <v>46159</v>
      </c>
      <c r="D326" s="107">
        <f>SUMPRODUCT((C326=وارد.المركزية[تاريخ الشيك])*1,وارد.المركزية[المبلغ الوارد])</f>
        <v>0</v>
      </c>
      <c r="E326" s="198">
        <f>SUMPRODUCT((C326=منصرف.المركزية[تاريخ الصرف])*1,منصرف.المركزية[المبلغ المنصرف])</f>
        <v>0</v>
      </c>
      <c r="F326" s="107">
        <f>SUMPRODUCT((الجدول5[[#This Row],[التاريخ]]=منصرف.المركزية[تاريخ الصرف])*1,منصرف.المركزية[مبلغ التسوية])</f>
        <v>0</v>
      </c>
    </row>
    <row r="327" spans="3:6" ht="20.25" x14ac:dyDescent="0.15">
      <c r="C327" s="197">
        <v>46160</v>
      </c>
      <c r="D327" s="107">
        <f>SUMPRODUCT((C327=وارد.المركزية[تاريخ الشيك])*1,وارد.المركزية[المبلغ الوارد])</f>
        <v>0</v>
      </c>
      <c r="E327" s="198">
        <f>SUMPRODUCT((C327=منصرف.المركزية[تاريخ الصرف])*1,منصرف.المركزية[المبلغ المنصرف])</f>
        <v>0</v>
      </c>
      <c r="F327" s="107">
        <f>SUMPRODUCT((الجدول5[[#This Row],[التاريخ]]=منصرف.المركزية[تاريخ الصرف])*1,منصرف.المركزية[مبلغ التسوية])</f>
        <v>0</v>
      </c>
    </row>
    <row r="328" spans="3:6" ht="20.25" x14ac:dyDescent="0.15">
      <c r="C328" s="197">
        <v>46161</v>
      </c>
      <c r="D328" s="107">
        <f>SUMPRODUCT((C328=وارد.المركزية[تاريخ الشيك])*1,وارد.المركزية[المبلغ الوارد])</f>
        <v>0</v>
      </c>
      <c r="E328" s="198">
        <f>SUMPRODUCT((C328=منصرف.المركزية[تاريخ الصرف])*1,منصرف.المركزية[المبلغ المنصرف])</f>
        <v>0</v>
      </c>
      <c r="F328" s="107">
        <f>SUMPRODUCT((الجدول5[[#This Row],[التاريخ]]=منصرف.المركزية[تاريخ الصرف])*1,منصرف.المركزية[مبلغ التسوية])</f>
        <v>0</v>
      </c>
    </row>
    <row r="329" spans="3:6" ht="20.25" x14ac:dyDescent="0.15">
      <c r="C329" s="197">
        <v>46162</v>
      </c>
      <c r="D329" s="107">
        <f>SUMPRODUCT((C329=وارد.المركزية[تاريخ الشيك])*1,وارد.المركزية[المبلغ الوارد])</f>
        <v>0</v>
      </c>
      <c r="E329" s="198">
        <f>SUMPRODUCT((C329=منصرف.المركزية[تاريخ الصرف])*1,منصرف.المركزية[المبلغ المنصرف])</f>
        <v>0</v>
      </c>
      <c r="F329" s="107">
        <f>SUMPRODUCT((الجدول5[[#This Row],[التاريخ]]=منصرف.المركزية[تاريخ الصرف])*1,منصرف.المركزية[مبلغ التسوية])</f>
        <v>0</v>
      </c>
    </row>
    <row r="330" spans="3:6" ht="20.25" x14ac:dyDescent="0.15">
      <c r="C330" s="197">
        <v>46163</v>
      </c>
      <c r="D330" s="107">
        <f>SUMPRODUCT((C330=وارد.المركزية[تاريخ الشيك])*1,وارد.المركزية[المبلغ الوارد])</f>
        <v>0</v>
      </c>
      <c r="E330" s="198">
        <f>SUMPRODUCT((C330=منصرف.المركزية[تاريخ الصرف])*1,منصرف.المركزية[المبلغ المنصرف])</f>
        <v>0</v>
      </c>
      <c r="F330" s="107">
        <f>SUMPRODUCT((الجدول5[[#This Row],[التاريخ]]=منصرف.المركزية[تاريخ الصرف])*1,منصرف.المركزية[مبلغ التسوية])</f>
        <v>0</v>
      </c>
    </row>
    <row r="331" spans="3:6" ht="20.25" x14ac:dyDescent="0.15">
      <c r="C331" s="197">
        <v>46164</v>
      </c>
      <c r="D331" s="107">
        <f>SUMPRODUCT((C331=وارد.المركزية[تاريخ الشيك])*1,وارد.المركزية[المبلغ الوارد])</f>
        <v>0</v>
      </c>
      <c r="E331" s="198">
        <f>SUMPRODUCT((C331=منصرف.المركزية[تاريخ الصرف])*1,منصرف.المركزية[المبلغ المنصرف])</f>
        <v>0</v>
      </c>
      <c r="F331" s="107">
        <f>SUMPRODUCT((الجدول5[[#This Row],[التاريخ]]=منصرف.المركزية[تاريخ الصرف])*1,منصرف.المركزية[مبلغ التسوية])</f>
        <v>0</v>
      </c>
    </row>
    <row r="332" spans="3:6" ht="20.25" x14ac:dyDescent="0.15">
      <c r="C332" s="197">
        <v>46165</v>
      </c>
      <c r="D332" s="107">
        <f>SUMPRODUCT((C332=وارد.المركزية[تاريخ الشيك])*1,وارد.المركزية[المبلغ الوارد])</f>
        <v>0</v>
      </c>
      <c r="E332" s="198">
        <f>SUMPRODUCT((C332=منصرف.المركزية[تاريخ الصرف])*1,منصرف.المركزية[المبلغ المنصرف])</f>
        <v>0</v>
      </c>
      <c r="F332" s="107">
        <f>SUMPRODUCT((الجدول5[[#This Row],[التاريخ]]=منصرف.المركزية[تاريخ الصرف])*1,منصرف.المركزية[مبلغ التسوية])</f>
        <v>0</v>
      </c>
    </row>
    <row r="333" spans="3:6" ht="20.25" x14ac:dyDescent="0.15">
      <c r="C333" s="197">
        <v>46166</v>
      </c>
      <c r="D333" s="107">
        <f>SUMPRODUCT((C333=وارد.المركزية[تاريخ الشيك])*1,وارد.المركزية[المبلغ الوارد])</f>
        <v>0</v>
      </c>
      <c r="E333" s="198">
        <f>SUMPRODUCT((C333=منصرف.المركزية[تاريخ الصرف])*1,منصرف.المركزية[المبلغ المنصرف])</f>
        <v>0</v>
      </c>
      <c r="F333" s="107">
        <f>SUMPRODUCT((الجدول5[[#This Row],[التاريخ]]=منصرف.المركزية[تاريخ الصرف])*1,منصرف.المركزية[مبلغ التسوية])</f>
        <v>0</v>
      </c>
    </row>
    <row r="334" spans="3:6" ht="20.25" x14ac:dyDescent="0.15">
      <c r="C334" s="197">
        <v>46167</v>
      </c>
      <c r="D334" s="107">
        <f>SUMPRODUCT((C334=وارد.المركزية[تاريخ الشيك])*1,وارد.المركزية[المبلغ الوارد])</f>
        <v>0</v>
      </c>
      <c r="E334" s="198">
        <f>SUMPRODUCT((C334=منصرف.المركزية[تاريخ الصرف])*1,منصرف.المركزية[المبلغ المنصرف])</f>
        <v>0</v>
      </c>
      <c r="F334" s="107">
        <f>SUMPRODUCT((الجدول5[[#This Row],[التاريخ]]=منصرف.المركزية[تاريخ الصرف])*1,منصرف.المركزية[مبلغ التسوية])</f>
        <v>0</v>
      </c>
    </row>
    <row r="335" spans="3:6" ht="20.25" x14ac:dyDescent="0.15">
      <c r="C335" s="197">
        <v>46168</v>
      </c>
      <c r="D335" s="107">
        <f>SUMPRODUCT((C335=وارد.المركزية[تاريخ الشيك])*1,وارد.المركزية[المبلغ الوارد])</f>
        <v>0</v>
      </c>
      <c r="E335" s="198">
        <f>SUMPRODUCT((C335=منصرف.المركزية[تاريخ الصرف])*1,منصرف.المركزية[المبلغ المنصرف])</f>
        <v>0</v>
      </c>
      <c r="F335" s="107">
        <f>SUMPRODUCT((الجدول5[[#This Row],[التاريخ]]=منصرف.المركزية[تاريخ الصرف])*1,منصرف.المركزية[مبلغ التسوية])</f>
        <v>0</v>
      </c>
    </row>
    <row r="336" spans="3:6" ht="20.25" x14ac:dyDescent="0.15">
      <c r="C336" s="197">
        <v>46169</v>
      </c>
      <c r="D336" s="107">
        <f>SUMPRODUCT((C336=وارد.المركزية[تاريخ الشيك])*1,وارد.المركزية[المبلغ الوارد])</f>
        <v>0</v>
      </c>
      <c r="E336" s="198">
        <f>SUMPRODUCT((C336=منصرف.المركزية[تاريخ الصرف])*1,منصرف.المركزية[المبلغ المنصرف])</f>
        <v>0</v>
      </c>
      <c r="F336" s="107">
        <f>SUMPRODUCT((الجدول5[[#This Row],[التاريخ]]=منصرف.المركزية[تاريخ الصرف])*1,منصرف.المركزية[مبلغ التسوية])</f>
        <v>0</v>
      </c>
    </row>
    <row r="337" spans="3:6" ht="20.25" x14ac:dyDescent="0.15">
      <c r="C337" s="197">
        <v>46170</v>
      </c>
      <c r="D337" s="107">
        <f>SUMPRODUCT((C337=وارد.المركزية[تاريخ الشيك])*1,وارد.المركزية[المبلغ الوارد])</f>
        <v>0</v>
      </c>
      <c r="E337" s="198">
        <f>SUMPRODUCT((C337=منصرف.المركزية[تاريخ الصرف])*1,منصرف.المركزية[المبلغ المنصرف])</f>
        <v>0</v>
      </c>
      <c r="F337" s="107">
        <f>SUMPRODUCT((الجدول5[[#This Row],[التاريخ]]=منصرف.المركزية[تاريخ الصرف])*1,منصرف.المركزية[مبلغ التسوية])</f>
        <v>0</v>
      </c>
    </row>
    <row r="338" spans="3:6" ht="20.25" x14ac:dyDescent="0.15">
      <c r="C338" s="197">
        <v>46171</v>
      </c>
      <c r="D338" s="107">
        <f>SUMPRODUCT((C338=وارد.المركزية[تاريخ الشيك])*1,وارد.المركزية[المبلغ الوارد])</f>
        <v>0</v>
      </c>
      <c r="E338" s="198">
        <f>SUMPRODUCT((C338=منصرف.المركزية[تاريخ الصرف])*1,منصرف.المركزية[المبلغ المنصرف])</f>
        <v>0</v>
      </c>
      <c r="F338" s="107">
        <f>SUMPRODUCT((الجدول5[[#This Row],[التاريخ]]=منصرف.المركزية[تاريخ الصرف])*1,منصرف.المركزية[مبلغ التسوية])</f>
        <v>0</v>
      </c>
    </row>
    <row r="339" spans="3:6" ht="20.25" x14ac:dyDescent="0.15">
      <c r="C339" s="197">
        <v>46172</v>
      </c>
      <c r="D339" s="107">
        <f>SUMPRODUCT((C339=وارد.المركزية[تاريخ الشيك])*1,وارد.المركزية[المبلغ الوارد])</f>
        <v>0</v>
      </c>
      <c r="E339" s="198">
        <f>SUMPRODUCT((C339=منصرف.المركزية[تاريخ الصرف])*1,منصرف.المركزية[المبلغ المنصرف])</f>
        <v>0</v>
      </c>
      <c r="F339" s="107">
        <f>SUMPRODUCT((الجدول5[[#This Row],[التاريخ]]=منصرف.المركزية[تاريخ الصرف])*1,منصرف.المركزية[مبلغ التسوية])</f>
        <v>0</v>
      </c>
    </row>
    <row r="340" spans="3:6" ht="20.25" x14ac:dyDescent="0.15">
      <c r="C340" s="197">
        <v>46173</v>
      </c>
      <c r="D340" s="107">
        <f>SUMPRODUCT((C340=وارد.المركزية[تاريخ الشيك])*1,وارد.المركزية[المبلغ الوارد])</f>
        <v>0</v>
      </c>
      <c r="E340" s="198">
        <f>SUMPRODUCT((C340=منصرف.المركزية[تاريخ الصرف])*1,منصرف.المركزية[المبلغ المنصرف])</f>
        <v>0</v>
      </c>
      <c r="F340" s="107">
        <f>SUMPRODUCT((الجدول5[[#This Row],[التاريخ]]=منصرف.المركزية[تاريخ الصرف])*1,منصرف.المركزية[مبلغ التسوية])</f>
        <v>0</v>
      </c>
    </row>
    <row r="341" spans="3:6" ht="20.25" x14ac:dyDescent="0.15">
      <c r="C341" s="197">
        <v>46174</v>
      </c>
      <c r="D341" s="107">
        <f>SUMPRODUCT((C341=وارد.المركزية[تاريخ الشيك])*1,وارد.المركزية[المبلغ الوارد])</f>
        <v>0</v>
      </c>
      <c r="E341" s="198">
        <f>SUMPRODUCT((C341=منصرف.المركزية[تاريخ الصرف])*1,منصرف.المركزية[المبلغ المنصرف])</f>
        <v>0</v>
      </c>
      <c r="F341" s="107">
        <f>SUMPRODUCT((الجدول5[[#This Row],[التاريخ]]=منصرف.المركزية[تاريخ الصرف])*1,منصرف.المركزية[مبلغ التسوية])</f>
        <v>0</v>
      </c>
    </row>
    <row r="342" spans="3:6" ht="20.25" x14ac:dyDescent="0.15">
      <c r="C342" s="197">
        <v>46175</v>
      </c>
      <c r="D342" s="107">
        <f>SUMPRODUCT((C342=وارد.المركزية[تاريخ الشيك])*1,وارد.المركزية[المبلغ الوارد])</f>
        <v>0</v>
      </c>
      <c r="E342" s="198">
        <f>SUMPRODUCT((C342=منصرف.المركزية[تاريخ الصرف])*1,منصرف.المركزية[المبلغ المنصرف])</f>
        <v>0</v>
      </c>
      <c r="F342" s="107">
        <f>SUMPRODUCT((الجدول5[[#This Row],[التاريخ]]=منصرف.المركزية[تاريخ الصرف])*1,منصرف.المركزية[مبلغ التسوية])</f>
        <v>0</v>
      </c>
    </row>
    <row r="343" spans="3:6" ht="20.25" x14ac:dyDescent="0.15">
      <c r="C343" s="197">
        <v>46176</v>
      </c>
      <c r="D343" s="107">
        <f>SUMPRODUCT((C343=وارد.المركزية[تاريخ الشيك])*1,وارد.المركزية[المبلغ الوارد])</f>
        <v>0</v>
      </c>
      <c r="E343" s="198">
        <f>SUMPRODUCT((C343=منصرف.المركزية[تاريخ الصرف])*1,منصرف.المركزية[المبلغ المنصرف])</f>
        <v>0</v>
      </c>
      <c r="F343" s="107">
        <f>SUMPRODUCT((الجدول5[[#This Row],[التاريخ]]=منصرف.المركزية[تاريخ الصرف])*1,منصرف.المركزية[مبلغ التسوية])</f>
        <v>0</v>
      </c>
    </row>
    <row r="344" spans="3:6" ht="20.25" x14ac:dyDescent="0.15">
      <c r="C344" s="197">
        <v>46177</v>
      </c>
      <c r="D344" s="107">
        <f>SUMPRODUCT((C344=وارد.المركزية[تاريخ الشيك])*1,وارد.المركزية[المبلغ الوارد])</f>
        <v>0</v>
      </c>
      <c r="E344" s="198">
        <f>SUMPRODUCT((C344=منصرف.المركزية[تاريخ الصرف])*1,منصرف.المركزية[المبلغ المنصرف])</f>
        <v>0</v>
      </c>
      <c r="F344" s="107">
        <f>SUMPRODUCT((الجدول5[[#This Row],[التاريخ]]=منصرف.المركزية[تاريخ الصرف])*1,منصرف.المركزية[مبلغ التسوية])</f>
        <v>0</v>
      </c>
    </row>
    <row r="345" spans="3:6" ht="20.25" x14ac:dyDescent="0.15">
      <c r="C345" s="197">
        <v>46178</v>
      </c>
      <c r="D345" s="107">
        <f>SUMPRODUCT((C345=وارد.المركزية[تاريخ الشيك])*1,وارد.المركزية[المبلغ الوارد])</f>
        <v>0</v>
      </c>
      <c r="E345" s="198">
        <f>SUMPRODUCT((C345=منصرف.المركزية[تاريخ الصرف])*1,منصرف.المركزية[المبلغ المنصرف])</f>
        <v>0</v>
      </c>
      <c r="F345" s="107">
        <f>SUMPRODUCT((الجدول5[[#This Row],[التاريخ]]=منصرف.المركزية[تاريخ الصرف])*1,منصرف.المركزية[مبلغ التسوية])</f>
        <v>0</v>
      </c>
    </row>
    <row r="346" spans="3:6" ht="20.25" x14ac:dyDescent="0.15">
      <c r="C346" s="197">
        <v>46179</v>
      </c>
      <c r="D346" s="107">
        <f>SUMPRODUCT((C346=وارد.المركزية[تاريخ الشيك])*1,وارد.المركزية[المبلغ الوارد])</f>
        <v>0</v>
      </c>
      <c r="E346" s="198">
        <f>SUMPRODUCT((C346=منصرف.المركزية[تاريخ الصرف])*1,منصرف.المركزية[المبلغ المنصرف])</f>
        <v>0</v>
      </c>
      <c r="F346" s="107">
        <f>SUMPRODUCT((الجدول5[[#This Row],[التاريخ]]=منصرف.المركزية[تاريخ الصرف])*1,منصرف.المركزية[مبلغ التسوية])</f>
        <v>0</v>
      </c>
    </row>
    <row r="347" spans="3:6" ht="20.25" x14ac:dyDescent="0.15">
      <c r="C347" s="197">
        <v>46180</v>
      </c>
      <c r="D347" s="107">
        <f>SUMPRODUCT((C347=وارد.المركزية[تاريخ الشيك])*1,وارد.المركزية[المبلغ الوارد])</f>
        <v>0</v>
      </c>
      <c r="E347" s="198">
        <f>SUMPRODUCT((C347=منصرف.المركزية[تاريخ الصرف])*1,منصرف.المركزية[المبلغ المنصرف])</f>
        <v>0</v>
      </c>
      <c r="F347" s="107">
        <f>SUMPRODUCT((الجدول5[[#This Row],[التاريخ]]=منصرف.المركزية[تاريخ الصرف])*1,منصرف.المركزية[مبلغ التسوية])</f>
        <v>0</v>
      </c>
    </row>
    <row r="348" spans="3:6" ht="20.25" x14ac:dyDescent="0.15">
      <c r="C348" s="197">
        <v>46181</v>
      </c>
      <c r="D348" s="107">
        <f>SUMPRODUCT((C348=وارد.المركزية[تاريخ الشيك])*1,وارد.المركزية[المبلغ الوارد])</f>
        <v>0</v>
      </c>
      <c r="E348" s="198">
        <f>SUMPRODUCT((C348=منصرف.المركزية[تاريخ الصرف])*1,منصرف.المركزية[المبلغ المنصرف])</f>
        <v>0</v>
      </c>
      <c r="F348" s="107">
        <f>SUMPRODUCT((الجدول5[[#This Row],[التاريخ]]=منصرف.المركزية[تاريخ الصرف])*1,منصرف.المركزية[مبلغ التسوية])</f>
        <v>0</v>
      </c>
    </row>
    <row r="349" spans="3:6" ht="20.25" x14ac:dyDescent="0.15">
      <c r="C349" s="197">
        <v>46182</v>
      </c>
      <c r="D349" s="107">
        <f>SUMPRODUCT((C349=وارد.المركزية[تاريخ الشيك])*1,وارد.المركزية[المبلغ الوارد])</f>
        <v>0</v>
      </c>
      <c r="E349" s="198">
        <f>SUMPRODUCT((C349=منصرف.المركزية[تاريخ الصرف])*1,منصرف.المركزية[المبلغ المنصرف])</f>
        <v>0</v>
      </c>
      <c r="F349" s="107">
        <f>SUMPRODUCT((الجدول5[[#This Row],[التاريخ]]=منصرف.المركزية[تاريخ الصرف])*1,منصرف.المركزية[مبلغ التسوية])</f>
        <v>0</v>
      </c>
    </row>
    <row r="350" spans="3:6" ht="20.25" x14ac:dyDescent="0.15">
      <c r="C350" s="197">
        <v>46183</v>
      </c>
      <c r="D350" s="107">
        <f>SUMPRODUCT((C350=وارد.المركزية[تاريخ الشيك])*1,وارد.المركزية[المبلغ الوارد])</f>
        <v>0</v>
      </c>
      <c r="E350" s="198">
        <f>SUMPRODUCT((C350=منصرف.المركزية[تاريخ الصرف])*1,منصرف.المركزية[المبلغ المنصرف])</f>
        <v>0</v>
      </c>
      <c r="F350" s="107">
        <f>SUMPRODUCT((الجدول5[[#This Row],[التاريخ]]=منصرف.المركزية[تاريخ الصرف])*1,منصرف.المركزية[مبلغ التسوية])</f>
        <v>0</v>
      </c>
    </row>
    <row r="351" spans="3:6" ht="20.25" x14ac:dyDescent="0.15">
      <c r="C351" s="197">
        <v>46184</v>
      </c>
      <c r="D351" s="107">
        <f>SUMPRODUCT((C351=وارد.المركزية[تاريخ الشيك])*1,وارد.المركزية[المبلغ الوارد])</f>
        <v>0</v>
      </c>
      <c r="E351" s="198">
        <f>SUMPRODUCT((C351=منصرف.المركزية[تاريخ الصرف])*1,منصرف.المركزية[المبلغ المنصرف])</f>
        <v>0</v>
      </c>
      <c r="F351" s="107">
        <f>SUMPRODUCT((الجدول5[[#This Row],[التاريخ]]=منصرف.المركزية[تاريخ الصرف])*1,منصرف.المركزية[مبلغ التسوية])</f>
        <v>0</v>
      </c>
    </row>
    <row r="352" spans="3:6" ht="20.25" x14ac:dyDescent="0.15">
      <c r="C352" s="197">
        <v>46185</v>
      </c>
      <c r="D352" s="107">
        <f>SUMPRODUCT((C352=وارد.المركزية[تاريخ الشيك])*1,وارد.المركزية[المبلغ الوارد])</f>
        <v>0</v>
      </c>
      <c r="E352" s="198">
        <f>SUMPRODUCT((C352=منصرف.المركزية[تاريخ الصرف])*1,منصرف.المركزية[المبلغ المنصرف])</f>
        <v>0</v>
      </c>
      <c r="F352" s="107">
        <f>SUMPRODUCT((الجدول5[[#This Row],[التاريخ]]=منصرف.المركزية[تاريخ الصرف])*1,منصرف.المركزية[مبلغ التسوية])</f>
        <v>0</v>
      </c>
    </row>
    <row r="353" spans="3:6" ht="20.25" x14ac:dyDescent="0.15">
      <c r="C353" s="197">
        <v>46186</v>
      </c>
      <c r="D353" s="107">
        <f>SUMPRODUCT((C353=وارد.المركزية[تاريخ الشيك])*1,وارد.المركزية[المبلغ الوارد])</f>
        <v>0</v>
      </c>
      <c r="E353" s="198">
        <f>SUMPRODUCT((C353=منصرف.المركزية[تاريخ الصرف])*1,منصرف.المركزية[المبلغ المنصرف])</f>
        <v>0</v>
      </c>
      <c r="F353" s="107">
        <f>SUMPRODUCT((الجدول5[[#This Row],[التاريخ]]=منصرف.المركزية[تاريخ الصرف])*1,منصرف.المركزية[مبلغ التسوية])</f>
        <v>0</v>
      </c>
    </row>
    <row r="354" spans="3:6" ht="20.25" x14ac:dyDescent="0.15">
      <c r="C354" s="197">
        <v>46187</v>
      </c>
      <c r="D354" s="107">
        <f>SUMPRODUCT((C354=وارد.المركزية[تاريخ الشيك])*1,وارد.المركزية[المبلغ الوارد])</f>
        <v>0</v>
      </c>
      <c r="E354" s="198">
        <f>SUMPRODUCT((C354=منصرف.المركزية[تاريخ الصرف])*1,منصرف.المركزية[المبلغ المنصرف])</f>
        <v>0</v>
      </c>
      <c r="F354" s="107">
        <f>SUMPRODUCT((الجدول5[[#This Row],[التاريخ]]=منصرف.المركزية[تاريخ الصرف])*1,منصرف.المركزية[مبلغ التسوية])</f>
        <v>0</v>
      </c>
    </row>
    <row r="355" spans="3:6" ht="20.25" x14ac:dyDescent="0.15">
      <c r="C355" s="197">
        <v>46188</v>
      </c>
      <c r="D355" s="107">
        <f>SUMPRODUCT((C355=وارد.المركزية[تاريخ الشيك])*1,وارد.المركزية[المبلغ الوارد])</f>
        <v>0</v>
      </c>
      <c r="E355" s="198">
        <f>SUMPRODUCT((C355=منصرف.المركزية[تاريخ الصرف])*1,منصرف.المركزية[المبلغ المنصرف])</f>
        <v>0</v>
      </c>
      <c r="F355" s="107">
        <f>SUMPRODUCT((الجدول5[[#This Row],[التاريخ]]=منصرف.المركزية[تاريخ الصرف])*1,منصرف.المركزية[مبلغ التسوية])</f>
        <v>0</v>
      </c>
    </row>
    <row r="356" spans="3:6" ht="20.25" x14ac:dyDescent="0.15">
      <c r="C356" s="197">
        <v>46189</v>
      </c>
      <c r="D356" s="107">
        <f>SUMPRODUCT((C356=وارد.المركزية[تاريخ الشيك])*1,وارد.المركزية[المبلغ الوارد])</f>
        <v>0</v>
      </c>
      <c r="E356" s="198">
        <f>SUMPRODUCT((C356=منصرف.المركزية[تاريخ الصرف])*1,منصرف.المركزية[المبلغ المنصرف])</f>
        <v>0</v>
      </c>
      <c r="F356" s="107">
        <f>SUMPRODUCT((الجدول5[[#This Row],[التاريخ]]=منصرف.المركزية[تاريخ الصرف])*1,منصرف.المركزية[مبلغ التسوية])</f>
        <v>0</v>
      </c>
    </row>
    <row r="357" spans="3:6" ht="20.25" x14ac:dyDescent="0.15">
      <c r="C357" s="197">
        <v>46190</v>
      </c>
      <c r="D357" s="107">
        <f>SUMPRODUCT((C357=وارد.المركزية[تاريخ الشيك])*1,وارد.المركزية[المبلغ الوارد])</f>
        <v>0</v>
      </c>
      <c r="E357" s="198">
        <f>SUMPRODUCT((C357=منصرف.المركزية[تاريخ الصرف])*1,منصرف.المركزية[المبلغ المنصرف])</f>
        <v>0</v>
      </c>
      <c r="F357" s="107">
        <f>SUMPRODUCT((الجدول5[[#This Row],[التاريخ]]=منصرف.المركزية[تاريخ الصرف])*1,منصرف.المركزية[مبلغ التسوية])</f>
        <v>0</v>
      </c>
    </row>
    <row r="358" spans="3:6" ht="20.25" x14ac:dyDescent="0.15">
      <c r="C358" s="197">
        <v>46191</v>
      </c>
      <c r="D358" s="107">
        <f>SUMPRODUCT((C358=وارد.المركزية[تاريخ الشيك])*1,وارد.المركزية[المبلغ الوارد])</f>
        <v>0</v>
      </c>
      <c r="E358" s="198">
        <f>SUMPRODUCT((C358=منصرف.المركزية[تاريخ الصرف])*1,منصرف.المركزية[المبلغ المنصرف])</f>
        <v>0</v>
      </c>
      <c r="F358" s="107">
        <f>SUMPRODUCT((الجدول5[[#This Row],[التاريخ]]=منصرف.المركزية[تاريخ الصرف])*1,منصرف.المركزية[مبلغ التسوية])</f>
        <v>0</v>
      </c>
    </row>
    <row r="359" spans="3:6" ht="20.25" x14ac:dyDescent="0.15">
      <c r="C359" s="197">
        <v>46192</v>
      </c>
      <c r="D359" s="107">
        <f>SUMPRODUCT((C359=وارد.المركزية[تاريخ الشيك])*1,وارد.المركزية[المبلغ الوارد])</f>
        <v>0</v>
      </c>
      <c r="E359" s="198">
        <f>SUMPRODUCT((C359=منصرف.المركزية[تاريخ الصرف])*1,منصرف.المركزية[المبلغ المنصرف])</f>
        <v>0</v>
      </c>
      <c r="F359" s="107">
        <f>SUMPRODUCT((الجدول5[[#This Row],[التاريخ]]=منصرف.المركزية[تاريخ الصرف])*1,منصرف.المركزية[مبلغ التسوية])</f>
        <v>0</v>
      </c>
    </row>
    <row r="360" spans="3:6" ht="20.25" x14ac:dyDescent="0.15">
      <c r="C360" s="197">
        <v>46193</v>
      </c>
      <c r="D360" s="107">
        <f>SUMPRODUCT((C360=وارد.المركزية[تاريخ الشيك])*1,وارد.المركزية[المبلغ الوارد])</f>
        <v>0</v>
      </c>
      <c r="E360" s="198">
        <f>SUMPRODUCT((C360=منصرف.المركزية[تاريخ الصرف])*1,منصرف.المركزية[المبلغ المنصرف])</f>
        <v>0</v>
      </c>
      <c r="F360" s="107">
        <f>SUMPRODUCT((الجدول5[[#This Row],[التاريخ]]=منصرف.المركزية[تاريخ الصرف])*1,منصرف.المركزية[مبلغ التسوية])</f>
        <v>0</v>
      </c>
    </row>
    <row r="361" spans="3:6" ht="20.25" x14ac:dyDescent="0.15">
      <c r="C361" s="197">
        <v>46194</v>
      </c>
      <c r="D361" s="107">
        <f>SUMPRODUCT((C361=وارد.المركزية[تاريخ الشيك])*1,وارد.المركزية[المبلغ الوارد])</f>
        <v>0</v>
      </c>
      <c r="E361" s="198">
        <f>SUMPRODUCT((C361=منصرف.المركزية[تاريخ الصرف])*1,منصرف.المركزية[المبلغ المنصرف])</f>
        <v>0</v>
      </c>
      <c r="F361" s="107">
        <f>SUMPRODUCT((الجدول5[[#This Row],[التاريخ]]=منصرف.المركزية[تاريخ الصرف])*1,منصرف.المركزية[مبلغ التسوية])</f>
        <v>0</v>
      </c>
    </row>
    <row r="362" spans="3:6" ht="20.25" x14ac:dyDescent="0.15">
      <c r="C362" s="197">
        <v>46195</v>
      </c>
      <c r="D362" s="107">
        <f>SUMPRODUCT((C362=وارد.المركزية[تاريخ الشيك])*1,وارد.المركزية[المبلغ الوارد])</f>
        <v>0</v>
      </c>
      <c r="E362" s="198">
        <f>SUMPRODUCT((C362=منصرف.المركزية[تاريخ الصرف])*1,منصرف.المركزية[المبلغ المنصرف])</f>
        <v>0</v>
      </c>
      <c r="F362" s="107">
        <f>SUMPRODUCT((الجدول5[[#This Row],[التاريخ]]=منصرف.المركزية[تاريخ الصرف])*1,منصرف.المركزية[مبلغ التسوية])</f>
        <v>0</v>
      </c>
    </row>
    <row r="363" spans="3:6" ht="20.25" x14ac:dyDescent="0.15">
      <c r="C363" s="197">
        <v>46196</v>
      </c>
      <c r="D363" s="107">
        <f>SUMPRODUCT((C363=وارد.المركزية[تاريخ الشيك])*1,وارد.المركزية[المبلغ الوارد])</f>
        <v>0</v>
      </c>
      <c r="E363" s="198">
        <f>SUMPRODUCT((C363=منصرف.المركزية[تاريخ الصرف])*1,منصرف.المركزية[المبلغ المنصرف])</f>
        <v>0</v>
      </c>
      <c r="F363" s="107">
        <f>SUMPRODUCT((الجدول5[[#This Row],[التاريخ]]=منصرف.المركزية[تاريخ الصرف])*1,منصرف.المركزية[مبلغ التسوية])</f>
        <v>0</v>
      </c>
    </row>
    <row r="364" spans="3:6" ht="20.25" x14ac:dyDescent="0.15">
      <c r="C364" s="197">
        <v>46197</v>
      </c>
      <c r="D364" s="107">
        <f>SUMPRODUCT((C364=وارد.المركزية[تاريخ الشيك])*1,وارد.المركزية[المبلغ الوارد])</f>
        <v>0</v>
      </c>
      <c r="E364" s="198">
        <f>SUMPRODUCT((C364=منصرف.المركزية[تاريخ الصرف])*1,منصرف.المركزية[المبلغ المنصرف])</f>
        <v>0</v>
      </c>
      <c r="F364" s="107">
        <f>SUMPRODUCT((الجدول5[[#This Row],[التاريخ]]=منصرف.المركزية[تاريخ الصرف])*1,منصرف.المركزية[مبلغ التسوية])</f>
        <v>0</v>
      </c>
    </row>
    <row r="365" spans="3:6" ht="20.25" x14ac:dyDescent="0.15">
      <c r="C365" s="197">
        <v>46198</v>
      </c>
      <c r="D365" s="107">
        <f>SUMPRODUCT((C365=وارد.المركزية[تاريخ الشيك])*1,وارد.المركزية[المبلغ الوارد])</f>
        <v>0</v>
      </c>
      <c r="E365" s="198">
        <f>SUMPRODUCT((C365=منصرف.المركزية[تاريخ الصرف])*1,منصرف.المركزية[المبلغ المنصرف])</f>
        <v>0</v>
      </c>
      <c r="F365" s="107">
        <f>SUMPRODUCT((الجدول5[[#This Row],[التاريخ]]=منصرف.المركزية[تاريخ الصرف])*1,منصرف.المركزية[مبلغ التسوية])</f>
        <v>0</v>
      </c>
    </row>
    <row r="366" spans="3:6" ht="20.25" x14ac:dyDescent="0.15">
      <c r="C366" s="197">
        <v>46199</v>
      </c>
      <c r="D366" s="107">
        <f>SUMPRODUCT((C366=وارد.المركزية[تاريخ الشيك])*1,وارد.المركزية[المبلغ الوارد])</f>
        <v>0</v>
      </c>
      <c r="E366" s="198">
        <f>SUMPRODUCT((C366=منصرف.المركزية[تاريخ الصرف])*1,منصرف.المركزية[المبلغ المنصرف])</f>
        <v>0</v>
      </c>
      <c r="F366" s="107">
        <f>SUMPRODUCT((الجدول5[[#This Row],[التاريخ]]=منصرف.المركزية[تاريخ الصرف])*1,منصرف.المركزية[مبلغ التسوية])</f>
        <v>0</v>
      </c>
    </row>
    <row r="367" spans="3:6" ht="20.25" x14ac:dyDescent="0.15">
      <c r="C367" s="197">
        <v>46200</v>
      </c>
      <c r="D367" s="107">
        <f>SUMPRODUCT((C367=وارد.المركزية[تاريخ الشيك])*1,وارد.المركزية[المبلغ الوارد])</f>
        <v>0</v>
      </c>
      <c r="E367" s="198">
        <f>SUMPRODUCT((C367=منصرف.المركزية[تاريخ الصرف])*1,منصرف.المركزية[المبلغ المنصرف])</f>
        <v>0</v>
      </c>
      <c r="F367" s="107">
        <f>SUMPRODUCT((الجدول5[[#This Row],[التاريخ]]=منصرف.المركزية[تاريخ الصرف])*1,منصرف.المركزية[مبلغ التسوية])</f>
        <v>0</v>
      </c>
    </row>
    <row r="368" spans="3:6" ht="20.25" x14ac:dyDescent="0.15">
      <c r="C368" s="197">
        <v>46201</v>
      </c>
      <c r="D368" s="199">
        <f>SUMPRODUCT((C368=وارد.المركزية[تاريخ الشيك])*1,وارد.المركزية[المبلغ الوارد])</f>
        <v>0</v>
      </c>
      <c r="E368" s="200">
        <f>SUMPRODUCT((C368=منصرف.المركزية[تاريخ الصرف])*1,منصرف.المركزية[المبلغ المنصرف])</f>
        <v>0</v>
      </c>
      <c r="F368" s="107">
        <f>SUMPRODUCT((الجدول5[[#This Row],[التاريخ]]=منصرف.المركزية[تاريخ الصرف])*1,منصرف.المركزية[مبلغ التسوية])</f>
        <v>0</v>
      </c>
    </row>
    <row r="369" spans="3:6" ht="20.25" x14ac:dyDescent="0.15">
      <c r="C369" s="197">
        <v>46202</v>
      </c>
      <c r="D369" s="107">
        <f>SUMPRODUCT((C369=وارد.المركزية[تاريخ الشيك])*1,وارد.المركزية[المبلغ الوارد])</f>
        <v>0</v>
      </c>
      <c r="E369" s="205">
        <f>SUMPRODUCT((C369=منصرف.المركزية[تاريخ الصرف])*1,منصرف.المركزية[المبلغ المنصرف])</f>
        <v>0</v>
      </c>
      <c r="F369" s="107">
        <f>SUMPRODUCT((الجدول5[[#This Row],[التاريخ]]=منصرف.المركزية[تاريخ الصرف])*1,منصرف.المركزية[مبلغ التسوية])</f>
        <v>0</v>
      </c>
    </row>
    <row r="370" spans="3:6" ht="20.25" x14ac:dyDescent="0.15">
      <c r="C370" s="197">
        <v>46203</v>
      </c>
      <c r="D370" s="107">
        <f>SUMPRODUCT((C370=وارد.المركزية[تاريخ الشيك])*1,وارد.المركزية[المبلغ الوارد])</f>
        <v>0</v>
      </c>
      <c r="E370" s="205">
        <f>SUMPRODUCT((C370=منصرف.المركزية[تاريخ الصرف])*1,منصرف.المركزية[المبلغ المنصرف])</f>
        <v>0</v>
      </c>
      <c r="F370" s="107">
        <f>SUMPRODUCT((الجدول5[[#This Row],[التاريخ]]=منصرف.المركزية[تاريخ الصرف])*1,منصرف.المركزية[مبلغ التسوية])</f>
        <v>0</v>
      </c>
    </row>
    <row r="371" spans="3:6" ht="20.25" x14ac:dyDescent="0.15">
      <c r="C371" s="197">
        <v>46204</v>
      </c>
      <c r="D371" s="107">
        <f>SUMPRODUCT((C371=وارد.المركزية[تاريخ الشيك])*1,وارد.المركزية[المبلغ الوارد])</f>
        <v>0</v>
      </c>
      <c r="E371" s="205">
        <f>SUMPRODUCT((C371=منصرف.المركزية[تاريخ الصرف])*1,منصرف.المركزية[المبلغ المنصرف])</f>
        <v>0</v>
      </c>
      <c r="F371" s="107">
        <f>SUMPRODUCT((الجدول5[[#This Row],[التاريخ]]=منصرف.المركزية[تاريخ الصرف])*1,منصرف.المركزية[مبلغ التسوية])</f>
        <v>0</v>
      </c>
    </row>
    <row r="372" spans="3:6" ht="20.25" x14ac:dyDescent="0.15">
      <c r="C372" s="197">
        <v>46205</v>
      </c>
      <c r="D372" s="107">
        <f>SUMPRODUCT((C372=وارد.المركزية[تاريخ الشيك])*1,وارد.المركزية[المبلغ الوارد])</f>
        <v>0</v>
      </c>
      <c r="E372" s="205">
        <f>SUMPRODUCT((C372=منصرف.المركزية[تاريخ الصرف])*1,منصرف.المركزية[المبلغ المنصرف])</f>
        <v>0</v>
      </c>
      <c r="F372" s="107">
        <f>SUMPRODUCT((الجدول5[[#This Row],[التاريخ]]=منصرف.المركزية[تاريخ الصرف])*1,منصرف.المركزية[مبلغ التسوية])</f>
        <v>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27573-F63E-4F52-B941-AC0B273FA004}">
  <sheetPr>
    <tabColor theme="9" tint="-0.499984740745262"/>
    <pageSetUpPr fitToPage="1"/>
  </sheetPr>
  <dimension ref="A1:W53"/>
  <sheetViews>
    <sheetView rightToLeft="1" tabSelected="1" topLeftCell="B1" workbookViewId="0">
      <selection activeCell="B3" sqref="B3"/>
    </sheetView>
  </sheetViews>
  <sheetFormatPr defaultColWidth="8.94921875" defaultRowHeight="20.25" x14ac:dyDescent="0.25"/>
  <cols>
    <col min="1" max="1" width="5.0234375" style="22" customWidth="1"/>
    <col min="2" max="2" width="29.296875" style="235" customWidth="1"/>
    <col min="3" max="3" width="15.19921875" style="240" customWidth="1"/>
    <col min="4" max="4" width="17.40625" style="1" customWidth="1"/>
    <col min="5" max="5" width="11.03125" style="1" customWidth="1"/>
    <col min="6" max="6" width="23.90234375" style="1" customWidth="1"/>
    <col min="7" max="7" width="12.37890625" style="22" customWidth="1"/>
    <col min="8" max="8" width="14.09765625" style="240" customWidth="1"/>
    <col min="9" max="9" width="18.6328125" style="1" bestFit="1" customWidth="1"/>
    <col min="10" max="10" width="16.3046875" style="1" bestFit="1" customWidth="1"/>
    <col min="11" max="11" width="7.59765625" style="1" customWidth="1"/>
    <col min="12" max="12" width="17.40625" style="1" bestFit="1" customWidth="1"/>
    <col min="13" max="13" width="16.42578125" customWidth="1"/>
    <col min="14" max="14" width="38.859375" style="1" customWidth="1"/>
    <col min="15" max="15" width="10.78515625" style="1" customWidth="1"/>
    <col min="16" max="16" width="15.078125" style="1" customWidth="1"/>
    <col min="17" max="17" width="21.328125" style="1" customWidth="1"/>
    <col min="18" max="18" width="15.8125" style="1" customWidth="1"/>
    <col min="19" max="19" width="2.08203125" style="1" customWidth="1"/>
    <col min="20" max="20" width="0.85546875" style="1" customWidth="1"/>
    <col min="21" max="21" width="13.60546875" style="1" bestFit="1" customWidth="1"/>
    <col min="22" max="22" width="18.75390625" style="1" customWidth="1"/>
    <col min="23" max="23" width="13.73046875" style="1" bestFit="1" customWidth="1"/>
    <col min="24" max="16384" width="8.94921875" style="1"/>
  </cols>
  <sheetData>
    <row r="1" spans="1:14" x14ac:dyDescent="0.25">
      <c r="M1" s="1"/>
    </row>
    <row r="2" spans="1:14" ht="50.1" customHeight="1" thickBot="1" x14ac:dyDescent="0.3">
      <c r="B2" s="236" t="s">
        <v>0</v>
      </c>
      <c r="C2" s="241" t="s">
        <v>1</v>
      </c>
      <c r="D2" s="16" t="s">
        <v>2</v>
      </c>
      <c r="E2" s="16" t="s">
        <v>3</v>
      </c>
      <c r="F2" s="16" t="s">
        <v>4</v>
      </c>
      <c r="G2" s="17" t="s">
        <v>129</v>
      </c>
      <c r="H2" s="245" t="s">
        <v>130</v>
      </c>
      <c r="I2" s="17" t="s">
        <v>39</v>
      </c>
      <c r="J2" s="28" t="s">
        <v>18</v>
      </c>
      <c r="K2" s="28" t="s">
        <v>19</v>
      </c>
      <c r="L2" s="28" t="s">
        <v>20</v>
      </c>
      <c r="M2" s="28" t="s">
        <v>82</v>
      </c>
      <c r="N2" s="28" t="s">
        <v>65</v>
      </c>
    </row>
    <row r="3" spans="1:14" ht="24.95" customHeight="1" thickBot="1" x14ac:dyDescent="0.3">
      <c r="A3" s="22" t="str">
        <f>IF(وارد.المركزية7[[#This Row],[رقم الشيك]]="","",ROW()-2)</f>
        <v/>
      </c>
      <c r="B3" s="234" t="str">
        <f>IF(الوارد!$F3="مشتريات",وارد.المركزية[[#This Row],[رقم الشيك]],"")</f>
        <v/>
      </c>
      <c r="C3" s="234" t="str">
        <f>IF(الوارد!$F3="مشتريات",وارد.المركزية[[#This Row],[تاريخ الشيك]],"")</f>
        <v/>
      </c>
      <c r="D3" s="234" t="str">
        <f>IF(الوارد!$F3="مشتريات",وارد.المركزية[[#This Row],[المبلغ الوارد]],"")</f>
        <v/>
      </c>
      <c r="E3" s="234" t="str">
        <f>IF(الوارد!$F3="مشتريات",وارد.المركزية[[#This Row],[جهة الورود]],"")</f>
        <v/>
      </c>
      <c r="F3" s="234" t="str">
        <f>IF(الوارد!$F3="مشتريات",وارد.المركزية[[#This Row],[سبب ورود المبلغ]],"")</f>
        <v/>
      </c>
      <c r="G3" s="234" t="str">
        <f>IF(الوارد!$F3="مشتريات",وارد.المركزية[[#This Row],[رقم إذن التوريد]],"")</f>
        <v/>
      </c>
      <c r="H3" s="242" t="str">
        <f>IF(الوارد!$F3="مشتريات",وارد.المركزية[[#This Row],[تاريخ إذن التوريد]],"")</f>
        <v/>
      </c>
      <c r="I3" s="234" t="str">
        <f>IF(الوارد!$F3="مشتريات",وارد.المركزية[[#This Row],[ملاحظات الوارد]],"")</f>
        <v/>
      </c>
      <c r="J3" s="238" t="str">
        <f>IF(الوارد!$N3="مشتريات",وارد.المركزية[[#This Row],[مبلغ التسوية]],"")</f>
        <v/>
      </c>
      <c r="K3" s="238" t="str">
        <f>IF(الوارد!$N3="مشتريات",وارد.المركزية[[#This Row],[رقم التسوية]],"")</f>
        <v/>
      </c>
      <c r="L3" s="238" t="str">
        <f>IF(الوارد!$N3="مشتريات",وارد.المركزية[[#This Row],[تاريخ التسوية]],"")</f>
        <v/>
      </c>
      <c r="M3" s="238" t="str">
        <f>IF(الوارد!$N3="مشتريات",وارد.المركزية[[#This Row],[رقم إذن صرف]],"")</f>
        <v/>
      </c>
      <c r="N3" s="238" t="str">
        <f>IF(الوارد!$N3="مشتريات",وارد.المركزية[[#This Row],[ملاحظات التسويات]],"")</f>
        <v/>
      </c>
    </row>
    <row r="4" spans="1:14" ht="24.95" customHeight="1" thickBot="1" x14ac:dyDescent="0.3">
      <c r="A4" s="22" t="str">
        <f>IF(وارد.المركزية7[[#This Row],[رقم الشيك]]="","",ROW()-2)</f>
        <v/>
      </c>
      <c r="B4" s="234" t="str">
        <f>IF(الوارد!$F4="مشتريات",وارد.المركزية[[#This Row],[رقم الشيك]],"")</f>
        <v/>
      </c>
      <c r="C4" s="234" t="str">
        <f>IF(الوارد!$F4="مشتريات",وارد.المركزية[[#This Row],[تاريخ الشيك]],"")</f>
        <v/>
      </c>
      <c r="D4" s="234" t="str">
        <f>IF(الوارد!$F4="مشتريات",وارد.المركزية[[#This Row],[المبلغ الوارد]],"")</f>
        <v/>
      </c>
      <c r="E4" s="234" t="str">
        <f>IF(الوارد!$F4="مشتريات",وارد.المركزية[[#This Row],[جهة الورود]],"")</f>
        <v/>
      </c>
      <c r="F4" s="234" t="str">
        <f>IF(الوارد!$F4="مشتريات",وارد.المركزية[[#This Row],[سبب ورود المبلغ]],"")</f>
        <v/>
      </c>
      <c r="G4" s="234" t="str">
        <f>IF(الوارد!$F4="مشتريات",وارد.المركزية[[#This Row],[رقم إذن التوريد]],"")</f>
        <v/>
      </c>
      <c r="H4" s="242" t="str">
        <f>IF(الوارد!$F4="مشتريات",وارد.المركزية[[#This Row],[تاريخ إذن التوريد]],"")</f>
        <v/>
      </c>
      <c r="I4" s="234" t="str">
        <f>IF(الوارد!$F4="مشتريات",وارد.المركزية[[#This Row],[ملاحظات الوارد]],"")</f>
        <v/>
      </c>
      <c r="J4" s="238">
        <f>IF(الوارد!$N4="مشتريات",وارد.المركزية[[#This Row],[مبلغ التسوية]],"")</f>
        <v>136246.63</v>
      </c>
      <c r="K4" s="238">
        <f>IF(الوارد!$N4="مشتريات",وارد.المركزية[[#This Row],[رقم التسوية]],"")</f>
        <v>2</v>
      </c>
      <c r="L4" s="238">
        <f>IF(الوارد!$N4="مشتريات",وارد.المركزية[[#This Row],[تاريخ التسوية]],"")</f>
        <v>45847</v>
      </c>
      <c r="M4" s="238">
        <f>IF(الوارد!$N4="مشتريات",وارد.المركزية[[#This Row],[رقم إذن صرف]],"")</f>
        <v>242</v>
      </c>
      <c r="N4" s="238" t="str">
        <f>IF(الوارد!$N4="مشتريات",وارد.المركزية[[#This Row],[ملاحظات التسويات]],"")</f>
        <v>مشتريات</v>
      </c>
    </row>
    <row r="5" spans="1:14" ht="24.95" customHeight="1" thickBot="1" x14ac:dyDescent="0.3">
      <c r="A5" s="22">
        <f>IF(وارد.المركزية7[[#This Row],[رقم الشيك]]="","",ROW()-2)</f>
        <v>3</v>
      </c>
      <c r="B5" s="234" t="str">
        <f>IF(الوارد!$F5="مشتريات",وارد.المركزية[[#This Row],[رقم الشيك]],"")</f>
        <v>ش 2121915229 العقاري</v>
      </c>
      <c r="C5" s="234">
        <f>IF(الوارد!$F5="مشتريات",وارد.المركزية[[#This Row],[تاريخ الشيك]],"")</f>
        <v>45839</v>
      </c>
      <c r="D5" s="234">
        <f>IF(الوارد!$F5="مشتريات",وارد.المركزية[[#This Row],[المبلغ الوارد]],"")</f>
        <v>150000</v>
      </c>
      <c r="E5" s="234" t="str">
        <f>IF(الوارد!$F5="مشتريات",وارد.المركزية[[#This Row],[جهة الورود]],"")</f>
        <v>البضائع</v>
      </c>
      <c r="F5" s="234" t="str">
        <f>IF(الوارد!$F5="مشتريات",وارد.المركزية[[#This Row],[سبب ورود المبلغ]],"")</f>
        <v>مشتريات</v>
      </c>
      <c r="G5" s="234">
        <f>IF(الوارد!$F5="مشتريات",وارد.المركزية[[#This Row],[رقم إذن التوريد]],"")</f>
        <v>1272</v>
      </c>
      <c r="H5" s="242">
        <f>IF(الوارد!$F5="مشتريات",وارد.المركزية[[#This Row],[تاريخ إذن التوريد]],"")</f>
        <v>45840</v>
      </c>
      <c r="I5" s="234">
        <f>IF(الوارد!$F5="مشتريات",وارد.المركزية[[#This Row],[ملاحظات الوارد]],"")</f>
        <v>0</v>
      </c>
      <c r="J5" s="238">
        <f>IF(الوارد!$N5="مشتريات",وارد.المركزية[[#This Row],[مبلغ التسوية]],"")</f>
        <v>69756.7</v>
      </c>
      <c r="K5" s="238">
        <f>IF(الوارد!$N5="مشتريات",وارد.المركزية[[#This Row],[رقم التسوية]],"")</f>
        <v>3</v>
      </c>
      <c r="L5" s="238">
        <f>IF(الوارد!$N5="مشتريات",وارد.المركزية[[#This Row],[تاريخ التسوية]],"")</f>
        <v>45848</v>
      </c>
      <c r="M5" s="238">
        <f>IF(الوارد!$N5="مشتريات",وارد.المركزية[[#This Row],[رقم إذن صرف]],"")</f>
        <v>243</v>
      </c>
      <c r="N5" s="238" t="str">
        <f>IF(الوارد!$N5="مشتريات",وارد.المركزية[[#This Row],[ملاحظات التسويات]],"")</f>
        <v>مشتريات</v>
      </c>
    </row>
    <row r="6" spans="1:14" ht="24.95" customHeight="1" thickBot="1" x14ac:dyDescent="0.3">
      <c r="A6" s="22">
        <f>IF(وارد.المركزية7[[#This Row],[رقم الشيك]]="","",ROW()-2)</f>
        <v>4</v>
      </c>
      <c r="B6" s="234" t="str">
        <f>IF(الوارد!$F6="مشتريات",وارد.المركزية[[#This Row],[رقم الشيك]],"")</f>
        <v>ش 2121915230 العقاري</v>
      </c>
      <c r="C6" s="234">
        <f>IF(الوارد!$F6="مشتريات",وارد.المركزية[[#This Row],[تاريخ الشيك]],"")</f>
        <v>45839</v>
      </c>
      <c r="D6" s="234">
        <f>IF(الوارد!$F6="مشتريات",وارد.المركزية[[#This Row],[المبلغ الوارد]],"")</f>
        <v>150000</v>
      </c>
      <c r="E6" s="234" t="str">
        <f>IF(الوارد!$F6="مشتريات",وارد.المركزية[[#This Row],[جهة الورود]],"")</f>
        <v>البضائع</v>
      </c>
      <c r="F6" s="234" t="str">
        <f>IF(الوارد!$F6="مشتريات",وارد.المركزية[[#This Row],[سبب ورود المبلغ]],"")</f>
        <v>مشتريات</v>
      </c>
      <c r="G6" s="234">
        <f>IF(الوارد!$F6="مشتريات",وارد.المركزية[[#This Row],[رقم إذن التوريد]],"")</f>
        <v>1272</v>
      </c>
      <c r="H6" s="242">
        <f>IF(الوارد!$F6="مشتريات",وارد.المركزية[[#This Row],[تاريخ إذن التوريد]],"")</f>
        <v>45840</v>
      </c>
      <c r="I6" s="234">
        <f>IF(الوارد!$F6="مشتريات",وارد.المركزية[[#This Row],[ملاحظات الوارد]],"")</f>
        <v>0</v>
      </c>
      <c r="J6" s="238" t="str">
        <f>IF(الوارد!$N6="مشتريات",وارد.المركزية[[#This Row],[مبلغ التسوية]],"")</f>
        <v/>
      </c>
      <c r="K6" s="238" t="str">
        <f>IF(الوارد!$N6="مشتريات",وارد.المركزية[[#This Row],[رقم التسوية]],"")</f>
        <v/>
      </c>
      <c r="L6" s="238" t="str">
        <f>IF(الوارد!$N6="مشتريات",وارد.المركزية[[#This Row],[تاريخ التسوية]],"")</f>
        <v/>
      </c>
      <c r="M6" s="238" t="str">
        <f>IF(الوارد!$N6="مشتريات",وارد.المركزية[[#This Row],[رقم إذن صرف]],"")</f>
        <v/>
      </c>
      <c r="N6" s="238" t="str">
        <f>IF(الوارد!$N6="مشتريات",وارد.المركزية[[#This Row],[ملاحظات التسويات]],"")</f>
        <v/>
      </c>
    </row>
    <row r="7" spans="1:14" ht="24.95" customHeight="1" thickBot="1" x14ac:dyDescent="0.3">
      <c r="A7" s="22">
        <f>IF(وارد.المركزية7[[#This Row],[رقم الشيك]]="","",ROW()-2)</f>
        <v>5</v>
      </c>
      <c r="B7" s="234" t="str">
        <f>IF(الوارد!$F7="مشتريات",وارد.المركزية[[#This Row],[رقم الشيك]],"")</f>
        <v>ش 2121915231 العقاري</v>
      </c>
      <c r="C7" s="234">
        <f>IF(الوارد!$F7="مشتريات",وارد.المركزية[[#This Row],[تاريخ الشيك]],"")</f>
        <v>45839</v>
      </c>
      <c r="D7" s="234">
        <f>IF(الوارد!$F7="مشتريات",وارد.المركزية[[#This Row],[المبلغ الوارد]],"")</f>
        <v>150000</v>
      </c>
      <c r="E7" s="234" t="str">
        <f>IF(الوارد!$F7="مشتريات",وارد.المركزية[[#This Row],[جهة الورود]],"")</f>
        <v>البضائع</v>
      </c>
      <c r="F7" s="234" t="str">
        <f>IF(الوارد!$F7="مشتريات",وارد.المركزية[[#This Row],[سبب ورود المبلغ]],"")</f>
        <v>مشتريات</v>
      </c>
      <c r="G7" s="234">
        <f>IF(الوارد!$F7="مشتريات",وارد.المركزية[[#This Row],[رقم إذن التوريد]],"")</f>
        <v>1272</v>
      </c>
      <c r="H7" s="242">
        <f>IF(الوارد!$F7="مشتريات",وارد.المركزية[[#This Row],[تاريخ إذن التوريد]],"")</f>
        <v>45840</v>
      </c>
      <c r="I7" s="234" t="str">
        <f>IF(الوارد!$F7="مشتريات",وارد.المركزية[[#This Row],[ملاحظات الوارد]],"")</f>
        <v>لشراء بطاريات</v>
      </c>
      <c r="J7" s="238" t="str">
        <f>IF(الوارد!$N7="مشتريات",وارد.المركزية[[#This Row],[مبلغ التسوية]],"")</f>
        <v/>
      </c>
      <c r="K7" s="238" t="str">
        <f>IF(الوارد!$N7="مشتريات",وارد.المركزية[[#This Row],[رقم التسوية]],"")</f>
        <v/>
      </c>
      <c r="L7" s="238" t="str">
        <f>IF(الوارد!$N7="مشتريات",وارد.المركزية[[#This Row],[تاريخ التسوية]],"")</f>
        <v/>
      </c>
      <c r="M7" s="238" t="str">
        <f>IF(الوارد!$N7="مشتريات",وارد.المركزية[[#This Row],[رقم إذن صرف]],"")</f>
        <v/>
      </c>
      <c r="N7" s="238" t="str">
        <f>IF(الوارد!$N7="مشتريات",وارد.المركزية[[#This Row],[ملاحظات التسويات]],"")</f>
        <v/>
      </c>
    </row>
    <row r="8" spans="1:14" ht="24.95" customHeight="1" thickBot="1" x14ac:dyDescent="0.3">
      <c r="A8" s="22">
        <f>IF(وارد.المركزية7[[#This Row],[رقم الشيك]]="","",ROW()-2)</f>
        <v>6</v>
      </c>
      <c r="B8" s="234" t="str">
        <f>IF(الوارد!$F8="مشتريات",وارد.المركزية[[#This Row],[رقم الشيك]],"")</f>
        <v>ش 21231915254 العقاري</v>
      </c>
      <c r="C8" s="234">
        <f>IF(الوارد!$F8="مشتريات",وارد.المركزية[[#This Row],[تاريخ الشيك]],"")</f>
        <v>45846</v>
      </c>
      <c r="D8" s="234">
        <f>IF(الوارد!$F8="مشتريات",وارد.المركزية[[#This Row],[المبلغ الوارد]],"")</f>
        <v>6000</v>
      </c>
      <c r="E8" s="234" t="str">
        <f>IF(الوارد!$F8="مشتريات",وارد.المركزية[[#This Row],[جهة الورود]],"")</f>
        <v>البضائع</v>
      </c>
      <c r="F8" s="234" t="str">
        <f>IF(الوارد!$F8="مشتريات",وارد.المركزية[[#This Row],[سبب ورود المبلغ]],"")</f>
        <v>مشتريات</v>
      </c>
      <c r="G8" s="234">
        <f>IF(الوارد!$F8="مشتريات",وارد.المركزية[[#This Row],[رقم إذن التوريد]],"")</f>
        <v>1276</v>
      </c>
      <c r="H8" s="242">
        <f>IF(الوارد!$F8="مشتريات",وارد.المركزية[[#This Row],[تاريخ إذن التوريد]],"")</f>
        <v>45847</v>
      </c>
      <c r="I8" s="234">
        <f>IF(الوارد!$F8="مشتريات",وارد.المركزية[[#This Row],[ملاحظات الوارد]],"")</f>
        <v>0</v>
      </c>
      <c r="J8" s="238" t="str">
        <f>IF(الوارد!$N8="مشتريات",وارد.المركزية[[#This Row],[مبلغ التسوية]],"")</f>
        <v/>
      </c>
      <c r="K8" s="238" t="str">
        <f>IF(الوارد!$N8="مشتريات",وارد.المركزية[[#This Row],[رقم التسوية]],"")</f>
        <v/>
      </c>
      <c r="L8" s="238" t="str">
        <f>IF(الوارد!$N8="مشتريات",وارد.المركزية[[#This Row],[تاريخ التسوية]],"")</f>
        <v/>
      </c>
      <c r="M8" s="238" t="str">
        <f>IF(الوارد!$N8="مشتريات",وارد.المركزية[[#This Row],[رقم إذن صرف]],"")</f>
        <v/>
      </c>
      <c r="N8" s="238" t="str">
        <f>IF(الوارد!$N8="مشتريات",وارد.المركزية[[#This Row],[ملاحظات التسويات]],"")</f>
        <v/>
      </c>
    </row>
    <row r="9" spans="1:14" ht="24.95" customHeight="1" thickBot="1" x14ac:dyDescent="0.3">
      <c r="A9" s="22">
        <f>IF(وارد.المركزية7[[#This Row],[رقم الشيك]]="","",ROW()-2)</f>
        <v>7</v>
      </c>
      <c r="B9" s="234" t="str">
        <f>IF(الوارد!$F9="مشتريات",وارد.المركزية[[#This Row],[رقم الشيك]],"")</f>
        <v>ش 2121915262 العقاري</v>
      </c>
      <c r="C9" s="234">
        <f>IF(الوارد!$F9="مشتريات",وارد.المركزية[[#This Row],[تاريخ الشيك]],"")</f>
        <v>45847</v>
      </c>
      <c r="D9" s="234">
        <f>IF(الوارد!$F9="مشتريات",وارد.المركزية[[#This Row],[المبلغ الوارد]],"")</f>
        <v>136246.63</v>
      </c>
      <c r="E9" s="234" t="str">
        <f>IF(الوارد!$F9="مشتريات",وارد.المركزية[[#This Row],[جهة الورود]],"")</f>
        <v>البضائع</v>
      </c>
      <c r="F9" s="234" t="str">
        <f>IF(الوارد!$F9="مشتريات",وارد.المركزية[[#This Row],[سبب ورود المبلغ]],"")</f>
        <v>مشتريات</v>
      </c>
      <c r="G9" s="234">
        <f>IF(الوارد!$F9="مشتريات",وارد.المركزية[[#This Row],[رقم إذن التوريد]],"")</f>
        <v>1277</v>
      </c>
      <c r="H9" s="242">
        <f>IF(الوارد!$F9="مشتريات",وارد.المركزية[[#This Row],[تاريخ إذن التوريد]],"")</f>
        <v>45851</v>
      </c>
      <c r="I9" s="234">
        <f>IF(الوارد!$F9="مشتريات",وارد.المركزية[[#This Row],[ملاحظات الوارد]],"")</f>
        <v>0</v>
      </c>
      <c r="J9" s="238" t="str">
        <f>IF(الوارد!$N9="مشتريات",وارد.المركزية[[#This Row],[مبلغ التسوية]],"")</f>
        <v/>
      </c>
      <c r="K9" s="238" t="str">
        <f>IF(الوارد!$N9="مشتريات",وارد.المركزية[[#This Row],[رقم التسوية]],"")</f>
        <v/>
      </c>
      <c r="L9" s="238" t="str">
        <f>IF(الوارد!$N9="مشتريات",وارد.المركزية[[#This Row],[تاريخ التسوية]],"")</f>
        <v/>
      </c>
      <c r="M9" s="238" t="str">
        <f>IF(الوارد!$N9="مشتريات",وارد.المركزية[[#This Row],[رقم إذن صرف]],"")</f>
        <v/>
      </c>
      <c r="N9" s="238" t="str">
        <f>IF(الوارد!$N9="مشتريات",وارد.المركزية[[#This Row],[ملاحظات التسويات]],"")</f>
        <v/>
      </c>
    </row>
    <row r="10" spans="1:14" ht="24.95" customHeight="1" thickBot="1" x14ac:dyDescent="0.3">
      <c r="A10" s="22" t="str">
        <f>IF(وارد.المركزية7[[#This Row],[رقم الشيك]]="","",ROW()-2)</f>
        <v/>
      </c>
      <c r="B10" s="234" t="str">
        <f>IF(الوارد!$F10="مشتريات",وارد.المركزية[[#This Row],[رقم الشيك]],"")</f>
        <v/>
      </c>
      <c r="C10" s="234" t="str">
        <f>IF(الوارد!$F10="مشتريات",وارد.المركزية[[#This Row],[تاريخ الشيك]],"")</f>
        <v/>
      </c>
      <c r="D10" s="234" t="str">
        <f>IF(الوارد!$F10="مشتريات",وارد.المركزية[[#This Row],[المبلغ الوارد]],"")</f>
        <v/>
      </c>
      <c r="E10" s="234" t="str">
        <f>IF(الوارد!$F10="مشتريات",وارد.المركزية[[#This Row],[جهة الورود]],"")</f>
        <v/>
      </c>
      <c r="F10" s="234" t="str">
        <f>IF(الوارد!$F10="مشتريات",وارد.المركزية[[#This Row],[سبب ورود المبلغ]],"")</f>
        <v/>
      </c>
      <c r="G10" s="234" t="str">
        <f>IF(الوارد!$F10="مشتريات",وارد.المركزية[[#This Row],[رقم إذن التوريد]],"")</f>
        <v/>
      </c>
      <c r="H10" s="242" t="str">
        <f>IF(الوارد!$F10="مشتريات",وارد.المركزية[[#This Row],[تاريخ إذن التوريد]],"")</f>
        <v/>
      </c>
      <c r="I10" s="234" t="str">
        <f>IF(الوارد!$F10="مشتريات",وارد.المركزية[[#This Row],[ملاحظات الوارد]],"")</f>
        <v/>
      </c>
      <c r="J10" s="238" t="str">
        <f>IF(الوارد!$N10="مشتريات",وارد.المركزية[[#This Row],[مبلغ التسوية]],"")</f>
        <v/>
      </c>
      <c r="K10" s="238" t="str">
        <f>IF(الوارد!$N10="مشتريات",وارد.المركزية[[#This Row],[رقم التسوية]],"")</f>
        <v/>
      </c>
      <c r="L10" s="238" t="str">
        <f>IF(الوارد!$N10="مشتريات",وارد.المركزية[[#This Row],[تاريخ التسوية]],"")</f>
        <v/>
      </c>
      <c r="M10" s="238" t="str">
        <f>IF(الوارد!$N10="مشتريات",وارد.المركزية[[#This Row],[رقم إذن صرف]],"")</f>
        <v/>
      </c>
      <c r="N10" s="238" t="str">
        <f>IF(الوارد!$N10="مشتريات",وارد.المركزية[[#This Row],[ملاحظات التسويات]],"")</f>
        <v/>
      </c>
    </row>
    <row r="11" spans="1:14" ht="24.95" customHeight="1" thickBot="1" x14ac:dyDescent="0.3">
      <c r="A11" s="22">
        <f>IF(وارد.المركزية7[[#This Row],[رقم الشيك]]="","",ROW()-2)</f>
        <v>9</v>
      </c>
      <c r="B11" s="234" t="str">
        <f>IF(الوارد!$F11="مشتريات",وارد.المركزية[[#This Row],[رقم الشيك]],"")</f>
        <v>ش 2121915270</v>
      </c>
      <c r="C11" s="234">
        <f>IF(الوارد!$F11="مشتريات",وارد.المركزية[[#This Row],[تاريخ الشيك]],"")</f>
        <v>45853</v>
      </c>
      <c r="D11" s="234">
        <f>IF(الوارد!$F11="مشتريات",وارد.المركزية[[#This Row],[المبلغ الوارد]],"")</f>
        <v>150000</v>
      </c>
      <c r="E11" s="234" t="str">
        <f>IF(الوارد!$F11="مشتريات",وارد.المركزية[[#This Row],[جهة الورود]],"")</f>
        <v>البضائع</v>
      </c>
      <c r="F11" s="234" t="str">
        <f>IF(الوارد!$F11="مشتريات",وارد.المركزية[[#This Row],[سبب ورود المبلغ]],"")</f>
        <v>مشتريات</v>
      </c>
      <c r="G11" s="234">
        <f>IF(الوارد!$F11="مشتريات",وارد.المركزية[[#This Row],[رقم إذن التوريد]],"")</f>
        <v>1279</v>
      </c>
      <c r="H11" s="242">
        <f>IF(الوارد!$F11="مشتريات",وارد.المركزية[[#This Row],[تاريخ إذن التوريد]],"")</f>
        <v>45853</v>
      </c>
      <c r="I11" s="234">
        <f>IF(الوارد!$F11="مشتريات",وارد.المركزية[[#This Row],[ملاحظات الوارد]],"")</f>
        <v>0</v>
      </c>
      <c r="J11" s="238" t="str">
        <f>IF(الوارد!$N11="مشتريات",وارد.المركزية[[#This Row],[مبلغ التسوية]],"")</f>
        <v/>
      </c>
      <c r="K11" s="238" t="str">
        <f>IF(الوارد!$N11="مشتريات",وارد.المركزية[[#This Row],[رقم التسوية]],"")</f>
        <v/>
      </c>
      <c r="L11" s="238" t="str">
        <f>IF(الوارد!$N11="مشتريات",وارد.المركزية[[#This Row],[تاريخ التسوية]],"")</f>
        <v/>
      </c>
      <c r="M11" s="238" t="str">
        <f>IF(الوارد!$N11="مشتريات",وارد.المركزية[[#This Row],[رقم إذن صرف]],"")</f>
        <v/>
      </c>
      <c r="N11" s="238" t="str">
        <f>IF(الوارد!$N11="مشتريات",وارد.المركزية[[#This Row],[ملاحظات التسويات]],"")</f>
        <v/>
      </c>
    </row>
    <row r="12" spans="1:14" ht="24.95" customHeight="1" thickBot="1" x14ac:dyDescent="0.3">
      <c r="A12" s="22" t="str">
        <f>IF(وارد.المركزية7[[#This Row],[رقم الشيك]]="","",ROW()-2)</f>
        <v/>
      </c>
      <c r="B12" s="234" t="str">
        <f>IF(الوارد!$F12="مشتريات",وارد.المركزية[[#This Row],[رقم الشيك]],"")</f>
        <v/>
      </c>
      <c r="C12" s="234" t="str">
        <f>IF(الوارد!$F12="مشتريات",وارد.المركزية[[#This Row],[تاريخ الشيك]],"")</f>
        <v/>
      </c>
      <c r="D12" s="234" t="str">
        <f>IF(الوارد!$F12="مشتريات",وارد.المركزية[[#This Row],[المبلغ الوارد]],"")</f>
        <v/>
      </c>
      <c r="E12" s="234" t="str">
        <f>IF(الوارد!$F12="مشتريات",وارد.المركزية[[#This Row],[جهة الورود]],"")</f>
        <v/>
      </c>
      <c r="F12" s="234" t="str">
        <f>IF(الوارد!$F12="مشتريات",وارد.المركزية[[#This Row],[سبب ورود المبلغ]],"")</f>
        <v/>
      </c>
      <c r="G12" s="234" t="str">
        <f>IF(الوارد!$F12="مشتريات",وارد.المركزية[[#This Row],[رقم إذن التوريد]],"")</f>
        <v/>
      </c>
      <c r="H12" s="242" t="str">
        <f>IF(الوارد!$F12="مشتريات",وارد.المركزية[[#This Row],[تاريخ إذن التوريد]],"")</f>
        <v/>
      </c>
      <c r="I12" s="234" t="str">
        <f>IF(الوارد!$F12="مشتريات",وارد.المركزية[[#This Row],[ملاحظات الوارد]],"")</f>
        <v/>
      </c>
      <c r="J12" s="238" t="str">
        <f>IF(الوارد!$N12="مشتريات",وارد.المركزية[[#This Row],[مبلغ التسوية]],"")</f>
        <v/>
      </c>
      <c r="K12" s="238" t="str">
        <f>IF(الوارد!$N12="مشتريات",وارد.المركزية[[#This Row],[رقم التسوية]],"")</f>
        <v/>
      </c>
      <c r="L12" s="238" t="str">
        <f>IF(الوارد!$N12="مشتريات",وارد.المركزية[[#This Row],[تاريخ التسوية]],"")</f>
        <v/>
      </c>
      <c r="M12" s="238" t="str">
        <f>IF(الوارد!$N12="مشتريات",وارد.المركزية[[#This Row],[رقم إذن صرف]],"")</f>
        <v/>
      </c>
      <c r="N12" s="238" t="str">
        <f>IF(الوارد!$N12="مشتريات",وارد.المركزية[[#This Row],[ملاحظات التسويات]],"")</f>
        <v/>
      </c>
    </row>
    <row r="13" spans="1:14" ht="24.95" customHeight="1" thickBot="1" x14ac:dyDescent="0.3">
      <c r="A13" s="22" t="str">
        <f>IF(وارد.المركزية7[[#This Row],[رقم الشيك]]="","",ROW()-2)</f>
        <v/>
      </c>
      <c r="B13" s="234" t="str">
        <f>IF(الوارد!$F13="مشتريات",وارد.المركزية[[#This Row],[رقم الشيك]],"")</f>
        <v/>
      </c>
      <c r="C13" s="234" t="str">
        <f>IF(الوارد!$F13="مشتريات",وارد.المركزية[[#This Row],[تاريخ الشيك]],"")</f>
        <v/>
      </c>
      <c r="D13" s="234" t="str">
        <f>IF(الوارد!$F13="مشتريات",وارد.المركزية[[#This Row],[المبلغ الوارد]],"")</f>
        <v/>
      </c>
      <c r="E13" s="234" t="str">
        <f>IF(الوارد!$F13="مشتريات",وارد.المركزية[[#This Row],[جهة الورود]],"")</f>
        <v/>
      </c>
      <c r="F13" s="234" t="str">
        <f>IF(الوارد!$F13="مشتريات",وارد.المركزية[[#This Row],[سبب ورود المبلغ]],"")</f>
        <v/>
      </c>
      <c r="G13" s="234" t="str">
        <f>IF(الوارد!$F13="مشتريات",وارد.المركزية[[#This Row],[رقم إذن التوريد]],"")</f>
        <v/>
      </c>
      <c r="H13" s="242" t="str">
        <f>IF(الوارد!$F13="مشتريات",وارد.المركزية[[#This Row],[تاريخ إذن التوريد]],"")</f>
        <v/>
      </c>
      <c r="I13" s="234" t="str">
        <f>IF(الوارد!$F13="مشتريات",وارد.المركزية[[#This Row],[ملاحظات الوارد]],"")</f>
        <v/>
      </c>
      <c r="J13" s="238" t="str">
        <f>IF(الوارد!$N13="مشتريات",وارد.المركزية[[#This Row],[مبلغ التسوية]],"")</f>
        <v/>
      </c>
      <c r="K13" s="238" t="str">
        <f>IF(الوارد!$N13="مشتريات",وارد.المركزية[[#This Row],[رقم التسوية]],"")</f>
        <v/>
      </c>
      <c r="L13" s="238" t="str">
        <f>IF(الوارد!$N13="مشتريات",وارد.المركزية[[#This Row],[تاريخ التسوية]],"")</f>
        <v/>
      </c>
      <c r="M13" s="238" t="str">
        <f>IF(الوارد!$N13="مشتريات",وارد.المركزية[[#This Row],[رقم إذن صرف]],"")</f>
        <v/>
      </c>
      <c r="N13" s="238" t="str">
        <f>IF(الوارد!$N13="مشتريات",وارد.المركزية[[#This Row],[ملاحظات التسويات]],"")</f>
        <v/>
      </c>
    </row>
    <row r="14" spans="1:14" ht="24.95" customHeight="1" thickBot="1" x14ac:dyDescent="0.3">
      <c r="A14" s="22" t="str">
        <f>IF(وارد.المركزية7[[#This Row],[رقم الشيك]]="","",ROW()-2)</f>
        <v/>
      </c>
      <c r="B14" s="234" t="str">
        <f>IF(الوارد!$F14="مشتريات",وارد.المركزية[[#This Row],[رقم الشيك]],"")</f>
        <v/>
      </c>
      <c r="C14" s="234" t="str">
        <f>IF(الوارد!$F14="مشتريات",وارد.المركزية[[#This Row],[تاريخ الشيك]],"")</f>
        <v/>
      </c>
      <c r="D14" s="234" t="str">
        <f>IF(الوارد!$F14="مشتريات",وارد.المركزية[[#This Row],[المبلغ الوارد]],"")</f>
        <v/>
      </c>
      <c r="E14" s="234" t="str">
        <f>IF(الوارد!$F14="مشتريات",وارد.المركزية[[#This Row],[جهة الورود]],"")</f>
        <v/>
      </c>
      <c r="F14" s="234" t="str">
        <f>IF(الوارد!$F14="مشتريات",وارد.المركزية[[#This Row],[سبب ورود المبلغ]],"")</f>
        <v/>
      </c>
      <c r="G14" s="234" t="str">
        <f>IF(الوارد!$F14="مشتريات",وارد.المركزية[[#This Row],[رقم إذن التوريد]],"")</f>
        <v/>
      </c>
      <c r="H14" s="242" t="str">
        <f>IF(الوارد!$F14="مشتريات",وارد.المركزية[[#This Row],[تاريخ إذن التوريد]],"")</f>
        <v/>
      </c>
      <c r="I14" s="234" t="str">
        <f>IF(الوارد!$F14="مشتريات",وارد.المركزية[[#This Row],[ملاحظات الوارد]],"")</f>
        <v/>
      </c>
      <c r="J14" s="238" t="str">
        <f>IF(الوارد!$N14="مشتريات",وارد.المركزية[[#This Row],[مبلغ التسوية]],"")</f>
        <v/>
      </c>
      <c r="K14" s="238" t="str">
        <f>IF(الوارد!$N14="مشتريات",وارد.المركزية[[#This Row],[رقم التسوية]],"")</f>
        <v/>
      </c>
      <c r="L14" s="238" t="str">
        <f>IF(الوارد!$N14="مشتريات",وارد.المركزية[[#This Row],[تاريخ التسوية]],"")</f>
        <v/>
      </c>
      <c r="M14" s="238" t="str">
        <f>IF(الوارد!$N14="مشتريات",وارد.المركزية[[#This Row],[رقم إذن صرف]],"")</f>
        <v/>
      </c>
      <c r="N14" s="238" t="str">
        <f>IF(الوارد!$N14="مشتريات",وارد.المركزية[[#This Row],[ملاحظات التسويات]],"")</f>
        <v/>
      </c>
    </row>
    <row r="15" spans="1:14" ht="24.95" customHeight="1" thickBot="1" x14ac:dyDescent="0.3">
      <c r="A15" s="22" t="str">
        <f>IF(وارد.المركزية7[[#This Row],[رقم الشيك]]="","",ROW()-2)</f>
        <v/>
      </c>
      <c r="B15" s="234" t="str">
        <f>IF(الوارد!$F15="مشتريات",وارد.المركزية[[#This Row],[رقم الشيك]],"")</f>
        <v/>
      </c>
      <c r="C15" s="234" t="str">
        <f>IF(الوارد!$F15="مشتريات",وارد.المركزية[[#This Row],[تاريخ الشيك]],"")</f>
        <v/>
      </c>
      <c r="D15" s="234" t="str">
        <f>IF(الوارد!$F15="مشتريات",وارد.المركزية[[#This Row],[المبلغ الوارد]],"")</f>
        <v/>
      </c>
      <c r="E15" s="234" t="str">
        <f>IF(الوارد!$F15="مشتريات",وارد.المركزية[[#This Row],[جهة الورود]],"")</f>
        <v/>
      </c>
      <c r="F15" s="234" t="str">
        <f>IF(الوارد!$F15="مشتريات",وارد.المركزية[[#This Row],[سبب ورود المبلغ]],"")</f>
        <v/>
      </c>
      <c r="G15" s="234" t="str">
        <f>IF(الوارد!$F15="مشتريات",وارد.المركزية[[#This Row],[رقم إذن التوريد]],"")</f>
        <v/>
      </c>
      <c r="H15" s="242" t="str">
        <f>IF(الوارد!$F15="مشتريات",وارد.المركزية[[#This Row],[تاريخ إذن التوريد]],"")</f>
        <v/>
      </c>
      <c r="I15" s="234" t="str">
        <f>IF(الوارد!$F15="مشتريات",وارد.المركزية[[#This Row],[ملاحظات الوارد]],"")</f>
        <v/>
      </c>
      <c r="J15" s="238" t="str">
        <f>IF(الوارد!$N15="مشتريات",وارد.المركزية[[#This Row],[مبلغ التسوية]],"")</f>
        <v/>
      </c>
      <c r="K15" s="238" t="str">
        <f>IF(الوارد!$N15="مشتريات",وارد.المركزية[[#This Row],[رقم التسوية]],"")</f>
        <v/>
      </c>
      <c r="L15" s="238" t="str">
        <f>IF(الوارد!$N15="مشتريات",وارد.المركزية[[#This Row],[تاريخ التسوية]],"")</f>
        <v/>
      </c>
      <c r="M15" s="238" t="str">
        <f>IF(الوارد!$N15="مشتريات",وارد.المركزية[[#This Row],[رقم إذن صرف]],"")</f>
        <v/>
      </c>
      <c r="N15" s="238" t="str">
        <f>IF(الوارد!$N15="مشتريات",وارد.المركزية[[#This Row],[ملاحظات التسويات]],"")</f>
        <v/>
      </c>
    </row>
    <row r="16" spans="1:14" ht="24.95" customHeight="1" thickBot="1" x14ac:dyDescent="0.3">
      <c r="A16" s="22" t="str">
        <f>IF(وارد.المركزية7[[#This Row],[رقم الشيك]]="","",ROW()-2)</f>
        <v/>
      </c>
      <c r="B16" s="234" t="str">
        <f>IF(الوارد!$F16="مشتريات",وارد.المركزية[[#This Row],[رقم الشيك]],"")</f>
        <v/>
      </c>
      <c r="C16" s="234" t="str">
        <f>IF(الوارد!$F16="مشتريات",وارد.المركزية[[#This Row],[تاريخ الشيك]],"")</f>
        <v/>
      </c>
      <c r="D16" s="234" t="str">
        <f>IF(الوارد!$F16="مشتريات",وارد.المركزية[[#This Row],[المبلغ الوارد]],"")</f>
        <v/>
      </c>
      <c r="E16" s="234" t="str">
        <f>IF(الوارد!$F16="مشتريات",وارد.المركزية[[#This Row],[جهة الورود]],"")</f>
        <v/>
      </c>
      <c r="F16" s="234" t="str">
        <f>IF(الوارد!$F16="مشتريات",وارد.المركزية[[#This Row],[سبب ورود المبلغ]],"")</f>
        <v/>
      </c>
      <c r="G16" s="234" t="str">
        <f>IF(الوارد!$F16="مشتريات",وارد.المركزية[[#This Row],[رقم إذن التوريد]],"")</f>
        <v/>
      </c>
      <c r="H16" s="242" t="str">
        <f>IF(الوارد!$F16="مشتريات",وارد.المركزية[[#This Row],[تاريخ إذن التوريد]],"")</f>
        <v/>
      </c>
      <c r="I16" s="234" t="str">
        <f>IF(الوارد!$F16="مشتريات",وارد.المركزية[[#This Row],[ملاحظات الوارد]],"")</f>
        <v/>
      </c>
      <c r="J16" s="238" t="str">
        <f>IF(الوارد!$N16="مشتريات",وارد.المركزية[[#This Row],[مبلغ التسوية]],"")</f>
        <v/>
      </c>
      <c r="K16" s="238" t="str">
        <f>IF(الوارد!$N16="مشتريات",وارد.المركزية[[#This Row],[رقم التسوية]],"")</f>
        <v/>
      </c>
      <c r="L16" s="238" t="str">
        <f>IF(الوارد!$N16="مشتريات",وارد.المركزية[[#This Row],[تاريخ التسوية]],"")</f>
        <v/>
      </c>
      <c r="M16" s="238" t="str">
        <f>IF(الوارد!$N16="مشتريات",وارد.المركزية[[#This Row],[رقم إذن صرف]],"")</f>
        <v/>
      </c>
      <c r="N16" s="238" t="str">
        <f>IF(الوارد!$N16="مشتريات",وارد.المركزية[[#This Row],[ملاحظات التسويات]],"")</f>
        <v/>
      </c>
    </row>
    <row r="17" spans="1:14" ht="24.95" customHeight="1" thickBot="1" x14ac:dyDescent="0.3">
      <c r="A17" s="22" t="str">
        <f>IF(وارد.المركزية7[[#This Row],[رقم الشيك]]="","",ROW()-2)</f>
        <v/>
      </c>
      <c r="B17" s="234" t="str">
        <f>IF(الوارد!$F17="مشتريات",وارد.المركزية[[#This Row],[رقم الشيك]],"")</f>
        <v/>
      </c>
      <c r="C17" s="234" t="str">
        <f>IF(الوارد!$F17="مشتريات",وارد.المركزية[[#This Row],[تاريخ الشيك]],"")</f>
        <v/>
      </c>
      <c r="D17" s="234" t="str">
        <f>IF(الوارد!$F17="مشتريات",وارد.المركزية[[#This Row],[المبلغ الوارد]],"")</f>
        <v/>
      </c>
      <c r="E17" s="234" t="str">
        <f>IF(الوارد!$F17="مشتريات",وارد.المركزية[[#This Row],[جهة الورود]],"")</f>
        <v/>
      </c>
      <c r="F17" s="234" t="str">
        <f>IF(الوارد!$F17="مشتريات",وارد.المركزية[[#This Row],[سبب ورود المبلغ]],"")</f>
        <v/>
      </c>
      <c r="G17" s="234" t="str">
        <f>IF(الوارد!$F17="مشتريات",وارد.المركزية[[#This Row],[رقم إذن التوريد]],"")</f>
        <v/>
      </c>
      <c r="H17" s="242" t="str">
        <f>IF(الوارد!$F17="مشتريات",وارد.المركزية[[#This Row],[تاريخ إذن التوريد]],"")</f>
        <v/>
      </c>
      <c r="I17" s="234" t="str">
        <f>IF(الوارد!$F17="مشتريات",وارد.المركزية[[#This Row],[ملاحظات الوارد]],"")</f>
        <v/>
      </c>
      <c r="J17" s="238" t="str">
        <f>IF(الوارد!$N17="مشتريات",وارد.المركزية[[#This Row],[مبلغ التسوية]],"")</f>
        <v/>
      </c>
      <c r="K17" s="238" t="str">
        <f>IF(الوارد!$N17="مشتريات",وارد.المركزية[[#This Row],[رقم التسوية]],"")</f>
        <v/>
      </c>
      <c r="L17" s="238" t="str">
        <f>IF(الوارد!$N17="مشتريات",وارد.المركزية[[#This Row],[تاريخ التسوية]],"")</f>
        <v/>
      </c>
      <c r="M17" s="238" t="str">
        <f>IF(الوارد!$N17="مشتريات",وارد.المركزية[[#This Row],[رقم إذن صرف]],"")</f>
        <v/>
      </c>
      <c r="N17" s="238" t="str">
        <f>IF(الوارد!$N17="مشتريات",وارد.المركزية[[#This Row],[ملاحظات التسويات]],"")</f>
        <v/>
      </c>
    </row>
    <row r="18" spans="1:14" ht="24.95" customHeight="1" thickBot="1" x14ac:dyDescent="0.3">
      <c r="A18" s="22" t="str">
        <f>IF(وارد.المركزية7[[#This Row],[رقم الشيك]]="","",ROW()-2)</f>
        <v/>
      </c>
      <c r="B18" s="234" t="str">
        <f>IF(الوارد!$F18="مشتريات",وارد.المركزية[[#This Row],[رقم الشيك]],"")</f>
        <v/>
      </c>
      <c r="C18" s="234" t="str">
        <f>IF(الوارد!$F18="مشتريات",وارد.المركزية[[#This Row],[تاريخ الشيك]],"")</f>
        <v/>
      </c>
      <c r="D18" s="234" t="str">
        <f>IF(الوارد!$F18="مشتريات",وارد.المركزية[[#This Row],[المبلغ الوارد]],"")</f>
        <v/>
      </c>
      <c r="E18" s="234" t="str">
        <f>IF(الوارد!$F18="مشتريات",وارد.المركزية[[#This Row],[جهة الورود]],"")</f>
        <v/>
      </c>
      <c r="F18" s="234" t="str">
        <f>IF(الوارد!$F18="مشتريات",وارد.المركزية[[#This Row],[سبب ورود المبلغ]],"")</f>
        <v/>
      </c>
      <c r="G18" s="234" t="str">
        <f>IF(الوارد!$F18="مشتريات",وارد.المركزية[[#This Row],[رقم إذن التوريد]],"")</f>
        <v/>
      </c>
      <c r="H18" s="242" t="str">
        <f>IF(الوارد!$F18="مشتريات",وارد.المركزية[[#This Row],[تاريخ إذن التوريد]],"")</f>
        <v/>
      </c>
      <c r="I18" s="234" t="str">
        <f>IF(الوارد!$F18="مشتريات",وارد.المركزية[[#This Row],[ملاحظات الوارد]],"")</f>
        <v/>
      </c>
      <c r="J18" s="238" t="str">
        <f>IF(الوارد!$N18="مشتريات",وارد.المركزية[[#This Row],[مبلغ التسوية]],"")</f>
        <v/>
      </c>
      <c r="K18" s="238" t="str">
        <f>IF(الوارد!$N18="مشتريات",وارد.المركزية[[#This Row],[رقم التسوية]],"")</f>
        <v/>
      </c>
      <c r="L18" s="238" t="str">
        <f>IF(الوارد!$N18="مشتريات",وارد.المركزية[[#This Row],[تاريخ التسوية]],"")</f>
        <v/>
      </c>
      <c r="M18" s="238" t="str">
        <f>IF(الوارد!$N18="مشتريات",وارد.المركزية[[#This Row],[رقم إذن صرف]],"")</f>
        <v/>
      </c>
      <c r="N18" s="238" t="str">
        <f>IF(الوارد!$N18="مشتريات",وارد.المركزية[[#This Row],[ملاحظات التسويات]],"")</f>
        <v/>
      </c>
    </row>
    <row r="19" spans="1:14" ht="24.95" customHeight="1" thickBot="1" x14ac:dyDescent="0.3">
      <c r="A19" s="22" t="str">
        <f>IF(وارد.المركزية7[[#This Row],[رقم الشيك]]="","",ROW()-2)</f>
        <v/>
      </c>
      <c r="B19" s="234" t="str">
        <f>IF(الوارد!$F19="مشتريات",وارد.المركزية[[#This Row],[رقم الشيك]],"")</f>
        <v/>
      </c>
      <c r="C19" s="234" t="str">
        <f>IF(الوارد!$F19="مشتريات",وارد.المركزية[[#This Row],[تاريخ الشيك]],"")</f>
        <v/>
      </c>
      <c r="D19" s="234" t="str">
        <f>IF(الوارد!$F19="مشتريات",وارد.المركزية[[#This Row],[المبلغ الوارد]],"")</f>
        <v/>
      </c>
      <c r="E19" s="234" t="str">
        <f>IF(الوارد!$F19="مشتريات",وارد.المركزية[[#This Row],[جهة الورود]],"")</f>
        <v/>
      </c>
      <c r="F19" s="234" t="str">
        <f>IF(الوارد!$F19="مشتريات",وارد.المركزية[[#This Row],[سبب ورود المبلغ]],"")</f>
        <v/>
      </c>
      <c r="G19" s="234" t="str">
        <f>IF(الوارد!$F19="مشتريات",وارد.المركزية[[#This Row],[رقم إذن التوريد]],"")</f>
        <v/>
      </c>
      <c r="H19" s="242" t="str">
        <f>IF(الوارد!$F19="مشتريات",وارد.المركزية[[#This Row],[تاريخ إذن التوريد]],"")</f>
        <v/>
      </c>
      <c r="I19" s="234" t="str">
        <f>IF(الوارد!$F19="مشتريات",وارد.المركزية[[#This Row],[ملاحظات الوارد]],"")</f>
        <v/>
      </c>
      <c r="J19" s="238" t="str">
        <f>IF(الوارد!$N19="مشتريات",وارد.المركزية[[#This Row],[مبلغ التسوية]],"")</f>
        <v/>
      </c>
      <c r="K19" s="238" t="str">
        <f>IF(الوارد!$N19="مشتريات",وارد.المركزية[[#This Row],[رقم التسوية]],"")</f>
        <v/>
      </c>
      <c r="L19" s="238" t="str">
        <f>IF(الوارد!$N19="مشتريات",وارد.المركزية[[#This Row],[تاريخ التسوية]],"")</f>
        <v/>
      </c>
      <c r="M19" s="238" t="str">
        <f>IF(الوارد!$N19="مشتريات",وارد.المركزية[[#This Row],[رقم إذن صرف]],"")</f>
        <v/>
      </c>
      <c r="N19" s="238" t="str">
        <f>IF(الوارد!$N19="مشتريات",وارد.المركزية[[#This Row],[ملاحظات التسويات]],"")</f>
        <v/>
      </c>
    </row>
    <row r="20" spans="1:14" ht="24.95" customHeight="1" thickBot="1" x14ac:dyDescent="0.3">
      <c r="A20" s="22" t="str">
        <f>IF(وارد.المركزية7[[#This Row],[رقم الشيك]]="","",ROW()-2)</f>
        <v/>
      </c>
      <c r="B20" s="234" t="str">
        <f>IF(الوارد!$F20="مشتريات",وارد.المركزية[[#This Row],[رقم الشيك]],"")</f>
        <v/>
      </c>
      <c r="C20" s="234" t="str">
        <f>IF(الوارد!$F20="مشتريات",وارد.المركزية[[#This Row],[تاريخ الشيك]],"")</f>
        <v/>
      </c>
      <c r="D20" s="234" t="str">
        <f>IF(الوارد!$F20="مشتريات",وارد.المركزية[[#This Row],[المبلغ الوارد]],"")</f>
        <v/>
      </c>
      <c r="E20" s="234" t="str">
        <f>IF(الوارد!$F20="مشتريات",وارد.المركزية[[#This Row],[جهة الورود]],"")</f>
        <v/>
      </c>
      <c r="F20" s="234" t="str">
        <f>IF(الوارد!$F20="مشتريات",وارد.المركزية[[#This Row],[سبب ورود المبلغ]],"")</f>
        <v/>
      </c>
      <c r="G20" s="234" t="str">
        <f>IF(الوارد!$F20="مشتريات",وارد.المركزية[[#This Row],[رقم إذن التوريد]],"")</f>
        <v/>
      </c>
      <c r="H20" s="242" t="str">
        <f>IF(الوارد!$F20="مشتريات",وارد.المركزية[[#This Row],[تاريخ إذن التوريد]],"")</f>
        <v/>
      </c>
      <c r="I20" s="234" t="str">
        <f>IF(الوارد!$F20="مشتريات",وارد.المركزية[[#This Row],[ملاحظات الوارد]],"")</f>
        <v/>
      </c>
      <c r="J20" s="238" t="str">
        <f>IF(الوارد!$N20="مشتريات",وارد.المركزية[[#This Row],[مبلغ التسوية]],"")</f>
        <v/>
      </c>
      <c r="K20" s="238" t="str">
        <f>IF(الوارد!$N20="مشتريات",وارد.المركزية[[#This Row],[رقم التسوية]],"")</f>
        <v/>
      </c>
      <c r="L20" s="238" t="str">
        <f>IF(الوارد!$N20="مشتريات",وارد.المركزية[[#This Row],[تاريخ التسوية]],"")</f>
        <v/>
      </c>
      <c r="M20" s="238" t="str">
        <f>IF(الوارد!$N20="مشتريات",وارد.المركزية[[#This Row],[رقم إذن صرف]],"")</f>
        <v/>
      </c>
      <c r="N20" s="238" t="str">
        <f>IF(الوارد!$N20="مشتريات",وارد.المركزية[[#This Row],[ملاحظات التسويات]],"")</f>
        <v/>
      </c>
    </row>
    <row r="21" spans="1:14" ht="24.95" customHeight="1" thickBot="1" x14ac:dyDescent="0.3">
      <c r="A21" s="22" t="str">
        <f>IF(وارد.المركزية7[[#This Row],[رقم الشيك]]="","",ROW()-2)</f>
        <v/>
      </c>
      <c r="B21" s="234" t="str">
        <f>IF(الوارد!$F21="مشتريات",وارد.المركزية[[#This Row],[رقم الشيك]],"")</f>
        <v/>
      </c>
      <c r="C21" s="234" t="str">
        <f>IF(الوارد!$F21="مشتريات",وارد.المركزية[[#This Row],[تاريخ الشيك]],"")</f>
        <v/>
      </c>
      <c r="D21" s="234" t="str">
        <f>IF(الوارد!$F21="مشتريات",وارد.المركزية[[#This Row],[المبلغ الوارد]],"")</f>
        <v/>
      </c>
      <c r="E21" s="234" t="str">
        <f>IF(الوارد!$F21="مشتريات",وارد.المركزية[[#This Row],[جهة الورود]],"")</f>
        <v/>
      </c>
      <c r="F21" s="234" t="str">
        <f>IF(الوارد!$F21="مشتريات",وارد.المركزية[[#This Row],[سبب ورود المبلغ]],"")</f>
        <v/>
      </c>
      <c r="G21" s="234" t="str">
        <f>IF(الوارد!$F21="مشتريات",وارد.المركزية[[#This Row],[رقم إذن التوريد]],"")</f>
        <v/>
      </c>
      <c r="H21" s="242" t="str">
        <f>IF(الوارد!$F21="مشتريات",وارد.المركزية[[#This Row],[تاريخ إذن التوريد]],"")</f>
        <v/>
      </c>
      <c r="I21" s="234" t="str">
        <f>IF(الوارد!$F21="مشتريات",وارد.المركزية[[#This Row],[ملاحظات الوارد]],"")</f>
        <v/>
      </c>
      <c r="J21" s="238" t="str">
        <f>IF(الوارد!$N21="مشتريات",وارد.المركزية[[#This Row],[مبلغ التسوية]],"")</f>
        <v/>
      </c>
      <c r="K21" s="238" t="str">
        <f>IF(الوارد!$N21="مشتريات",وارد.المركزية[[#This Row],[رقم التسوية]],"")</f>
        <v/>
      </c>
      <c r="L21" s="238" t="str">
        <f>IF(الوارد!$N21="مشتريات",وارد.المركزية[[#This Row],[تاريخ التسوية]],"")</f>
        <v/>
      </c>
      <c r="M21" s="238" t="str">
        <f>IF(الوارد!$N21="مشتريات",وارد.المركزية[[#This Row],[رقم إذن صرف]],"")</f>
        <v/>
      </c>
      <c r="N21" s="238" t="str">
        <f>IF(الوارد!$N21="مشتريات",وارد.المركزية[[#This Row],[ملاحظات التسويات]],"")</f>
        <v/>
      </c>
    </row>
    <row r="22" spans="1:14" ht="24.95" customHeight="1" thickBot="1" x14ac:dyDescent="0.3">
      <c r="A22" s="22" t="str">
        <f>IF(وارد.المركزية7[[#This Row],[رقم الشيك]]="","",ROW()-2)</f>
        <v/>
      </c>
      <c r="B22" s="234" t="str">
        <f>IF(الوارد!$F22="مشتريات",وارد.المركزية[[#This Row],[رقم الشيك]],"")</f>
        <v/>
      </c>
      <c r="C22" s="234" t="str">
        <f>IF(الوارد!$F22="مشتريات",وارد.المركزية[[#This Row],[تاريخ الشيك]],"")</f>
        <v/>
      </c>
      <c r="D22" s="234" t="str">
        <f>IF(الوارد!$F22="مشتريات",وارد.المركزية[[#This Row],[المبلغ الوارد]],"")</f>
        <v/>
      </c>
      <c r="E22" s="234" t="str">
        <f>IF(الوارد!$F22="مشتريات",وارد.المركزية[[#This Row],[جهة الورود]],"")</f>
        <v/>
      </c>
      <c r="F22" s="234" t="str">
        <f>IF(الوارد!$F22="مشتريات",وارد.المركزية[[#This Row],[سبب ورود المبلغ]],"")</f>
        <v/>
      </c>
      <c r="G22" s="234" t="str">
        <f>IF(الوارد!$F22="مشتريات",وارد.المركزية[[#This Row],[رقم إذن التوريد]],"")</f>
        <v/>
      </c>
      <c r="H22" s="242" t="str">
        <f>IF(الوارد!$F22="مشتريات",وارد.المركزية[[#This Row],[تاريخ إذن التوريد]],"")</f>
        <v/>
      </c>
      <c r="I22" s="234" t="str">
        <f>IF(الوارد!$F22="مشتريات",وارد.المركزية[[#This Row],[ملاحظات الوارد]],"")</f>
        <v/>
      </c>
      <c r="J22" s="238" t="str">
        <f>IF(الوارد!$N22="مشتريات",وارد.المركزية[[#This Row],[مبلغ التسوية]],"")</f>
        <v/>
      </c>
      <c r="K22" s="238" t="str">
        <f>IF(الوارد!$N22="مشتريات",وارد.المركزية[[#This Row],[رقم التسوية]],"")</f>
        <v/>
      </c>
      <c r="L22" s="238" t="str">
        <f>IF(الوارد!$N22="مشتريات",وارد.المركزية[[#This Row],[تاريخ التسوية]],"")</f>
        <v/>
      </c>
      <c r="M22" s="238" t="str">
        <f>IF(الوارد!$N22="مشتريات",وارد.المركزية[[#This Row],[رقم إذن صرف]],"")</f>
        <v/>
      </c>
      <c r="N22" s="238" t="str">
        <f>IF(الوارد!$N22="مشتريات",وارد.المركزية[[#This Row],[ملاحظات التسويات]],"")</f>
        <v/>
      </c>
    </row>
    <row r="23" spans="1:14" ht="24.95" customHeight="1" thickBot="1" x14ac:dyDescent="0.3">
      <c r="A23" s="22" t="str">
        <f>IF(وارد.المركزية7[[#This Row],[رقم الشيك]]="","",ROW()-2)</f>
        <v/>
      </c>
      <c r="B23" s="234" t="str">
        <f>IF(الوارد!$F23="مشتريات",وارد.المركزية[[#This Row],[رقم الشيك]],"")</f>
        <v/>
      </c>
      <c r="C23" s="234" t="str">
        <f>IF(الوارد!$F23="مشتريات",وارد.المركزية[[#This Row],[تاريخ الشيك]],"")</f>
        <v/>
      </c>
      <c r="D23" s="234" t="str">
        <f>IF(الوارد!$F23="مشتريات",وارد.المركزية[[#This Row],[المبلغ الوارد]],"")</f>
        <v/>
      </c>
      <c r="E23" s="234" t="str">
        <f>IF(الوارد!$F23="مشتريات",وارد.المركزية[[#This Row],[جهة الورود]],"")</f>
        <v/>
      </c>
      <c r="F23" s="234" t="str">
        <f>IF(الوارد!$F23="مشتريات",وارد.المركزية[[#This Row],[سبب ورود المبلغ]],"")</f>
        <v/>
      </c>
      <c r="G23" s="234" t="str">
        <f>IF(الوارد!$F23="مشتريات",وارد.المركزية[[#This Row],[رقم إذن التوريد]],"")</f>
        <v/>
      </c>
      <c r="H23" s="242" t="str">
        <f>IF(الوارد!$F23="مشتريات",وارد.المركزية[[#This Row],[تاريخ إذن التوريد]],"")</f>
        <v/>
      </c>
      <c r="I23" s="234" t="str">
        <f>IF(الوارد!$F23="مشتريات",وارد.المركزية[[#This Row],[ملاحظات الوارد]],"")</f>
        <v/>
      </c>
      <c r="J23" s="238" t="str">
        <f>IF(الوارد!$N23="مشتريات",وارد.المركزية[[#This Row],[مبلغ التسوية]],"")</f>
        <v/>
      </c>
      <c r="K23" s="238" t="str">
        <f>IF(الوارد!$N23="مشتريات",وارد.المركزية[[#This Row],[رقم التسوية]],"")</f>
        <v/>
      </c>
      <c r="L23" s="238" t="str">
        <f>IF(الوارد!$N23="مشتريات",وارد.المركزية[[#This Row],[تاريخ التسوية]],"")</f>
        <v/>
      </c>
      <c r="M23" s="238" t="str">
        <f>IF(الوارد!$N23="مشتريات",وارد.المركزية[[#This Row],[رقم إذن صرف]],"")</f>
        <v/>
      </c>
      <c r="N23" s="238" t="str">
        <f>IF(الوارد!$N23="مشتريات",وارد.المركزية[[#This Row],[ملاحظات التسويات]],"")</f>
        <v/>
      </c>
    </row>
    <row r="24" spans="1:14" ht="24.95" customHeight="1" thickBot="1" x14ac:dyDescent="0.3">
      <c r="A24" s="22" t="str">
        <f>IF(وارد.المركزية7[[#This Row],[رقم الشيك]]="","",ROW()-2)</f>
        <v/>
      </c>
      <c r="B24" s="234" t="str">
        <f>IF(الوارد!$F24="مشتريات",وارد.المركزية[[#This Row],[رقم الشيك]],"")</f>
        <v/>
      </c>
      <c r="C24" s="234" t="str">
        <f>IF(الوارد!$F24="مشتريات",وارد.المركزية[[#This Row],[تاريخ الشيك]],"")</f>
        <v/>
      </c>
      <c r="D24" s="234" t="str">
        <f>IF(الوارد!$F24="مشتريات",وارد.المركزية[[#This Row],[المبلغ الوارد]],"")</f>
        <v/>
      </c>
      <c r="E24" s="234" t="str">
        <f>IF(الوارد!$F24="مشتريات",وارد.المركزية[[#This Row],[جهة الورود]],"")</f>
        <v/>
      </c>
      <c r="F24" s="234" t="str">
        <f>IF(الوارد!$F24="مشتريات",وارد.المركزية[[#This Row],[سبب ورود المبلغ]],"")</f>
        <v/>
      </c>
      <c r="G24" s="234" t="str">
        <f>IF(الوارد!$F24="مشتريات",وارد.المركزية[[#This Row],[رقم إذن التوريد]],"")</f>
        <v/>
      </c>
      <c r="H24" s="242" t="str">
        <f>IF(الوارد!$F24="مشتريات",وارد.المركزية[[#This Row],[تاريخ إذن التوريد]],"")</f>
        <v/>
      </c>
      <c r="I24" s="234" t="str">
        <f>IF(الوارد!$F24="مشتريات",وارد.المركزية[[#This Row],[ملاحظات الوارد]],"")</f>
        <v/>
      </c>
      <c r="J24" s="238" t="str">
        <f>IF(الوارد!$N24="مشتريات",وارد.المركزية[[#This Row],[مبلغ التسوية]],"")</f>
        <v/>
      </c>
      <c r="K24" s="238" t="str">
        <f>IF(الوارد!$N24="مشتريات",وارد.المركزية[[#This Row],[رقم التسوية]],"")</f>
        <v/>
      </c>
      <c r="L24" s="238" t="str">
        <f>IF(الوارد!$N24="مشتريات",وارد.المركزية[[#This Row],[تاريخ التسوية]],"")</f>
        <v/>
      </c>
      <c r="M24" s="238" t="str">
        <f>IF(الوارد!$N24="مشتريات",وارد.المركزية[[#This Row],[رقم إذن صرف]],"")</f>
        <v/>
      </c>
      <c r="N24" s="238" t="str">
        <f>IF(الوارد!$N24="مشتريات",وارد.المركزية[[#This Row],[ملاحظات التسويات]],"")</f>
        <v/>
      </c>
    </row>
    <row r="25" spans="1:14" ht="24.95" customHeight="1" thickBot="1" x14ac:dyDescent="0.3">
      <c r="A25" s="22" t="str">
        <f>IF(وارد.المركزية7[[#This Row],[رقم الشيك]]="","",ROW()-2)</f>
        <v/>
      </c>
      <c r="B25" s="234" t="str">
        <f>IF(الوارد!$F25="مشتريات",وارد.المركزية[[#This Row],[رقم الشيك]],"")</f>
        <v/>
      </c>
      <c r="C25" s="234" t="str">
        <f>IF(الوارد!$F25="مشتريات",وارد.المركزية[[#This Row],[تاريخ الشيك]],"")</f>
        <v/>
      </c>
      <c r="D25" s="234" t="str">
        <f>IF(الوارد!$F25="مشتريات",وارد.المركزية[[#This Row],[المبلغ الوارد]],"")</f>
        <v/>
      </c>
      <c r="E25" s="234" t="str">
        <f>IF(الوارد!$F25="مشتريات",وارد.المركزية[[#This Row],[جهة الورود]],"")</f>
        <v/>
      </c>
      <c r="F25" s="234" t="str">
        <f>IF(الوارد!$F25="مشتريات",وارد.المركزية[[#This Row],[سبب ورود المبلغ]],"")</f>
        <v/>
      </c>
      <c r="G25" s="234" t="str">
        <f>IF(الوارد!$F25="مشتريات",وارد.المركزية[[#This Row],[رقم إذن التوريد]],"")</f>
        <v/>
      </c>
      <c r="H25" s="242" t="str">
        <f>IF(الوارد!$F25="مشتريات",وارد.المركزية[[#This Row],[تاريخ إذن التوريد]],"")</f>
        <v/>
      </c>
      <c r="I25" s="234" t="str">
        <f>IF(الوارد!$F25="مشتريات",وارد.المركزية[[#This Row],[ملاحظات الوارد]],"")</f>
        <v/>
      </c>
      <c r="J25" s="238" t="str">
        <f>IF(الوارد!$N25="مشتريات",وارد.المركزية[[#This Row],[مبلغ التسوية]],"")</f>
        <v/>
      </c>
      <c r="K25" s="238" t="str">
        <f>IF(الوارد!$N25="مشتريات",وارد.المركزية[[#This Row],[رقم التسوية]],"")</f>
        <v/>
      </c>
      <c r="L25" s="238" t="str">
        <f>IF(الوارد!$N25="مشتريات",وارد.المركزية[[#This Row],[تاريخ التسوية]],"")</f>
        <v/>
      </c>
      <c r="M25" s="238" t="str">
        <f>IF(الوارد!$N25="مشتريات",وارد.المركزية[[#This Row],[رقم إذن صرف]],"")</f>
        <v/>
      </c>
      <c r="N25" s="238" t="str">
        <f>IF(الوارد!$N25="مشتريات",وارد.المركزية[[#This Row],[ملاحظات التسويات]],"")</f>
        <v/>
      </c>
    </row>
    <row r="26" spans="1:14" ht="24.95" customHeight="1" thickBot="1" x14ac:dyDescent="0.3">
      <c r="A26" s="22" t="str">
        <f>IF(وارد.المركزية7[[#This Row],[رقم الشيك]]="","",ROW()-2)</f>
        <v/>
      </c>
      <c r="B26" s="234" t="str">
        <f>IF(الوارد!$F26="مشتريات",وارد.المركزية[[#This Row],[رقم الشيك]],"")</f>
        <v/>
      </c>
      <c r="C26" s="234" t="str">
        <f>IF(الوارد!$F26="مشتريات",وارد.المركزية[[#This Row],[تاريخ الشيك]],"")</f>
        <v/>
      </c>
      <c r="D26" s="234" t="str">
        <f>IF(الوارد!$F26="مشتريات",وارد.المركزية[[#This Row],[المبلغ الوارد]],"")</f>
        <v/>
      </c>
      <c r="E26" s="234" t="str">
        <f>IF(الوارد!$F26="مشتريات",وارد.المركزية[[#This Row],[جهة الورود]],"")</f>
        <v/>
      </c>
      <c r="F26" s="234" t="str">
        <f>IF(الوارد!$F26="مشتريات",وارد.المركزية[[#This Row],[سبب ورود المبلغ]],"")</f>
        <v/>
      </c>
      <c r="G26" s="234" t="str">
        <f>IF(الوارد!$F26="مشتريات",وارد.المركزية[[#This Row],[رقم إذن التوريد]],"")</f>
        <v/>
      </c>
      <c r="H26" s="242" t="str">
        <f>IF(الوارد!$F26="مشتريات",وارد.المركزية[[#This Row],[تاريخ إذن التوريد]],"")</f>
        <v/>
      </c>
      <c r="I26" s="234" t="str">
        <f>IF(الوارد!$F26="مشتريات",وارد.المركزية[[#This Row],[ملاحظات الوارد]],"")</f>
        <v/>
      </c>
      <c r="J26" s="238" t="str">
        <f>IF(الوارد!$N26="مشتريات",وارد.المركزية[[#This Row],[مبلغ التسوية]],"")</f>
        <v/>
      </c>
      <c r="K26" s="238" t="str">
        <f>IF(الوارد!$N26="مشتريات",وارد.المركزية[[#This Row],[رقم التسوية]],"")</f>
        <v/>
      </c>
      <c r="L26" s="238" t="str">
        <f>IF(الوارد!$N26="مشتريات",وارد.المركزية[[#This Row],[تاريخ التسوية]],"")</f>
        <v/>
      </c>
      <c r="M26" s="238" t="str">
        <f>IF(الوارد!$N26="مشتريات",وارد.المركزية[[#This Row],[رقم إذن صرف]],"")</f>
        <v/>
      </c>
      <c r="N26" s="238" t="str">
        <f>IF(الوارد!$N26="مشتريات",وارد.المركزية[[#This Row],[ملاحظات التسويات]],"")</f>
        <v/>
      </c>
    </row>
    <row r="27" spans="1:14" ht="24.95" customHeight="1" thickBot="1" x14ac:dyDescent="0.3">
      <c r="A27" s="22" t="str">
        <f>IF(وارد.المركزية7[[#This Row],[رقم الشيك]]="","",ROW()-2)</f>
        <v/>
      </c>
      <c r="B27" s="234" t="str">
        <f>IF(الوارد!$F27="مشتريات",وارد.المركزية[[#This Row],[رقم الشيك]],"")</f>
        <v/>
      </c>
      <c r="C27" s="234" t="str">
        <f>IF(الوارد!$F27="مشتريات",وارد.المركزية[[#This Row],[تاريخ الشيك]],"")</f>
        <v/>
      </c>
      <c r="D27" s="234" t="str">
        <f>IF(الوارد!$F27="مشتريات",وارد.المركزية[[#This Row],[المبلغ الوارد]],"")</f>
        <v/>
      </c>
      <c r="E27" s="234" t="str">
        <f>IF(الوارد!$F27="مشتريات",وارد.المركزية[[#This Row],[جهة الورود]],"")</f>
        <v/>
      </c>
      <c r="F27" s="234" t="str">
        <f>IF(الوارد!$F27="مشتريات",وارد.المركزية[[#This Row],[سبب ورود المبلغ]],"")</f>
        <v/>
      </c>
      <c r="G27" s="234" t="str">
        <f>IF(الوارد!$F27="مشتريات",وارد.المركزية[[#This Row],[رقم إذن التوريد]],"")</f>
        <v/>
      </c>
      <c r="H27" s="242" t="str">
        <f>IF(الوارد!$F27="مشتريات",وارد.المركزية[[#This Row],[تاريخ إذن التوريد]],"")</f>
        <v/>
      </c>
      <c r="I27" s="234" t="str">
        <f>IF(الوارد!$F27="مشتريات",وارد.المركزية[[#This Row],[ملاحظات الوارد]],"")</f>
        <v/>
      </c>
      <c r="J27" s="238" t="str">
        <f>IF(الوارد!$N27="مشتريات",وارد.المركزية[[#This Row],[مبلغ التسوية]],"")</f>
        <v/>
      </c>
      <c r="K27" s="238" t="str">
        <f>IF(الوارد!$N27="مشتريات",وارد.المركزية[[#This Row],[رقم التسوية]],"")</f>
        <v/>
      </c>
      <c r="L27" s="238" t="str">
        <f>IF(الوارد!$N27="مشتريات",وارد.المركزية[[#This Row],[تاريخ التسوية]],"")</f>
        <v/>
      </c>
      <c r="M27" s="238" t="str">
        <f>IF(الوارد!$N27="مشتريات",وارد.المركزية[[#This Row],[رقم إذن صرف]],"")</f>
        <v/>
      </c>
      <c r="N27" s="238" t="str">
        <f>IF(الوارد!$N27="مشتريات",وارد.المركزية[[#This Row],[ملاحظات التسويات]],"")</f>
        <v/>
      </c>
    </row>
    <row r="28" spans="1:14" ht="24.95" customHeight="1" thickBot="1" x14ac:dyDescent="0.3">
      <c r="A28" s="22" t="str">
        <f>IF(وارد.المركزية7[[#This Row],[رقم الشيك]]="","",ROW()-2)</f>
        <v/>
      </c>
      <c r="B28" s="234" t="str">
        <f>IF(الوارد!$F28="مشتريات",وارد.المركزية[[#This Row],[رقم الشيك]],"")</f>
        <v/>
      </c>
      <c r="C28" s="234" t="str">
        <f>IF(الوارد!$F28="مشتريات",وارد.المركزية[[#This Row],[تاريخ الشيك]],"")</f>
        <v/>
      </c>
      <c r="D28" s="234" t="str">
        <f>IF(الوارد!$F28="مشتريات",وارد.المركزية[[#This Row],[المبلغ الوارد]],"")</f>
        <v/>
      </c>
      <c r="E28" s="234" t="str">
        <f>IF(الوارد!$F28="مشتريات",وارد.المركزية[[#This Row],[جهة الورود]],"")</f>
        <v/>
      </c>
      <c r="F28" s="234" t="str">
        <f>IF(الوارد!$F28="مشتريات",وارد.المركزية[[#This Row],[سبب ورود المبلغ]],"")</f>
        <v/>
      </c>
      <c r="G28" s="234" t="str">
        <f>IF(الوارد!$F28="مشتريات",وارد.المركزية[[#This Row],[رقم إذن التوريد]],"")</f>
        <v/>
      </c>
      <c r="H28" s="242" t="str">
        <f>IF(الوارد!$F28="مشتريات",وارد.المركزية[[#This Row],[تاريخ إذن التوريد]],"")</f>
        <v/>
      </c>
      <c r="I28" s="234" t="str">
        <f>IF(الوارد!$F28="مشتريات",وارد.المركزية[[#This Row],[ملاحظات الوارد]],"")</f>
        <v/>
      </c>
      <c r="J28" s="238" t="str">
        <f>IF(الوارد!$N28="مشتريات",وارد.المركزية[[#This Row],[مبلغ التسوية]],"")</f>
        <v/>
      </c>
      <c r="K28" s="238" t="str">
        <f>IF(الوارد!$N28="مشتريات",وارد.المركزية[[#This Row],[رقم التسوية]],"")</f>
        <v/>
      </c>
      <c r="L28" s="238" t="str">
        <f>IF(الوارد!$N28="مشتريات",وارد.المركزية[[#This Row],[تاريخ التسوية]],"")</f>
        <v/>
      </c>
      <c r="M28" s="238" t="str">
        <f>IF(الوارد!$N28="مشتريات",وارد.المركزية[[#This Row],[رقم إذن صرف]],"")</f>
        <v/>
      </c>
      <c r="N28" s="238" t="str">
        <f>IF(الوارد!$N28="مشتريات",وارد.المركزية[[#This Row],[ملاحظات التسويات]],"")</f>
        <v/>
      </c>
    </row>
    <row r="29" spans="1:14" ht="24.95" customHeight="1" thickBot="1" x14ac:dyDescent="0.3">
      <c r="A29" s="22" t="str">
        <f>IF(وارد.المركزية7[[#This Row],[رقم الشيك]]="","",ROW()-2)</f>
        <v/>
      </c>
      <c r="B29" s="234" t="str">
        <f>IF(الوارد!$F29="مشتريات",وارد.المركزية[[#This Row],[رقم الشيك]],"")</f>
        <v/>
      </c>
      <c r="C29" s="234" t="str">
        <f>IF(الوارد!$F29="مشتريات",وارد.المركزية[[#This Row],[تاريخ الشيك]],"")</f>
        <v/>
      </c>
      <c r="D29" s="234" t="str">
        <f>IF(الوارد!$F29="مشتريات",وارد.المركزية[[#This Row],[المبلغ الوارد]],"")</f>
        <v/>
      </c>
      <c r="E29" s="234" t="str">
        <f>IF(الوارد!$F29="مشتريات",وارد.المركزية[[#This Row],[جهة الورود]],"")</f>
        <v/>
      </c>
      <c r="F29" s="234" t="str">
        <f>IF(الوارد!$F29="مشتريات",وارد.المركزية[[#This Row],[سبب ورود المبلغ]],"")</f>
        <v/>
      </c>
      <c r="G29" s="234" t="str">
        <f>IF(الوارد!$F29="مشتريات",وارد.المركزية[[#This Row],[رقم إذن التوريد]],"")</f>
        <v/>
      </c>
      <c r="H29" s="242" t="str">
        <f>IF(الوارد!$F29="مشتريات",وارد.المركزية[[#This Row],[تاريخ إذن التوريد]],"")</f>
        <v/>
      </c>
      <c r="I29" s="234" t="str">
        <f>IF(الوارد!$F29="مشتريات",وارد.المركزية[[#This Row],[ملاحظات الوارد]],"")</f>
        <v/>
      </c>
      <c r="J29" s="238" t="str">
        <f>IF(الوارد!$N29="مشتريات",وارد.المركزية[[#This Row],[مبلغ التسوية]],"")</f>
        <v/>
      </c>
      <c r="K29" s="238" t="str">
        <f>IF(الوارد!$N29="مشتريات",وارد.المركزية[[#This Row],[رقم التسوية]],"")</f>
        <v/>
      </c>
      <c r="L29" s="238" t="str">
        <f>IF(الوارد!$N29="مشتريات",وارد.المركزية[[#This Row],[تاريخ التسوية]],"")</f>
        <v/>
      </c>
      <c r="M29" s="238" t="str">
        <f>IF(الوارد!$N29="مشتريات",وارد.المركزية[[#This Row],[رقم إذن صرف]],"")</f>
        <v/>
      </c>
      <c r="N29" s="238" t="str">
        <f>IF(الوارد!$N29="مشتريات",وارد.المركزية[[#This Row],[ملاحظات التسويات]],"")</f>
        <v/>
      </c>
    </row>
    <row r="30" spans="1:14" ht="24.95" customHeight="1" thickBot="1" x14ac:dyDescent="0.3">
      <c r="A30" s="22" t="str">
        <f>IF(وارد.المركزية7[[#This Row],[رقم الشيك]]="","",ROW()-2)</f>
        <v/>
      </c>
      <c r="B30" s="234" t="str">
        <f>IF(الوارد!$F30="مشتريات",وارد.المركزية[[#This Row],[رقم الشيك]],"")</f>
        <v/>
      </c>
      <c r="C30" s="234" t="str">
        <f>IF(الوارد!$F30="مشتريات",وارد.المركزية[[#This Row],[تاريخ الشيك]],"")</f>
        <v/>
      </c>
      <c r="D30" s="234" t="str">
        <f>IF(الوارد!$F30="مشتريات",وارد.المركزية[[#This Row],[المبلغ الوارد]],"")</f>
        <v/>
      </c>
      <c r="E30" s="234" t="str">
        <f>IF(الوارد!$F30="مشتريات",وارد.المركزية[[#This Row],[جهة الورود]],"")</f>
        <v/>
      </c>
      <c r="F30" s="234" t="str">
        <f>IF(الوارد!$F30="مشتريات",وارد.المركزية[[#This Row],[سبب ورود المبلغ]],"")</f>
        <v/>
      </c>
      <c r="G30" s="234" t="str">
        <f>IF(الوارد!$F30="مشتريات",وارد.المركزية[[#This Row],[رقم إذن التوريد]],"")</f>
        <v/>
      </c>
      <c r="H30" s="242" t="str">
        <f>IF(الوارد!$F30="مشتريات",وارد.المركزية[[#This Row],[تاريخ إذن التوريد]],"")</f>
        <v/>
      </c>
      <c r="I30" s="234" t="str">
        <f>IF(الوارد!$F30="مشتريات",وارد.المركزية[[#This Row],[ملاحظات الوارد]],"")</f>
        <v/>
      </c>
      <c r="J30" s="238" t="str">
        <f>IF(الوارد!$N30="مشتريات",وارد.المركزية[[#This Row],[مبلغ التسوية]],"")</f>
        <v/>
      </c>
      <c r="K30" s="238" t="str">
        <f>IF(الوارد!$N30="مشتريات",وارد.المركزية[[#This Row],[رقم التسوية]],"")</f>
        <v/>
      </c>
      <c r="L30" s="238" t="str">
        <f>IF(الوارد!$N30="مشتريات",وارد.المركزية[[#This Row],[تاريخ التسوية]],"")</f>
        <v/>
      </c>
      <c r="M30" s="238" t="str">
        <f>IF(الوارد!$N30="مشتريات",وارد.المركزية[[#This Row],[رقم إذن صرف]],"")</f>
        <v/>
      </c>
      <c r="N30" s="238" t="str">
        <f>IF(الوارد!$N30="مشتريات",وارد.المركزية[[#This Row],[ملاحظات التسويات]],"")</f>
        <v/>
      </c>
    </row>
    <row r="31" spans="1:14" ht="24.95" customHeight="1" x14ac:dyDescent="0.25">
      <c r="A31" s="22" t="e">
        <f>IF(وارد.المركزية7[[#This Row],[رقم الشيك]]="","",ROW()-2)</f>
        <v>#VALUE!</v>
      </c>
      <c r="B31" s="237" t="s">
        <v>16</v>
      </c>
      <c r="C31" s="243"/>
      <c r="D31" s="18">
        <f>SUBTOTAL(109,وارد.المركزية7[المبلغ الوارد])</f>
        <v>742246.63</v>
      </c>
      <c r="E31" s="18"/>
      <c r="F31" s="19"/>
      <c r="G31" s="190"/>
      <c r="H31" s="246"/>
      <c r="I31" s="219"/>
      <c r="J31" s="29">
        <f>SUBTOTAL(109,وارد.المركزية7[مبلغ التسوية])</f>
        <v>206003.33000000002</v>
      </c>
      <c r="K31" s="30"/>
      <c r="L31" s="30"/>
      <c r="M31" s="30"/>
      <c r="N31" s="30"/>
    </row>
    <row r="32" spans="1:14" ht="24.95" customHeight="1" x14ac:dyDescent="0.25"/>
    <row r="33" spans="3:23" ht="24.95" customHeight="1" thickBot="1" x14ac:dyDescent="0.3">
      <c r="C33" s="244" t="s">
        <v>339</v>
      </c>
      <c r="D33" s="218">
        <f>وارد.المركزية7[[#Totals],[المبلغ الوارد]]-(وارد.المركزية7[[#Totals],[مبلغ التسوية]]+W34)</f>
        <v>237791.9200000001</v>
      </c>
      <c r="I33" s="31">
        <f>وارد.المركزية7[[#Totals],[المبلغ الوارد]]-وارد.المركزية7[[#Totals],[مبلغ التسوية]]</f>
        <v>536243.30000000005</v>
      </c>
      <c r="L33" s="49"/>
      <c r="O33" s="251" t="s">
        <v>105</v>
      </c>
      <c r="P33" s="251"/>
      <c r="Q33" s="251"/>
      <c r="R33" s="251"/>
      <c r="U33" s="187" t="s">
        <v>179</v>
      </c>
      <c r="V33" s="188" t="s">
        <v>51</v>
      </c>
      <c r="W33" s="188" t="s">
        <v>180</v>
      </c>
    </row>
    <row r="34" spans="3:23" ht="24.95" customHeight="1" thickTop="1" thickBot="1" x14ac:dyDescent="0.3">
      <c r="C34" s="244" t="s">
        <v>340</v>
      </c>
      <c r="D34" s="218">
        <f>I33-D33</f>
        <v>298451.37999999995</v>
      </c>
      <c r="O34" s="252" t="s">
        <v>97</v>
      </c>
      <c r="P34" s="255">
        <f>وارد.المركزية7[[#Totals],[المبلغ الوارد]]</f>
        <v>742246.63</v>
      </c>
      <c r="Q34" s="174" t="s">
        <v>98</v>
      </c>
      <c r="R34" s="175">
        <f>وارد.المركزية7[[#Totals],[مبلغ التسوية]]</f>
        <v>206003.33000000002</v>
      </c>
      <c r="U34" s="189" t="str">
        <f>'بيان العهد والتسويات'!C389</f>
        <v>مشتريات</v>
      </c>
      <c r="V34" s="189" t="str">
        <f>'بيان العهد والتسويات'!D389</f>
        <v>محمد أحمد السيد خليل</v>
      </c>
      <c r="W34" s="189">
        <f>'بيان العهد والتسويات'!E389</f>
        <v>298451.37999999989</v>
      </c>
    </row>
    <row r="35" spans="3:23" ht="24.95" customHeight="1" thickBot="1" x14ac:dyDescent="0.3">
      <c r="C35" s="244" t="s">
        <v>103</v>
      </c>
      <c r="D35" s="218">
        <f>SUM(D33:D34)</f>
        <v>536243.30000000005</v>
      </c>
      <c r="O35" s="253"/>
      <c r="P35" s="256"/>
      <c r="Q35" s="176" t="s">
        <v>99</v>
      </c>
      <c r="R35" s="177">
        <f>W34</f>
        <v>298451.37999999989</v>
      </c>
      <c r="U35" s="189" t="str">
        <f>'بيان العهد والتسويات'!C390</f>
        <v>الخزينة</v>
      </c>
      <c r="V35" s="189" t="str">
        <f>'بيان العهد والتسويات'!D390</f>
        <v>محسن محمد عبد المحسن</v>
      </c>
      <c r="W35" s="189">
        <f>'بيان العهد والتسويات'!E390</f>
        <v>0</v>
      </c>
    </row>
    <row r="36" spans="3:23" ht="24.95" customHeight="1" thickBot="1" x14ac:dyDescent="0.3">
      <c r="C36" s="244" t="s">
        <v>341</v>
      </c>
      <c r="D36" s="218">
        <f>(I33+وارد.المركزية7[[#Totals],[مبلغ التسوية]])-وارد.المركزية7[[#Totals],[المبلغ الوارد]]</f>
        <v>0</v>
      </c>
      <c r="O36" s="253"/>
      <c r="P36" s="256"/>
      <c r="Q36" s="178" t="s">
        <v>100</v>
      </c>
      <c r="R36" s="179">
        <f>المنصرف!K718</f>
        <v>248671.4599999999</v>
      </c>
      <c r="U36" s="189" t="str">
        <f>'بيان العهد والتسويات'!C391</f>
        <v>تراخيص</v>
      </c>
      <c r="V36" s="189" t="str">
        <f>'بيان العهد والتسويات'!D391</f>
        <v>محمد إبراهيم علي</v>
      </c>
      <c r="W36" s="189">
        <f>'بيان العهد والتسويات'!E391</f>
        <v>296371.45999999996</v>
      </c>
    </row>
    <row r="37" spans="3:23" ht="23.25" thickBot="1" x14ac:dyDescent="0.3">
      <c r="O37" s="254"/>
      <c r="P37" s="257"/>
      <c r="Q37" s="180" t="s">
        <v>101</v>
      </c>
      <c r="R37" s="181">
        <f>وارد.المركزية7[[#Totals],[المبلغ الوارد]]-(وارد.المركزية7[[#Totals],[مبلغ التسوية]]+W34)</f>
        <v>237791.9200000001</v>
      </c>
      <c r="U37" s="189" t="str">
        <f>'بيان العهد والتسويات'!C392</f>
        <v>قانونية</v>
      </c>
      <c r="V37" s="189" t="str">
        <f>'بيان العهد والتسويات'!D392</f>
        <v>هشام حنفي سليم قطب</v>
      </c>
      <c r="W37" s="189">
        <f>'بيان العهد والتسويات'!E392</f>
        <v>7787.49</v>
      </c>
    </row>
    <row r="38" spans="3:23" ht="23.25" thickBot="1" x14ac:dyDescent="0.3">
      <c r="O38" s="182" t="s">
        <v>102</v>
      </c>
      <c r="P38" s="183">
        <f>SUM(P34)</f>
        <v>742246.63</v>
      </c>
      <c r="Q38" s="184" t="s">
        <v>103</v>
      </c>
      <c r="R38" s="185">
        <f>SUM(R34:R37)</f>
        <v>990918.08999999985</v>
      </c>
      <c r="U38" s="189" t="str">
        <f>'بيان العهد والتسويات'!C393</f>
        <v>تشغيل مركزية</v>
      </c>
      <c r="V38" s="189" t="str">
        <f>'بيان العهد والتسويات'!D393</f>
        <v>مصطفى علي إبراهيم</v>
      </c>
      <c r="W38" s="189">
        <f>'بيان العهد والتسويات'!E393</f>
        <v>0</v>
      </c>
    </row>
    <row r="39" spans="3:23" ht="24" thickTop="1" thickBot="1" x14ac:dyDescent="0.3">
      <c r="O39" s="186" t="s">
        <v>104</v>
      </c>
      <c r="P39" s="248">
        <f>P38-R38</f>
        <v>-248671.45999999985</v>
      </c>
      <c r="Q39" s="249"/>
      <c r="R39" s="250"/>
      <c r="U39" s="189" t="str">
        <f>'بيان العهد والتسويات'!C394</f>
        <v>رفع كفاءة</v>
      </c>
      <c r="V39" s="189" t="str">
        <f>'بيان العهد والتسويات'!D394</f>
        <v>عميد/ محمد عبد التواب</v>
      </c>
      <c r="W39" s="189">
        <f>'بيان العهد والتسويات'!E394</f>
        <v>0</v>
      </c>
    </row>
    <row r="40" spans="3:23" ht="21" thickTop="1" x14ac:dyDescent="0.25">
      <c r="U40" s="189" t="str">
        <f>'بيان العهد والتسويات'!C395</f>
        <v>سلندر للأعمال الميكانيكية</v>
      </c>
      <c r="V40" s="189" t="str">
        <f>'بيان العهد والتسويات'!D395</f>
        <v>محمود مصطفى حلمي</v>
      </c>
      <c r="W40" s="189">
        <f>'بيان العهد والتسويات'!E395</f>
        <v>0</v>
      </c>
    </row>
    <row r="41" spans="3:23" x14ac:dyDescent="0.25">
      <c r="U41" s="189" t="str">
        <f>'بيان العهد والتسويات'!C396</f>
        <v>رئيس قطاع الفنية</v>
      </c>
      <c r="V41" s="189" t="str">
        <f>'بيان العهد والتسويات'!D396</f>
        <v>ناهد حسن توفيق</v>
      </c>
      <c r="W41" s="189">
        <f>'بيان العهد والتسويات'!E396</f>
        <v>0</v>
      </c>
    </row>
    <row r="42" spans="3:23" x14ac:dyDescent="0.25">
      <c r="U42" s="189">
        <f>'بيان العهد والتسويات'!C397</f>
        <v>0</v>
      </c>
      <c r="V42" s="189">
        <f>'بيان العهد والتسويات'!D397</f>
        <v>0</v>
      </c>
      <c r="W42" s="189">
        <f>'بيان العهد والتسويات'!E397</f>
        <v>0</v>
      </c>
    </row>
    <row r="43" spans="3:23" x14ac:dyDescent="0.25">
      <c r="U43" s="189">
        <f>'بيان العهد والتسويات'!C398</f>
        <v>0</v>
      </c>
      <c r="V43" s="189">
        <f>'بيان العهد والتسويات'!D398</f>
        <v>0</v>
      </c>
      <c r="W43" s="189">
        <f>'بيان العهد والتسويات'!E398</f>
        <v>0</v>
      </c>
    </row>
    <row r="44" spans="3:23" x14ac:dyDescent="0.25">
      <c r="U44" s="189">
        <f>'بيان العهد والتسويات'!C399</f>
        <v>0</v>
      </c>
      <c r="V44" s="189">
        <f>'بيان العهد والتسويات'!D399</f>
        <v>0</v>
      </c>
      <c r="W44" s="189">
        <f>'بيان العهد والتسويات'!E399</f>
        <v>0</v>
      </c>
    </row>
    <row r="45" spans="3:23" x14ac:dyDescent="0.25">
      <c r="U45" s="189">
        <f>'بيان العهد والتسويات'!C400</f>
        <v>0</v>
      </c>
      <c r="V45" s="189">
        <f>'بيان العهد والتسويات'!D400</f>
        <v>0</v>
      </c>
      <c r="W45" s="189">
        <f>'بيان العهد والتسويات'!E400</f>
        <v>0</v>
      </c>
    </row>
    <row r="46" spans="3:23" x14ac:dyDescent="0.25">
      <c r="U46" s="189">
        <f>'بيان العهد والتسويات'!C401</f>
        <v>0</v>
      </c>
      <c r="V46" s="189">
        <f>'بيان العهد والتسويات'!D401</f>
        <v>0</v>
      </c>
      <c r="W46" s="189">
        <f>'بيان العهد والتسويات'!E401</f>
        <v>0</v>
      </c>
    </row>
    <row r="47" spans="3:23" x14ac:dyDescent="0.25">
      <c r="U47" s="189">
        <f>'بيان العهد والتسويات'!C402</f>
        <v>0</v>
      </c>
      <c r="V47" s="189">
        <f>'بيان العهد والتسويات'!D402</f>
        <v>0</v>
      </c>
      <c r="W47" s="189">
        <f>'بيان العهد والتسويات'!E402</f>
        <v>0</v>
      </c>
    </row>
    <row r="48" spans="3:23" x14ac:dyDescent="0.25">
      <c r="U48" s="189">
        <f>'بيان العهد والتسويات'!C403</f>
        <v>0</v>
      </c>
      <c r="V48" s="189">
        <f>'بيان العهد والتسويات'!D403</f>
        <v>0</v>
      </c>
      <c r="W48" s="189">
        <f>'بيان العهد والتسويات'!E403</f>
        <v>0</v>
      </c>
    </row>
    <row r="49" spans="21:23" x14ac:dyDescent="0.25">
      <c r="U49" s="189">
        <f>'بيان العهد والتسويات'!C404</f>
        <v>0</v>
      </c>
      <c r="V49" s="189">
        <f>'بيان العهد والتسويات'!D404</f>
        <v>0</v>
      </c>
      <c r="W49" s="189">
        <f>'بيان العهد والتسويات'!E404</f>
        <v>0</v>
      </c>
    </row>
    <row r="50" spans="21:23" x14ac:dyDescent="0.25">
      <c r="U50" s="189">
        <f>'بيان العهد والتسويات'!C405</f>
        <v>0</v>
      </c>
      <c r="V50" s="189">
        <f>'بيان العهد والتسويات'!D405</f>
        <v>0</v>
      </c>
      <c r="W50" s="189">
        <f>'بيان العهد والتسويات'!E405</f>
        <v>0</v>
      </c>
    </row>
    <row r="51" spans="21:23" x14ac:dyDescent="0.25">
      <c r="U51" s="189">
        <f>'بيان العهد والتسويات'!C406</f>
        <v>0</v>
      </c>
      <c r="V51" s="189">
        <f>'بيان العهد والتسويات'!D406</f>
        <v>0</v>
      </c>
      <c r="W51" s="189">
        <f>'بيان العهد والتسويات'!E406</f>
        <v>0</v>
      </c>
    </row>
    <row r="52" spans="21:23" x14ac:dyDescent="0.25">
      <c r="U52" s="189">
        <f>'بيان العهد والتسويات'!C407</f>
        <v>0</v>
      </c>
      <c r="V52" s="189">
        <f>'بيان العهد والتسويات'!D407</f>
        <v>0</v>
      </c>
      <c r="W52" s="189">
        <f>'بيان العهد والتسويات'!E407</f>
        <v>0</v>
      </c>
    </row>
    <row r="53" spans="21:23" ht="33.75" customHeight="1" x14ac:dyDescent="0.25">
      <c r="U53" s="189" t="str">
        <f>'بيان العهد والتسويات'!C408</f>
        <v>الإجمالي</v>
      </c>
      <c r="V53" s="189">
        <f>'بيان العهد والتسويات'!D408</f>
        <v>0</v>
      </c>
      <c r="W53" s="189">
        <f>'بيان العهد والتسويات'!E408</f>
        <v>602610.32999999984</v>
      </c>
    </row>
  </sheetData>
  <mergeCells count="4">
    <mergeCell ref="O33:R33"/>
    <mergeCell ref="O34:O37"/>
    <mergeCell ref="P34:P37"/>
    <mergeCell ref="P39:R39"/>
  </mergeCells>
  <pageMargins left="0.7" right="0.7" top="0.75" bottom="0.75" header="0.3" footer="0.3"/>
  <pageSetup paperSize="9" scale="62"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708DD-F64B-46BE-8428-756C057E73B6}">
  <sheetPr>
    <tabColor theme="9" tint="-0.499984740745262"/>
    <pageSetUpPr fitToPage="1"/>
  </sheetPr>
  <dimension ref="A1:X40"/>
  <sheetViews>
    <sheetView rightToLeft="1" topLeftCell="A2" workbookViewId="0">
      <pane xSplit="2" ySplit="1" topLeftCell="C3" activePane="bottomRight" state="frozen"/>
      <selection activeCell="A2" sqref="A2"/>
      <selection pane="bottomLeft" activeCell="A3" sqref="A3"/>
      <selection pane="topRight" activeCell="C2" sqref="C2"/>
      <selection pane="bottomRight" activeCell="D3" sqref="D3"/>
    </sheetView>
  </sheetViews>
  <sheetFormatPr defaultColWidth="8.94921875" defaultRowHeight="20.25" x14ac:dyDescent="0.25"/>
  <cols>
    <col min="1" max="1" width="5.0234375" style="22" customWidth="1"/>
    <col min="2" max="2" width="29.296875" style="1" customWidth="1"/>
    <col min="3" max="3" width="15.19921875" style="1" customWidth="1"/>
    <col min="4" max="4" width="17.40625" style="1" customWidth="1"/>
    <col min="5" max="5" width="11.03125" style="1" customWidth="1"/>
    <col min="6" max="6" width="23.90234375" style="1" customWidth="1"/>
    <col min="7" max="7" width="12.37890625" style="22" customWidth="1"/>
    <col min="8" max="8" width="14.09765625" style="1" customWidth="1"/>
    <col min="9" max="9" width="18.6328125" style="1" bestFit="1" customWidth="1"/>
    <col min="10" max="10" width="16.3046875" style="1" bestFit="1" customWidth="1"/>
    <col min="11" max="11" width="7.59765625" style="1" customWidth="1"/>
    <col min="12" max="12" width="17.40625" style="1" bestFit="1" customWidth="1"/>
    <col min="13" max="13" width="16.42578125" customWidth="1"/>
    <col min="14" max="14" width="38.859375" style="1" customWidth="1"/>
    <col min="15" max="15" width="10.78515625" style="1" customWidth="1"/>
    <col min="16" max="16" width="15.078125" style="1" customWidth="1"/>
    <col min="17" max="17" width="21.328125" style="1" customWidth="1"/>
    <col min="18" max="18" width="15.8125" style="1" customWidth="1"/>
    <col min="19" max="19" width="2.08203125" style="1" customWidth="1"/>
    <col min="20" max="20" width="0.85546875" style="1" customWidth="1"/>
    <col min="21" max="21" width="13.60546875" style="1" bestFit="1" customWidth="1"/>
    <col min="22" max="22" width="18.75390625" style="1" customWidth="1"/>
    <col min="23" max="23" width="13.73046875" style="1" bestFit="1" customWidth="1"/>
    <col min="24" max="16384" width="8.94921875" style="1"/>
  </cols>
  <sheetData>
    <row r="1" spans="1:14" x14ac:dyDescent="0.25">
      <c r="M1" s="1"/>
    </row>
    <row r="2" spans="1:14" ht="50.1" customHeight="1" thickBot="1" x14ac:dyDescent="0.3">
      <c r="B2" s="15" t="s">
        <v>0</v>
      </c>
      <c r="C2" s="16" t="s">
        <v>1</v>
      </c>
      <c r="D2" s="16" t="s">
        <v>2</v>
      </c>
      <c r="E2" s="16" t="s">
        <v>3</v>
      </c>
      <c r="F2" s="16" t="s">
        <v>4</v>
      </c>
      <c r="G2" s="17" t="s">
        <v>129</v>
      </c>
      <c r="H2" s="17" t="s">
        <v>130</v>
      </c>
      <c r="I2" s="17" t="s">
        <v>39</v>
      </c>
      <c r="J2" s="28" t="s">
        <v>18</v>
      </c>
      <c r="K2" s="28" t="s">
        <v>19</v>
      </c>
      <c r="L2" s="28" t="s">
        <v>20</v>
      </c>
      <c r="M2" s="28" t="s">
        <v>82</v>
      </c>
      <c r="N2" s="28" t="s">
        <v>65</v>
      </c>
    </row>
    <row r="3" spans="1:14" ht="24.95" customHeight="1" thickBot="1" x14ac:dyDescent="0.3">
      <c r="A3" s="22" t="str">
        <f>IF(وارد.المركزية79[[#This Row],[رقم الشيك]]="","",ROW()-2)</f>
        <v/>
      </c>
      <c r="B3" s="211"/>
      <c r="C3" s="212"/>
      <c r="D3" s="213"/>
      <c r="E3" s="213"/>
      <c r="F3" s="213"/>
      <c r="G3" s="91"/>
      <c r="H3" s="214"/>
      <c r="I3" s="91"/>
      <c r="J3" s="51"/>
      <c r="K3" s="51"/>
      <c r="L3" s="67"/>
      <c r="M3" s="51"/>
      <c r="N3" s="51"/>
    </row>
    <row r="4" spans="1:14" ht="24.95" customHeight="1" thickBot="1" x14ac:dyDescent="0.3">
      <c r="A4" s="22" t="str">
        <f>IF(وارد.المركزية79[[#This Row],[رقم الشيك]]="","",ROW()-2)</f>
        <v/>
      </c>
      <c r="B4" s="211"/>
      <c r="C4" s="212"/>
      <c r="D4" s="213"/>
      <c r="E4" s="213"/>
      <c r="F4" s="213"/>
      <c r="G4" s="91"/>
      <c r="H4" s="214"/>
      <c r="I4" s="91"/>
      <c r="J4" s="51"/>
      <c r="K4" s="51"/>
      <c r="L4" s="67"/>
      <c r="M4" s="51"/>
      <c r="N4" s="51"/>
    </row>
    <row r="5" spans="1:14" ht="24.95" customHeight="1" thickBot="1" x14ac:dyDescent="0.3">
      <c r="A5" s="22" t="str">
        <f>IF(وارد.المركزية79[[#This Row],[رقم الشيك]]="","",ROW()-2)</f>
        <v/>
      </c>
      <c r="B5" s="211"/>
      <c r="C5" s="212"/>
      <c r="D5" s="213"/>
      <c r="E5" s="213"/>
      <c r="F5" s="213"/>
      <c r="G5" s="91"/>
      <c r="H5" s="214"/>
      <c r="I5" s="91"/>
      <c r="J5" s="51"/>
      <c r="K5" s="51"/>
      <c r="L5" s="67"/>
      <c r="M5" s="51"/>
      <c r="N5" s="51"/>
    </row>
    <row r="6" spans="1:14" ht="24.95" customHeight="1" thickBot="1" x14ac:dyDescent="0.3">
      <c r="A6" s="22" t="str">
        <f>IF(وارد.المركزية79[[#This Row],[رقم الشيك]]="","",ROW()-2)</f>
        <v/>
      </c>
      <c r="B6" s="211"/>
      <c r="C6" s="212"/>
      <c r="D6" s="213"/>
      <c r="E6" s="213"/>
      <c r="F6" s="213"/>
      <c r="G6" s="91"/>
      <c r="H6" s="214"/>
      <c r="I6" s="91"/>
      <c r="J6" s="51"/>
      <c r="K6" s="51"/>
      <c r="L6" s="67"/>
      <c r="M6" s="51"/>
      <c r="N6" s="51"/>
    </row>
    <row r="7" spans="1:14" ht="24.95" customHeight="1" thickBot="1" x14ac:dyDescent="0.3">
      <c r="A7" s="22" t="str">
        <f>IF(وارد.المركزية79[[#This Row],[رقم الشيك]]="","",ROW()-2)</f>
        <v/>
      </c>
      <c r="B7" s="211"/>
      <c r="C7" s="212"/>
      <c r="D7" s="213"/>
      <c r="E7" s="213"/>
      <c r="F7" s="213"/>
      <c r="G7" s="91"/>
      <c r="H7" s="214"/>
      <c r="I7" s="91"/>
      <c r="J7" s="51"/>
      <c r="K7" s="51"/>
      <c r="L7" s="67"/>
      <c r="M7" s="51"/>
      <c r="N7" s="51"/>
    </row>
    <row r="8" spans="1:14" ht="24.95" customHeight="1" thickBot="1" x14ac:dyDescent="0.3">
      <c r="A8" s="22" t="str">
        <f>IF(وارد.المركزية79[[#This Row],[رقم الشيك]]="","",ROW()-2)</f>
        <v/>
      </c>
      <c r="B8" s="211"/>
      <c r="C8" s="212"/>
      <c r="D8" s="213"/>
      <c r="E8" s="213"/>
      <c r="F8" s="213"/>
      <c r="G8" s="91"/>
      <c r="H8" s="214"/>
      <c r="I8" s="91"/>
      <c r="J8" s="51"/>
      <c r="K8" s="51"/>
      <c r="L8" s="67"/>
      <c r="M8" s="51"/>
      <c r="N8" s="51"/>
    </row>
    <row r="9" spans="1:14" ht="24.95" customHeight="1" thickBot="1" x14ac:dyDescent="0.3">
      <c r="A9" s="22" t="str">
        <f>IF(وارد.المركزية79[[#This Row],[رقم الشيك]]="","",ROW()-2)</f>
        <v/>
      </c>
      <c r="B9" s="211"/>
      <c r="C9" s="212"/>
      <c r="D9" s="213"/>
      <c r="E9" s="213"/>
      <c r="F9" s="213"/>
      <c r="G9" s="91"/>
      <c r="H9" s="214"/>
      <c r="I9" s="91"/>
      <c r="J9" s="51"/>
      <c r="K9" s="51"/>
      <c r="L9" s="67"/>
      <c r="M9" s="51"/>
      <c r="N9" s="51"/>
    </row>
    <row r="10" spans="1:14" ht="24.95" customHeight="1" thickBot="1" x14ac:dyDescent="0.3">
      <c r="A10" s="22" t="str">
        <f>IF(وارد.المركزية79[[#This Row],[رقم الشيك]]="","",ROW()-2)</f>
        <v/>
      </c>
      <c r="B10" s="211"/>
      <c r="C10" s="212"/>
      <c r="D10" s="213"/>
      <c r="E10" s="213"/>
      <c r="F10" s="213"/>
      <c r="G10" s="91"/>
      <c r="H10" s="214"/>
      <c r="I10" s="91"/>
      <c r="J10" s="51"/>
      <c r="K10" s="51"/>
      <c r="L10" s="67"/>
      <c r="M10" s="51"/>
      <c r="N10" s="51"/>
    </row>
    <row r="11" spans="1:14" ht="24.95" customHeight="1" thickBot="1" x14ac:dyDescent="0.3">
      <c r="A11" s="22" t="str">
        <f>IF(وارد.المركزية79[[#This Row],[رقم الشيك]]="","",ROW()-2)</f>
        <v/>
      </c>
      <c r="B11" s="211"/>
      <c r="C11" s="212"/>
      <c r="D11" s="213"/>
      <c r="E11" s="213"/>
      <c r="F11" s="213"/>
      <c r="G11" s="91"/>
      <c r="H11" s="214"/>
      <c r="I11" s="91"/>
      <c r="J11" s="51"/>
      <c r="K11" s="51"/>
      <c r="L11" s="67"/>
      <c r="M11" s="51"/>
      <c r="N11" s="51"/>
    </row>
    <row r="12" spans="1:14" ht="24.95" customHeight="1" thickBot="1" x14ac:dyDescent="0.3">
      <c r="A12" s="22" t="str">
        <f>IF(وارد.المركزية79[[#This Row],[رقم الشيك]]="","",ROW()-2)</f>
        <v/>
      </c>
      <c r="B12" s="211"/>
      <c r="C12" s="212"/>
      <c r="D12" s="213"/>
      <c r="E12" s="213"/>
      <c r="F12" s="213"/>
      <c r="G12" s="91"/>
      <c r="H12" s="214"/>
      <c r="I12" s="91"/>
      <c r="J12" s="51"/>
      <c r="K12" s="51"/>
      <c r="L12" s="67"/>
      <c r="M12" s="51"/>
      <c r="N12" s="51"/>
    </row>
    <row r="13" spans="1:14" ht="24.95" customHeight="1" thickBot="1" x14ac:dyDescent="0.3">
      <c r="A13" s="22" t="str">
        <f>IF(وارد.المركزية79[[#This Row],[رقم الشيك]]="","",ROW()-2)</f>
        <v/>
      </c>
      <c r="B13" s="211"/>
      <c r="C13" s="212"/>
      <c r="D13" s="213"/>
      <c r="E13" s="213"/>
      <c r="F13" s="213"/>
      <c r="G13" s="91"/>
      <c r="H13" s="214"/>
      <c r="I13" s="91"/>
      <c r="J13" s="51"/>
      <c r="K13" s="51"/>
      <c r="L13" s="67"/>
      <c r="M13" s="51"/>
      <c r="N13" s="51"/>
    </row>
    <row r="14" spans="1:14" ht="24.95" customHeight="1" thickBot="1" x14ac:dyDescent="0.3">
      <c r="A14" s="22" t="str">
        <f>IF(وارد.المركزية79[[#This Row],[رقم الشيك]]="","",ROW()-2)</f>
        <v/>
      </c>
      <c r="B14" s="211"/>
      <c r="C14" s="212"/>
      <c r="D14" s="213"/>
      <c r="E14" s="213"/>
      <c r="F14" s="213"/>
      <c r="G14" s="91"/>
      <c r="H14" s="214"/>
      <c r="I14" s="91"/>
      <c r="J14" s="51"/>
      <c r="K14" s="51"/>
      <c r="L14" s="67"/>
      <c r="M14" s="51"/>
      <c r="N14" s="51"/>
    </row>
    <row r="15" spans="1:14" ht="24.95" customHeight="1" thickBot="1" x14ac:dyDescent="0.3">
      <c r="A15" s="22" t="str">
        <f>IF(وارد.المركزية79[[#This Row],[رقم الشيك]]="","",ROW()-2)</f>
        <v/>
      </c>
      <c r="B15" s="211"/>
      <c r="C15" s="212"/>
      <c r="D15" s="213"/>
      <c r="E15" s="213"/>
      <c r="F15" s="213"/>
      <c r="G15" s="91"/>
      <c r="H15" s="214"/>
      <c r="I15" s="91"/>
      <c r="J15" s="51"/>
      <c r="K15" s="51"/>
      <c r="L15" s="67"/>
      <c r="M15" s="51"/>
      <c r="N15" s="51"/>
    </row>
    <row r="16" spans="1:14" ht="24.95" customHeight="1" thickBot="1" x14ac:dyDescent="0.3">
      <c r="A16" s="22" t="str">
        <f>IF(وارد.المركزية79[[#This Row],[رقم الشيك]]="","",ROW()-2)</f>
        <v/>
      </c>
      <c r="B16" s="211"/>
      <c r="C16" s="212"/>
      <c r="D16" s="213"/>
      <c r="E16" s="213"/>
      <c r="F16" s="213"/>
      <c r="G16" s="91"/>
      <c r="H16" s="214"/>
      <c r="I16" s="91"/>
      <c r="J16" s="51"/>
      <c r="K16" s="51"/>
      <c r="L16" s="67"/>
      <c r="M16" s="51"/>
      <c r="N16" s="51"/>
    </row>
    <row r="17" spans="1:24" ht="24.95" customHeight="1" thickBot="1" x14ac:dyDescent="0.3">
      <c r="A17" s="22" t="str">
        <f>IF(وارد.المركزية79[[#This Row],[رقم الشيك]]="","",ROW()-2)</f>
        <v/>
      </c>
      <c r="B17" s="211"/>
      <c r="C17" s="212"/>
      <c r="D17" s="213"/>
      <c r="E17" s="213"/>
      <c r="F17" s="213"/>
      <c r="G17" s="91"/>
      <c r="H17" s="214"/>
      <c r="I17" s="91"/>
      <c r="J17" s="51"/>
      <c r="K17" s="51"/>
      <c r="L17" s="67"/>
      <c r="M17" s="51"/>
      <c r="N17" s="51"/>
    </row>
    <row r="18" spans="1:24" ht="24.95" customHeight="1" x14ac:dyDescent="0.25">
      <c r="A18" s="22" t="e">
        <f>IF(وارد.المركزية79[[#This Row],[رقم الشيك]]="","",ROW()-2)</f>
        <v>#VALUE!</v>
      </c>
      <c r="B18" s="192" t="s">
        <v>16</v>
      </c>
      <c r="C18" s="18"/>
      <c r="D18" s="18">
        <f>SUBTOTAL(109,وارد.المركزية79[المبلغ الوارد])</f>
        <v>0</v>
      </c>
      <c r="E18" s="18"/>
      <c r="F18" s="19"/>
      <c r="G18" s="190"/>
      <c r="H18" s="190"/>
      <c r="I18" s="193"/>
      <c r="J18" s="29">
        <f>SUBTOTAL(109,وارد.المركزية79[مبلغ التسوية])</f>
        <v>0</v>
      </c>
      <c r="K18" s="30"/>
      <c r="L18" s="30"/>
      <c r="M18" s="30"/>
      <c r="N18" s="30"/>
    </row>
    <row r="19" spans="1:24" ht="24.95" customHeight="1" x14ac:dyDescent="0.25"/>
    <row r="20" spans="1:24" ht="24.95" customHeight="1" thickBot="1" x14ac:dyDescent="0.3">
      <c r="C20" s="217" t="s">
        <v>339</v>
      </c>
      <c r="D20" s="218">
        <f>وارد.المركزية79[[#Totals],[المبلغ الوارد]]-وارد.المركزية79[[#Totals],[مبلغ التسوية]]</f>
        <v>0</v>
      </c>
      <c r="I20" s="31">
        <f>وارد.المركزية79[[#Totals],[المبلغ الوارد]]-وارد.المركزية79[[#Totals],[مبلغ التسوية]]</f>
        <v>0</v>
      </c>
      <c r="L20" s="49"/>
      <c r="O20" s="251" t="s">
        <v>105</v>
      </c>
      <c r="P20" s="251"/>
      <c r="Q20" s="251"/>
      <c r="R20" s="251"/>
      <c r="U20" s="187" t="s">
        <v>179</v>
      </c>
      <c r="V20" s="188" t="s">
        <v>51</v>
      </c>
      <c r="W20" s="188" t="s">
        <v>180</v>
      </c>
    </row>
    <row r="21" spans="1:24" ht="24.95" customHeight="1" thickTop="1" thickBot="1" x14ac:dyDescent="0.3">
      <c r="C21" s="215" t="s">
        <v>343</v>
      </c>
      <c r="D21" s="218">
        <f>W26</f>
        <v>0</v>
      </c>
      <c r="O21" s="252" t="s">
        <v>97</v>
      </c>
      <c r="P21" s="255">
        <f>وارد.المركزية79[[#Totals],[المبلغ الوارد]]</f>
        <v>0</v>
      </c>
      <c r="Q21" s="174" t="s">
        <v>98</v>
      </c>
      <c r="R21" s="175">
        <f>وارد.المركزية79[[#Totals],[مبلغ التسوية]]</f>
        <v>0</v>
      </c>
      <c r="U21" s="189" t="str">
        <f>'بيان العهد والتسويات'!C389</f>
        <v>مشتريات</v>
      </c>
      <c r="V21" s="189" t="str">
        <f>'بيان العهد والتسويات'!D389</f>
        <v>محمد أحمد السيد خليل</v>
      </c>
      <c r="W21" s="189">
        <f>'بيان العهد والتسويات'!E389</f>
        <v>298451.37999999989</v>
      </c>
      <c r="X21" s="1">
        <v>43480.5</v>
      </c>
    </row>
    <row r="22" spans="1:24" ht="24.95" customHeight="1" thickBot="1" x14ac:dyDescent="0.3">
      <c r="C22" s="230" t="s">
        <v>104</v>
      </c>
      <c r="D22" s="218">
        <f>D20-D21</f>
        <v>0</v>
      </c>
      <c r="O22" s="253"/>
      <c r="P22" s="256"/>
      <c r="Q22" s="176" t="s">
        <v>99</v>
      </c>
      <c r="R22" s="177">
        <f>W26+W27</f>
        <v>0</v>
      </c>
      <c r="U22" s="189" t="str">
        <f>'بيان العهد والتسويات'!C390</f>
        <v>الخزينة</v>
      </c>
      <c r="V22" s="189" t="str">
        <f>'بيان العهد والتسويات'!D390</f>
        <v>محسن محمد عبد المحسن</v>
      </c>
      <c r="W22" s="189">
        <f>'بيان العهد والتسويات'!E390</f>
        <v>0</v>
      </c>
    </row>
    <row r="23" spans="1:24" ht="24.95" customHeight="1" thickBot="1" x14ac:dyDescent="0.3">
      <c r="C23" s="217" t="s">
        <v>341</v>
      </c>
      <c r="D23" s="218">
        <f>(I20+وارد.المركزية79[[#Totals],[مبلغ التسوية]])-وارد.المركزية79[[#Totals],[المبلغ الوارد]]</f>
        <v>0</v>
      </c>
      <c r="O23" s="253"/>
      <c r="P23" s="256"/>
      <c r="Q23" s="178" t="s">
        <v>100</v>
      </c>
      <c r="R23" s="179">
        <f>المنصرف!K718</f>
        <v>248671.4599999999</v>
      </c>
      <c r="U23" s="189" t="str">
        <f>'بيان العهد والتسويات'!C391</f>
        <v>تراخيص</v>
      </c>
      <c r="V23" s="189" t="str">
        <f>'بيان العهد والتسويات'!D391</f>
        <v>محمد إبراهيم علي</v>
      </c>
      <c r="W23" s="189">
        <f>'بيان العهد والتسويات'!E391</f>
        <v>296371.45999999996</v>
      </c>
    </row>
    <row r="24" spans="1:24" ht="23.25" thickBot="1" x14ac:dyDescent="0.3">
      <c r="O24" s="254"/>
      <c r="P24" s="257"/>
      <c r="Q24" s="180" t="s">
        <v>101</v>
      </c>
      <c r="R24" s="181">
        <f>وارد.المركزية79[[#Totals],[المبلغ الوارد]]-(وارد.المركزية79[[#Totals],[مبلغ التسوية]]+W26+W27)</f>
        <v>0</v>
      </c>
      <c r="U24" s="189" t="str">
        <f>'بيان العهد والتسويات'!C392</f>
        <v>قانونية</v>
      </c>
      <c r="V24" s="189" t="str">
        <f>'بيان العهد والتسويات'!D392</f>
        <v>هشام حنفي سليم قطب</v>
      </c>
      <c r="W24" s="189">
        <f>'بيان العهد والتسويات'!E392</f>
        <v>7787.49</v>
      </c>
    </row>
    <row r="25" spans="1:24" ht="23.25" thickBot="1" x14ac:dyDescent="0.3">
      <c r="O25" s="182" t="s">
        <v>102</v>
      </c>
      <c r="P25" s="183">
        <f>SUM(P21)</f>
        <v>0</v>
      </c>
      <c r="Q25" s="184" t="s">
        <v>103</v>
      </c>
      <c r="R25" s="185">
        <f>SUM(R21:R24)</f>
        <v>248671.4599999999</v>
      </c>
      <c r="U25" s="189" t="str">
        <f>'بيان العهد والتسويات'!C393</f>
        <v>تشغيل مركزية</v>
      </c>
      <c r="V25" s="189" t="str">
        <f>'بيان العهد والتسويات'!D393</f>
        <v>مصطفى علي إبراهيم</v>
      </c>
      <c r="W25" s="189">
        <f>'بيان العهد والتسويات'!E393</f>
        <v>0</v>
      </c>
    </row>
    <row r="26" spans="1:24" ht="24" thickTop="1" thickBot="1" x14ac:dyDescent="0.3">
      <c r="O26" s="186" t="s">
        <v>104</v>
      </c>
      <c r="P26" s="248">
        <f>P25-R25</f>
        <v>-248671.4599999999</v>
      </c>
      <c r="Q26" s="249"/>
      <c r="R26" s="250"/>
      <c r="U26" s="189" t="str">
        <f>'بيان العهد والتسويات'!C394</f>
        <v>رفع كفاءة</v>
      </c>
      <c r="V26" s="189" t="str">
        <f>'بيان العهد والتسويات'!D394</f>
        <v>عميد/ محمد عبد التواب</v>
      </c>
      <c r="W26" s="189">
        <f>'بيان العهد والتسويات'!E394</f>
        <v>0</v>
      </c>
    </row>
    <row r="27" spans="1:24" ht="21" thickTop="1" x14ac:dyDescent="0.25">
      <c r="U27" s="189" t="str">
        <f>'بيان العهد والتسويات'!C395</f>
        <v>سلندر للأعمال الميكانيكية</v>
      </c>
      <c r="V27" s="189" t="str">
        <f>'بيان العهد والتسويات'!D395</f>
        <v>محمود مصطفى حلمي</v>
      </c>
      <c r="W27" s="189">
        <f>'بيان العهد والتسويات'!E395</f>
        <v>0</v>
      </c>
    </row>
    <row r="28" spans="1:24" x14ac:dyDescent="0.25">
      <c r="U28" s="189" t="str">
        <f>'بيان العهد والتسويات'!C396</f>
        <v>رئيس قطاع الفنية</v>
      </c>
      <c r="V28" s="189" t="str">
        <f>'بيان العهد والتسويات'!D396</f>
        <v>ناهد حسن توفيق</v>
      </c>
      <c r="W28" s="189">
        <f>'بيان العهد والتسويات'!E396</f>
        <v>0</v>
      </c>
    </row>
    <row r="29" spans="1:24" x14ac:dyDescent="0.25">
      <c r="U29" s="189">
        <f>'بيان العهد والتسويات'!C397</f>
        <v>0</v>
      </c>
      <c r="V29" s="189">
        <f>'بيان العهد والتسويات'!D397</f>
        <v>0</v>
      </c>
      <c r="W29" s="189">
        <f>'بيان العهد والتسويات'!E397</f>
        <v>0</v>
      </c>
    </row>
    <row r="30" spans="1:24" x14ac:dyDescent="0.25">
      <c r="U30" s="189">
        <f>'بيان العهد والتسويات'!C398</f>
        <v>0</v>
      </c>
      <c r="V30" s="189">
        <f>'بيان العهد والتسويات'!D398</f>
        <v>0</v>
      </c>
      <c r="W30" s="189">
        <f>'بيان العهد والتسويات'!E398</f>
        <v>0</v>
      </c>
    </row>
    <row r="31" spans="1:24" x14ac:dyDescent="0.25">
      <c r="U31" s="189">
        <f>'بيان العهد والتسويات'!C399</f>
        <v>0</v>
      </c>
      <c r="V31" s="189">
        <f>'بيان العهد والتسويات'!D399</f>
        <v>0</v>
      </c>
      <c r="W31" s="189">
        <f>'بيان العهد والتسويات'!E399</f>
        <v>0</v>
      </c>
    </row>
    <row r="32" spans="1:24" x14ac:dyDescent="0.25">
      <c r="U32" s="189">
        <f>'بيان العهد والتسويات'!C400</f>
        <v>0</v>
      </c>
      <c r="V32" s="189">
        <f>'بيان العهد والتسويات'!D400</f>
        <v>0</v>
      </c>
      <c r="W32" s="189">
        <f>'بيان العهد والتسويات'!E400</f>
        <v>0</v>
      </c>
    </row>
    <row r="33" spans="21:23" x14ac:dyDescent="0.25">
      <c r="U33" s="189">
        <f>'بيان العهد والتسويات'!C401</f>
        <v>0</v>
      </c>
      <c r="V33" s="189">
        <f>'بيان العهد والتسويات'!D401</f>
        <v>0</v>
      </c>
      <c r="W33" s="189">
        <f>'بيان العهد والتسويات'!E401</f>
        <v>0</v>
      </c>
    </row>
    <row r="34" spans="21:23" x14ac:dyDescent="0.25">
      <c r="U34" s="189">
        <f>'بيان العهد والتسويات'!C402</f>
        <v>0</v>
      </c>
      <c r="V34" s="189">
        <f>'بيان العهد والتسويات'!D402</f>
        <v>0</v>
      </c>
      <c r="W34" s="189">
        <f>'بيان العهد والتسويات'!E402</f>
        <v>0</v>
      </c>
    </row>
    <row r="35" spans="21:23" x14ac:dyDescent="0.25">
      <c r="U35" s="189">
        <f>'بيان العهد والتسويات'!C403</f>
        <v>0</v>
      </c>
      <c r="V35" s="189">
        <f>'بيان العهد والتسويات'!D403</f>
        <v>0</v>
      </c>
      <c r="W35" s="189">
        <f>'بيان العهد والتسويات'!E403</f>
        <v>0</v>
      </c>
    </row>
    <row r="36" spans="21:23" x14ac:dyDescent="0.25">
      <c r="U36" s="189">
        <f>'بيان العهد والتسويات'!C404</f>
        <v>0</v>
      </c>
      <c r="V36" s="189">
        <f>'بيان العهد والتسويات'!D404</f>
        <v>0</v>
      </c>
      <c r="W36" s="189">
        <f>'بيان العهد والتسويات'!E404</f>
        <v>0</v>
      </c>
    </row>
    <row r="37" spans="21:23" x14ac:dyDescent="0.25">
      <c r="U37" s="189">
        <f>'بيان العهد والتسويات'!C405</f>
        <v>0</v>
      </c>
      <c r="V37" s="189">
        <f>'بيان العهد والتسويات'!D405</f>
        <v>0</v>
      </c>
      <c r="W37" s="189">
        <f>'بيان العهد والتسويات'!E405</f>
        <v>0</v>
      </c>
    </row>
    <row r="38" spans="21:23" x14ac:dyDescent="0.25">
      <c r="U38" s="189">
        <f>'بيان العهد والتسويات'!C406</f>
        <v>0</v>
      </c>
      <c r="V38" s="189">
        <f>'بيان العهد والتسويات'!D406</f>
        <v>0</v>
      </c>
      <c r="W38" s="189">
        <f>'بيان العهد والتسويات'!E406</f>
        <v>0</v>
      </c>
    </row>
    <row r="39" spans="21:23" x14ac:dyDescent="0.25">
      <c r="U39" s="189">
        <f>'بيان العهد والتسويات'!C407</f>
        <v>0</v>
      </c>
      <c r="V39" s="189">
        <f>'بيان العهد والتسويات'!D407</f>
        <v>0</v>
      </c>
      <c r="W39" s="189">
        <f>'بيان العهد والتسويات'!E407</f>
        <v>0</v>
      </c>
    </row>
    <row r="40" spans="21:23" ht="33.75" customHeight="1" x14ac:dyDescent="0.25">
      <c r="U40" s="189" t="str">
        <f>'بيان العهد والتسويات'!C408</f>
        <v>الإجمالي</v>
      </c>
      <c r="V40" s="189">
        <f>'بيان العهد والتسويات'!D408</f>
        <v>0</v>
      </c>
      <c r="W40" s="189">
        <f>'بيان العهد والتسويات'!E408</f>
        <v>602610.32999999984</v>
      </c>
    </row>
  </sheetData>
  <mergeCells count="4">
    <mergeCell ref="O20:R20"/>
    <mergeCell ref="O21:O24"/>
    <mergeCell ref="P21:P24"/>
    <mergeCell ref="P26:R26"/>
  </mergeCells>
  <pageMargins left="0.7" right="0.7" top="0.75" bottom="0.75" header="0.3" footer="0.3"/>
  <pageSetup paperSize="9" scale="62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10</vt:i4>
      </vt:variant>
      <vt:variant>
        <vt:lpstr>النطاقات المسماة</vt:lpstr>
      </vt:variant>
      <vt:variant>
        <vt:i4>14</vt:i4>
      </vt:variant>
    </vt:vector>
  </HeadingPairs>
  <TitlesOfParts>
    <vt:vector size="24" baseType="lpstr">
      <vt:lpstr>الوارد</vt:lpstr>
      <vt:lpstr>المنصرف</vt:lpstr>
      <vt:lpstr>بيان العهد والتسويات</vt:lpstr>
      <vt:lpstr>استعلام</vt:lpstr>
      <vt:lpstr>برودرةه الخزينة</vt:lpstr>
      <vt:lpstr>خطابات</vt:lpstr>
      <vt:lpstr>الوارد والمنصرف اليومي</vt:lpstr>
      <vt:lpstr>مشتريات</vt:lpstr>
      <vt:lpstr>رفع كفاءة</vt:lpstr>
      <vt:lpstr>تراخيص</vt:lpstr>
      <vt:lpstr>استعلام!Print_Area</vt:lpstr>
      <vt:lpstr>الوارد!Print_Area</vt:lpstr>
      <vt:lpstr>برودرةه الخزينة!Print_Area</vt:lpstr>
      <vt:lpstr>بيان العهد والتسويات!Print_Area</vt:lpstr>
      <vt:lpstr>تراخيص!Print_Area</vt:lpstr>
      <vt:lpstr>خطابات!Print_Area</vt:lpstr>
      <vt:lpstr>رفع كفاءة!Print_Area</vt:lpstr>
      <vt:lpstr>مشتريات!Print_Area</vt:lpstr>
      <vt:lpstr>استعلام!Print_Titles</vt:lpstr>
      <vt:lpstr>المنصرف!Print_Titles</vt:lpstr>
      <vt:lpstr>تراخيص!جرد.مركزية</vt:lpstr>
      <vt:lpstr>رفع كفاءة!جرد.مركزية</vt:lpstr>
      <vt:lpstr>مشتريات!جرد.مركزية</vt:lpstr>
      <vt:lpstr>جرد.مركزية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mohsen mohamed</dc:creator>
  <cp:lastModifiedBy>mohsen mohamed</cp:lastModifiedBy>
  <cp:lastPrinted>2025-07-16T06:42:57Z</cp:lastPrinted>
  <dcterms:created xsi:type="dcterms:W3CDTF">2023-10-22T08:49:39Z</dcterms:created>
  <dcterms:modified xsi:type="dcterms:W3CDTF">2025-07-16T07:27:12Z</dcterms:modified>
</cp:coreProperties>
</file>