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EB82C33-8CA2-4D1A-B16E-61FB3B70F5CE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1 جولدن بيردز" sheetId="3" r:id="rId1"/>
    <sheet name="جولدن بيردز" sheetId="2" r:id="rId2"/>
  </sheets>
  <definedNames>
    <definedName name="_xlnm._FilterDatabase" localSheetId="0" hidden="1">'1 جولدن بيردز'!$A$2:$I$2</definedName>
    <definedName name="_xlnm._FilterDatabase" localSheetId="1" hidden="1">'جولدن بيردز'!$A$2:$I$2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2" l="1"/>
  <c r="H67" i="2"/>
  <c r="H68" i="2"/>
  <c r="H69" i="2"/>
  <c r="H70" i="2"/>
  <c r="H71" i="2"/>
  <c r="H72" i="2"/>
  <c r="H73" i="2"/>
  <c r="H74" i="2"/>
  <c r="H75" i="2"/>
  <c r="H64" i="2"/>
  <c r="F65" i="2"/>
  <c r="F66" i="2"/>
  <c r="F67" i="2"/>
  <c r="F68" i="2"/>
  <c r="F69" i="2"/>
  <c r="F70" i="2"/>
  <c r="F71" i="2"/>
  <c r="F72" i="2"/>
  <c r="F73" i="2"/>
  <c r="F74" i="2"/>
  <c r="F75" i="2"/>
  <c r="F64" i="2"/>
  <c r="N6" i="2"/>
  <c r="N5" i="2" s="1"/>
  <c r="H65" i="2" s="1"/>
  <c r="N7" i="2"/>
  <c r="N8" i="2"/>
  <c r="N9" i="2"/>
  <c r="N4" i="2"/>
  <c r="N3" i="2"/>
  <c r="A75" i="2"/>
  <c r="A74" i="2"/>
  <c r="A73" i="2"/>
  <c r="A72" i="2"/>
  <c r="A71" i="2"/>
  <c r="A70" i="2"/>
  <c r="A69" i="2"/>
  <c r="A68" i="2"/>
  <c r="A67" i="2"/>
  <c r="A66" i="2"/>
  <c r="A65" i="2"/>
  <c r="I3" i="3"/>
  <c r="I4" i="3"/>
  <c r="I5" i="3"/>
  <c r="I6" i="3"/>
  <c r="I7" i="3"/>
  <c r="I8" i="3"/>
  <c r="I9" i="3"/>
  <c r="I10" i="3"/>
  <c r="I11" i="3"/>
  <c r="I12" i="3"/>
  <c r="I13" i="3"/>
  <c r="I14" i="3"/>
  <c r="H15" i="3"/>
  <c r="I15" i="3" s="1"/>
  <c r="I16" i="3"/>
  <c r="H17" i="3"/>
  <c r="I17" i="3" s="1"/>
  <c r="H18" i="3"/>
  <c r="I18" i="3"/>
  <c r="I19" i="3"/>
  <c r="H20" i="3"/>
  <c r="I20" i="3" s="1"/>
  <c r="H21" i="3"/>
  <c r="I21" i="3"/>
  <c r="I22" i="3"/>
  <c r="I23" i="3"/>
  <c r="H24" i="3"/>
  <c r="I24" i="3"/>
  <c r="I25" i="3"/>
  <c r="H26" i="3"/>
  <c r="I26" i="3"/>
  <c r="H27" i="3"/>
  <c r="I27" i="3" s="1"/>
  <c r="I28" i="3"/>
  <c r="H29" i="3"/>
  <c r="I29" i="3" s="1"/>
  <c r="I30" i="3"/>
  <c r="H31" i="3"/>
  <c r="I31" i="3" s="1"/>
  <c r="I32" i="3"/>
  <c r="H33" i="3"/>
  <c r="I33" i="3"/>
  <c r="H34" i="3"/>
  <c r="I34" i="3"/>
  <c r="I35" i="3"/>
  <c r="H36" i="3"/>
  <c r="I36" i="3"/>
  <c r="H37" i="3"/>
  <c r="I37" i="3" s="1"/>
  <c r="H38" i="3"/>
  <c r="I38" i="3"/>
  <c r="H39" i="3"/>
  <c r="I39" i="3"/>
  <c r="H40" i="3"/>
  <c r="I40" i="3" s="1"/>
  <c r="I41" i="3"/>
  <c r="H42" i="3"/>
  <c r="I42" i="3"/>
  <c r="I43" i="3"/>
  <c r="I44" i="3"/>
  <c r="I45" i="3"/>
  <c r="H46" i="3"/>
  <c r="I46" i="3"/>
  <c r="I47" i="3"/>
  <c r="H48" i="3"/>
  <c r="I48" i="3"/>
  <c r="I49" i="3"/>
  <c r="H50" i="3"/>
  <c r="I50" i="3"/>
  <c r="I51" i="3"/>
  <c r="H52" i="3"/>
  <c r="I52" i="3"/>
  <c r="I53" i="3"/>
  <c r="I54" i="3"/>
  <c r="I55" i="3"/>
  <c r="I56" i="3"/>
  <c r="I57" i="3"/>
  <c r="I58" i="3"/>
  <c r="I59" i="3"/>
  <c r="I60" i="3"/>
  <c r="I61" i="3"/>
  <c r="I62" i="3"/>
  <c r="I63" i="3"/>
  <c r="I1" i="3" l="1"/>
  <c r="A64" i="2"/>
  <c r="I65" i="2" l="1"/>
  <c r="I66" i="2"/>
  <c r="I67" i="2"/>
  <c r="I68" i="2"/>
  <c r="I69" i="2"/>
  <c r="I70" i="2"/>
  <c r="I71" i="2"/>
  <c r="I72" i="2"/>
  <c r="I73" i="2"/>
  <c r="I74" i="2"/>
  <c r="I75" i="2"/>
  <c r="I63" i="2"/>
  <c r="I62" i="2"/>
  <c r="I61" i="2"/>
  <c r="I60" i="2"/>
  <c r="I59" i="2"/>
  <c r="I58" i="2"/>
  <c r="I57" i="2"/>
  <c r="I56" i="2"/>
  <c r="I55" i="2"/>
  <c r="H52" i="2"/>
  <c r="I52" i="2" s="1"/>
  <c r="I53" i="2"/>
  <c r="I54" i="2"/>
  <c r="I51" i="2"/>
  <c r="H50" i="2"/>
  <c r="I50" i="2" s="1"/>
  <c r="H48" i="2"/>
  <c r="I48" i="2" s="1"/>
  <c r="I49" i="2"/>
  <c r="I43" i="2"/>
  <c r="I44" i="2"/>
  <c r="I45" i="2"/>
  <c r="I47" i="2"/>
  <c r="H46" i="2"/>
  <c r="I46" i="2" s="1"/>
  <c r="I41" i="2"/>
  <c r="H42" i="2"/>
  <c r="I42" i="2" s="1"/>
  <c r="H40" i="2"/>
  <c r="I40" i="2" s="1"/>
  <c r="H39" i="2"/>
  <c r="I39" i="2" s="1"/>
  <c r="H37" i="2"/>
  <c r="I37" i="2" s="1"/>
  <c r="I35" i="2"/>
  <c r="H36" i="2"/>
  <c r="I36" i="2" s="1"/>
  <c r="H34" i="2"/>
  <c r="I34" i="2" s="1"/>
  <c r="H33" i="2"/>
  <c r="I33" i="2" s="1"/>
  <c r="H31" i="2"/>
  <c r="I31" i="2" s="1"/>
  <c r="H29" i="2"/>
  <c r="H27" i="2"/>
  <c r="I27" i="2" s="1"/>
  <c r="H26" i="2"/>
  <c r="I26" i="2" s="1"/>
  <c r="I28" i="2"/>
  <c r="I29" i="2"/>
  <c r="I32" i="2"/>
  <c r="I30" i="2"/>
  <c r="I25" i="2"/>
  <c r="H24" i="2"/>
  <c r="I24" i="2" s="1"/>
  <c r="I19" i="2"/>
  <c r="H18" i="2"/>
  <c r="I18" i="2" s="1"/>
  <c r="H17" i="2"/>
  <c r="I17" i="2" s="1"/>
  <c r="H15" i="2"/>
  <c r="I15" i="2" s="1"/>
  <c r="I22" i="2"/>
  <c r="I23" i="2"/>
  <c r="H21" i="2"/>
  <c r="I21" i="2" s="1"/>
  <c r="H20" i="2"/>
  <c r="I20" i="2" s="1"/>
  <c r="I16" i="2"/>
  <c r="I12" i="2"/>
  <c r="I13" i="2"/>
  <c r="I14" i="2"/>
  <c r="I9" i="2"/>
  <c r="I10" i="2"/>
  <c r="I11" i="2"/>
  <c r="I4" i="2"/>
  <c r="I5" i="2"/>
  <c r="I6" i="2"/>
  <c r="I7" i="2"/>
  <c r="I8" i="2"/>
  <c r="I3" i="2"/>
  <c r="I64" i="2" l="1"/>
  <c r="H38" i="2"/>
  <c r="I38" i="2" s="1"/>
  <c r="I1" i="2" l="1"/>
</calcChain>
</file>

<file path=xl/sharedStrings.xml><?xml version="1.0" encoding="utf-8"?>
<sst xmlns="http://schemas.openxmlformats.org/spreadsheetml/2006/main" count="320" uniqueCount="36">
  <si>
    <t>إسم المورد</t>
  </si>
  <si>
    <t>التاريخ</t>
  </si>
  <si>
    <t>سعر البورصة</t>
  </si>
  <si>
    <t>م</t>
  </si>
  <si>
    <t>جولدن بيردز</t>
  </si>
  <si>
    <t xml:space="preserve">الوزن </t>
  </si>
  <si>
    <t>السعر</t>
  </si>
  <si>
    <t>الاجمالى</t>
  </si>
  <si>
    <t>الصنف</t>
  </si>
  <si>
    <t xml:space="preserve">صدور </t>
  </si>
  <si>
    <t xml:space="preserve">شيش </t>
  </si>
  <si>
    <t xml:space="preserve">دبوس </t>
  </si>
  <si>
    <t>فرخة بلدى حيه</t>
  </si>
  <si>
    <t>فرخة بلدى مذبوح</t>
  </si>
  <si>
    <t>العميل</t>
  </si>
  <si>
    <t>كباب شاكر</t>
  </si>
  <si>
    <t>عادل يوسف</t>
  </si>
  <si>
    <t>نور السورى</t>
  </si>
  <si>
    <t>جى كى هوسبيتاليتى</t>
  </si>
  <si>
    <t>رقم الفاتورة</t>
  </si>
  <si>
    <t>جناح</t>
  </si>
  <si>
    <t>صدور</t>
  </si>
  <si>
    <t>سعر البورصة * 2.4</t>
  </si>
  <si>
    <t>شيش</t>
  </si>
  <si>
    <t>يقل 8 جنية عن شعر الصدور</t>
  </si>
  <si>
    <t>وراك</t>
  </si>
  <si>
    <t>سعر البورصة + 10 جنية</t>
  </si>
  <si>
    <t>سعر البورصة + 13 جنية</t>
  </si>
  <si>
    <t>كبدة</t>
  </si>
  <si>
    <t>سعر البورصة +10 جنية</t>
  </si>
  <si>
    <t>55 جنية</t>
  </si>
  <si>
    <t>دبوس</t>
  </si>
  <si>
    <t>سعر بورصة اليوم</t>
  </si>
  <si>
    <t>جناج</t>
  </si>
  <si>
    <t>تعديل</t>
  </si>
  <si>
    <t>السعر المعدل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</si>
</sst>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yyyy\-mm\-dd;@"/>
  </numFmts>
  <fonts count="11">
    <font>
      <sz val="11"/>
      <color theme="1"/>
      <name val="Calibri"/>
      <family val="2"/>
      <scheme val="minor"/>
    </font>
    <font>
      <sz val="12"/>
      <color theme="1"/>
      <name val="Hacen Liner XXL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C000"/>
      <name val="Hacen Liner XXL"/>
    </font>
    <font>
      <b/>
      <sz val="12"/>
      <color theme="0"/>
      <name val="Hacen Liner XXL"/>
    </font>
    <font>
      <sz val="12"/>
      <color rgb="FFFFFF00"/>
      <name val="Hacen Liner XXL"/>
    </font>
    <font>
      <b/>
      <sz val="12"/>
      <color rgb="FFFFFF00"/>
      <name val="Hacen Liner XXL"/>
    </font>
    <font>
      <sz val="10"/>
      <name val="Arial"/>
      <family val="2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theme="1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2" borderId="0" xfId="0" applyNumberFormat="1" applyFont="1" applyFill="1"/>
    <xf numFmtId="164" fontId="4" fillId="3" borderId="0" xfId="0" applyNumberFormat="1" applyFont="1" applyFill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5" fontId="2" fillId="6" borderId="0" xfId="0" applyNumberFormat="1" applyFont="1" applyFill="1"/>
    <xf numFmtId="0" fontId="2" fillId="6" borderId="0" xfId="0" applyFont="1" applyFill="1"/>
    <xf numFmtId="0" fontId="3" fillId="6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left"/>
    </xf>
    <xf numFmtId="164" fontId="7" fillId="0" borderId="0" xfId="0" applyNumberFormat="1" applyFont="1" applyAlignment="1">
      <alignment horizontal="center"/>
    </xf>
    <xf numFmtId="0" fontId="10" fillId="0" borderId="9" xfId="1" applyFont="1" applyBorder="1" applyAlignment="1">
      <alignment horizontal="center" vertical="center" shrinkToFit="1"/>
    </xf>
    <xf numFmtId="0" fontId="2" fillId="6" borderId="8" xfId="0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center"/>
    </xf>
    <xf numFmtId="164" fontId="5" fillId="7" borderId="7" xfId="0" applyNumberFormat="1" applyFont="1" applyFill="1" applyBorder="1" applyAlignment="1">
      <alignment horizontal="center" shrinkToFit="1"/>
    </xf>
  </cellXfs>
  <cellStyles count="2">
    <cellStyle name="Normal" xfId="0" builtinId="0"/>
    <cellStyle name="Normal 4" xfId="1" xr:uid="{85544ABD-F99C-403C-B79B-DA57E6747477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acen Liner XXL"/>
        <scheme val="none"/>
      </font>
      <numFmt numFmtId="164" formatCode="#,##0.00_ ;[Red]\-#,##0.00\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_ ;[Red]\-#,##0.00\ 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acen Liner XXL"/>
        <scheme val="none"/>
      </font>
      <numFmt numFmtId="164" formatCode="#,##0.00_ ;[Red]\-#,##0.00\ 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9</xdr:row>
      <xdr:rowOff>114300</xdr:rowOff>
    </xdr:from>
    <xdr:to>
      <xdr:col>14</xdr:col>
      <xdr:colOff>628650</xdr:colOff>
      <xdr:row>19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3A1767-95BF-40AE-AB14-AC93D70F05BC}"/>
            </a:ext>
          </a:extLst>
        </xdr:cNvPr>
        <xdr:cNvSpPr/>
      </xdr:nvSpPr>
      <xdr:spPr>
        <a:xfrm>
          <a:off x="9978542400" y="1828800"/>
          <a:ext cx="2752725" cy="19335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من إخوانى</a:t>
          </a:r>
          <a:r>
            <a:rPr lang="ar-EG" sz="1100" baseline="0"/>
            <a:t> الكرام دالة بمجرد وضع سعر البورصة و الصنف  يتم تحديد السعر طبقا للجدول عالية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16</xdr:row>
      <xdr:rowOff>28575</xdr:rowOff>
    </xdr:from>
    <xdr:to>
      <xdr:col>15</xdr:col>
      <xdr:colOff>676275</xdr:colOff>
      <xdr:row>18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F8B433D-273A-E631-385D-039E3D90C600}"/>
            </a:ext>
          </a:extLst>
        </xdr:cNvPr>
        <xdr:cNvSpPr/>
      </xdr:nvSpPr>
      <xdr:spPr>
        <a:xfrm>
          <a:off x="9978266175" y="3248025"/>
          <a:ext cx="5114925" cy="3905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من إخوانى</a:t>
          </a:r>
          <a:r>
            <a:rPr lang="ar-EG" sz="1100" baseline="0"/>
            <a:t> الكرام دالة بمجرد وضع سعر البورصة و الصنف  يتم تحديد السعر طبقا للجدول عالية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10</xdr:col>
      <xdr:colOff>333375</xdr:colOff>
      <xdr:row>19</xdr:row>
      <xdr:rowOff>38100</xdr:rowOff>
    </xdr:from>
    <xdr:to>
      <xdr:col>14</xdr:col>
      <xdr:colOff>800100</xdr:colOff>
      <xdr:row>24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89125B-3DD5-407E-8ACD-FF56CA8B70F4}"/>
            </a:ext>
          </a:extLst>
        </xdr:cNvPr>
        <xdr:cNvSpPr/>
      </xdr:nvSpPr>
      <xdr:spPr>
        <a:xfrm>
          <a:off x="9979132950" y="3857625"/>
          <a:ext cx="4257675" cy="1076325"/>
        </a:xfrm>
        <a:prstGeom prst="rect">
          <a:avLst/>
        </a:prstGeom>
        <a:solidFill>
          <a:schemeClr val="bg2">
            <a:lumMod val="50000"/>
          </a:schemeClr>
        </a:solidFill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400">
              <a:solidFill>
                <a:srgbClr val="FFC000"/>
              </a:solidFill>
            </a:rPr>
            <a:t>يجب</a:t>
          </a:r>
          <a:r>
            <a:rPr lang="ar-EG" sz="1400" baseline="0">
              <a:solidFill>
                <a:srgbClr val="FFC000"/>
              </a:solidFill>
            </a:rPr>
            <a:t> تعديل سعر البورصة فى عمود </a:t>
          </a:r>
          <a:r>
            <a:rPr lang="en-US" sz="1400" baseline="0">
              <a:solidFill>
                <a:srgbClr val="FFC000"/>
              </a:solidFill>
            </a:rPr>
            <a:t>O</a:t>
          </a:r>
          <a:r>
            <a:rPr lang="ar-EG" sz="1400" baseline="0">
              <a:solidFill>
                <a:srgbClr val="FFC000"/>
              </a:solidFill>
            </a:rPr>
            <a:t> - يتم تعديل السعر فى عمود </a:t>
          </a:r>
          <a:r>
            <a:rPr lang="en-US" sz="1400" baseline="0">
              <a:solidFill>
                <a:srgbClr val="FFC000"/>
              </a:solidFill>
            </a:rPr>
            <a:t>N </a:t>
          </a:r>
          <a:r>
            <a:rPr lang="ar-EG" sz="1400" baseline="0">
              <a:solidFill>
                <a:srgbClr val="FFC000"/>
              </a:solidFill>
            </a:rPr>
            <a:t> </a:t>
          </a:r>
          <a:r>
            <a:rPr lang="ar-EG" sz="1400">
              <a:solidFill>
                <a:srgbClr val="FFC000"/>
              </a:solidFill>
            </a:rPr>
            <a:t> معادلة ترقيم أتوماتيك بعد</a:t>
          </a:r>
          <a:r>
            <a:rPr lang="ar-EG" sz="1400" baseline="0">
              <a:solidFill>
                <a:srgbClr val="FFC000"/>
              </a:solidFill>
            </a:rPr>
            <a:t> إختيار الصنف - من سطر </a:t>
          </a:r>
          <a:r>
            <a:rPr lang="en-US" sz="1400" baseline="0">
              <a:solidFill>
                <a:srgbClr val="FFC000"/>
              </a:solidFill>
            </a:rPr>
            <a:t>A64</a:t>
          </a:r>
          <a:r>
            <a:rPr lang="ar-EG" sz="1400" baseline="0">
              <a:solidFill>
                <a:srgbClr val="FFC000"/>
              </a:solidFill>
            </a:rPr>
            <a:t>.          </a:t>
          </a:r>
          <a:r>
            <a:rPr lang="en-US" sz="1400" baseline="0">
              <a:solidFill>
                <a:srgbClr val="FFC000"/>
              </a:solidFill>
            </a:rPr>
            <a:t>VLOOKUP</a:t>
          </a:r>
          <a:r>
            <a:rPr lang="ar-EG" sz="1400" baseline="0">
              <a:solidFill>
                <a:srgbClr val="FFC000"/>
              </a:solidFill>
            </a:rPr>
            <a:t> الصنف يتم تحديث سعر البورصة والسعر المعدل       ادخال الوزن يتم إحتساب الإجمالى</a:t>
          </a:r>
          <a:endParaRPr lang="en-US" sz="1400">
            <a:solidFill>
              <a:srgbClr val="FFC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01A7E9-5D97-4063-B9F4-2A16ECC5B668}" name="Table13" displayName="Table13" ref="A2:I63" totalsRowShown="0" headerRowDxfId="10" dataDxfId="9">
  <autoFilter ref="A2:I63" xr:uid="{D79624E5-F04A-453C-9E18-45C5465A6DD1}"/>
  <tableColumns count="9">
    <tableColumn id="1" xr3:uid="{6C40A223-19F2-4E4B-B61B-8542B5C92630}" name="م" dataDxfId="8"/>
    <tableColumn id="2" xr3:uid="{5C468DAE-0A50-46BA-B680-278C9E7BF502}" name="التاريخ" dataDxfId="7"/>
    <tableColumn id="3" xr3:uid="{1D085D60-DE92-4553-9325-F6E76D3BF498}" name="إسم المورد" dataDxfId="6"/>
    <tableColumn id="4" xr3:uid="{714EAEC3-4EF4-4CA0-B5B9-00691C10D9D7}" name="رقم الفاتورة" dataDxfId="5"/>
    <tableColumn id="5" xr3:uid="{2E046CE9-1A9C-4B4B-AE3D-15A39B1ED32F}" name="الصنف" dataDxfId="4"/>
    <tableColumn id="6" xr3:uid="{0BC991CC-F888-4EA6-A239-402EE2C9B088}" name="سعر البورصة" dataDxfId="3"/>
    <tableColumn id="7" xr3:uid="{84212A84-B18C-41A8-8E13-DDB61C3A3254}" name="الوزن " dataDxfId="2"/>
    <tableColumn id="8" xr3:uid="{E9EE3F9C-9A37-44A1-A4CB-96E2E07072C7}" name="السعر" dataDxfId="1"/>
    <tableColumn id="9" xr3:uid="{B5A4CF33-6475-47F7-B51D-5FF6CDE540BA}" name="الاجمالى" dataDxfId="0">
      <calculatedColumnFormula>G3*H3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9624E5-F04A-453C-9E18-45C5465A6DD1}" name="Table1" displayName="Table1" ref="A2:I75" totalsRowShown="0" headerRowDxfId="21" dataDxfId="20">
  <autoFilter ref="A2:I75" xr:uid="{D79624E5-F04A-453C-9E18-45C5465A6DD1}"/>
  <tableColumns count="9">
    <tableColumn id="1" xr3:uid="{6C40A223-19F2-4E4B-B61B-8542B5C92630}" name="م" dataDxfId="19"/>
    <tableColumn id="2" xr3:uid="{5C468DAE-0A50-46BA-B680-278C9E7BF502}" name="التاريخ" dataDxfId="18"/>
    <tableColumn id="3" xr3:uid="{1D085D60-DE92-4553-9325-F6E76D3BF498}" name="إسم المورد" dataDxfId="17"/>
    <tableColumn id="4" xr3:uid="{714EAEC3-4EF4-4CA0-B5B9-00691C10D9D7}" name="رقم الفاتورة" dataDxfId="16"/>
    <tableColumn id="5" xr3:uid="{2E046CE9-1A9C-4B4B-AE3D-15A39B1ED32F}" name="الصنف" dataDxfId="15"/>
    <tableColumn id="6" xr3:uid="{0BC991CC-F888-4EA6-A239-402EE2C9B088}" name="سعر البورصة" dataDxfId="14"/>
    <tableColumn id="7" xr3:uid="{84212A84-B18C-41A8-8E13-DDB61C3A3254}" name="الوزن " dataDxfId="13"/>
    <tableColumn id="8" xr3:uid="{E9EE3F9C-9A37-44A1-A4CB-96E2E07072C7}" name="السعر" dataDxfId="12"/>
    <tableColumn id="9" xr3:uid="{B5A4CF33-6475-47F7-B51D-5FF6CDE540BA}" name="الاجمالى" dataDxfId="11">
      <calculatedColumnFormula>G3*H3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09BE-1168-451B-B801-69D40AD616E7}">
  <sheetPr codeName="Sheet2"/>
  <dimension ref="A1:O63"/>
  <sheetViews>
    <sheetView showGridLines="0"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0" sqref="D20"/>
    </sheetView>
  </sheetViews>
  <sheetFormatPr defaultRowHeight="15.75"/>
  <cols>
    <col min="1" max="1" width="6.7109375" style="5" bestFit="1" customWidth="1"/>
    <col min="2" max="2" width="11.5703125" style="6" bestFit="1" customWidth="1"/>
    <col min="3" max="3" width="13.5703125" style="4" customWidth="1"/>
    <col min="4" max="4" width="14.85546875" style="9" customWidth="1"/>
    <col min="5" max="5" width="14.85546875" style="5" bestFit="1" customWidth="1"/>
    <col min="6" max="6" width="15.140625" style="7" customWidth="1"/>
    <col min="7" max="7" width="11.7109375" style="7" bestFit="1" customWidth="1"/>
    <col min="8" max="8" width="8.7109375" style="7" customWidth="1"/>
    <col min="9" max="9" width="13.7109375" style="7" bestFit="1" customWidth="1"/>
    <col min="10" max="10" width="9.140625" style="4"/>
    <col min="11" max="11" width="6.140625" style="4" bestFit="1" customWidth="1"/>
    <col min="12" max="12" width="23.5703125" style="4" bestFit="1" customWidth="1"/>
    <col min="13" max="13" width="9.140625" style="4"/>
    <col min="14" max="14" width="14.85546875" style="5" bestFit="1" customWidth="1"/>
    <col min="15" max="15" width="15.140625" style="5" bestFit="1" customWidth="1"/>
    <col min="16" max="16384" width="9.140625" style="4"/>
  </cols>
  <sheetData>
    <row r="1" spans="1:15" ht="16.5" thickBot="1">
      <c r="B1" s="10" t="s">
        <v>4</v>
      </c>
      <c r="I1" s="11">
        <f>SUBTOTAL(9,I3:I10001)</f>
        <v>2501292.7999999998</v>
      </c>
    </row>
    <row r="2" spans="1:15">
      <c r="A2" s="8" t="s">
        <v>3</v>
      </c>
      <c r="B2" s="2" t="s">
        <v>1</v>
      </c>
      <c r="C2" s="1" t="s">
        <v>0</v>
      </c>
      <c r="D2" s="1" t="s">
        <v>19</v>
      </c>
      <c r="E2" s="8" t="s">
        <v>8</v>
      </c>
      <c r="F2" s="3" t="s">
        <v>2</v>
      </c>
      <c r="G2" s="3" t="s">
        <v>5</v>
      </c>
      <c r="H2" s="3" t="s">
        <v>6</v>
      </c>
      <c r="I2" s="3" t="s">
        <v>7</v>
      </c>
      <c r="K2" s="15" t="s">
        <v>21</v>
      </c>
      <c r="L2" s="12" t="s">
        <v>22</v>
      </c>
      <c r="N2" s="5" t="s">
        <v>8</v>
      </c>
      <c r="O2" s="5" t="s">
        <v>14</v>
      </c>
    </row>
    <row r="3" spans="1:15">
      <c r="A3" s="5">
        <v>1</v>
      </c>
      <c r="B3" s="6">
        <v>45888</v>
      </c>
      <c r="C3" s="4" t="s">
        <v>4</v>
      </c>
      <c r="D3" s="9">
        <v>650</v>
      </c>
      <c r="E3" s="5" t="s">
        <v>9</v>
      </c>
      <c r="F3" s="7">
        <v>67</v>
      </c>
      <c r="G3" s="7">
        <v>426</v>
      </c>
      <c r="H3" s="7">
        <v>160.80000000000001</v>
      </c>
      <c r="I3" s="7">
        <f>G3*H3</f>
        <v>68500.800000000003</v>
      </c>
      <c r="K3" s="16" t="s">
        <v>23</v>
      </c>
      <c r="L3" s="13" t="s">
        <v>24</v>
      </c>
      <c r="N3" s="5" t="s">
        <v>9</v>
      </c>
      <c r="O3" s="5" t="s">
        <v>4</v>
      </c>
    </row>
    <row r="4" spans="1:15">
      <c r="A4" s="5">
        <v>2</v>
      </c>
      <c r="B4" s="6">
        <v>45888</v>
      </c>
      <c r="C4" s="4" t="s">
        <v>4</v>
      </c>
      <c r="D4" s="9">
        <v>650</v>
      </c>
      <c r="E4" s="5" t="s">
        <v>10</v>
      </c>
      <c r="F4" s="7">
        <v>67</v>
      </c>
      <c r="G4" s="7">
        <v>351</v>
      </c>
      <c r="H4" s="7">
        <v>152.80000000000001</v>
      </c>
      <c r="I4" s="7">
        <f>G4*H4</f>
        <v>53632.800000000003</v>
      </c>
      <c r="K4" s="16" t="s">
        <v>25</v>
      </c>
      <c r="L4" s="13" t="s">
        <v>26</v>
      </c>
      <c r="N4" s="5" t="s">
        <v>10</v>
      </c>
      <c r="O4" s="5" t="s">
        <v>15</v>
      </c>
    </row>
    <row r="5" spans="1:15">
      <c r="A5" s="5">
        <v>3</v>
      </c>
      <c r="B5" s="6">
        <v>45888</v>
      </c>
      <c r="C5" s="4" t="s">
        <v>4</v>
      </c>
      <c r="D5" s="9">
        <v>650</v>
      </c>
      <c r="E5" s="5" t="s">
        <v>11</v>
      </c>
      <c r="F5" s="7">
        <v>67</v>
      </c>
      <c r="G5" s="7">
        <v>20</v>
      </c>
      <c r="H5" s="7">
        <v>80</v>
      </c>
      <c r="I5" s="7">
        <f>G5*H5</f>
        <v>1600</v>
      </c>
      <c r="K5" s="16" t="s">
        <v>11</v>
      </c>
      <c r="L5" s="13" t="s">
        <v>27</v>
      </c>
      <c r="N5" s="5" t="s">
        <v>11</v>
      </c>
      <c r="O5" s="5" t="s">
        <v>16</v>
      </c>
    </row>
    <row r="6" spans="1:15">
      <c r="A6" s="5">
        <v>4</v>
      </c>
      <c r="B6" s="6">
        <v>45887</v>
      </c>
      <c r="C6" s="4" t="s">
        <v>4</v>
      </c>
      <c r="D6" s="9">
        <v>649</v>
      </c>
      <c r="E6" s="5" t="s">
        <v>9</v>
      </c>
      <c r="F6" s="7">
        <v>67</v>
      </c>
      <c r="G6" s="7">
        <v>364</v>
      </c>
      <c r="H6" s="7">
        <v>160.80000000000001</v>
      </c>
      <c r="I6" s="7">
        <f>G6*H6</f>
        <v>58531.200000000004</v>
      </c>
      <c r="K6" s="16" t="s">
        <v>28</v>
      </c>
      <c r="L6" s="13" t="s">
        <v>29</v>
      </c>
      <c r="N6" s="5" t="s">
        <v>33</v>
      </c>
      <c r="O6" s="5" t="s">
        <v>17</v>
      </c>
    </row>
    <row r="7" spans="1:15" ht="16.5" thickBot="1">
      <c r="A7" s="5">
        <v>5</v>
      </c>
      <c r="B7" s="6">
        <v>45887</v>
      </c>
      <c r="C7" s="4" t="s">
        <v>4</v>
      </c>
      <c r="D7" s="9">
        <v>649</v>
      </c>
      <c r="E7" s="5" t="s">
        <v>10</v>
      </c>
      <c r="F7" s="7">
        <v>67</v>
      </c>
      <c r="G7" s="7">
        <v>358</v>
      </c>
      <c r="H7" s="7">
        <v>152.80000000000001</v>
      </c>
      <c r="I7" s="7">
        <f>G7*H7</f>
        <v>54702.400000000001</v>
      </c>
      <c r="K7" s="17" t="s">
        <v>20</v>
      </c>
      <c r="L7" s="14" t="s">
        <v>30</v>
      </c>
      <c r="N7" s="5" t="s">
        <v>13</v>
      </c>
      <c r="O7" s="5" t="s">
        <v>18</v>
      </c>
    </row>
    <row r="8" spans="1:15">
      <c r="A8" s="5">
        <v>6</v>
      </c>
      <c r="B8" s="6">
        <v>45887</v>
      </c>
      <c r="C8" s="4" t="s">
        <v>4</v>
      </c>
      <c r="D8" s="9">
        <v>649</v>
      </c>
      <c r="E8" s="5" t="s">
        <v>11</v>
      </c>
      <c r="F8" s="7">
        <v>67</v>
      </c>
      <c r="G8" s="7">
        <v>18</v>
      </c>
      <c r="H8" s="7">
        <v>80</v>
      </c>
      <c r="I8" s="7">
        <f>G8*H8</f>
        <v>1440</v>
      </c>
      <c r="N8" s="5" t="s">
        <v>20</v>
      </c>
    </row>
    <row r="9" spans="1:15">
      <c r="A9" s="5">
        <v>7</v>
      </c>
      <c r="B9" s="6">
        <v>45886</v>
      </c>
      <c r="C9" s="4" t="s">
        <v>4</v>
      </c>
      <c r="D9" s="9">
        <v>648</v>
      </c>
      <c r="E9" s="5" t="s">
        <v>9</v>
      </c>
      <c r="F9" s="7">
        <v>67</v>
      </c>
      <c r="G9" s="7">
        <v>393</v>
      </c>
      <c r="H9" s="7">
        <v>160.80000000000001</v>
      </c>
      <c r="I9" s="7">
        <f>G9*H9</f>
        <v>63194.400000000001</v>
      </c>
    </row>
    <row r="10" spans="1:15">
      <c r="A10" s="5">
        <v>8</v>
      </c>
      <c r="B10" s="6">
        <v>45886</v>
      </c>
      <c r="C10" s="4" t="s">
        <v>4</v>
      </c>
      <c r="D10" s="9">
        <v>648</v>
      </c>
      <c r="E10" s="5" t="s">
        <v>10</v>
      </c>
      <c r="F10" s="7">
        <v>67</v>
      </c>
      <c r="G10" s="7">
        <v>402</v>
      </c>
      <c r="H10" s="7">
        <v>152.80000000000001</v>
      </c>
      <c r="I10" s="7">
        <f>G10*H10</f>
        <v>61425.600000000006</v>
      </c>
    </row>
    <row r="11" spans="1:15">
      <c r="A11" s="5">
        <v>9</v>
      </c>
      <c r="B11" s="6">
        <v>45886</v>
      </c>
      <c r="C11" s="4" t="s">
        <v>4</v>
      </c>
      <c r="D11" s="9">
        <v>648</v>
      </c>
      <c r="E11" s="5" t="s">
        <v>11</v>
      </c>
      <c r="F11" s="7">
        <v>67</v>
      </c>
      <c r="G11" s="7">
        <v>20</v>
      </c>
      <c r="H11" s="7">
        <v>80</v>
      </c>
      <c r="I11" s="7">
        <f>G11*H11</f>
        <v>1600</v>
      </c>
    </row>
    <row r="12" spans="1:15">
      <c r="A12" s="5">
        <v>10</v>
      </c>
      <c r="B12" s="6">
        <v>45885</v>
      </c>
      <c r="C12" s="4" t="s">
        <v>4</v>
      </c>
      <c r="D12" s="9">
        <v>647</v>
      </c>
      <c r="E12" s="5" t="s">
        <v>9</v>
      </c>
      <c r="F12" s="7">
        <v>67</v>
      </c>
      <c r="G12" s="7">
        <v>413</v>
      </c>
      <c r="H12" s="7">
        <v>160.80000000000001</v>
      </c>
      <c r="I12" s="7">
        <f>G12*H12</f>
        <v>66410.400000000009</v>
      </c>
    </row>
    <row r="13" spans="1:15">
      <c r="A13" s="5">
        <v>11</v>
      </c>
      <c r="B13" s="6">
        <v>45885</v>
      </c>
      <c r="C13" s="4" t="s">
        <v>4</v>
      </c>
      <c r="D13" s="9">
        <v>647</v>
      </c>
      <c r="E13" s="5" t="s">
        <v>10</v>
      </c>
      <c r="F13" s="7">
        <v>67</v>
      </c>
      <c r="G13" s="7">
        <v>292</v>
      </c>
      <c r="H13" s="7">
        <v>152.80000000000001</v>
      </c>
      <c r="I13" s="7">
        <f>G13*H13</f>
        <v>44617.600000000006</v>
      </c>
    </row>
    <row r="14" spans="1:15">
      <c r="A14" s="5">
        <v>12</v>
      </c>
      <c r="B14" s="6">
        <v>45885</v>
      </c>
      <c r="C14" s="4" t="s">
        <v>4</v>
      </c>
      <c r="D14" s="9">
        <v>647</v>
      </c>
      <c r="E14" s="5" t="s">
        <v>11</v>
      </c>
      <c r="F14" s="7">
        <v>67</v>
      </c>
      <c r="G14" s="7">
        <v>21</v>
      </c>
      <c r="H14" s="7">
        <v>80</v>
      </c>
      <c r="I14" s="7">
        <f>G14*H14</f>
        <v>1680</v>
      </c>
    </row>
    <row r="15" spans="1:15">
      <c r="A15" s="5">
        <v>13</v>
      </c>
      <c r="B15" s="6">
        <v>45883</v>
      </c>
      <c r="C15" s="4" t="s">
        <v>4</v>
      </c>
      <c r="D15" s="9">
        <v>645</v>
      </c>
      <c r="E15" s="5" t="s">
        <v>9</v>
      </c>
      <c r="F15" s="7">
        <v>65</v>
      </c>
      <c r="G15" s="7">
        <v>462</v>
      </c>
      <c r="H15" s="7">
        <f>65*2.4</f>
        <v>156</v>
      </c>
      <c r="I15" s="7">
        <f>G15*H15</f>
        <v>72072</v>
      </c>
    </row>
    <row r="16" spans="1:15">
      <c r="A16" s="5">
        <v>14</v>
      </c>
      <c r="B16" s="6">
        <v>45883</v>
      </c>
      <c r="C16" s="4" t="s">
        <v>4</v>
      </c>
      <c r="D16" s="9">
        <v>645</v>
      </c>
      <c r="E16" s="5" t="s">
        <v>10</v>
      </c>
      <c r="F16" s="7">
        <v>65</v>
      </c>
      <c r="G16" s="7">
        <v>355</v>
      </c>
      <c r="H16" s="7">
        <v>148</v>
      </c>
      <c r="I16" s="7">
        <f>G16*H16</f>
        <v>52540</v>
      </c>
    </row>
    <row r="17" spans="1:9">
      <c r="A17" s="5">
        <v>15</v>
      </c>
      <c r="B17" s="6">
        <v>45883</v>
      </c>
      <c r="C17" s="4" t="s">
        <v>4</v>
      </c>
      <c r="D17" s="9">
        <v>645</v>
      </c>
      <c r="E17" s="5" t="s">
        <v>11</v>
      </c>
      <c r="F17" s="7">
        <v>65</v>
      </c>
      <c r="G17" s="7">
        <v>37</v>
      </c>
      <c r="H17" s="7">
        <f>65+13</f>
        <v>78</v>
      </c>
      <c r="I17" s="7">
        <f>G17*H17</f>
        <v>2886</v>
      </c>
    </row>
    <row r="18" spans="1:9">
      <c r="A18" s="5">
        <v>16</v>
      </c>
      <c r="B18" s="6">
        <v>45882</v>
      </c>
      <c r="C18" s="4" t="s">
        <v>4</v>
      </c>
      <c r="D18" s="9">
        <v>644</v>
      </c>
      <c r="E18" s="5" t="s">
        <v>9</v>
      </c>
      <c r="F18" s="7">
        <v>63</v>
      </c>
      <c r="G18" s="7">
        <v>269</v>
      </c>
      <c r="H18" s="7">
        <f>63*2.4</f>
        <v>151.19999999999999</v>
      </c>
      <c r="I18" s="7">
        <f>G18*H18</f>
        <v>40672.799999999996</v>
      </c>
    </row>
    <row r="19" spans="1:9">
      <c r="A19" s="5">
        <v>17</v>
      </c>
      <c r="B19" s="6">
        <v>45882</v>
      </c>
      <c r="C19" s="4" t="s">
        <v>4</v>
      </c>
      <c r="D19" s="9">
        <v>644</v>
      </c>
      <c r="E19" s="5" t="s">
        <v>10</v>
      </c>
      <c r="F19" s="7">
        <v>63</v>
      </c>
      <c r="G19" s="7">
        <v>257</v>
      </c>
      <c r="H19" s="7">
        <v>143.19999999999999</v>
      </c>
      <c r="I19" s="7">
        <f>G19*H19</f>
        <v>36802.399999999994</v>
      </c>
    </row>
    <row r="20" spans="1:9">
      <c r="A20" s="5">
        <v>18</v>
      </c>
      <c r="B20" s="6">
        <v>45881</v>
      </c>
      <c r="C20" s="4" t="s">
        <v>4</v>
      </c>
      <c r="D20" s="9">
        <v>643</v>
      </c>
      <c r="E20" s="5" t="s">
        <v>11</v>
      </c>
      <c r="F20" s="7">
        <v>63</v>
      </c>
      <c r="G20" s="7">
        <v>30</v>
      </c>
      <c r="H20" s="7">
        <f>63+13</f>
        <v>76</v>
      </c>
      <c r="I20" s="7">
        <f>G20*H20</f>
        <v>2280</v>
      </c>
    </row>
    <row r="21" spans="1:9">
      <c r="A21" s="5">
        <v>19</v>
      </c>
      <c r="B21" s="6">
        <v>45881</v>
      </c>
      <c r="C21" s="4" t="s">
        <v>4</v>
      </c>
      <c r="D21" s="9">
        <v>643</v>
      </c>
      <c r="E21" s="5" t="s">
        <v>9</v>
      </c>
      <c r="F21" s="7">
        <v>63</v>
      </c>
      <c r="G21" s="7">
        <v>410</v>
      </c>
      <c r="H21" s="7">
        <f>63*2.4</f>
        <v>151.19999999999999</v>
      </c>
      <c r="I21" s="7">
        <f>G21*H21</f>
        <v>61991.999999999993</v>
      </c>
    </row>
    <row r="22" spans="1:9">
      <c r="A22" s="5">
        <v>20</v>
      </c>
      <c r="B22" s="6">
        <v>45881</v>
      </c>
      <c r="C22" s="4" t="s">
        <v>4</v>
      </c>
      <c r="D22" s="9">
        <v>643</v>
      </c>
      <c r="E22" s="5" t="s">
        <v>10</v>
      </c>
      <c r="F22" s="7">
        <v>63</v>
      </c>
      <c r="G22" s="7">
        <v>307</v>
      </c>
      <c r="H22" s="7">
        <v>143.19999999999999</v>
      </c>
      <c r="I22" s="7">
        <f>G22*H22</f>
        <v>43962.399999999994</v>
      </c>
    </row>
    <row r="23" spans="1:9">
      <c r="A23" s="5">
        <v>21</v>
      </c>
      <c r="B23" s="6">
        <v>45881</v>
      </c>
      <c r="C23" s="4" t="s">
        <v>4</v>
      </c>
      <c r="D23" s="9">
        <v>643</v>
      </c>
      <c r="E23" s="5" t="s">
        <v>20</v>
      </c>
      <c r="F23" s="7">
        <v>63</v>
      </c>
      <c r="G23" s="7">
        <v>18</v>
      </c>
      <c r="H23" s="7">
        <v>55</v>
      </c>
      <c r="I23" s="7">
        <f>G23*H23</f>
        <v>990</v>
      </c>
    </row>
    <row r="24" spans="1:9">
      <c r="A24" s="5">
        <v>22</v>
      </c>
      <c r="B24" s="6">
        <v>45879</v>
      </c>
      <c r="C24" s="4" t="s">
        <v>4</v>
      </c>
      <c r="D24" s="9">
        <v>642</v>
      </c>
      <c r="E24" s="5" t="s">
        <v>9</v>
      </c>
      <c r="F24" s="7">
        <v>65</v>
      </c>
      <c r="G24" s="7">
        <v>434</v>
      </c>
      <c r="H24" s="7">
        <f>65*2.4</f>
        <v>156</v>
      </c>
      <c r="I24" s="7">
        <f>G24*H24</f>
        <v>67704</v>
      </c>
    </row>
    <row r="25" spans="1:9">
      <c r="A25" s="5">
        <v>23</v>
      </c>
      <c r="B25" s="6">
        <v>45879</v>
      </c>
      <c r="C25" s="4" t="s">
        <v>4</v>
      </c>
      <c r="D25" s="9">
        <v>642</v>
      </c>
      <c r="E25" s="5" t="s">
        <v>10</v>
      </c>
      <c r="F25" s="7">
        <v>65</v>
      </c>
      <c r="G25" s="7">
        <v>426</v>
      </c>
      <c r="H25" s="7">
        <v>148</v>
      </c>
      <c r="I25" s="7">
        <f>G25*H25</f>
        <v>63048</v>
      </c>
    </row>
    <row r="26" spans="1:9">
      <c r="A26" s="5">
        <v>24</v>
      </c>
      <c r="B26" s="6">
        <v>45879</v>
      </c>
      <c r="C26" s="4" t="s">
        <v>4</v>
      </c>
      <c r="D26" s="9">
        <v>642</v>
      </c>
      <c r="E26" s="5" t="s">
        <v>11</v>
      </c>
      <c r="F26" s="7">
        <v>65</v>
      </c>
      <c r="G26" s="7">
        <v>40</v>
      </c>
      <c r="H26" s="7">
        <f>65+13</f>
        <v>78</v>
      </c>
      <c r="I26" s="7">
        <f>G26*H26</f>
        <v>3120</v>
      </c>
    </row>
    <row r="27" spans="1:9">
      <c r="A27" s="5">
        <v>25</v>
      </c>
      <c r="B27" s="6">
        <v>45878</v>
      </c>
      <c r="C27" s="4" t="s">
        <v>4</v>
      </c>
      <c r="D27" s="9">
        <v>641</v>
      </c>
      <c r="E27" s="5" t="s">
        <v>9</v>
      </c>
      <c r="F27" s="7">
        <v>63</v>
      </c>
      <c r="G27" s="7">
        <v>636</v>
      </c>
      <c r="H27" s="7">
        <f>63*2.4</f>
        <v>151.19999999999999</v>
      </c>
      <c r="I27" s="7">
        <f>G27*H27</f>
        <v>96163.199999999997</v>
      </c>
    </row>
    <row r="28" spans="1:9">
      <c r="A28" s="5">
        <v>26</v>
      </c>
      <c r="B28" s="6">
        <v>45878</v>
      </c>
      <c r="C28" s="4" t="s">
        <v>4</v>
      </c>
      <c r="D28" s="9">
        <v>641</v>
      </c>
      <c r="E28" s="5" t="s">
        <v>10</v>
      </c>
      <c r="F28" s="7">
        <v>63</v>
      </c>
      <c r="G28" s="7">
        <v>363</v>
      </c>
      <c r="H28" s="7">
        <v>143.19999999999999</v>
      </c>
      <c r="I28" s="7">
        <f>G28*H28</f>
        <v>51981.599999999999</v>
      </c>
    </row>
    <row r="29" spans="1:9">
      <c r="A29" s="5">
        <v>27</v>
      </c>
      <c r="B29" s="6">
        <v>45878</v>
      </c>
      <c r="C29" s="4" t="s">
        <v>4</v>
      </c>
      <c r="D29" s="9">
        <v>641</v>
      </c>
      <c r="E29" s="5" t="s">
        <v>11</v>
      </c>
      <c r="F29" s="7">
        <v>63</v>
      </c>
      <c r="G29" s="7">
        <v>31</v>
      </c>
      <c r="H29" s="7">
        <f>63+13</f>
        <v>76</v>
      </c>
      <c r="I29" s="7">
        <f>G29*H29</f>
        <v>2356</v>
      </c>
    </row>
    <row r="30" spans="1:9">
      <c r="A30" s="5">
        <v>28</v>
      </c>
      <c r="B30" s="6">
        <v>45878</v>
      </c>
      <c r="C30" s="4" t="s">
        <v>4</v>
      </c>
      <c r="D30" s="9">
        <v>641</v>
      </c>
      <c r="E30" s="5" t="s">
        <v>20</v>
      </c>
      <c r="F30" s="7">
        <v>63</v>
      </c>
      <c r="G30" s="7">
        <v>37</v>
      </c>
      <c r="H30" s="7">
        <v>55</v>
      </c>
      <c r="I30" s="7">
        <f>G30*H30</f>
        <v>2035</v>
      </c>
    </row>
    <row r="31" spans="1:9">
      <c r="A31" s="5">
        <v>29</v>
      </c>
      <c r="B31" s="6">
        <v>45876</v>
      </c>
      <c r="C31" s="4" t="s">
        <v>4</v>
      </c>
      <c r="D31" s="9">
        <v>640</v>
      </c>
      <c r="E31" s="5" t="s">
        <v>9</v>
      </c>
      <c r="F31" s="7">
        <v>65</v>
      </c>
      <c r="G31" s="7">
        <v>584</v>
      </c>
      <c r="H31" s="7">
        <f>65*2.4</f>
        <v>156</v>
      </c>
      <c r="I31" s="7">
        <f>G31*H31</f>
        <v>91104</v>
      </c>
    </row>
    <row r="32" spans="1:9">
      <c r="A32" s="5">
        <v>30</v>
      </c>
      <c r="B32" s="6">
        <v>45876</v>
      </c>
      <c r="C32" s="4" t="s">
        <v>4</v>
      </c>
      <c r="D32" s="9">
        <v>640</v>
      </c>
      <c r="E32" s="5" t="s">
        <v>10</v>
      </c>
      <c r="F32" s="7">
        <v>65</v>
      </c>
      <c r="G32" s="7">
        <v>390</v>
      </c>
      <c r="H32" s="7">
        <v>148</v>
      </c>
      <c r="I32" s="7">
        <f>G32*H32</f>
        <v>57720</v>
      </c>
    </row>
    <row r="33" spans="1:9">
      <c r="A33" s="5">
        <v>31</v>
      </c>
      <c r="B33" s="6">
        <v>45876</v>
      </c>
      <c r="C33" s="4" t="s">
        <v>4</v>
      </c>
      <c r="D33" s="9">
        <v>640</v>
      </c>
      <c r="E33" s="5" t="s">
        <v>11</v>
      </c>
      <c r="F33" s="7">
        <v>65</v>
      </c>
      <c r="G33" s="7">
        <v>30</v>
      </c>
      <c r="H33" s="7">
        <f>65+13</f>
        <v>78</v>
      </c>
      <c r="I33" s="7">
        <f>G33*H33</f>
        <v>2340</v>
      </c>
    </row>
    <row r="34" spans="1:9">
      <c r="A34" s="5">
        <v>32</v>
      </c>
      <c r="B34" s="6">
        <v>45872</v>
      </c>
      <c r="C34" s="4" t="s">
        <v>4</v>
      </c>
      <c r="D34" s="9">
        <v>639</v>
      </c>
      <c r="E34" s="5" t="s">
        <v>9</v>
      </c>
      <c r="F34" s="7">
        <v>65</v>
      </c>
      <c r="G34" s="7">
        <v>441</v>
      </c>
      <c r="H34" s="7">
        <f>65*2.4</f>
        <v>156</v>
      </c>
      <c r="I34" s="7">
        <f>G34*H34</f>
        <v>68796</v>
      </c>
    </row>
    <row r="35" spans="1:9">
      <c r="A35" s="5">
        <v>33</v>
      </c>
      <c r="B35" s="6">
        <v>45872</v>
      </c>
      <c r="C35" s="4" t="s">
        <v>4</v>
      </c>
      <c r="D35" s="9">
        <v>639</v>
      </c>
      <c r="E35" s="5" t="s">
        <v>10</v>
      </c>
      <c r="F35" s="7">
        <v>65</v>
      </c>
      <c r="G35" s="7">
        <v>332</v>
      </c>
      <c r="H35" s="7">
        <v>148</v>
      </c>
      <c r="I35" s="7">
        <f>G35*H35</f>
        <v>49136</v>
      </c>
    </row>
    <row r="36" spans="1:9">
      <c r="A36" s="5">
        <v>34</v>
      </c>
      <c r="B36" s="6">
        <v>45872</v>
      </c>
      <c r="C36" s="4" t="s">
        <v>4</v>
      </c>
      <c r="D36" s="9">
        <v>639</v>
      </c>
      <c r="E36" s="5" t="s">
        <v>11</v>
      </c>
      <c r="F36" s="7">
        <v>65</v>
      </c>
      <c r="G36" s="7">
        <v>20</v>
      </c>
      <c r="H36" s="7">
        <f>65+13</f>
        <v>78</v>
      </c>
      <c r="I36" s="7">
        <f>G36*H36</f>
        <v>1560</v>
      </c>
    </row>
    <row r="37" spans="1:9">
      <c r="A37" s="5">
        <v>35</v>
      </c>
      <c r="B37" s="6">
        <v>45875</v>
      </c>
      <c r="C37" s="4" t="s">
        <v>4</v>
      </c>
      <c r="D37" s="9">
        <v>638</v>
      </c>
      <c r="E37" s="5" t="s">
        <v>9</v>
      </c>
      <c r="F37" s="7">
        <v>67</v>
      </c>
      <c r="G37" s="7">
        <v>544</v>
      </c>
      <c r="H37" s="7">
        <f>F37*2.4</f>
        <v>160.79999999999998</v>
      </c>
      <c r="I37" s="7">
        <f>G37*H37</f>
        <v>87475.199999999997</v>
      </c>
    </row>
    <row r="38" spans="1:9">
      <c r="A38" s="5">
        <v>36</v>
      </c>
      <c r="B38" s="6">
        <v>45875</v>
      </c>
      <c r="C38" s="4" t="s">
        <v>4</v>
      </c>
      <c r="D38" s="9">
        <v>638</v>
      </c>
      <c r="E38" s="5" t="s">
        <v>10</v>
      </c>
      <c r="F38" s="7">
        <v>67</v>
      </c>
      <c r="G38" s="7">
        <v>378</v>
      </c>
      <c r="H38" s="7">
        <f>H37-8</f>
        <v>152.79999999999998</v>
      </c>
      <c r="I38" s="7">
        <f>G38*H38</f>
        <v>57758.399999999994</v>
      </c>
    </row>
    <row r="39" spans="1:9">
      <c r="A39" s="5">
        <v>37</v>
      </c>
      <c r="B39" s="6">
        <v>45875</v>
      </c>
      <c r="C39" s="4" t="s">
        <v>4</v>
      </c>
      <c r="D39" s="9">
        <v>638</v>
      </c>
      <c r="E39" s="5" t="s">
        <v>11</v>
      </c>
      <c r="F39" s="7">
        <v>67</v>
      </c>
      <c r="G39" s="7">
        <v>31</v>
      </c>
      <c r="H39" s="7">
        <f>67+13</f>
        <v>80</v>
      </c>
      <c r="I39" s="7">
        <f>G39*H39</f>
        <v>2480</v>
      </c>
    </row>
    <row r="40" spans="1:9">
      <c r="A40" s="5">
        <v>38</v>
      </c>
      <c r="B40" s="6">
        <v>45874</v>
      </c>
      <c r="C40" s="4" t="s">
        <v>4</v>
      </c>
      <c r="D40" s="9">
        <v>637</v>
      </c>
      <c r="E40" s="5" t="s">
        <v>9</v>
      </c>
      <c r="F40" s="7">
        <v>67</v>
      </c>
      <c r="G40" s="7">
        <v>469</v>
      </c>
      <c r="H40" s="7">
        <f>67*2.4</f>
        <v>160.79999999999998</v>
      </c>
      <c r="I40" s="7">
        <f>G40*H40</f>
        <v>75415.199999999997</v>
      </c>
    </row>
    <row r="41" spans="1:9">
      <c r="A41" s="5">
        <v>39</v>
      </c>
      <c r="B41" s="6">
        <v>45874</v>
      </c>
      <c r="C41" s="4" t="s">
        <v>4</v>
      </c>
      <c r="D41" s="9">
        <v>637</v>
      </c>
      <c r="E41" s="5" t="s">
        <v>10</v>
      </c>
      <c r="F41" s="7">
        <v>67</v>
      </c>
      <c r="G41" s="7">
        <v>329</v>
      </c>
      <c r="H41" s="7">
        <v>152.80000000000001</v>
      </c>
      <c r="I41" s="7">
        <f>G41*H41</f>
        <v>50271.200000000004</v>
      </c>
    </row>
    <row r="42" spans="1:9">
      <c r="A42" s="5">
        <v>40</v>
      </c>
      <c r="B42" s="6">
        <v>45874</v>
      </c>
      <c r="C42" s="4" t="s">
        <v>4</v>
      </c>
      <c r="D42" s="9">
        <v>637</v>
      </c>
      <c r="E42" s="5" t="s">
        <v>11</v>
      </c>
      <c r="F42" s="7">
        <v>67</v>
      </c>
      <c r="G42" s="7">
        <v>40</v>
      </c>
      <c r="H42" s="7">
        <f>67+13</f>
        <v>80</v>
      </c>
      <c r="I42" s="7">
        <f>G42*H42</f>
        <v>3200</v>
      </c>
    </row>
    <row r="43" spans="1:9">
      <c r="A43" s="5">
        <v>41</v>
      </c>
      <c r="B43" s="6">
        <v>45874</v>
      </c>
      <c r="C43" s="4" t="s">
        <v>4</v>
      </c>
      <c r="D43" s="9">
        <v>637</v>
      </c>
      <c r="E43" s="5" t="s">
        <v>12</v>
      </c>
      <c r="F43" s="7">
        <v>67</v>
      </c>
      <c r="G43" s="7">
        <v>50.5</v>
      </c>
      <c r="H43" s="7">
        <v>140</v>
      </c>
      <c r="I43" s="7">
        <f>G43*H43</f>
        <v>7070</v>
      </c>
    </row>
    <row r="44" spans="1:9">
      <c r="A44" s="5">
        <v>43</v>
      </c>
      <c r="B44" s="6">
        <v>45873</v>
      </c>
      <c r="C44" s="4" t="s">
        <v>4</v>
      </c>
      <c r="D44" s="9">
        <v>636</v>
      </c>
      <c r="E44" s="5" t="s">
        <v>9</v>
      </c>
      <c r="F44" s="7">
        <v>67</v>
      </c>
      <c r="G44" s="7">
        <v>593</v>
      </c>
      <c r="H44" s="7">
        <v>160.80000000000001</v>
      </c>
      <c r="I44" s="7">
        <f>G44*H44</f>
        <v>95354.400000000009</v>
      </c>
    </row>
    <row r="45" spans="1:9">
      <c r="A45" s="5">
        <v>44</v>
      </c>
      <c r="B45" s="6">
        <v>45873</v>
      </c>
      <c r="C45" s="4" t="s">
        <v>4</v>
      </c>
      <c r="D45" s="9">
        <v>636</v>
      </c>
      <c r="E45" s="5" t="s">
        <v>10</v>
      </c>
      <c r="F45" s="7">
        <v>67</v>
      </c>
      <c r="G45" s="7">
        <v>376</v>
      </c>
      <c r="H45" s="7">
        <v>152.80000000000001</v>
      </c>
      <c r="I45" s="7">
        <f>G45*H45</f>
        <v>57452.800000000003</v>
      </c>
    </row>
    <row r="46" spans="1:9">
      <c r="A46" s="5">
        <v>45</v>
      </c>
      <c r="B46" s="6">
        <v>45873</v>
      </c>
      <c r="C46" s="4" t="s">
        <v>4</v>
      </c>
      <c r="D46" s="9">
        <v>636</v>
      </c>
      <c r="E46" s="5" t="s">
        <v>11</v>
      </c>
      <c r="F46" s="7">
        <v>67</v>
      </c>
      <c r="G46" s="7">
        <v>40</v>
      </c>
      <c r="H46" s="7">
        <f>67+13</f>
        <v>80</v>
      </c>
      <c r="I46" s="7">
        <f>G46*H46</f>
        <v>3200</v>
      </c>
    </row>
    <row r="47" spans="1:9">
      <c r="A47" s="5">
        <v>46</v>
      </c>
      <c r="B47" s="6">
        <v>45873</v>
      </c>
      <c r="C47" s="4" t="s">
        <v>4</v>
      </c>
      <c r="D47" s="9">
        <v>636</v>
      </c>
      <c r="E47" s="5" t="s">
        <v>20</v>
      </c>
      <c r="F47" s="7">
        <v>67</v>
      </c>
      <c r="G47" s="7">
        <v>29</v>
      </c>
      <c r="H47" s="7">
        <v>55</v>
      </c>
      <c r="I47" s="7">
        <f>G47*H47</f>
        <v>1595</v>
      </c>
    </row>
    <row r="48" spans="1:9">
      <c r="A48" s="5">
        <v>47</v>
      </c>
      <c r="B48" s="6">
        <v>45871</v>
      </c>
      <c r="C48" s="4" t="s">
        <v>4</v>
      </c>
      <c r="D48" s="9">
        <v>635</v>
      </c>
      <c r="E48" s="5" t="s">
        <v>9</v>
      </c>
      <c r="F48" s="7">
        <v>67</v>
      </c>
      <c r="G48" s="7">
        <v>410</v>
      </c>
      <c r="H48" s="7">
        <f>F48*2.4</f>
        <v>160.79999999999998</v>
      </c>
      <c r="I48" s="7">
        <f>G48*H48</f>
        <v>65928</v>
      </c>
    </row>
    <row r="49" spans="1:9">
      <c r="A49" s="5">
        <v>48</v>
      </c>
      <c r="B49" s="6">
        <v>45871</v>
      </c>
      <c r="C49" s="4" t="s">
        <v>4</v>
      </c>
      <c r="D49" s="9">
        <v>635</v>
      </c>
      <c r="E49" s="5" t="s">
        <v>10</v>
      </c>
      <c r="F49" s="7">
        <v>67</v>
      </c>
      <c r="G49" s="7">
        <v>305</v>
      </c>
      <c r="H49" s="7">
        <v>152.80000000000001</v>
      </c>
      <c r="I49" s="7">
        <f>G49*H49</f>
        <v>46604</v>
      </c>
    </row>
    <row r="50" spans="1:9">
      <c r="A50" s="5">
        <v>49</v>
      </c>
      <c r="B50" s="6">
        <v>45889</v>
      </c>
      <c r="C50" s="4" t="s">
        <v>4</v>
      </c>
      <c r="D50" s="9">
        <v>451</v>
      </c>
      <c r="E50" s="5" t="s">
        <v>9</v>
      </c>
      <c r="F50" s="7">
        <v>67</v>
      </c>
      <c r="G50" s="7">
        <v>280</v>
      </c>
      <c r="H50" s="7">
        <f>67*2.4</f>
        <v>160.79999999999998</v>
      </c>
      <c r="I50" s="7">
        <f>G50*H50</f>
        <v>45023.999999999993</v>
      </c>
    </row>
    <row r="51" spans="1:9">
      <c r="A51" s="5">
        <v>50</v>
      </c>
      <c r="B51" s="6">
        <v>45889</v>
      </c>
      <c r="C51" s="4" t="s">
        <v>4</v>
      </c>
      <c r="D51" s="9">
        <v>451</v>
      </c>
      <c r="E51" s="5" t="s">
        <v>10</v>
      </c>
      <c r="F51" s="7">
        <v>67</v>
      </c>
      <c r="G51" s="7">
        <v>304</v>
      </c>
      <c r="H51" s="7">
        <v>152.80000000000001</v>
      </c>
      <c r="I51" s="7">
        <f>G51*H51</f>
        <v>46451.200000000004</v>
      </c>
    </row>
    <row r="52" spans="1:9">
      <c r="A52" s="5">
        <v>51</v>
      </c>
      <c r="B52" s="6">
        <v>45895</v>
      </c>
      <c r="C52" s="4" t="s">
        <v>4</v>
      </c>
      <c r="D52" s="9">
        <v>452</v>
      </c>
      <c r="E52" s="5" t="s">
        <v>9</v>
      </c>
      <c r="F52" s="7">
        <v>67</v>
      </c>
      <c r="G52" s="7">
        <v>344</v>
      </c>
      <c r="H52" s="7">
        <f>67*2.4</f>
        <v>160.79999999999998</v>
      </c>
      <c r="I52" s="7">
        <f>G52*H52</f>
        <v>55315.199999999997</v>
      </c>
    </row>
    <row r="53" spans="1:9">
      <c r="A53" s="5">
        <v>52</v>
      </c>
      <c r="B53" s="6">
        <v>45895</v>
      </c>
      <c r="C53" s="4" t="s">
        <v>4</v>
      </c>
      <c r="D53" s="9">
        <v>452</v>
      </c>
      <c r="E53" s="5" t="s">
        <v>10</v>
      </c>
      <c r="F53" s="7">
        <v>67</v>
      </c>
      <c r="G53" s="7">
        <v>312</v>
      </c>
      <c r="H53" s="7">
        <v>152.80000000000001</v>
      </c>
      <c r="I53" s="7">
        <f>G53*H53</f>
        <v>47673.600000000006</v>
      </c>
    </row>
    <row r="54" spans="1:9">
      <c r="A54" s="5">
        <v>53</v>
      </c>
      <c r="B54" s="6">
        <v>45895</v>
      </c>
      <c r="C54" s="4" t="s">
        <v>4</v>
      </c>
      <c r="D54" s="9">
        <v>452</v>
      </c>
      <c r="E54" s="5" t="s">
        <v>11</v>
      </c>
      <c r="F54" s="7">
        <v>67</v>
      </c>
      <c r="G54" s="7">
        <v>28</v>
      </c>
      <c r="H54" s="7">
        <v>80</v>
      </c>
      <c r="I54" s="7">
        <f>G54*H54</f>
        <v>2240</v>
      </c>
    </row>
    <row r="55" spans="1:9">
      <c r="A55" s="5">
        <v>54</v>
      </c>
      <c r="B55" s="6">
        <v>45896</v>
      </c>
      <c r="C55" s="4" t="s">
        <v>4</v>
      </c>
      <c r="D55" s="9">
        <v>453</v>
      </c>
      <c r="E55" s="5" t="s">
        <v>9</v>
      </c>
      <c r="F55" s="7">
        <v>67</v>
      </c>
      <c r="G55" s="7">
        <v>447</v>
      </c>
      <c r="H55" s="7">
        <v>160.80000000000001</v>
      </c>
      <c r="I55" s="7">
        <f>G55*H55</f>
        <v>71877.600000000006</v>
      </c>
    </row>
    <row r="56" spans="1:9">
      <c r="A56" s="5">
        <v>55</v>
      </c>
      <c r="B56" s="6">
        <v>45896</v>
      </c>
      <c r="C56" s="4" t="s">
        <v>4</v>
      </c>
      <c r="D56" s="9">
        <v>453</v>
      </c>
      <c r="E56" s="5" t="s">
        <v>10</v>
      </c>
      <c r="F56" s="7">
        <v>67</v>
      </c>
      <c r="G56" s="7">
        <v>401</v>
      </c>
      <c r="H56" s="7">
        <v>152.80000000000001</v>
      </c>
      <c r="I56" s="7">
        <f>G56*H56</f>
        <v>61272.800000000003</v>
      </c>
    </row>
    <row r="57" spans="1:9">
      <c r="A57" s="5">
        <v>56</v>
      </c>
      <c r="B57" s="6">
        <v>45896</v>
      </c>
      <c r="C57" s="4" t="s">
        <v>4</v>
      </c>
      <c r="D57" s="9">
        <v>453</v>
      </c>
      <c r="E57" s="5" t="s">
        <v>11</v>
      </c>
      <c r="F57" s="7">
        <v>67</v>
      </c>
      <c r="G57" s="7">
        <v>30</v>
      </c>
      <c r="H57" s="7">
        <v>80</v>
      </c>
      <c r="I57" s="7">
        <f>G57*H57</f>
        <v>2400</v>
      </c>
    </row>
    <row r="58" spans="1:9">
      <c r="A58" s="5">
        <v>57</v>
      </c>
      <c r="B58" s="6">
        <v>45897</v>
      </c>
      <c r="C58" s="4" t="s">
        <v>4</v>
      </c>
      <c r="D58" s="9">
        <v>454</v>
      </c>
      <c r="E58" s="5" t="s">
        <v>9</v>
      </c>
      <c r="F58" s="7">
        <v>67</v>
      </c>
      <c r="G58" s="7">
        <v>427</v>
      </c>
      <c r="H58" s="7">
        <v>160.80000000000001</v>
      </c>
      <c r="I58" s="7">
        <f>G58*H58</f>
        <v>68661.600000000006</v>
      </c>
    </row>
    <row r="59" spans="1:9">
      <c r="A59" s="5">
        <v>58</v>
      </c>
      <c r="B59" s="6">
        <v>45897</v>
      </c>
      <c r="C59" s="4" t="s">
        <v>4</v>
      </c>
      <c r="D59" s="9">
        <v>454</v>
      </c>
      <c r="E59" s="5" t="s">
        <v>10</v>
      </c>
      <c r="F59" s="7">
        <v>67</v>
      </c>
      <c r="G59" s="7">
        <v>415</v>
      </c>
      <c r="H59" s="7">
        <v>152.80000000000001</v>
      </c>
      <c r="I59" s="7">
        <f>G59*H59</f>
        <v>63412.000000000007</v>
      </c>
    </row>
    <row r="60" spans="1:9">
      <c r="A60" s="5">
        <v>59</v>
      </c>
      <c r="B60" s="6">
        <v>45897</v>
      </c>
      <c r="C60" s="4" t="s">
        <v>4</v>
      </c>
      <c r="D60" s="9">
        <v>454</v>
      </c>
      <c r="E60" s="5" t="s">
        <v>11</v>
      </c>
      <c r="F60" s="7">
        <v>67</v>
      </c>
      <c r="G60" s="7">
        <v>41</v>
      </c>
      <c r="H60" s="7">
        <v>80</v>
      </c>
      <c r="I60" s="7">
        <f>G60*H60</f>
        <v>3280</v>
      </c>
    </row>
    <row r="61" spans="1:9">
      <c r="A61" s="5">
        <v>60</v>
      </c>
      <c r="B61" s="6">
        <v>45899</v>
      </c>
      <c r="C61" s="4" t="s">
        <v>4</v>
      </c>
      <c r="D61" s="9">
        <v>455</v>
      </c>
      <c r="E61" s="5" t="s">
        <v>9</v>
      </c>
      <c r="F61" s="7">
        <v>68</v>
      </c>
      <c r="G61" s="7">
        <v>428</v>
      </c>
      <c r="H61" s="7">
        <v>164</v>
      </c>
      <c r="I61" s="7">
        <f>G61*H61</f>
        <v>70192</v>
      </c>
    </row>
    <row r="62" spans="1:9">
      <c r="A62" s="5">
        <v>61</v>
      </c>
      <c r="B62" s="6">
        <v>45899</v>
      </c>
      <c r="C62" s="4" t="s">
        <v>4</v>
      </c>
      <c r="D62" s="9">
        <v>455</v>
      </c>
      <c r="E62" s="5" t="s">
        <v>10</v>
      </c>
      <c r="F62" s="7">
        <v>68</v>
      </c>
      <c r="G62" s="7">
        <v>375</v>
      </c>
      <c r="H62" s="7">
        <v>156</v>
      </c>
      <c r="I62" s="7">
        <f>G62*H62</f>
        <v>58500</v>
      </c>
    </row>
    <row r="63" spans="1:9">
      <c r="A63" s="5">
        <v>62</v>
      </c>
      <c r="B63" s="6">
        <v>45899</v>
      </c>
      <c r="C63" s="4" t="s">
        <v>4</v>
      </c>
      <c r="D63" s="9">
        <v>455</v>
      </c>
      <c r="E63" s="5" t="s">
        <v>11</v>
      </c>
      <c r="F63" s="7">
        <v>68</v>
      </c>
      <c r="G63" s="7">
        <v>32</v>
      </c>
      <c r="H63" s="7">
        <v>81</v>
      </c>
      <c r="I63" s="7">
        <f>G63*H63</f>
        <v>2592</v>
      </c>
    </row>
  </sheetData>
  <dataValidations count="2">
    <dataValidation type="list" allowBlank="1" showInputMessage="1" showErrorMessage="1" sqref="E3:E83" xr:uid="{CED3955F-22FD-448C-B413-CB32A7E18BE0}">
      <formula1>$N$3:$N$15</formula1>
    </dataValidation>
    <dataValidation type="list" allowBlank="1" showInputMessage="1" showErrorMessage="1" sqref="C3:C63" xr:uid="{A5DD40B5-16C3-4A5C-8D20-7623325FC5C6}">
      <formula1>$O$3:$O$11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1C4B-F730-421D-898A-6D1DD143E2F8}">
  <sheetPr codeName="Sheet1"/>
  <dimension ref="A1:S75"/>
  <sheetViews>
    <sheetView showGridLines="0" showZeros="0" rightToLeft="1" tabSelected="1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L12" sqref="L12"/>
    </sheetView>
  </sheetViews>
  <sheetFormatPr defaultRowHeight="15.75"/>
  <cols>
    <col min="1" max="1" width="6.7109375" style="5" bestFit="1" customWidth="1"/>
    <col min="2" max="2" width="11.5703125" style="6" bestFit="1" customWidth="1"/>
    <col min="3" max="3" width="13.5703125" style="4" customWidth="1"/>
    <col min="4" max="4" width="14.85546875" style="9" customWidth="1"/>
    <col min="5" max="5" width="11" style="5" customWidth="1"/>
    <col min="6" max="6" width="15.140625" style="7" customWidth="1"/>
    <col min="7" max="7" width="11.7109375" style="7" bestFit="1" customWidth="1"/>
    <col min="8" max="8" width="8.7109375" style="7" customWidth="1"/>
    <col min="9" max="9" width="13.7109375" style="7" bestFit="1" customWidth="1"/>
    <col min="10" max="10" width="9.140625" style="4"/>
    <col min="11" max="11" width="6.140625" style="4" bestFit="1" customWidth="1"/>
    <col min="12" max="12" width="25.28515625" style="4" customWidth="1"/>
    <col min="13" max="13" width="14.7109375" style="4" customWidth="1"/>
    <col min="14" max="14" width="10.7109375" style="4" customWidth="1"/>
    <col min="15" max="15" width="14.85546875" style="5" bestFit="1" customWidth="1"/>
    <col min="16" max="16" width="15.140625" style="5" bestFit="1" customWidth="1"/>
    <col min="17" max="16384" width="9.140625" style="4"/>
  </cols>
  <sheetData>
    <row r="1" spans="1:19" ht="16.5" thickBot="1">
      <c r="B1" s="10" t="s">
        <v>4</v>
      </c>
      <c r="I1" s="11">
        <f>SUBTOTAL(9,I3:I10012)</f>
        <v>2501917.6</v>
      </c>
      <c r="O1" s="30" t="s">
        <v>34</v>
      </c>
    </row>
    <row r="2" spans="1:19">
      <c r="A2" s="8" t="s">
        <v>3</v>
      </c>
      <c r="B2" s="2" t="s">
        <v>1</v>
      </c>
      <c r="C2" s="1" t="s">
        <v>0</v>
      </c>
      <c r="D2" s="1" t="s">
        <v>19</v>
      </c>
      <c r="E2" s="8" t="s">
        <v>8</v>
      </c>
      <c r="F2" s="26" t="s">
        <v>2</v>
      </c>
      <c r="G2" s="3" t="s">
        <v>5</v>
      </c>
      <c r="H2" s="3" t="s">
        <v>6</v>
      </c>
      <c r="I2" s="3" t="s">
        <v>7</v>
      </c>
      <c r="K2" s="15" t="s">
        <v>21</v>
      </c>
      <c r="L2" s="12" t="s">
        <v>22</v>
      </c>
      <c r="M2" s="19" t="s">
        <v>8</v>
      </c>
      <c r="N2" s="29" t="s">
        <v>35</v>
      </c>
      <c r="O2" s="30" t="s">
        <v>32</v>
      </c>
      <c r="P2" s="5" t="s">
        <v>14</v>
      </c>
    </row>
    <row r="3" spans="1:19">
      <c r="A3" s="5">
        <v>1</v>
      </c>
      <c r="B3" s="6">
        <v>45888</v>
      </c>
      <c r="C3" s="4" t="s">
        <v>4</v>
      </c>
      <c r="D3" s="9">
        <v>650</v>
      </c>
      <c r="E3" s="5" t="s">
        <v>21</v>
      </c>
      <c r="F3" s="7">
        <v>68</v>
      </c>
      <c r="G3" s="7">
        <v>426</v>
      </c>
      <c r="H3" s="7">
        <v>160.80000000000001</v>
      </c>
      <c r="I3" s="7">
        <f>G3*H3</f>
        <v>68500.800000000003</v>
      </c>
      <c r="K3" s="16" t="s">
        <v>23</v>
      </c>
      <c r="L3" s="13" t="s">
        <v>24</v>
      </c>
      <c r="M3" s="18" t="s">
        <v>20</v>
      </c>
      <c r="N3" s="18">
        <f>O3</f>
        <v>55</v>
      </c>
      <c r="O3" s="30">
        <v>55</v>
      </c>
      <c r="P3" s="5" t="s">
        <v>4</v>
      </c>
      <c r="S3" s="5"/>
    </row>
    <row r="4" spans="1:19">
      <c r="A4" s="5">
        <v>2</v>
      </c>
      <c r="B4" s="6">
        <v>45888</v>
      </c>
      <c r="C4" s="4" t="s">
        <v>4</v>
      </c>
      <c r="D4" s="9">
        <v>650</v>
      </c>
      <c r="E4" s="5" t="s">
        <v>10</v>
      </c>
      <c r="F4" s="7">
        <v>67</v>
      </c>
      <c r="G4" s="7">
        <v>351</v>
      </c>
      <c r="H4" s="7">
        <v>152.80000000000001</v>
      </c>
      <c r="I4" s="7">
        <f t="shared" ref="I4:I51" si="0">G4*H4</f>
        <v>53632.800000000003</v>
      </c>
      <c r="K4" s="16" t="s">
        <v>25</v>
      </c>
      <c r="L4" s="13" t="s">
        <v>26</v>
      </c>
      <c r="M4" s="18" t="s">
        <v>31</v>
      </c>
      <c r="N4" s="18">
        <f>O4+13</f>
        <v>76</v>
      </c>
      <c r="O4" s="30">
        <v>63</v>
      </c>
      <c r="P4" s="5" t="s">
        <v>15</v>
      </c>
      <c r="S4" s="5"/>
    </row>
    <row r="5" spans="1:19">
      <c r="A5" s="5">
        <v>3</v>
      </c>
      <c r="B5" s="6">
        <v>45888</v>
      </c>
      <c r="C5" s="4" t="s">
        <v>4</v>
      </c>
      <c r="D5" s="9">
        <v>650</v>
      </c>
      <c r="E5" s="5" t="s">
        <v>11</v>
      </c>
      <c r="F5" s="7">
        <v>67</v>
      </c>
      <c r="G5" s="7">
        <v>20</v>
      </c>
      <c r="H5" s="7">
        <v>80</v>
      </c>
      <c r="I5" s="7">
        <f t="shared" si="0"/>
        <v>1600</v>
      </c>
      <c r="K5" s="16" t="s">
        <v>11</v>
      </c>
      <c r="L5" s="13" t="s">
        <v>27</v>
      </c>
      <c r="M5" s="18" t="s">
        <v>23</v>
      </c>
      <c r="N5" s="18">
        <f>N6-8</f>
        <v>155.19999999999999</v>
      </c>
      <c r="O5" s="30">
        <v>68</v>
      </c>
      <c r="P5" s="5" t="s">
        <v>16</v>
      </c>
      <c r="S5" s="5"/>
    </row>
    <row r="6" spans="1:19">
      <c r="A6" s="5">
        <v>4</v>
      </c>
      <c r="B6" s="6">
        <v>45887</v>
      </c>
      <c r="C6" s="4" t="s">
        <v>4</v>
      </c>
      <c r="D6" s="9">
        <v>649</v>
      </c>
      <c r="E6" s="5" t="s">
        <v>9</v>
      </c>
      <c r="F6" s="7">
        <v>67</v>
      </c>
      <c r="G6" s="7">
        <v>364</v>
      </c>
      <c r="H6" s="7">
        <v>160.80000000000001</v>
      </c>
      <c r="I6" s="7">
        <f t="shared" si="0"/>
        <v>58531.200000000004</v>
      </c>
      <c r="K6" s="16" t="s">
        <v>28</v>
      </c>
      <c r="L6" s="13" t="s">
        <v>29</v>
      </c>
      <c r="M6" s="18" t="s">
        <v>21</v>
      </c>
      <c r="N6" s="18">
        <f>O6*2.4</f>
        <v>163.19999999999999</v>
      </c>
      <c r="O6" s="30">
        <v>68</v>
      </c>
      <c r="P6" s="5" t="s">
        <v>17</v>
      </c>
      <c r="S6" s="5"/>
    </row>
    <row r="7" spans="1:19" ht="16.5" thickBot="1">
      <c r="A7" s="5">
        <v>5</v>
      </c>
      <c r="B7" s="6">
        <v>45887</v>
      </c>
      <c r="C7" s="4" t="s">
        <v>4</v>
      </c>
      <c r="D7" s="9">
        <v>649</v>
      </c>
      <c r="E7" s="5" t="s">
        <v>10</v>
      </c>
      <c r="F7" s="7">
        <v>67</v>
      </c>
      <c r="G7" s="7">
        <v>358</v>
      </c>
      <c r="H7" s="7">
        <v>152.80000000000001</v>
      </c>
      <c r="I7" s="7">
        <f t="shared" si="0"/>
        <v>54702.400000000001</v>
      </c>
      <c r="K7" s="17" t="s">
        <v>20</v>
      </c>
      <c r="L7" s="14" t="s">
        <v>30</v>
      </c>
      <c r="M7" s="18" t="s">
        <v>13</v>
      </c>
      <c r="N7" s="18">
        <f>O7</f>
        <v>67</v>
      </c>
      <c r="O7" s="30">
        <v>67</v>
      </c>
      <c r="P7" s="5" t="s">
        <v>18</v>
      </c>
      <c r="S7" s="5"/>
    </row>
    <row r="8" spans="1:19">
      <c r="A8" s="5">
        <v>6</v>
      </c>
      <c r="B8" s="6">
        <v>45887</v>
      </c>
      <c r="C8" s="4" t="s">
        <v>4</v>
      </c>
      <c r="D8" s="9">
        <v>649</v>
      </c>
      <c r="E8" s="5" t="s">
        <v>11</v>
      </c>
      <c r="F8" s="7">
        <v>67</v>
      </c>
      <c r="G8" s="7">
        <v>18</v>
      </c>
      <c r="H8" s="7">
        <v>80</v>
      </c>
      <c r="I8" s="7">
        <f t="shared" si="0"/>
        <v>1440</v>
      </c>
      <c r="M8" s="28" t="s">
        <v>28</v>
      </c>
      <c r="N8" s="28">
        <f>O8+10</f>
        <v>82</v>
      </c>
      <c r="O8" s="30">
        <v>72</v>
      </c>
      <c r="S8" s="5"/>
    </row>
    <row r="9" spans="1:19">
      <c r="A9" s="5">
        <v>7</v>
      </c>
      <c r="B9" s="6">
        <v>45886</v>
      </c>
      <c r="C9" s="4" t="s">
        <v>4</v>
      </c>
      <c r="D9" s="9">
        <v>648</v>
      </c>
      <c r="E9" s="5" t="s">
        <v>9</v>
      </c>
      <c r="F9" s="7">
        <v>67</v>
      </c>
      <c r="G9" s="7">
        <v>393</v>
      </c>
      <c r="H9" s="7">
        <v>160.80000000000001</v>
      </c>
      <c r="I9" s="7">
        <f t="shared" si="0"/>
        <v>63194.400000000001</v>
      </c>
      <c r="M9" s="28" t="s">
        <v>25</v>
      </c>
      <c r="N9" s="28">
        <f>O9+10</f>
        <v>80</v>
      </c>
      <c r="O9" s="30">
        <v>70</v>
      </c>
      <c r="S9" s="5"/>
    </row>
    <row r="10" spans="1:19">
      <c r="A10" s="5">
        <v>8</v>
      </c>
      <c r="B10" s="6">
        <v>45886</v>
      </c>
      <c r="C10" s="4" t="s">
        <v>4</v>
      </c>
      <c r="D10" s="9">
        <v>648</v>
      </c>
      <c r="E10" s="5" t="s">
        <v>10</v>
      </c>
      <c r="F10" s="7">
        <v>67</v>
      </c>
      <c r="G10" s="7">
        <v>402</v>
      </c>
      <c r="H10" s="7">
        <v>152.80000000000001</v>
      </c>
      <c r="I10" s="7">
        <f t="shared" si="0"/>
        <v>61425.600000000006</v>
      </c>
      <c r="M10" s="18"/>
      <c r="N10" s="18"/>
      <c r="O10" s="30"/>
    </row>
    <row r="11" spans="1:19">
      <c r="A11" s="5">
        <v>9</v>
      </c>
      <c r="B11" s="6">
        <v>45886</v>
      </c>
      <c r="C11" s="4" t="s">
        <v>4</v>
      </c>
      <c r="D11" s="9">
        <v>648</v>
      </c>
      <c r="E11" s="5" t="s">
        <v>11</v>
      </c>
      <c r="F11" s="7">
        <v>67</v>
      </c>
      <c r="G11" s="7">
        <v>20</v>
      </c>
      <c r="H11" s="7">
        <v>80</v>
      </c>
      <c r="I11" s="7">
        <f t="shared" si="0"/>
        <v>1600</v>
      </c>
      <c r="M11" s="18"/>
      <c r="N11" s="18"/>
      <c r="O11" s="30"/>
    </row>
    <row r="12" spans="1:19">
      <c r="A12" s="5">
        <v>10</v>
      </c>
      <c r="B12" s="6">
        <v>45885</v>
      </c>
      <c r="C12" s="4" t="s">
        <v>4</v>
      </c>
      <c r="D12" s="9">
        <v>647</v>
      </c>
      <c r="E12" s="5" t="s">
        <v>9</v>
      </c>
      <c r="F12" s="7">
        <v>67</v>
      </c>
      <c r="G12" s="7">
        <v>413</v>
      </c>
      <c r="H12" s="7">
        <v>160.80000000000001</v>
      </c>
      <c r="I12" s="7">
        <f t="shared" si="0"/>
        <v>66410.400000000009</v>
      </c>
      <c r="M12" s="18"/>
      <c r="N12" s="18"/>
      <c r="O12" s="30"/>
    </row>
    <row r="13" spans="1:19">
      <c r="A13" s="5">
        <v>11</v>
      </c>
      <c r="B13" s="6">
        <v>45885</v>
      </c>
      <c r="C13" s="4" t="s">
        <v>4</v>
      </c>
      <c r="D13" s="9">
        <v>647</v>
      </c>
      <c r="E13" s="5" t="s">
        <v>10</v>
      </c>
      <c r="F13" s="7">
        <v>67</v>
      </c>
      <c r="G13" s="7">
        <v>292</v>
      </c>
      <c r="H13" s="7">
        <v>152.80000000000001</v>
      </c>
      <c r="I13" s="7">
        <f t="shared" si="0"/>
        <v>44617.600000000006</v>
      </c>
      <c r="M13" s="18"/>
      <c r="N13" s="18"/>
      <c r="O13" s="30"/>
    </row>
    <row r="14" spans="1:19">
      <c r="A14" s="5">
        <v>12</v>
      </c>
      <c r="B14" s="6">
        <v>45885</v>
      </c>
      <c r="C14" s="4" t="s">
        <v>4</v>
      </c>
      <c r="D14" s="9">
        <v>647</v>
      </c>
      <c r="E14" s="5" t="s">
        <v>11</v>
      </c>
      <c r="F14" s="7">
        <v>67</v>
      </c>
      <c r="G14" s="7">
        <v>21</v>
      </c>
      <c r="H14" s="7">
        <v>80</v>
      </c>
      <c r="I14" s="7">
        <f t="shared" si="0"/>
        <v>1680</v>
      </c>
      <c r="M14" s="18"/>
      <c r="N14" s="18"/>
      <c r="O14" s="30"/>
    </row>
    <row r="15" spans="1:19">
      <c r="A15" s="5">
        <v>13</v>
      </c>
      <c r="B15" s="6">
        <v>45883</v>
      </c>
      <c r="C15" s="4" t="s">
        <v>4</v>
      </c>
      <c r="D15" s="9">
        <v>645</v>
      </c>
      <c r="E15" s="5" t="s">
        <v>9</v>
      </c>
      <c r="F15" s="7">
        <v>65</v>
      </c>
      <c r="G15" s="7">
        <v>462</v>
      </c>
      <c r="H15" s="7">
        <f>65*2.4</f>
        <v>156</v>
      </c>
      <c r="I15" s="7">
        <f t="shared" si="0"/>
        <v>72072</v>
      </c>
      <c r="M15" s="18"/>
      <c r="N15" s="18"/>
      <c r="O15" s="30"/>
    </row>
    <row r="16" spans="1:19">
      <c r="A16" s="5">
        <v>14</v>
      </c>
      <c r="B16" s="6">
        <v>45883</v>
      </c>
      <c r="C16" s="4" t="s">
        <v>4</v>
      </c>
      <c r="D16" s="9">
        <v>645</v>
      </c>
      <c r="E16" s="5" t="s">
        <v>10</v>
      </c>
      <c r="F16" s="7">
        <v>65</v>
      </c>
      <c r="G16" s="7">
        <v>355</v>
      </c>
      <c r="H16" s="7">
        <v>148</v>
      </c>
      <c r="I16" s="7">
        <f t="shared" si="0"/>
        <v>52540</v>
      </c>
    </row>
    <row r="17" spans="1:9">
      <c r="A17" s="5">
        <v>15</v>
      </c>
      <c r="B17" s="6">
        <v>45883</v>
      </c>
      <c r="C17" s="4" t="s">
        <v>4</v>
      </c>
      <c r="D17" s="9">
        <v>645</v>
      </c>
      <c r="E17" s="5" t="s">
        <v>11</v>
      </c>
      <c r="F17" s="7">
        <v>65</v>
      </c>
      <c r="G17" s="7">
        <v>37</v>
      </c>
      <c r="H17" s="7">
        <f>65+13</f>
        <v>78</v>
      </c>
      <c r="I17" s="7">
        <f t="shared" si="0"/>
        <v>2886</v>
      </c>
    </row>
    <row r="18" spans="1:9">
      <c r="A18" s="5">
        <v>16</v>
      </c>
      <c r="B18" s="6">
        <v>45882</v>
      </c>
      <c r="C18" s="4" t="s">
        <v>4</v>
      </c>
      <c r="D18" s="9">
        <v>644</v>
      </c>
      <c r="E18" s="5" t="s">
        <v>9</v>
      </c>
      <c r="F18" s="7">
        <v>63</v>
      </c>
      <c r="G18" s="7">
        <v>269</v>
      </c>
      <c r="H18" s="7">
        <f>63*2.4</f>
        <v>151.19999999999999</v>
      </c>
      <c r="I18" s="7">
        <f t="shared" si="0"/>
        <v>40672.799999999996</v>
      </c>
    </row>
    <row r="19" spans="1:9">
      <c r="A19" s="5">
        <v>17</v>
      </c>
      <c r="B19" s="6">
        <v>45882</v>
      </c>
      <c r="C19" s="4" t="s">
        <v>4</v>
      </c>
      <c r="D19" s="9">
        <v>644</v>
      </c>
      <c r="E19" s="5" t="s">
        <v>10</v>
      </c>
      <c r="F19" s="7">
        <v>63</v>
      </c>
      <c r="G19" s="7">
        <v>257</v>
      </c>
      <c r="H19" s="7">
        <v>143.19999999999999</v>
      </c>
      <c r="I19" s="7">
        <f t="shared" si="0"/>
        <v>36802.399999999994</v>
      </c>
    </row>
    <row r="20" spans="1:9">
      <c r="A20" s="5">
        <v>18</v>
      </c>
      <c r="B20" s="6">
        <v>45881</v>
      </c>
      <c r="C20" s="4" t="s">
        <v>4</v>
      </c>
      <c r="D20" s="9">
        <v>643</v>
      </c>
      <c r="E20" s="5" t="s">
        <v>11</v>
      </c>
      <c r="F20" s="7">
        <v>63</v>
      </c>
      <c r="G20" s="7">
        <v>30</v>
      </c>
      <c r="H20" s="7">
        <f>63+13</f>
        <v>76</v>
      </c>
      <c r="I20" s="7">
        <f t="shared" si="0"/>
        <v>2280</v>
      </c>
    </row>
    <row r="21" spans="1:9">
      <c r="A21" s="5">
        <v>19</v>
      </c>
      <c r="B21" s="6">
        <v>45881</v>
      </c>
      <c r="C21" s="4" t="s">
        <v>4</v>
      </c>
      <c r="D21" s="9">
        <v>643</v>
      </c>
      <c r="E21" s="5" t="s">
        <v>9</v>
      </c>
      <c r="F21" s="7">
        <v>63</v>
      </c>
      <c r="G21" s="7">
        <v>410</v>
      </c>
      <c r="H21" s="7">
        <f>63*2.4</f>
        <v>151.19999999999999</v>
      </c>
      <c r="I21" s="7">
        <f t="shared" si="0"/>
        <v>61991.999999999993</v>
      </c>
    </row>
    <row r="22" spans="1:9">
      <c r="A22" s="5">
        <v>20</v>
      </c>
      <c r="B22" s="6">
        <v>45881</v>
      </c>
      <c r="C22" s="4" t="s">
        <v>4</v>
      </c>
      <c r="D22" s="9">
        <v>643</v>
      </c>
      <c r="E22" s="5" t="s">
        <v>10</v>
      </c>
      <c r="F22" s="7">
        <v>63</v>
      </c>
      <c r="G22" s="7">
        <v>307</v>
      </c>
      <c r="H22" s="7">
        <v>143.19999999999999</v>
      </c>
      <c r="I22" s="7">
        <f t="shared" si="0"/>
        <v>43962.399999999994</v>
      </c>
    </row>
    <row r="23" spans="1:9">
      <c r="A23" s="5">
        <v>21</v>
      </c>
      <c r="B23" s="6">
        <v>45881</v>
      </c>
      <c r="C23" s="4" t="s">
        <v>4</v>
      </c>
      <c r="D23" s="9">
        <v>643</v>
      </c>
      <c r="E23" s="5" t="s">
        <v>20</v>
      </c>
      <c r="F23" s="7">
        <v>63</v>
      </c>
      <c r="G23" s="7">
        <v>18</v>
      </c>
      <c r="H23" s="7">
        <v>55</v>
      </c>
      <c r="I23" s="7">
        <f t="shared" si="0"/>
        <v>990</v>
      </c>
    </row>
    <row r="24" spans="1:9">
      <c r="A24" s="5">
        <v>22</v>
      </c>
      <c r="B24" s="6">
        <v>45879</v>
      </c>
      <c r="C24" s="4" t="s">
        <v>4</v>
      </c>
      <c r="D24" s="9">
        <v>642</v>
      </c>
      <c r="E24" s="5" t="s">
        <v>9</v>
      </c>
      <c r="F24" s="7">
        <v>65</v>
      </c>
      <c r="G24" s="7">
        <v>434</v>
      </c>
      <c r="H24" s="7">
        <f>65*2.4</f>
        <v>156</v>
      </c>
      <c r="I24" s="7">
        <f t="shared" si="0"/>
        <v>67704</v>
      </c>
    </row>
    <row r="25" spans="1:9">
      <c r="A25" s="5">
        <v>23</v>
      </c>
      <c r="B25" s="6">
        <v>45879</v>
      </c>
      <c r="C25" s="4" t="s">
        <v>4</v>
      </c>
      <c r="D25" s="9">
        <v>642</v>
      </c>
      <c r="E25" s="5" t="s">
        <v>10</v>
      </c>
      <c r="F25" s="7">
        <v>65</v>
      </c>
      <c r="G25" s="7">
        <v>426</v>
      </c>
      <c r="H25" s="7">
        <v>148</v>
      </c>
      <c r="I25" s="7">
        <f t="shared" si="0"/>
        <v>63048</v>
      </c>
    </row>
    <row r="26" spans="1:9">
      <c r="A26" s="5">
        <v>24</v>
      </c>
      <c r="B26" s="6">
        <v>45879</v>
      </c>
      <c r="C26" s="4" t="s">
        <v>4</v>
      </c>
      <c r="D26" s="9">
        <v>642</v>
      </c>
      <c r="E26" s="5" t="s">
        <v>11</v>
      </c>
      <c r="F26" s="7">
        <v>65</v>
      </c>
      <c r="G26" s="7">
        <v>40</v>
      </c>
      <c r="H26" s="7">
        <f>65+13</f>
        <v>78</v>
      </c>
      <c r="I26" s="7">
        <f t="shared" si="0"/>
        <v>3120</v>
      </c>
    </row>
    <row r="27" spans="1:9">
      <c r="A27" s="5">
        <v>25</v>
      </c>
      <c r="B27" s="6">
        <v>45878</v>
      </c>
      <c r="C27" s="4" t="s">
        <v>4</v>
      </c>
      <c r="D27" s="9">
        <v>641</v>
      </c>
      <c r="E27" s="5" t="s">
        <v>9</v>
      </c>
      <c r="F27" s="7">
        <v>63</v>
      </c>
      <c r="G27" s="7">
        <v>636</v>
      </c>
      <c r="H27" s="7">
        <f>63*2.4</f>
        <v>151.19999999999999</v>
      </c>
      <c r="I27" s="7">
        <f t="shared" si="0"/>
        <v>96163.199999999997</v>
      </c>
    </row>
    <row r="28" spans="1:9">
      <c r="A28" s="5">
        <v>26</v>
      </c>
      <c r="B28" s="6">
        <v>45878</v>
      </c>
      <c r="C28" s="4" t="s">
        <v>4</v>
      </c>
      <c r="D28" s="9">
        <v>641</v>
      </c>
      <c r="E28" s="5" t="s">
        <v>10</v>
      </c>
      <c r="F28" s="7">
        <v>63</v>
      </c>
      <c r="G28" s="7">
        <v>363</v>
      </c>
      <c r="H28" s="7">
        <v>143.19999999999999</v>
      </c>
      <c r="I28" s="7">
        <f t="shared" si="0"/>
        <v>51981.599999999999</v>
      </c>
    </row>
    <row r="29" spans="1:9">
      <c r="A29" s="5">
        <v>27</v>
      </c>
      <c r="B29" s="6">
        <v>45878</v>
      </c>
      <c r="C29" s="4" t="s">
        <v>4</v>
      </c>
      <c r="D29" s="9">
        <v>641</v>
      </c>
      <c r="E29" s="5" t="s">
        <v>11</v>
      </c>
      <c r="F29" s="7">
        <v>63</v>
      </c>
      <c r="G29" s="7">
        <v>31</v>
      </c>
      <c r="H29" s="7">
        <f>63+13</f>
        <v>76</v>
      </c>
      <c r="I29" s="7">
        <f t="shared" si="0"/>
        <v>2356</v>
      </c>
    </row>
    <row r="30" spans="1:9">
      <c r="A30" s="5">
        <v>28</v>
      </c>
      <c r="B30" s="6">
        <v>45878</v>
      </c>
      <c r="C30" s="4" t="s">
        <v>4</v>
      </c>
      <c r="D30" s="9">
        <v>641</v>
      </c>
      <c r="E30" s="5" t="s">
        <v>20</v>
      </c>
      <c r="F30" s="7">
        <v>63</v>
      </c>
      <c r="G30" s="7">
        <v>37</v>
      </c>
      <c r="H30" s="7">
        <v>55</v>
      </c>
      <c r="I30" s="7">
        <f t="shared" si="0"/>
        <v>2035</v>
      </c>
    </row>
    <row r="31" spans="1:9">
      <c r="A31" s="5">
        <v>29</v>
      </c>
      <c r="B31" s="6">
        <v>45876</v>
      </c>
      <c r="C31" s="4" t="s">
        <v>4</v>
      </c>
      <c r="D31" s="9">
        <v>640</v>
      </c>
      <c r="E31" s="5" t="s">
        <v>9</v>
      </c>
      <c r="F31" s="7">
        <v>65</v>
      </c>
      <c r="G31" s="7">
        <v>584</v>
      </c>
      <c r="H31" s="7">
        <f>65*2.4</f>
        <v>156</v>
      </c>
      <c r="I31" s="7">
        <f t="shared" si="0"/>
        <v>91104</v>
      </c>
    </row>
    <row r="32" spans="1:9">
      <c r="A32" s="5">
        <v>30</v>
      </c>
      <c r="B32" s="6">
        <v>45876</v>
      </c>
      <c r="C32" s="4" t="s">
        <v>4</v>
      </c>
      <c r="D32" s="9">
        <v>640</v>
      </c>
      <c r="E32" s="5" t="s">
        <v>10</v>
      </c>
      <c r="F32" s="7">
        <v>65</v>
      </c>
      <c r="G32" s="7">
        <v>390</v>
      </c>
      <c r="H32" s="7">
        <v>148</v>
      </c>
      <c r="I32" s="7">
        <f t="shared" si="0"/>
        <v>57720</v>
      </c>
    </row>
    <row r="33" spans="1:9">
      <c r="A33" s="5">
        <v>31</v>
      </c>
      <c r="B33" s="6">
        <v>45876</v>
      </c>
      <c r="C33" s="4" t="s">
        <v>4</v>
      </c>
      <c r="D33" s="9">
        <v>640</v>
      </c>
      <c r="E33" s="5" t="s">
        <v>11</v>
      </c>
      <c r="F33" s="7">
        <v>65</v>
      </c>
      <c r="G33" s="7">
        <v>30</v>
      </c>
      <c r="H33" s="7">
        <f>65+13</f>
        <v>78</v>
      </c>
      <c r="I33" s="7">
        <f t="shared" si="0"/>
        <v>2340</v>
      </c>
    </row>
    <row r="34" spans="1:9">
      <c r="A34" s="5">
        <v>32</v>
      </c>
      <c r="B34" s="6">
        <v>45872</v>
      </c>
      <c r="C34" s="4" t="s">
        <v>4</v>
      </c>
      <c r="D34" s="9">
        <v>639</v>
      </c>
      <c r="E34" s="5" t="s">
        <v>9</v>
      </c>
      <c r="F34" s="7">
        <v>65</v>
      </c>
      <c r="G34" s="7">
        <v>441</v>
      </c>
      <c r="H34" s="7">
        <f>65*2.4</f>
        <v>156</v>
      </c>
      <c r="I34" s="7">
        <f t="shared" si="0"/>
        <v>68796</v>
      </c>
    </row>
    <row r="35" spans="1:9">
      <c r="A35" s="5">
        <v>33</v>
      </c>
      <c r="B35" s="6">
        <v>45872</v>
      </c>
      <c r="C35" s="4" t="s">
        <v>4</v>
      </c>
      <c r="D35" s="9">
        <v>639</v>
      </c>
      <c r="E35" s="5" t="s">
        <v>10</v>
      </c>
      <c r="F35" s="7">
        <v>65</v>
      </c>
      <c r="G35" s="7">
        <v>332</v>
      </c>
      <c r="H35" s="7">
        <v>148</v>
      </c>
      <c r="I35" s="7">
        <f t="shared" si="0"/>
        <v>49136</v>
      </c>
    </row>
    <row r="36" spans="1:9">
      <c r="A36" s="5">
        <v>34</v>
      </c>
      <c r="B36" s="6">
        <v>45872</v>
      </c>
      <c r="C36" s="4" t="s">
        <v>4</v>
      </c>
      <c r="D36" s="9">
        <v>639</v>
      </c>
      <c r="E36" s="5" t="s">
        <v>11</v>
      </c>
      <c r="F36" s="7">
        <v>65</v>
      </c>
      <c r="G36" s="7">
        <v>20</v>
      </c>
      <c r="H36" s="7">
        <f>65+13</f>
        <v>78</v>
      </c>
      <c r="I36" s="7">
        <f t="shared" si="0"/>
        <v>1560</v>
      </c>
    </row>
    <row r="37" spans="1:9">
      <c r="A37" s="5">
        <v>35</v>
      </c>
      <c r="B37" s="6">
        <v>45875</v>
      </c>
      <c r="C37" s="4" t="s">
        <v>4</v>
      </c>
      <c r="D37" s="9">
        <v>638</v>
      </c>
      <c r="E37" s="5" t="s">
        <v>9</v>
      </c>
      <c r="F37" s="7">
        <v>67</v>
      </c>
      <c r="G37" s="7">
        <v>544</v>
      </c>
      <c r="H37" s="7">
        <f>F37*2.4</f>
        <v>160.79999999999998</v>
      </c>
      <c r="I37" s="7">
        <f t="shared" si="0"/>
        <v>87475.199999999997</v>
      </c>
    </row>
    <row r="38" spans="1:9">
      <c r="A38" s="5">
        <v>36</v>
      </c>
      <c r="B38" s="6">
        <v>45875</v>
      </c>
      <c r="C38" s="4" t="s">
        <v>4</v>
      </c>
      <c r="D38" s="9">
        <v>638</v>
      </c>
      <c r="E38" s="5" t="s">
        <v>10</v>
      </c>
      <c r="F38" s="7">
        <v>67</v>
      </c>
      <c r="G38" s="7">
        <v>378</v>
      </c>
      <c r="H38" s="7">
        <f>H37-8</f>
        <v>152.79999999999998</v>
      </c>
      <c r="I38" s="7">
        <f t="shared" si="0"/>
        <v>57758.399999999994</v>
      </c>
    </row>
    <row r="39" spans="1:9">
      <c r="A39" s="5">
        <v>37</v>
      </c>
      <c r="B39" s="6">
        <v>45875</v>
      </c>
      <c r="C39" s="4" t="s">
        <v>4</v>
      </c>
      <c r="D39" s="9">
        <v>638</v>
      </c>
      <c r="E39" s="5" t="s">
        <v>11</v>
      </c>
      <c r="F39" s="7">
        <v>67</v>
      </c>
      <c r="G39" s="7">
        <v>31</v>
      </c>
      <c r="H39" s="7">
        <f>67+13</f>
        <v>80</v>
      </c>
      <c r="I39" s="7">
        <f t="shared" si="0"/>
        <v>2480</v>
      </c>
    </row>
    <row r="40" spans="1:9">
      <c r="A40" s="5">
        <v>38</v>
      </c>
      <c r="B40" s="6">
        <v>45874</v>
      </c>
      <c r="C40" s="4" t="s">
        <v>4</v>
      </c>
      <c r="D40" s="9">
        <v>637</v>
      </c>
      <c r="E40" s="5" t="s">
        <v>9</v>
      </c>
      <c r="F40" s="7">
        <v>67</v>
      </c>
      <c r="G40" s="7">
        <v>469</v>
      </c>
      <c r="H40" s="7">
        <f>67*2.4</f>
        <v>160.79999999999998</v>
      </c>
      <c r="I40" s="7">
        <f t="shared" si="0"/>
        <v>75415.199999999997</v>
      </c>
    </row>
    <row r="41" spans="1:9">
      <c r="A41" s="5">
        <v>39</v>
      </c>
      <c r="B41" s="6">
        <v>45874</v>
      </c>
      <c r="C41" s="4" t="s">
        <v>4</v>
      </c>
      <c r="D41" s="9">
        <v>637</v>
      </c>
      <c r="E41" s="5" t="s">
        <v>10</v>
      </c>
      <c r="F41" s="7">
        <v>67</v>
      </c>
      <c r="G41" s="7">
        <v>329</v>
      </c>
      <c r="H41" s="7">
        <v>152.80000000000001</v>
      </c>
      <c r="I41" s="7">
        <f t="shared" si="0"/>
        <v>50271.200000000004</v>
      </c>
    </row>
    <row r="42" spans="1:9">
      <c r="A42" s="5">
        <v>40</v>
      </c>
      <c r="B42" s="6">
        <v>45874</v>
      </c>
      <c r="C42" s="4" t="s">
        <v>4</v>
      </c>
      <c r="D42" s="9">
        <v>637</v>
      </c>
      <c r="E42" s="5" t="s">
        <v>11</v>
      </c>
      <c r="F42" s="7">
        <v>67</v>
      </c>
      <c r="G42" s="7">
        <v>40</v>
      </c>
      <c r="H42" s="7">
        <f>67+13</f>
        <v>80</v>
      </c>
      <c r="I42" s="7">
        <f t="shared" si="0"/>
        <v>3200</v>
      </c>
    </row>
    <row r="43" spans="1:9">
      <c r="A43" s="5">
        <v>41</v>
      </c>
      <c r="B43" s="6">
        <v>45874</v>
      </c>
      <c r="C43" s="4" t="s">
        <v>4</v>
      </c>
      <c r="D43" s="9">
        <v>637</v>
      </c>
      <c r="E43" s="5" t="s">
        <v>12</v>
      </c>
      <c r="F43" s="7">
        <v>67</v>
      </c>
      <c r="G43" s="7">
        <v>50.5</v>
      </c>
      <c r="H43" s="7">
        <v>140</v>
      </c>
      <c r="I43" s="7">
        <f t="shared" si="0"/>
        <v>7070</v>
      </c>
    </row>
    <row r="44" spans="1:9">
      <c r="A44" s="5">
        <v>43</v>
      </c>
      <c r="B44" s="6">
        <v>45873</v>
      </c>
      <c r="C44" s="4" t="s">
        <v>4</v>
      </c>
      <c r="D44" s="9">
        <v>636</v>
      </c>
      <c r="E44" s="5" t="s">
        <v>9</v>
      </c>
      <c r="F44" s="7">
        <v>67</v>
      </c>
      <c r="G44" s="7">
        <v>593</v>
      </c>
      <c r="H44" s="7">
        <v>160.80000000000001</v>
      </c>
      <c r="I44" s="7">
        <f t="shared" si="0"/>
        <v>95354.400000000009</v>
      </c>
    </row>
    <row r="45" spans="1:9">
      <c r="A45" s="5">
        <v>44</v>
      </c>
      <c r="B45" s="6">
        <v>45873</v>
      </c>
      <c r="C45" s="4" t="s">
        <v>4</v>
      </c>
      <c r="D45" s="9">
        <v>636</v>
      </c>
      <c r="E45" s="5" t="s">
        <v>10</v>
      </c>
      <c r="F45" s="7">
        <v>67</v>
      </c>
      <c r="G45" s="7">
        <v>376</v>
      </c>
      <c r="H45" s="7">
        <v>152.80000000000001</v>
      </c>
      <c r="I45" s="7">
        <f t="shared" si="0"/>
        <v>57452.800000000003</v>
      </c>
    </row>
    <row r="46" spans="1:9">
      <c r="A46" s="5">
        <v>45</v>
      </c>
      <c r="B46" s="6">
        <v>45873</v>
      </c>
      <c r="C46" s="4" t="s">
        <v>4</v>
      </c>
      <c r="D46" s="9">
        <v>636</v>
      </c>
      <c r="E46" s="5" t="s">
        <v>11</v>
      </c>
      <c r="F46" s="7">
        <v>67</v>
      </c>
      <c r="G46" s="7">
        <v>40</v>
      </c>
      <c r="H46" s="7">
        <f>67+13</f>
        <v>80</v>
      </c>
      <c r="I46" s="7">
        <f t="shared" si="0"/>
        <v>3200</v>
      </c>
    </row>
    <row r="47" spans="1:9">
      <c r="A47" s="5">
        <v>46</v>
      </c>
      <c r="B47" s="6">
        <v>45873</v>
      </c>
      <c r="C47" s="4" t="s">
        <v>4</v>
      </c>
      <c r="D47" s="9">
        <v>636</v>
      </c>
      <c r="E47" s="5" t="s">
        <v>20</v>
      </c>
      <c r="F47" s="7">
        <v>67</v>
      </c>
      <c r="G47" s="7">
        <v>29</v>
      </c>
      <c r="H47" s="7">
        <v>55</v>
      </c>
      <c r="I47" s="7">
        <f t="shared" si="0"/>
        <v>1595</v>
      </c>
    </row>
    <row r="48" spans="1:9">
      <c r="A48" s="5">
        <v>47</v>
      </c>
      <c r="B48" s="6">
        <v>45871</v>
      </c>
      <c r="C48" s="4" t="s">
        <v>4</v>
      </c>
      <c r="D48" s="9">
        <v>635</v>
      </c>
      <c r="E48" s="5" t="s">
        <v>9</v>
      </c>
      <c r="F48" s="7">
        <v>67</v>
      </c>
      <c r="G48" s="7">
        <v>410</v>
      </c>
      <c r="H48" s="7">
        <f>F48*2.4</f>
        <v>160.79999999999998</v>
      </c>
      <c r="I48" s="7">
        <f t="shared" si="0"/>
        <v>65928</v>
      </c>
    </row>
    <row r="49" spans="1:9">
      <c r="A49" s="5">
        <v>48</v>
      </c>
      <c r="B49" s="6">
        <v>45871</v>
      </c>
      <c r="C49" s="4" t="s">
        <v>4</v>
      </c>
      <c r="D49" s="9">
        <v>635</v>
      </c>
      <c r="E49" s="5" t="s">
        <v>10</v>
      </c>
      <c r="F49" s="7">
        <v>67</v>
      </c>
      <c r="G49" s="7">
        <v>305</v>
      </c>
      <c r="H49" s="7">
        <v>152.80000000000001</v>
      </c>
      <c r="I49" s="7">
        <f t="shared" si="0"/>
        <v>46604</v>
      </c>
    </row>
    <row r="50" spans="1:9">
      <c r="A50" s="5">
        <v>49</v>
      </c>
      <c r="B50" s="6">
        <v>45889</v>
      </c>
      <c r="C50" s="4" t="s">
        <v>4</v>
      </c>
      <c r="D50" s="9">
        <v>451</v>
      </c>
      <c r="E50" s="5" t="s">
        <v>9</v>
      </c>
      <c r="F50" s="7">
        <v>67</v>
      </c>
      <c r="G50" s="7">
        <v>280</v>
      </c>
      <c r="H50" s="7">
        <f>67*2.4</f>
        <v>160.79999999999998</v>
      </c>
      <c r="I50" s="7">
        <f t="shared" si="0"/>
        <v>45023.999999999993</v>
      </c>
    </row>
    <row r="51" spans="1:9">
      <c r="A51" s="5">
        <v>50</v>
      </c>
      <c r="B51" s="6">
        <v>45889</v>
      </c>
      <c r="C51" s="4" t="s">
        <v>4</v>
      </c>
      <c r="D51" s="9">
        <v>451</v>
      </c>
      <c r="E51" s="5" t="s">
        <v>10</v>
      </c>
      <c r="F51" s="7">
        <v>67</v>
      </c>
      <c r="G51" s="7">
        <v>304</v>
      </c>
      <c r="H51" s="7">
        <v>152.80000000000001</v>
      </c>
      <c r="I51" s="7">
        <f t="shared" si="0"/>
        <v>46451.200000000004</v>
      </c>
    </row>
    <row r="52" spans="1:9">
      <c r="A52" s="5">
        <v>51</v>
      </c>
      <c r="B52" s="6">
        <v>45895</v>
      </c>
      <c r="C52" s="4" t="s">
        <v>4</v>
      </c>
      <c r="D52" s="9">
        <v>452</v>
      </c>
      <c r="E52" s="5" t="s">
        <v>9</v>
      </c>
      <c r="F52" s="7">
        <v>67</v>
      </c>
      <c r="G52" s="7">
        <v>344</v>
      </c>
      <c r="H52" s="7">
        <f>67*2.4</f>
        <v>160.79999999999998</v>
      </c>
      <c r="I52" s="7">
        <f>G52*H52</f>
        <v>55315.199999999997</v>
      </c>
    </row>
    <row r="53" spans="1:9">
      <c r="A53" s="5">
        <v>52</v>
      </c>
      <c r="B53" s="6">
        <v>45895</v>
      </c>
      <c r="C53" s="4" t="s">
        <v>4</v>
      </c>
      <c r="D53" s="9">
        <v>452</v>
      </c>
      <c r="E53" s="5" t="s">
        <v>10</v>
      </c>
      <c r="F53" s="7">
        <v>67</v>
      </c>
      <c r="G53" s="7">
        <v>312</v>
      </c>
      <c r="H53" s="7">
        <v>152.80000000000001</v>
      </c>
      <c r="I53" s="7">
        <f t="shared" ref="I53:I54" si="1">G53*H53</f>
        <v>47673.600000000006</v>
      </c>
    </row>
    <row r="54" spans="1:9">
      <c r="A54" s="5">
        <v>53</v>
      </c>
      <c r="B54" s="6">
        <v>45895</v>
      </c>
      <c r="C54" s="4" t="s">
        <v>4</v>
      </c>
      <c r="D54" s="9">
        <v>452</v>
      </c>
      <c r="E54" s="5" t="s">
        <v>11</v>
      </c>
      <c r="F54" s="7">
        <v>67</v>
      </c>
      <c r="G54" s="7">
        <v>28</v>
      </c>
      <c r="H54" s="7">
        <v>80</v>
      </c>
      <c r="I54" s="7">
        <f t="shared" si="1"/>
        <v>2240</v>
      </c>
    </row>
    <row r="55" spans="1:9">
      <c r="A55" s="5">
        <v>54</v>
      </c>
      <c r="B55" s="6">
        <v>45896</v>
      </c>
      <c r="C55" s="4" t="s">
        <v>4</v>
      </c>
      <c r="D55" s="9">
        <v>453</v>
      </c>
      <c r="E55" s="5" t="s">
        <v>9</v>
      </c>
      <c r="F55" s="7">
        <v>67</v>
      </c>
      <c r="G55" s="7">
        <v>447</v>
      </c>
      <c r="H55" s="7">
        <v>160.80000000000001</v>
      </c>
      <c r="I55" s="7">
        <f t="shared" ref="I55:I63" si="2">G55*H55</f>
        <v>71877.600000000006</v>
      </c>
    </row>
    <row r="56" spans="1:9">
      <c r="A56" s="5">
        <v>55</v>
      </c>
      <c r="B56" s="6">
        <v>45896</v>
      </c>
      <c r="C56" s="4" t="s">
        <v>4</v>
      </c>
      <c r="D56" s="9">
        <v>453</v>
      </c>
      <c r="E56" s="5" t="s">
        <v>10</v>
      </c>
      <c r="F56" s="7">
        <v>67</v>
      </c>
      <c r="G56" s="7">
        <v>401</v>
      </c>
      <c r="H56" s="7">
        <v>152.80000000000001</v>
      </c>
      <c r="I56" s="7">
        <f t="shared" si="2"/>
        <v>61272.800000000003</v>
      </c>
    </row>
    <row r="57" spans="1:9">
      <c r="A57" s="5">
        <v>56</v>
      </c>
      <c r="B57" s="6">
        <v>45896</v>
      </c>
      <c r="C57" s="4" t="s">
        <v>4</v>
      </c>
      <c r="D57" s="9">
        <v>453</v>
      </c>
      <c r="E57" s="5" t="s">
        <v>11</v>
      </c>
      <c r="F57" s="7">
        <v>67</v>
      </c>
      <c r="G57" s="7">
        <v>30</v>
      </c>
      <c r="H57" s="7">
        <v>80</v>
      </c>
      <c r="I57" s="7">
        <f t="shared" si="2"/>
        <v>2400</v>
      </c>
    </row>
    <row r="58" spans="1:9">
      <c r="A58" s="5">
        <v>57</v>
      </c>
      <c r="B58" s="6">
        <v>45897</v>
      </c>
      <c r="C58" s="4" t="s">
        <v>4</v>
      </c>
      <c r="D58" s="9">
        <v>454</v>
      </c>
      <c r="E58" s="5" t="s">
        <v>9</v>
      </c>
      <c r="F58" s="7">
        <v>67</v>
      </c>
      <c r="G58" s="7">
        <v>427</v>
      </c>
      <c r="H58" s="7">
        <v>160.80000000000001</v>
      </c>
      <c r="I58" s="7">
        <f t="shared" si="2"/>
        <v>68661.600000000006</v>
      </c>
    </row>
    <row r="59" spans="1:9">
      <c r="A59" s="5">
        <v>58</v>
      </c>
      <c r="B59" s="6">
        <v>45897</v>
      </c>
      <c r="C59" s="4" t="s">
        <v>4</v>
      </c>
      <c r="D59" s="9">
        <v>454</v>
      </c>
      <c r="E59" s="5" t="s">
        <v>10</v>
      </c>
      <c r="F59" s="7">
        <v>67</v>
      </c>
      <c r="G59" s="7">
        <v>415</v>
      </c>
      <c r="H59" s="7">
        <v>152.80000000000001</v>
      </c>
      <c r="I59" s="7">
        <f t="shared" si="2"/>
        <v>63412.000000000007</v>
      </c>
    </row>
    <row r="60" spans="1:9">
      <c r="A60" s="5">
        <v>59</v>
      </c>
      <c r="B60" s="6">
        <v>45897</v>
      </c>
      <c r="C60" s="4" t="s">
        <v>4</v>
      </c>
      <c r="D60" s="9">
        <v>454</v>
      </c>
      <c r="E60" s="5" t="s">
        <v>11</v>
      </c>
      <c r="F60" s="7">
        <v>67</v>
      </c>
      <c r="G60" s="7">
        <v>41</v>
      </c>
      <c r="H60" s="7">
        <v>80</v>
      </c>
      <c r="I60" s="7">
        <f t="shared" si="2"/>
        <v>3280</v>
      </c>
    </row>
    <row r="61" spans="1:9">
      <c r="A61" s="5">
        <v>60</v>
      </c>
      <c r="B61" s="6">
        <v>45899</v>
      </c>
      <c r="C61" s="4" t="s">
        <v>4</v>
      </c>
      <c r="D61" s="9">
        <v>455</v>
      </c>
      <c r="E61" s="5" t="s">
        <v>9</v>
      </c>
      <c r="F61" s="7">
        <v>68</v>
      </c>
      <c r="G61" s="7">
        <v>428</v>
      </c>
      <c r="H61" s="7">
        <v>164</v>
      </c>
      <c r="I61" s="7">
        <f t="shared" si="2"/>
        <v>70192</v>
      </c>
    </row>
    <row r="62" spans="1:9">
      <c r="A62" s="5">
        <v>61</v>
      </c>
      <c r="B62" s="6">
        <v>45899</v>
      </c>
      <c r="C62" s="4" t="s">
        <v>4</v>
      </c>
      <c r="D62" s="9">
        <v>455</v>
      </c>
      <c r="E62" s="5" t="s">
        <v>10</v>
      </c>
      <c r="F62" s="7">
        <v>68</v>
      </c>
      <c r="G62" s="7">
        <v>375</v>
      </c>
      <c r="H62" s="7">
        <v>156</v>
      </c>
      <c r="I62" s="7">
        <f t="shared" si="2"/>
        <v>58500</v>
      </c>
    </row>
    <row r="63" spans="1:9">
      <c r="A63" s="5">
        <v>62</v>
      </c>
      <c r="B63" s="6">
        <v>45899</v>
      </c>
      <c r="C63" s="4" t="s">
        <v>4</v>
      </c>
      <c r="D63" s="9">
        <v>455</v>
      </c>
      <c r="E63" s="5" t="s">
        <v>11</v>
      </c>
      <c r="F63" s="7">
        <v>68</v>
      </c>
      <c r="G63" s="7">
        <v>32</v>
      </c>
      <c r="H63" s="7">
        <v>81</v>
      </c>
      <c r="I63" s="7">
        <f t="shared" si="2"/>
        <v>2592</v>
      </c>
    </row>
    <row r="64" spans="1:9">
      <c r="A64" s="27">
        <f>+IF(E64="","",SUBTOTAL(3,E$3:E64))</f>
        <v>62</v>
      </c>
      <c r="B64" s="22"/>
      <c r="C64" s="23"/>
      <c r="D64" s="24"/>
      <c r="E64" s="21" t="s">
        <v>21</v>
      </c>
      <c r="F64" s="25">
        <f>IFERROR(VLOOKUP(Table1[[#This Row],[الصنف]],$M$3:$O$15,3,0),0)</f>
        <v>68</v>
      </c>
      <c r="G64" s="25">
        <v>0.5</v>
      </c>
      <c r="H64" s="25">
        <f>IFERROR(VLOOKUP(Table1[[#This Row],[الصنف]],$M$3:$O$15,2,0),0)</f>
        <v>163.19999999999999</v>
      </c>
      <c r="I64" s="25">
        <f>G64*H64</f>
        <v>81.599999999999994</v>
      </c>
    </row>
    <row r="65" spans="1:9">
      <c r="A65" s="27">
        <f>+IF(E65="","",SUBTOTAL(3,E$3:E65))</f>
        <v>63</v>
      </c>
      <c r="B65" s="22"/>
      <c r="C65" s="23"/>
      <c r="D65" s="24"/>
      <c r="E65" s="20" t="s">
        <v>23</v>
      </c>
      <c r="F65" s="25">
        <f>IFERROR(VLOOKUP(Table1[[#This Row],[الصنف]],$M$3:$O$15,3,0),0)</f>
        <v>68</v>
      </c>
      <c r="G65" s="25">
        <v>3.5</v>
      </c>
      <c r="H65" s="25">
        <f>IFERROR(VLOOKUP(Table1[[#This Row],[الصنف]],$M$3:$O$15,2,0),0)</f>
        <v>155.19999999999999</v>
      </c>
      <c r="I65" s="25">
        <f t="shared" ref="I65:I75" si="3">G65*H65</f>
        <v>543.19999999999993</v>
      </c>
    </row>
    <row r="66" spans="1:9">
      <c r="A66" s="27" t="str">
        <f>+IF(E66="","",SUBTOTAL(3,E$3:E66))</f>
        <v/>
      </c>
      <c r="B66" s="22"/>
      <c r="C66" s="23"/>
      <c r="D66" s="24"/>
      <c r="E66" s="20"/>
      <c r="F66" s="25">
        <f>IFERROR(VLOOKUP(Table1[[#This Row],[الصنف]],$M$3:$O$15,3,0),0)</f>
        <v>0</v>
      </c>
      <c r="G66" s="25"/>
      <c r="H66" s="25">
        <f>IFERROR(VLOOKUP(Table1[[#This Row],[الصنف]],$M$3:$O$15,2,0),0)</f>
        <v>0</v>
      </c>
      <c r="I66" s="25">
        <f t="shared" si="3"/>
        <v>0</v>
      </c>
    </row>
    <row r="67" spans="1:9">
      <c r="A67" s="27" t="str">
        <f>+IF(E67="","",SUBTOTAL(3,E$3:E67))</f>
        <v/>
      </c>
      <c r="B67" s="22"/>
      <c r="C67" s="23"/>
      <c r="D67" s="24"/>
      <c r="E67" s="20"/>
      <c r="F67" s="25">
        <f>IFERROR(VLOOKUP(Table1[[#This Row],[الصنف]],$M$3:$O$15,3,0),0)</f>
        <v>0</v>
      </c>
      <c r="G67" s="25"/>
      <c r="H67" s="25">
        <f>IFERROR(VLOOKUP(Table1[[#This Row],[الصنف]],$M$3:$O$15,2,0),0)</f>
        <v>0</v>
      </c>
      <c r="I67" s="25">
        <f t="shared" si="3"/>
        <v>0</v>
      </c>
    </row>
    <row r="68" spans="1:9">
      <c r="A68" s="27" t="str">
        <f>+IF(E68="","",SUBTOTAL(3,E$3:E68))</f>
        <v/>
      </c>
      <c r="B68" s="22"/>
      <c r="C68" s="23"/>
      <c r="D68" s="24"/>
      <c r="E68" s="20"/>
      <c r="F68" s="25">
        <f>IFERROR(VLOOKUP(Table1[[#This Row],[الصنف]],$M$3:$O$15,3,0),0)</f>
        <v>0</v>
      </c>
      <c r="G68" s="25"/>
      <c r="H68" s="25">
        <f>IFERROR(VLOOKUP(Table1[[#This Row],[الصنف]],$M$3:$O$15,2,0),0)</f>
        <v>0</v>
      </c>
      <c r="I68" s="25">
        <f t="shared" si="3"/>
        <v>0</v>
      </c>
    </row>
    <row r="69" spans="1:9">
      <c r="A69" s="27" t="str">
        <f>+IF(E69="","",SUBTOTAL(3,E$3:E69))</f>
        <v/>
      </c>
      <c r="B69" s="22"/>
      <c r="C69" s="23"/>
      <c r="D69" s="24"/>
      <c r="E69" s="20"/>
      <c r="F69" s="25">
        <f>IFERROR(VLOOKUP(Table1[[#This Row],[الصنف]],$M$3:$O$15,3,0),0)</f>
        <v>0</v>
      </c>
      <c r="G69" s="25"/>
      <c r="H69" s="25">
        <f>IFERROR(VLOOKUP(Table1[[#This Row],[الصنف]],$M$3:$O$15,2,0),0)</f>
        <v>0</v>
      </c>
      <c r="I69" s="25">
        <f t="shared" si="3"/>
        <v>0</v>
      </c>
    </row>
    <row r="70" spans="1:9">
      <c r="A70" s="27" t="str">
        <f>+IF(E70="","",SUBTOTAL(3,E$3:E70))</f>
        <v/>
      </c>
      <c r="B70" s="22"/>
      <c r="C70" s="23"/>
      <c r="D70" s="24"/>
      <c r="E70" s="20"/>
      <c r="F70" s="25">
        <f>IFERROR(VLOOKUP(Table1[[#This Row],[الصنف]],$M$3:$O$15,3,0),0)</f>
        <v>0</v>
      </c>
      <c r="G70" s="25"/>
      <c r="H70" s="25">
        <f>IFERROR(VLOOKUP(Table1[[#This Row],[الصنف]],$M$3:$O$15,2,0),0)</f>
        <v>0</v>
      </c>
      <c r="I70" s="25">
        <f t="shared" si="3"/>
        <v>0</v>
      </c>
    </row>
    <row r="71" spans="1:9">
      <c r="A71" s="27" t="str">
        <f>+IF(E71="","",SUBTOTAL(3,E$3:E71))</f>
        <v/>
      </c>
      <c r="B71" s="22"/>
      <c r="C71" s="23"/>
      <c r="D71" s="24"/>
      <c r="E71" s="20"/>
      <c r="F71" s="25">
        <f>IFERROR(VLOOKUP(Table1[[#This Row],[الصنف]],$M$3:$O$15,3,0),0)</f>
        <v>0</v>
      </c>
      <c r="G71" s="25"/>
      <c r="H71" s="25">
        <f>IFERROR(VLOOKUP(Table1[[#This Row],[الصنف]],$M$3:$O$15,2,0),0)</f>
        <v>0</v>
      </c>
      <c r="I71" s="25">
        <f t="shared" si="3"/>
        <v>0</v>
      </c>
    </row>
    <row r="72" spans="1:9">
      <c r="A72" s="27" t="str">
        <f>+IF(E72="","",SUBTOTAL(3,E$3:E72))</f>
        <v/>
      </c>
      <c r="B72" s="22"/>
      <c r="C72" s="23"/>
      <c r="D72" s="24"/>
      <c r="E72" s="20"/>
      <c r="F72" s="25">
        <f>IFERROR(VLOOKUP(Table1[[#This Row],[الصنف]],$M$3:$O$15,3,0),0)</f>
        <v>0</v>
      </c>
      <c r="G72" s="25"/>
      <c r="H72" s="25">
        <f>IFERROR(VLOOKUP(Table1[[#This Row],[الصنف]],$M$3:$O$15,2,0),0)</f>
        <v>0</v>
      </c>
      <c r="I72" s="25">
        <f t="shared" si="3"/>
        <v>0</v>
      </c>
    </row>
    <row r="73" spans="1:9">
      <c r="A73" s="27" t="str">
        <f>+IF(E73="","",SUBTOTAL(3,E$3:E73))</f>
        <v/>
      </c>
      <c r="B73" s="22"/>
      <c r="C73" s="23"/>
      <c r="D73" s="24"/>
      <c r="E73" s="20"/>
      <c r="F73" s="25">
        <f>IFERROR(VLOOKUP(Table1[[#This Row],[الصنف]],$M$3:$O$15,3,0),0)</f>
        <v>0</v>
      </c>
      <c r="G73" s="25"/>
      <c r="H73" s="25">
        <f>IFERROR(VLOOKUP(Table1[[#This Row],[الصنف]],$M$3:$O$15,2,0),0)</f>
        <v>0</v>
      </c>
      <c r="I73" s="25">
        <f t="shared" si="3"/>
        <v>0</v>
      </c>
    </row>
    <row r="74" spans="1:9">
      <c r="A74" s="27" t="str">
        <f>+IF(E74="","",SUBTOTAL(3,E$3:E74))</f>
        <v/>
      </c>
      <c r="B74" s="22"/>
      <c r="C74" s="23"/>
      <c r="D74" s="24"/>
      <c r="E74" s="20"/>
      <c r="F74" s="25">
        <f>IFERROR(VLOOKUP(Table1[[#This Row],[الصنف]],$M$3:$O$15,3,0),0)</f>
        <v>0</v>
      </c>
      <c r="G74" s="25"/>
      <c r="H74" s="25">
        <f>IFERROR(VLOOKUP(Table1[[#This Row],[الصنف]],$M$3:$O$15,2,0),0)</f>
        <v>0</v>
      </c>
      <c r="I74" s="25">
        <f t="shared" si="3"/>
        <v>0</v>
      </c>
    </row>
    <row r="75" spans="1:9">
      <c r="A75" s="27" t="str">
        <f>+IF(E75="","",SUBTOTAL(3,E$3:E75))</f>
        <v/>
      </c>
      <c r="B75" s="22"/>
      <c r="C75" s="23"/>
      <c r="D75" s="24"/>
      <c r="E75" s="20"/>
      <c r="F75" s="25">
        <f>IFERROR(VLOOKUP(Table1[[#This Row],[الصنف]],$M$3:$O$15,3,0),0)</f>
        <v>0</v>
      </c>
      <c r="G75" s="25"/>
      <c r="H75" s="25">
        <f>IFERROR(VLOOKUP(Table1[[#This Row],[الصنف]],$M$3:$O$15,2,0),0)</f>
        <v>0</v>
      </c>
      <c r="I75" s="25">
        <f t="shared" si="3"/>
        <v>0</v>
      </c>
    </row>
  </sheetData>
  <sortState xmlns:xlrd2="http://schemas.microsoft.com/office/spreadsheetml/2017/richdata2" ref="S3:S9">
    <sortCondition ref="S3:S9"/>
  </sortState>
  <dataValidations count="2">
    <dataValidation type="list" allowBlank="1" showInputMessage="1" showErrorMessage="1" sqref="C3:C75" xr:uid="{A5DD40B5-16C3-4A5C-8D20-7623325FC5C6}">
      <formula1>$P$3:$P$11</formula1>
    </dataValidation>
    <dataValidation type="list" allowBlank="1" showInputMessage="1" showErrorMessage="1" sqref="E3:E94" xr:uid="{CED3955F-22FD-448C-B413-CB32A7E18BE0}">
      <formula1>$M$3:$M$15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جولدن بيردز</vt:lpstr>
      <vt:lpstr>جولدن بيردز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Office</cp:lastModifiedBy>
  <dcterms:created xsi:type="dcterms:W3CDTF">2015-06-05T18:17:20Z</dcterms:created>
  <dcterms:modified xsi:type="dcterms:W3CDTF">2025-09-01T01:50:53Z</dcterms:modified>
</cp:coreProperties>
</file>