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C\Downloads\xxx\"/>
    </mc:Choice>
  </mc:AlternateContent>
  <xr:revisionPtr revIDLastSave="0" documentId="13_ncr:1_{96A4FE36-2DA7-49E6-8C82-3B3A93CF413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externalReferences>
    <externalReference r:id="rId2"/>
  </externalReferences>
  <definedNames>
    <definedName name="_xlnm._FilterDatabase" localSheetId="0" hidden="1">ورقة1!$C$2:$Y$12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" i="1" l="1"/>
  <c r="T1" i="1"/>
  <c r="U1" i="1"/>
  <c r="I18" i="1"/>
  <c r="I17" i="1"/>
  <c r="I24" i="1"/>
  <c r="I23" i="1"/>
  <c r="W4" i="1"/>
  <c r="W8" i="1"/>
  <c r="W9" i="1"/>
  <c r="W3" i="1"/>
  <c r="H1" i="1"/>
  <c r="T4" i="1"/>
  <c r="T5" i="1"/>
  <c r="T6" i="1"/>
  <c r="T7" i="1"/>
  <c r="T8" i="1"/>
  <c r="T9" i="1"/>
  <c r="T10" i="1"/>
  <c r="T11" i="1"/>
  <c r="T12" i="1"/>
  <c r="T3" i="1"/>
  <c r="V4" i="1" l="1"/>
  <c r="V5" i="1"/>
  <c r="V6" i="1"/>
  <c r="V7" i="1"/>
  <c r="V8" i="1"/>
  <c r="V9" i="1"/>
  <c r="V10" i="1"/>
  <c r="V11" i="1"/>
  <c r="V12" i="1"/>
  <c r="V3" i="1"/>
  <c r="I11" i="1"/>
  <c r="I9" i="1"/>
  <c r="I8" i="1"/>
  <c r="I6" i="1"/>
  <c r="I4" i="1"/>
  <c r="I3" i="1"/>
  <c r="Q12" i="1"/>
  <c r="O12" i="1"/>
  <c r="N12" i="1"/>
  <c r="L12" i="1"/>
  <c r="K12" i="1"/>
  <c r="B12" i="1"/>
  <c r="Q11" i="1"/>
  <c r="O11" i="1"/>
  <c r="N11" i="1"/>
  <c r="L11" i="1"/>
  <c r="K11" i="1"/>
  <c r="B11" i="1"/>
  <c r="Q10" i="1"/>
  <c r="O10" i="1"/>
  <c r="N10" i="1"/>
  <c r="L10" i="1"/>
  <c r="K10" i="1"/>
  <c r="B10" i="1"/>
  <c r="Q9" i="1"/>
  <c r="O9" i="1"/>
  <c r="N9" i="1"/>
  <c r="L9" i="1"/>
  <c r="K9" i="1"/>
  <c r="B9" i="1"/>
  <c r="Q8" i="1"/>
  <c r="O8" i="1"/>
  <c r="N8" i="1"/>
  <c r="L8" i="1"/>
  <c r="K8" i="1"/>
  <c r="B8" i="1"/>
  <c r="Q7" i="1"/>
  <c r="O7" i="1"/>
  <c r="N7" i="1"/>
  <c r="L7" i="1"/>
  <c r="K7" i="1"/>
  <c r="B7" i="1"/>
  <c r="Q6" i="1"/>
  <c r="O6" i="1"/>
  <c r="N6" i="1"/>
  <c r="L6" i="1"/>
  <c r="K6" i="1"/>
  <c r="B6" i="1"/>
  <c r="Q5" i="1"/>
  <c r="O5" i="1"/>
  <c r="N5" i="1"/>
  <c r="L5" i="1"/>
  <c r="K5" i="1"/>
  <c r="B5" i="1"/>
  <c r="Q4" i="1"/>
  <c r="O4" i="1"/>
  <c r="N4" i="1"/>
  <c r="L4" i="1"/>
  <c r="K4" i="1"/>
  <c r="B4" i="1"/>
  <c r="Q3" i="1"/>
  <c r="O3" i="1"/>
  <c r="N3" i="1"/>
  <c r="L3" i="1"/>
  <c r="K3" i="1"/>
  <c r="B3" i="1"/>
  <c r="J3" i="1" l="1"/>
  <c r="J18" i="1" s="1"/>
  <c r="J4" i="1"/>
  <c r="J9" i="1"/>
  <c r="J11" i="1"/>
  <c r="J6" i="1"/>
  <c r="U6" i="1" s="1"/>
  <c r="J8" i="1"/>
  <c r="J24" i="1" s="1"/>
  <c r="X5" i="1"/>
  <c r="X7" i="1"/>
  <c r="X11" i="1"/>
  <c r="X6" i="1"/>
  <c r="X9" i="1"/>
  <c r="X4" i="1"/>
  <c r="X8" i="1"/>
  <c r="X10" i="1"/>
  <c r="X12" i="1"/>
  <c r="U7" i="1" l="1"/>
  <c r="U4" i="1"/>
  <c r="U5" i="1"/>
  <c r="U3" i="1"/>
  <c r="U10" i="1"/>
  <c r="I10" i="1" s="1"/>
  <c r="U12" i="1"/>
  <c r="U11" i="1"/>
  <c r="U9" i="1"/>
  <c r="Y9" i="1" s="1"/>
  <c r="U8" i="1"/>
  <c r="Y8" i="1" s="1"/>
  <c r="J10" i="1" l="1"/>
  <c r="I12" i="1"/>
  <c r="X3" i="1"/>
  <c r="J23" i="1" l="1"/>
  <c r="J26" i="1" s="1"/>
  <c r="W10" i="1"/>
  <c r="Y10" i="1" s="1"/>
  <c r="W11" i="1"/>
  <c r="Y11" i="1" s="1"/>
  <c r="J12" i="1"/>
  <c r="Y12" i="1" s="1"/>
  <c r="I5" i="1"/>
  <c r="Y4" i="1"/>
  <c r="W12" i="1" l="1"/>
  <c r="I1" i="1"/>
  <c r="Y3" i="1"/>
  <c r="J5" i="1"/>
  <c r="I7" i="1"/>
  <c r="J17" i="1" l="1"/>
  <c r="J20" i="1" s="1"/>
  <c r="W5" i="1"/>
  <c r="Y5" i="1" s="1"/>
  <c r="W6" i="1"/>
  <c r="Y6" i="1" s="1"/>
  <c r="J7" i="1"/>
  <c r="J1" i="1" s="1"/>
  <c r="Y7" i="1"/>
  <c r="W7" i="1" l="1"/>
</calcChain>
</file>

<file path=xl/sharedStrings.xml><?xml version="1.0" encoding="utf-8"?>
<sst xmlns="http://schemas.openxmlformats.org/spreadsheetml/2006/main" count="58" uniqueCount="30">
  <si>
    <t>مسلسل الاضافة</t>
  </si>
  <si>
    <t>تاريخ المستند</t>
  </si>
  <si>
    <t>طبيعة المستند</t>
  </si>
  <si>
    <t>نوع المستند</t>
  </si>
  <si>
    <t>رقم المخزن</t>
  </si>
  <si>
    <t>رقم الصنف</t>
  </si>
  <si>
    <t>الكمية</t>
  </si>
  <si>
    <t>سعر الوحدة</t>
  </si>
  <si>
    <t>التكلفة</t>
  </si>
  <si>
    <t>اسم المخزن</t>
  </si>
  <si>
    <t>اسم الصنف</t>
  </si>
  <si>
    <t>سعر الاضافة</t>
  </si>
  <si>
    <t>التصنيف</t>
  </si>
  <si>
    <t>التصنيف الفرعى</t>
  </si>
  <si>
    <t>كود النوع</t>
  </si>
  <si>
    <t>النوع</t>
  </si>
  <si>
    <t>المرحلة</t>
  </si>
  <si>
    <t>ملاحظات</t>
  </si>
  <si>
    <t>ج كمية الاضافة</t>
  </si>
  <si>
    <t>ج قيمة الاضافة</t>
  </si>
  <si>
    <t>ج كمية الصرف</t>
  </si>
  <si>
    <t>ج قيمة الصرف</t>
  </si>
  <si>
    <t>ج كمية الرصيد</t>
  </si>
  <si>
    <t>ج قيمة رصيد</t>
  </si>
  <si>
    <t>اضافة</t>
  </si>
  <si>
    <t>رصيد</t>
  </si>
  <si>
    <t>مشتريات</t>
  </si>
  <si>
    <t>صرف</t>
  </si>
  <si>
    <t>تحويل</t>
  </si>
  <si>
    <t>غربلة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</si>
</sst>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>
    <font>
      <sz val="11"/>
      <color theme="1"/>
      <name val="Calibri"/>
      <family val="2"/>
      <scheme val="minor"/>
    </font>
    <font>
      <b/>
      <sz val="12.5"/>
      <name val="Calibri Light"/>
      <family val="2"/>
    </font>
    <font>
      <b/>
      <sz val="12.5"/>
      <name val="Candara"/>
      <family val="2"/>
    </font>
    <font>
      <b/>
      <sz val="13"/>
      <name val="Calibri Light"/>
      <family val="2"/>
    </font>
    <font>
      <b/>
      <sz val="13"/>
      <color theme="1"/>
      <name val="Candara"/>
      <family val="2"/>
    </font>
    <font>
      <b/>
      <sz val="13"/>
      <color theme="1"/>
      <name val="Calibri Light"/>
      <family val="2"/>
      <charset val="178"/>
    </font>
    <font>
      <b/>
      <sz val="12.5"/>
      <name val="Calibri Light"/>
      <family val="2"/>
      <charset val="178"/>
    </font>
    <font>
      <b/>
      <sz val="12.5"/>
      <name val="Candara"/>
      <family val="2"/>
      <charset val="178"/>
    </font>
    <font>
      <b/>
      <sz val="12.5"/>
      <color rgb="FFFF0000"/>
      <name val="Calibri Light"/>
      <family val="2"/>
    </font>
    <font>
      <b/>
      <sz val="12.5"/>
      <color rgb="FFFF0000"/>
      <name val="Candar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164" fontId="4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8" fillId="5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shrinkToFit="1"/>
    </xf>
    <xf numFmtId="2" fontId="0" fillId="0" borderId="0" xfId="0" applyNumberFormat="1"/>
    <xf numFmtId="4" fontId="0" fillId="9" borderId="0" xfId="0" applyNumberFormat="1" applyFill="1"/>
    <xf numFmtId="4" fontId="9" fillId="7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right" vertical="center" shrinkToFit="1"/>
    </xf>
    <xf numFmtId="4" fontId="4" fillId="0" borderId="0" xfId="0" applyNumberFormat="1" applyFont="1" applyAlignment="1">
      <alignment horizontal="right" vertical="center" shrinkToFit="1"/>
    </xf>
    <xf numFmtId="4" fontId="6" fillId="2" borderId="0" xfId="0" applyNumberFormat="1" applyFont="1" applyFill="1" applyAlignment="1">
      <alignment horizontal="center" vertical="center" shrinkToFit="1"/>
    </xf>
    <xf numFmtId="4" fontId="2" fillId="2" borderId="0" xfId="0" applyNumberFormat="1" applyFont="1" applyFill="1" applyAlignment="1">
      <alignment horizontal="center" vertical="center" shrinkToFit="1"/>
    </xf>
    <xf numFmtId="4" fontId="5" fillId="3" borderId="0" xfId="0" applyNumberFormat="1" applyFont="1" applyFill="1" applyAlignment="1">
      <alignment horizontal="right" vertical="center" shrinkToFit="1"/>
    </xf>
    <xf numFmtId="4" fontId="5" fillId="4" borderId="0" xfId="0" applyNumberFormat="1" applyFont="1" applyFill="1" applyAlignment="1">
      <alignment horizontal="right" vertical="center" shrinkToFit="1"/>
    </xf>
    <xf numFmtId="4" fontId="7" fillId="8" borderId="0" xfId="0" applyNumberFormat="1" applyFont="1" applyFill="1" applyAlignment="1">
      <alignment shrinkToFit="1"/>
    </xf>
    <xf numFmtId="4" fontId="7" fillId="2" borderId="0" xfId="0" applyNumberFormat="1" applyFont="1" applyFill="1" applyAlignment="1">
      <alignment shrinkToFit="1"/>
    </xf>
    <xf numFmtId="4" fontId="7" fillId="6" borderId="0" xfId="0" applyNumberFormat="1" applyFont="1" applyFill="1" applyAlignment="1">
      <alignment shrinkToFit="1"/>
    </xf>
    <xf numFmtId="4" fontId="0" fillId="0" borderId="0" xfId="0" applyNumberFormat="1"/>
    <xf numFmtId="3" fontId="0" fillId="9" borderId="0" xfId="0" applyNumberFormat="1" applyFill="1"/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ving%20Aver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مخازن"/>
      <sheetName val="قاعدة بيانات الاصناف"/>
      <sheetName val="قاعدة بيانات النوع"/>
      <sheetName val="الحركة المخزنية"/>
      <sheetName val="Packing"/>
      <sheetName val="التصافى"/>
      <sheetName val=" Movement"/>
      <sheetName val="Balances"/>
      <sheetName val=" Cost"/>
      <sheetName val="بسكوت سايلو"/>
      <sheetName val="Stock Card"/>
    </sheetNames>
    <sheetDataSet>
      <sheetData sheetId="0">
        <row r="1">
          <cell r="A1" t="str">
            <v>رقم المخزن</v>
          </cell>
          <cell r="B1" t="str">
            <v>اسم المخزن</v>
          </cell>
        </row>
        <row r="2">
          <cell r="A2">
            <v>1</v>
          </cell>
          <cell r="B2" t="str">
            <v>ص خام 11.5%</v>
          </cell>
        </row>
        <row r="3">
          <cell r="A3">
            <v>2</v>
          </cell>
          <cell r="B3" t="str">
            <v>ص خام 12.5%</v>
          </cell>
        </row>
        <row r="4">
          <cell r="A4">
            <v>3</v>
          </cell>
          <cell r="B4" t="str">
            <v>ص خام 13.5%</v>
          </cell>
        </row>
        <row r="5">
          <cell r="A5">
            <v>4</v>
          </cell>
          <cell r="B5" t="str">
            <v>ص خام 14.5%</v>
          </cell>
        </row>
        <row r="6">
          <cell r="A6">
            <v>5</v>
          </cell>
          <cell r="B6" t="str">
            <v>ص خام 15.5%</v>
          </cell>
        </row>
        <row r="7">
          <cell r="A7">
            <v>99</v>
          </cell>
          <cell r="B7" t="str">
            <v>النقرة</v>
          </cell>
        </row>
        <row r="8">
          <cell r="A8">
            <v>101</v>
          </cell>
          <cell r="B8" t="str">
            <v>مغربل 11.5%</v>
          </cell>
        </row>
        <row r="9">
          <cell r="A9">
            <v>102</v>
          </cell>
          <cell r="B9" t="str">
            <v>مغربل 12.5%</v>
          </cell>
        </row>
        <row r="10">
          <cell r="A10">
            <v>103</v>
          </cell>
          <cell r="B10" t="str">
            <v>مغربل 13.5%</v>
          </cell>
        </row>
        <row r="11">
          <cell r="A11">
            <v>104</v>
          </cell>
          <cell r="B11" t="str">
            <v>مغربل 14.5%</v>
          </cell>
        </row>
        <row r="12">
          <cell r="A12">
            <v>105</v>
          </cell>
          <cell r="B12" t="str">
            <v>مغربل 15.5%</v>
          </cell>
        </row>
        <row r="13">
          <cell r="A13">
            <v>205</v>
          </cell>
          <cell r="B13" t="str">
            <v>ص ترطيب أول</v>
          </cell>
        </row>
        <row r="14">
          <cell r="A14">
            <v>206</v>
          </cell>
          <cell r="B14" t="str">
            <v>ص ترطيب أول</v>
          </cell>
        </row>
        <row r="15">
          <cell r="A15">
            <v>207</v>
          </cell>
          <cell r="B15" t="str">
            <v>ص ترطيب أول</v>
          </cell>
        </row>
        <row r="16">
          <cell r="A16">
            <v>208</v>
          </cell>
          <cell r="B16" t="str">
            <v>ص ترطيب أول</v>
          </cell>
        </row>
        <row r="17">
          <cell r="A17">
            <v>209</v>
          </cell>
          <cell r="B17" t="str">
            <v>ص ترطيب ثان</v>
          </cell>
        </row>
        <row r="18">
          <cell r="A18">
            <v>210</v>
          </cell>
          <cell r="B18" t="str">
            <v>ص ترطيب ثان</v>
          </cell>
        </row>
        <row r="19">
          <cell r="A19">
            <v>211</v>
          </cell>
          <cell r="B19" t="str">
            <v>ص ترطيب ثان</v>
          </cell>
        </row>
        <row r="20">
          <cell r="A20">
            <v>212</v>
          </cell>
          <cell r="B20" t="str">
            <v>ص ترطيب ثان</v>
          </cell>
        </row>
        <row r="21">
          <cell r="A21">
            <v>213</v>
          </cell>
          <cell r="B21" t="str">
            <v>ص 13دقيق</v>
          </cell>
        </row>
        <row r="22">
          <cell r="A22">
            <v>214</v>
          </cell>
          <cell r="B22" t="str">
            <v>ص دقيق</v>
          </cell>
        </row>
        <row r="23">
          <cell r="A23">
            <v>215</v>
          </cell>
          <cell r="B23" t="str">
            <v>ص 15دقيق</v>
          </cell>
        </row>
        <row r="24">
          <cell r="A24">
            <v>216</v>
          </cell>
          <cell r="B24" t="str">
            <v>ص16دقيق</v>
          </cell>
        </row>
        <row r="25">
          <cell r="A25">
            <v>217</v>
          </cell>
          <cell r="B25" t="str">
            <v>ص 17دقيق</v>
          </cell>
        </row>
        <row r="26">
          <cell r="A26">
            <v>218</v>
          </cell>
          <cell r="B26" t="str">
            <v>ص 18دقيق</v>
          </cell>
        </row>
        <row r="27">
          <cell r="A27">
            <v>219</v>
          </cell>
          <cell r="B27" t="str">
            <v>ص 19دقيق</v>
          </cell>
        </row>
        <row r="28">
          <cell r="A28">
            <v>220</v>
          </cell>
          <cell r="B28" t="str">
            <v>ص20دقيق</v>
          </cell>
        </row>
        <row r="29">
          <cell r="A29">
            <v>221</v>
          </cell>
          <cell r="B29" t="str">
            <v>ص21دقيق</v>
          </cell>
        </row>
        <row r="30">
          <cell r="A30">
            <v>222</v>
          </cell>
          <cell r="B30" t="str">
            <v>ص سن</v>
          </cell>
        </row>
        <row r="31">
          <cell r="A31">
            <v>223</v>
          </cell>
          <cell r="B31" t="str">
            <v>ص ناعمة</v>
          </cell>
        </row>
        <row r="32">
          <cell r="A32">
            <v>224</v>
          </cell>
          <cell r="B32" t="str">
            <v>ص خشنة1</v>
          </cell>
        </row>
        <row r="33">
          <cell r="A33">
            <v>225</v>
          </cell>
          <cell r="B33" t="str">
            <v>ص خشنة2</v>
          </cell>
        </row>
        <row r="34">
          <cell r="A34">
            <v>226</v>
          </cell>
          <cell r="B34" t="str">
            <v>خزان الجنين</v>
          </cell>
        </row>
        <row r="35">
          <cell r="A35">
            <v>227</v>
          </cell>
          <cell r="B35" t="str">
            <v>خزان نمرة  (2)</v>
          </cell>
        </row>
        <row r="36">
          <cell r="A36">
            <v>228</v>
          </cell>
          <cell r="B36" t="str">
            <v>خزان نمرة  (3)</v>
          </cell>
        </row>
        <row r="37">
          <cell r="A37">
            <v>228</v>
          </cell>
          <cell r="B37" t="str">
            <v>ذرة</v>
          </cell>
        </row>
        <row r="38">
          <cell r="A38">
            <v>230</v>
          </cell>
          <cell r="B38" t="str">
            <v>ص سميد</v>
          </cell>
        </row>
        <row r="39">
          <cell r="A39">
            <v>301</v>
          </cell>
          <cell r="B39" t="str">
            <v>الانتاج التام</v>
          </cell>
        </row>
        <row r="40">
          <cell r="A40">
            <v>401</v>
          </cell>
          <cell r="B40" t="str">
            <v>المحسنات</v>
          </cell>
        </row>
        <row r="41">
          <cell r="A41">
            <v>452</v>
          </cell>
          <cell r="B41" t="str">
            <v>الفوارغ</v>
          </cell>
        </row>
      </sheetData>
      <sheetData sheetId="1">
        <row r="1">
          <cell r="A1" t="str">
            <v>كود الصنف</v>
          </cell>
          <cell r="B1" t="str">
            <v>اسم الصنف</v>
          </cell>
          <cell r="C1" t="str">
            <v>التصنيف</v>
          </cell>
          <cell r="D1" t="str">
            <v>التصنيف الفرعى</v>
          </cell>
        </row>
        <row r="2">
          <cell r="A2">
            <v>1001</v>
          </cell>
          <cell r="B2" t="str">
            <v>خام بروتين11.5%</v>
          </cell>
          <cell r="C2" t="str">
            <v>أقماح</v>
          </cell>
          <cell r="D2" t="str">
            <v>الخام</v>
          </cell>
        </row>
        <row r="3">
          <cell r="A3">
            <v>1002</v>
          </cell>
          <cell r="B3" t="str">
            <v>خام بروتين12.5%</v>
          </cell>
          <cell r="C3" t="str">
            <v>أقماح</v>
          </cell>
          <cell r="D3" t="str">
            <v>الخام</v>
          </cell>
        </row>
        <row r="4">
          <cell r="A4">
            <v>1003</v>
          </cell>
          <cell r="B4" t="str">
            <v>خام بروتين13.5%</v>
          </cell>
          <cell r="C4" t="str">
            <v>أقماح</v>
          </cell>
          <cell r="D4" t="str">
            <v>الخام</v>
          </cell>
        </row>
        <row r="5">
          <cell r="A5">
            <v>1004</v>
          </cell>
          <cell r="B5" t="str">
            <v>خام بروتين14.5%</v>
          </cell>
          <cell r="C5" t="str">
            <v>أقماح</v>
          </cell>
          <cell r="D5" t="str">
            <v>الخام</v>
          </cell>
        </row>
        <row r="6">
          <cell r="A6">
            <v>1005</v>
          </cell>
          <cell r="B6" t="str">
            <v>خام بروتين15.5%</v>
          </cell>
          <cell r="C6" t="str">
            <v>أقماح</v>
          </cell>
          <cell r="D6" t="str">
            <v>الخام</v>
          </cell>
        </row>
        <row r="7">
          <cell r="A7">
            <v>1006</v>
          </cell>
          <cell r="B7" t="str">
            <v>استرالى 15.5%</v>
          </cell>
          <cell r="C7" t="str">
            <v>أقماح</v>
          </cell>
          <cell r="D7" t="str">
            <v>الخام</v>
          </cell>
        </row>
        <row r="8">
          <cell r="A8">
            <v>1011</v>
          </cell>
          <cell r="B8" t="str">
            <v>مغربل 11.5%</v>
          </cell>
          <cell r="C8" t="str">
            <v>أقماح</v>
          </cell>
          <cell r="D8" t="str">
            <v>الخام</v>
          </cell>
        </row>
        <row r="9">
          <cell r="A9">
            <v>1012</v>
          </cell>
          <cell r="B9" t="str">
            <v>مغربل 12.5%</v>
          </cell>
          <cell r="C9" t="str">
            <v>أقماح</v>
          </cell>
          <cell r="D9" t="str">
            <v>الخام</v>
          </cell>
        </row>
        <row r="10">
          <cell r="A10">
            <v>1013</v>
          </cell>
          <cell r="B10" t="str">
            <v>مغربل 13.5%</v>
          </cell>
          <cell r="C10" t="str">
            <v>أقماح</v>
          </cell>
          <cell r="D10" t="str">
            <v>الخام</v>
          </cell>
        </row>
        <row r="11">
          <cell r="A11">
            <v>1014</v>
          </cell>
          <cell r="B11" t="str">
            <v>مغربل 14.5%</v>
          </cell>
          <cell r="C11" t="str">
            <v>أقماح</v>
          </cell>
          <cell r="D11" t="str">
            <v>الخام</v>
          </cell>
        </row>
        <row r="12">
          <cell r="A12">
            <v>1015</v>
          </cell>
          <cell r="B12" t="str">
            <v>مغربل 15.5%</v>
          </cell>
          <cell r="C12" t="str">
            <v>أقماح</v>
          </cell>
          <cell r="D12" t="str">
            <v>الخام</v>
          </cell>
        </row>
        <row r="13">
          <cell r="A13">
            <v>1016</v>
          </cell>
          <cell r="B13" t="str">
            <v>مغربل استرالى 15.5%</v>
          </cell>
          <cell r="C13" t="str">
            <v>أقماح</v>
          </cell>
          <cell r="D13" t="str">
            <v>الخام</v>
          </cell>
        </row>
        <row r="14">
          <cell r="A14">
            <v>1111</v>
          </cell>
          <cell r="B14" t="str">
            <v>ترطيب أول 11.5%</v>
          </cell>
          <cell r="C14" t="str">
            <v>أقماح</v>
          </cell>
          <cell r="D14" t="str">
            <v>الترطيب</v>
          </cell>
        </row>
        <row r="15">
          <cell r="A15">
            <v>1112</v>
          </cell>
          <cell r="B15" t="str">
            <v>ترطيب أول 12.5%</v>
          </cell>
          <cell r="C15" t="str">
            <v>أقماح</v>
          </cell>
          <cell r="D15" t="str">
            <v>الترطيب</v>
          </cell>
        </row>
        <row r="16">
          <cell r="A16">
            <v>1113</v>
          </cell>
          <cell r="B16" t="str">
            <v>ترطيب أول 13.5%</v>
          </cell>
          <cell r="C16" t="str">
            <v>أقماح</v>
          </cell>
          <cell r="D16" t="str">
            <v>الترطيب</v>
          </cell>
        </row>
        <row r="17">
          <cell r="A17">
            <v>1114</v>
          </cell>
          <cell r="B17" t="str">
            <v>ترطيب أول 14.5%</v>
          </cell>
          <cell r="C17" t="str">
            <v>أقماح</v>
          </cell>
          <cell r="D17" t="str">
            <v>الترطيب</v>
          </cell>
        </row>
        <row r="18">
          <cell r="A18">
            <v>1115</v>
          </cell>
          <cell r="B18" t="str">
            <v>ترطيب أول 15.5%</v>
          </cell>
          <cell r="C18" t="str">
            <v>أقماح</v>
          </cell>
          <cell r="D18" t="str">
            <v>الترطيب</v>
          </cell>
        </row>
        <row r="19">
          <cell r="A19">
            <v>1116</v>
          </cell>
          <cell r="B19" t="str">
            <v>ترطيب1 استرالى15.5%</v>
          </cell>
          <cell r="C19" t="str">
            <v>أقماح</v>
          </cell>
          <cell r="D19" t="str">
            <v>الترطيب</v>
          </cell>
        </row>
        <row r="20">
          <cell r="A20">
            <v>1211</v>
          </cell>
          <cell r="B20" t="str">
            <v>ترطيب ثان 11.5%</v>
          </cell>
          <cell r="C20" t="str">
            <v>أقماح</v>
          </cell>
          <cell r="D20" t="str">
            <v>الترطيب</v>
          </cell>
        </row>
        <row r="21">
          <cell r="A21">
            <v>1212</v>
          </cell>
          <cell r="B21" t="str">
            <v>ترطيب ثان 12.5%</v>
          </cell>
          <cell r="C21" t="str">
            <v>أقماح</v>
          </cell>
          <cell r="D21" t="str">
            <v>الترطيب</v>
          </cell>
        </row>
        <row r="22">
          <cell r="A22">
            <v>1213</v>
          </cell>
          <cell r="B22" t="str">
            <v>ترطيب ثان 13.5%</v>
          </cell>
          <cell r="C22" t="str">
            <v>أقماح</v>
          </cell>
          <cell r="D22" t="str">
            <v>الترطيب</v>
          </cell>
        </row>
        <row r="23">
          <cell r="A23">
            <v>1214</v>
          </cell>
          <cell r="B23" t="str">
            <v>ترطيب ثان 14.5%</v>
          </cell>
          <cell r="C23" t="str">
            <v>أقماح</v>
          </cell>
          <cell r="D23" t="str">
            <v>الترطيب</v>
          </cell>
        </row>
        <row r="24">
          <cell r="A24">
            <v>1215</v>
          </cell>
          <cell r="B24" t="str">
            <v>ترطيب ثان 15.5%</v>
          </cell>
          <cell r="C24" t="str">
            <v>أقماح</v>
          </cell>
          <cell r="D24" t="str">
            <v>الترطيب</v>
          </cell>
        </row>
        <row r="25">
          <cell r="A25">
            <v>1216</v>
          </cell>
          <cell r="B25" t="str">
            <v>ترطيب2 استرالى15.5%</v>
          </cell>
          <cell r="C25" t="str">
            <v>أقماح</v>
          </cell>
          <cell r="D25" t="str">
            <v>الترطيب</v>
          </cell>
        </row>
        <row r="26">
          <cell r="A26">
            <v>2000</v>
          </cell>
          <cell r="B26" t="str">
            <v>ضعيف</v>
          </cell>
          <cell r="C26" t="str">
            <v>صوامع انتاج</v>
          </cell>
          <cell r="D26" t="str">
            <v>صوامع دقيق</v>
          </cell>
        </row>
        <row r="27">
          <cell r="A27">
            <v>2010</v>
          </cell>
          <cell r="B27" t="str">
            <v>سوفت ج20%</v>
          </cell>
          <cell r="C27" t="str">
            <v>صوامع انتاج</v>
          </cell>
          <cell r="D27" t="str">
            <v>صوامع دقيق</v>
          </cell>
        </row>
        <row r="28">
          <cell r="A28">
            <v>2011</v>
          </cell>
          <cell r="B28" t="str">
            <v>سوفت من21%</v>
          </cell>
          <cell r="C28" t="str">
            <v>صوامع انتاج</v>
          </cell>
          <cell r="D28" t="str">
            <v>صوامع دقيق</v>
          </cell>
        </row>
        <row r="29">
          <cell r="A29">
            <v>2020</v>
          </cell>
          <cell r="B29" t="str">
            <v>جلوتين 20%</v>
          </cell>
          <cell r="C29" t="str">
            <v>صوامع انتاج</v>
          </cell>
          <cell r="D29" t="str">
            <v>صوامع دقيق</v>
          </cell>
        </row>
        <row r="30">
          <cell r="A30">
            <v>2021</v>
          </cell>
          <cell r="B30" t="str">
            <v>جلوتين21%</v>
          </cell>
          <cell r="C30" t="str">
            <v>صوامع انتاج</v>
          </cell>
          <cell r="D30" t="str">
            <v>صوامع دقيق</v>
          </cell>
        </row>
        <row r="31">
          <cell r="A31">
            <v>2022</v>
          </cell>
          <cell r="B31" t="str">
            <v>جلوتين22%</v>
          </cell>
          <cell r="C31" t="str">
            <v>صوامع انتاج</v>
          </cell>
          <cell r="D31" t="str">
            <v>صوامع دقيق</v>
          </cell>
        </row>
        <row r="32">
          <cell r="A32">
            <v>2023</v>
          </cell>
          <cell r="B32" t="str">
            <v>جلوتين23%</v>
          </cell>
          <cell r="C32" t="str">
            <v>صوامع انتاج</v>
          </cell>
          <cell r="D32" t="str">
            <v>صوامع دقيق</v>
          </cell>
        </row>
        <row r="33">
          <cell r="A33">
            <v>2024</v>
          </cell>
          <cell r="B33" t="str">
            <v>جلوتين24%</v>
          </cell>
          <cell r="C33" t="str">
            <v>صوامع انتاج</v>
          </cell>
          <cell r="D33" t="str">
            <v>صوامع دقيق</v>
          </cell>
        </row>
        <row r="34">
          <cell r="A34">
            <v>2025</v>
          </cell>
          <cell r="B34" t="str">
            <v>جلوتين25%</v>
          </cell>
          <cell r="C34" t="str">
            <v>صوامع انتاج</v>
          </cell>
          <cell r="D34" t="str">
            <v>صوامع دقيق</v>
          </cell>
        </row>
        <row r="35">
          <cell r="A35">
            <v>2026</v>
          </cell>
          <cell r="B35" t="str">
            <v>جلوتين26%</v>
          </cell>
          <cell r="C35" t="str">
            <v>صوامع انتاج</v>
          </cell>
          <cell r="D35" t="str">
            <v>صوامع دقيق</v>
          </cell>
        </row>
        <row r="36">
          <cell r="A36">
            <v>2027</v>
          </cell>
          <cell r="B36" t="str">
            <v>جلوتين27%</v>
          </cell>
          <cell r="C36" t="str">
            <v>صوامع انتاج</v>
          </cell>
          <cell r="D36" t="str">
            <v>صوامع دقيق</v>
          </cell>
        </row>
        <row r="37">
          <cell r="A37">
            <v>2028</v>
          </cell>
          <cell r="B37" t="str">
            <v>جلوتين28%</v>
          </cell>
          <cell r="C37" t="str">
            <v>صوامع انتاج</v>
          </cell>
          <cell r="D37" t="str">
            <v>صوامع دقيق</v>
          </cell>
        </row>
        <row r="38">
          <cell r="A38">
            <v>2029</v>
          </cell>
          <cell r="B38" t="str">
            <v>جلوتين29%</v>
          </cell>
          <cell r="C38" t="str">
            <v>صوامع انتاج</v>
          </cell>
          <cell r="D38" t="str">
            <v>صوامع دقيق</v>
          </cell>
        </row>
        <row r="39">
          <cell r="A39">
            <v>2030</v>
          </cell>
          <cell r="B39" t="str">
            <v>جلوتين30%</v>
          </cell>
          <cell r="C39" t="str">
            <v>صوامع انتاج</v>
          </cell>
          <cell r="D39" t="str">
            <v>صوامع دقيق</v>
          </cell>
        </row>
        <row r="40">
          <cell r="A40">
            <v>2031</v>
          </cell>
          <cell r="B40" t="str">
            <v>جلوتين31%</v>
          </cell>
          <cell r="C40" t="str">
            <v>صوامع انتاج</v>
          </cell>
          <cell r="D40" t="str">
            <v>صوامع دقيق</v>
          </cell>
        </row>
        <row r="41">
          <cell r="A41">
            <v>2032</v>
          </cell>
          <cell r="B41" t="str">
            <v>جلوتين32%</v>
          </cell>
          <cell r="C41" t="str">
            <v>صوامع انتاج</v>
          </cell>
          <cell r="D41" t="str">
            <v>صوامع دقيق</v>
          </cell>
        </row>
        <row r="42">
          <cell r="A42">
            <v>2033</v>
          </cell>
          <cell r="B42" t="str">
            <v>جلوتين33%</v>
          </cell>
          <cell r="C42" t="str">
            <v>صوامع انتاج</v>
          </cell>
          <cell r="D42" t="str">
            <v>صوامع دقيق</v>
          </cell>
        </row>
        <row r="43">
          <cell r="A43">
            <v>2034</v>
          </cell>
          <cell r="B43" t="str">
            <v>جلوتين34%</v>
          </cell>
          <cell r="C43" t="str">
            <v>صوامع انتاج</v>
          </cell>
          <cell r="D43" t="str">
            <v>صوامع دقيق</v>
          </cell>
        </row>
        <row r="44">
          <cell r="A44">
            <v>2035</v>
          </cell>
          <cell r="B44" t="str">
            <v>جلوتين35%</v>
          </cell>
          <cell r="C44" t="str">
            <v>صوامع انتاج</v>
          </cell>
          <cell r="D44" t="str">
            <v>صوامع دقيق</v>
          </cell>
        </row>
        <row r="45">
          <cell r="A45">
            <v>2221</v>
          </cell>
          <cell r="B45" t="str">
            <v>سميد صوامع</v>
          </cell>
          <cell r="C45" t="str">
            <v>صوامع انتاج</v>
          </cell>
          <cell r="D45" t="str">
            <v>صوامع السميد</v>
          </cell>
        </row>
        <row r="46">
          <cell r="A46">
            <v>2222</v>
          </cell>
          <cell r="B46" t="str">
            <v>سن صوامع</v>
          </cell>
          <cell r="C46" t="str">
            <v>صوامع انتاج</v>
          </cell>
          <cell r="D46" t="str">
            <v>صوامع الزوائد</v>
          </cell>
        </row>
        <row r="47">
          <cell r="A47">
            <v>2223</v>
          </cell>
          <cell r="B47" t="str">
            <v>ناعمة صوامع</v>
          </cell>
          <cell r="C47" t="str">
            <v>صوامع انتاج</v>
          </cell>
          <cell r="D47" t="str">
            <v>صوامع الزوائد</v>
          </cell>
        </row>
        <row r="48">
          <cell r="A48">
            <v>2224</v>
          </cell>
          <cell r="B48" t="str">
            <v>خشنة صوامع</v>
          </cell>
          <cell r="C48" t="str">
            <v>صوامع انتاج</v>
          </cell>
          <cell r="D48" t="str">
            <v>صوامع الزوائد</v>
          </cell>
        </row>
        <row r="49">
          <cell r="A49">
            <v>2226</v>
          </cell>
          <cell r="B49" t="str">
            <v>جنين صوامع</v>
          </cell>
          <cell r="C49" t="str">
            <v>صوامع انتاج</v>
          </cell>
          <cell r="D49" t="str">
            <v>صوامع الزوائد</v>
          </cell>
        </row>
        <row r="50">
          <cell r="A50">
            <v>2227</v>
          </cell>
          <cell r="B50" t="str">
            <v>نمرة (2)صوامع</v>
          </cell>
          <cell r="C50" t="str">
            <v>صوامع انتاج</v>
          </cell>
          <cell r="D50" t="str">
            <v>صوامع دقيق</v>
          </cell>
        </row>
        <row r="51">
          <cell r="A51">
            <v>2228</v>
          </cell>
          <cell r="B51" t="str">
            <v>نمرة (3)صوامع</v>
          </cell>
          <cell r="C51" t="str">
            <v>صوامع انتاج</v>
          </cell>
          <cell r="D51" t="str">
            <v>صوامع دقيق</v>
          </cell>
        </row>
        <row r="52">
          <cell r="A52">
            <v>2111</v>
          </cell>
          <cell r="B52" t="str">
            <v>ذرة</v>
          </cell>
          <cell r="C52" t="str">
            <v>صوامع انتاج</v>
          </cell>
          <cell r="D52" t="str">
            <v>صوامع الزوائد</v>
          </cell>
        </row>
        <row r="53">
          <cell r="A53">
            <v>2076</v>
          </cell>
          <cell r="B53" t="str">
            <v>دقيق76%</v>
          </cell>
          <cell r="C53" t="str">
            <v>صوامع انتاج</v>
          </cell>
          <cell r="D53" t="str">
            <v>صوامع دقيق</v>
          </cell>
        </row>
        <row r="57">
          <cell r="A57">
            <v>3111</v>
          </cell>
          <cell r="B57" t="str">
            <v>ذرة</v>
          </cell>
          <cell r="C57" t="str">
            <v>خليط معبأ</v>
          </cell>
          <cell r="D57" t="str">
            <v>ذرة معبأ</v>
          </cell>
        </row>
        <row r="58">
          <cell r="A58">
            <v>3500</v>
          </cell>
          <cell r="B58" t="str">
            <v>دقيق تالف</v>
          </cell>
          <cell r="C58" t="str">
            <v>دقيق معبأ</v>
          </cell>
          <cell r="D58" t="str">
            <v>تالف معبأ</v>
          </cell>
        </row>
        <row r="59">
          <cell r="A59">
            <v>3000</v>
          </cell>
          <cell r="B59" t="str">
            <v>كنسه</v>
          </cell>
          <cell r="C59" t="str">
            <v>دقيق معبأ</v>
          </cell>
          <cell r="D59" t="str">
            <v>تالف معبأ</v>
          </cell>
        </row>
        <row r="60">
          <cell r="A60">
            <v>3501</v>
          </cell>
          <cell r="B60" t="str">
            <v>دانش معبأ 50ك</v>
          </cell>
          <cell r="C60" t="str">
            <v>دقيق معبأ</v>
          </cell>
          <cell r="D60" t="str">
            <v>دانش معبأ</v>
          </cell>
        </row>
        <row r="61">
          <cell r="A61">
            <v>3901</v>
          </cell>
          <cell r="B61" t="str">
            <v>دانش سايلو</v>
          </cell>
          <cell r="C61" t="str">
            <v>دقيق معبأ</v>
          </cell>
          <cell r="D61" t="str">
            <v>دانش معبأ</v>
          </cell>
        </row>
        <row r="62">
          <cell r="A62" t="str">
            <v>3501-ل</v>
          </cell>
          <cell r="B62" t="str">
            <v>دانش ل معبأ 50ك</v>
          </cell>
          <cell r="C62" t="str">
            <v>دقيق معبأ</v>
          </cell>
          <cell r="D62" t="str">
            <v>دانش معبأ</v>
          </cell>
        </row>
        <row r="63">
          <cell r="A63">
            <v>3201</v>
          </cell>
          <cell r="B63" t="str">
            <v>دانش معبأ 25ك</v>
          </cell>
          <cell r="C63" t="str">
            <v>دقيق معبأ</v>
          </cell>
          <cell r="D63" t="str">
            <v>دانش معبأ</v>
          </cell>
        </row>
        <row r="64">
          <cell r="A64" t="str">
            <v>3201-ل</v>
          </cell>
          <cell r="B64" t="str">
            <v>دانش ل معبأ 25ك</v>
          </cell>
          <cell r="C64" t="str">
            <v>دقيق معبأ</v>
          </cell>
          <cell r="D64" t="str">
            <v>دانش معبأ</v>
          </cell>
        </row>
        <row r="65">
          <cell r="A65">
            <v>3101</v>
          </cell>
          <cell r="B65" t="str">
            <v>دانش معبأ 10ك</v>
          </cell>
          <cell r="C65" t="str">
            <v>دقيق معبأ</v>
          </cell>
          <cell r="D65" t="str">
            <v>دانش معبأ</v>
          </cell>
        </row>
        <row r="66">
          <cell r="A66">
            <v>3001</v>
          </cell>
          <cell r="B66" t="str">
            <v>دانش ع بلاستيكية</v>
          </cell>
          <cell r="C66" t="str">
            <v>دقيق معبأ</v>
          </cell>
          <cell r="D66" t="str">
            <v>دانش معبأ</v>
          </cell>
        </row>
        <row r="67">
          <cell r="A67" t="str">
            <v>3501-ص</v>
          </cell>
          <cell r="B67" t="str">
            <v>تصدير معبأ50ك</v>
          </cell>
          <cell r="C67" t="str">
            <v>دقيق معبأ</v>
          </cell>
          <cell r="D67" t="str">
            <v>تصدير معبأ</v>
          </cell>
        </row>
        <row r="68">
          <cell r="A68">
            <v>3502</v>
          </cell>
          <cell r="B68" t="str">
            <v>بسكويت معبأ50ك</v>
          </cell>
          <cell r="C68" t="str">
            <v>دقيق معبأ</v>
          </cell>
          <cell r="D68" t="str">
            <v>بسكويت معبأ</v>
          </cell>
        </row>
        <row r="69">
          <cell r="A69">
            <v>3576</v>
          </cell>
          <cell r="B69" t="str">
            <v>د 76%معبأ50ك</v>
          </cell>
          <cell r="C69" t="str">
            <v>دقيق معبأ</v>
          </cell>
          <cell r="D69" t="str">
            <v>د 76% معبأ</v>
          </cell>
        </row>
        <row r="70">
          <cell r="A70">
            <v>3202</v>
          </cell>
          <cell r="C70" t="str">
            <v>دقيق معبأ</v>
          </cell>
        </row>
        <row r="71">
          <cell r="A71">
            <v>3902</v>
          </cell>
          <cell r="B71" t="str">
            <v>بسكويت سايلو</v>
          </cell>
          <cell r="C71" t="str">
            <v>دقيق معبأ</v>
          </cell>
          <cell r="D71" t="str">
            <v>بسكويت معبأ</v>
          </cell>
        </row>
        <row r="72">
          <cell r="A72">
            <v>3002</v>
          </cell>
          <cell r="B72" t="str">
            <v>بسكويت ع بلاستيكية</v>
          </cell>
          <cell r="C72" t="str">
            <v>دقيق معبأ</v>
          </cell>
          <cell r="D72" t="str">
            <v>بسكويت معبأ</v>
          </cell>
        </row>
        <row r="73">
          <cell r="A73">
            <v>3503</v>
          </cell>
          <cell r="B73" t="str">
            <v>زهور معبأ 50ك</v>
          </cell>
          <cell r="C73" t="str">
            <v>دقيق معبأ</v>
          </cell>
          <cell r="D73" t="str">
            <v>زهور معبأ</v>
          </cell>
        </row>
        <row r="74">
          <cell r="A74" t="str">
            <v>3503-م</v>
          </cell>
          <cell r="B74" t="str">
            <v>زهور م معبأ 50ك</v>
          </cell>
          <cell r="C74" t="str">
            <v>دقيق معبأ</v>
          </cell>
          <cell r="D74" t="str">
            <v>زهور معبأ</v>
          </cell>
        </row>
        <row r="75">
          <cell r="A75">
            <v>3203</v>
          </cell>
          <cell r="B75" t="str">
            <v>زهور معبأ 25ك</v>
          </cell>
          <cell r="C75" t="str">
            <v>دقيق معبأ</v>
          </cell>
          <cell r="D75" t="str">
            <v>زهور معبأ</v>
          </cell>
        </row>
        <row r="76">
          <cell r="A76">
            <v>3103</v>
          </cell>
          <cell r="B76" t="str">
            <v>زهور معبأ10ك</v>
          </cell>
          <cell r="C76" t="str">
            <v>دقيق معبأ</v>
          </cell>
          <cell r="D76" t="str">
            <v>زهور معبأ</v>
          </cell>
        </row>
        <row r="77">
          <cell r="A77">
            <v>3003</v>
          </cell>
          <cell r="B77" t="str">
            <v>زهور ع بلاستيكية</v>
          </cell>
          <cell r="C77" t="str">
            <v>دقيق معبأ</v>
          </cell>
          <cell r="D77" t="str">
            <v>زهور معبأ</v>
          </cell>
        </row>
        <row r="78">
          <cell r="A78">
            <v>3504</v>
          </cell>
          <cell r="B78" t="str">
            <v>مكرونة ج 24%</v>
          </cell>
          <cell r="C78" t="str">
            <v>دقيق معبأ</v>
          </cell>
          <cell r="D78" t="str">
            <v>مكرونة معبأ</v>
          </cell>
        </row>
        <row r="79">
          <cell r="A79">
            <v>3506</v>
          </cell>
          <cell r="B79" t="str">
            <v>مكرونة ج 26%</v>
          </cell>
          <cell r="C79" t="str">
            <v>دقيق معبأ</v>
          </cell>
          <cell r="D79" t="str">
            <v>مكرونة معبأ</v>
          </cell>
        </row>
        <row r="80">
          <cell r="A80">
            <v>3204</v>
          </cell>
          <cell r="C80" t="str">
            <v>دقيق معبأ</v>
          </cell>
        </row>
        <row r="81">
          <cell r="A81">
            <v>3104</v>
          </cell>
          <cell r="C81" t="str">
            <v>دقيق معبأ</v>
          </cell>
        </row>
        <row r="82">
          <cell r="A82" t="str">
            <v>3505ل</v>
          </cell>
          <cell r="B82" t="str">
            <v>بستان ل معبأ 50ك</v>
          </cell>
          <cell r="C82" t="str">
            <v>دقيق معبأ</v>
          </cell>
          <cell r="D82" t="str">
            <v>بستان معبأ</v>
          </cell>
        </row>
        <row r="83">
          <cell r="A83" t="str">
            <v>3505ك</v>
          </cell>
          <cell r="B83" t="str">
            <v>بستان معبأ اكتوبر50ك</v>
          </cell>
          <cell r="C83" t="str">
            <v>دقيق معبأ</v>
          </cell>
          <cell r="D83" t="str">
            <v>بستان معبأ</v>
          </cell>
        </row>
        <row r="84">
          <cell r="A84">
            <v>3505</v>
          </cell>
          <cell r="B84" t="str">
            <v>بستان معبأ 50ك</v>
          </cell>
          <cell r="C84" t="str">
            <v>دقيق معبأ</v>
          </cell>
          <cell r="D84" t="str">
            <v>بستان معبأ</v>
          </cell>
        </row>
        <row r="85">
          <cell r="A85">
            <v>3555</v>
          </cell>
          <cell r="B85" t="str">
            <v>بستان تصدير معبأ 50ك</v>
          </cell>
          <cell r="C85" t="str">
            <v>دقيق معبأ</v>
          </cell>
          <cell r="D85" t="str">
            <v>بستان معبأ</v>
          </cell>
        </row>
        <row r="86">
          <cell r="A86" t="str">
            <v>3505-م</v>
          </cell>
          <cell r="B86" t="str">
            <v>بستان م معبأ 50ك</v>
          </cell>
          <cell r="C86" t="str">
            <v>دقيق معبأ</v>
          </cell>
          <cell r="D86" t="str">
            <v>بستان معبأ</v>
          </cell>
        </row>
        <row r="87">
          <cell r="A87">
            <v>3205</v>
          </cell>
          <cell r="B87" t="str">
            <v>بستان معبأ 25ك</v>
          </cell>
          <cell r="C87" t="str">
            <v>دقيق معبأ</v>
          </cell>
          <cell r="D87" t="str">
            <v>بستان معبأ</v>
          </cell>
        </row>
        <row r="88">
          <cell r="A88" t="str">
            <v>3205-ل</v>
          </cell>
          <cell r="B88" t="str">
            <v>بستان ل معبأ 25ك</v>
          </cell>
          <cell r="C88" t="str">
            <v>دقيق معبأ</v>
          </cell>
          <cell r="D88" t="str">
            <v>بستان معبأ</v>
          </cell>
        </row>
        <row r="89">
          <cell r="A89">
            <v>3105</v>
          </cell>
          <cell r="B89" t="str">
            <v>بستان معبأ10ك</v>
          </cell>
          <cell r="C89" t="str">
            <v>دقيق معبأ</v>
          </cell>
          <cell r="D89" t="str">
            <v>بستان معبأ</v>
          </cell>
        </row>
        <row r="90">
          <cell r="A90">
            <v>3005</v>
          </cell>
          <cell r="B90" t="str">
            <v>بستان عبوة 1 ك</v>
          </cell>
          <cell r="C90" t="str">
            <v>دقيق معبأ</v>
          </cell>
          <cell r="D90" t="str">
            <v>بستان معبأ</v>
          </cell>
        </row>
        <row r="91">
          <cell r="A91">
            <v>3506</v>
          </cell>
          <cell r="B91" t="str">
            <v>جلاش معبأ 50ك</v>
          </cell>
          <cell r="C91" t="str">
            <v>دقيق معبأ</v>
          </cell>
          <cell r="D91" t="str">
            <v>جلاش معبأ</v>
          </cell>
        </row>
        <row r="92">
          <cell r="A92" t="str">
            <v>3506-م</v>
          </cell>
          <cell r="B92" t="str">
            <v>جلاش م معبأ 50ك</v>
          </cell>
          <cell r="C92" t="str">
            <v>دقيق معبأ</v>
          </cell>
          <cell r="D92" t="str">
            <v>جلاش معبأ</v>
          </cell>
        </row>
        <row r="93">
          <cell r="A93">
            <v>3206</v>
          </cell>
          <cell r="B93" t="str">
            <v>جلاش معبأ 25ك</v>
          </cell>
          <cell r="C93" t="str">
            <v>دقيق معبأ</v>
          </cell>
          <cell r="D93" t="str">
            <v>جلاش معبأ</v>
          </cell>
        </row>
        <row r="94">
          <cell r="A94">
            <v>3106</v>
          </cell>
          <cell r="B94" t="str">
            <v>جلاش معبأ10ك</v>
          </cell>
          <cell r="C94" t="str">
            <v>دقيق معبأ</v>
          </cell>
          <cell r="D94" t="str">
            <v>جلاش معبأ</v>
          </cell>
        </row>
        <row r="95">
          <cell r="A95">
            <v>3006</v>
          </cell>
          <cell r="B95" t="str">
            <v>جلاش ع بلاستيكية</v>
          </cell>
          <cell r="C95" t="str">
            <v>دقيق معبأ</v>
          </cell>
          <cell r="D95" t="str">
            <v>جلاش معبأ</v>
          </cell>
        </row>
        <row r="96">
          <cell r="A96">
            <v>3507</v>
          </cell>
          <cell r="B96" t="str">
            <v>برونزى معبأ 50ك</v>
          </cell>
          <cell r="C96" t="str">
            <v>دقيق معبأ</v>
          </cell>
          <cell r="D96" t="str">
            <v>برونزى معبأ</v>
          </cell>
        </row>
        <row r="97">
          <cell r="A97" t="str">
            <v>3507-ل</v>
          </cell>
          <cell r="B97" t="str">
            <v>برونزى ل معبأ 50ك</v>
          </cell>
          <cell r="C97" t="str">
            <v>دقيق معبأ</v>
          </cell>
          <cell r="D97" t="str">
            <v>برونزى معبأ</v>
          </cell>
        </row>
        <row r="98">
          <cell r="A98">
            <v>3207</v>
          </cell>
          <cell r="B98" t="str">
            <v>برونزى معبأ 25ك</v>
          </cell>
          <cell r="C98" t="str">
            <v>دقيق معبأ</v>
          </cell>
          <cell r="D98" t="str">
            <v>برونزى معبأ</v>
          </cell>
        </row>
        <row r="99">
          <cell r="A99">
            <v>3107</v>
          </cell>
          <cell r="B99" t="str">
            <v>برونزى معبأ10ك</v>
          </cell>
          <cell r="C99" t="str">
            <v>دقيق معبأ</v>
          </cell>
          <cell r="D99" t="str">
            <v>برونزى معبأ</v>
          </cell>
        </row>
        <row r="100">
          <cell r="A100">
            <v>3007</v>
          </cell>
          <cell r="B100" t="str">
            <v>برونزى ع بلاستيكية</v>
          </cell>
          <cell r="C100" t="str">
            <v>دقيق معبأ</v>
          </cell>
          <cell r="D100" t="str">
            <v>برونزى معبأ</v>
          </cell>
        </row>
        <row r="101">
          <cell r="A101">
            <v>3508</v>
          </cell>
          <cell r="B101" t="str">
            <v>فضى معبأ 50ك</v>
          </cell>
          <cell r="C101" t="str">
            <v>دقيق معبأ</v>
          </cell>
          <cell r="D101" t="str">
            <v>فضى معبأ</v>
          </cell>
        </row>
        <row r="102">
          <cell r="A102" t="str">
            <v>3508ف</v>
          </cell>
          <cell r="B102" t="str">
            <v>فينو معبأ 50ك</v>
          </cell>
          <cell r="C102" t="str">
            <v>دقيق معبأ</v>
          </cell>
          <cell r="D102" t="str">
            <v>فينو معبأ</v>
          </cell>
        </row>
        <row r="103">
          <cell r="A103">
            <v>3208</v>
          </cell>
          <cell r="B103" t="str">
            <v>فضى معبأ 25ك</v>
          </cell>
          <cell r="C103" t="str">
            <v>دقيق معبأ</v>
          </cell>
          <cell r="D103" t="str">
            <v>فضى معبأ</v>
          </cell>
        </row>
        <row r="104">
          <cell r="A104">
            <v>3108</v>
          </cell>
          <cell r="B104" t="str">
            <v>فضى معبأ10ك</v>
          </cell>
          <cell r="C104" t="str">
            <v>دقيق معبأ</v>
          </cell>
          <cell r="D104" t="str">
            <v>فضى معبأ</v>
          </cell>
        </row>
        <row r="105">
          <cell r="A105">
            <v>3008</v>
          </cell>
          <cell r="B105" t="str">
            <v>فضى ع بلاستيكية</v>
          </cell>
          <cell r="C105" t="str">
            <v>دقيق معبأ</v>
          </cell>
          <cell r="D105" t="str">
            <v>فضى معبأ</v>
          </cell>
        </row>
        <row r="106">
          <cell r="A106">
            <v>3509</v>
          </cell>
          <cell r="B106" t="str">
            <v>ذهبى  معبأ 50ك</v>
          </cell>
          <cell r="C106" t="str">
            <v>دقيق معبأ</v>
          </cell>
          <cell r="D106" t="str">
            <v>ذهبى معبأ</v>
          </cell>
        </row>
        <row r="107">
          <cell r="A107">
            <v>3209</v>
          </cell>
          <cell r="B107" t="str">
            <v>ذهبى  معبأ 25ك</v>
          </cell>
          <cell r="C107" t="str">
            <v>دقيق معبأ</v>
          </cell>
          <cell r="D107" t="str">
            <v>ذهبى معبأ</v>
          </cell>
        </row>
        <row r="108">
          <cell r="A108">
            <v>3109</v>
          </cell>
          <cell r="B108" t="str">
            <v>ذهبى  معبأ10ك</v>
          </cell>
          <cell r="C108" t="str">
            <v>دقيق معبأ</v>
          </cell>
          <cell r="D108" t="str">
            <v>ذهبى معبأ</v>
          </cell>
        </row>
        <row r="109">
          <cell r="A109">
            <v>3009</v>
          </cell>
          <cell r="B109" t="str">
            <v>ذهبى ع بلاستيكية</v>
          </cell>
          <cell r="C109" t="str">
            <v>دقيق معبأ</v>
          </cell>
          <cell r="D109" t="str">
            <v>ذهبى معبأ</v>
          </cell>
        </row>
        <row r="110">
          <cell r="A110">
            <v>3100</v>
          </cell>
          <cell r="B110" t="str">
            <v>حبة كاملة</v>
          </cell>
          <cell r="C110" t="str">
            <v>دقيق معبأ</v>
          </cell>
          <cell r="D110" t="str">
            <v>حبة كاملة معبأ</v>
          </cell>
        </row>
        <row r="111">
          <cell r="A111">
            <v>3909</v>
          </cell>
          <cell r="B111" t="str">
            <v>ذهبى سايلو</v>
          </cell>
          <cell r="C111" t="str">
            <v>دقيق معبأ</v>
          </cell>
          <cell r="D111" t="str">
            <v>ذهبى معبأ</v>
          </cell>
        </row>
        <row r="112">
          <cell r="A112">
            <v>3532</v>
          </cell>
          <cell r="B112" t="str">
            <v>سميد ناعم 50ك</v>
          </cell>
          <cell r="C112" t="str">
            <v>سميد معبأ</v>
          </cell>
          <cell r="D112" t="str">
            <v>سميد معبأ</v>
          </cell>
        </row>
        <row r="113">
          <cell r="A113">
            <v>3531</v>
          </cell>
          <cell r="B113" t="str">
            <v>سميد بلس50ك</v>
          </cell>
          <cell r="C113" t="str">
            <v>سميد معبأ</v>
          </cell>
          <cell r="D113" t="str">
            <v>سميد معبأ</v>
          </cell>
        </row>
        <row r="114">
          <cell r="A114">
            <v>3530</v>
          </cell>
          <cell r="B114" t="str">
            <v>سميد معبأ50ك</v>
          </cell>
          <cell r="C114" t="str">
            <v>سميد معبأ</v>
          </cell>
          <cell r="D114" t="str">
            <v>سميد معبأ</v>
          </cell>
        </row>
        <row r="115">
          <cell r="A115">
            <v>3030</v>
          </cell>
          <cell r="B115" t="str">
            <v>سميد ع بلاستيكية</v>
          </cell>
          <cell r="C115" t="str">
            <v>سميد معبأ</v>
          </cell>
          <cell r="D115" t="str">
            <v>سميد معبأ</v>
          </cell>
        </row>
        <row r="116">
          <cell r="A116">
            <v>3230</v>
          </cell>
          <cell r="B116" t="str">
            <v>سميد معبأ25ك</v>
          </cell>
          <cell r="C116" t="str">
            <v>سميد معبأ</v>
          </cell>
          <cell r="D116" t="str">
            <v>سميد معبأ</v>
          </cell>
        </row>
        <row r="117">
          <cell r="A117">
            <v>3440</v>
          </cell>
          <cell r="B117" t="str">
            <v>خشنة معبأ40ك</v>
          </cell>
          <cell r="C117" t="str">
            <v>خليط معبأ</v>
          </cell>
          <cell r="D117" t="str">
            <v>خشنة معبأ</v>
          </cell>
        </row>
        <row r="118">
          <cell r="A118">
            <v>3400</v>
          </cell>
          <cell r="B118" t="str">
            <v>مخلفات قمح</v>
          </cell>
          <cell r="C118" t="str">
            <v>خليط معبأ</v>
          </cell>
          <cell r="D118" t="str">
            <v>مخلفات قمح معبأ</v>
          </cell>
        </row>
        <row r="119">
          <cell r="A119">
            <v>3435</v>
          </cell>
          <cell r="B119" t="str">
            <v>خشنة معبأ35ك</v>
          </cell>
          <cell r="C119" t="str">
            <v>خليط معبأ</v>
          </cell>
          <cell r="D119" t="str">
            <v>خشنة معبأ</v>
          </cell>
        </row>
        <row r="120">
          <cell r="A120">
            <v>3450</v>
          </cell>
          <cell r="B120" t="str">
            <v>ناعمة معبأ40ك</v>
          </cell>
          <cell r="C120" t="str">
            <v>خليط معبأ</v>
          </cell>
          <cell r="D120" t="str">
            <v>ناعمة معبأ</v>
          </cell>
        </row>
        <row r="121">
          <cell r="A121">
            <v>3460</v>
          </cell>
          <cell r="B121" t="str">
            <v>سن معبأ40ك</v>
          </cell>
          <cell r="C121" t="str">
            <v>خليط معبأ</v>
          </cell>
          <cell r="D121" t="str">
            <v>سن معبأ</v>
          </cell>
        </row>
        <row r="122">
          <cell r="A122">
            <v>3470</v>
          </cell>
          <cell r="B122" t="str">
            <v>جنين معبأ40ك</v>
          </cell>
          <cell r="C122" t="str">
            <v>خليط معبأ</v>
          </cell>
          <cell r="D122" t="str">
            <v>جنين معبأ</v>
          </cell>
        </row>
        <row r="123">
          <cell r="A123">
            <v>3480</v>
          </cell>
          <cell r="B123" t="str">
            <v>نمرة (2) معبأ 40ك</v>
          </cell>
          <cell r="C123" t="str">
            <v>خليط معبأ</v>
          </cell>
          <cell r="D123" t="str">
            <v>نمرة (2) معبأ</v>
          </cell>
        </row>
        <row r="124">
          <cell r="A124">
            <v>3040</v>
          </cell>
          <cell r="B124" t="str">
            <v>خشنة ع بلاستيكية</v>
          </cell>
          <cell r="C124" t="str">
            <v>خليط معبأ</v>
          </cell>
          <cell r="D124" t="str">
            <v>خشنة معبأ</v>
          </cell>
        </row>
        <row r="125">
          <cell r="A125">
            <v>3050</v>
          </cell>
          <cell r="B125" t="str">
            <v>ناعمة ع بلاستيكية</v>
          </cell>
          <cell r="C125" t="str">
            <v>خليط معبأ</v>
          </cell>
          <cell r="D125" t="str">
            <v>ناعمة معبأ</v>
          </cell>
        </row>
        <row r="126">
          <cell r="A126">
            <v>3060</v>
          </cell>
          <cell r="B126" t="str">
            <v>سن ع بلاستيكية</v>
          </cell>
          <cell r="C126" t="str">
            <v>خليط معبأ</v>
          </cell>
          <cell r="D126" t="str">
            <v>سن معبأ</v>
          </cell>
        </row>
        <row r="127">
          <cell r="A127">
            <v>3070</v>
          </cell>
          <cell r="B127" t="str">
            <v>جنين ع بلاستيكية</v>
          </cell>
          <cell r="C127" t="str">
            <v>خليط معبأ</v>
          </cell>
          <cell r="D127" t="str">
            <v>جنين معبأ</v>
          </cell>
        </row>
        <row r="128">
          <cell r="A128">
            <v>3080</v>
          </cell>
          <cell r="B128" t="str">
            <v>نمرة (2) ع بلاستيكية</v>
          </cell>
          <cell r="C128" t="str">
            <v>خليط معبأ</v>
          </cell>
          <cell r="D128" t="str">
            <v>نمرة (2) معبأ</v>
          </cell>
        </row>
        <row r="129">
          <cell r="A129" t="str">
            <v>3450-م</v>
          </cell>
          <cell r="B129" t="str">
            <v>خ م ناعمة معبأ40ك</v>
          </cell>
          <cell r="C129" t="str">
            <v>خليط معبأ</v>
          </cell>
          <cell r="D129" t="str">
            <v>خ ناعمة معبأ</v>
          </cell>
        </row>
        <row r="131">
          <cell r="A131">
            <v>4801</v>
          </cell>
          <cell r="B131" t="str">
            <v>اسكوربيك اسيد</v>
          </cell>
          <cell r="C131" t="str">
            <v>م تشغيل</v>
          </cell>
          <cell r="D131" t="str">
            <v>محسنات</v>
          </cell>
        </row>
        <row r="132">
          <cell r="A132">
            <v>4802</v>
          </cell>
          <cell r="B132" t="str">
            <v>كالسيوم بيروكسيد</v>
          </cell>
          <cell r="C132" t="str">
            <v>م تشغيل</v>
          </cell>
          <cell r="D132" t="str">
            <v>محسنات</v>
          </cell>
        </row>
        <row r="133">
          <cell r="A133">
            <v>4803</v>
          </cell>
          <cell r="B133" t="str">
            <v>آزوداى كربون أميد</v>
          </cell>
          <cell r="C133" t="str">
            <v>م تشغيل</v>
          </cell>
          <cell r="D133" t="str">
            <v>محسنات</v>
          </cell>
        </row>
        <row r="134">
          <cell r="A134">
            <v>4804</v>
          </cell>
          <cell r="B134" t="str">
            <v>ديكولوكس</v>
          </cell>
          <cell r="C134" t="str">
            <v>م تشغيل</v>
          </cell>
          <cell r="D134" t="str">
            <v>محسنات</v>
          </cell>
        </row>
        <row r="135">
          <cell r="A135">
            <v>4805</v>
          </cell>
          <cell r="B135" t="str">
            <v>جلوكوز أوكسيديز</v>
          </cell>
          <cell r="C135" t="str">
            <v>م تشغيل</v>
          </cell>
          <cell r="D135" t="str">
            <v>محسنات</v>
          </cell>
        </row>
        <row r="136">
          <cell r="A136">
            <v>4806</v>
          </cell>
          <cell r="B136" t="str">
            <v>GTN</v>
          </cell>
          <cell r="C136" t="str">
            <v>م تشغيل</v>
          </cell>
          <cell r="D136" t="str">
            <v>محسنات</v>
          </cell>
        </row>
        <row r="137">
          <cell r="A137">
            <v>4807</v>
          </cell>
          <cell r="B137" t="str">
            <v>ليبيز عادى</v>
          </cell>
          <cell r="C137" t="str">
            <v>م تشغيل</v>
          </cell>
          <cell r="D137" t="str">
            <v>محسنات</v>
          </cell>
        </row>
        <row r="138">
          <cell r="A138">
            <v>4808</v>
          </cell>
          <cell r="B138" t="str">
            <v>فسفو ليبيزF</v>
          </cell>
          <cell r="C138" t="str">
            <v>م تشغيل</v>
          </cell>
          <cell r="D138" t="str">
            <v>محسنات</v>
          </cell>
        </row>
        <row r="139">
          <cell r="A139">
            <v>4809</v>
          </cell>
          <cell r="B139" t="str">
            <v>جالكتو ليبيزP</v>
          </cell>
          <cell r="C139" t="str">
            <v>م تشغيل</v>
          </cell>
          <cell r="D139" t="str">
            <v>محسنات</v>
          </cell>
        </row>
        <row r="140">
          <cell r="A140">
            <v>4810</v>
          </cell>
          <cell r="B140" t="str">
            <v>m</v>
          </cell>
          <cell r="C140" t="str">
            <v>م تشغيل</v>
          </cell>
          <cell r="D140" t="str">
            <v>محسنات</v>
          </cell>
        </row>
        <row r="141">
          <cell r="A141">
            <v>4811</v>
          </cell>
          <cell r="B141" t="str">
            <v>الفا اميليز عادى</v>
          </cell>
          <cell r="C141" t="str">
            <v>م تشغيل</v>
          </cell>
          <cell r="D141" t="str">
            <v>محسنات</v>
          </cell>
        </row>
        <row r="142">
          <cell r="A142">
            <v>4812</v>
          </cell>
          <cell r="B142" t="str">
            <v>الفا اميليز بكتيرى</v>
          </cell>
          <cell r="C142" t="str">
            <v>م تشغيل</v>
          </cell>
          <cell r="D142" t="str">
            <v>محسنات</v>
          </cell>
        </row>
        <row r="143">
          <cell r="A143">
            <v>4813</v>
          </cell>
          <cell r="B143" t="str">
            <v>جلوكو أميليز</v>
          </cell>
          <cell r="C143" t="str">
            <v>م تشغيل</v>
          </cell>
          <cell r="D143" t="str">
            <v>محسنات</v>
          </cell>
        </row>
        <row r="144">
          <cell r="A144">
            <v>4814</v>
          </cell>
          <cell r="B144" t="str">
            <v>مالتوجينيك أميليز</v>
          </cell>
          <cell r="C144" t="str">
            <v>م تشغيل</v>
          </cell>
          <cell r="D144" t="str">
            <v>محسنات</v>
          </cell>
        </row>
        <row r="145">
          <cell r="A145">
            <v>4815</v>
          </cell>
          <cell r="B145" t="str">
            <v>مولت</v>
          </cell>
          <cell r="C145" t="str">
            <v>م تشغيل</v>
          </cell>
          <cell r="D145" t="str">
            <v>محسنات</v>
          </cell>
        </row>
        <row r="146">
          <cell r="A146">
            <v>4816</v>
          </cell>
          <cell r="B146" t="str">
            <v>زيلينيز</v>
          </cell>
          <cell r="C146" t="str">
            <v>م تشغيل</v>
          </cell>
          <cell r="D146" t="str">
            <v>محسنات</v>
          </cell>
        </row>
        <row r="147">
          <cell r="A147">
            <v>4817</v>
          </cell>
          <cell r="B147" t="str">
            <v>هيميسليوليز1</v>
          </cell>
          <cell r="C147" t="str">
            <v>م تشغيل</v>
          </cell>
          <cell r="D147" t="str">
            <v>محسنات</v>
          </cell>
        </row>
        <row r="148">
          <cell r="A148">
            <v>4818</v>
          </cell>
          <cell r="B148" t="str">
            <v>هيميسليوليز2</v>
          </cell>
          <cell r="C148" t="str">
            <v>م تشغيل</v>
          </cell>
          <cell r="D148" t="str">
            <v>محسنات</v>
          </cell>
        </row>
        <row r="149">
          <cell r="A149">
            <v>4819</v>
          </cell>
          <cell r="B149" t="str">
            <v>هيميسليوليز مخلط</v>
          </cell>
          <cell r="C149" t="str">
            <v>م تشغيل</v>
          </cell>
          <cell r="D149" t="str">
            <v>محسنات</v>
          </cell>
        </row>
        <row r="150">
          <cell r="A150">
            <v>4820</v>
          </cell>
          <cell r="B150" t="str">
            <v>SSL</v>
          </cell>
          <cell r="C150" t="str">
            <v>م تشغيل</v>
          </cell>
          <cell r="D150" t="str">
            <v>محسنات</v>
          </cell>
        </row>
        <row r="151">
          <cell r="A151">
            <v>4821</v>
          </cell>
          <cell r="B151" t="str">
            <v>داتم</v>
          </cell>
          <cell r="C151" t="str">
            <v>م تشغيل</v>
          </cell>
          <cell r="D151" t="str">
            <v>محسنات</v>
          </cell>
        </row>
        <row r="152">
          <cell r="A152">
            <v>4822</v>
          </cell>
          <cell r="B152" t="str">
            <v xml:space="preserve">صويا  </v>
          </cell>
          <cell r="C152" t="str">
            <v>م تشغيل</v>
          </cell>
          <cell r="D152" t="str">
            <v>محسنات</v>
          </cell>
        </row>
        <row r="153">
          <cell r="A153">
            <v>4823</v>
          </cell>
          <cell r="B153" t="str">
            <v>مونوجلسريد</v>
          </cell>
          <cell r="C153" t="str">
            <v>م تشغيل</v>
          </cell>
          <cell r="D153" t="str">
            <v>محسنات</v>
          </cell>
        </row>
        <row r="154">
          <cell r="A154">
            <v>4824</v>
          </cell>
          <cell r="B154" t="str">
            <v>جوار جم</v>
          </cell>
          <cell r="C154" t="str">
            <v>م تشغيل</v>
          </cell>
          <cell r="D154" t="str">
            <v>محسنات</v>
          </cell>
        </row>
        <row r="155">
          <cell r="A155">
            <v>4825</v>
          </cell>
          <cell r="B155" t="str">
            <v>جلوتين حيوى</v>
          </cell>
          <cell r="C155" t="str">
            <v>م تشغيل</v>
          </cell>
          <cell r="D155" t="str">
            <v>محسنات</v>
          </cell>
        </row>
        <row r="156">
          <cell r="A156">
            <v>4826</v>
          </cell>
          <cell r="B156" t="str">
            <v>دكستروز ومالتودكسترين</v>
          </cell>
          <cell r="C156" t="str">
            <v>م تشغيل</v>
          </cell>
          <cell r="D156" t="str">
            <v>محسنات</v>
          </cell>
        </row>
        <row r="157">
          <cell r="A157">
            <v>4827</v>
          </cell>
          <cell r="B157" t="str">
            <v>ريبوفلافين</v>
          </cell>
          <cell r="C157" t="str">
            <v>م تشغيل</v>
          </cell>
          <cell r="D157" t="str">
            <v>محسنات</v>
          </cell>
        </row>
        <row r="158">
          <cell r="A158">
            <v>4828</v>
          </cell>
          <cell r="B158" t="str">
            <v>كركم</v>
          </cell>
          <cell r="C158" t="str">
            <v>م تشغيل</v>
          </cell>
          <cell r="D158" t="str">
            <v>محسنات</v>
          </cell>
        </row>
        <row r="159">
          <cell r="A159">
            <v>4829</v>
          </cell>
          <cell r="B159" t="str">
            <v>فيتامينات 1</v>
          </cell>
          <cell r="C159" t="str">
            <v>م تشغيل</v>
          </cell>
          <cell r="D159" t="str">
            <v>محسنات</v>
          </cell>
        </row>
        <row r="160">
          <cell r="A160">
            <v>4830</v>
          </cell>
          <cell r="B160" t="str">
            <v>فيتامينات 2</v>
          </cell>
          <cell r="C160" t="str">
            <v>م تشغيل</v>
          </cell>
          <cell r="D160" t="str">
            <v>محسنات</v>
          </cell>
        </row>
        <row r="161">
          <cell r="A161">
            <v>4831</v>
          </cell>
          <cell r="B161" t="str">
            <v>NTR</v>
          </cell>
          <cell r="C161" t="str">
            <v>م تشغيل</v>
          </cell>
          <cell r="D161" t="str">
            <v>محسنات</v>
          </cell>
        </row>
        <row r="162">
          <cell r="A162">
            <v>4832</v>
          </cell>
          <cell r="B162" t="str">
            <v>محسن مخبوزات</v>
          </cell>
          <cell r="C162" t="str">
            <v>م تشغيل</v>
          </cell>
          <cell r="D162" t="str">
            <v>محسنات</v>
          </cell>
        </row>
        <row r="163">
          <cell r="A163">
            <v>4833</v>
          </cell>
          <cell r="B163" t="str">
            <v>بروتيز</v>
          </cell>
          <cell r="C163" t="str">
            <v>م تشغيل</v>
          </cell>
          <cell r="D163" t="str">
            <v>محسنات</v>
          </cell>
        </row>
        <row r="164">
          <cell r="A164">
            <v>4834</v>
          </cell>
          <cell r="B164" t="str">
            <v>فوليك</v>
          </cell>
          <cell r="C164" t="str">
            <v>م تشغيل</v>
          </cell>
          <cell r="D164" t="str">
            <v>محسنات</v>
          </cell>
        </row>
        <row r="165">
          <cell r="A165">
            <v>4835</v>
          </cell>
          <cell r="B165" t="str">
            <v>حديد</v>
          </cell>
          <cell r="C165" t="str">
            <v>م تشغيل</v>
          </cell>
          <cell r="D165" t="str">
            <v>محسنات</v>
          </cell>
        </row>
        <row r="166">
          <cell r="A166">
            <v>4836</v>
          </cell>
          <cell r="B166" t="str">
            <v>Pantex700v</v>
          </cell>
          <cell r="C166" t="str">
            <v>م تشغيل</v>
          </cell>
          <cell r="D166" t="str">
            <v>محسنات</v>
          </cell>
        </row>
        <row r="167">
          <cell r="A167">
            <v>4838</v>
          </cell>
          <cell r="B167" t="str">
            <v>خلطة محسنات</v>
          </cell>
          <cell r="C167" t="str">
            <v>م تشغيل</v>
          </cell>
          <cell r="D167" t="str">
            <v>محسنات</v>
          </cell>
        </row>
        <row r="168">
          <cell r="A168">
            <v>4050</v>
          </cell>
          <cell r="B168" t="str">
            <v>ج دقيق50ك</v>
          </cell>
          <cell r="C168" t="str">
            <v>م تشغيل</v>
          </cell>
          <cell r="D168" t="str">
            <v>فوارغ المطحن</v>
          </cell>
        </row>
        <row r="169">
          <cell r="A169" t="str">
            <v>4050ب</v>
          </cell>
          <cell r="B169" t="str">
            <v>ج بوب50ك</v>
          </cell>
          <cell r="C169" t="str">
            <v>م تشغيل</v>
          </cell>
          <cell r="D169" t="str">
            <v>فوارغ المطحن</v>
          </cell>
        </row>
        <row r="170">
          <cell r="A170">
            <v>4051</v>
          </cell>
          <cell r="B170" t="str">
            <v>ج لمنيشن50ك</v>
          </cell>
          <cell r="C170" t="str">
            <v>م تشغيل</v>
          </cell>
          <cell r="D170" t="str">
            <v>فوارغ المطحن</v>
          </cell>
        </row>
        <row r="171">
          <cell r="A171">
            <v>4025</v>
          </cell>
          <cell r="B171" t="str">
            <v>ج دقيق25ك</v>
          </cell>
          <cell r="C171" t="str">
            <v>م تشغيل</v>
          </cell>
          <cell r="D171" t="str">
            <v>فوارغ المطحن</v>
          </cell>
        </row>
        <row r="172">
          <cell r="A172">
            <v>4010</v>
          </cell>
          <cell r="B172" t="str">
            <v>ج دقيق10ك</v>
          </cell>
          <cell r="C172" t="str">
            <v>م تشغيل</v>
          </cell>
          <cell r="D172" t="str">
            <v>فوارغ المطحن</v>
          </cell>
        </row>
        <row r="173">
          <cell r="A173">
            <v>4150</v>
          </cell>
          <cell r="B173" t="str">
            <v>ج سميد50ك</v>
          </cell>
          <cell r="C173" t="str">
            <v>م تشغيل</v>
          </cell>
          <cell r="D173" t="str">
            <v>فوارغ المطحن</v>
          </cell>
        </row>
        <row r="174">
          <cell r="A174">
            <v>4035</v>
          </cell>
          <cell r="B174" t="str">
            <v>ج زوائد35ك</v>
          </cell>
          <cell r="C174" t="str">
            <v>م تشغيل</v>
          </cell>
          <cell r="D174" t="str">
            <v>فوارغ المطحن</v>
          </cell>
        </row>
        <row r="175">
          <cell r="A175">
            <v>4030</v>
          </cell>
          <cell r="B175" t="str">
            <v>ج زوائد30ك</v>
          </cell>
          <cell r="C175" t="str">
            <v>م تشغيل</v>
          </cell>
          <cell r="D175" t="str">
            <v>فوارغ المطحن</v>
          </cell>
        </row>
        <row r="176">
          <cell r="A176">
            <v>4040</v>
          </cell>
          <cell r="B176" t="str">
            <v>ج زوائد40ك</v>
          </cell>
          <cell r="C176" t="str">
            <v>م تشغيل</v>
          </cell>
          <cell r="D176" t="str">
            <v>فوارغ المطحن</v>
          </cell>
        </row>
        <row r="177">
          <cell r="A177">
            <v>4440</v>
          </cell>
          <cell r="B177" t="str">
            <v>ج زوائد ع40ك</v>
          </cell>
          <cell r="C177" t="str">
            <v>م تشغيل</v>
          </cell>
          <cell r="D177" t="str">
            <v>فوارغ العملاء</v>
          </cell>
        </row>
        <row r="178">
          <cell r="A178">
            <v>4041</v>
          </cell>
          <cell r="B178" t="str">
            <v>ج سن40ك</v>
          </cell>
          <cell r="C178" t="str">
            <v>م تشغيل</v>
          </cell>
          <cell r="D178" t="str">
            <v>فوارغ المطحن</v>
          </cell>
        </row>
        <row r="179">
          <cell r="A179">
            <v>4042</v>
          </cell>
          <cell r="B179" t="str">
            <v>ج جنين40ك</v>
          </cell>
          <cell r="C179" t="str">
            <v>م تشغيل</v>
          </cell>
          <cell r="D179" t="str">
            <v>فوارغ المطحن</v>
          </cell>
        </row>
        <row r="180">
          <cell r="A180">
            <v>4110</v>
          </cell>
          <cell r="B180" t="str">
            <v>ج عينات10ك</v>
          </cell>
          <cell r="C180" t="str">
            <v>م تشغيل</v>
          </cell>
          <cell r="D180" t="str">
            <v>فوارغ المطحن</v>
          </cell>
        </row>
        <row r="181">
          <cell r="A181">
            <v>4550</v>
          </cell>
          <cell r="B181" t="str">
            <v>ج عملاء50ك</v>
          </cell>
          <cell r="C181" t="str">
            <v>م تشغيل</v>
          </cell>
          <cell r="D181" t="str">
            <v>فوارغ العملاء</v>
          </cell>
        </row>
        <row r="182">
          <cell r="A182">
            <v>4525</v>
          </cell>
          <cell r="B182" t="str">
            <v>ج عملاء25ك</v>
          </cell>
          <cell r="C182" t="str">
            <v>م تشغيل</v>
          </cell>
          <cell r="D182" t="str">
            <v>فوارغ العملاء</v>
          </cell>
        </row>
        <row r="183">
          <cell r="A183">
            <v>4500</v>
          </cell>
          <cell r="B183" t="str">
            <v>ج تالف50ك</v>
          </cell>
          <cell r="C183" t="str">
            <v>م تشغيل</v>
          </cell>
          <cell r="D183" t="str">
            <v>فوارغ المطحن</v>
          </cell>
        </row>
        <row r="184">
          <cell r="A184">
            <v>4200</v>
          </cell>
          <cell r="B184" t="str">
            <v>ج تالف25ك</v>
          </cell>
          <cell r="C184" t="str">
            <v>م تشغيل</v>
          </cell>
          <cell r="D184" t="str">
            <v>فوارغ المطحن</v>
          </cell>
        </row>
        <row r="185">
          <cell r="A185">
            <v>4000</v>
          </cell>
          <cell r="B185" t="str">
            <v>عبوة بلاستيكية</v>
          </cell>
          <cell r="C185" t="str">
            <v>م تشغيل</v>
          </cell>
          <cell r="D185" t="str">
            <v>فوارغ المطحن</v>
          </cell>
        </row>
        <row r="186">
          <cell r="A186">
            <v>4003</v>
          </cell>
          <cell r="B186" t="str">
            <v>ك بلاستيك</v>
          </cell>
          <cell r="C186" t="str">
            <v>م تشغيل</v>
          </cell>
          <cell r="D186" t="str">
            <v>فوارغ المطحن</v>
          </cell>
        </row>
        <row r="187">
          <cell r="A187">
            <v>4001</v>
          </cell>
          <cell r="B187" t="str">
            <v>عبوة 1 ك</v>
          </cell>
          <cell r="C187" t="str">
            <v>م تشغيل</v>
          </cell>
          <cell r="D187" t="str">
            <v>فوارغ المطحن</v>
          </cell>
        </row>
        <row r="188">
          <cell r="A188">
            <v>4002</v>
          </cell>
          <cell r="B188" t="str">
            <v>ك سميد 1ك</v>
          </cell>
          <cell r="C188" t="str">
            <v>م تشغيل</v>
          </cell>
          <cell r="D188" t="str">
            <v>فوارغ المطحن</v>
          </cell>
        </row>
        <row r="189">
          <cell r="A189">
            <v>4430</v>
          </cell>
          <cell r="B189" t="str">
            <v>ج زوائد ع30ك</v>
          </cell>
          <cell r="C189" t="str">
            <v>م تشغيل</v>
          </cell>
          <cell r="D189" t="str">
            <v>فوارغ العملاء</v>
          </cell>
        </row>
        <row r="190">
          <cell r="A190">
            <v>4435</v>
          </cell>
          <cell r="B190" t="str">
            <v>ج زوائد ع35ك</v>
          </cell>
          <cell r="C190" t="str">
            <v>م تشغيل</v>
          </cell>
          <cell r="D190" t="str">
            <v>فوارغ العملاء</v>
          </cell>
        </row>
        <row r="191">
          <cell r="A191">
            <v>4100</v>
          </cell>
          <cell r="B191" t="str">
            <v>سادة</v>
          </cell>
          <cell r="C191" t="str">
            <v>م تشغيل</v>
          </cell>
          <cell r="D191" t="str">
            <v>فوارغ المطحن</v>
          </cell>
        </row>
        <row r="192">
          <cell r="A192">
            <v>4800</v>
          </cell>
          <cell r="B192" t="str">
            <v>جوانى</v>
          </cell>
          <cell r="C192" t="str">
            <v>م تشغيل</v>
          </cell>
          <cell r="D192" t="str">
            <v>فوارغ المطحن</v>
          </cell>
        </row>
        <row r="193">
          <cell r="A193">
            <v>4125</v>
          </cell>
          <cell r="B193" t="str">
            <v>ج سميد25ك</v>
          </cell>
          <cell r="C193" t="str">
            <v>م تشغيل</v>
          </cell>
          <cell r="D193" t="str">
            <v>فوارغ المطحن</v>
          </cell>
        </row>
      </sheetData>
      <sheetData sheetId="2">
        <row r="2">
          <cell r="A2">
            <v>4050</v>
          </cell>
          <cell r="B2" t="str">
            <v>ج دقيق50ك</v>
          </cell>
        </row>
        <row r="3">
          <cell r="A3">
            <v>4025</v>
          </cell>
          <cell r="B3" t="str">
            <v>ج دقيق25ك</v>
          </cell>
        </row>
        <row r="4">
          <cell r="A4">
            <v>4010</v>
          </cell>
          <cell r="B4" t="str">
            <v>ج دقيق10ك</v>
          </cell>
        </row>
        <row r="5">
          <cell r="A5">
            <v>4150</v>
          </cell>
          <cell r="B5" t="str">
            <v>ج سميد50ك</v>
          </cell>
        </row>
        <row r="6">
          <cell r="A6">
            <v>4035</v>
          </cell>
          <cell r="B6" t="str">
            <v>ج زوائد35ك</v>
          </cell>
        </row>
        <row r="7">
          <cell r="A7">
            <v>4040</v>
          </cell>
          <cell r="B7" t="str">
            <v>ج زوائد40ك</v>
          </cell>
        </row>
        <row r="8">
          <cell r="A8">
            <v>4041</v>
          </cell>
          <cell r="B8" t="str">
            <v>ج سن40ك</v>
          </cell>
        </row>
        <row r="9">
          <cell r="A9">
            <v>4042</v>
          </cell>
          <cell r="B9" t="str">
            <v>ج جنين40ك</v>
          </cell>
        </row>
        <row r="10">
          <cell r="A10">
            <v>4110</v>
          </cell>
          <cell r="B10" t="str">
            <v>ج عينات10ك</v>
          </cell>
        </row>
        <row r="11">
          <cell r="A11">
            <v>4550</v>
          </cell>
          <cell r="B11" t="str">
            <v>ج عملاء50ك</v>
          </cell>
        </row>
        <row r="12">
          <cell r="A12">
            <v>4525</v>
          </cell>
          <cell r="B12" t="str">
            <v>ج عملاء25ك</v>
          </cell>
        </row>
        <row r="13">
          <cell r="A13">
            <v>4500</v>
          </cell>
          <cell r="B13" t="str">
            <v>ج تالف50ك</v>
          </cell>
        </row>
        <row r="14">
          <cell r="A14">
            <v>4200</v>
          </cell>
          <cell r="B14" t="str">
            <v>ج تالف25ك</v>
          </cell>
        </row>
        <row r="15">
          <cell r="A15">
            <v>4000</v>
          </cell>
          <cell r="B15" t="str">
            <v>ع بلاستيكية</v>
          </cell>
        </row>
        <row r="16">
          <cell r="A16">
            <v>4900</v>
          </cell>
          <cell r="B16" t="str">
            <v>سايلو</v>
          </cell>
        </row>
        <row r="17">
          <cell r="A17">
            <v>1000</v>
          </cell>
          <cell r="B17">
            <v>1000</v>
          </cell>
        </row>
        <row r="18">
          <cell r="A18">
            <v>1010</v>
          </cell>
          <cell r="B18">
            <v>1010</v>
          </cell>
        </row>
        <row r="19">
          <cell r="A19">
            <v>1011</v>
          </cell>
          <cell r="B19">
            <v>1011</v>
          </cell>
        </row>
        <row r="20">
          <cell r="A20">
            <v>1020</v>
          </cell>
          <cell r="B20">
            <v>1020</v>
          </cell>
        </row>
        <row r="21">
          <cell r="A21">
            <v>1021</v>
          </cell>
          <cell r="B21">
            <v>1021</v>
          </cell>
        </row>
        <row r="22">
          <cell r="A22">
            <v>1022</v>
          </cell>
          <cell r="B22">
            <v>1022</v>
          </cell>
        </row>
        <row r="23">
          <cell r="A23">
            <v>1023</v>
          </cell>
          <cell r="B23">
            <v>1023</v>
          </cell>
        </row>
        <row r="24">
          <cell r="A24">
            <v>1024</v>
          </cell>
          <cell r="B24">
            <v>1024</v>
          </cell>
        </row>
        <row r="25">
          <cell r="A25">
            <v>1025</v>
          </cell>
          <cell r="B25">
            <v>1025</v>
          </cell>
        </row>
        <row r="26">
          <cell r="A26">
            <v>1026</v>
          </cell>
          <cell r="B26">
            <v>1026</v>
          </cell>
        </row>
        <row r="27">
          <cell r="A27">
            <v>1027</v>
          </cell>
          <cell r="B27">
            <v>1027</v>
          </cell>
        </row>
        <row r="28">
          <cell r="A28">
            <v>1028</v>
          </cell>
          <cell r="B28">
            <v>1028</v>
          </cell>
        </row>
        <row r="29">
          <cell r="A29">
            <v>1029</v>
          </cell>
          <cell r="B29">
            <v>1029</v>
          </cell>
        </row>
        <row r="30">
          <cell r="A30">
            <v>1030</v>
          </cell>
          <cell r="B30">
            <v>1030</v>
          </cell>
        </row>
        <row r="31">
          <cell r="A31">
            <v>1031</v>
          </cell>
          <cell r="B31">
            <v>1031</v>
          </cell>
        </row>
        <row r="32">
          <cell r="A32">
            <v>1032</v>
          </cell>
          <cell r="B32">
            <v>1032</v>
          </cell>
        </row>
        <row r="33">
          <cell r="A33">
            <v>1033</v>
          </cell>
          <cell r="B33">
            <v>1033</v>
          </cell>
        </row>
        <row r="34">
          <cell r="A34">
            <v>1034</v>
          </cell>
          <cell r="B34">
            <v>1034</v>
          </cell>
        </row>
        <row r="35">
          <cell r="A35">
            <v>1035</v>
          </cell>
          <cell r="B35">
            <v>1035</v>
          </cell>
        </row>
        <row r="36">
          <cell r="A36">
            <v>1036</v>
          </cell>
          <cell r="B36">
            <v>1036</v>
          </cell>
        </row>
        <row r="37">
          <cell r="A37">
            <v>1120</v>
          </cell>
          <cell r="B37">
            <v>1120</v>
          </cell>
        </row>
        <row r="38">
          <cell r="A38">
            <v>1121</v>
          </cell>
          <cell r="B38">
            <v>1121</v>
          </cell>
        </row>
        <row r="39">
          <cell r="A39">
            <v>1122</v>
          </cell>
          <cell r="B39">
            <v>1122</v>
          </cell>
        </row>
        <row r="40">
          <cell r="A40">
            <v>1123</v>
          </cell>
          <cell r="B40">
            <v>1123</v>
          </cell>
        </row>
        <row r="41">
          <cell r="A41">
            <v>1124</v>
          </cell>
          <cell r="B41">
            <v>1124</v>
          </cell>
        </row>
        <row r="42">
          <cell r="A42">
            <v>1125</v>
          </cell>
          <cell r="B42">
            <v>1125</v>
          </cell>
        </row>
        <row r="43">
          <cell r="A43">
            <v>1126</v>
          </cell>
          <cell r="B43">
            <v>1126</v>
          </cell>
        </row>
        <row r="44">
          <cell r="A44">
            <v>1127</v>
          </cell>
          <cell r="B44">
            <v>1127</v>
          </cell>
        </row>
        <row r="45">
          <cell r="A45">
            <v>1128</v>
          </cell>
          <cell r="B45">
            <v>1128</v>
          </cell>
        </row>
        <row r="46">
          <cell r="A46">
            <v>1129</v>
          </cell>
          <cell r="B46">
            <v>1129</v>
          </cell>
        </row>
        <row r="47">
          <cell r="A47">
            <v>1130</v>
          </cell>
          <cell r="B47">
            <v>1130</v>
          </cell>
        </row>
        <row r="48">
          <cell r="A48">
            <v>1131</v>
          </cell>
          <cell r="B48">
            <v>1131</v>
          </cell>
        </row>
        <row r="49">
          <cell r="A49">
            <v>1132</v>
          </cell>
          <cell r="B49">
            <v>1132</v>
          </cell>
        </row>
        <row r="50">
          <cell r="A50">
            <v>1133</v>
          </cell>
          <cell r="B50">
            <v>1133</v>
          </cell>
        </row>
        <row r="51">
          <cell r="A51">
            <v>1134</v>
          </cell>
          <cell r="B51">
            <v>1134</v>
          </cell>
        </row>
        <row r="52">
          <cell r="A52">
            <v>1135</v>
          </cell>
          <cell r="B52">
            <v>1135</v>
          </cell>
        </row>
        <row r="53">
          <cell r="A53">
            <v>1136</v>
          </cell>
          <cell r="B53">
            <v>1136</v>
          </cell>
        </row>
        <row r="54">
          <cell r="A54">
            <v>1100</v>
          </cell>
          <cell r="B54">
            <v>1100</v>
          </cell>
        </row>
        <row r="55">
          <cell r="A55">
            <v>1110</v>
          </cell>
          <cell r="B55">
            <v>1110</v>
          </cell>
        </row>
        <row r="56">
          <cell r="A56">
            <v>1111</v>
          </cell>
          <cell r="B56">
            <v>1111</v>
          </cell>
        </row>
        <row r="57">
          <cell r="A57">
            <v>4100</v>
          </cell>
          <cell r="B57" t="str">
            <v>سادة</v>
          </cell>
        </row>
        <row r="58">
          <cell r="A58">
            <v>4051</v>
          </cell>
          <cell r="B58" t="str">
            <v>ج لمنيشن50ك</v>
          </cell>
        </row>
        <row r="59">
          <cell r="A59">
            <v>4001</v>
          </cell>
          <cell r="B59" t="str">
            <v>عبوة 1 ك</v>
          </cell>
        </row>
        <row r="60">
          <cell r="A60">
            <v>4002</v>
          </cell>
          <cell r="B60" t="str">
            <v>عبوة سميد 1ك</v>
          </cell>
        </row>
        <row r="61">
          <cell r="A61">
            <v>4003</v>
          </cell>
          <cell r="B61" t="str">
            <v>ك بلاستيك</v>
          </cell>
        </row>
        <row r="62">
          <cell r="A62">
            <v>4125</v>
          </cell>
          <cell r="B62" t="str">
            <v>ج سميد25ك</v>
          </cell>
        </row>
        <row r="63">
          <cell r="A63">
            <v>1014</v>
          </cell>
          <cell r="B63">
            <v>1014</v>
          </cell>
        </row>
        <row r="64">
          <cell r="A64">
            <v>1011</v>
          </cell>
          <cell r="B64">
            <v>1011</v>
          </cell>
        </row>
        <row r="65">
          <cell r="A65">
            <v>1012</v>
          </cell>
          <cell r="B65">
            <v>1012</v>
          </cell>
        </row>
        <row r="66">
          <cell r="A66">
            <v>1011</v>
          </cell>
          <cell r="B66">
            <v>1011</v>
          </cell>
        </row>
        <row r="67">
          <cell r="A67">
            <v>1014</v>
          </cell>
          <cell r="B67">
            <v>1014</v>
          </cell>
        </row>
        <row r="68">
          <cell r="A68">
            <v>1111</v>
          </cell>
          <cell r="B68">
            <v>1111</v>
          </cell>
        </row>
        <row r="69">
          <cell r="A69">
            <v>1112</v>
          </cell>
          <cell r="B69">
            <v>1112</v>
          </cell>
        </row>
        <row r="70">
          <cell r="A70">
            <v>1111</v>
          </cell>
          <cell r="B70">
            <v>1111</v>
          </cell>
        </row>
        <row r="71">
          <cell r="A71">
            <v>1112</v>
          </cell>
          <cell r="B71">
            <v>1112</v>
          </cell>
        </row>
        <row r="72">
          <cell r="A72">
            <v>1113</v>
          </cell>
          <cell r="B72">
            <v>1113</v>
          </cell>
        </row>
        <row r="73">
          <cell r="A73">
            <v>1114</v>
          </cell>
          <cell r="B73">
            <v>1114</v>
          </cell>
        </row>
        <row r="74">
          <cell r="A74">
            <v>1115</v>
          </cell>
          <cell r="B74">
            <v>1115</v>
          </cell>
        </row>
        <row r="75">
          <cell r="A75">
            <v>1116</v>
          </cell>
          <cell r="B75">
            <v>1116</v>
          </cell>
        </row>
        <row r="76">
          <cell r="A76">
            <v>1001</v>
          </cell>
          <cell r="B76">
            <v>1001</v>
          </cell>
        </row>
        <row r="77">
          <cell r="A77">
            <v>1002</v>
          </cell>
          <cell r="B77">
            <v>1002</v>
          </cell>
        </row>
        <row r="78">
          <cell r="A78">
            <v>1003</v>
          </cell>
          <cell r="B78">
            <v>1003</v>
          </cell>
        </row>
        <row r="79">
          <cell r="A79">
            <v>1004</v>
          </cell>
          <cell r="B79">
            <v>1004</v>
          </cell>
        </row>
        <row r="80">
          <cell r="A80">
            <v>1005</v>
          </cell>
          <cell r="B80">
            <v>1005</v>
          </cell>
        </row>
        <row r="81">
          <cell r="A81">
            <v>1006</v>
          </cell>
          <cell r="B81">
            <v>1006</v>
          </cell>
        </row>
        <row r="82">
          <cell r="A82">
            <v>1211</v>
          </cell>
          <cell r="B82">
            <v>1211</v>
          </cell>
        </row>
        <row r="83">
          <cell r="A83">
            <v>1212</v>
          </cell>
          <cell r="B83">
            <v>1212</v>
          </cell>
        </row>
        <row r="84">
          <cell r="A84">
            <v>1213</v>
          </cell>
          <cell r="B84">
            <v>1213</v>
          </cell>
        </row>
        <row r="85">
          <cell r="A85">
            <v>1214</v>
          </cell>
          <cell r="B85">
            <v>1214</v>
          </cell>
        </row>
        <row r="86">
          <cell r="A86">
            <v>1215</v>
          </cell>
          <cell r="B86">
            <v>1215</v>
          </cell>
        </row>
        <row r="87">
          <cell r="A87">
            <v>1216</v>
          </cell>
          <cell r="B87">
            <v>1216</v>
          </cell>
        </row>
        <row r="88">
          <cell r="A88">
            <v>1015</v>
          </cell>
          <cell r="B88">
            <v>1015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27"/>
  <sheetViews>
    <sheetView showZeros="0" rightToLeft="1" tabSelected="1" topLeftCell="D1" workbookViewId="0">
      <selection activeCell="I1" sqref="I1"/>
    </sheetView>
  </sheetViews>
  <sheetFormatPr defaultRowHeight="15"/>
  <cols>
    <col min="1" max="1" width="3.28515625" customWidth="1"/>
    <col min="2" max="2" width="8.140625" hidden="1" customWidth="1"/>
    <col min="3" max="3" width="11.85546875" bestFit="1" customWidth="1"/>
    <col min="4" max="4" width="7.7109375" bestFit="1" customWidth="1"/>
    <col min="5" max="5" width="8.42578125" bestFit="1" customWidth="1"/>
    <col min="6" max="6" width="7" customWidth="1"/>
    <col min="7" max="7" width="7.140625" bestFit="1" customWidth="1"/>
    <col min="8" max="8" width="7.28515625" customWidth="1"/>
    <col min="9" max="9" width="12.85546875" customWidth="1"/>
    <col min="10" max="10" width="13.5703125" bestFit="1" customWidth="1"/>
    <col min="11" max="11" width="12.28515625" hidden="1" customWidth="1"/>
    <col min="12" max="12" width="14.42578125" bestFit="1" customWidth="1"/>
    <col min="13" max="13" width="9.28515625" customWidth="1"/>
    <col min="14" max="15" width="0" hidden="1" customWidth="1"/>
    <col min="16" max="16" width="6.28515625" hidden="1" customWidth="1"/>
    <col min="17" max="17" width="5.85546875" hidden="1" customWidth="1"/>
    <col min="18" max="18" width="8.42578125" hidden="1" customWidth="1"/>
    <col min="19" max="19" width="7.28515625" hidden="1" customWidth="1"/>
    <col min="20" max="20" width="9.7109375" customWidth="1"/>
    <col min="21" max="21" width="13.140625" customWidth="1"/>
    <col min="22" max="22" width="9.28515625" customWidth="1"/>
    <col min="23" max="23" width="16.28515625" customWidth="1"/>
    <col min="24" max="24" width="8.28515625" customWidth="1"/>
    <col min="25" max="25" width="12" customWidth="1"/>
  </cols>
  <sheetData>
    <row r="1" spans="2:25">
      <c r="H1" s="23">
        <f>SUBTOTAL(9,H3:H12)</f>
        <v>0</v>
      </c>
      <c r="I1">
        <f>U1/T1</f>
        <v>12812.363636363636</v>
      </c>
      <c r="J1" s="11">
        <f>SUBTOTAL(9,J3:J12)</f>
        <v>7866.660000000149</v>
      </c>
      <c r="L1" s="22"/>
      <c r="M1" s="11">
        <f>SUBTOTAL(9,M3:M12)</f>
        <v>77036</v>
      </c>
      <c r="T1" s="11">
        <f>SUBTOTAL(9,T3:T12)</f>
        <v>2200</v>
      </c>
      <c r="U1" s="11">
        <f>SUBTOTAL(9,U3:U12)</f>
        <v>28187200</v>
      </c>
      <c r="V1" s="10"/>
      <c r="W1" s="10"/>
    </row>
    <row r="2" spans="2:25" ht="51.75"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8" t="s">
        <v>7</v>
      </c>
      <c r="J2" s="1" t="s">
        <v>8</v>
      </c>
      <c r="K2" s="1" t="s">
        <v>9</v>
      </c>
      <c r="L2" s="1" t="s">
        <v>10</v>
      </c>
      <c r="M2" s="3" t="s">
        <v>11</v>
      </c>
      <c r="N2" s="4" t="s">
        <v>12</v>
      </c>
      <c r="O2" s="4" t="s">
        <v>13</v>
      </c>
      <c r="P2" s="3" t="s">
        <v>14</v>
      </c>
      <c r="Q2" s="1" t="s">
        <v>15</v>
      </c>
      <c r="R2" s="4" t="s">
        <v>16</v>
      </c>
      <c r="S2" s="4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</row>
    <row r="3" spans="2:25" ht="17.25">
      <c r="B3" s="2" t="str">
        <f>IF(D3=1,COUNTIF($C$2:D3,1),"")</f>
        <v/>
      </c>
      <c r="C3" s="5">
        <v>45931</v>
      </c>
      <c r="D3" s="6" t="s">
        <v>24</v>
      </c>
      <c r="E3" s="6" t="s">
        <v>25</v>
      </c>
      <c r="F3" s="7">
        <v>1</v>
      </c>
      <c r="G3" s="7">
        <v>1001</v>
      </c>
      <c r="H3" s="7">
        <v>100</v>
      </c>
      <c r="I3" s="12">
        <f>IF(D3="اضافة",M3,IF(D3="صرف",U3/T3,"xxx"))</f>
        <v>12600</v>
      </c>
      <c r="J3" s="13">
        <f>ROUND($H3*$I3,2)</f>
        <v>1260000</v>
      </c>
      <c r="K3" s="2" t="str">
        <f>VLOOKUP(F3,[1]المخازن!$A$1:$B$175,2,FALSE)</f>
        <v>ص خام 11.5%</v>
      </c>
      <c r="L3" s="9" t="str">
        <f>VLOOKUP(G3,'[1]قاعدة بيانات الاصناف'!$A$1:$B$661,2,FALSE)</f>
        <v>خام بروتين11.5%</v>
      </c>
      <c r="M3" s="14">
        <v>12600</v>
      </c>
      <c r="N3" s="15" t="str">
        <f>VLOOKUP(G3,'[1]قاعدة بيانات الاصناف'!$A$1:$C$661,3,FALSE)</f>
        <v>أقماح</v>
      </c>
      <c r="O3" s="15" t="str">
        <f>VLOOKUP(G3,'[1]قاعدة بيانات الاصناف'!$A$1:$D$661,4,FALSE)</f>
        <v>الخام</v>
      </c>
      <c r="P3" s="14">
        <v>1001</v>
      </c>
      <c r="Q3" s="16">
        <f>IF(TYPE(VLOOKUP(P3,'[1]قاعدة بيانات النوع'!$A$2:$B$867,2,FALSE))=16,"",VLOOKUP(P3,'[1]قاعدة بيانات النوع'!$A$2:$B$867,2,FALSE))</f>
        <v>1001</v>
      </c>
      <c r="R3" s="17" t="s">
        <v>25</v>
      </c>
      <c r="S3" s="18"/>
      <c r="T3" s="19">
        <f>SUMIFS($H$2:$H3,$D$2:$D3,"اضافة",$G$2:$G3,$G3)</f>
        <v>100</v>
      </c>
      <c r="U3" s="20">
        <f>SUMIFS(J$2:$J3,D$2:$D3,"اضافة",G$2:$G3,G3)</f>
        <v>1260000</v>
      </c>
      <c r="V3" s="19">
        <f>IF($D3="صرف",SUMIFS($H$2:$H3,$D$2:$D3,"صرف",$G$2:$G3,$G3),0)</f>
        <v>0</v>
      </c>
      <c r="W3" s="13">
        <f>SUMIFS(J$2:$J3,D$2:$D3,"صرف",G$2:$G3,G3)</f>
        <v>0</v>
      </c>
      <c r="X3" s="20">
        <f>T3+V3</f>
        <v>100</v>
      </c>
      <c r="Y3" s="20">
        <f>IF(X3=0,0,U3+W3)</f>
        <v>1260000</v>
      </c>
    </row>
    <row r="4" spans="2:25" ht="17.25">
      <c r="B4" s="2" t="str">
        <f>IF(D4=1,COUNTIF($C$2:D4,1),"")</f>
        <v/>
      </c>
      <c r="C4" s="5">
        <v>45931</v>
      </c>
      <c r="D4" s="6" t="s">
        <v>24</v>
      </c>
      <c r="E4" s="6" t="s">
        <v>26</v>
      </c>
      <c r="F4" s="7">
        <v>1</v>
      </c>
      <c r="G4" s="7">
        <v>1001</v>
      </c>
      <c r="H4" s="7">
        <v>100</v>
      </c>
      <c r="I4" s="12">
        <f>IF(D4="اضافة",M4,IF(D4="صرف",U4/T4,"xxx"))</f>
        <v>12800</v>
      </c>
      <c r="J4" s="13">
        <f t="shared" ref="J4:J12" si="0">ROUND($H4*$I4,2)</f>
        <v>1280000</v>
      </c>
      <c r="K4" s="2" t="str">
        <f>VLOOKUP(F4,[1]المخازن!$A$1:$B$175,2,FALSE)</f>
        <v>ص خام 11.5%</v>
      </c>
      <c r="L4" s="9" t="str">
        <f>VLOOKUP(G4,'[1]قاعدة بيانات الاصناف'!$A$1:$B$661,2,FALSE)</f>
        <v>خام بروتين11.5%</v>
      </c>
      <c r="M4" s="14">
        <v>12800</v>
      </c>
      <c r="N4" s="15" t="str">
        <f>VLOOKUP(G4,'[1]قاعدة بيانات الاصناف'!$A$1:$C$661,3,FALSE)</f>
        <v>أقماح</v>
      </c>
      <c r="O4" s="15" t="str">
        <f>VLOOKUP(G4,'[1]قاعدة بيانات الاصناف'!$A$1:$D$661,4,FALSE)</f>
        <v>الخام</v>
      </c>
      <c r="P4" s="14">
        <v>1001</v>
      </c>
      <c r="Q4" s="16">
        <f>IF(TYPE(VLOOKUP(P4,'[1]قاعدة بيانات النوع'!$A$2:$B$867,2,FALSE))=16,"",VLOOKUP(P4,'[1]قاعدة بيانات النوع'!$A$2:$B$867,2,FALSE))</f>
        <v>1001</v>
      </c>
      <c r="R4" s="17" t="s">
        <v>26</v>
      </c>
      <c r="S4" s="18"/>
      <c r="T4" s="19">
        <f>SUMIFS($H$2:$H4,$D$2:$D4,"اضافة",$G$2:$G4,$G4)</f>
        <v>200</v>
      </c>
      <c r="U4" s="20">
        <f>SUMIFS(J$2:$J4,D$2:$D4,"اضافة",G$2:$G4,G4)</f>
        <v>2540000</v>
      </c>
      <c r="V4" s="19">
        <f>IF($D4="صرف",SUMIFS($H$2:$H4,$D$2:$D4,"صرف",$G$2:$G4,$G4),0)</f>
        <v>0</v>
      </c>
      <c r="W4" s="13">
        <f>SUMIFS(J$2:$J4,D$2:$D4,"صرف",G$2:$G4,G4)</f>
        <v>0</v>
      </c>
      <c r="X4" s="20">
        <f t="shared" ref="X4:X12" si="1">T4+V4</f>
        <v>200</v>
      </c>
      <c r="Y4" s="20">
        <f t="shared" ref="Y4:Y12" si="2">IF(X4=0,0,U4+W4)</f>
        <v>2540000</v>
      </c>
    </row>
    <row r="5" spans="2:25" ht="17.25">
      <c r="B5" s="2" t="str">
        <f>IF(D5=1,COUNTIF($C$2:D5,1),"")</f>
        <v/>
      </c>
      <c r="C5" s="5">
        <v>45931</v>
      </c>
      <c r="D5" s="6" t="s">
        <v>27</v>
      </c>
      <c r="E5" s="6" t="s">
        <v>28</v>
      </c>
      <c r="F5" s="7">
        <v>1</v>
      </c>
      <c r="G5" s="7">
        <v>1001</v>
      </c>
      <c r="H5" s="7">
        <v>-100</v>
      </c>
      <c r="I5" s="12">
        <f>IF(D5="اضافة",M5,IF(D5="صرف",U5/T5,"xxx"))</f>
        <v>12700</v>
      </c>
      <c r="J5" s="13">
        <f t="shared" si="0"/>
        <v>-1270000</v>
      </c>
      <c r="K5" s="2" t="str">
        <f>VLOOKUP(F5,[1]المخازن!$A$1:$B$175,2,FALSE)</f>
        <v>ص خام 11.5%</v>
      </c>
      <c r="L5" s="9" t="str">
        <f>VLOOKUP(G5,'[1]قاعدة بيانات الاصناف'!$A$1:$B$661,2,FALSE)</f>
        <v>خام بروتين11.5%</v>
      </c>
      <c r="M5" s="14"/>
      <c r="N5" s="15" t="str">
        <f>VLOOKUP(G5,'[1]قاعدة بيانات الاصناف'!$A$1:$C$661,3,FALSE)</f>
        <v>أقماح</v>
      </c>
      <c r="O5" s="15" t="str">
        <f>VLOOKUP(G5,'[1]قاعدة بيانات الاصناف'!$A$1:$D$661,4,FALSE)</f>
        <v>الخام</v>
      </c>
      <c r="P5" s="14">
        <v>1001</v>
      </c>
      <c r="Q5" s="16">
        <f>IF(TYPE(VLOOKUP(P5,'[1]قاعدة بيانات النوع'!$A$2:$B$867,2,FALSE))=16,"",VLOOKUP(P5,'[1]قاعدة بيانات النوع'!$A$2:$B$867,2,FALSE))</f>
        <v>1001</v>
      </c>
      <c r="R5" s="17" t="s">
        <v>29</v>
      </c>
      <c r="S5" s="18"/>
      <c r="T5" s="19">
        <f>SUMIFS($H$2:$H5,$D$2:$D5,"اضافة",$G$2:$G5,$G5)</f>
        <v>200</v>
      </c>
      <c r="U5" s="20">
        <f>SUMIFS(J$2:$J5,D$2:$D5,"اضافة",G$2:$G5,G5)</f>
        <v>2540000</v>
      </c>
      <c r="V5" s="19">
        <f>IF($D5="صرف",SUMIFS($H$2:$H5,$D$2:$D5,"صرف",$G$2:$G5,$G5),0)</f>
        <v>-100</v>
      </c>
      <c r="W5" s="13">
        <f>SUMIFS(J$2:$J5,D$2:$D5,"صرف",G$2:$G5,G5)</f>
        <v>-1270000</v>
      </c>
      <c r="X5" s="20">
        <f t="shared" si="1"/>
        <v>100</v>
      </c>
      <c r="Y5" s="20">
        <f t="shared" si="2"/>
        <v>1270000</v>
      </c>
    </row>
    <row r="6" spans="2:25" ht="17.25">
      <c r="B6" s="2" t="str">
        <f>IF(D6=1,COUNTIF($C$2:D6,1),"")</f>
        <v/>
      </c>
      <c r="C6" s="5">
        <v>45932</v>
      </c>
      <c r="D6" s="6" t="s">
        <v>24</v>
      </c>
      <c r="E6" s="6" t="s">
        <v>26</v>
      </c>
      <c r="F6" s="7">
        <v>1</v>
      </c>
      <c r="G6" s="7">
        <v>1001</v>
      </c>
      <c r="H6" s="7">
        <v>100</v>
      </c>
      <c r="I6" s="12">
        <f>IF(D6="اضافة",M6,IF(D6="صرف",U6/T6,"xxx"))</f>
        <v>12818</v>
      </c>
      <c r="J6" s="13">
        <f t="shared" si="0"/>
        <v>1281800</v>
      </c>
      <c r="K6" s="2" t="str">
        <f>VLOOKUP(F6,[1]المخازن!$A$1:$B$175,2,FALSE)</f>
        <v>ص خام 11.5%</v>
      </c>
      <c r="L6" s="9" t="str">
        <f>VLOOKUP(G6,'[1]قاعدة بيانات الاصناف'!$A$1:$B$661,2,FALSE)</f>
        <v>خام بروتين11.5%</v>
      </c>
      <c r="M6" s="14">
        <v>12818</v>
      </c>
      <c r="N6" s="15" t="str">
        <f>VLOOKUP(G6,'[1]قاعدة بيانات الاصناف'!$A$1:$C$661,3,FALSE)</f>
        <v>أقماح</v>
      </c>
      <c r="O6" s="15" t="str">
        <f>VLOOKUP(G6,'[1]قاعدة بيانات الاصناف'!$A$1:$D$661,4,FALSE)</f>
        <v>الخام</v>
      </c>
      <c r="P6" s="14">
        <v>1001</v>
      </c>
      <c r="Q6" s="16">
        <f>IF(TYPE(VLOOKUP(P6,'[1]قاعدة بيانات النوع'!$A$2:$B$867,2,FALSE))=16,"",VLOOKUP(P6,'[1]قاعدة بيانات النوع'!$A$2:$B$867,2,FALSE))</f>
        <v>1001</v>
      </c>
      <c r="R6" s="17" t="s">
        <v>26</v>
      </c>
      <c r="S6" s="18"/>
      <c r="T6" s="19">
        <f>SUMIFS($H$2:$H6,$D$2:$D6,"اضافة",$G$2:$G6,$G6)</f>
        <v>300</v>
      </c>
      <c r="U6" s="20">
        <f>SUMIFS(J$2:$J6,D$2:$D6,"اضافة",G$2:$G6,G6)</f>
        <v>3821800</v>
      </c>
      <c r="V6" s="19">
        <f>IF($D6="صرف",SUMIFS($H$2:$H6,$D$2:$D6,"صرف",$G$2:$G6,$G6),0)</f>
        <v>0</v>
      </c>
      <c r="W6" s="13">
        <f>SUMIFS(J$2:$J6,D$2:$D6,"صرف",G$2:$G6,G6)</f>
        <v>-1270000</v>
      </c>
      <c r="X6" s="20">
        <f t="shared" si="1"/>
        <v>300</v>
      </c>
      <c r="Y6" s="20">
        <f t="shared" si="2"/>
        <v>2551800</v>
      </c>
    </row>
    <row r="7" spans="2:25" ht="17.25">
      <c r="B7" s="2" t="str">
        <f>IF(D7=1,COUNTIF($C$2:D7,1),"")</f>
        <v/>
      </c>
      <c r="C7" s="5">
        <v>45932</v>
      </c>
      <c r="D7" s="6" t="s">
        <v>27</v>
      </c>
      <c r="E7" s="6" t="s">
        <v>28</v>
      </c>
      <c r="F7" s="7">
        <v>1</v>
      </c>
      <c r="G7" s="7">
        <v>1001</v>
      </c>
      <c r="H7" s="7">
        <v>-200</v>
      </c>
      <c r="I7" s="12">
        <f>IF(D7="اضافة",M7,IF(D7="صرف",U7/T7,"xxx"))</f>
        <v>12739.333333333334</v>
      </c>
      <c r="J7" s="13">
        <f t="shared" si="0"/>
        <v>-2547866.67</v>
      </c>
      <c r="K7" s="2" t="str">
        <f>VLOOKUP(F7,[1]المخازن!$A$1:$B$175,2,FALSE)</f>
        <v>ص خام 11.5%</v>
      </c>
      <c r="L7" s="9" t="str">
        <f>VLOOKUP(G7,'[1]قاعدة بيانات الاصناف'!$A$1:$B$661,2,FALSE)</f>
        <v>خام بروتين11.5%</v>
      </c>
      <c r="M7" s="14"/>
      <c r="N7" s="15" t="str">
        <f>VLOOKUP(G7,'[1]قاعدة بيانات الاصناف'!$A$1:$C$661,3,FALSE)</f>
        <v>أقماح</v>
      </c>
      <c r="O7" s="15" t="str">
        <f>VLOOKUP(G7,'[1]قاعدة بيانات الاصناف'!$A$1:$D$661,4,FALSE)</f>
        <v>الخام</v>
      </c>
      <c r="P7" s="14">
        <v>1001</v>
      </c>
      <c r="Q7" s="16">
        <f>IF(TYPE(VLOOKUP(P7,'[1]قاعدة بيانات النوع'!$A$2:$B$867,2,FALSE))=16,"",VLOOKUP(P7,'[1]قاعدة بيانات النوع'!$A$2:$B$867,2,FALSE))</f>
        <v>1001</v>
      </c>
      <c r="R7" s="17" t="s">
        <v>29</v>
      </c>
      <c r="S7" s="18"/>
      <c r="T7" s="19">
        <f>SUMIFS($H$2:$H7,$D$2:$D7,"اضافة",$G$2:$G7,$G7)</f>
        <v>300</v>
      </c>
      <c r="U7" s="20">
        <f>SUMIFS(J$2:$J7,D$2:$D7,"اضافة",G$2:$G7,G7)</f>
        <v>3821800</v>
      </c>
      <c r="V7" s="19">
        <f>IF($D7="صرف",SUMIFS($H$2:$H7,$D$2:$D7,"صرف",$G$2:$G7,$G7),0)</f>
        <v>-300</v>
      </c>
      <c r="W7" s="13">
        <f>SUMIFS(J$2:$J7,D$2:$D7,"صرف",G$2:$G7,G7)</f>
        <v>-3817866.67</v>
      </c>
      <c r="X7" s="21">
        <f t="shared" si="1"/>
        <v>0</v>
      </c>
      <c r="Y7" s="21">
        <f t="shared" si="2"/>
        <v>0</v>
      </c>
    </row>
    <row r="8" spans="2:25" ht="17.25">
      <c r="B8" s="2" t="str">
        <f>IF(D8=1,COUNTIF($C$2:D8,1),"")</f>
        <v/>
      </c>
      <c r="C8" s="5">
        <v>45931</v>
      </c>
      <c r="D8" s="6" t="s">
        <v>24</v>
      </c>
      <c r="E8" s="6" t="s">
        <v>25</v>
      </c>
      <c r="F8" s="7">
        <v>2</v>
      </c>
      <c r="G8" s="7">
        <v>1002</v>
      </c>
      <c r="H8" s="7">
        <v>100</v>
      </c>
      <c r="I8" s="12">
        <f>IF(D8="اضافة",M8,IF(D8="صرف",U8/T8,"xxx"))</f>
        <v>12800</v>
      </c>
      <c r="J8" s="13">
        <f t="shared" si="0"/>
        <v>1280000</v>
      </c>
      <c r="K8" s="2" t="str">
        <f>VLOOKUP(F8,[1]المخازن!$A$1:$B$175,2,FALSE)</f>
        <v>ص خام 12.5%</v>
      </c>
      <c r="L8" s="9" t="str">
        <f>VLOOKUP(G8,'[1]قاعدة بيانات الاصناف'!$A$1:$B$661,2,FALSE)</f>
        <v>خام بروتين12.5%</v>
      </c>
      <c r="M8" s="14">
        <v>12800</v>
      </c>
      <c r="N8" s="15" t="str">
        <f>VLOOKUP(G8,'[1]قاعدة بيانات الاصناف'!$A$1:$C$661,3,FALSE)</f>
        <v>أقماح</v>
      </c>
      <c r="O8" s="15" t="str">
        <f>VLOOKUP(G8,'[1]قاعدة بيانات الاصناف'!$A$1:$D$661,4,FALSE)</f>
        <v>الخام</v>
      </c>
      <c r="P8" s="14">
        <v>1002</v>
      </c>
      <c r="Q8" s="16">
        <f>IF(TYPE(VLOOKUP(P8,'[1]قاعدة بيانات النوع'!$A$2:$B$867,2,FALSE))=16,"",VLOOKUP(P8,'[1]قاعدة بيانات النوع'!$A$2:$B$867,2,FALSE))</f>
        <v>1002</v>
      </c>
      <c r="R8" s="17" t="s">
        <v>25</v>
      </c>
      <c r="S8" s="18"/>
      <c r="T8" s="19">
        <f>SUMIFS($H$2:$H8,$D$2:$D8,"اضافة",$G$2:$G8,$G8)</f>
        <v>100</v>
      </c>
      <c r="U8" s="20">
        <f>SUMIFS(J$2:$J8,D$2:$D8,"اضافة",G$2:$G8,G8)</f>
        <v>1280000</v>
      </c>
      <c r="V8" s="19">
        <f>IF($D8="صرف",SUMIFS($H$2:$H8,$D$2:$D8,"صرف",$G$2:$G8,$G8),0)</f>
        <v>0</v>
      </c>
      <c r="W8" s="13">
        <f>SUMIFS(J$2:$J8,D$2:$D8,"صرف",G$2:$G8,G8)</f>
        <v>0</v>
      </c>
      <c r="X8" s="20">
        <f t="shared" si="1"/>
        <v>100</v>
      </c>
      <c r="Y8" s="20">
        <f t="shared" si="2"/>
        <v>1280000</v>
      </c>
    </row>
    <row r="9" spans="2:25" ht="17.25">
      <c r="B9" s="2" t="str">
        <f>IF(D9=1,COUNTIF($C$2:D9,1),"")</f>
        <v/>
      </c>
      <c r="C9" s="5">
        <v>45931</v>
      </c>
      <c r="D9" s="6" t="s">
        <v>24</v>
      </c>
      <c r="E9" s="6" t="s">
        <v>26</v>
      </c>
      <c r="F9" s="7">
        <v>2</v>
      </c>
      <c r="G9" s="7">
        <v>1002</v>
      </c>
      <c r="H9" s="7">
        <v>100</v>
      </c>
      <c r="I9" s="12">
        <f>IF(D9="اضافة",M9,IF(D9="صرف",U9/T9,"xxx"))</f>
        <v>13000</v>
      </c>
      <c r="J9" s="13">
        <f t="shared" si="0"/>
        <v>1300000</v>
      </c>
      <c r="K9" s="2" t="str">
        <f>VLOOKUP(F9,[1]المخازن!$A$1:$B$175,2,FALSE)</f>
        <v>ص خام 12.5%</v>
      </c>
      <c r="L9" s="9" t="str">
        <f>VLOOKUP(G9,'[1]قاعدة بيانات الاصناف'!$A$1:$B$661,2,FALSE)</f>
        <v>خام بروتين12.5%</v>
      </c>
      <c r="M9" s="14">
        <v>13000</v>
      </c>
      <c r="N9" s="15" t="str">
        <f>VLOOKUP(G9,'[1]قاعدة بيانات الاصناف'!$A$1:$C$661,3,FALSE)</f>
        <v>أقماح</v>
      </c>
      <c r="O9" s="15" t="str">
        <f>VLOOKUP(G9,'[1]قاعدة بيانات الاصناف'!$A$1:$D$661,4,FALSE)</f>
        <v>الخام</v>
      </c>
      <c r="P9" s="14">
        <v>1002</v>
      </c>
      <c r="Q9" s="16">
        <f>IF(TYPE(VLOOKUP(P9,'[1]قاعدة بيانات النوع'!$A$2:$B$867,2,FALSE))=16,"",VLOOKUP(P9,'[1]قاعدة بيانات النوع'!$A$2:$B$867,2,FALSE))</f>
        <v>1002</v>
      </c>
      <c r="R9" s="17" t="s">
        <v>26</v>
      </c>
      <c r="S9" s="18"/>
      <c r="T9" s="19">
        <f>SUMIFS($H$2:$H9,$D$2:$D9,"اضافة",$G$2:$G9,$G9)</f>
        <v>200</v>
      </c>
      <c r="U9" s="20">
        <f>SUMIFS(J$2:$J9,D$2:$D9,"اضافة",G$2:$G9,G9)</f>
        <v>2580000</v>
      </c>
      <c r="V9" s="19">
        <f>IF($D9="صرف",SUMIFS($H$2:$H9,$D$2:$D9,"صرف",$G$2:$G9,$G9),0)</f>
        <v>0</v>
      </c>
      <c r="W9" s="13">
        <f>SUMIFS(J$2:$J9,D$2:$D9,"صرف",G$2:$G9,G9)</f>
        <v>0</v>
      </c>
      <c r="X9" s="20">
        <f t="shared" si="1"/>
        <v>200</v>
      </c>
      <c r="Y9" s="20">
        <f t="shared" si="2"/>
        <v>2580000</v>
      </c>
    </row>
    <row r="10" spans="2:25" ht="17.25">
      <c r="B10" s="2" t="str">
        <f>IF(D10=1,COUNTIF($C$2:D10,1),"")</f>
        <v/>
      </c>
      <c r="C10" s="5">
        <v>45931</v>
      </c>
      <c r="D10" s="6" t="s">
        <v>27</v>
      </c>
      <c r="E10" s="6" t="s">
        <v>28</v>
      </c>
      <c r="F10" s="7">
        <v>2</v>
      </c>
      <c r="G10" s="7">
        <v>1002</v>
      </c>
      <c r="H10" s="7">
        <v>-100</v>
      </c>
      <c r="I10" s="12">
        <f>IF(D10="اضافة",M10,IF(D10="صرف",U10/T10,"xxx"))</f>
        <v>12900</v>
      </c>
      <c r="J10" s="13">
        <f t="shared" si="0"/>
        <v>-1290000</v>
      </c>
      <c r="K10" s="2" t="str">
        <f>VLOOKUP(F10,[1]المخازن!$A$1:$B$175,2,FALSE)</f>
        <v>ص خام 12.5%</v>
      </c>
      <c r="L10" s="9" t="str">
        <f>VLOOKUP(G10,'[1]قاعدة بيانات الاصناف'!$A$1:$B$661,2,FALSE)</f>
        <v>خام بروتين12.5%</v>
      </c>
      <c r="M10" s="14"/>
      <c r="N10" s="15" t="str">
        <f>VLOOKUP(G10,'[1]قاعدة بيانات الاصناف'!$A$1:$C$661,3,FALSE)</f>
        <v>أقماح</v>
      </c>
      <c r="O10" s="15" t="str">
        <f>VLOOKUP(G10,'[1]قاعدة بيانات الاصناف'!$A$1:$D$661,4,FALSE)</f>
        <v>الخام</v>
      </c>
      <c r="P10" s="14">
        <v>1002</v>
      </c>
      <c r="Q10" s="16">
        <f>IF(TYPE(VLOOKUP(P10,'[1]قاعدة بيانات النوع'!$A$2:$B$867,2,FALSE))=16,"",VLOOKUP(P10,'[1]قاعدة بيانات النوع'!$A$2:$B$867,2,FALSE))</f>
        <v>1002</v>
      </c>
      <c r="R10" s="17" t="s">
        <v>29</v>
      </c>
      <c r="S10" s="18"/>
      <c r="T10" s="19">
        <f>SUMIFS($H$2:$H10,$D$2:$D10,"اضافة",$G$2:$G10,$G10)</f>
        <v>200</v>
      </c>
      <c r="U10" s="20">
        <f>SUMIFS(J$2:$J10,D$2:$D10,"اضافة",G$2:$G10,G10)</f>
        <v>2580000</v>
      </c>
      <c r="V10" s="19">
        <f>IF($D10="صرف",SUMIFS($H$2:$H10,$D$2:$D10,"صرف",$G$2:$G10,$G10),0)</f>
        <v>-100</v>
      </c>
      <c r="W10" s="13">
        <f>SUMIFS(J$2:$J10,D$2:$D10,"صرف",G$2:$G10,G10)</f>
        <v>-1290000</v>
      </c>
      <c r="X10" s="20">
        <f t="shared" si="1"/>
        <v>100</v>
      </c>
      <c r="Y10" s="20">
        <f t="shared" si="2"/>
        <v>1290000</v>
      </c>
    </row>
    <row r="11" spans="2:25" ht="17.25">
      <c r="B11" s="2" t="str">
        <f>IF(D11=1,COUNTIF($C$2:D11,1),"")</f>
        <v/>
      </c>
      <c r="C11" s="5">
        <v>45932</v>
      </c>
      <c r="D11" s="6" t="s">
        <v>24</v>
      </c>
      <c r="E11" s="6" t="s">
        <v>26</v>
      </c>
      <c r="F11" s="7">
        <v>2</v>
      </c>
      <c r="G11" s="7">
        <v>1002</v>
      </c>
      <c r="H11" s="7">
        <v>100</v>
      </c>
      <c r="I11" s="12">
        <f>IF(D11="اضافة",M11,IF(D11="صرف",U11/T11,"xxx"))</f>
        <v>13018</v>
      </c>
      <c r="J11" s="13">
        <f t="shared" si="0"/>
        <v>1301800</v>
      </c>
      <c r="K11" s="2" t="str">
        <f>VLOOKUP(F11,[1]المخازن!$A$1:$B$175,2,FALSE)</f>
        <v>ص خام 12.5%</v>
      </c>
      <c r="L11" s="9" t="str">
        <f>VLOOKUP(G11,'[1]قاعدة بيانات الاصناف'!$A$1:$B$661,2,FALSE)</f>
        <v>خام بروتين12.5%</v>
      </c>
      <c r="M11" s="14">
        <v>13018</v>
      </c>
      <c r="N11" s="15" t="str">
        <f>VLOOKUP(G11,'[1]قاعدة بيانات الاصناف'!$A$1:$C$661,3,FALSE)</f>
        <v>أقماح</v>
      </c>
      <c r="O11" s="15" t="str">
        <f>VLOOKUP(G11,'[1]قاعدة بيانات الاصناف'!$A$1:$D$661,4,FALSE)</f>
        <v>الخام</v>
      </c>
      <c r="P11" s="14">
        <v>1002</v>
      </c>
      <c r="Q11" s="16">
        <f>IF(TYPE(VLOOKUP(P11,'[1]قاعدة بيانات النوع'!$A$2:$B$867,2,FALSE))=16,"",VLOOKUP(P11,'[1]قاعدة بيانات النوع'!$A$2:$B$867,2,FALSE))</f>
        <v>1002</v>
      </c>
      <c r="R11" s="17" t="s">
        <v>26</v>
      </c>
      <c r="S11" s="18"/>
      <c r="T11" s="19">
        <f>SUMIFS($H$2:$H11,$D$2:$D11,"اضافة",$G$2:$G11,$G11)</f>
        <v>300</v>
      </c>
      <c r="U11" s="20">
        <f>SUMIFS(J$2:$J11,D$2:$D11,"اضافة",G$2:$G11,G11)</f>
        <v>3881800</v>
      </c>
      <c r="V11" s="19">
        <f>IF($D11="صرف",SUMIFS($H$2:$H11,$D$2:$D11,"صرف",$G$2:$G11,$G11),0)</f>
        <v>0</v>
      </c>
      <c r="W11" s="13">
        <f>SUMIFS(J$2:$J11,D$2:$D11,"صرف",G$2:$G11,G11)</f>
        <v>-1290000</v>
      </c>
      <c r="X11" s="20">
        <f t="shared" si="1"/>
        <v>300</v>
      </c>
      <c r="Y11" s="20">
        <f t="shared" si="2"/>
        <v>2591800</v>
      </c>
    </row>
    <row r="12" spans="2:25" ht="17.25">
      <c r="B12" s="2" t="str">
        <f>IF(D12=1,COUNTIF($C$2:D12,1),"")</f>
        <v/>
      </c>
      <c r="C12" s="5">
        <v>45932</v>
      </c>
      <c r="D12" s="6" t="s">
        <v>27</v>
      </c>
      <c r="E12" s="6" t="s">
        <v>28</v>
      </c>
      <c r="F12" s="7">
        <v>2</v>
      </c>
      <c r="G12" s="7">
        <v>1002</v>
      </c>
      <c r="H12" s="7">
        <v>-200</v>
      </c>
      <c r="I12" s="12">
        <f>IF(D12="اضافة",M12,IF(D12="صرف",U12/T12,"xxx"))</f>
        <v>12939.333333333334</v>
      </c>
      <c r="J12" s="13">
        <f t="shared" si="0"/>
        <v>-2587866.67</v>
      </c>
      <c r="K12" s="2" t="str">
        <f>VLOOKUP(F12,[1]المخازن!$A$1:$B$175,2,FALSE)</f>
        <v>ص خام 12.5%</v>
      </c>
      <c r="L12" s="9" t="str">
        <f>VLOOKUP(G12,'[1]قاعدة بيانات الاصناف'!$A$1:$B$661,2,FALSE)</f>
        <v>خام بروتين12.5%</v>
      </c>
      <c r="M12" s="14"/>
      <c r="N12" s="15" t="str">
        <f>VLOOKUP(G12,'[1]قاعدة بيانات الاصناف'!$A$1:$C$661,3,FALSE)</f>
        <v>أقماح</v>
      </c>
      <c r="O12" s="15" t="str">
        <f>VLOOKUP(G12,'[1]قاعدة بيانات الاصناف'!$A$1:$D$661,4,FALSE)</f>
        <v>الخام</v>
      </c>
      <c r="P12" s="14">
        <v>1002</v>
      </c>
      <c r="Q12" s="16">
        <f>IF(TYPE(VLOOKUP(P12,'[1]قاعدة بيانات النوع'!$A$2:$B$867,2,FALSE))=16,"",VLOOKUP(P12,'[1]قاعدة بيانات النوع'!$A$2:$B$867,2,FALSE))</f>
        <v>1002</v>
      </c>
      <c r="R12" s="17" t="s">
        <v>29</v>
      </c>
      <c r="S12" s="18"/>
      <c r="T12" s="19">
        <f>SUMIFS($H$2:$H12,$D$2:$D12,"اضافة",$G$2:$G12,$G12)</f>
        <v>300</v>
      </c>
      <c r="U12" s="20">
        <f>SUMIFS(J$2:$J12,D$2:$D12,"اضافة",G$2:$G12,G12)</f>
        <v>3881800</v>
      </c>
      <c r="V12" s="19">
        <f>IF($D12="صرف",SUMIFS($H$2:$H12,$D$2:$D12,"صرف",$G$2:$G12,$G12),0)</f>
        <v>-300</v>
      </c>
      <c r="W12" s="13">
        <f>SUMIFS(J$2:$J12,D$2:$D12,"صرف",G$2:$G12,G12)</f>
        <v>-3877866.67</v>
      </c>
      <c r="X12" s="21">
        <f t="shared" si="1"/>
        <v>0</v>
      </c>
      <c r="Y12" s="21">
        <f t="shared" si="2"/>
        <v>0</v>
      </c>
    </row>
    <row r="16" spans="2:25">
      <c r="H16" s="24">
        <v>1001</v>
      </c>
    </row>
    <row r="17" spans="8:21">
      <c r="H17" t="s">
        <v>27</v>
      </c>
      <c r="I17">
        <f>SUMIFS($H$3:$H$12,$G$3:$G$12,$H$16,$D$3:$D$12,$H17)</f>
        <v>-300</v>
      </c>
      <c r="J17" s="10">
        <f>SUMIFS($J$3:$J$12,$G$3:$G$12,$H$16,$D$3:$D$12,$H17)</f>
        <v>-3817866.67</v>
      </c>
    </row>
    <row r="18" spans="8:21">
      <c r="H18" t="s">
        <v>24</v>
      </c>
      <c r="I18">
        <f>SUMIFS($H$3:$H$12,$G$3:$G$12,$H$16,$D$3:$D$12,$H18)</f>
        <v>300</v>
      </c>
      <c r="J18" s="10">
        <f>SUMIFS($J$3:$J$12,$G$3:$G$12,$H$16,$D$3:$D$12,$H18)</f>
        <v>3821800</v>
      </c>
    </row>
    <row r="20" spans="8:21">
      <c r="J20" s="11">
        <f>J17+J18</f>
        <v>3933.3300000000745</v>
      </c>
    </row>
    <row r="22" spans="8:21">
      <c r="H22" s="24">
        <v>1002</v>
      </c>
    </row>
    <row r="23" spans="8:21">
      <c r="H23" t="s">
        <v>27</v>
      </c>
      <c r="I23">
        <f>SUMIFS($H$3:$H$12,$G$3:$G$12,$H$22,$D$3:$D$12,$H23)</f>
        <v>-300</v>
      </c>
      <c r="J23" s="10">
        <f>SUMIFS($J$3:$J$12,$G$3:$G$12,$H$22,$D$3:$D$12,$H23)</f>
        <v>-3877866.67</v>
      </c>
    </row>
    <row r="24" spans="8:21">
      <c r="H24" t="s">
        <v>24</v>
      </c>
      <c r="I24">
        <f>SUMIFS($H$3:$H$12,$G$3:$G$12,$H$22,$D$3:$D$12,$H24)</f>
        <v>300</v>
      </c>
      <c r="J24" s="10">
        <f>SUMIFS($J$3:$J$12,$G$3:$G$12,$H$22,$D$3:$D$12,$H24)</f>
        <v>3881800</v>
      </c>
    </row>
    <row r="26" spans="8:21">
      <c r="J26" s="11">
        <f>J23+J24</f>
        <v>3933.3300000000745</v>
      </c>
      <c r="U26" s="22"/>
    </row>
    <row r="27" spans="8:21">
      <c r="J27" s="10"/>
    </row>
  </sheetData>
  <autoFilter ref="C2:Y12" xr:uid="{00000000-0001-0000-0000-000000000000}"/>
  <dataValidations count="1">
    <dataValidation type="list" allowBlank="1" showInputMessage="1" showErrorMessage="1" errorTitle="Error" error="Plz Choose form the list only _x000a_Try Again !" sqref="D3:D12" xr:uid="{9E55C32A-2BDA-4638-BCD8-490658FCBC56}">
      <formula1>"اضافة,صرف,رصيد"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Ibraheem Mohamed</dc:creator>
  <cp:lastModifiedBy>Office</cp:lastModifiedBy>
  <dcterms:created xsi:type="dcterms:W3CDTF">2015-06-05T18:17:20Z</dcterms:created>
  <dcterms:modified xsi:type="dcterms:W3CDTF">2025-11-03T17:55:08Z</dcterms:modified>
</cp:coreProperties>
</file>