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7" i="1" l="1"/>
  <c r="K10" i="1"/>
  <c r="K11" i="1"/>
  <c r="K12" i="1"/>
  <c r="K13" i="1"/>
  <c r="K9" i="1"/>
  <c r="I9" i="1"/>
  <c r="I10" i="1"/>
  <c r="I11" i="1"/>
  <c r="I12" i="1"/>
  <c r="G9" i="1"/>
  <c r="G10" i="1"/>
  <c r="G11" i="1"/>
  <c r="G12" i="1"/>
  <c r="G13" i="1"/>
  <c r="E9" i="1"/>
  <c r="E10" i="1"/>
  <c r="E11" i="1"/>
  <c r="E12" i="1"/>
  <c r="E13" i="1"/>
  <c r="C9" i="1"/>
  <c r="C10" i="1"/>
  <c r="C11" i="1"/>
  <c r="C12" i="1"/>
  <c r="C13" i="1"/>
  <c r="J13" i="1"/>
  <c r="H13" i="1"/>
  <c r="I13" i="1" s="1"/>
  <c r="F13" i="1"/>
  <c r="D13" i="1"/>
  <c r="B13" i="1"/>
  <c r="J12" i="1"/>
  <c r="H12" i="1"/>
  <c r="F12" i="1"/>
  <c r="D12" i="1"/>
  <c r="B12" i="1"/>
  <c r="J11" i="1"/>
  <c r="H11" i="1"/>
  <c r="F11" i="1"/>
  <c r="D11" i="1"/>
  <c r="B11" i="1"/>
  <c r="J10" i="1"/>
  <c r="H10" i="1"/>
  <c r="F10" i="1"/>
  <c r="D10" i="1"/>
  <c r="B10" i="1"/>
  <c r="J9" i="1"/>
  <c r="H9" i="1"/>
  <c r="F9" i="1"/>
  <c r="D9" i="1"/>
  <c r="B9" i="1"/>
  <c r="K14" i="1" l="1"/>
  <c r="G14" i="1"/>
  <c r="C14" i="1"/>
  <c r="E14" i="1"/>
  <c r="I14" i="1"/>
  <c r="E15" i="1" l="1"/>
</calcChain>
</file>

<file path=xl/sharedStrings.xml><?xml version="1.0" encoding="utf-8"?>
<sst xmlns="http://schemas.openxmlformats.org/spreadsheetml/2006/main" count="31" uniqueCount="18">
  <si>
    <t>إجمالي الحصص التي درست خلال شهر</t>
  </si>
  <si>
    <t>٢٠٢٦ / ٢٠٢٥</t>
  </si>
  <si>
    <t>اليوم</t>
  </si>
  <si>
    <t>التاريخ</t>
  </si>
  <si>
    <t>عدد الحصص</t>
  </si>
  <si>
    <t>الأحد</t>
  </si>
  <si>
    <t>الاثنين</t>
  </si>
  <si>
    <t>الثلاثاء</t>
  </si>
  <si>
    <t>الأربعاء</t>
  </si>
  <si>
    <t>الخميس</t>
  </si>
  <si>
    <t>المجموع</t>
  </si>
  <si>
    <t>عدد الحصص خلال الشهر بدون إنقطاع:</t>
  </si>
  <si>
    <t>غياب</t>
  </si>
  <si>
    <t>عدد 
الحصص</t>
  </si>
  <si>
    <t>اجازة</t>
  </si>
  <si>
    <t>عارضه</t>
  </si>
  <si>
    <t>منتدب</t>
  </si>
  <si>
    <r>
      <t>ا</t>
    </r>
    <r>
      <rPr>
        <b/>
        <sz val="16"/>
        <color theme="1"/>
        <rFont val="Calibri"/>
        <family val="2"/>
        <scheme val="minor"/>
      </rPr>
      <t>المطلوب تعديل المعادلات لعدد الحصص  
بالجدول بدلا من (غ)  يكتب مكانها الموجود بجدول الغياب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</si>
</sst>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yyyy/mm/dd;@"/>
    <numFmt numFmtId="165" formatCode="[$-2000401]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name val="Arial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 applyProtection="1">
      <alignment horizontal="right"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49" fontId="4" fillId="2" borderId="5" xfId="0" applyNumberFormat="1" applyFont="1" applyFill="1" applyBorder="1" applyAlignment="1" applyProtection="1">
      <alignment horizontal="center" vertical="center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hidden="1"/>
    </xf>
    <xf numFmtId="49" fontId="5" fillId="2" borderId="7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7" xfId="0" applyNumberFormat="1" applyFont="1" applyFill="1" applyBorder="1" applyAlignment="1" applyProtection="1">
      <alignment horizontal="center" vertical="center"/>
      <protection hidden="1"/>
    </xf>
    <xf numFmtId="49" fontId="5" fillId="2" borderId="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" xfId="0" applyNumberFormat="1" applyFont="1" applyFill="1" applyBorder="1" applyAlignment="1" applyProtection="1">
      <alignment horizontal="right" vertical="center"/>
      <protection hidden="1"/>
    </xf>
    <xf numFmtId="164" fontId="6" fillId="0" borderId="10" xfId="0" applyNumberFormat="1" applyFont="1" applyBorder="1" applyAlignment="1" applyProtection="1">
      <alignment horizontal="right" vertical="center" readingOrder="1"/>
      <protection hidden="1"/>
    </xf>
    <xf numFmtId="165" fontId="4" fillId="0" borderId="10" xfId="0" applyNumberFormat="1" applyFont="1" applyBorder="1" applyAlignment="1" applyProtection="1">
      <alignment horizontal="center" vertical="center"/>
      <protection hidden="1"/>
    </xf>
    <xf numFmtId="164" fontId="7" fillId="0" borderId="10" xfId="0" applyNumberFormat="1" applyFont="1" applyBorder="1" applyAlignment="1" applyProtection="1">
      <alignment horizontal="right" vertical="center"/>
      <protection hidden="1"/>
    </xf>
    <xf numFmtId="165" fontId="4" fillId="0" borderId="11" xfId="0" applyNumberFormat="1" applyFont="1" applyBorder="1" applyAlignment="1" applyProtection="1">
      <alignment horizontal="center" vertical="center"/>
      <protection hidden="1"/>
    </xf>
    <xf numFmtId="49" fontId="4" fillId="0" borderId="12" xfId="0" applyNumberFormat="1" applyFont="1" applyBorder="1" applyAlignment="1" applyProtection="1">
      <alignment horizontal="center" vertical="center"/>
      <protection hidden="1"/>
    </xf>
    <xf numFmtId="49" fontId="4" fillId="0" borderId="13" xfId="0" applyNumberFormat="1" applyFont="1" applyBorder="1" applyAlignment="1" applyProtection="1">
      <alignment horizontal="center" vertical="center"/>
      <protection hidden="1"/>
    </xf>
    <xf numFmtId="165" fontId="4" fillId="0" borderId="13" xfId="0" applyNumberFormat="1" applyFont="1" applyBorder="1" applyAlignment="1" applyProtection="1">
      <alignment horizontal="center" vertical="center"/>
      <protection hidden="1"/>
    </xf>
    <xf numFmtId="165" fontId="4" fillId="0" borderId="14" xfId="0" applyNumberFormat="1" applyFont="1" applyBorder="1" applyAlignment="1" applyProtection="1">
      <alignment horizontal="center" vertical="center"/>
      <protection hidden="1"/>
    </xf>
    <xf numFmtId="165" fontId="4" fillId="0" borderId="15" xfId="0" applyNumberFormat="1" applyFont="1" applyBorder="1" applyAlignment="1" applyProtection="1">
      <alignment horizontal="center" vertical="center"/>
      <protection hidden="1"/>
    </xf>
    <xf numFmtId="165" fontId="3" fillId="2" borderId="18" xfId="0" applyNumberFormat="1" applyFont="1" applyFill="1" applyBorder="1" applyAlignment="1" applyProtection="1">
      <alignment horizontal="center" vertical="center"/>
      <protection hidden="1"/>
    </xf>
    <xf numFmtId="165" fontId="9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vertical="center"/>
      <protection hidden="1"/>
    </xf>
    <xf numFmtId="164" fontId="2" fillId="9" borderId="0" xfId="0" applyNumberFormat="1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165" fontId="2" fillId="10" borderId="20" xfId="0" applyNumberFormat="1" applyFont="1" applyFill="1" applyBorder="1" applyAlignment="1">
      <alignment horizontal="center" vertical="center"/>
    </xf>
    <xf numFmtId="165" fontId="2" fillId="5" borderId="20" xfId="0" applyNumberFormat="1" applyFont="1" applyFill="1" applyBorder="1" applyAlignment="1" applyProtection="1">
      <alignment horizontal="center" vertical="center"/>
      <protection locked="0"/>
    </xf>
    <xf numFmtId="165" fontId="2" fillId="0" borderId="20" xfId="0" applyNumberFormat="1" applyFont="1" applyFill="1" applyBorder="1" applyAlignment="1" applyProtection="1">
      <alignment horizontal="center" vertical="center"/>
      <protection locked="0"/>
    </xf>
    <xf numFmtId="165" fontId="2" fillId="6" borderId="20" xfId="0" applyNumberFormat="1" applyFont="1" applyFill="1" applyBorder="1" applyAlignment="1" applyProtection="1">
      <alignment horizontal="center" vertical="center"/>
      <protection locked="0"/>
    </xf>
    <xf numFmtId="165" fontId="2" fillId="7" borderId="20" xfId="0" applyNumberFormat="1" applyFont="1" applyFill="1" applyBorder="1" applyAlignment="1" applyProtection="1">
      <alignment horizontal="center" vertical="center"/>
      <protection locked="0"/>
    </xf>
    <xf numFmtId="165" fontId="2" fillId="8" borderId="20" xfId="0" applyNumberFormat="1" applyFont="1" applyFill="1" applyBorder="1" applyAlignment="1" applyProtection="1">
      <alignment horizontal="center" vertical="center"/>
      <protection locked="0"/>
    </xf>
    <xf numFmtId="49" fontId="3" fillId="0" borderId="16" xfId="0" applyNumberFormat="1" applyFont="1" applyBorder="1" applyAlignment="1" applyProtection="1">
      <alignment horizontal="center" vertical="center"/>
      <protection hidden="1"/>
    </xf>
    <xf numFmtId="49" fontId="3" fillId="0" borderId="17" xfId="0" applyNumberFormat="1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19" xfId="0" applyFont="1" applyFill="1" applyBorder="1" applyAlignment="1" applyProtection="1">
      <alignment horizontal="center" vertical="center"/>
      <protection hidden="1"/>
    </xf>
    <xf numFmtId="0" fontId="8" fillId="4" borderId="21" xfId="0" applyFont="1" applyFill="1" applyBorder="1" applyAlignment="1" applyProtection="1">
      <alignment horizontal="center" vertical="center"/>
      <protection locked="0"/>
    </xf>
    <xf numFmtId="0" fontId="8" fillId="4" borderId="23" xfId="0" applyFont="1" applyFill="1" applyBorder="1" applyAlignment="1" applyProtection="1">
      <alignment horizontal="center" vertical="center"/>
      <protection locked="0"/>
    </xf>
    <xf numFmtId="0" fontId="8" fillId="4" borderId="24" xfId="0" applyFont="1" applyFill="1" applyBorder="1" applyAlignment="1" applyProtection="1">
      <alignment horizontal="center" vertical="center"/>
      <protection locked="0"/>
    </xf>
    <xf numFmtId="0" fontId="1" fillId="10" borderId="25" xfId="0" applyFont="1" applyFill="1" applyBorder="1" applyAlignment="1">
      <alignment horizontal="center" vertical="center" wrapText="1"/>
    </xf>
    <xf numFmtId="0" fontId="1" fillId="10" borderId="26" xfId="0" applyFont="1" applyFill="1" applyBorder="1" applyAlignment="1">
      <alignment horizontal="center" vertical="center" wrapText="1"/>
    </xf>
    <xf numFmtId="0" fontId="0" fillId="11" borderId="27" xfId="0" applyFill="1" applyBorder="1" applyAlignment="1">
      <alignment horizontal="center" vertical="top" wrapText="1"/>
    </xf>
    <xf numFmtId="0" fontId="0" fillId="11" borderId="28" xfId="0" applyFill="1" applyBorder="1" applyAlignment="1">
      <alignment horizontal="center" vertical="top"/>
    </xf>
    <xf numFmtId="0" fontId="0" fillId="11" borderId="29" xfId="0" applyFill="1" applyBorder="1" applyAlignment="1">
      <alignment horizontal="center" vertical="top"/>
    </xf>
    <xf numFmtId="0" fontId="0" fillId="11" borderId="30" xfId="0" applyFill="1" applyBorder="1" applyAlignment="1">
      <alignment horizontal="center" vertical="top"/>
    </xf>
    <xf numFmtId="0" fontId="0" fillId="11" borderId="0" xfId="0" applyFill="1" applyBorder="1" applyAlignment="1">
      <alignment horizontal="center" vertical="top"/>
    </xf>
    <xf numFmtId="0" fontId="0" fillId="11" borderId="31" xfId="0" applyFill="1" applyBorder="1" applyAlignment="1">
      <alignment horizontal="center" vertical="top"/>
    </xf>
    <xf numFmtId="0" fontId="0" fillId="11" borderId="32" xfId="0" applyFill="1" applyBorder="1" applyAlignment="1">
      <alignment horizontal="center" vertical="top"/>
    </xf>
    <xf numFmtId="0" fontId="0" fillId="11" borderId="33" xfId="0" applyFill="1" applyBorder="1" applyAlignment="1">
      <alignment horizontal="center" vertical="top"/>
    </xf>
    <xf numFmtId="0" fontId="0" fillId="11" borderId="34" xfId="0" applyFill="1" applyBorder="1" applyAlignment="1">
      <alignment horizontal="center" vertical="top"/>
    </xf>
    <xf numFmtId="49" fontId="3" fillId="0" borderId="2" xfId="0" applyNumberFormat="1" applyFont="1" applyBorder="1" applyAlignment="1" applyProtection="1">
      <alignment horizontal="center" vertical="center"/>
      <protection hidden="1"/>
    </xf>
    <xf numFmtId="49" fontId="3" fillId="0" borderId="3" xfId="0" applyNumberFormat="1" applyFont="1" applyBorder="1" applyAlignment="1" applyProtection="1">
      <alignment horizontal="center" vertical="center"/>
      <protection hidden="1"/>
    </xf>
    <xf numFmtId="164" fontId="3" fillId="2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8</xdr:row>
      <xdr:rowOff>295275</xdr:rowOff>
    </xdr:from>
    <xdr:to>
      <xdr:col>14</xdr:col>
      <xdr:colOff>238125</xdr:colOff>
      <xdr:row>8</xdr:row>
      <xdr:rowOff>314325</xdr:rowOff>
    </xdr:to>
    <xdr:cxnSp macro="">
      <xdr:nvCxnSpPr>
        <xdr:cNvPr id="3" name="Straight Arrow Connector 2"/>
        <xdr:cNvCxnSpPr/>
      </xdr:nvCxnSpPr>
      <xdr:spPr>
        <a:xfrm flipV="1">
          <a:off x="9977856600" y="2543175"/>
          <a:ext cx="5791200" cy="190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476250</xdr:colOff>
      <xdr:row>10</xdr:row>
      <xdr:rowOff>266700</xdr:rowOff>
    </xdr:from>
    <xdr:to>
      <xdr:col>15</xdr:col>
      <xdr:colOff>190500</xdr:colOff>
      <xdr:row>10</xdr:row>
      <xdr:rowOff>314325</xdr:rowOff>
    </xdr:to>
    <xdr:cxnSp macro="">
      <xdr:nvCxnSpPr>
        <xdr:cNvPr id="5" name="Straight Arrow Connector 4"/>
        <xdr:cNvCxnSpPr/>
      </xdr:nvCxnSpPr>
      <xdr:spPr>
        <a:xfrm flipV="1">
          <a:off x="9977389875" y="3276600"/>
          <a:ext cx="4905375" cy="476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504825</xdr:colOff>
      <xdr:row>11</xdr:row>
      <xdr:rowOff>247650</xdr:rowOff>
    </xdr:from>
    <xdr:to>
      <xdr:col>17</xdr:col>
      <xdr:colOff>209550</xdr:colOff>
      <xdr:row>11</xdr:row>
      <xdr:rowOff>276225</xdr:rowOff>
    </xdr:to>
    <xdr:cxnSp macro="">
      <xdr:nvCxnSpPr>
        <xdr:cNvPr id="7" name="Straight Arrow Connector 6"/>
        <xdr:cNvCxnSpPr/>
      </xdr:nvCxnSpPr>
      <xdr:spPr>
        <a:xfrm>
          <a:off x="9976342125" y="3638550"/>
          <a:ext cx="3200400" cy="2857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447675</xdr:colOff>
      <xdr:row>12</xdr:row>
      <xdr:rowOff>314326</xdr:rowOff>
    </xdr:from>
    <xdr:to>
      <xdr:col>13</xdr:col>
      <xdr:colOff>200025</xdr:colOff>
      <xdr:row>12</xdr:row>
      <xdr:rowOff>323850</xdr:rowOff>
    </xdr:to>
    <xdr:cxnSp macro="">
      <xdr:nvCxnSpPr>
        <xdr:cNvPr id="9" name="Straight Arrow Connector 8"/>
        <xdr:cNvCxnSpPr/>
      </xdr:nvCxnSpPr>
      <xdr:spPr>
        <a:xfrm>
          <a:off x="9978409050" y="4086226"/>
          <a:ext cx="6638925" cy="9524"/>
        </a:xfrm>
        <a:prstGeom prst="straightConnector1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tailEnd type="arrow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rightToLeft="1" tabSelected="1" workbookViewId="0">
      <selection activeCell="A3" sqref="A3"/>
    </sheetView>
  </sheetViews>
  <sheetFormatPr defaultRowHeight="15" x14ac:dyDescent="0.25"/>
  <cols>
    <col min="2" max="2" width="11.28515625" bestFit="1" customWidth="1"/>
    <col min="4" max="4" width="11.28515625" bestFit="1" customWidth="1"/>
    <col min="6" max="6" width="11.28515625" bestFit="1" customWidth="1"/>
    <col min="8" max="8" width="11.28515625" bestFit="1" customWidth="1"/>
    <col min="10" max="10" width="11.28515625" bestFit="1" customWidth="1"/>
    <col min="11" max="11" width="10.5703125" bestFit="1" customWidth="1"/>
    <col min="12" max="12" width="3.85546875" customWidth="1"/>
    <col min="13" max="13" width="7.140625" customWidth="1"/>
    <col min="14" max="18" width="7.7109375" customWidth="1"/>
    <col min="19" max="19" width="2.5703125" customWidth="1"/>
    <col min="20" max="20" width="2.28515625" customWidth="1"/>
    <col min="21" max="21" width="12.42578125" bestFit="1" customWidth="1"/>
  </cols>
  <sheetData>
    <row r="1" spans="1:21" ht="20.25" customHeight="1" thickBot="1" x14ac:dyDescent="0.3">
      <c r="M1" s="22">
        <v>1</v>
      </c>
      <c r="U1" s="21">
        <v>46113</v>
      </c>
    </row>
    <row r="2" spans="1:21" x14ac:dyDescent="0.25">
      <c r="D2" s="40" t="s">
        <v>17</v>
      </c>
      <c r="E2" s="41"/>
      <c r="F2" s="41"/>
      <c r="G2" s="41"/>
      <c r="H2" s="42"/>
    </row>
    <row r="3" spans="1:21" x14ac:dyDescent="0.25">
      <c r="D3" s="43"/>
      <c r="E3" s="44"/>
      <c r="F3" s="44"/>
      <c r="G3" s="44"/>
      <c r="H3" s="45"/>
    </row>
    <row r="4" spans="1:21" x14ac:dyDescent="0.25">
      <c r="D4" s="43"/>
      <c r="E4" s="44"/>
      <c r="F4" s="44"/>
      <c r="G4" s="44"/>
      <c r="H4" s="45"/>
    </row>
    <row r="5" spans="1:21" ht="15.75" thickBot="1" x14ac:dyDescent="0.3">
      <c r="D5" s="46"/>
      <c r="E5" s="47"/>
      <c r="F5" s="47"/>
      <c r="G5" s="47"/>
      <c r="H5" s="48"/>
    </row>
    <row r="6" spans="1:21" ht="15.75" thickBot="1" x14ac:dyDescent="0.3"/>
    <row r="7" spans="1:21" ht="30" customHeight="1" thickTop="1" thickBot="1" x14ac:dyDescent="0.3">
      <c r="A7" s="1"/>
      <c r="B7" s="2"/>
      <c r="C7" s="49" t="s">
        <v>0</v>
      </c>
      <c r="D7" s="50"/>
      <c r="E7" s="50"/>
      <c r="F7" s="50"/>
      <c r="G7" s="51">
        <f>U1</f>
        <v>46113</v>
      </c>
      <c r="H7" s="51"/>
      <c r="I7" s="50" t="s">
        <v>1</v>
      </c>
      <c r="J7" s="52"/>
      <c r="K7" s="20"/>
      <c r="M7" s="38" t="s">
        <v>13</v>
      </c>
      <c r="N7" s="35" t="s">
        <v>12</v>
      </c>
      <c r="O7" s="36"/>
      <c r="P7" s="36"/>
      <c r="Q7" s="36"/>
      <c r="R7" s="37"/>
    </row>
    <row r="8" spans="1:21" ht="50.25" customHeight="1" thickTop="1" thickBot="1" x14ac:dyDescent="0.3">
      <c r="A8" s="3" t="s">
        <v>2</v>
      </c>
      <c r="B8" s="4" t="s">
        <v>3</v>
      </c>
      <c r="C8" s="5" t="s">
        <v>4</v>
      </c>
      <c r="D8" s="6" t="s">
        <v>3</v>
      </c>
      <c r="E8" s="5" t="s">
        <v>4</v>
      </c>
      <c r="F8" s="6" t="s">
        <v>3</v>
      </c>
      <c r="G8" s="5" t="s">
        <v>4</v>
      </c>
      <c r="H8" s="4" t="s">
        <v>3</v>
      </c>
      <c r="I8" s="7" t="s">
        <v>4</v>
      </c>
      <c r="J8" s="4" t="s">
        <v>3</v>
      </c>
      <c r="K8" s="7" t="s">
        <v>4</v>
      </c>
      <c r="M8" s="39"/>
      <c r="N8" s="19">
        <v>1</v>
      </c>
      <c r="O8" s="19">
        <v>2</v>
      </c>
      <c r="P8" s="19">
        <v>3</v>
      </c>
      <c r="Q8" s="19">
        <v>4</v>
      </c>
      <c r="R8" s="19">
        <v>5</v>
      </c>
    </row>
    <row r="9" spans="1:21" ht="30" customHeight="1" thickBot="1" x14ac:dyDescent="0.3">
      <c r="A9" s="8" t="s">
        <v>5</v>
      </c>
      <c r="B9" s="9" t="str">
        <f>IF($U$1="","",IF(MONTH($U$1+IF(WEEKDAY($U$1,1)&gt;=6,8-WEEKDAY($U$1,1),1-WEEKDAY($U$1,1)))=MONTH($U$1),$U$1+IF(WEEKDAY($U$1,1)&gt;=6,8-WEEKDAY($U$1,1),1-WEEKDAY($U$1,1)),""))</f>
        <v/>
      </c>
      <c r="C9" s="10" t="str">
        <f>IF(B9="","",IF(N9="",M9,"غ"))</f>
        <v/>
      </c>
      <c r="D9" s="9">
        <f>IF($U$1="","",IF(MONTH($U$1+IF(WEEKDAY($U$1,1)&gt;=6,8-WEEKDAY($U$1,1),1-WEEKDAY($U$1,1))+7)=MONTH($U$1),$U$1+IF(WEEKDAY($U$1,1)&gt;=6,8-WEEKDAY($U$1,1),1-WEEKDAY($U$1,1))+7,""))</f>
        <v>46117</v>
      </c>
      <c r="E9" s="10" t="str">
        <f>IF(D9="","",IF(O9="",M9,"غ"))</f>
        <v>غ</v>
      </c>
      <c r="F9" s="9">
        <f>IF($U$1="","",IF(MONTH($U$1+IF(WEEKDAY($U$1,1)&gt;=6,8-WEEKDAY($U$1,1),1-WEEKDAY($U$1,1))+14)=MONTH($U$1),$U$1+IF(WEEKDAY($U$1,1)&gt;=6,8-WEEKDAY($U$1,1),1-WEEKDAY($U$1,1))+14,""))</f>
        <v>46124</v>
      </c>
      <c r="G9" s="10">
        <f>IF(F9="","",IF(P9="",M9,"غ"))</f>
        <v>1</v>
      </c>
      <c r="H9" s="11">
        <f>IF($U$1="","",IF(MONTH($U$1+IF(WEEKDAY($U$1,1)&gt;=6,8-WEEKDAY($U$1,1),1-WEEKDAY($U$1,1))+21)=MONTH($U$1),$U$1+IF(WEEKDAY($U$1,1)&gt;=6,8-WEEKDAY($U$1,1),1-WEEKDAY($U$1,1))+21,""))</f>
        <v>46131</v>
      </c>
      <c r="I9" s="12">
        <f>IF(H9="","",IF(Q9="",M9,"غ"))</f>
        <v>1</v>
      </c>
      <c r="J9" s="9">
        <f>IF($U$1="","",IF(MONTH($U$1+IF(WEEKDAY($U$1,1)&gt;=6,8-WEEKDAY($U$1,1),1-WEEKDAY($U$1,1))+28)=MONTH($U$1),$U$1+IF(WEEKDAY($U$1,1)&gt;=6,8-WEEKDAY($U$1,1),1-WEEKDAY($U$1,1))+28,""))</f>
        <v>46138</v>
      </c>
      <c r="K9" s="12">
        <f>IF(J9="","",IF(R9="",M9,"غ"))</f>
        <v>1</v>
      </c>
      <c r="M9" s="23">
        <v>1</v>
      </c>
      <c r="N9" s="24"/>
      <c r="O9" s="25" t="s">
        <v>15</v>
      </c>
      <c r="P9" s="26"/>
      <c r="Q9" s="27"/>
      <c r="R9" s="28"/>
    </row>
    <row r="10" spans="1:21" ht="30" customHeight="1" thickBot="1" x14ac:dyDescent="0.3">
      <c r="A10" s="8" t="s">
        <v>6</v>
      </c>
      <c r="B10" s="9" t="str">
        <f>IF($U$1="","",IF(MONTH($U$1+IF(WEEKDAY($U$1,1)&gt;=6,8-WEEKDAY($U$1,1),1-WEEKDAY($U$1,1))+1)=MONTH($U$1),$U$1+IF(WEEKDAY($U$1,1)&gt;=6,8-WEEKDAY($U$1,1),1-WEEKDAY($U$1,1))+1,""))</f>
        <v/>
      </c>
      <c r="C10" s="10" t="str">
        <f t="shared" ref="C10:C13" si="0">IF(B10="","",IF(N10="",M10,"غ"))</f>
        <v/>
      </c>
      <c r="D10" s="9">
        <f>IF($U$1="","",IF(MONTH($U$1+IF(WEEKDAY($U$1,1)&gt;=6,8-WEEKDAY($U$1,1),1-WEEKDAY($U$1,1))+8)=MONTH($U$1),$U$1+IF(WEEKDAY($U$1,1)&gt;=6,8-WEEKDAY($U$1,1),1-WEEKDAY($U$1,1))+8,""))</f>
        <v>46118</v>
      </c>
      <c r="E10" s="10">
        <f t="shared" ref="E10:E13" si="1">IF(D10="","",IF(O10="",M10,"غ"))</f>
        <v>1</v>
      </c>
      <c r="F10" s="9">
        <f>IF($U$1="","",IF(MONTH($U$1+IF(WEEKDAY($U$1,1)&gt;=6,8-WEEKDAY($U$1,1),1-WEEKDAY($U$1,1))+15)=MONTH($U$1),$U$1+IF(WEEKDAY($U$1,1)&gt;=6,8-WEEKDAY($U$1,1),1-WEEKDAY($U$1,1))+15,""))</f>
        <v>46125</v>
      </c>
      <c r="G10" s="10">
        <f t="shared" ref="G10:G13" si="2">IF(F10="","",IF(P10="",M10,"غ"))</f>
        <v>1</v>
      </c>
      <c r="H10" s="11">
        <f>IF($U$1="","",IF(MONTH($U$1+IF(WEEKDAY($U$1,1)&gt;=6,8-WEEKDAY($U$1,1),1-WEEKDAY($U$1,1))+22)=MONTH($U$1),$U$1+IF(WEEKDAY($U$1,1)&gt;=6,8-WEEKDAY($U$1,1),1-WEEKDAY($U$1,1))+22,""))</f>
        <v>46132</v>
      </c>
      <c r="I10" s="12">
        <f t="shared" ref="I10:I12" si="3">IF(H10="","",IF(Q10="",M10,"غ"))</f>
        <v>1</v>
      </c>
      <c r="J10" s="9">
        <f>IF($U$1="","",IF(MONTH($U$1+IF(WEEKDAY($U$1,1)&gt;=6,8-WEEKDAY($U$1,1),1-WEEKDAY($U$1,1))+29)=MONTH($U$1),$U$1+IF(WEEKDAY($U$1,1)&gt;=6,8-WEEKDAY($U$1,1),1-WEEKDAY($U$1,1))+29,""))</f>
        <v>46139</v>
      </c>
      <c r="K10" s="12">
        <f t="shared" ref="K10:K13" si="4">IF(J10="","",IF(R10="",M10,"غ"))</f>
        <v>1</v>
      </c>
      <c r="M10" s="23">
        <v>1</v>
      </c>
      <c r="N10" s="24"/>
      <c r="O10" s="25"/>
      <c r="P10" s="26"/>
      <c r="Q10" s="27"/>
      <c r="R10" s="28"/>
    </row>
    <row r="11" spans="1:21" ht="30" customHeight="1" thickBot="1" x14ac:dyDescent="0.3">
      <c r="A11" s="8" t="s">
        <v>7</v>
      </c>
      <c r="B11" s="9" t="str">
        <f>IF($U$1="","",IF(MONTH($U$1+IF(WEEKDAY($U$1,1)&gt;=6,8-WEEKDAY($U$1,1),1-WEEKDAY($U$1,1))+2)=MONTH($U$1),$U$1+IF(WEEKDAY($U$1,1)&gt;=6,8-WEEKDAY($U$1,1),1-WEEKDAY($U$1,1))+2,""))</f>
        <v/>
      </c>
      <c r="C11" s="10" t="str">
        <f t="shared" si="0"/>
        <v/>
      </c>
      <c r="D11" s="9">
        <f>IF($U$1="","",IF(MONTH($U$1+IF(WEEKDAY($U$1,1)&gt;=6,8-WEEKDAY($U$1,1),1-WEEKDAY($U$1,1))+9)=MONTH($U$1),$U$1+IF(WEEKDAY($U$1,1)&gt;=6,8-WEEKDAY($U$1,1),1-WEEKDAY($U$1,1))+9,""))</f>
        <v>46119</v>
      </c>
      <c r="E11" s="10">
        <f t="shared" si="1"/>
        <v>2</v>
      </c>
      <c r="F11" s="9">
        <f>IF($U$1="","",IF(MONTH($U$1+IF(WEEKDAY($U$1,1)&gt;=6,8-WEEKDAY($U$1,1),1-WEEKDAY($U$1,1))+16)=MONTH($U$1),$U$1+IF(WEEKDAY($U$1,1)&gt;=6,8-WEEKDAY($U$1,1),1-WEEKDAY($U$1,1))+16,""))</f>
        <v>46126</v>
      </c>
      <c r="G11" s="10" t="str">
        <f t="shared" si="2"/>
        <v>غ</v>
      </c>
      <c r="H11" s="11">
        <f>IF($U$1="","",IF(MONTH($U$1+IF(WEEKDAY($U$1,1)&gt;=6,8-WEEKDAY($U$1,1),1-WEEKDAY($U$1,1))+23)=MONTH($U$1),$U$1+IF(WEEKDAY($U$1,1)&gt;=6,8-WEEKDAY($U$1,1),1-WEEKDAY($U$1,1))+23,""))</f>
        <v>46133</v>
      </c>
      <c r="I11" s="12">
        <f t="shared" si="3"/>
        <v>2</v>
      </c>
      <c r="J11" s="9">
        <f>IF($U$1="","",IF(MONTH($U$1+IF(WEEKDAY($U$1,1)&gt;=6,8-WEEKDAY($U$1,1),1-WEEKDAY($U$1,1))+30)=MONTH($U$1),$U$1+IF(WEEKDAY($U$1,1)&gt;=6,8-WEEKDAY($U$1,1),1-WEEKDAY($U$1,1))+30,""))</f>
        <v>46140</v>
      </c>
      <c r="K11" s="12">
        <f t="shared" si="4"/>
        <v>2</v>
      </c>
      <c r="M11" s="23">
        <v>2</v>
      </c>
      <c r="N11" s="24"/>
      <c r="O11" s="25"/>
      <c r="P11" s="26" t="s">
        <v>14</v>
      </c>
      <c r="Q11" s="27"/>
      <c r="R11" s="28"/>
    </row>
    <row r="12" spans="1:21" ht="30" customHeight="1" thickBot="1" x14ac:dyDescent="0.3">
      <c r="A12" s="8" t="s">
        <v>8</v>
      </c>
      <c r="B12" s="9">
        <f>IF($U$1="","",IF(MONTH($U$1+IF(WEEKDAY($U$1,1)&gt;=6,8-WEEKDAY($U$1,1),1-WEEKDAY($U$1,1))+3)=MONTH($U$1),$U$1+IF(WEEKDAY($U$1,1)&gt;=6,8-WEEKDAY($U$1,1),1-WEEKDAY($U$1,1))+3,""))</f>
        <v>46113</v>
      </c>
      <c r="C12" s="10">
        <f t="shared" si="0"/>
        <v>3</v>
      </c>
      <c r="D12" s="9">
        <f>IF($U$1="","",IF(MONTH($U$1+IF(WEEKDAY($U$1,1)&gt;=6,8-WEEKDAY($U$1,1),1-WEEKDAY($U$1,1))+10)=MONTH($U$1),$U$1+IF(WEEKDAY($U$1,1)&gt;=6,8-WEEKDAY($U$1,1),1-WEEKDAY($U$1,1))+10,""))</f>
        <v>46120</v>
      </c>
      <c r="E12" s="10">
        <f t="shared" si="1"/>
        <v>3</v>
      </c>
      <c r="F12" s="9">
        <f>IF($U$1="","",IF(MONTH($U$1+IF(WEEKDAY($U$1,1)&gt;=6,8-WEEKDAY($U$1,1),1-WEEKDAY($U$1,1))+17)=MONTH($U$1),$U$1+IF(WEEKDAY($U$1,1)&gt;=6,8-WEEKDAY($U$1,1),1-WEEKDAY($U$1,1))+17,""))</f>
        <v>46127</v>
      </c>
      <c r="G12" s="10">
        <f t="shared" si="2"/>
        <v>3</v>
      </c>
      <c r="H12" s="11">
        <f>IF($U$1="","",IF(MONTH($U$1+IF(WEEKDAY($U$1,1)&gt;=6,8-WEEKDAY($U$1,1),1-WEEKDAY($U$1,1))+24)=MONTH($U$1),$U$1+IF(WEEKDAY($U$1,1)&gt;=6,8-WEEKDAY($U$1,1),1-WEEKDAY($U$1,1))+24,""))</f>
        <v>46134</v>
      </c>
      <c r="I12" s="12">
        <f t="shared" si="3"/>
        <v>3</v>
      </c>
      <c r="J12" s="9">
        <f>IF($U$1="","",IF(MONTH($U$1+IF(WEEKDAY($U$1,1)&gt;=6,8-WEEKDAY($U$1,1),1-WEEKDAY($U$1,1))+31)=MONTH($U$1),$U$1+IF(WEEKDAY($U$1,1)&gt;=6,8-WEEKDAY($U$1,1),1-WEEKDAY($U$1,1))+31,""))</f>
        <v>46141</v>
      </c>
      <c r="K12" s="12" t="str">
        <f t="shared" si="4"/>
        <v>غ</v>
      </c>
      <c r="M12" s="23">
        <v>3</v>
      </c>
      <c r="N12" s="24"/>
      <c r="O12" s="25"/>
      <c r="P12" s="26"/>
      <c r="Q12" s="27"/>
      <c r="R12" s="28" t="s">
        <v>16</v>
      </c>
    </row>
    <row r="13" spans="1:21" ht="30" customHeight="1" thickBot="1" x14ac:dyDescent="0.3">
      <c r="A13" s="8" t="s">
        <v>9</v>
      </c>
      <c r="B13" s="9">
        <f>IF($U$1="","",IF(MONTH($U$1+IF(WEEKDAY($U$1,1)&gt;=6,8-WEEKDAY($U$1,1),1-WEEKDAY($U$1,1))+4)=MONTH($U$1),$U$1+IF(WEEKDAY($U$1,1)&gt;=6,8-WEEKDAY($U$1,1),1-WEEKDAY($U$1,1))+4,""))</f>
        <v>46114</v>
      </c>
      <c r="C13" s="10" t="str">
        <f t="shared" si="0"/>
        <v>غ</v>
      </c>
      <c r="D13" s="9">
        <f>IF($U$1="","",IF(MONTH($U$1+IF(WEEKDAY($U$1,1)&gt;=6,8-WEEKDAY($U$1,1),1-WEEKDAY($U$1,1))+11)=MONTH($U$1),$U$1+IF(WEEKDAY($U$1,1)&gt;=6,8-WEEKDAY($U$1,1),1-WEEKDAY($U$1,1))+11,""))</f>
        <v>46121</v>
      </c>
      <c r="E13" s="10">
        <f t="shared" si="1"/>
        <v>1</v>
      </c>
      <c r="F13" s="9">
        <f>IF($U$1="","",IF(MONTH($U$1+IF(WEEKDAY($U$1,1)&gt;=6,8-WEEKDAY($U$1,1),1-WEEKDAY($U$1,1))+18)=MONTH($U$1),$U$1+IF(WEEKDAY($U$1,1)&gt;=6,8-WEEKDAY($U$1,1),1-WEEKDAY($U$1,1))+18,""))</f>
        <v>46128</v>
      </c>
      <c r="G13" s="10">
        <f t="shared" si="2"/>
        <v>1</v>
      </c>
      <c r="H13" s="11">
        <f>IF($U$1="","",IF(MONTH($U$1+IF(WEEKDAY($U$1,1)&gt;=6,8-WEEKDAY($U$1,1),1-WEEKDAY($U$1,1))+25)=MONTH($U$1),$U$1+IF(WEEKDAY($U$1,1)&gt;=6,8-WEEKDAY($U$1,1),1-WEEKDAY($U$1,1))+25,""))</f>
        <v>46135</v>
      </c>
      <c r="I13" s="12">
        <f>IF(H13="","",IF(Q13="",L5,"غ"))</f>
        <v>0</v>
      </c>
      <c r="J13" s="9">
        <f>IF($U$1="","",IF(MONTH($U$1+IF(WEEKDAY($U$1,1)&gt;=6,8-WEEKDAY($U$1,1),1-WEEKDAY($U$1,1))+32)=MONTH($U$1),$U$1+IF(WEEKDAY($U$1,1)&gt;=6,8-WEEKDAY($U$1,1),1-WEEKDAY($U$1,1))+32,""))</f>
        <v>46142</v>
      </c>
      <c r="K13" s="12">
        <f t="shared" si="4"/>
        <v>1</v>
      </c>
      <c r="M13" s="23">
        <v>1</v>
      </c>
      <c r="N13" s="24" t="s">
        <v>12</v>
      </c>
      <c r="O13" s="25"/>
      <c r="P13" s="26"/>
      <c r="Q13" s="27"/>
      <c r="R13" s="28"/>
    </row>
    <row r="14" spans="1:21" ht="30" customHeight="1" thickBot="1" x14ac:dyDescent="0.3">
      <c r="A14" s="13"/>
      <c r="B14" s="14" t="s">
        <v>10</v>
      </c>
      <c r="C14" s="15">
        <f>SUM(C9:C13)</f>
        <v>3</v>
      </c>
      <c r="D14" s="14" t="s">
        <v>10</v>
      </c>
      <c r="E14" s="15">
        <f>SUM(E9:E13)</f>
        <v>7</v>
      </c>
      <c r="F14" s="14" t="s">
        <v>10</v>
      </c>
      <c r="G14" s="15">
        <f>SUM(G9:G13)</f>
        <v>6</v>
      </c>
      <c r="H14" s="14" t="s">
        <v>10</v>
      </c>
      <c r="I14" s="16">
        <f>SUM(I9:I13)</f>
        <v>7</v>
      </c>
      <c r="J14" s="14" t="s">
        <v>10</v>
      </c>
      <c r="K14" s="17">
        <f>SUM(K9:K13)</f>
        <v>5</v>
      </c>
    </row>
    <row r="15" spans="1:21" ht="30" customHeight="1" thickTop="1" thickBot="1" x14ac:dyDescent="0.3">
      <c r="A15" s="29" t="s">
        <v>11</v>
      </c>
      <c r="B15" s="30"/>
      <c r="C15" s="30"/>
      <c r="D15" s="30"/>
      <c r="E15" s="18">
        <f>SUM(C14,E14,G14,I14,K14)</f>
        <v>28</v>
      </c>
      <c r="F15" s="31"/>
      <c r="G15" s="32"/>
      <c r="H15" s="32"/>
      <c r="I15" s="33"/>
      <c r="J15" s="33"/>
      <c r="K15" s="34"/>
    </row>
    <row r="16" spans="1:21" ht="15.75" thickTop="1" x14ac:dyDescent="0.25"/>
  </sheetData>
  <mergeCells count="9">
    <mergeCell ref="D2:H5"/>
    <mergeCell ref="C7:F7"/>
    <mergeCell ref="G7:H7"/>
    <mergeCell ref="I7:J7"/>
    <mergeCell ref="A15:D15"/>
    <mergeCell ref="F15:H15"/>
    <mergeCell ref="I15:K15"/>
    <mergeCell ref="N7:R7"/>
    <mergeCell ref="M7:M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2026-04-03T17:08:51Z</dcterms:modified>
</cp:coreProperties>
</file>