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B7A1C6D-E491-4152-AA3F-114ADAF8CA4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H9" i="1"/>
  <c r="B18" i="1"/>
  <c r="C17" i="1"/>
  <c r="B17" i="1"/>
  <c r="B16" i="1"/>
  <c r="C15" i="1"/>
  <c r="B15" i="1"/>
  <c r="B14" i="1"/>
  <c r="B13" i="1"/>
  <c r="H8" i="1"/>
  <c r="I8" i="1" s="1"/>
  <c r="H7" i="1"/>
  <c r="I7" i="1" s="1"/>
  <c r="H6" i="1"/>
  <c r="I6" i="1" s="1"/>
  <c r="H5" i="1"/>
  <c r="I5" i="1" s="1"/>
  <c r="H4" i="1"/>
  <c r="I4" i="1" s="1"/>
  <c r="H3" i="1"/>
  <c r="I3" i="1" s="1"/>
  <c r="C16" i="1" s="1"/>
  <c r="C13" i="1" l="1"/>
  <c r="C18" i="1"/>
  <c r="C14" i="1"/>
</calcChain>
</file>

<file path=xl/sharedStrings.xml><?xml version="1.0" encoding="utf-8"?>
<sst xmlns="http://schemas.openxmlformats.org/spreadsheetml/2006/main" count="31" uniqueCount="22">
  <si>
    <t>التاريخ</t>
  </si>
  <si>
    <t>الشهر</t>
  </si>
  <si>
    <t>العميل</t>
  </si>
  <si>
    <t>رقم الفاتورة</t>
  </si>
  <si>
    <t>الصنف</t>
  </si>
  <si>
    <t>سعر البورصة</t>
  </si>
  <si>
    <t xml:space="preserve">الوزن </t>
  </si>
  <si>
    <t>السعر</t>
  </si>
  <si>
    <t>الاجمالى</t>
  </si>
  <si>
    <t xml:space="preserve">دبوس </t>
  </si>
  <si>
    <t xml:space="preserve">شيش </t>
  </si>
  <si>
    <t xml:space="preserve">صدور </t>
  </si>
  <si>
    <t>وراك</t>
  </si>
  <si>
    <t>كبده</t>
  </si>
  <si>
    <t>جناح</t>
  </si>
  <si>
    <t>ملخص حساب الأصناف</t>
  </si>
  <si>
    <t>إجمالي الوزن</t>
  </si>
  <si>
    <t>إجمالي القيمة</t>
  </si>
  <si>
    <t>صدور</t>
  </si>
  <si>
    <t>شيش</t>
  </si>
  <si>
    <t>دبوس</t>
  </si>
  <si>
    <t>كبدة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</si>
</sst>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,##0.00_ ;[Red]\-#,##0.00\ "/>
  </numFmts>
  <fonts count="7">
    <font>
      <sz val="11"/>
      <color theme="1"/>
      <name val="Calibri"/>
      <family val="2"/>
      <charset val="1"/>
    </font>
    <font>
      <b/>
      <sz val="12"/>
      <color theme="0"/>
      <name val="Hacen Liner XXL"/>
      <charset val="1"/>
    </font>
    <font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color theme="1"/>
      <name val="FreeSans"/>
      <family val="2"/>
    </font>
    <font>
      <b/>
      <sz val="12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/>
    </xf>
    <xf numFmtId="165" fontId="2" fillId="3" borderId="2" xfId="0" applyNumberFormat="1" applyFont="1" applyFill="1" applyBorder="1" applyAlignment="1">
      <alignment horizontal="left"/>
    </xf>
    <xf numFmtId="165" fontId="2" fillId="0" borderId="3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4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left"/>
    </xf>
    <xf numFmtId="165" fontId="2" fillId="3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5" fontId="2" fillId="0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O18"/>
  <sheetViews>
    <sheetView rightToLeft="1" tabSelected="1" zoomScaleNormal="100" workbookViewId="0">
      <selection activeCell="F15" sqref="F15"/>
    </sheetView>
  </sheetViews>
  <sheetFormatPr defaultColWidth="8.7109375" defaultRowHeight="15"/>
  <cols>
    <col min="1" max="9" width="15" customWidth="1"/>
    <col min="15" max="15" width="0" hidden="1" customWidth="1"/>
  </cols>
  <sheetData>
    <row r="2" spans="1:15" ht="20.25" customHeight="1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3" t="s">
        <v>6</v>
      </c>
      <c r="H2" s="5" t="s">
        <v>7</v>
      </c>
      <c r="I2" s="6" t="s">
        <v>8</v>
      </c>
    </row>
    <row r="3" spans="1:15" ht="15.75" customHeight="1">
      <c r="A3" s="7">
        <v>45871</v>
      </c>
      <c r="B3" s="8"/>
      <c r="C3" s="9"/>
      <c r="D3" s="10">
        <v>635</v>
      </c>
      <c r="E3" s="11" t="s">
        <v>11</v>
      </c>
      <c r="F3" s="12">
        <v>67</v>
      </c>
      <c r="G3" s="9">
        <v>410</v>
      </c>
      <c r="H3" s="13">
        <f t="shared" ref="H3:H9" si="0">IF(OR(TRIM(E3)="صدور", TRIM(E3)="صدور "), F3*2.4, IF(OR(TRIM(E3)="شيش", TRIM(E3)="شيش "), F3*2.4-8, IF(OR(TRIM(E3)="وراك", TRIM(E3)="وراك "), F3+10, IF(OR(TRIM(E3)="دبوس", TRIM(E3)="دبوس "), F3+13, IF(OR(TRIM(E3)="كبدة", TRIM(E3)="كبده", TRIM(E3)="كبدة "), F3+10, IF(OR(TRIM(E3)="جناح", TRIM(E3)="جناح "), F3-5, ""))))))</f>
        <v>160.79999999999998</v>
      </c>
      <c r="I3" s="14">
        <f t="shared" ref="I3:I9" si="1">G3*H3</f>
        <v>65928</v>
      </c>
    </row>
    <row r="4" spans="1:15" ht="15.75" customHeight="1">
      <c r="A4" s="7">
        <v>45871</v>
      </c>
      <c r="B4" s="8"/>
      <c r="C4" s="9"/>
      <c r="D4" s="10">
        <v>635</v>
      </c>
      <c r="E4" s="11" t="s">
        <v>10</v>
      </c>
      <c r="F4" s="12">
        <v>67</v>
      </c>
      <c r="G4" s="9">
        <v>305</v>
      </c>
      <c r="H4" s="13">
        <f t="shared" si="0"/>
        <v>152.79999999999998</v>
      </c>
      <c r="I4" s="14">
        <f t="shared" si="1"/>
        <v>46603.999999999993</v>
      </c>
      <c r="O4" s="11" t="s">
        <v>11</v>
      </c>
    </row>
    <row r="5" spans="1:15" ht="15.75" customHeight="1">
      <c r="A5" s="7">
        <v>45872</v>
      </c>
      <c r="B5" s="8"/>
      <c r="C5" s="9"/>
      <c r="D5" s="10">
        <v>639</v>
      </c>
      <c r="E5" s="11" t="s">
        <v>11</v>
      </c>
      <c r="F5" s="12">
        <v>65</v>
      </c>
      <c r="G5" s="9">
        <v>441</v>
      </c>
      <c r="H5" s="13">
        <f t="shared" si="0"/>
        <v>156</v>
      </c>
      <c r="I5" s="14">
        <f t="shared" si="1"/>
        <v>68796</v>
      </c>
      <c r="O5" s="11" t="s">
        <v>9</v>
      </c>
    </row>
    <row r="6" spans="1:15" ht="15.75" customHeight="1">
      <c r="A6" s="7">
        <v>45872</v>
      </c>
      <c r="B6" s="8"/>
      <c r="C6" s="9"/>
      <c r="D6" s="10">
        <v>639</v>
      </c>
      <c r="E6" s="11" t="s">
        <v>10</v>
      </c>
      <c r="F6" s="12">
        <v>65</v>
      </c>
      <c r="G6" s="9">
        <v>332</v>
      </c>
      <c r="H6" s="13">
        <f t="shared" si="0"/>
        <v>148</v>
      </c>
      <c r="I6" s="14">
        <f t="shared" si="1"/>
        <v>49136</v>
      </c>
      <c r="O6" s="11" t="s">
        <v>12</v>
      </c>
    </row>
    <row r="7" spans="1:15" ht="15.75" customHeight="1">
      <c r="A7" s="7">
        <v>45872</v>
      </c>
      <c r="B7" s="8"/>
      <c r="C7" s="9"/>
      <c r="D7" s="10">
        <v>639</v>
      </c>
      <c r="E7" s="11" t="s">
        <v>9</v>
      </c>
      <c r="F7" s="12">
        <v>65</v>
      </c>
      <c r="G7" s="9">
        <v>20</v>
      </c>
      <c r="H7" s="13">
        <f t="shared" si="0"/>
        <v>78</v>
      </c>
      <c r="I7" s="14">
        <f t="shared" si="1"/>
        <v>1560</v>
      </c>
      <c r="O7" s="11" t="s">
        <v>13</v>
      </c>
    </row>
    <row r="8" spans="1:15" ht="15.75" customHeight="1">
      <c r="A8" s="7">
        <v>45873</v>
      </c>
      <c r="B8" s="8"/>
      <c r="C8" s="9"/>
      <c r="D8" s="10">
        <v>636</v>
      </c>
      <c r="E8" s="11" t="s">
        <v>11</v>
      </c>
      <c r="F8" s="12">
        <v>67</v>
      </c>
      <c r="G8" s="9">
        <v>593</v>
      </c>
      <c r="H8" s="13">
        <f t="shared" si="0"/>
        <v>160.79999999999998</v>
      </c>
      <c r="I8" s="14">
        <f t="shared" si="1"/>
        <v>95354.4</v>
      </c>
      <c r="O8" s="15" t="s">
        <v>14</v>
      </c>
    </row>
    <row r="9" spans="1:15" ht="15.75">
      <c r="E9" s="18" t="s">
        <v>14</v>
      </c>
      <c r="F9" s="19">
        <v>60</v>
      </c>
      <c r="G9" s="21">
        <v>500</v>
      </c>
      <c r="H9" s="20">
        <f t="shared" si="0"/>
        <v>55</v>
      </c>
      <c r="I9" s="22">
        <f t="shared" si="1"/>
        <v>27500</v>
      </c>
      <c r="O9" s="11"/>
    </row>
    <row r="11" spans="1:15" ht="15.75">
      <c r="A11" s="16" t="s">
        <v>15</v>
      </c>
    </row>
    <row r="12" spans="1:15">
      <c r="A12" s="17" t="s">
        <v>4</v>
      </c>
      <c r="B12" s="17" t="s">
        <v>16</v>
      </c>
      <c r="C12" s="17" t="s">
        <v>17</v>
      </c>
    </row>
    <row r="13" spans="1:15">
      <c r="A13" t="s">
        <v>18</v>
      </c>
      <c r="B13">
        <f>SUMIF(E3:E8, "*صدور*", G3:G8)</f>
        <v>1444</v>
      </c>
      <c r="C13">
        <f>SUMIF(E3:E8, "*صدور*", I3:I8)</f>
        <v>230078.4</v>
      </c>
    </row>
    <row r="14" spans="1:15">
      <c r="A14" t="s">
        <v>19</v>
      </c>
      <c r="B14">
        <f>SUMIF(E3:E8, "*شيش*", G3:G8)</f>
        <v>637</v>
      </c>
      <c r="C14">
        <f>SUMIF(E3:E8, "*شيش*", I3:I8)</f>
        <v>95740</v>
      </c>
    </row>
    <row r="15" spans="1:15">
      <c r="A15" t="s">
        <v>12</v>
      </c>
      <c r="B15">
        <f>SUMIF(E3:E8, "*وراك*", G3:G8)</f>
        <v>0</v>
      </c>
      <c r="C15">
        <f>SUMIF(E3:E8, "*وراك*", I3:I8)</f>
        <v>0</v>
      </c>
    </row>
    <row r="16" spans="1:15">
      <c r="A16" t="s">
        <v>20</v>
      </c>
      <c r="B16">
        <f>SUMIF(E3:E8, "*دبوس*", G3:G8)</f>
        <v>20</v>
      </c>
      <c r="C16">
        <f>SUMIF(E3:E8, "*دبوس*", I3:I8)</f>
        <v>1560</v>
      </c>
    </row>
    <row r="17" spans="1:3">
      <c r="A17" t="s">
        <v>21</v>
      </c>
      <c r="B17">
        <f>SUMIF(E3:E8, "*كبدة*", G3:G8)</f>
        <v>0</v>
      </c>
      <c r="C17">
        <f>SUMIF(E3:E8, "*كبدة*", I3:I8)</f>
        <v>0</v>
      </c>
    </row>
    <row r="18" spans="1:3">
      <c r="A18" t="s">
        <v>14</v>
      </c>
      <c r="B18">
        <f>SUMIF(E3:E8, "*جناح*", G3:G8)</f>
        <v>0</v>
      </c>
      <c r="C18">
        <f>SUMIF(E3:E8, "*جناح*", I3:I8)</f>
        <v>0</v>
      </c>
    </row>
  </sheetData>
  <dataValidations count="3">
    <dataValidation type="list" allowBlank="1" showInputMessage="1" showErrorMessage="1" sqref="C3:C8" xr:uid="{00000000-0002-0000-0000-000000000000}">
      <formula1>$P$4:$P$12</formula1>
      <formula2>0</formula2>
    </dataValidation>
    <dataValidation type="list" allowBlank="1" showInputMessage="1" showErrorMessage="1" sqref="E4:E8" xr:uid="{00000000-0002-0000-0000-000001000000}">
      <formula1>$O$4:$O$17</formula1>
      <formula2>0</formula2>
    </dataValidation>
    <dataValidation type="list" allowBlank="1" showInputMessage="1" showErrorMessage="1" sqref="E3" xr:uid="{00000000-0002-0000-0000-000002000000}">
      <formula1>$O$4:$O$17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Omar</dc:creator>
  <cp:revision>0</cp:revision>
  <dcterms:created xsi:type="dcterms:W3CDTF">2015-06-05T18:17:20Z</dcterms:created>
  <dcterms:modified xsi:type="dcterms:W3CDTF">2026-04-06T09:35:54Z</dcterms:modified>
  <dc:language>en-US</dc:language>
</cp:coreProperties>
</file>